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4\"/>
    </mc:Choice>
  </mc:AlternateContent>
  <xr:revisionPtr revIDLastSave="0" documentId="13_ncr:1_{EAE8424E-2106-49A0-B18F-568822F13D5D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Planilha2!$A$1:$J$1185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W4" i="7" l="1"/>
  <c r="KW5" i="7"/>
  <c r="KW6" i="7"/>
  <c r="KW7" i="7"/>
  <c r="KW8" i="7"/>
  <c r="KW9" i="7"/>
  <c r="KW10" i="7"/>
  <c r="KW11" i="7"/>
  <c r="KW12" i="7"/>
  <c r="KW13" i="7"/>
  <c r="KW14" i="7"/>
  <c r="KW15" i="7"/>
  <c r="KW16" i="7"/>
  <c r="KW17" i="7"/>
  <c r="KW18" i="7"/>
  <c r="KW19" i="7"/>
  <c r="KW20" i="7"/>
  <c r="KW21" i="7"/>
  <c r="KW22" i="7"/>
  <c r="KW23" i="7"/>
  <c r="KW24" i="7"/>
  <c r="KW25" i="7"/>
  <c r="KW26" i="7"/>
  <c r="KW27" i="7"/>
  <c r="KW28" i="7"/>
  <c r="KW29" i="7"/>
  <c r="KW30" i="7"/>
  <c r="KW31" i="7"/>
  <c r="KW32" i="7"/>
  <c r="KW33" i="7"/>
  <c r="KW34" i="7"/>
  <c r="KW35" i="7"/>
  <c r="KW36" i="7"/>
  <c r="KW37" i="7"/>
  <c r="KW38" i="7"/>
  <c r="KW39" i="7"/>
  <c r="KW40" i="7"/>
  <c r="KW41" i="7"/>
  <c r="KW42" i="7"/>
  <c r="KW43" i="7"/>
  <c r="KW44" i="7"/>
  <c r="KW45" i="7"/>
  <c r="KW46" i="7"/>
  <c r="KW47" i="7"/>
  <c r="KW48" i="7"/>
  <c r="KW49" i="7"/>
  <c r="KW50" i="7"/>
  <c r="KW51" i="7"/>
  <c r="KW52" i="7"/>
  <c r="KW53" i="7"/>
  <c r="KW54" i="7"/>
  <c r="KW55" i="7"/>
  <c r="KW56" i="7"/>
  <c r="KW57" i="7"/>
  <c r="KW58" i="7"/>
  <c r="KW59" i="7"/>
  <c r="KW60" i="7"/>
  <c r="KW61" i="7"/>
  <c r="KW62" i="7"/>
  <c r="KW63" i="7"/>
  <c r="KW64" i="7"/>
  <c r="KW65" i="7"/>
  <c r="KW66" i="7"/>
  <c r="KW67" i="7"/>
  <c r="KW68" i="7"/>
  <c r="KW69" i="7"/>
  <c r="KW70" i="7"/>
  <c r="KW71" i="7"/>
  <c r="KW72" i="7"/>
  <c r="KW73" i="7"/>
  <c r="KW74" i="7"/>
  <c r="KW75" i="7"/>
  <c r="KW76" i="7"/>
  <c r="KW77" i="7"/>
  <c r="KW78" i="7"/>
  <c r="KW79" i="7"/>
  <c r="KW80" i="7"/>
  <c r="KW81" i="7"/>
  <c r="KW82" i="7"/>
  <c r="KW83" i="7"/>
  <c r="KW84" i="7"/>
  <c r="KW85" i="7"/>
  <c r="KW86" i="7"/>
  <c r="KW87" i="7"/>
  <c r="KW88" i="7"/>
  <c r="KW89" i="7"/>
  <c r="KW90" i="7"/>
  <c r="KW91" i="7"/>
  <c r="KW92" i="7"/>
  <c r="KW93" i="7"/>
  <c r="KW94" i="7"/>
  <c r="KW95" i="7"/>
  <c r="KW96" i="7"/>
  <c r="KW97" i="7"/>
  <c r="KW98" i="7"/>
  <c r="KW99" i="7"/>
  <c r="KW100" i="7"/>
  <c r="KW101" i="7"/>
  <c r="KW102" i="7"/>
  <c r="KW103" i="7"/>
  <c r="KW104" i="7"/>
  <c r="KW105" i="7"/>
  <c r="KW106" i="7"/>
  <c r="KW107" i="7"/>
  <c r="KW108" i="7"/>
  <c r="KW109" i="7"/>
  <c r="KW110" i="7"/>
  <c r="KW111" i="7"/>
  <c r="KW112" i="7"/>
  <c r="KW113" i="7"/>
  <c r="KW114" i="7"/>
  <c r="KW115" i="7"/>
  <c r="KW116" i="7"/>
  <c r="KW117" i="7"/>
  <c r="KW118" i="7"/>
  <c r="KW119" i="7"/>
  <c r="KW120" i="7"/>
  <c r="KW121" i="7"/>
  <c r="KW122" i="7"/>
  <c r="KW123" i="7"/>
  <c r="KW124" i="7"/>
  <c r="KW125" i="7"/>
  <c r="KW126" i="7"/>
  <c r="KW127" i="7"/>
  <c r="KW128" i="7"/>
  <c r="KW129" i="7"/>
  <c r="KW130" i="7"/>
  <c r="KW131" i="7"/>
  <c r="KW132" i="7"/>
  <c r="KW133" i="7"/>
  <c r="KW134" i="7"/>
  <c r="KW135" i="7"/>
  <c r="KW136" i="7"/>
  <c r="KW137" i="7"/>
  <c r="KW138" i="7"/>
  <c r="KW139" i="7"/>
  <c r="KW140" i="7"/>
  <c r="KW141" i="7"/>
  <c r="KW142" i="7"/>
  <c r="KW143" i="7"/>
  <c r="KW144" i="7"/>
  <c r="KW145" i="7"/>
  <c r="KW146" i="7"/>
  <c r="KW147" i="7"/>
  <c r="KW148" i="7"/>
  <c r="KW149" i="7"/>
  <c r="KW150" i="7"/>
  <c r="KW151" i="7"/>
  <c r="KW152" i="7"/>
  <c r="KW153" i="7"/>
  <c r="KW154" i="7"/>
  <c r="KW155" i="7"/>
  <c r="KW156" i="7"/>
  <c r="KW157" i="7"/>
  <c r="KW158" i="7"/>
  <c r="KW159" i="7"/>
  <c r="KW160" i="7"/>
  <c r="KW161" i="7"/>
  <c r="KW162" i="7"/>
  <c r="KW163" i="7"/>
  <c r="KW164" i="7"/>
  <c r="KW165" i="7"/>
  <c r="KW166" i="7"/>
  <c r="KW167" i="7"/>
  <c r="KW168" i="7"/>
  <c r="KW169" i="7"/>
  <c r="KW170" i="7"/>
  <c r="KW171" i="7"/>
  <c r="KW172" i="7"/>
  <c r="KW173" i="7"/>
  <c r="KW174" i="7"/>
  <c r="KW175" i="7"/>
  <c r="KW176" i="7"/>
  <c r="KW177" i="7"/>
  <c r="KW178" i="7"/>
  <c r="KW179" i="7"/>
  <c r="KW180" i="7"/>
  <c r="KW181" i="7"/>
  <c r="KW182" i="7"/>
  <c r="KW183" i="7"/>
  <c r="KW184" i="7"/>
  <c r="KW185" i="7"/>
  <c r="KW186" i="7"/>
  <c r="KW187" i="7"/>
  <c r="KW188" i="7"/>
  <c r="KW189" i="7"/>
  <c r="KW190" i="7"/>
  <c r="KW191" i="7"/>
  <c r="KW192" i="7"/>
  <c r="KW193" i="7"/>
  <c r="KW194" i="7"/>
  <c r="KW195" i="7"/>
  <c r="KW196" i="7"/>
  <c r="KW197" i="7"/>
  <c r="KW198" i="7"/>
  <c r="KW199" i="7"/>
  <c r="KW200" i="7"/>
  <c r="KW201" i="7"/>
  <c r="KW202" i="7"/>
  <c r="KW203" i="7"/>
  <c r="KW204" i="7"/>
  <c r="KW205" i="7"/>
  <c r="KW206" i="7"/>
  <c r="KW207" i="7"/>
  <c r="KW208" i="7"/>
  <c r="KW209" i="7"/>
  <c r="KW210" i="7"/>
  <c r="KW211" i="7"/>
  <c r="KW212" i="7"/>
  <c r="KW213" i="7"/>
  <c r="KW214" i="7"/>
  <c r="KW215" i="7"/>
  <c r="KW216" i="7"/>
  <c r="KW217" i="7"/>
  <c r="KW218" i="7"/>
  <c r="KW219" i="7"/>
  <c r="KW220" i="7"/>
  <c r="KW221" i="7"/>
  <c r="KW222" i="7"/>
  <c r="KW223" i="7"/>
  <c r="KW224" i="7"/>
  <c r="KW225" i="7"/>
  <c r="KW226" i="7"/>
  <c r="KW227" i="7"/>
  <c r="KW228" i="7"/>
  <c r="KW229" i="7"/>
  <c r="KW230" i="7"/>
  <c r="KW231" i="7"/>
  <c r="KW232" i="7"/>
  <c r="KW233" i="7"/>
  <c r="KW234" i="7"/>
  <c r="KW235" i="7"/>
  <c r="KW236" i="7"/>
  <c r="KW237" i="7"/>
  <c r="KW238" i="7"/>
  <c r="KW239" i="7"/>
  <c r="KW240" i="7"/>
  <c r="KW241" i="7"/>
  <c r="KW242" i="7"/>
  <c r="KW243" i="7"/>
  <c r="KW244" i="7"/>
  <c r="KW245" i="7"/>
  <c r="KW246" i="7"/>
  <c r="KW247" i="7"/>
  <c r="KW248" i="7"/>
  <c r="KW249" i="7"/>
  <c r="KW250" i="7"/>
  <c r="KW251" i="7"/>
  <c r="KW252" i="7"/>
  <c r="KW253" i="7"/>
  <c r="LJ253" i="7" s="1"/>
  <c r="KW254" i="7"/>
  <c r="KW255" i="7"/>
  <c r="KW256" i="7"/>
  <c r="KW257" i="7"/>
  <c r="KW258" i="7"/>
  <c r="KW259" i="7"/>
  <c r="KW260" i="7"/>
  <c r="KW261" i="7"/>
  <c r="KW262" i="7"/>
  <c r="KW263" i="7"/>
  <c r="KW264" i="7"/>
  <c r="KW265" i="7"/>
  <c r="KW266" i="7"/>
  <c r="KW267" i="7"/>
  <c r="KW268" i="7"/>
  <c r="KW269" i="7"/>
  <c r="KW270" i="7"/>
  <c r="KW271" i="7"/>
  <c r="KW272" i="7"/>
  <c r="KW273" i="7"/>
  <c r="KW274" i="7"/>
  <c r="KW275" i="7"/>
  <c r="KW276" i="7"/>
  <c r="KW277" i="7"/>
  <c r="KW278" i="7"/>
  <c r="KW279" i="7"/>
  <c r="KW280" i="7"/>
  <c r="KW281" i="7"/>
  <c r="KW282" i="7"/>
  <c r="KW283" i="7"/>
  <c r="KW284" i="7"/>
  <c r="KW285" i="7"/>
  <c r="KW286" i="7"/>
  <c r="KW287" i="7"/>
  <c r="KW288" i="7"/>
  <c r="KW289" i="7"/>
  <c r="KW290" i="7"/>
  <c r="KW291" i="7"/>
  <c r="KW292" i="7"/>
  <c r="KW293" i="7"/>
  <c r="KW294" i="7"/>
  <c r="KW295" i="7"/>
  <c r="KW296" i="7"/>
  <c r="KW297" i="7"/>
  <c r="KW298" i="7"/>
  <c r="KW299" i="7"/>
  <c r="KW300" i="7"/>
  <c r="KW301" i="7"/>
  <c r="KW302" i="7"/>
  <c r="KW303" i="7"/>
  <c r="KW304" i="7"/>
  <c r="KW305" i="7"/>
  <c r="KW306" i="7"/>
  <c r="KW307" i="7"/>
  <c r="KW308" i="7"/>
  <c r="KW309" i="7"/>
  <c r="KW310" i="7"/>
  <c r="KW311" i="7"/>
  <c r="KW312" i="7"/>
  <c r="KW313" i="7"/>
  <c r="KW314" i="7"/>
  <c r="KW315" i="7"/>
  <c r="KW316" i="7"/>
  <c r="KW317" i="7"/>
  <c r="KW318" i="7"/>
  <c r="KW319" i="7"/>
  <c r="KW320" i="7"/>
  <c r="KW321" i="7"/>
  <c r="KW322" i="7"/>
  <c r="KW323" i="7"/>
  <c r="KW324" i="7"/>
  <c r="KW325" i="7"/>
  <c r="KW326" i="7"/>
  <c r="KW327" i="7"/>
  <c r="KW328" i="7"/>
  <c r="KW329" i="7"/>
  <c r="KW330" i="7"/>
  <c r="KW331" i="7"/>
  <c r="KW332" i="7"/>
  <c r="KW333" i="7"/>
  <c r="KW334" i="7"/>
  <c r="KW335" i="7"/>
  <c r="KW336" i="7"/>
  <c r="KW337" i="7"/>
  <c r="KW338" i="7"/>
  <c r="KW339" i="7"/>
  <c r="KW340" i="7"/>
  <c r="KW341" i="7"/>
  <c r="KW342" i="7"/>
  <c r="KW343" i="7"/>
  <c r="KW344" i="7"/>
  <c r="KW345" i="7"/>
  <c r="KW346" i="7"/>
  <c r="KW347" i="7"/>
  <c r="KW348" i="7"/>
  <c r="KW349" i="7"/>
  <c r="KW350" i="7"/>
  <c r="KW351" i="7"/>
  <c r="KW352" i="7"/>
  <c r="KW353" i="7"/>
  <c r="KW354" i="7"/>
  <c r="KW355" i="7"/>
  <c r="KW356" i="7"/>
  <c r="KW357" i="7"/>
  <c r="KW358" i="7"/>
  <c r="KW359" i="7"/>
  <c r="KW360" i="7"/>
  <c r="KW361" i="7"/>
  <c r="KW362" i="7"/>
  <c r="KW363" i="7"/>
  <c r="KW364" i="7"/>
  <c r="KW365" i="7"/>
  <c r="KW366" i="7"/>
  <c r="KW367" i="7"/>
  <c r="KW368" i="7"/>
  <c r="KW369" i="7"/>
  <c r="KW370" i="7"/>
  <c r="KW371" i="7"/>
  <c r="KW372" i="7"/>
  <c r="KW373" i="7"/>
  <c r="KW374" i="7"/>
  <c r="KW375" i="7"/>
  <c r="KW376" i="7"/>
  <c r="KW377" i="7"/>
  <c r="KW378" i="7"/>
  <c r="KW379" i="7"/>
  <c r="KW380" i="7"/>
  <c r="KW381" i="7"/>
  <c r="KW382" i="7"/>
  <c r="KW383" i="7"/>
  <c r="KW384" i="7"/>
  <c r="KW385" i="7"/>
  <c r="KW386" i="7"/>
  <c r="KW387" i="7"/>
  <c r="KW388" i="7"/>
  <c r="KW389" i="7"/>
  <c r="KW390" i="7"/>
  <c r="KW391" i="7"/>
  <c r="KW392" i="7"/>
  <c r="KW393" i="7"/>
  <c r="KW394" i="7"/>
  <c r="KW395" i="7"/>
  <c r="KW396" i="7"/>
  <c r="KW397" i="7"/>
  <c r="LJ397" i="7" s="1"/>
  <c r="KW398" i="7"/>
  <c r="KW399" i="7"/>
  <c r="KW400" i="7"/>
  <c r="KW401" i="7"/>
  <c r="KW402" i="7"/>
  <c r="KW403" i="7"/>
  <c r="KW404" i="7"/>
  <c r="KW405" i="7"/>
  <c r="KW406" i="7"/>
  <c r="KW407" i="7"/>
  <c r="KW408" i="7"/>
  <c r="KW409" i="7"/>
  <c r="KW410" i="7"/>
  <c r="KW411" i="7"/>
  <c r="KW412" i="7"/>
  <c r="KW413" i="7"/>
  <c r="KW414" i="7"/>
  <c r="KW415" i="7"/>
  <c r="KW416" i="7"/>
  <c r="KW417" i="7"/>
  <c r="KW418" i="7"/>
  <c r="KW419" i="7"/>
  <c r="KW420" i="7"/>
  <c r="KW421" i="7"/>
  <c r="KW422" i="7"/>
  <c r="KW423" i="7"/>
  <c r="KW424" i="7"/>
  <c r="KW425" i="7"/>
  <c r="KW426" i="7"/>
  <c r="KW427" i="7"/>
  <c r="KW428" i="7"/>
  <c r="KW429" i="7"/>
  <c r="KW430" i="7"/>
  <c r="KW431" i="7"/>
  <c r="KW432" i="7"/>
  <c r="KW433" i="7"/>
  <c r="KW434" i="7"/>
  <c r="KW435" i="7"/>
  <c r="KW436" i="7"/>
  <c r="KW437" i="7"/>
  <c r="KW438" i="7"/>
  <c r="KW439" i="7"/>
  <c r="KW440" i="7"/>
  <c r="KW441" i="7"/>
  <c r="KW442" i="7"/>
  <c r="KW443" i="7"/>
  <c r="KW444" i="7"/>
  <c r="KW445" i="7"/>
  <c r="KW446" i="7"/>
  <c r="KW447" i="7"/>
  <c r="KW448" i="7"/>
  <c r="KW449" i="7"/>
  <c r="KW450" i="7"/>
  <c r="KW451" i="7"/>
  <c r="KW452" i="7"/>
  <c r="KW453" i="7"/>
  <c r="KW454" i="7"/>
  <c r="KW455" i="7"/>
  <c r="KW456" i="7"/>
  <c r="KW457" i="7"/>
  <c r="KW458" i="7"/>
  <c r="KW459" i="7"/>
  <c r="KW460" i="7"/>
  <c r="KW461" i="7"/>
  <c r="KW462" i="7"/>
  <c r="KW463" i="7"/>
  <c r="KW464" i="7"/>
  <c r="KW465" i="7"/>
  <c r="KW466" i="7"/>
  <c r="KW467" i="7"/>
  <c r="KW468" i="7"/>
  <c r="KW469" i="7"/>
  <c r="KW470" i="7"/>
  <c r="KW471" i="7"/>
  <c r="KW472" i="7"/>
  <c r="KW473" i="7"/>
  <c r="KW474" i="7"/>
  <c r="KW475" i="7"/>
  <c r="KW476" i="7"/>
  <c r="KW477" i="7"/>
  <c r="KW478" i="7"/>
  <c r="KW479" i="7"/>
  <c r="KW480" i="7"/>
  <c r="KW481" i="7"/>
  <c r="KW482" i="7"/>
  <c r="KW483" i="7"/>
  <c r="KW484" i="7"/>
  <c r="KW485" i="7"/>
  <c r="KW486" i="7"/>
  <c r="KW487" i="7"/>
  <c r="KW488" i="7"/>
  <c r="KW489" i="7"/>
  <c r="KW490" i="7"/>
  <c r="KW491" i="7"/>
  <c r="KW492" i="7"/>
  <c r="KW493" i="7"/>
  <c r="KW494" i="7"/>
  <c r="KW495" i="7"/>
  <c r="KW496" i="7"/>
  <c r="KW497" i="7"/>
  <c r="KW498" i="7"/>
  <c r="KW499" i="7"/>
  <c r="KW500" i="7"/>
  <c r="KW501" i="7"/>
  <c r="KW502" i="7"/>
  <c r="KW503" i="7"/>
  <c r="KW504" i="7"/>
  <c r="KW505" i="7"/>
  <c r="KW506" i="7"/>
  <c r="KW507" i="7"/>
  <c r="KW508" i="7"/>
  <c r="KW509" i="7"/>
  <c r="KW510" i="7"/>
  <c r="KW511" i="7"/>
  <c r="KW512" i="7"/>
  <c r="KW513" i="7"/>
  <c r="KW514" i="7"/>
  <c r="KW515" i="7"/>
  <c r="KW516" i="7"/>
  <c r="KW517" i="7"/>
  <c r="KW518" i="7"/>
  <c r="KW519" i="7"/>
  <c r="KW520" i="7"/>
  <c r="KW521" i="7"/>
  <c r="KW522" i="7"/>
  <c r="KW523" i="7"/>
  <c r="KW524" i="7"/>
  <c r="KW525" i="7"/>
  <c r="KW526" i="7"/>
  <c r="KW527" i="7"/>
  <c r="KW528" i="7"/>
  <c r="KW529" i="7"/>
  <c r="KW530" i="7"/>
  <c r="KW531" i="7"/>
  <c r="KW532" i="7"/>
  <c r="KW533" i="7"/>
  <c r="KW534" i="7"/>
  <c r="KW535" i="7"/>
  <c r="KW536" i="7"/>
  <c r="KW537" i="7"/>
  <c r="KW538" i="7"/>
  <c r="KW539" i="7"/>
  <c r="KW540" i="7"/>
  <c r="KW541" i="7"/>
  <c r="KW542" i="7"/>
  <c r="KW543" i="7"/>
  <c r="KW544" i="7"/>
  <c r="KW545" i="7"/>
  <c r="KW546" i="7"/>
  <c r="KW547" i="7"/>
  <c r="LJ4" i="7"/>
  <c r="LJ106" i="7"/>
  <c r="LJ348" i="7"/>
  <c r="LJ353" i="7"/>
  <c r="LJ436" i="7"/>
  <c r="LJ546" i="7"/>
  <c r="KM437" i="7"/>
  <c r="KN437" i="7" s="1"/>
  <c r="KS437" i="7"/>
  <c r="KM438" i="7"/>
  <c r="KN438" i="7" s="1"/>
  <c r="KS438" i="7"/>
  <c r="KM439" i="7"/>
  <c r="KN439" i="7" s="1"/>
  <c r="KS439" i="7"/>
  <c r="KM440" i="7"/>
  <c r="KN440" i="7" s="1"/>
  <c r="KS440" i="7"/>
  <c r="KM441" i="7"/>
  <c r="KN441" i="7" s="1"/>
  <c r="KS441" i="7"/>
  <c r="KM442" i="7"/>
  <c r="KN442" i="7" s="1"/>
  <c r="KS442" i="7"/>
  <c r="KM443" i="7"/>
  <c r="KN443" i="7" s="1"/>
  <c r="KS443" i="7"/>
  <c r="KM4" i="7"/>
  <c r="KN4" i="7" s="1"/>
  <c r="KS4" i="7"/>
  <c r="KM444" i="7"/>
  <c r="KN444" i="7" s="1"/>
  <c r="KS444" i="7"/>
  <c r="KM5" i="7"/>
  <c r="KN5" i="7" s="1"/>
  <c r="KS5" i="7"/>
  <c r="KM445" i="7"/>
  <c r="KN445" i="7" s="1"/>
  <c r="KS445" i="7"/>
  <c r="KM6" i="7"/>
  <c r="KN6" i="7" s="1"/>
  <c r="KS6" i="7"/>
  <c r="KM253" i="7"/>
  <c r="KN253" i="7" s="1"/>
  <c r="KS253" i="7"/>
  <c r="KM254" i="7"/>
  <c r="KN254" i="7" s="1"/>
  <c r="KS254" i="7"/>
  <c r="KM446" i="7"/>
  <c r="KN446" i="7" s="1"/>
  <c r="KS446" i="7"/>
  <c r="KM7" i="7"/>
  <c r="KN7" i="7" s="1"/>
  <c r="KS7" i="7"/>
  <c r="KM8" i="7"/>
  <c r="KN8" i="7" s="1"/>
  <c r="KS8" i="7"/>
  <c r="KM255" i="7"/>
  <c r="KN255" i="7" s="1"/>
  <c r="KS255" i="7"/>
  <c r="KM447" i="7"/>
  <c r="KN447" i="7" s="1"/>
  <c r="KS447" i="7"/>
  <c r="KM9" i="7"/>
  <c r="KN9" i="7" s="1"/>
  <c r="KS9" i="7"/>
  <c r="KM256" i="7"/>
  <c r="KN256" i="7" s="1"/>
  <c r="KS256" i="7"/>
  <c r="KM257" i="7"/>
  <c r="KN257" i="7" s="1"/>
  <c r="KS257" i="7"/>
  <c r="KM448" i="7"/>
  <c r="KN448" i="7" s="1"/>
  <c r="KS448" i="7"/>
  <c r="KM10" i="7"/>
  <c r="KN10" i="7" s="1"/>
  <c r="KS10" i="7"/>
  <c r="KM449" i="7"/>
  <c r="KN449" i="7"/>
  <c r="KS449" i="7"/>
  <c r="KM11" i="7"/>
  <c r="KN11" i="7" s="1"/>
  <c r="KS11" i="7"/>
  <c r="KM450" i="7"/>
  <c r="KN450" i="7" s="1"/>
  <c r="KS450" i="7"/>
  <c r="KM12" i="7"/>
  <c r="KN12" i="7" s="1"/>
  <c r="KS12" i="7"/>
  <c r="KM451" i="7"/>
  <c r="KN451" i="7" s="1"/>
  <c r="KS451" i="7"/>
  <c r="KM13" i="7"/>
  <c r="KN13" i="7" s="1"/>
  <c r="KS13" i="7"/>
  <c r="KM452" i="7"/>
  <c r="KN452" i="7" s="1"/>
  <c r="KS452" i="7"/>
  <c r="KM14" i="7"/>
  <c r="KN14" i="7" s="1"/>
  <c r="KS14" i="7"/>
  <c r="KM453" i="7"/>
  <c r="KN453" i="7" s="1"/>
  <c r="KS453" i="7"/>
  <c r="KM15" i="7"/>
  <c r="KN15" i="7" s="1"/>
  <c r="KS15" i="7"/>
  <c r="KM454" i="7"/>
  <c r="KN454" i="7" s="1"/>
  <c r="KS454" i="7"/>
  <c r="KM16" i="7"/>
  <c r="KN16" i="7" s="1"/>
  <c r="KS16" i="7"/>
  <c r="KM455" i="7"/>
  <c r="KN455" i="7" s="1"/>
  <c r="KS455" i="7"/>
  <c r="KM17" i="7"/>
  <c r="KN17" i="7" s="1"/>
  <c r="KS17" i="7"/>
  <c r="KM456" i="7"/>
  <c r="KN456" i="7" s="1"/>
  <c r="KS456" i="7"/>
  <c r="KM18" i="7"/>
  <c r="KN18" i="7" s="1"/>
  <c r="KS18" i="7"/>
  <c r="KM19" i="7"/>
  <c r="KN19" i="7" s="1"/>
  <c r="KS19" i="7"/>
  <c r="KM20" i="7"/>
  <c r="KN20" i="7" s="1"/>
  <c r="KS20" i="7"/>
  <c r="KM21" i="7"/>
  <c r="KN21" i="7" s="1"/>
  <c r="KS21" i="7"/>
  <c r="KM22" i="7"/>
  <c r="KN22" i="7" s="1"/>
  <c r="KS22" i="7"/>
  <c r="KM23" i="7"/>
  <c r="KN23" i="7" s="1"/>
  <c r="KS23" i="7"/>
  <c r="KM24" i="7"/>
  <c r="KN24" i="7" s="1"/>
  <c r="KS24" i="7"/>
  <c r="KM25" i="7"/>
  <c r="KN25" i="7" s="1"/>
  <c r="KS25" i="7"/>
  <c r="KM26" i="7"/>
  <c r="KN26" i="7" s="1"/>
  <c r="KS26" i="7"/>
  <c r="KM27" i="7"/>
  <c r="KN27" i="7" s="1"/>
  <c r="KS27" i="7"/>
  <c r="KM28" i="7"/>
  <c r="KN28" i="7" s="1"/>
  <c r="KS28" i="7"/>
  <c r="KM29" i="7"/>
  <c r="KN29" i="7" s="1"/>
  <c r="KS29" i="7"/>
  <c r="KM30" i="7"/>
  <c r="KN30" i="7" s="1"/>
  <c r="KS30" i="7"/>
  <c r="KM348" i="7"/>
  <c r="KN348" i="7" s="1"/>
  <c r="KS348" i="7"/>
  <c r="KM349" i="7"/>
  <c r="KN349" i="7" s="1"/>
  <c r="KS349" i="7"/>
  <c r="KM31" i="7"/>
  <c r="KN31" i="7" s="1"/>
  <c r="KS31" i="7"/>
  <c r="KM350" i="7"/>
  <c r="KN350" i="7" s="1"/>
  <c r="KS350" i="7"/>
  <c r="KM32" i="7"/>
  <c r="KN32" i="7" s="1"/>
  <c r="KS32" i="7"/>
  <c r="KM351" i="7"/>
  <c r="KN351" i="7" s="1"/>
  <c r="KS351" i="7"/>
  <c r="KM33" i="7"/>
  <c r="KN33" i="7" s="1"/>
  <c r="KS33" i="7"/>
  <c r="KM352" i="7"/>
  <c r="KN352" i="7" s="1"/>
  <c r="KS352" i="7"/>
  <c r="KM34" i="7"/>
  <c r="KN34" i="7" s="1"/>
  <c r="KS34" i="7"/>
  <c r="KM35" i="7"/>
  <c r="KN35" i="7" s="1"/>
  <c r="KS35" i="7"/>
  <c r="KM36" i="7"/>
  <c r="KN36" i="7" s="1"/>
  <c r="KS36" i="7"/>
  <c r="KM37" i="7"/>
  <c r="KN37" i="7" s="1"/>
  <c r="KS37" i="7"/>
  <c r="KM38" i="7"/>
  <c r="KN38" i="7" s="1"/>
  <c r="KS38" i="7"/>
  <c r="KM39" i="7"/>
  <c r="KN39" i="7" s="1"/>
  <c r="KS39" i="7"/>
  <c r="KM40" i="7"/>
  <c r="KN40" i="7" s="1"/>
  <c r="KS40" i="7"/>
  <c r="KM41" i="7"/>
  <c r="KN41" i="7" s="1"/>
  <c r="KS41" i="7"/>
  <c r="KM42" i="7"/>
  <c r="KN42" i="7" s="1"/>
  <c r="KS42" i="7"/>
  <c r="KM43" i="7"/>
  <c r="KN43" i="7" s="1"/>
  <c r="KS43" i="7"/>
  <c r="KM44" i="7"/>
  <c r="KN44" i="7" s="1"/>
  <c r="KS44" i="7"/>
  <c r="KM397" i="7"/>
  <c r="KN397" i="7" s="1"/>
  <c r="KS397" i="7"/>
  <c r="KM45" i="7"/>
  <c r="KN45" i="7"/>
  <c r="KS45" i="7"/>
  <c r="KM398" i="7"/>
  <c r="KN398" i="7" s="1"/>
  <c r="KS398" i="7"/>
  <c r="KM399" i="7"/>
  <c r="KN399" i="7" s="1"/>
  <c r="KS399" i="7"/>
  <c r="KM46" i="7"/>
  <c r="KN46" i="7" s="1"/>
  <c r="KS46" i="7"/>
  <c r="KM400" i="7"/>
  <c r="KN400" i="7" s="1"/>
  <c r="KS400" i="7"/>
  <c r="KM47" i="7"/>
  <c r="KN47" i="7" s="1"/>
  <c r="KS47" i="7"/>
  <c r="KM401" i="7"/>
  <c r="KN401" i="7" s="1"/>
  <c r="KS401" i="7"/>
  <c r="KM48" i="7"/>
  <c r="KN48" i="7" s="1"/>
  <c r="KS48" i="7"/>
  <c r="KM49" i="7"/>
  <c r="KN49" i="7" s="1"/>
  <c r="KS49" i="7"/>
  <c r="KM402" i="7"/>
  <c r="KN402" i="7" s="1"/>
  <c r="KS402" i="7"/>
  <c r="KM50" i="7"/>
  <c r="KN50" i="7" s="1"/>
  <c r="KS50" i="7"/>
  <c r="KM403" i="7"/>
  <c r="KN403" i="7" s="1"/>
  <c r="KS403" i="7"/>
  <c r="KM51" i="7"/>
  <c r="KN51" i="7" s="1"/>
  <c r="KS51" i="7"/>
  <c r="KM52" i="7"/>
  <c r="KN52" i="7" s="1"/>
  <c r="KS52" i="7"/>
  <c r="KM404" i="7"/>
  <c r="KN404" i="7" s="1"/>
  <c r="KS404" i="7"/>
  <c r="KM457" i="7"/>
  <c r="KN457" i="7" s="1"/>
  <c r="KS457" i="7"/>
  <c r="KM458" i="7"/>
  <c r="KN458" i="7" s="1"/>
  <c r="KS458" i="7"/>
  <c r="KM459" i="7"/>
  <c r="KN459" i="7" s="1"/>
  <c r="KS459" i="7"/>
  <c r="KM53" i="7"/>
  <c r="KN53" i="7" s="1"/>
  <c r="KS53" i="7"/>
  <c r="KM54" i="7"/>
  <c r="KN54" i="7" s="1"/>
  <c r="KS54" i="7"/>
  <c r="KM55" i="7"/>
  <c r="KN55" i="7" s="1"/>
  <c r="KS55" i="7"/>
  <c r="KM56" i="7"/>
  <c r="KN56" i="7" s="1"/>
  <c r="KS56" i="7"/>
  <c r="KM405" i="7"/>
  <c r="KN405" i="7" s="1"/>
  <c r="KS405" i="7"/>
  <c r="KM57" i="7"/>
  <c r="KN57" i="7" s="1"/>
  <c r="KS57" i="7"/>
  <c r="KM106" i="7"/>
  <c r="KN106" i="7" s="1"/>
  <c r="KS106" i="7"/>
  <c r="KM546" i="7"/>
  <c r="KN546" i="7" s="1"/>
  <c r="KS546" i="7"/>
  <c r="KM406" i="7"/>
  <c r="KN406" i="7" s="1"/>
  <c r="KS406" i="7"/>
  <c r="KM58" i="7"/>
  <c r="KN58" i="7" s="1"/>
  <c r="KS58" i="7"/>
  <c r="KM107" i="7"/>
  <c r="KN107" i="7" s="1"/>
  <c r="KS107" i="7"/>
  <c r="KM547" i="7"/>
  <c r="KN547" i="7" s="1"/>
  <c r="KS547" i="7"/>
  <c r="KM407" i="7"/>
  <c r="KN407" i="7" s="1"/>
  <c r="KS407" i="7"/>
  <c r="KM59" i="7"/>
  <c r="KN59" i="7" s="1"/>
  <c r="KS59" i="7"/>
  <c r="KM108" i="7"/>
  <c r="KN108" i="7" s="1"/>
  <c r="KS108" i="7"/>
  <c r="KM408" i="7"/>
  <c r="KN408" i="7" s="1"/>
  <c r="KS408" i="7"/>
  <c r="KM109" i="7"/>
  <c r="KN109" i="7" s="1"/>
  <c r="KS109" i="7"/>
  <c r="KM60" i="7"/>
  <c r="KN60" i="7" s="1"/>
  <c r="KS60" i="7"/>
  <c r="KM409" i="7"/>
  <c r="KN409" i="7" s="1"/>
  <c r="KS409" i="7"/>
  <c r="KM61" i="7"/>
  <c r="KN61" i="7" s="1"/>
  <c r="KS61" i="7"/>
  <c r="KM110" i="7"/>
  <c r="KN110" i="7" s="1"/>
  <c r="KS110" i="7"/>
  <c r="KM62" i="7"/>
  <c r="KN62" i="7" s="1"/>
  <c r="KS62" i="7"/>
  <c r="KM410" i="7"/>
  <c r="KN410" i="7" s="1"/>
  <c r="KS410" i="7"/>
  <c r="KM63" i="7"/>
  <c r="KN63" i="7"/>
  <c r="KS63" i="7"/>
  <c r="KM411" i="7"/>
  <c r="KN411" i="7" s="1"/>
  <c r="KS411" i="7"/>
  <c r="KM64" i="7"/>
  <c r="KN64" i="7" s="1"/>
  <c r="KS64" i="7"/>
  <c r="KM412" i="7"/>
  <c r="KN412" i="7" s="1"/>
  <c r="KS412" i="7"/>
  <c r="KM65" i="7"/>
  <c r="KN65" i="7" s="1"/>
  <c r="KS65" i="7"/>
  <c r="KM413" i="7"/>
  <c r="KN413" i="7" s="1"/>
  <c r="KS413" i="7"/>
  <c r="KM66" i="7"/>
  <c r="KN66" i="7" s="1"/>
  <c r="KS66" i="7"/>
  <c r="KM414" i="7"/>
  <c r="KN414" i="7" s="1"/>
  <c r="KS414" i="7"/>
  <c r="KM67" i="7"/>
  <c r="KN67" i="7"/>
  <c r="KS67" i="7"/>
  <c r="KM415" i="7"/>
  <c r="KN415" i="7" s="1"/>
  <c r="KS415" i="7"/>
  <c r="KM68" i="7"/>
  <c r="KN68" i="7" s="1"/>
  <c r="KS68" i="7"/>
  <c r="KM416" i="7"/>
  <c r="KN416" i="7" s="1"/>
  <c r="KS416" i="7"/>
  <c r="KM69" i="7"/>
  <c r="KN69" i="7" s="1"/>
  <c r="KS69" i="7"/>
  <c r="KM417" i="7"/>
  <c r="KN417" i="7" s="1"/>
  <c r="KS417" i="7"/>
  <c r="KM70" i="7"/>
  <c r="KN70" i="7" s="1"/>
  <c r="KS70" i="7"/>
  <c r="KM71" i="7"/>
  <c r="KN71" i="7" s="1"/>
  <c r="KS71" i="7"/>
  <c r="KM418" i="7"/>
  <c r="KN418" i="7" s="1"/>
  <c r="KS418" i="7"/>
  <c r="KM72" i="7"/>
  <c r="KN72" i="7" s="1"/>
  <c r="KS72" i="7"/>
  <c r="KM419" i="7"/>
  <c r="KN419" i="7" s="1"/>
  <c r="KS419" i="7"/>
  <c r="KM73" i="7"/>
  <c r="KN73" i="7" s="1"/>
  <c r="KS73" i="7"/>
  <c r="KM420" i="7"/>
  <c r="KN420" i="7" s="1"/>
  <c r="KS420" i="7"/>
  <c r="KM74" i="7"/>
  <c r="KN74" i="7" s="1"/>
  <c r="KS74" i="7"/>
  <c r="KM421" i="7"/>
  <c r="KN421" i="7" s="1"/>
  <c r="KS421" i="7"/>
  <c r="KM75" i="7"/>
  <c r="KN75" i="7"/>
  <c r="KS75" i="7"/>
  <c r="KM422" i="7"/>
  <c r="KN422" i="7" s="1"/>
  <c r="KS422" i="7"/>
  <c r="KM76" i="7"/>
  <c r="KN76" i="7" s="1"/>
  <c r="KS76" i="7"/>
  <c r="KM423" i="7"/>
  <c r="KN423" i="7" s="1"/>
  <c r="KS423" i="7"/>
  <c r="KM77" i="7"/>
  <c r="KN77" i="7" s="1"/>
  <c r="KS77" i="7"/>
  <c r="KM424" i="7"/>
  <c r="KN424" i="7" s="1"/>
  <c r="KS424" i="7"/>
  <c r="KM78" i="7"/>
  <c r="KN78" i="7" s="1"/>
  <c r="KS78" i="7"/>
  <c r="KM425" i="7"/>
  <c r="KN425" i="7" s="1"/>
  <c r="KS425" i="7"/>
  <c r="KM79" i="7"/>
  <c r="KN79" i="7" s="1"/>
  <c r="KS79" i="7"/>
  <c r="KM426" i="7"/>
  <c r="KN426" i="7" s="1"/>
  <c r="KS426" i="7"/>
  <c r="KM80" i="7"/>
  <c r="KN80" i="7"/>
  <c r="KS80" i="7"/>
  <c r="KM427" i="7"/>
  <c r="KN427" i="7" s="1"/>
  <c r="KS427" i="7"/>
  <c r="KM81" i="7"/>
  <c r="KN81" i="7" s="1"/>
  <c r="KS81" i="7"/>
  <c r="KM428" i="7"/>
  <c r="KN428" i="7" s="1"/>
  <c r="KS428" i="7"/>
  <c r="KM82" i="7"/>
  <c r="KN82" i="7" s="1"/>
  <c r="KS82" i="7"/>
  <c r="KM429" i="7"/>
  <c r="KN429" i="7" s="1"/>
  <c r="KS429" i="7"/>
  <c r="KM83" i="7"/>
  <c r="KN83" i="7" s="1"/>
  <c r="KS83" i="7"/>
  <c r="KM430" i="7"/>
  <c r="KN430" i="7" s="1"/>
  <c r="KS430" i="7"/>
  <c r="KM431" i="7"/>
  <c r="KN431" i="7" s="1"/>
  <c r="KS431" i="7"/>
  <c r="KM84" i="7"/>
  <c r="KN84" i="7" s="1"/>
  <c r="KS84" i="7"/>
  <c r="KM85" i="7"/>
  <c r="KN85" i="7" s="1"/>
  <c r="KS85" i="7"/>
  <c r="KM86" i="7"/>
  <c r="KN86" i="7" s="1"/>
  <c r="KS86" i="7"/>
  <c r="KM87" i="7"/>
  <c r="KN87" i="7" s="1"/>
  <c r="KS87" i="7"/>
  <c r="KM88" i="7"/>
  <c r="KN88" i="7" s="1"/>
  <c r="KS88" i="7"/>
  <c r="KM89" i="7"/>
  <c r="KN89" i="7" s="1"/>
  <c r="KS89" i="7"/>
  <c r="KM90" i="7"/>
  <c r="KN90" i="7" s="1"/>
  <c r="KS90" i="7"/>
  <c r="KM258" i="7"/>
  <c r="KN258" i="7" s="1"/>
  <c r="KS258" i="7"/>
  <c r="KM259" i="7"/>
  <c r="KN259" i="7" s="1"/>
  <c r="KS259" i="7"/>
  <c r="KM260" i="7"/>
  <c r="KN260" i="7" s="1"/>
  <c r="KS260" i="7"/>
  <c r="KM91" i="7"/>
  <c r="KN91" i="7" s="1"/>
  <c r="KS91" i="7"/>
  <c r="KM92" i="7"/>
  <c r="KN92" i="7" s="1"/>
  <c r="KS92" i="7"/>
  <c r="KM261" i="7"/>
  <c r="KN261" i="7" s="1"/>
  <c r="KS261" i="7"/>
  <c r="KM93" i="7"/>
  <c r="KN93" i="7" s="1"/>
  <c r="KS93" i="7"/>
  <c r="KM262" i="7"/>
  <c r="KN262" i="7" s="1"/>
  <c r="KS262" i="7"/>
  <c r="KM94" i="7"/>
  <c r="KN94" i="7" s="1"/>
  <c r="KS94" i="7"/>
  <c r="KM263" i="7"/>
  <c r="KN263" i="7" s="1"/>
  <c r="KS263" i="7"/>
  <c r="KM95" i="7"/>
  <c r="KN95" i="7" s="1"/>
  <c r="KS95" i="7"/>
  <c r="KM264" i="7"/>
  <c r="KN264" i="7" s="1"/>
  <c r="KS264" i="7"/>
  <c r="KM265" i="7"/>
  <c r="KN265" i="7" s="1"/>
  <c r="KS265" i="7"/>
  <c r="KM96" i="7"/>
  <c r="KN96" i="7" s="1"/>
  <c r="KS96" i="7"/>
  <c r="KM97" i="7"/>
  <c r="KN97" i="7" s="1"/>
  <c r="KS97" i="7"/>
  <c r="KM266" i="7"/>
  <c r="KN266" i="7" s="1"/>
  <c r="KS266" i="7"/>
  <c r="KM98" i="7"/>
  <c r="KN98" i="7" s="1"/>
  <c r="KS98" i="7"/>
  <c r="KM267" i="7"/>
  <c r="KN267" i="7"/>
  <c r="KS267" i="7"/>
  <c r="KM111" i="7"/>
  <c r="KN111" i="7" s="1"/>
  <c r="KS111" i="7"/>
  <c r="KM99" i="7"/>
  <c r="KN99" i="7" s="1"/>
  <c r="KS99" i="7"/>
  <c r="KM112" i="7"/>
  <c r="KN112" i="7" s="1"/>
  <c r="KS112" i="7"/>
  <c r="KM268" i="7"/>
  <c r="KN268" i="7" s="1"/>
  <c r="KS268" i="7"/>
  <c r="KM100" i="7"/>
  <c r="KN100" i="7" s="1"/>
  <c r="KS100" i="7"/>
  <c r="KM113" i="7"/>
  <c r="KN113" i="7" s="1"/>
  <c r="KS113" i="7"/>
  <c r="KM269" i="7"/>
  <c r="KN269" i="7" s="1"/>
  <c r="KS269" i="7"/>
  <c r="KM114" i="7"/>
  <c r="KN114" i="7" s="1"/>
  <c r="KS114" i="7"/>
  <c r="KM115" i="7"/>
  <c r="KN115" i="7" s="1"/>
  <c r="KS115" i="7"/>
  <c r="KM270" i="7"/>
  <c r="KN270" i="7" s="1"/>
  <c r="KS270" i="7"/>
  <c r="KM116" i="7"/>
  <c r="KN116" i="7" s="1"/>
  <c r="KS116" i="7"/>
  <c r="KM271" i="7"/>
  <c r="KN271" i="7" s="1"/>
  <c r="KS271" i="7"/>
  <c r="KM117" i="7"/>
  <c r="KN117" i="7" s="1"/>
  <c r="KS117" i="7"/>
  <c r="KM272" i="7"/>
  <c r="KN272" i="7" s="1"/>
  <c r="KS272" i="7"/>
  <c r="KM118" i="7"/>
  <c r="KN118" i="7" s="1"/>
  <c r="KS118" i="7"/>
  <c r="KM273" i="7"/>
  <c r="KN273" i="7" s="1"/>
  <c r="KS273" i="7"/>
  <c r="KM119" i="7"/>
  <c r="KN119" i="7" s="1"/>
  <c r="KS119" i="7"/>
  <c r="KM274" i="7"/>
  <c r="KN274" i="7" s="1"/>
  <c r="KS274" i="7"/>
  <c r="KM120" i="7"/>
  <c r="KN120" i="7" s="1"/>
  <c r="KS120" i="7"/>
  <c r="KM275" i="7"/>
  <c r="KN275" i="7" s="1"/>
  <c r="KS275" i="7"/>
  <c r="KM121" i="7"/>
  <c r="KN121" i="7" s="1"/>
  <c r="KS121" i="7"/>
  <c r="KM276" i="7"/>
  <c r="KN276" i="7" s="1"/>
  <c r="KS276" i="7"/>
  <c r="KM122" i="7"/>
  <c r="KN122" i="7" s="1"/>
  <c r="KS122" i="7"/>
  <c r="KM277" i="7"/>
  <c r="KN277" i="7" s="1"/>
  <c r="KS277" i="7"/>
  <c r="KM123" i="7"/>
  <c r="KN123" i="7" s="1"/>
  <c r="KS123" i="7"/>
  <c r="KM278" i="7"/>
  <c r="KN278" i="7" s="1"/>
  <c r="KS278" i="7"/>
  <c r="KM124" i="7"/>
  <c r="KN124" i="7" s="1"/>
  <c r="KS124" i="7"/>
  <c r="KM279" i="7"/>
  <c r="KN279" i="7" s="1"/>
  <c r="KS279" i="7"/>
  <c r="KM125" i="7"/>
  <c r="KN125" i="7" s="1"/>
  <c r="KS125" i="7"/>
  <c r="KM280" i="7"/>
  <c r="KN280" i="7" s="1"/>
  <c r="KS280" i="7"/>
  <c r="KM126" i="7"/>
  <c r="KN126" i="7" s="1"/>
  <c r="KS126" i="7"/>
  <c r="KM281" i="7"/>
  <c r="KN281" i="7" s="1"/>
  <c r="KS281" i="7"/>
  <c r="KM127" i="7"/>
  <c r="KN127" i="7" s="1"/>
  <c r="KS127" i="7"/>
  <c r="KM282" i="7"/>
  <c r="KN282" i="7" s="1"/>
  <c r="KS282" i="7"/>
  <c r="KM128" i="7"/>
  <c r="KN128" i="7" s="1"/>
  <c r="KS128" i="7"/>
  <c r="KM283" i="7"/>
  <c r="KN283" i="7" s="1"/>
  <c r="KS283" i="7"/>
  <c r="KM129" i="7"/>
  <c r="KN129" i="7" s="1"/>
  <c r="KS129" i="7"/>
  <c r="KM284" i="7"/>
  <c r="KN284" i="7" s="1"/>
  <c r="KS284" i="7"/>
  <c r="KM130" i="7"/>
  <c r="KN130" i="7" s="1"/>
  <c r="KS130" i="7"/>
  <c r="KM285" i="7"/>
  <c r="KN285" i="7"/>
  <c r="KS285" i="7"/>
  <c r="KM131" i="7"/>
  <c r="KN131" i="7" s="1"/>
  <c r="KS131" i="7"/>
  <c r="KM286" i="7"/>
  <c r="KN286" i="7" s="1"/>
  <c r="KS286" i="7"/>
  <c r="KM132" i="7"/>
  <c r="KN132" i="7" s="1"/>
  <c r="KS132" i="7"/>
  <c r="KM287" i="7"/>
  <c r="KN287" i="7" s="1"/>
  <c r="KS287" i="7"/>
  <c r="KM133" i="7"/>
  <c r="KN133" i="7" s="1"/>
  <c r="KS133" i="7"/>
  <c r="KM288" i="7"/>
  <c r="KN288" i="7" s="1"/>
  <c r="KS288" i="7"/>
  <c r="KM289" i="7"/>
  <c r="KN289" i="7" s="1"/>
  <c r="KS289" i="7"/>
  <c r="KM134" i="7"/>
  <c r="KN134" i="7" s="1"/>
  <c r="KS134" i="7"/>
  <c r="KM460" i="7"/>
  <c r="KN460" i="7" s="1"/>
  <c r="KS460" i="7"/>
  <c r="KM290" i="7"/>
  <c r="KN290" i="7" s="1"/>
  <c r="KS290" i="7"/>
  <c r="KM461" i="7"/>
  <c r="KN461" i="7" s="1"/>
  <c r="KS461" i="7"/>
  <c r="KM135" i="7"/>
  <c r="KN135" i="7" s="1"/>
  <c r="KS135" i="7"/>
  <c r="KM291" i="7"/>
  <c r="KN291" i="7" s="1"/>
  <c r="KS291" i="7"/>
  <c r="KM292" i="7"/>
  <c r="KN292" i="7" s="1"/>
  <c r="KS292" i="7"/>
  <c r="KM462" i="7"/>
  <c r="KN462" i="7" s="1"/>
  <c r="KS462" i="7"/>
  <c r="KM136" i="7"/>
  <c r="KN136" i="7" s="1"/>
  <c r="KS136" i="7"/>
  <c r="KM293" i="7"/>
  <c r="KN293" i="7" s="1"/>
  <c r="KS293" i="7"/>
  <c r="KM463" i="7"/>
  <c r="KN463" i="7" s="1"/>
  <c r="KS463" i="7"/>
  <c r="KM137" i="7"/>
  <c r="KN137" i="7" s="1"/>
  <c r="KS137" i="7"/>
  <c r="KM294" i="7"/>
  <c r="KN294" i="7" s="1"/>
  <c r="KS294" i="7"/>
  <c r="KM464" i="7"/>
  <c r="KN464" i="7" s="1"/>
  <c r="KS464" i="7"/>
  <c r="KM138" i="7"/>
  <c r="KN138" i="7" s="1"/>
  <c r="KS138" i="7"/>
  <c r="KM465" i="7"/>
  <c r="KN465" i="7" s="1"/>
  <c r="KS465" i="7"/>
  <c r="KM295" i="7"/>
  <c r="KN295" i="7" s="1"/>
  <c r="KS295" i="7"/>
  <c r="KM466" i="7"/>
  <c r="KN466" i="7" s="1"/>
  <c r="KS466" i="7"/>
  <c r="KM139" i="7"/>
  <c r="KN139" i="7" s="1"/>
  <c r="KS139" i="7"/>
  <c r="KM296" i="7"/>
  <c r="KN296" i="7" s="1"/>
  <c r="KS296" i="7"/>
  <c r="KM467" i="7"/>
  <c r="KN467" i="7" s="1"/>
  <c r="KS467" i="7"/>
  <c r="KM140" i="7"/>
  <c r="KN140" i="7" s="1"/>
  <c r="KS140" i="7"/>
  <c r="KM468" i="7"/>
  <c r="KN468" i="7" s="1"/>
  <c r="KS468" i="7"/>
  <c r="KM297" i="7"/>
  <c r="KN297" i="7" s="1"/>
  <c r="KS297" i="7"/>
  <c r="KM432" i="7"/>
  <c r="KN432" i="7" s="1"/>
  <c r="KS432" i="7"/>
  <c r="KM433" i="7"/>
  <c r="KN433" i="7" s="1"/>
  <c r="KS433" i="7"/>
  <c r="KM469" i="7"/>
  <c r="KN469" i="7" s="1"/>
  <c r="KS469" i="7"/>
  <c r="KM141" i="7"/>
  <c r="KN141" i="7" s="1"/>
  <c r="KS141" i="7"/>
  <c r="KM434" i="7"/>
  <c r="KN434" i="7" s="1"/>
  <c r="KS434" i="7"/>
  <c r="KM470" i="7"/>
  <c r="KN470" i="7" s="1"/>
  <c r="KS470" i="7"/>
  <c r="KM142" i="7"/>
  <c r="KN142" i="7" s="1"/>
  <c r="KS142" i="7"/>
  <c r="KM471" i="7"/>
  <c r="KN471" i="7" s="1"/>
  <c r="KS471" i="7"/>
  <c r="KM435" i="7"/>
  <c r="KN435" i="7" s="1"/>
  <c r="KS435" i="7"/>
  <c r="KM472" i="7"/>
  <c r="KN472" i="7" s="1"/>
  <c r="KS472" i="7"/>
  <c r="KM143" i="7"/>
  <c r="KN143" i="7" s="1"/>
  <c r="KS143" i="7"/>
  <c r="KM473" i="7"/>
  <c r="KN473" i="7"/>
  <c r="KS473" i="7"/>
  <c r="KM144" i="7"/>
  <c r="KN144" i="7" s="1"/>
  <c r="KS144" i="7"/>
  <c r="KM474" i="7"/>
  <c r="KN474" i="7" s="1"/>
  <c r="KS474" i="7"/>
  <c r="KM145" i="7"/>
  <c r="KN145" i="7" s="1"/>
  <c r="KS145" i="7"/>
  <c r="KM475" i="7"/>
  <c r="KN475" i="7" s="1"/>
  <c r="KS475" i="7"/>
  <c r="KM146" i="7"/>
  <c r="KN146" i="7" s="1"/>
  <c r="KS146" i="7"/>
  <c r="KM476" i="7"/>
  <c r="KN476" i="7" s="1"/>
  <c r="KS476" i="7"/>
  <c r="KM477" i="7"/>
  <c r="KN477" i="7" s="1"/>
  <c r="KS477" i="7"/>
  <c r="KM147" i="7"/>
  <c r="KN147" i="7" s="1"/>
  <c r="KS147" i="7"/>
  <c r="KM478" i="7"/>
  <c r="KN478" i="7" s="1"/>
  <c r="KS478" i="7"/>
  <c r="KM148" i="7"/>
  <c r="KN148" i="7" s="1"/>
  <c r="KS148" i="7"/>
  <c r="KM479" i="7"/>
  <c r="KN479" i="7" s="1"/>
  <c r="KS479" i="7"/>
  <c r="KM149" i="7"/>
  <c r="KN149" i="7" s="1"/>
  <c r="KS149" i="7"/>
  <c r="KM480" i="7"/>
  <c r="KN480" i="7" s="1"/>
  <c r="KS480" i="7"/>
  <c r="KM150" i="7"/>
  <c r="KN150" i="7" s="1"/>
  <c r="KS150" i="7"/>
  <c r="KM481" i="7"/>
  <c r="KN481" i="7" s="1"/>
  <c r="KS481" i="7"/>
  <c r="KM482" i="7"/>
  <c r="KN482" i="7" s="1"/>
  <c r="KS482" i="7"/>
  <c r="KM151" i="7"/>
  <c r="KN151" i="7" s="1"/>
  <c r="KS151" i="7"/>
  <c r="KM483" i="7"/>
  <c r="KN483" i="7" s="1"/>
  <c r="KS483" i="7"/>
  <c r="KM152" i="7"/>
  <c r="KN152" i="7"/>
  <c r="KS152" i="7"/>
  <c r="KM484" i="7"/>
  <c r="KN484" i="7" s="1"/>
  <c r="KS484" i="7"/>
  <c r="KM153" i="7"/>
  <c r="KN153" i="7" s="1"/>
  <c r="KS153" i="7"/>
  <c r="KM485" i="7"/>
  <c r="KN485" i="7" s="1"/>
  <c r="KS485" i="7"/>
  <c r="KM154" i="7"/>
  <c r="KN154" i="7" s="1"/>
  <c r="KS154" i="7"/>
  <c r="KM486" i="7"/>
  <c r="KN486" i="7" s="1"/>
  <c r="KS486" i="7"/>
  <c r="KM487" i="7"/>
  <c r="KN487" i="7" s="1"/>
  <c r="KS487" i="7"/>
  <c r="KM155" i="7"/>
  <c r="KN155" i="7" s="1"/>
  <c r="KS155" i="7"/>
  <c r="KM156" i="7"/>
  <c r="KN156" i="7" s="1"/>
  <c r="KS156" i="7"/>
  <c r="KM488" i="7"/>
  <c r="KN488" i="7" s="1"/>
  <c r="KS488" i="7"/>
  <c r="KM157" i="7"/>
  <c r="KN157" i="7" s="1"/>
  <c r="KS157" i="7"/>
  <c r="KM489" i="7"/>
  <c r="KN489" i="7" s="1"/>
  <c r="KS489" i="7"/>
  <c r="KM158" i="7"/>
  <c r="KN158" i="7" s="1"/>
  <c r="KS158" i="7"/>
  <c r="KM490" i="7"/>
  <c r="KN490" i="7" s="1"/>
  <c r="KS490" i="7"/>
  <c r="KM159" i="7"/>
  <c r="KN159" i="7" s="1"/>
  <c r="KS159" i="7"/>
  <c r="KM491" i="7"/>
  <c r="KN491" i="7" s="1"/>
  <c r="KS491" i="7"/>
  <c r="KM492" i="7"/>
  <c r="KN492" i="7" s="1"/>
  <c r="KS492" i="7"/>
  <c r="KM160" i="7"/>
  <c r="KN160" i="7" s="1"/>
  <c r="KS160" i="7"/>
  <c r="KM161" i="7"/>
  <c r="KN161" i="7" s="1"/>
  <c r="KS161" i="7"/>
  <c r="KM493" i="7"/>
  <c r="KN493" i="7" s="1"/>
  <c r="KS493" i="7"/>
  <c r="KM162" i="7"/>
  <c r="KN162" i="7" s="1"/>
  <c r="KS162" i="7"/>
  <c r="KM494" i="7"/>
  <c r="KN494" i="7" s="1"/>
  <c r="KS494" i="7"/>
  <c r="KM163" i="7"/>
  <c r="KN163" i="7" s="1"/>
  <c r="KS163" i="7"/>
  <c r="KM495" i="7"/>
  <c r="KN495" i="7" s="1"/>
  <c r="KS495" i="7"/>
  <c r="KM164" i="7"/>
  <c r="KN164" i="7" s="1"/>
  <c r="KS164" i="7"/>
  <c r="KM496" i="7"/>
  <c r="KN496" i="7" s="1"/>
  <c r="KS496" i="7"/>
  <c r="KM497" i="7"/>
  <c r="KN497" i="7" s="1"/>
  <c r="KS497" i="7"/>
  <c r="KM165" i="7"/>
  <c r="KN165" i="7" s="1"/>
  <c r="KS165" i="7"/>
  <c r="KM498" i="7"/>
  <c r="KN498" i="7" s="1"/>
  <c r="KS498" i="7"/>
  <c r="KM166" i="7"/>
  <c r="KN166" i="7" s="1"/>
  <c r="KS166" i="7"/>
  <c r="KM499" i="7"/>
  <c r="KN499" i="7" s="1"/>
  <c r="KS499" i="7"/>
  <c r="KM167" i="7"/>
  <c r="KN167" i="7" s="1"/>
  <c r="KS167" i="7"/>
  <c r="KM500" i="7"/>
  <c r="KN500" i="7" s="1"/>
  <c r="KS500" i="7"/>
  <c r="KM168" i="7"/>
  <c r="KN168" i="7" s="1"/>
  <c r="KS168" i="7"/>
  <c r="KM501" i="7"/>
  <c r="KN501" i="7" s="1"/>
  <c r="KS501" i="7"/>
  <c r="KM502" i="7"/>
  <c r="KN502" i="7" s="1"/>
  <c r="KS502" i="7"/>
  <c r="KM169" i="7"/>
  <c r="KN169" i="7" s="1"/>
  <c r="KS169" i="7"/>
  <c r="KM170" i="7"/>
  <c r="KN170" i="7" s="1"/>
  <c r="KS170" i="7"/>
  <c r="KM503" i="7"/>
  <c r="KN503" i="7" s="1"/>
  <c r="KS503" i="7"/>
  <c r="KM171" i="7"/>
  <c r="KN171" i="7" s="1"/>
  <c r="KS171" i="7"/>
  <c r="KM504" i="7"/>
  <c r="KN504" i="7" s="1"/>
  <c r="KS504" i="7"/>
  <c r="KM172" i="7"/>
  <c r="KN172" i="7" s="1"/>
  <c r="KS172" i="7"/>
  <c r="KM505" i="7"/>
  <c r="KN505" i="7" s="1"/>
  <c r="KS505" i="7"/>
  <c r="KM173" i="7"/>
  <c r="KN173" i="7" s="1"/>
  <c r="KS173" i="7"/>
  <c r="KM506" i="7"/>
  <c r="KN506" i="7" s="1"/>
  <c r="KS506" i="7"/>
  <c r="KM507" i="7"/>
  <c r="KN507" i="7" s="1"/>
  <c r="KS507" i="7"/>
  <c r="KM101" i="7"/>
  <c r="KN101" i="7" s="1"/>
  <c r="KS101" i="7"/>
  <c r="KM174" i="7"/>
  <c r="KN174" i="7" s="1"/>
  <c r="KS174" i="7"/>
  <c r="KM102" i="7"/>
  <c r="KN102" i="7" s="1"/>
  <c r="KS102" i="7"/>
  <c r="KM508" i="7"/>
  <c r="KN508" i="7" s="1"/>
  <c r="KS508" i="7"/>
  <c r="KM103" i="7"/>
  <c r="KN103" i="7" s="1"/>
  <c r="KS103" i="7"/>
  <c r="KM175" i="7"/>
  <c r="KN175" i="7" s="1"/>
  <c r="KS175" i="7"/>
  <c r="KM104" i="7"/>
  <c r="KN104" i="7" s="1"/>
  <c r="KS104" i="7"/>
  <c r="KM176" i="7"/>
  <c r="KN176" i="7" s="1"/>
  <c r="KS176" i="7"/>
  <c r="KM509" i="7"/>
  <c r="KN509" i="7" s="1"/>
  <c r="KS509" i="7"/>
  <c r="KM510" i="7"/>
  <c r="KN510" i="7" s="1"/>
  <c r="KS510" i="7"/>
  <c r="KM105" i="7"/>
  <c r="KN105" i="7" s="1"/>
  <c r="KS105" i="7"/>
  <c r="KM177" i="7"/>
  <c r="KN177" i="7" s="1"/>
  <c r="KS177" i="7"/>
  <c r="KM511" i="7"/>
  <c r="KN511" i="7" s="1"/>
  <c r="KS511" i="7"/>
  <c r="KM512" i="7"/>
  <c r="KN512" i="7" s="1"/>
  <c r="KS512" i="7"/>
  <c r="KM178" i="7"/>
  <c r="KN178" i="7"/>
  <c r="KS178" i="7"/>
  <c r="KM513" i="7"/>
  <c r="KN513" i="7" s="1"/>
  <c r="KS513" i="7"/>
  <c r="KM179" i="7"/>
  <c r="KN179" i="7" s="1"/>
  <c r="KS179" i="7"/>
  <c r="KM353" i="7"/>
  <c r="KN353" i="7" s="1"/>
  <c r="KS353" i="7"/>
  <c r="KM354" i="7"/>
  <c r="KN354" i="7" s="1"/>
  <c r="KS354" i="7"/>
  <c r="KM514" i="7"/>
  <c r="KN514" i="7" s="1"/>
  <c r="KS514" i="7"/>
  <c r="KM180" i="7"/>
  <c r="KN180" i="7" s="1"/>
  <c r="KS180" i="7"/>
  <c r="KM355" i="7"/>
  <c r="KN355" i="7" s="1"/>
  <c r="KS355" i="7"/>
  <c r="KM515" i="7"/>
  <c r="KN515" i="7" s="1"/>
  <c r="KS515" i="7"/>
  <c r="KM181" i="7"/>
  <c r="KN181" i="7" s="1"/>
  <c r="KS181" i="7"/>
  <c r="KM516" i="7"/>
  <c r="KN516" i="7" s="1"/>
  <c r="KS516" i="7"/>
  <c r="KM517" i="7"/>
  <c r="KN517" i="7" s="1"/>
  <c r="KS517" i="7"/>
  <c r="KM356" i="7"/>
  <c r="KN356" i="7" s="1"/>
  <c r="KS356" i="7"/>
  <c r="KM182" i="7"/>
  <c r="KN182" i="7" s="1"/>
  <c r="KS182" i="7"/>
  <c r="KM357" i="7"/>
  <c r="KN357" i="7" s="1"/>
  <c r="KS357" i="7"/>
  <c r="KM518" i="7"/>
  <c r="KN518" i="7" s="1"/>
  <c r="KS518" i="7"/>
  <c r="KM183" i="7"/>
  <c r="KN183" i="7" s="1"/>
  <c r="KS183" i="7"/>
  <c r="KM358" i="7"/>
  <c r="KN358" i="7" s="1"/>
  <c r="KS358" i="7"/>
  <c r="KM359" i="7"/>
  <c r="KN359" i="7" s="1"/>
  <c r="KS359" i="7"/>
  <c r="KM184" i="7"/>
  <c r="KN184" i="7" s="1"/>
  <c r="KS184" i="7"/>
  <c r="KM360" i="7"/>
  <c r="KN360" i="7" s="1"/>
  <c r="KS360" i="7"/>
  <c r="KM185" i="7"/>
  <c r="KN185" i="7" s="1"/>
  <c r="KS185" i="7"/>
  <c r="KM186" i="7"/>
  <c r="KN186" i="7" s="1"/>
  <c r="KS186" i="7"/>
  <c r="KM361" i="7"/>
  <c r="KN361" i="7" s="1"/>
  <c r="KS361" i="7"/>
  <c r="KM362" i="7"/>
  <c r="KN362" i="7"/>
  <c r="KS362" i="7"/>
  <c r="KM187" i="7"/>
  <c r="KN187" i="7" s="1"/>
  <c r="KS187" i="7"/>
  <c r="KM363" i="7"/>
  <c r="KN363" i="7" s="1"/>
  <c r="KS363" i="7"/>
  <c r="KM188" i="7"/>
  <c r="KN188" i="7" s="1"/>
  <c r="KS188" i="7"/>
  <c r="KM364" i="7"/>
  <c r="KN364" i="7" s="1"/>
  <c r="KS364" i="7"/>
  <c r="KM189" i="7"/>
  <c r="KN189" i="7"/>
  <c r="KS189" i="7"/>
  <c r="KM190" i="7"/>
  <c r="KN190" i="7" s="1"/>
  <c r="KS190" i="7"/>
  <c r="KM365" i="7"/>
  <c r="KN365" i="7" s="1"/>
  <c r="KS365" i="7"/>
  <c r="KM366" i="7"/>
  <c r="KN366" i="7" s="1"/>
  <c r="KS366" i="7"/>
  <c r="KM191" i="7"/>
  <c r="KN191" i="7" s="1"/>
  <c r="KS191" i="7"/>
  <c r="KM367" i="7"/>
  <c r="KN367" i="7" s="1"/>
  <c r="KS367" i="7"/>
  <c r="KM192" i="7"/>
  <c r="KN192" i="7" s="1"/>
  <c r="KS192" i="7"/>
  <c r="KM368" i="7"/>
  <c r="KN368" i="7" s="1"/>
  <c r="KS368" i="7"/>
  <c r="KM193" i="7"/>
  <c r="KN193" i="7" s="1"/>
  <c r="KS193" i="7"/>
  <c r="KM194" i="7"/>
  <c r="KN194" i="7" s="1"/>
  <c r="KS194" i="7"/>
  <c r="KM369" i="7"/>
  <c r="KN369" i="7" s="1"/>
  <c r="KS369" i="7"/>
  <c r="KM370" i="7"/>
  <c r="KN370" i="7" s="1"/>
  <c r="KS370" i="7"/>
  <c r="KM195" i="7"/>
  <c r="KN195" i="7" s="1"/>
  <c r="KS195" i="7"/>
  <c r="KM371" i="7"/>
  <c r="KN371" i="7" s="1"/>
  <c r="KS371" i="7"/>
  <c r="KM196" i="7"/>
  <c r="KN196" i="7" s="1"/>
  <c r="KS196" i="7"/>
  <c r="KM372" i="7"/>
  <c r="KN372" i="7" s="1"/>
  <c r="KS372" i="7"/>
  <c r="KM197" i="7"/>
  <c r="KN197" i="7" s="1"/>
  <c r="KS197" i="7"/>
  <c r="KM198" i="7"/>
  <c r="KN198" i="7" s="1"/>
  <c r="KS198" i="7"/>
  <c r="KM373" i="7"/>
  <c r="KN373" i="7" s="1"/>
  <c r="KS373" i="7"/>
  <c r="KM374" i="7"/>
  <c r="KN374" i="7" s="1"/>
  <c r="KS374" i="7"/>
  <c r="KM199" i="7"/>
  <c r="KN199" i="7" s="1"/>
  <c r="KS199" i="7"/>
  <c r="KM375" i="7"/>
  <c r="KN375" i="7" s="1"/>
  <c r="KS375" i="7"/>
  <c r="KM200" i="7"/>
  <c r="KN200" i="7" s="1"/>
  <c r="KS200" i="7"/>
  <c r="KM376" i="7"/>
  <c r="KN376" i="7" s="1"/>
  <c r="KS376" i="7"/>
  <c r="KM201" i="7"/>
  <c r="KN201" i="7" s="1"/>
  <c r="KS201" i="7"/>
  <c r="KM202" i="7"/>
  <c r="KN202" i="7" s="1"/>
  <c r="KS202" i="7"/>
  <c r="KM377" i="7"/>
  <c r="KN377" i="7" s="1"/>
  <c r="KS377" i="7"/>
  <c r="KM378" i="7"/>
  <c r="KN378" i="7" s="1"/>
  <c r="KS378" i="7"/>
  <c r="KM203" i="7"/>
  <c r="KN203" i="7" s="1"/>
  <c r="KS203" i="7"/>
  <c r="KM379" i="7"/>
  <c r="KN379" i="7" s="1"/>
  <c r="KS379" i="7"/>
  <c r="KM204" i="7"/>
  <c r="KN204" i="7" s="1"/>
  <c r="KS204" i="7"/>
  <c r="KM380" i="7"/>
  <c r="KN380" i="7" s="1"/>
  <c r="KS380" i="7"/>
  <c r="KM205" i="7"/>
  <c r="KN205" i="7" s="1"/>
  <c r="KS205" i="7"/>
  <c r="KM206" i="7"/>
  <c r="KN206" i="7" s="1"/>
  <c r="KS206" i="7"/>
  <c r="KM381" i="7"/>
  <c r="KN381" i="7" s="1"/>
  <c r="KS381" i="7"/>
  <c r="KM382" i="7"/>
  <c r="KN382" i="7" s="1"/>
  <c r="KS382" i="7"/>
  <c r="KM207" i="7"/>
  <c r="KN207" i="7" s="1"/>
  <c r="KS207" i="7"/>
  <c r="KM383" i="7"/>
  <c r="KN383" i="7" s="1"/>
  <c r="KS383" i="7"/>
  <c r="KM208" i="7"/>
  <c r="KN208" i="7" s="1"/>
  <c r="KS208" i="7"/>
  <c r="KM384" i="7"/>
  <c r="KN384" i="7" s="1"/>
  <c r="KS384" i="7"/>
  <c r="KM385" i="7"/>
  <c r="KN385" i="7" s="1"/>
  <c r="KS385" i="7"/>
  <c r="KM209" i="7"/>
  <c r="KN209" i="7" s="1"/>
  <c r="KS209" i="7"/>
  <c r="KM210" i="7"/>
  <c r="KN210" i="7" s="1"/>
  <c r="KS210" i="7"/>
  <c r="KM386" i="7"/>
  <c r="KN386" i="7" s="1"/>
  <c r="KS386" i="7"/>
  <c r="KM387" i="7"/>
  <c r="KN387" i="7" s="1"/>
  <c r="KS387" i="7"/>
  <c r="KM211" i="7"/>
  <c r="KN211" i="7" s="1"/>
  <c r="KS211" i="7"/>
  <c r="KM388" i="7"/>
  <c r="KN388" i="7" s="1"/>
  <c r="KS388" i="7"/>
  <c r="KM212" i="7"/>
  <c r="KN212" i="7" s="1"/>
  <c r="KS212" i="7"/>
  <c r="KM389" i="7"/>
  <c r="KN389" i="7" s="1"/>
  <c r="KS389" i="7"/>
  <c r="KM298" i="7"/>
  <c r="KN298" i="7" s="1"/>
  <c r="KS298" i="7"/>
  <c r="KM299" i="7"/>
  <c r="KN299" i="7" s="1"/>
  <c r="KS299" i="7"/>
  <c r="KM390" i="7"/>
  <c r="KN390" i="7" s="1"/>
  <c r="KS390" i="7"/>
  <c r="KM300" i="7"/>
  <c r="KN300" i="7" s="1"/>
  <c r="KS300" i="7"/>
  <c r="KM391" i="7"/>
  <c r="KN391" i="7" s="1"/>
  <c r="KS391" i="7"/>
  <c r="KM301" i="7"/>
  <c r="KN301" i="7" s="1"/>
  <c r="KS301" i="7"/>
  <c r="KM302" i="7"/>
  <c r="KN302" i="7" s="1"/>
  <c r="KS302" i="7"/>
  <c r="KM392" i="7"/>
  <c r="KN392" i="7" s="1"/>
  <c r="KS392" i="7"/>
  <c r="KM303" i="7"/>
  <c r="KN303" i="7" s="1"/>
  <c r="KS303" i="7"/>
  <c r="KM393" i="7"/>
  <c r="KN393" i="7" s="1"/>
  <c r="KS393" i="7"/>
  <c r="KM304" i="7"/>
  <c r="KN304" i="7" s="1"/>
  <c r="KS304" i="7"/>
  <c r="KM305" i="7"/>
  <c r="KN305" i="7" s="1"/>
  <c r="KS305" i="7"/>
  <c r="KM394" i="7"/>
  <c r="KN394" i="7" s="1"/>
  <c r="KS394" i="7"/>
  <c r="KM306" i="7"/>
  <c r="KN306" i="7" s="1"/>
  <c r="KS306" i="7"/>
  <c r="KM395" i="7"/>
  <c r="KN395" i="7" s="1"/>
  <c r="KS395" i="7"/>
  <c r="KM307" i="7"/>
  <c r="KN307" i="7" s="1"/>
  <c r="KS307" i="7"/>
  <c r="KM308" i="7"/>
  <c r="KN308" i="7" s="1"/>
  <c r="KS308" i="7"/>
  <c r="KM309" i="7"/>
  <c r="KN309" i="7" s="1"/>
  <c r="KS309" i="7"/>
  <c r="KM310" i="7"/>
  <c r="KN310" i="7" s="1"/>
  <c r="KS310" i="7"/>
  <c r="KM311" i="7"/>
  <c r="KN311" i="7"/>
  <c r="KS311" i="7"/>
  <c r="KM312" i="7"/>
  <c r="KN312" i="7" s="1"/>
  <c r="KS312" i="7"/>
  <c r="KM313" i="7"/>
  <c r="KN313" i="7" s="1"/>
  <c r="KS313" i="7"/>
  <c r="KM314" i="7"/>
  <c r="KN314" i="7" s="1"/>
  <c r="KS314" i="7"/>
  <c r="KM315" i="7"/>
  <c r="KN315" i="7" s="1"/>
  <c r="KS315" i="7"/>
  <c r="KM316" i="7"/>
  <c r="KN316" i="7" s="1"/>
  <c r="KS316" i="7"/>
  <c r="KM317" i="7"/>
  <c r="KN317" i="7" s="1"/>
  <c r="KS317" i="7"/>
  <c r="KM396" i="7"/>
  <c r="KN396" i="7" s="1"/>
  <c r="KS396" i="7"/>
  <c r="KM318" i="7"/>
  <c r="KN318" i="7" s="1"/>
  <c r="KS318" i="7"/>
  <c r="KM319" i="7"/>
  <c r="KN319" i="7" s="1"/>
  <c r="KS319" i="7"/>
  <c r="KM320" i="7"/>
  <c r="KN320" i="7" s="1"/>
  <c r="KS320" i="7"/>
  <c r="KM321" i="7"/>
  <c r="KN321" i="7" s="1"/>
  <c r="KS321" i="7"/>
  <c r="KM322" i="7"/>
  <c r="KN322" i="7" s="1"/>
  <c r="KS322" i="7"/>
  <c r="KM323" i="7"/>
  <c r="KN323" i="7" s="1"/>
  <c r="KS323" i="7"/>
  <c r="KM324" i="7"/>
  <c r="KN324" i="7" s="1"/>
  <c r="KS324" i="7"/>
  <c r="KM325" i="7"/>
  <c r="KN325" i="7" s="1"/>
  <c r="KS325" i="7"/>
  <c r="KM326" i="7"/>
  <c r="KN326" i="7"/>
  <c r="KS326" i="7"/>
  <c r="KM327" i="7"/>
  <c r="KN327" i="7" s="1"/>
  <c r="KS327" i="7"/>
  <c r="KM328" i="7"/>
  <c r="KN328" i="7" s="1"/>
  <c r="KS328" i="7"/>
  <c r="KM329" i="7"/>
  <c r="KN329" i="7" s="1"/>
  <c r="KS329" i="7"/>
  <c r="KM330" i="7"/>
  <c r="KN330" i="7" s="1"/>
  <c r="KS330" i="7"/>
  <c r="KM331" i="7"/>
  <c r="KN331" i="7" s="1"/>
  <c r="KS331" i="7"/>
  <c r="KM332" i="7"/>
  <c r="KN332" i="7" s="1"/>
  <c r="KS332" i="7"/>
  <c r="KM333" i="7"/>
  <c r="KN333" i="7" s="1"/>
  <c r="KS333" i="7"/>
  <c r="KM334" i="7"/>
  <c r="KN334" i="7" s="1"/>
  <c r="KS334" i="7"/>
  <c r="KM335" i="7"/>
  <c r="KN335" i="7" s="1"/>
  <c r="KS335" i="7"/>
  <c r="KM336" i="7"/>
  <c r="KN336" i="7" s="1"/>
  <c r="KS336" i="7"/>
  <c r="KM337" i="7"/>
  <c r="KN337" i="7" s="1"/>
  <c r="KS337" i="7"/>
  <c r="KM338" i="7"/>
  <c r="KN338" i="7" s="1"/>
  <c r="KS338" i="7"/>
  <c r="KM339" i="7"/>
  <c r="KN339" i="7" s="1"/>
  <c r="KS339" i="7"/>
  <c r="KM340" i="7"/>
  <c r="KN340" i="7" s="1"/>
  <c r="KS340" i="7"/>
  <c r="KM341" i="7"/>
  <c r="KN341" i="7" s="1"/>
  <c r="KS341" i="7"/>
  <c r="KM342" i="7"/>
  <c r="KN342" i="7" s="1"/>
  <c r="KS342" i="7"/>
  <c r="KM343" i="7"/>
  <c r="KN343" i="7" s="1"/>
  <c r="KS343" i="7"/>
  <c r="KM344" i="7"/>
  <c r="KN344" i="7" s="1"/>
  <c r="KS344" i="7"/>
  <c r="KM345" i="7"/>
  <c r="KN345" i="7" s="1"/>
  <c r="KS345" i="7"/>
  <c r="KM346" i="7"/>
  <c r="KN346" i="7" s="1"/>
  <c r="KS346" i="7"/>
  <c r="KM347" i="7"/>
  <c r="KN347" i="7" s="1"/>
  <c r="KS347" i="7"/>
  <c r="KM213" i="7"/>
  <c r="KN213" i="7" s="1"/>
  <c r="KS213" i="7"/>
  <c r="KM214" i="7"/>
  <c r="KN214" i="7" s="1"/>
  <c r="KS214" i="7"/>
  <c r="KM215" i="7"/>
  <c r="KN215" i="7" s="1"/>
  <c r="KS215" i="7"/>
  <c r="KM216" i="7"/>
  <c r="KN216" i="7"/>
  <c r="KS216" i="7"/>
  <c r="KM217" i="7"/>
  <c r="KN217" i="7" s="1"/>
  <c r="KS217" i="7"/>
  <c r="KM218" i="7"/>
  <c r="KN218" i="7" s="1"/>
  <c r="KS218" i="7"/>
  <c r="KM219" i="7"/>
  <c r="KN219" i="7" s="1"/>
  <c r="KS219" i="7"/>
  <c r="KM220" i="7"/>
  <c r="KN220" i="7" s="1"/>
  <c r="KS220" i="7"/>
  <c r="KM221" i="7"/>
  <c r="KN221" i="7" s="1"/>
  <c r="KS221" i="7"/>
  <c r="KM222" i="7"/>
  <c r="KN222" i="7" s="1"/>
  <c r="KS222" i="7"/>
  <c r="KM223" i="7"/>
  <c r="KN223" i="7" s="1"/>
  <c r="KS223" i="7"/>
  <c r="KM224" i="7"/>
  <c r="KN224" i="7" s="1"/>
  <c r="KS224" i="7"/>
  <c r="KM225" i="7"/>
  <c r="KN225" i="7" s="1"/>
  <c r="KS225" i="7"/>
  <c r="KM519" i="7"/>
  <c r="KN519" i="7" s="1"/>
  <c r="KS519" i="7"/>
  <c r="KM520" i="7"/>
  <c r="KN520" i="7" s="1"/>
  <c r="KS520" i="7"/>
  <c r="KM226" i="7"/>
  <c r="KN226" i="7" s="1"/>
  <c r="KS226" i="7"/>
  <c r="KM521" i="7"/>
  <c r="KN521" i="7" s="1"/>
  <c r="KS521" i="7"/>
  <c r="KM227" i="7"/>
  <c r="KN227" i="7" s="1"/>
  <c r="KS227" i="7"/>
  <c r="KM522" i="7"/>
  <c r="KN522" i="7" s="1"/>
  <c r="KS522" i="7"/>
  <c r="KM228" i="7"/>
  <c r="KN228" i="7" s="1"/>
  <c r="KS228" i="7"/>
  <c r="KM523" i="7"/>
  <c r="KN523" i="7" s="1"/>
  <c r="KS523" i="7"/>
  <c r="KM229" i="7"/>
  <c r="KN229" i="7" s="1"/>
  <c r="KS229" i="7"/>
  <c r="KM524" i="7"/>
  <c r="KN524" i="7" s="1"/>
  <c r="KS524" i="7"/>
  <c r="KM230" i="7"/>
  <c r="KN230" i="7" s="1"/>
  <c r="KS230" i="7"/>
  <c r="KM525" i="7"/>
  <c r="KN525" i="7" s="1"/>
  <c r="KS525" i="7"/>
  <c r="KM231" i="7"/>
  <c r="KN231" i="7" s="1"/>
  <c r="KS231" i="7"/>
  <c r="KM526" i="7"/>
  <c r="KN526" i="7" s="1"/>
  <c r="KS526" i="7"/>
  <c r="KM232" i="7"/>
  <c r="KN232" i="7" s="1"/>
  <c r="KS232" i="7"/>
  <c r="KM527" i="7"/>
  <c r="KN527" i="7" s="1"/>
  <c r="KS527" i="7"/>
  <c r="KM233" i="7"/>
  <c r="KN233" i="7" s="1"/>
  <c r="KS233" i="7"/>
  <c r="KM528" i="7"/>
  <c r="KN528" i="7" s="1"/>
  <c r="KS528" i="7"/>
  <c r="KM234" i="7"/>
  <c r="KN234" i="7" s="1"/>
  <c r="KS234" i="7"/>
  <c r="KM529" i="7"/>
  <c r="KN529" i="7" s="1"/>
  <c r="KS529" i="7"/>
  <c r="KM235" i="7"/>
  <c r="KN235" i="7" s="1"/>
  <c r="KS235" i="7"/>
  <c r="KM530" i="7"/>
  <c r="KN530" i="7" s="1"/>
  <c r="KS530" i="7"/>
  <c r="KM236" i="7"/>
  <c r="KN236" i="7" s="1"/>
  <c r="KS236" i="7"/>
  <c r="KM531" i="7"/>
  <c r="KN531" i="7" s="1"/>
  <c r="KS531" i="7"/>
  <c r="KM237" i="7"/>
  <c r="KN237" i="7" s="1"/>
  <c r="KS237" i="7"/>
  <c r="KM532" i="7"/>
  <c r="KN532" i="7" s="1"/>
  <c r="KS532" i="7"/>
  <c r="KM238" i="7"/>
  <c r="KN238" i="7" s="1"/>
  <c r="KS238" i="7"/>
  <c r="KM533" i="7"/>
  <c r="KN533" i="7" s="1"/>
  <c r="KS533" i="7"/>
  <c r="KM239" i="7"/>
  <c r="KN239" i="7" s="1"/>
  <c r="KS239" i="7"/>
  <c r="KM534" i="7"/>
  <c r="KN534" i="7" s="1"/>
  <c r="KS534" i="7"/>
  <c r="KM535" i="7"/>
  <c r="KN535" i="7" s="1"/>
  <c r="KS535" i="7"/>
  <c r="KM240" i="7"/>
  <c r="KN240" i="7" s="1"/>
  <c r="KS240" i="7"/>
  <c r="KM536" i="7"/>
  <c r="KN536" i="7" s="1"/>
  <c r="KS536" i="7"/>
  <c r="KM241" i="7"/>
  <c r="KN241" i="7" s="1"/>
  <c r="KS241" i="7"/>
  <c r="KM537" i="7"/>
  <c r="KN537" i="7" s="1"/>
  <c r="KS537" i="7"/>
  <c r="KM242" i="7"/>
  <c r="KN242" i="7" s="1"/>
  <c r="KS242" i="7"/>
  <c r="KM538" i="7"/>
  <c r="KN538" i="7" s="1"/>
  <c r="KS538" i="7"/>
  <c r="KM243" i="7"/>
  <c r="KN243" i="7" s="1"/>
  <c r="KS243" i="7"/>
  <c r="KM539" i="7"/>
  <c r="KN539" i="7" s="1"/>
  <c r="KS539" i="7"/>
  <c r="KM244" i="7"/>
  <c r="KN244" i="7" s="1"/>
  <c r="KS244" i="7"/>
  <c r="KM540" i="7"/>
  <c r="KN540" i="7" s="1"/>
  <c r="KS540" i="7"/>
  <c r="KM245" i="7"/>
  <c r="KN245" i="7" s="1"/>
  <c r="KS245" i="7"/>
  <c r="KM541" i="7"/>
  <c r="KN541" i="7" s="1"/>
  <c r="KS541" i="7"/>
  <c r="KM246" i="7"/>
  <c r="KN246" i="7" s="1"/>
  <c r="KS246" i="7"/>
  <c r="KM542" i="7"/>
  <c r="KN542" i="7" s="1"/>
  <c r="KS542" i="7"/>
  <c r="KM247" i="7"/>
  <c r="KN247" i="7" s="1"/>
  <c r="KS247" i="7"/>
  <c r="KM248" i="7"/>
  <c r="KN248" i="7" s="1"/>
  <c r="KS248" i="7"/>
  <c r="KM543" i="7"/>
  <c r="KN543" i="7" s="1"/>
  <c r="KS543" i="7"/>
  <c r="KM249" i="7"/>
  <c r="KN249" i="7" s="1"/>
  <c r="KS249" i="7"/>
  <c r="KM544" i="7"/>
  <c r="KN544" i="7"/>
  <c r="KS544" i="7"/>
  <c r="KM250" i="7"/>
  <c r="KN250" i="7" s="1"/>
  <c r="KS250" i="7"/>
  <c r="KM251" i="7"/>
  <c r="KN251" i="7" s="1"/>
  <c r="KS251" i="7"/>
  <c r="KM545" i="7"/>
  <c r="KN545" i="7" s="1"/>
  <c r="KS545" i="7"/>
  <c r="KM252" i="7"/>
  <c r="KN252" i="7" s="1"/>
  <c r="KS252" i="7"/>
  <c r="K437" i="7"/>
  <c r="K438" i="7"/>
  <c r="K439" i="7"/>
  <c r="K440" i="7"/>
  <c r="K441" i="7"/>
  <c r="K442" i="7"/>
  <c r="K443" i="7"/>
  <c r="K4" i="7"/>
  <c r="K444" i="7"/>
  <c r="K5" i="7"/>
  <c r="K445" i="7"/>
  <c r="K6" i="7"/>
  <c r="K253" i="7"/>
  <c r="K254" i="7"/>
  <c r="K446" i="7"/>
  <c r="K7" i="7"/>
  <c r="K8" i="7"/>
  <c r="K255" i="7"/>
  <c r="K447" i="7"/>
  <c r="K9" i="7"/>
  <c r="K256" i="7"/>
  <c r="K257" i="7"/>
  <c r="K448" i="7"/>
  <c r="K10" i="7"/>
  <c r="K449" i="7"/>
  <c r="K11" i="7"/>
  <c r="K450" i="7"/>
  <c r="K12" i="7"/>
  <c r="K451" i="7"/>
  <c r="K13" i="7"/>
  <c r="K452" i="7"/>
  <c r="K14" i="7"/>
  <c r="K453" i="7"/>
  <c r="K15" i="7"/>
  <c r="K454" i="7"/>
  <c r="K16" i="7"/>
  <c r="K455" i="7"/>
  <c r="K17" i="7"/>
  <c r="K456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48" i="7"/>
  <c r="K349" i="7"/>
  <c r="K31" i="7"/>
  <c r="K350" i="7"/>
  <c r="K32" i="7"/>
  <c r="K351" i="7"/>
  <c r="K33" i="7"/>
  <c r="K352" i="7"/>
  <c r="K34" i="7"/>
  <c r="K35" i="7"/>
  <c r="K36" i="7"/>
  <c r="K37" i="7"/>
  <c r="K38" i="7"/>
  <c r="K39" i="7"/>
  <c r="K40" i="7"/>
  <c r="K41" i="7"/>
  <c r="K42" i="7"/>
  <c r="K43" i="7"/>
  <c r="K44" i="7"/>
  <c r="K397" i="7"/>
  <c r="K45" i="7"/>
  <c r="K398" i="7"/>
  <c r="K399" i="7"/>
  <c r="K46" i="7"/>
  <c r="K400" i="7"/>
  <c r="K47" i="7"/>
  <c r="K401" i="7"/>
  <c r="K48" i="7"/>
  <c r="K49" i="7"/>
  <c r="K402" i="7"/>
  <c r="K50" i="7"/>
  <c r="K403" i="7"/>
  <c r="K51" i="7"/>
  <c r="K52" i="7"/>
  <c r="K404" i="7"/>
  <c r="K457" i="7"/>
  <c r="K458" i="7"/>
  <c r="K459" i="7"/>
  <c r="K53" i="7"/>
  <c r="K54" i="7"/>
  <c r="K55" i="7"/>
  <c r="K56" i="7"/>
  <c r="K405" i="7"/>
  <c r="K57" i="7"/>
  <c r="K106" i="7"/>
  <c r="K546" i="7"/>
  <c r="K406" i="7"/>
  <c r="K58" i="7"/>
  <c r="K107" i="7"/>
  <c r="K547" i="7"/>
  <c r="K407" i="7"/>
  <c r="K59" i="7"/>
  <c r="K108" i="7"/>
  <c r="K408" i="7"/>
  <c r="K109" i="7"/>
  <c r="K60" i="7"/>
  <c r="K409" i="7"/>
  <c r="K61" i="7"/>
  <c r="K110" i="7"/>
  <c r="K62" i="7"/>
  <c r="K410" i="7"/>
  <c r="K63" i="7"/>
  <c r="K411" i="7"/>
  <c r="K64" i="7"/>
  <c r="K412" i="7"/>
  <c r="K65" i="7"/>
  <c r="K413" i="7"/>
  <c r="K66" i="7"/>
  <c r="K414" i="7"/>
  <c r="K67" i="7"/>
  <c r="K415" i="7"/>
  <c r="K68" i="7"/>
  <c r="K416" i="7"/>
  <c r="K69" i="7"/>
  <c r="K417" i="7"/>
  <c r="K70" i="7"/>
  <c r="K71" i="7"/>
  <c r="K418" i="7"/>
  <c r="K72" i="7"/>
  <c r="K419" i="7"/>
  <c r="K73" i="7"/>
  <c r="K420" i="7"/>
  <c r="K74" i="7"/>
  <c r="K421" i="7"/>
  <c r="K75" i="7"/>
  <c r="K422" i="7"/>
  <c r="K76" i="7"/>
  <c r="K423" i="7"/>
  <c r="K77" i="7"/>
  <c r="K424" i="7"/>
  <c r="K78" i="7"/>
  <c r="K425" i="7"/>
  <c r="K79" i="7"/>
  <c r="K426" i="7"/>
  <c r="K80" i="7"/>
  <c r="K427" i="7"/>
  <c r="K81" i="7"/>
  <c r="K428" i="7"/>
  <c r="K82" i="7"/>
  <c r="K429" i="7"/>
  <c r="K83" i="7"/>
  <c r="K430" i="7"/>
  <c r="K431" i="7"/>
  <c r="K84" i="7"/>
  <c r="K85" i="7"/>
  <c r="K86" i="7"/>
  <c r="K87" i="7"/>
  <c r="K88" i="7"/>
  <c r="K89" i="7"/>
  <c r="K90" i="7"/>
  <c r="K258" i="7"/>
  <c r="K259" i="7"/>
  <c r="K260" i="7"/>
  <c r="K91" i="7"/>
  <c r="K92" i="7"/>
  <c r="K261" i="7"/>
  <c r="K93" i="7"/>
  <c r="K262" i="7"/>
  <c r="K94" i="7"/>
  <c r="K263" i="7"/>
  <c r="K95" i="7"/>
  <c r="K264" i="7"/>
  <c r="K265" i="7"/>
  <c r="K96" i="7"/>
  <c r="K97" i="7"/>
  <c r="K266" i="7"/>
  <c r="K98" i="7"/>
  <c r="K267" i="7"/>
  <c r="K111" i="7"/>
  <c r="K99" i="7"/>
  <c r="K112" i="7"/>
  <c r="K268" i="7"/>
  <c r="K100" i="7"/>
  <c r="K113" i="7"/>
  <c r="K269" i="7"/>
  <c r="K114" i="7"/>
  <c r="K115" i="7"/>
  <c r="K270" i="7"/>
  <c r="K116" i="7"/>
  <c r="K271" i="7"/>
  <c r="K117" i="7"/>
  <c r="K272" i="7"/>
  <c r="K118" i="7"/>
  <c r="K273" i="7"/>
  <c r="K119" i="7"/>
  <c r="K274" i="7"/>
  <c r="K120" i="7"/>
  <c r="K275" i="7"/>
  <c r="K121" i="7"/>
  <c r="K276" i="7"/>
  <c r="K122" i="7"/>
  <c r="K277" i="7"/>
  <c r="K123" i="7"/>
  <c r="K278" i="7"/>
  <c r="K124" i="7"/>
  <c r="K279" i="7"/>
  <c r="K125" i="7"/>
  <c r="K280" i="7"/>
  <c r="K126" i="7"/>
  <c r="K281" i="7"/>
  <c r="K127" i="7"/>
  <c r="K282" i="7"/>
  <c r="K128" i="7"/>
  <c r="K283" i="7"/>
  <c r="K129" i="7"/>
  <c r="K284" i="7"/>
  <c r="K130" i="7"/>
  <c r="K285" i="7"/>
  <c r="K131" i="7"/>
  <c r="K286" i="7"/>
  <c r="K132" i="7"/>
  <c r="K287" i="7"/>
  <c r="K133" i="7"/>
  <c r="K288" i="7"/>
  <c r="K289" i="7"/>
  <c r="K134" i="7"/>
  <c r="K460" i="7"/>
  <c r="K290" i="7"/>
  <c r="K461" i="7"/>
  <c r="K135" i="7"/>
  <c r="K291" i="7"/>
  <c r="K292" i="7"/>
  <c r="K462" i="7"/>
  <c r="K136" i="7"/>
  <c r="K293" i="7"/>
  <c r="K463" i="7"/>
  <c r="K137" i="7"/>
  <c r="K294" i="7"/>
  <c r="K464" i="7"/>
  <c r="K138" i="7"/>
  <c r="K465" i="7"/>
  <c r="K295" i="7"/>
  <c r="K466" i="7"/>
  <c r="K139" i="7"/>
  <c r="K296" i="7"/>
  <c r="K467" i="7"/>
  <c r="K140" i="7"/>
  <c r="K468" i="7"/>
  <c r="K297" i="7"/>
  <c r="K432" i="7"/>
  <c r="K433" i="7"/>
  <c r="K469" i="7"/>
  <c r="K141" i="7"/>
  <c r="K434" i="7"/>
  <c r="K470" i="7"/>
  <c r="K142" i="7"/>
  <c r="K471" i="7"/>
  <c r="K435" i="7"/>
  <c r="K472" i="7"/>
  <c r="K143" i="7"/>
  <c r="K473" i="7"/>
  <c r="K144" i="7"/>
  <c r="K474" i="7"/>
  <c r="K145" i="7"/>
  <c r="K475" i="7"/>
  <c r="K146" i="7"/>
  <c r="K476" i="7"/>
  <c r="K477" i="7"/>
  <c r="K147" i="7"/>
  <c r="K478" i="7"/>
  <c r="K148" i="7"/>
  <c r="K479" i="7"/>
  <c r="K149" i="7"/>
  <c r="K480" i="7"/>
  <c r="K150" i="7"/>
  <c r="K481" i="7"/>
  <c r="K482" i="7"/>
  <c r="K151" i="7"/>
  <c r="K483" i="7"/>
  <c r="K152" i="7"/>
  <c r="K484" i="7"/>
  <c r="K153" i="7"/>
  <c r="K485" i="7"/>
  <c r="K154" i="7"/>
  <c r="K486" i="7"/>
  <c r="K487" i="7"/>
  <c r="K155" i="7"/>
  <c r="K156" i="7"/>
  <c r="K488" i="7"/>
  <c r="K157" i="7"/>
  <c r="K489" i="7"/>
  <c r="K158" i="7"/>
  <c r="K490" i="7"/>
  <c r="K159" i="7"/>
  <c r="K491" i="7"/>
  <c r="K492" i="7"/>
  <c r="K160" i="7"/>
  <c r="K161" i="7"/>
  <c r="K493" i="7"/>
  <c r="K162" i="7"/>
  <c r="K494" i="7"/>
  <c r="K163" i="7"/>
  <c r="K495" i="7"/>
  <c r="K164" i="7"/>
  <c r="K496" i="7"/>
  <c r="K497" i="7"/>
  <c r="K165" i="7"/>
  <c r="K498" i="7"/>
  <c r="K166" i="7"/>
  <c r="K499" i="7"/>
  <c r="K167" i="7"/>
  <c r="K500" i="7"/>
  <c r="K168" i="7"/>
  <c r="K501" i="7"/>
  <c r="K502" i="7"/>
  <c r="K169" i="7"/>
  <c r="K170" i="7"/>
  <c r="K503" i="7"/>
  <c r="K171" i="7"/>
  <c r="K504" i="7"/>
  <c r="K172" i="7"/>
  <c r="K505" i="7"/>
  <c r="K173" i="7"/>
  <c r="K506" i="7"/>
  <c r="K507" i="7"/>
  <c r="K101" i="7"/>
  <c r="K174" i="7"/>
  <c r="K102" i="7"/>
  <c r="K508" i="7"/>
  <c r="K103" i="7"/>
  <c r="K175" i="7"/>
  <c r="K104" i="7"/>
  <c r="K176" i="7"/>
  <c r="K509" i="7"/>
  <c r="K510" i="7"/>
  <c r="K105" i="7"/>
  <c r="K177" i="7"/>
  <c r="K511" i="7"/>
  <c r="K512" i="7"/>
  <c r="K178" i="7"/>
  <c r="K513" i="7"/>
  <c r="K179" i="7"/>
  <c r="K353" i="7"/>
  <c r="K354" i="7"/>
  <c r="K514" i="7"/>
  <c r="K180" i="7"/>
  <c r="K355" i="7"/>
  <c r="K515" i="7"/>
  <c r="K181" i="7"/>
  <c r="K516" i="7"/>
  <c r="K517" i="7"/>
  <c r="K356" i="7"/>
  <c r="K182" i="7"/>
  <c r="K357" i="7"/>
  <c r="K518" i="7"/>
  <c r="K183" i="7"/>
  <c r="K358" i="7"/>
  <c r="K359" i="7"/>
  <c r="K184" i="7"/>
  <c r="K360" i="7"/>
  <c r="K185" i="7"/>
  <c r="K186" i="7"/>
  <c r="K361" i="7"/>
  <c r="K362" i="7"/>
  <c r="K187" i="7"/>
  <c r="K363" i="7"/>
  <c r="K188" i="7"/>
  <c r="K364" i="7"/>
  <c r="K189" i="7"/>
  <c r="K190" i="7"/>
  <c r="K365" i="7"/>
  <c r="K366" i="7"/>
  <c r="K191" i="7"/>
  <c r="K367" i="7"/>
  <c r="K192" i="7"/>
  <c r="K368" i="7"/>
  <c r="K193" i="7"/>
  <c r="K194" i="7"/>
  <c r="K369" i="7"/>
  <c r="K370" i="7"/>
  <c r="K195" i="7"/>
  <c r="K371" i="7"/>
  <c r="K196" i="7"/>
  <c r="K372" i="7"/>
  <c r="K197" i="7"/>
  <c r="K198" i="7"/>
  <c r="K373" i="7"/>
  <c r="K374" i="7"/>
  <c r="K199" i="7"/>
  <c r="K375" i="7"/>
  <c r="K200" i="7"/>
  <c r="K376" i="7"/>
  <c r="K201" i="7"/>
  <c r="K202" i="7"/>
  <c r="K377" i="7"/>
  <c r="K378" i="7"/>
  <c r="K203" i="7"/>
  <c r="K379" i="7"/>
  <c r="K204" i="7"/>
  <c r="K380" i="7"/>
  <c r="K205" i="7"/>
  <c r="K206" i="7"/>
  <c r="K381" i="7"/>
  <c r="K382" i="7"/>
  <c r="K207" i="7"/>
  <c r="K383" i="7"/>
  <c r="K208" i="7"/>
  <c r="K384" i="7"/>
  <c r="K385" i="7"/>
  <c r="K209" i="7"/>
  <c r="K210" i="7"/>
  <c r="K386" i="7"/>
  <c r="K387" i="7"/>
  <c r="K211" i="7"/>
  <c r="K388" i="7"/>
  <c r="K212" i="7"/>
  <c r="K389" i="7"/>
  <c r="K298" i="7"/>
  <c r="K299" i="7"/>
  <c r="K390" i="7"/>
  <c r="K300" i="7"/>
  <c r="K391" i="7"/>
  <c r="K301" i="7"/>
  <c r="K302" i="7"/>
  <c r="K392" i="7"/>
  <c r="K303" i="7"/>
  <c r="K393" i="7"/>
  <c r="K304" i="7"/>
  <c r="K305" i="7"/>
  <c r="K394" i="7"/>
  <c r="K306" i="7"/>
  <c r="K395" i="7"/>
  <c r="K307" i="7"/>
  <c r="K308" i="7"/>
  <c r="K309" i="7"/>
  <c r="K310" i="7"/>
  <c r="K311" i="7"/>
  <c r="K312" i="7"/>
  <c r="K313" i="7"/>
  <c r="K314" i="7"/>
  <c r="K315" i="7"/>
  <c r="K316" i="7"/>
  <c r="K317" i="7"/>
  <c r="K396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519" i="7"/>
  <c r="K520" i="7"/>
  <c r="K226" i="7"/>
  <c r="K521" i="7"/>
  <c r="K227" i="7"/>
  <c r="K522" i="7"/>
  <c r="K228" i="7"/>
  <c r="K523" i="7"/>
  <c r="K229" i="7"/>
  <c r="K524" i="7"/>
  <c r="K230" i="7"/>
  <c r="K525" i="7"/>
  <c r="K231" i="7"/>
  <c r="K526" i="7"/>
  <c r="K232" i="7"/>
  <c r="K527" i="7"/>
  <c r="K233" i="7"/>
  <c r="K528" i="7"/>
  <c r="K234" i="7"/>
  <c r="K529" i="7"/>
  <c r="K235" i="7"/>
  <c r="K530" i="7"/>
  <c r="K236" i="7"/>
  <c r="K531" i="7"/>
  <c r="K237" i="7"/>
  <c r="K532" i="7"/>
  <c r="K238" i="7"/>
  <c r="K533" i="7"/>
  <c r="K239" i="7"/>
  <c r="K534" i="7"/>
  <c r="K535" i="7"/>
  <c r="K240" i="7"/>
  <c r="K536" i="7"/>
  <c r="K241" i="7"/>
  <c r="K537" i="7"/>
  <c r="K242" i="7"/>
  <c r="K538" i="7"/>
  <c r="K243" i="7"/>
  <c r="K539" i="7"/>
  <c r="K244" i="7"/>
  <c r="K540" i="7"/>
  <c r="K245" i="7"/>
  <c r="K541" i="7"/>
  <c r="K246" i="7"/>
  <c r="K542" i="7"/>
  <c r="K247" i="7"/>
  <c r="K248" i="7"/>
  <c r="K543" i="7"/>
  <c r="K249" i="7"/>
  <c r="K544" i="7"/>
  <c r="K250" i="7"/>
  <c r="K251" i="7"/>
  <c r="K545" i="7"/>
  <c r="K252" i="7"/>
  <c r="KO437" i="7"/>
  <c r="KO441" i="7"/>
  <c r="KO444" i="7"/>
  <c r="KO253" i="7"/>
  <c r="KO256" i="7"/>
  <c r="KO451" i="7"/>
  <c r="KO455" i="7"/>
  <c r="KO23" i="7"/>
  <c r="KO445" i="7"/>
  <c r="KO447" i="7"/>
  <c r="KO450" i="7"/>
  <c r="KO454" i="7"/>
  <c r="KO21" i="7"/>
  <c r="KO254" i="7"/>
  <c r="KO8" i="7"/>
  <c r="KO257" i="7"/>
  <c r="KO449" i="7"/>
  <c r="KO13" i="7"/>
  <c r="KO453" i="7"/>
  <c r="KO17" i="7"/>
  <c r="KO19" i="7"/>
  <c r="KO24" i="7"/>
  <c r="KO442" i="7"/>
  <c r="KO9" i="7"/>
  <c r="KO10" i="7"/>
  <c r="KO16" i="7"/>
  <c r="KO18" i="7"/>
  <c r="KO28" i="7"/>
  <c r="KO349" i="7"/>
  <c r="KO350" i="7"/>
  <c r="KO37" i="7"/>
  <c r="KO438" i="7"/>
  <c r="KO6" i="7"/>
  <c r="KO7" i="7"/>
  <c r="KO12" i="7"/>
  <c r="KO14" i="7"/>
  <c r="KO22" i="7"/>
  <c r="KO26" i="7"/>
  <c r="KO348" i="7"/>
  <c r="KO352" i="7"/>
  <c r="KO41" i="7"/>
  <c r="KO27" i="7"/>
  <c r="KO32" i="7"/>
  <c r="KO35" i="7"/>
  <c r="KO38" i="7"/>
  <c r="KO45" i="7"/>
  <c r="KO400" i="7"/>
  <c r="KO49" i="7"/>
  <c r="KO51" i="7"/>
  <c r="KO458" i="7"/>
  <c r="KO55" i="7"/>
  <c r="KO106" i="7"/>
  <c r="KO107" i="7"/>
  <c r="KO108" i="7"/>
  <c r="KO60" i="7"/>
  <c r="KO410" i="7"/>
  <c r="KO34" i="7"/>
  <c r="KO411" i="7"/>
  <c r="KO39" i="7"/>
  <c r="KO397" i="7"/>
  <c r="KO46" i="7"/>
  <c r="KO48" i="7"/>
  <c r="KO403" i="7"/>
  <c r="KO457" i="7"/>
  <c r="KO54" i="7"/>
  <c r="KO57" i="7"/>
  <c r="KO58" i="7"/>
  <c r="KO59" i="7"/>
  <c r="KO409" i="7"/>
  <c r="KO62" i="7"/>
  <c r="KO412" i="7"/>
  <c r="KO417" i="7"/>
  <c r="KO70" i="7"/>
  <c r="KO71" i="7"/>
  <c r="KO351" i="7"/>
  <c r="KO42" i="7"/>
  <c r="KO43" i="7"/>
  <c r="KO110" i="7"/>
  <c r="KO67" i="7"/>
  <c r="KO72" i="7"/>
  <c r="KO419" i="7"/>
  <c r="KO73" i="7"/>
  <c r="KO422" i="7"/>
  <c r="KO78" i="7"/>
  <c r="KO80" i="7"/>
  <c r="KO82" i="7"/>
  <c r="KO66" i="7"/>
  <c r="KO414" i="7"/>
  <c r="KO75" i="7"/>
  <c r="KO427" i="7"/>
  <c r="KO90" i="7"/>
  <c r="KO258" i="7"/>
  <c r="KO69" i="7"/>
  <c r="KO86" i="7"/>
  <c r="KO87" i="7"/>
  <c r="KO64" i="7"/>
  <c r="KO430" i="7"/>
  <c r="KO431" i="7"/>
  <c r="KO259" i="7"/>
  <c r="KO111" i="7"/>
  <c r="KO99" i="7"/>
  <c r="KO112" i="7"/>
  <c r="KO119" i="7"/>
  <c r="KO274" i="7"/>
  <c r="KO120" i="7"/>
  <c r="KO278" i="7"/>
  <c r="KO280" i="7"/>
  <c r="KO282" i="7"/>
  <c r="KO284" i="7"/>
  <c r="KO286" i="7"/>
  <c r="KO88" i="7"/>
  <c r="KO261" i="7"/>
  <c r="KO94" i="7"/>
  <c r="KO96" i="7"/>
  <c r="KO122" i="7"/>
  <c r="KO130" i="7"/>
  <c r="KO291" i="7"/>
  <c r="KO292" i="7"/>
  <c r="KO425" i="7"/>
  <c r="KO92" i="7"/>
  <c r="KO113" i="7"/>
  <c r="KO272" i="7"/>
  <c r="KO118" i="7"/>
  <c r="KO124" i="7"/>
  <c r="KO460" i="7"/>
  <c r="KO290" i="7"/>
  <c r="KO421" i="7"/>
  <c r="KO429" i="7"/>
  <c r="KO269" i="7"/>
  <c r="KO271" i="7"/>
  <c r="KO126" i="7"/>
  <c r="KO133" i="7"/>
  <c r="KO288" i="7"/>
  <c r="KO462" i="7"/>
  <c r="KO295" i="7"/>
  <c r="KO466" i="7"/>
  <c r="KO139" i="7"/>
  <c r="KO262" i="7"/>
  <c r="KO266" i="7"/>
  <c r="KO276" i="7"/>
  <c r="KO128" i="7"/>
  <c r="KO464" i="7"/>
  <c r="KO138" i="7"/>
  <c r="KO485" i="7"/>
  <c r="KO154" i="7"/>
  <c r="KO493" i="7"/>
  <c r="KO162" i="7"/>
  <c r="KO502" i="7"/>
  <c r="KO169" i="7"/>
  <c r="KO132" i="7"/>
  <c r="KO137" i="7"/>
  <c r="KO472" i="7"/>
  <c r="KO474" i="7"/>
  <c r="KO476" i="7"/>
  <c r="KO148" i="7"/>
  <c r="KO150" i="7"/>
  <c r="KO483" i="7"/>
  <c r="KO152" i="7"/>
  <c r="KO488" i="7"/>
  <c r="KO491" i="7"/>
  <c r="KO492" i="7"/>
  <c r="KO496" i="7"/>
  <c r="KO167" i="7"/>
  <c r="KO500" i="7"/>
  <c r="KO172" i="7"/>
  <c r="KO101" i="7"/>
  <c r="KO174" i="7"/>
  <c r="KO102" i="7"/>
  <c r="KO179" i="7"/>
  <c r="KO353" i="7"/>
  <c r="KO354" i="7"/>
  <c r="KO140" i="7"/>
  <c r="KO470" i="7"/>
  <c r="KO142" i="7"/>
  <c r="KO489" i="7"/>
  <c r="KO158" i="7"/>
  <c r="KO165" i="7"/>
  <c r="KO498" i="7"/>
  <c r="KO177" i="7"/>
  <c r="KO461" i="7"/>
  <c r="KO468" i="7"/>
  <c r="KO143" i="7"/>
  <c r="KO145" i="7"/>
  <c r="KO477" i="7"/>
  <c r="KO479" i="7"/>
  <c r="KO481" i="7"/>
  <c r="KO484" i="7"/>
  <c r="KO156" i="7"/>
  <c r="KO168" i="7"/>
  <c r="KO504" i="7"/>
  <c r="KO510" i="7"/>
  <c r="KO486" i="7"/>
  <c r="KO170" i="7"/>
  <c r="KO103" i="7"/>
  <c r="KO175" i="7"/>
  <c r="KO105" i="7"/>
  <c r="KO141" i="7"/>
  <c r="KO160" i="7"/>
  <c r="KO164" i="7"/>
  <c r="KO104" i="7"/>
  <c r="KO513" i="7"/>
  <c r="KO180" i="7"/>
  <c r="KO187" i="7"/>
  <c r="KO363" i="7"/>
  <c r="KO188" i="7"/>
  <c r="KO195" i="7"/>
  <c r="KO371" i="7"/>
  <c r="KO196" i="7"/>
  <c r="KO98" i="7"/>
  <c r="KO507" i="7"/>
  <c r="KO355" i="7"/>
  <c r="KO515" i="7"/>
  <c r="KO181" i="7"/>
  <c r="KO365" i="7"/>
  <c r="KO368" i="7"/>
  <c r="KO494" i="7"/>
  <c r="KO357" i="7"/>
  <c r="KO186" i="7"/>
  <c r="KO361" i="7"/>
  <c r="KO198" i="7"/>
  <c r="KO309" i="7"/>
  <c r="KO317" i="7"/>
  <c r="KO324" i="7"/>
  <c r="KO332" i="7"/>
  <c r="KO213" i="7"/>
  <c r="KO221" i="7"/>
  <c r="KO521" i="7"/>
  <c r="KO525" i="7"/>
  <c r="KO242" i="7"/>
  <c r="KO246" i="7"/>
  <c r="KO251" i="7"/>
  <c r="KO252" i="7"/>
  <c r="KO311" i="7"/>
  <c r="KO321" i="7"/>
  <c r="KO337" i="7"/>
  <c r="KO218" i="7"/>
  <c r="KO522" i="7"/>
  <c r="KO233" i="7"/>
  <c r="KO237" i="7"/>
  <c r="KO243" i="7"/>
  <c r="KO301" i="7"/>
  <c r="KO306" i="7"/>
  <c r="KO320" i="7"/>
  <c r="KO336" i="7"/>
  <c r="KO217" i="7"/>
  <c r="KO527" i="7"/>
  <c r="KO531" i="7"/>
  <c r="KO244" i="7"/>
  <c r="KO356" i="7"/>
  <c r="KO518" i="7"/>
  <c r="KO360" i="7"/>
  <c r="KO373" i="7"/>
  <c r="KO374" i="7"/>
  <c r="KO377" i="7"/>
  <c r="KO381" i="7"/>
  <c r="KO210" i="7"/>
  <c r="KO299" i="7"/>
  <c r="KO393" i="7"/>
  <c r="KO340" i="7"/>
  <c r="KO529" i="7"/>
  <c r="KO533" i="7"/>
  <c r="KO545" i="7"/>
  <c r="KO212" i="7"/>
  <c r="KO302" i="7"/>
  <c r="KO305" i="7"/>
  <c r="KO395" i="7"/>
  <c r="KO318" i="7"/>
  <c r="KO329" i="7"/>
  <c r="KO334" i="7"/>
  <c r="KO342" i="7"/>
  <c r="KO215" i="7"/>
  <c r="KO519" i="7"/>
  <c r="KO229" i="7"/>
  <c r="KO530" i="7"/>
  <c r="KO534" i="7"/>
  <c r="KO536" i="7"/>
  <c r="KO540" i="7"/>
  <c r="KO247" i="7"/>
  <c r="KO200" i="7"/>
  <c r="KO208" i="7"/>
  <c r="KO388" i="7"/>
  <c r="KO328" i="7"/>
  <c r="KO225" i="7"/>
  <c r="KO240" i="7"/>
  <c r="KO517" i="7"/>
  <c r="KO190" i="7"/>
  <c r="KO194" i="7"/>
  <c r="KO369" i="7"/>
  <c r="KO376" i="7"/>
  <c r="KO203" i="7"/>
  <c r="KO380" i="7"/>
  <c r="KO207" i="7"/>
  <c r="KO384" i="7"/>
  <c r="KO387" i="7"/>
  <c r="KO300" i="7"/>
  <c r="KO314" i="7"/>
  <c r="KO326" i="7"/>
  <c r="KO345" i="7"/>
  <c r="KO223" i="7"/>
  <c r="KO526" i="7"/>
  <c r="KO204" i="7"/>
  <c r="KO313" i="7"/>
  <c r="KO344" i="7"/>
  <c r="KO523" i="7"/>
  <c r="KO250" i="7"/>
  <c r="KO390" i="7"/>
  <c r="KO325" i="7"/>
  <c r="KO222" i="7"/>
  <c r="KO239" i="7"/>
  <c r="KO249" i="7"/>
  <c r="KO378" i="7"/>
  <c r="KO333" i="7"/>
  <c r="KO544" i="7"/>
  <c r="KO386" i="7"/>
  <c r="KO396" i="7"/>
  <c r="KO214" i="7"/>
  <c r="KO235" i="7"/>
  <c r="KO542" i="7"/>
  <c r="KO538" i="7"/>
  <c r="KO382" i="7"/>
  <c r="KO310" i="7"/>
  <c r="KO341" i="7"/>
  <c r="KO231" i="7"/>
  <c r="KO304" i="7"/>
  <c r="KO227" i="7"/>
  <c r="KP345" i="7" l="1"/>
  <c r="KP314" i="7"/>
  <c r="KP384" i="7"/>
  <c r="KP380" i="7"/>
  <c r="KP376" i="7"/>
  <c r="KP369" i="7"/>
  <c r="KP194" i="7"/>
  <c r="KP540" i="7"/>
  <c r="KP536" i="7"/>
  <c r="KP229" i="7"/>
  <c r="KP519" i="7"/>
  <c r="KP329" i="7"/>
  <c r="KP395" i="7"/>
  <c r="KP302" i="7"/>
  <c r="KP212" i="7"/>
  <c r="KP545" i="7"/>
  <c r="KP533" i="7"/>
  <c r="KP529" i="7"/>
  <c r="KP340" i="7"/>
  <c r="KP393" i="7"/>
  <c r="KP299" i="7"/>
  <c r="KP210" i="7"/>
  <c r="KP381" i="7"/>
  <c r="KP377" i="7"/>
  <c r="KP237" i="7"/>
  <c r="KP233" i="7"/>
  <c r="KP218" i="7"/>
  <c r="KP337" i="7"/>
  <c r="KP321" i="7"/>
  <c r="KP252" i="7"/>
  <c r="KP251" i="7"/>
  <c r="KP246" i="7"/>
  <c r="KP242" i="7"/>
  <c r="KP525" i="7"/>
  <c r="KP521" i="7"/>
  <c r="KP221" i="7"/>
  <c r="KP213" i="7"/>
  <c r="KP332" i="7"/>
  <c r="KP324" i="7"/>
  <c r="KP317" i="7"/>
  <c r="KP309" i="7"/>
  <c r="KP361" i="7"/>
  <c r="KP186" i="7"/>
  <c r="KP515" i="7"/>
  <c r="KP355" i="7"/>
  <c r="KP98" i="7"/>
  <c r="KP196" i="7"/>
  <c r="KP371" i="7"/>
  <c r="KP195" i="7"/>
  <c r="KP188" i="7"/>
  <c r="KP363" i="7"/>
  <c r="KP187" i="7"/>
  <c r="KP180" i="7"/>
  <c r="KP104" i="7"/>
  <c r="KP164" i="7"/>
  <c r="KP175" i="7"/>
  <c r="KP103" i="7"/>
  <c r="KP504" i="7"/>
  <c r="KP156" i="7"/>
  <c r="KP481" i="7"/>
  <c r="KP479" i="7"/>
  <c r="KP477" i="7"/>
  <c r="KP145" i="7"/>
  <c r="KP143" i="7"/>
  <c r="KP468" i="7"/>
  <c r="KP498" i="7"/>
  <c r="KP165" i="7"/>
  <c r="KP158" i="7"/>
  <c r="KP489" i="7"/>
  <c r="KP140" i="7"/>
  <c r="KP354" i="7"/>
  <c r="KP353" i="7"/>
  <c r="KP179" i="7"/>
  <c r="KP500" i="7"/>
  <c r="KP492" i="7"/>
  <c r="KP152" i="7"/>
  <c r="KP472" i="7"/>
  <c r="KP169" i="7"/>
  <c r="KP502" i="7"/>
  <c r="KP162" i="7"/>
  <c r="KP493" i="7"/>
  <c r="KP154" i="7"/>
  <c r="KP485" i="7"/>
  <c r="KP266" i="7"/>
  <c r="KP139" i="7"/>
  <c r="KP466" i="7"/>
  <c r="KP295" i="7"/>
  <c r="KP288" i="7"/>
  <c r="KP133" i="7"/>
  <c r="KP290" i="7"/>
  <c r="KP460" i="7"/>
  <c r="KP118" i="7"/>
  <c r="KP272" i="7"/>
  <c r="KP92" i="7"/>
  <c r="KP292" i="7"/>
  <c r="KP286" i="7"/>
  <c r="KP284" i="7"/>
  <c r="KP282" i="7"/>
  <c r="KP280" i="7"/>
  <c r="KP278" i="7"/>
  <c r="KP120" i="7"/>
  <c r="KP274" i="7"/>
  <c r="KP119" i="7"/>
  <c r="KP112" i="7"/>
  <c r="KP99" i="7"/>
  <c r="KP111" i="7"/>
  <c r="KP431" i="7"/>
  <c r="KP430" i="7"/>
  <c r="KP87" i="7"/>
  <c r="KP86" i="7"/>
  <c r="KP258" i="7"/>
  <c r="KP82" i="7"/>
  <c r="KP80" i="7"/>
  <c r="KP78" i="7"/>
  <c r="KP73" i="7"/>
  <c r="KP419" i="7"/>
  <c r="KP72" i="7"/>
  <c r="KP110" i="7"/>
  <c r="KP42" i="7"/>
  <c r="KP71" i="7"/>
  <c r="KP70" i="7"/>
  <c r="KP417" i="7"/>
  <c r="KP62" i="7"/>
  <c r="KP54" i="7"/>
  <c r="KP457" i="7"/>
  <c r="KP403" i="7"/>
  <c r="KP48" i="7"/>
  <c r="KP46" i="7"/>
  <c r="KP397" i="7"/>
  <c r="KP411" i="7"/>
  <c r="KP34" i="7"/>
  <c r="KP41" i="7"/>
  <c r="KP352" i="7"/>
  <c r="KP348" i="7"/>
  <c r="KP19" i="7"/>
  <c r="KP453" i="7"/>
  <c r="KP449" i="7"/>
  <c r="KP8" i="7"/>
  <c r="KP21" i="7"/>
  <c r="KP454" i="7"/>
  <c r="KP450" i="7"/>
  <c r="KP447" i="7"/>
  <c r="KP445" i="7"/>
  <c r="KP444" i="7"/>
  <c r="KP441" i="7"/>
  <c r="KP250" i="7"/>
  <c r="KP365" i="7"/>
  <c r="KP101" i="7"/>
  <c r="KP247" i="7"/>
  <c r="KP542" i="7"/>
  <c r="KP243" i="7"/>
  <c r="KP538" i="7"/>
  <c r="KP526" i="7"/>
  <c r="KP231" i="7"/>
  <c r="KP522" i="7"/>
  <c r="KP227" i="7"/>
  <c r="KP223" i="7"/>
  <c r="KP222" i="7"/>
  <c r="KP215" i="7"/>
  <c r="KP214" i="7"/>
  <c r="KP334" i="7"/>
  <c r="KP333" i="7"/>
  <c r="KP326" i="7"/>
  <c r="KP325" i="7"/>
  <c r="KP318" i="7"/>
  <c r="KP396" i="7"/>
  <c r="KP311" i="7"/>
  <c r="KP310" i="7"/>
  <c r="KP207" i="7"/>
  <c r="KP382" i="7"/>
  <c r="KP203" i="7"/>
  <c r="KP378" i="7"/>
  <c r="KP190" i="7"/>
  <c r="KP510" i="7"/>
  <c r="KP198" i="7"/>
  <c r="KP544" i="7"/>
  <c r="KP249" i="7"/>
  <c r="KP534" i="7"/>
  <c r="KP239" i="7"/>
  <c r="KP530" i="7"/>
  <c r="KP235" i="7"/>
  <c r="KP342" i="7"/>
  <c r="KP341" i="7"/>
  <c r="KP305" i="7"/>
  <c r="KP304" i="7"/>
  <c r="KP300" i="7"/>
  <c r="KP390" i="7"/>
  <c r="KP387" i="7"/>
  <c r="KP386" i="7"/>
  <c r="KP244" i="7"/>
  <c r="KP240" i="7"/>
  <c r="KP531" i="7"/>
  <c r="KP527" i="7"/>
  <c r="KP523" i="7"/>
  <c r="KP225" i="7"/>
  <c r="KP217" i="7"/>
  <c r="KP344" i="7"/>
  <c r="KP336" i="7"/>
  <c r="KP328" i="7"/>
  <c r="KP320" i="7"/>
  <c r="KP313" i="7"/>
  <c r="KP306" i="7"/>
  <c r="KP301" i="7"/>
  <c r="KP388" i="7"/>
  <c r="KP208" i="7"/>
  <c r="KP204" i="7"/>
  <c r="KP200" i="7"/>
  <c r="KP374" i="7"/>
  <c r="KP373" i="7"/>
  <c r="KP518" i="7"/>
  <c r="KP174" i="7"/>
  <c r="KP357" i="7"/>
  <c r="KP102" i="7"/>
  <c r="KP368" i="7"/>
  <c r="KP360" i="7"/>
  <c r="KP517" i="7"/>
  <c r="KP181" i="7"/>
  <c r="KP507" i="7"/>
  <c r="KP491" i="7"/>
  <c r="KP122" i="7"/>
  <c r="KP356" i="7"/>
  <c r="KP105" i="7"/>
  <c r="KP167" i="7"/>
  <c r="KP483" i="7"/>
  <c r="KP150" i="7"/>
  <c r="KP148" i="7"/>
  <c r="KP476" i="7"/>
  <c r="KP474" i="7"/>
  <c r="KP94" i="7"/>
  <c r="KP513" i="7"/>
  <c r="KP168" i="7"/>
  <c r="KP160" i="7"/>
  <c r="KP484" i="7"/>
  <c r="KP177" i="7"/>
  <c r="KP170" i="7"/>
  <c r="KP494" i="7"/>
  <c r="KP486" i="7"/>
  <c r="KP291" i="7"/>
  <c r="KP130" i="7"/>
  <c r="KP172" i="7"/>
  <c r="KP496" i="7"/>
  <c r="KP488" i="7"/>
  <c r="KP142" i="7"/>
  <c r="KP470" i="7"/>
  <c r="KP141" i="7"/>
  <c r="KP138" i="7"/>
  <c r="KP464" i="7"/>
  <c r="KP137" i="7"/>
  <c r="KP461" i="7"/>
  <c r="KP128" i="7"/>
  <c r="KP276" i="7"/>
  <c r="KP262" i="7"/>
  <c r="KP90" i="7"/>
  <c r="KP427" i="7"/>
  <c r="KP462" i="7"/>
  <c r="KP126" i="7"/>
  <c r="KP269" i="7"/>
  <c r="KP75" i="7"/>
  <c r="KP132" i="7"/>
  <c r="KP124" i="7"/>
  <c r="KP113" i="7"/>
  <c r="KP271" i="7"/>
  <c r="KP96" i="7"/>
  <c r="KP88" i="7"/>
  <c r="KP425" i="7"/>
  <c r="KP421" i="7"/>
  <c r="KP66" i="7"/>
  <c r="KP59" i="7"/>
  <c r="KP57" i="7"/>
  <c r="KP259" i="7"/>
  <c r="KP64" i="7"/>
  <c r="KP261" i="7"/>
  <c r="KP429" i="7"/>
  <c r="KP60" i="7"/>
  <c r="KP58" i="7"/>
  <c r="KP414" i="7"/>
  <c r="KP69" i="7"/>
  <c r="KP410" i="7"/>
  <c r="KP108" i="7"/>
  <c r="KP107" i="7"/>
  <c r="KP106" i="7"/>
  <c r="KP55" i="7"/>
  <c r="KP458" i="7"/>
  <c r="KP51" i="7"/>
  <c r="KP49" i="7"/>
  <c r="KP400" i="7"/>
  <c r="KP45" i="7"/>
  <c r="KP38" i="7"/>
  <c r="KP422" i="7"/>
  <c r="KP67" i="7"/>
  <c r="KP350" i="7"/>
  <c r="KP412" i="7"/>
  <c r="KP409" i="7"/>
  <c r="KP37" i="7"/>
  <c r="KP32" i="7"/>
  <c r="KP349" i="7"/>
  <c r="KP28" i="7"/>
  <c r="KP455" i="7"/>
  <c r="KP256" i="7"/>
  <c r="KP43" i="7"/>
  <c r="KP35" i="7"/>
  <c r="KP27" i="7"/>
  <c r="KP26" i="7"/>
  <c r="KP23" i="7"/>
  <c r="KP451" i="7"/>
  <c r="KP253" i="7"/>
  <c r="KP39" i="7"/>
  <c r="KP351" i="7"/>
  <c r="KP437" i="7"/>
  <c r="KP22" i="7"/>
  <c r="KP16" i="7"/>
  <c r="KP12" i="7"/>
  <c r="KP9" i="7"/>
  <c r="KP6" i="7"/>
  <c r="KP24" i="7"/>
  <c r="KP17" i="7"/>
  <c r="KP13" i="7"/>
  <c r="KP257" i="7"/>
  <c r="KP254" i="7"/>
  <c r="KP18" i="7"/>
  <c r="KP14" i="7"/>
  <c r="KP10" i="7"/>
  <c r="KP7" i="7"/>
  <c r="KP442" i="7"/>
  <c r="KP438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KO535" i="7"/>
  <c r="KO312" i="7"/>
  <c r="KO379" i="7"/>
  <c r="KO508" i="7"/>
  <c r="KO236" i="7"/>
  <c r="KO211" i="7"/>
  <c r="KO199" i="7"/>
  <c r="KO153" i="7"/>
  <c r="KO512" i="7"/>
  <c r="KO163" i="7"/>
  <c r="KO490" i="7"/>
  <c r="KO495" i="7"/>
  <c r="KO136" i="7"/>
  <c r="KO506" i="7"/>
  <c r="KO287" i="7"/>
  <c r="KO267" i="7"/>
  <c r="KO157" i="7"/>
  <c r="KO134" i="7"/>
  <c r="KO263" i="7"/>
  <c r="KO433" i="7"/>
  <c r="KO294" i="7"/>
  <c r="KO125" i="7"/>
  <c r="KO117" i="7"/>
  <c r="KO121" i="7"/>
  <c r="KO115" i="7"/>
  <c r="KO428" i="7"/>
  <c r="KO68" i="7"/>
  <c r="KO77" i="7"/>
  <c r="KO416" i="7"/>
  <c r="KO408" i="7"/>
  <c r="KO459" i="7"/>
  <c r="KO398" i="7"/>
  <c r="KO61" i="7"/>
  <c r="KO407" i="7"/>
  <c r="KO405" i="7"/>
  <c r="KO404" i="7"/>
  <c r="KO401" i="7"/>
  <c r="KO44" i="7"/>
  <c r="KO40" i="7"/>
  <c r="KO29" i="7"/>
  <c r="KO15" i="7"/>
  <c r="KO79" i="7"/>
  <c r="KO426" i="7"/>
  <c r="KO65" i="7"/>
  <c r="KO109" i="7"/>
  <c r="KO399" i="7"/>
  <c r="KO448" i="7"/>
  <c r="KO230" i="7"/>
  <c r="KO331" i="7"/>
  <c r="KO316" i="7"/>
  <c r="KO323" i="7"/>
  <c r="KO359" i="7"/>
  <c r="KO224" i="7"/>
  <c r="KO319" i="7"/>
  <c r="KO330" i="7"/>
  <c r="KO201" i="7"/>
  <c r="KO358" i="7"/>
  <c r="KO434" i="7"/>
  <c r="KO89" i="7"/>
  <c r="KO151" i="7"/>
  <c r="KO478" i="7"/>
  <c r="KO100" i="7"/>
  <c r="KO273" i="7"/>
  <c r="KO265" i="7"/>
  <c r="KO74" i="7"/>
  <c r="KO25" i="7"/>
  <c r="KO456" i="7"/>
  <c r="KO443" i="7"/>
  <c r="KO543" i="7"/>
  <c r="KO339" i="7"/>
  <c r="KO206" i="7"/>
  <c r="KO226" i="7"/>
  <c r="KO303" i="7"/>
  <c r="KO541" i="7"/>
  <c r="KO347" i="7"/>
  <c r="KO209" i="7"/>
  <c r="KO220" i="7"/>
  <c r="KO298" i="7"/>
  <c r="KO370" i="7"/>
  <c r="KO366" i="7"/>
  <c r="KO516" i="7"/>
  <c r="KO372" i="7"/>
  <c r="KO184" i="7"/>
  <c r="KO232" i="7"/>
  <c r="KO216" i="7"/>
  <c r="KO327" i="7"/>
  <c r="KO391" i="7"/>
  <c r="KO245" i="7"/>
  <c r="KO532" i="7"/>
  <c r="KO524" i="7"/>
  <c r="KO219" i="7"/>
  <c r="KO338" i="7"/>
  <c r="KO322" i="7"/>
  <c r="KO307" i="7"/>
  <c r="KO389" i="7"/>
  <c r="KO205" i="7"/>
  <c r="KO192" i="7"/>
  <c r="KO469" i="7"/>
  <c r="KO176" i="7"/>
  <c r="KO511" i="7"/>
  <c r="KO487" i="7"/>
  <c r="KO149" i="7"/>
  <c r="KO475" i="7"/>
  <c r="KO471" i="7"/>
  <c r="KO135" i="7"/>
  <c r="KO270" i="7"/>
  <c r="KO97" i="7"/>
  <c r="KO497" i="7"/>
  <c r="KO480" i="7"/>
  <c r="KO146" i="7"/>
  <c r="KO435" i="7"/>
  <c r="KO463" i="7"/>
  <c r="KO131" i="7"/>
  <c r="KO116" i="7"/>
  <c r="KO129" i="7"/>
  <c r="KO264" i="7"/>
  <c r="KO279" i="7"/>
  <c r="KO93" i="7"/>
  <c r="KO415" i="7"/>
  <c r="KO260" i="7"/>
  <c r="KO423" i="7"/>
  <c r="KO424" i="7"/>
  <c r="KO63" i="7"/>
  <c r="KO56" i="7"/>
  <c r="KO47" i="7"/>
  <c r="KO31" i="7"/>
  <c r="KO446" i="7"/>
  <c r="KO30" i="7"/>
  <c r="KO20" i="7"/>
  <c r="KO4" i="7"/>
  <c r="KO420" i="7"/>
  <c r="KO546" i="7"/>
  <c r="KO402" i="7"/>
  <c r="KO53" i="7"/>
  <c r="KO50" i="7"/>
  <c r="KO255" i="7"/>
  <c r="KO439" i="7"/>
  <c r="KO537" i="7"/>
  <c r="KO234" i="7"/>
  <c r="KO238" i="7"/>
  <c r="KO241" i="7"/>
  <c r="KO315" i="7"/>
  <c r="KO385" i="7"/>
  <c r="KO185" i="7"/>
  <c r="KO501" i="7"/>
  <c r="KO514" i="7"/>
  <c r="KO482" i="7"/>
  <c r="KO473" i="7"/>
  <c r="KO277" i="7"/>
  <c r="KO144" i="7"/>
  <c r="KO95" i="7"/>
  <c r="KO281" i="7"/>
  <c r="KO127" i="7"/>
  <c r="KO275" i="7"/>
  <c r="KO413" i="7"/>
  <c r="KO36" i="7"/>
  <c r="KO248" i="7"/>
  <c r="KO335" i="7"/>
  <c r="KO394" i="7"/>
  <c r="KO375" i="7"/>
  <c r="KO193" i="7"/>
  <c r="KO155" i="7"/>
  <c r="KO539" i="7"/>
  <c r="KO228" i="7"/>
  <c r="KO383" i="7"/>
  <c r="KO197" i="7"/>
  <c r="KO191" i="7"/>
  <c r="KO171" i="7"/>
  <c r="KO362" i="7"/>
  <c r="KO183" i="7"/>
  <c r="KO364" i="7"/>
  <c r="KO296" i="7"/>
  <c r="KO499" i="7"/>
  <c r="KO509" i="7"/>
  <c r="KO173" i="7"/>
  <c r="KO161" i="7"/>
  <c r="KO503" i="7"/>
  <c r="KO166" i="7"/>
  <c r="KO297" i="7"/>
  <c r="KO505" i="7"/>
  <c r="KO285" i="7"/>
  <c r="KO123" i="7"/>
  <c r="KO268" i="7"/>
  <c r="KO76" i="7"/>
  <c r="KO84" i="7"/>
  <c r="KO406" i="7"/>
  <c r="KO33" i="7"/>
  <c r="KO452" i="7"/>
  <c r="KO5" i="7"/>
  <c r="KO308" i="7"/>
  <c r="KO202" i="7"/>
  <c r="KO343" i="7"/>
  <c r="KO528" i="7"/>
  <c r="KO520" i="7"/>
  <c r="KO392" i="7"/>
  <c r="KO367" i="7"/>
  <c r="KO189" i="7"/>
  <c r="KO178" i="7"/>
  <c r="KO467" i="7"/>
  <c r="KO159" i="7"/>
  <c r="KO147" i="7"/>
  <c r="KO293" i="7"/>
  <c r="KO432" i="7"/>
  <c r="KO465" i="7"/>
  <c r="KO283" i="7"/>
  <c r="KO85" i="7"/>
  <c r="KO81" i="7"/>
  <c r="KO91" i="7"/>
  <c r="KO418" i="7"/>
  <c r="KO52" i="7"/>
  <c r="KO11" i="7"/>
  <c r="KO440" i="7"/>
  <c r="KO182" i="7"/>
  <c r="KO346" i="7"/>
  <c r="KO289" i="7"/>
  <c r="KO114" i="7"/>
  <c r="KO83" i="7"/>
  <c r="KO547" i="7"/>
  <c r="KX454" i="7" l="1"/>
  <c r="KX258" i="7"/>
  <c r="KX9" i="7"/>
  <c r="KX305" i="7"/>
  <c r="KX341" i="7"/>
  <c r="KX249" i="7"/>
  <c r="KX7" i="7"/>
  <c r="KX110" i="7"/>
  <c r="KX168" i="7"/>
  <c r="KX139" i="7"/>
  <c r="KX187" i="7"/>
  <c r="KQ252" i="7"/>
  <c r="KX251" i="7"/>
  <c r="KX450" i="7"/>
  <c r="KX27" i="7"/>
  <c r="KX105" i="7"/>
  <c r="KX112" i="7"/>
  <c r="KX140" i="7"/>
  <c r="KX485" i="7"/>
  <c r="KX355" i="7"/>
  <c r="KX180" i="7"/>
  <c r="KX526" i="7"/>
  <c r="KX333" i="7"/>
  <c r="KX222" i="7"/>
  <c r="KX351" i="7"/>
  <c r="KX396" i="7"/>
  <c r="KX71" i="7"/>
  <c r="KX119" i="7"/>
  <c r="KX138" i="7"/>
  <c r="KX492" i="7"/>
  <c r="KX102" i="7"/>
  <c r="KX354" i="7"/>
  <c r="KX212" i="7"/>
  <c r="KX59" i="7"/>
  <c r="KX104" i="7"/>
  <c r="KX243" i="7"/>
  <c r="KX395" i="7"/>
  <c r="KX410" i="7"/>
  <c r="KX103" i="7"/>
  <c r="KX301" i="7"/>
  <c r="KX13" i="7"/>
  <c r="KX8" i="7"/>
  <c r="KX17" i="7"/>
  <c r="KX350" i="7"/>
  <c r="KX22" i="7"/>
  <c r="KX42" i="7"/>
  <c r="KX348" i="7"/>
  <c r="KX411" i="7"/>
  <c r="KX106" i="7"/>
  <c r="KX58" i="7"/>
  <c r="KX87" i="7"/>
  <c r="KX493" i="7"/>
  <c r="KX356" i="7"/>
  <c r="KX387" i="7"/>
  <c r="KX530" i="7"/>
  <c r="KX377" i="7"/>
  <c r="KX213" i="7"/>
  <c r="KX70" i="7"/>
  <c r="KX111" i="7"/>
  <c r="KX352" i="7"/>
  <c r="KX142" i="7"/>
  <c r="KX252" i="7"/>
  <c r="KX522" i="7"/>
  <c r="KX381" i="7"/>
  <c r="KX253" i="7"/>
  <c r="KX23" i="7"/>
  <c r="KX38" i="7"/>
  <c r="KX349" i="7"/>
  <c r="KX107" i="7"/>
  <c r="KX461" i="7"/>
  <c r="KX141" i="7"/>
  <c r="KX169" i="7"/>
  <c r="KX300" i="7"/>
  <c r="KX310" i="7"/>
  <c r="KX325" i="7"/>
  <c r="KX214" i="7"/>
  <c r="KX18" i="7"/>
  <c r="KX72" i="7"/>
  <c r="KX257" i="7"/>
  <c r="KX430" i="7"/>
  <c r="KX291" i="7"/>
  <c r="KX484" i="7"/>
  <c r="KX353" i="7"/>
  <c r="KX195" i="7"/>
  <c r="KX250" i="7"/>
  <c r="KX518" i="7"/>
  <c r="KP547" i="7"/>
  <c r="KP83" i="7"/>
  <c r="KP114" i="7"/>
  <c r="KP289" i="7"/>
  <c r="KP346" i="7"/>
  <c r="KP182" i="7"/>
  <c r="KP440" i="7"/>
  <c r="KP11" i="7"/>
  <c r="KP52" i="7"/>
  <c r="KP418" i="7"/>
  <c r="KP91" i="7"/>
  <c r="KP81" i="7"/>
  <c r="KP85" i="7"/>
  <c r="KX86" i="7" s="1"/>
  <c r="KP283" i="7"/>
  <c r="KP465" i="7"/>
  <c r="KP432" i="7"/>
  <c r="KP293" i="7"/>
  <c r="KP147" i="7"/>
  <c r="KP159" i="7"/>
  <c r="KP467" i="7"/>
  <c r="KP178" i="7"/>
  <c r="KX178" i="7" s="1"/>
  <c r="KP189" i="7"/>
  <c r="KP367" i="7"/>
  <c r="KP392" i="7"/>
  <c r="KP520" i="7"/>
  <c r="KX521" i="7" s="1"/>
  <c r="KP528" i="7"/>
  <c r="KX528" i="7" s="1"/>
  <c r="KP343" i="7"/>
  <c r="KP202" i="7"/>
  <c r="KP308" i="7"/>
  <c r="KP5" i="7"/>
  <c r="KP452" i="7"/>
  <c r="KP33" i="7"/>
  <c r="KP406" i="7"/>
  <c r="KP84" i="7"/>
  <c r="KP76" i="7"/>
  <c r="KP268" i="7"/>
  <c r="KR269" i="7" s="1"/>
  <c r="KP123" i="7"/>
  <c r="KX123" i="7" s="1"/>
  <c r="KP285" i="7"/>
  <c r="KP505" i="7"/>
  <c r="KP297" i="7"/>
  <c r="KP166" i="7"/>
  <c r="KX167" i="7" s="1"/>
  <c r="KP503" i="7"/>
  <c r="KP161" i="7"/>
  <c r="KP173" i="7"/>
  <c r="KR174" i="7" s="1"/>
  <c r="KP509" i="7"/>
  <c r="KP499" i="7"/>
  <c r="KX499" i="7" s="1"/>
  <c r="KP296" i="7"/>
  <c r="KP364" i="7"/>
  <c r="KR365" i="7" s="1"/>
  <c r="KP183" i="7"/>
  <c r="KP362" i="7"/>
  <c r="KP171" i="7"/>
  <c r="KP191" i="7"/>
  <c r="KP197" i="7"/>
  <c r="KX197" i="7" s="1"/>
  <c r="KP383" i="7"/>
  <c r="KX383" i="7" s="1"/>
  <c r="KP228" i="7"/>
  <c r="KX228" i="7" s="1"/>
  <c r="KP539" i="7"/>
  <c r="KR540" i="7" s="1"/>
  <c r="KP155" i="7"/>
  <c r="KX155" i="7" s="1"/>
  <c r="KP193" i="7"/>
  <c r="KP375" i="7"/>
  <c r="KX376" i="7" s="1"/>
  <c r="KP394" i="7"/>
  <c r="KR395" i="7" s="1"/>
  <c r="KP335" i="7"/>
  <c r="KX335" i="7" s="1"/>
  <c r="KP248" i="7"/>
  <c r="KX248" i="7" s="1"/>
  <c r="KP36" i="7"/>
  <c r="KX37" i="7" s="1"/>
  <c r="KP413" i="7"/>
  <c r="KR414" i="7" s="1"/>
  <c r="KP275" i="7"/>
  <c r="KX275" i="7" s="1"/>
  <c r="KP127" i="7"/>
  <c r="KX127" i="7" s="1"/>
  <c r="KP281" i="7"/>
  <c r="KP95" i="7"/>
  <c r="KP144" i="7"/>
  <c r="KP277" i="7"/>
  <c r="KP473" i="7"/>
  <c r="KP482" i="7"/>
  <c r="KP514" i="7"/>
  <c r="KR514" i="7" s="1"/>
  <c r="KP501" i="7"/>
  <c r="KX501" i="7" s="1"/>
  <c r="KP185" i="7"/>
  <c r="KP385" i="7"/>
  <c r="KR386" i="7" s="1"/>
  <c r="KP315" i="7"/>
  <c r="KP241" i="7"/>
  <c r="KP238" i="7"/>
  <c r="KP234" i="7"/>
  <c r="KR235" i="7" s="1"/>
  <c r="KP537" i="7"/>
  <c r="KX537" i="7" s="1"/>
  <c r="KP439" i="7"/>
  <c r="KP255" i="7"/>
  <c r="KP50" i="7"/>
  <c r="KR51" i="7" s="1"/>
  <c r="KP53" i="7"/>
  <c r="KX54" i="7" s="1"/>
  <c r="KP402" i="7"/>
  <c r="KP546" i="7"/>
  <c r="KP420" i="7"/>
  <c r="KP4" i="7"/>
  <c r="KP20" i="7"/>
  <c r="KX21" i="7" s="1"/>
  <c r="KP30" i="7"/>
  <c r="KP446" i="7"/>
  <c r="KP31" i="7"/>
  <c r="KP47" i="7"/>
  <c r="KX47" i="7" s="1"/>
  <c r="KP56" i="7"/>
  <c r="KX57" i="7" s="1"/>
  <c r="KP63" i="7"/>
  <c r="KX63" i="7" s="1"/>
  <c r="KP424" i="7"/>
  <c r="KP423" i="7"/>
  <c r="KP260" i="7"/>
  <c r="KX260" i="7" s="1"/>
  <c r="KP415" i="7"/>
  <c r="KP93" i="7"/>
  <c r="KR93" i="7" s="1"/>
  <c r="KP279" i="7"/>
  <c r="KP264" i="7"/>
  <c r="KP129" i="7"/>
  <c r="KX129" i="7" s="1"/>
  <c r="KP116" i="7"/>
  <c r="KP131" i="7"/>
  <c r="KP463" i="7"/>
  <c r="KX463" i="7" s="1"/>
  <c r="KP435" i="7"/>
  <c r="KP146" i="7"/>
  <c r="KP480" i="7"/>
  <c r="KX480" i="7" s="1"/>
  <c r="KP497" i="7"/>
  <c r="KP97" i="7"/>
  <c r="KR98" i="7" s="1"/>
  <c r="KP270" i="7"/>
  <c r="KX271" i="7" s="1"/>
  <c r="KP135" i="7"/>
  <c r="KP471" i="7"/>
  <c r="KP475" i="7"/>
  <c r="KP149" i="7"/>
  <c r="KP487" i="7"/>
  <c r="KP511" i="7"/>
  <c r="KP176" i="7"/>
  <c r="KR177" i="7" s="1"/>
  <c r="KP469" i="7"/>
  <c r="KX469" i="7" s="1"/>
  <c r="KP192" i="7"/>
  <c r="KP205" i="7"/>
  <c r="KP389" i="7"/>
  <c r="KR390" i="7" s="1"/>
  <c r="KP307" i="7"/>
  <c r="KP322" i="7"/>
  <c r="KP338" i="7"/>
  <c r="KP219" i="7"/>
  <c r="KP524" i="7"/>
  <c r="KX525" i="7" s="1"/>
  <c r="KP532" i="7"/>
  <c r="KP245" i="7"/>
  <c r="KP391" i="7"/>
  <c r="KP327" i="7"/>
  <c r="KX327" i="7" s="1"/>
  <c r="KP216" i="7"/>
  <c r="KP232" i="7"/>
  <c r="KP184" i="7"/>
  <c r="KP372" i="7"/>
  <c r="KP516" i="7"/>
  <c r="KP366" i="7"/>
  <c r="KP370" i="7"/>
  <c r="KR371" i="7" s="1"/>
  <c r="KP298" i="7"/>
  <c r="KX299" i="7" s="1"/>
  <c r="KP220" i="7"/>
  <c r="KP209" i="7"/>
  <c r="KP347" i="7"/>
  <c r="KP541" i="7"/>
  <c r="KP303" i="7"/>
  <c r="KX304" i="7" s="1"/>
  <c r="KP226" i="7"/>
  <c r="KP206" i="7"/>
  <c r="KP339" i="7"/>
  <c r="KX340" i="7" s="1"/>
  <c r="KP543" i="7"/>
  <c r="KP443" i="7"/>
  <c r="KP456" i="7"/>
  <c r="KP25" i="7"/>
  <c r="KP74" i="7"/>
  <c r="KP265" i="7"/>
  <c r="KP273" i="7"/>
  <c r="KP100" i="7"/>
  <c r="KX100" i="7" s="1"/>
  <c r="KP478" i="7"/>
  <c r="KP151" i="7"/>
  <c r="KR152" i="7" s="1"/>
  <c r="KP89" i="7"/>
  <c r="KP434" i="7"/>
  <c r="KP358" i="7"/>
  <c r="KP201" i="7"/>
  <c r="KP330" i="7"/>
  <c r="KP319" i="7"/>
  <c r="KR319" i="7" s="1"/>
  <c r="KP224" i="7"/>
  <c r="KP359" i="7"/>
  <c r="KP323" i="7"/>
  <c r="KP316" i="7"/>
  <c r="KP331" i="7"/>
  <c r="KP230" i="7"/>
  <c r="KP448" i="7"/>
  <c r="KP399" i="7"/>
  <c r="KR400" i="7" s="1"/>
  <c r="KP109" i="7"/>
  <c r="KP65" i="7"/>
  <c r="KP426" i="7"/>
  <c r="KP79" i="7"/>
  <c r="KP15" i="7"/>
  <c r="KP29" i="7"/>
  <c r="KR29" i="7" s="1"/>
  <c r="KP40" i="7"/>
  <c r="KX41" i="7" s="1"/>
  <c r="KP44" i="7"/>
  <c r="KP401" i="7"/>
  <c r="KP404" i="7"/>
  <c r="KP405" i="7"/>
  <c r="KP407" i="7"/>
  <c r="KP61" i="7"/>
  <c r="KX61" i="7" s="1"/>
  <c r="KP398" i="7"/>
  <c r="KP459" i="7"/>
  <c r="KX459" i="7" s="1"/>
  <c r="KP408" i="7"/>
  <c r="KP416" i="7"/>
  <c r="KP77" i="7"/>
  <c r="KP68" i="7"/>
  <c r="KP428" i="7"/>
  <c r="KP115" i="7"/>
  <c r="KP121" i="7"/>
  <c r="KR122" i="7" s="1"/>
  <c r="KP117" i="7"/>
  <c r="KP125" i="7"/>
  <c r="KP294" i="7"/>
  <c r="KX294" i="7" s="1"/>
  <c r="KP433" i="7"/>
  <c r="KP263" i="7"/>
  <c r="KP134" i="7"/>
  <c r="KP157" i="7"/>
  <c r="KX157" i="7" s="1"/>
  <c r="KP267" i="7"/>
  <c r="KP287" i="7"/>
  <c r="KR288" i="7" s="1"/>
  <c r="KP506" i="7"/>
  <c r="KP136" i="7"/>
  <c r="KX136" i="7" s="1"/>
  <c r="KP495" i="7"/>
  <c r="KP490" i="7"/>
  <c r="KP163" i="7"/>
  <c r="KP512" i="7"/>
  <c r="KP153" i="7"/>
  <c r="KP199" i="7"/>
  <c r="KX199" i="7" s="1"/>
  <c r="KP211" i="7"/>
  <c r="KR212" i="7" s="1"/>
  <c r="KP236" i="7"/>
  <c r="KX236" i="7" s="1"/>
  <c r="KP508" i="7"/>
  <c r="KP379" i="7"/>
  <c r="KP312" i="7"/>
  <c r="KP535" i="7"/>
  <c r="KR452" i="7"/>
  <c r="KQ13" i="7"/>
  <c r="KQ488" i="7"/>
  <c r="KR157" i="7"/>
  <c r="KR42" i="7"/>
  <c r="KQ41" i="7"/>
  <c r="KQ54" i="7"/>
  <c r="KR55" i="7"/>
  <c r="KQ82" i="7"/>
  <c r="KR431" i="7"/>
  <c r="KQ430" i="7"/>
  <c r="KQ112" i="7"/>
  <c r="KQ278" i="7"/>
  <c r="KQ286" i="7"/>
  <c r="KR132" i="7"/>
  <c r="KQ118" i="7"/>
  <c r="KQ288" i="7"/>
  <c r="KR289" i="7"/>
  <c r="KQ266" i="7"/>
  <c r="KQ162" i="7"/>
  <c r="KR494" i="7"/>
  <c r="KQ152" i="7"/>
  <c r="KR484" i="7"/>
  <c r="KQ353" i="7"/>
  <c r="KR354" i="7"/>
  <c r="KQ158" i="7"/>
  <c r="KQ143" i="7"/>
  <c r="KR473" i="7"/>
  <c r="KQ481" i="7"/>
  <c r="KQ175" i="7"/>
  <c r="KR104" i="7"/>
  <c r="KR363" i="7"/>
  <c r="KQ187" i="7"/>
  <c r="KQ371" i="7"/>
  <c r="KR196" i="7"/>
  <c r="KQ515" i="7"/>
  <c r="KR181" i="7"/>
  <c r="KR396" i="7"/>
  <c r="KQ317" i="7"/>
  <c r="KR222" i="7"/>
  <c r="KQ221" i="7"/>
  <c r="KQ246" i="7"/>
  <c r="KQ337" i="7"/>
  <c r="KR338" i="7"/>
  <c r="KR378" i="7"/>
  <c r="KQ377" i="7"/>
  <c r="KR304" i="7"/>
  <c r="KQ393" i="7"/>
  <c r="KR252" i="7"/>
  <c r="KQ545" i="7"/>
  <c r="KQ329" i="7"/>
  <c r="KQ540" i="7"/>
  <c r="KR245" i="7"/>
  <c r="KQ380" i="7"/>
  <c r="KR205" i="7"/>
  <c r="KQ349" i="7"/>
  <c r="KQ412" i="7"/>
  <c r="KQ59" i="7"/>
  <c r="KR108" i="7"/>
  <c r="KQ470" i="7"/>
  <c r="KR142" i="7"/>
  <c r="KQ494" i="7"/>
  <c r="KQ474" i="7"/>
  <c r="KQ305" i="7"/>
  <c r="KR394" i="7"/>
  <c r="KQ325" i="7"/>
  <c r="KR326" i="7"/>
  <c r="KQ538" i="7"/>
  <c r="KR243" i="7"/>
  <c r="KQ453" i="7"/>
  <c r="KR15" i="7"/>
  <c r="KQ71" i="7"/>
  <c r="KR418" i="7"/>
  <c r="KQ12" i="7"/>
  <c r="KR451" i="7"/>
  <c r="KQ23" i="7"/>
  <c r="KR24" i="7"/>
  <c r="KQ69" i="7"/>
  <c r="KR417" i="7"/>
  <c r="KQ64" i="7"/>
  <c r="KR412" i="7"/>
  <c r="KQ113" i="7"/>
  <c r="KQ132" i="7"/>
  <c r="KR258" i="7"/>
  <c r="KQ90" i="7"/>
  <c r="KQ464" i="7"/>
  <c r="KR138" i="7"/>
  <c r="KQ142" i="7"/>
  <c r="KR471" i="7"/>
  <c r="KQ496" i="7"/>
  <c r="KR497" i="7"/>
  <c r="KQ130" i="7"/>
  <c r="KR285" i="7"/>
  <c r="KQ486" i="7"/>
  <c r="KR487" i="7"/>
  <c r="KQ484" i="7"/>
  <c r="KR153" i="7"/>
  <c r="KQ94" i="7"/>
  <c r="KQ476" i="7"/>
  <c r="KR477" i="7"/>
  <c r="KR492" i="7"/>
  <c r="KQ491" i="7"/>
  <c r="KQ181" i="7"/>
  <c r="KR516" i="7"/>
  <c r="KQ174" i="7"/>
  <c r="KR102" i="7"/>
  <c r="KQ373" i="7"/>
  <c r="KR374" i="7"/>
  <c r="KQ204" i="7"/>
  <c r="KQ388" i="7"/>
  <c r="KQ306" i="7"/>
  <c r="KR321" i="7"/>
  <c r="KQ320" i="7"/>
  <c r="KR337" i="7"/>
  <c r="KQ336" i="7"/>
  <c r="KR218" i="7"/>
  <c r="KQ217" i="7"/>
  <c r="KR229" i="7"/>
  <c r="KQ523" i="7"/>
  <c r="KR237" i="7"/>
  <c r="KQ531" i="7"/>
  <c r="KQ244" i="7"/>
  <c r="KQ390" i="7"/>
  <c r="KR300" i="7"/>
  <c r="KQ341" i="7"/>
  <c r="KR342" i="7"/>
  <c r="KQ239" i="7"/>
  <c r="KR534" i="7"/>
  <c r="KQ203" i="7"/>
  <c r="KQ311" i="7"/>
  <c r="KQ326" i="7"/>
  <c r="KQ215" i="7"/>
  <c r="KR216" i="7"/>
  <c r="KQ522" i="7"/>
  <c r="KR228" i="7"/>
  <c r="KQ243" i="7"/>
  <c r="KQ365" i="7"/>
  <c r="KR366" i="7"/>
  <c r="KR6" i="7"/>
  <c r="KQ445" i="7"/>
  <c r="KR22" i="7"/>
  <c r="KQ21" i="7"/>
  <c r="KQ19" i="7"/>
  <c r="KR20" i="7"/>
  <c r="KQ34" i="7"/>
  <c r="KR35" i="7"/>
  <c r="KQ48" i="7"/>
  <c r="KR49" i="7"/>
  <c r="KQ62" i="7"/>
  <c r="KR410" i="7"/>
  <c r="KQ42" i="7"/>
  <c r="KR43" i="7"/>
  <c r="KQ73" i="7"/>
  <c r="KQ258" i="7"/>
  <c r="KR259" i="7"/>
  <c r="KQ431" i="7"/>
  <c r="KR84" i="7"/>
  <c r="KQ119" i="7"/>
  <c r="KQ280" i="7"/>
  <c r="KQ292" i="7"/>
  <c r="KR462" i="7"/>
  <c r="KR290" i="7"/>
  <c r="KQ460" i="7"/>
  <c r="KR466" i="7"/>
  <c r="KQ295" i="7"/>
  <c r="KR154" i="7"/>
  <c r="KQ485" i="7"/>
  <c r="KR169" i="7"/>
  <c r="KQ502" i="7"/>
  <c r="KQ492" i="7"/>
  <c r="KR160" i="7"/>
  <c r="KQ354" i="7"/>
  <c r="KR498" i="7"/>
  <c r="KQ165" i="7"/>
  <c r="KQ145" i="7"/>
  <c r="KQ156" i="7"/>
  <c r="KR488" i="7"/>
  <c r="KQ164" i="7"/>
  <c r="KQ363" i="7"/>
  <c r="KR188" i="7"/>
  <c r="KQ196" i="7"/>
  <c r="KQ186" i="7"/>
  <c r="KR361" i="7"/>
  <c r="KR325" i="7"/>
  <c r="KQ324" i="7"/>
  <c r="KQ521" i="7"/>
  <c r="KR545" i="7"/>
  <c r="KQ251" i="7"/>
  <c r="KQ218" i="7"/>
  <c r="KR219" i="7"/>
  <c r="KR382" i="7"/>
  <c r="KQ381" i="7"/>
  <c r="KR341" i="7"/>
  <c r="KQ340" i="7"/>
  <c r="KQ212" i="7"/>
  <c r="KQ519" i="7"/>
  <c r="KR520" i="7"/>
  <c r="KR369" i="7"/>
  <c r="KQ194" i="7"/>
  <c r="KQ384" i="7"/>
  <c r="KR453" i="7"/>
  <c r="KQ14" i="7"/>
  <c r="KQ9" i="7"/>
  <c r="KR256" i="7"/>
  <c r="KQ43" i="7"/>
  <c r="KQ38" i="7"/>
  <c r="KR39" i="7"/>
  <c r="KQ55" i="7"/>
  <c r="KR56" i="7"/>
  <c r="KQ261" i="7"/>
  <c r="KQ421" i="7"/>
  <c r="KR75" i="7"/>
  <c r="KQ88" i="7"/>
  <c r="KQ137" i="7"/>
  <c r="KR294" i="7"/>
  <c r="KR292" i="7"/>
  <c r="KQ291" i="7"/>
  <c r="KQ105" i="7"/>
  <c r="KQ544" i="7"/>
  <c r="KR250" i="7"/>
  <c r="KQ378" i="7"/>
  <c r="KR203" i="7"/>
  <c r="KQ214" i="7"/>
  <c r="KR215" i="7"/>
  <c r="KQ444" i="7"/>
  <c r="KQ46" i="7"/>
  <c r="KQ17" i="7"/>
  <c r="KQ351" i="7"/>
  <c r="KR33" i="7"/>
  <c r="KQ45" i="7"/>
  <c r="KQ458" i="7"/>
  <c r="KQ66" i="7"/>
  <c r="KR8" i="7"/>
  <c r="KQ7" i="7"/>
  <c r="KQ254" i="7"/>
  <c r="KQ16" i="7"/>
  <c r="KR455" i="7"/>
  <c r="KQ39" i="7"/>
  <c r="KQ451" i="7"/>
  <c r="KR13" i="7"/>
  <c r="KQ26" i="7"/>
  <c r="KR27" i="7"/>
  <c r="KQ455" i="7"/>
  <c r="KR17" i="7"/>
  <c r="KR38" i="7"/>
  <c r="KQ37" i="7"/>
  <c r="KQ67" i="7"/>
  <c r="KQ51" i="7"/>
  <c r="KR52" i="7"/>
  <c r="KQ107" i="7"/>
  <c r="KR547" i="7"/>
  <c r="KQ414" i="7"/>
  <c r="KR67" i="7"/>
  <c r="KQ259" i="7"/>
  <c r="KR260" i="7"/>
  <c r="KQ75" i="7"/>
  <c r="KR422" i="7"/>
  <c r="KQ126" i="7"/>
  <c r="KR281" i="7"/>
  <c r="KQ427" i="7"/>
  <c r="KQ262" i="7"/>
  <c r="KQ128" i="7"/>
  <c r="KR283" i="7"/>
  <c r="KQ138" i="7"/>
  <c r="KR465" i="7"/>
  <c r="KQ172" i="7"/>
  <c r="KR505" i="7"/>
  <c r="KR511" i="7"/>
  <c r="KQ177" i="7"/>
  <c r="KQ160" i="7"/>
  <c r="KR161" i="7"/>
  <c r="KQ148" i="7"/>
  <c r="KR479" i="7"/>
  <c r="KQ122" i="7"/>
  <c r="KR277" i="7"/>
  <c r="KQ507" i="7"/>
  <c r="KQ517" i="7"/>
  <c r="KR356" i="7"/>
  <c r="KQ357" i="7"/>
  <c r="KR518" i="7"/>
  <c r="KQ374" i="7"/>
  <c r="KQ300" i="7"/>
  <c r="KR391" i="7"/>
  <c r="KQ342" i="7"/>
  <c r="KR343" i="7"/>
  <c r="KQ534" i="7"/>
  <c r="KR535" i="7"/>
  <c r="KQ510" i="7"/>
  <c r="KR105" i="7"/>
  <c r="KQ382" i="7"/>
  <c r="KR207" i="7"/>
  <c r="KQ396" i="7"/>
  <c r="KR318" i="7"/>
  <c r="KQ333" i="7"/>
  <c r="KR334" i="7"/>
  <c r="KQ222" i="7"/>
  <c r="KR223" i="7"/>
  <c r="KQ231" i="7"/>
  <c r="KR526" i="7"/>
  <c r="KQ542" i="7"/>
  <c r="KR247" i="7"/>
  <c r="KQ101" i="7"/>
  <c r="KQ250" i="7"/>
  <c r="KR251" i="7"/>
  <c r="KR9" i="7"/>
  <c r="KQ447" i="7"/>
  <c r="KQ8" i="7"/>
  <c r="KR255" i="7"/>
  <c r="KQ348" i="7"/>
  <c r="KR349" i="7"/>
  <c r="KQ411" i="7"/>
  <c r="KQ403" i="7"/>
  <c r="KR70" i="7"/>
  <c r="KQ417" i="7"/>
  <c r="KR62" i="7"/>
  <c r="KQ110" i="7"/>
  <c r="KQ78" i="7"/>
  <c r="KR425" i="7"/>
  <c r="KR87" i="7"/>
  <c r="KQ86" i="7"/>
  <c r="KR99" i="7"/>
  <c r="KQ111" i="7"/>
  <c r="KQ274" i="7"/>
  <c r="KR120" i="7"/>
  <c r="KQ282" i="7"/>
  <c r="KR128" i="7"/>
  <c r="KQ92" i="7"/>
  <c r="KR261" i="7"/>
  <c r="KQ290" i="7"/>
  <c r="KR461" i="7"/>
  <c r="KQ466" i="7"/>
  <c r="KR139" i="7"/>
  <c r="KQ154" i="7"/>
  <c r="KR486" i="7"/>
  <c r="KQ169" i="7"/>
  <c r="KR170" i="7"/>
  <c r="KQ500" i="7"/>
  <c r="KR168" i="7"/>
  <c r="KQ140" i="7"/>
  <c r="KR468" i="7"/>
  <c r="KQ498" i="7"/>
  <c r="KR166" i="7"/>
  <c r="KQ477" i="7"/>
  <c r="KQ504" i="7"/>
  <c r="KR172" i="7"/>
  <c r="KQ104" i="7"/>
  <c r="KQ188" i="7"/>
  <c r="KQ98" i="7"/>
  <c r="KQ361" i="7"/>
  <c r="KR362" i="7"/>
  <c r="KR333" i="7"/>
  <c r="KQ332" i="7"/>
  <c r="KR231" i="7"/>
  <c r="KQ525" i="7"/>
  <c r="KQ233" i="7"/>
  <c r="KR528" i="7"/>
  <c r="KQ210" i="7"/>
  <c r="KQ529" i="7"/>
  <c r="KQ302" i="7"/>
  <c r="KQ229" i="7"/>
  <c r="KQ369" i="7"/>
  <c r="KQ314" i="7"/>
  <c r="KQ437" i="7"/>
  <c r="KR438" i="7"/>
  <c r="KQ27" i="7"/>
  <c r="KR28" i="7"/>
  <c r="KQ400" i="7"/>
  <c r="KR47" i="7"/>
  <c r="KQ410" i="7"/>
  <c r="KQ60" i="7"/>
  <c r="KQ271" i="7"/>
  <c r="KQ124" i="7"/>
  <c r="KR279" i="7"/>
  <c r="KQ513" i="7"/>
  <c r="KR179" i="7"/>
  <c r="KQ483" i="7"/>
  <c r="KQ368" i="7"/>
  <c r="KR193" i="7"/>
  <c r="KQ518" i="7"/>
  <c r="KR183" i="7"/>
  <c r="KQ387" i="7"/>
  <c r="KQ530" i="7"/>
  <c r="KR236" i="7"/>
  <c r="KQ310" i="7"/>
  <c r="KR311" i="7"/>
  <c r="KQ227" i="7"/>
  <c r="KR522" i="7"/>
  <c r="KR16" i="7"/>
  <c r="KQ454" i="7"/>
  <c r="KQ419" i="7"/>
  <c r="KR73" i="7"/>
  <c r="KR19" i="7"/>
  <c r="KQ18" i="7"/>
  <c r="KQ28" i="7"/>
  <c r="KQ32" i="7"/>
  <c r="KR351" i="7"/>
  <c r="KQ350" i="7"/>
  <c r="KQ108" i="7"/>
  <c r="KQ442" i="7"/>
  <c r="KR443" i="7"/>
  <c r="KQ24" i="7"/>
  <c r="KQ438" i="7"/>
  <c r="KR439" i="7"/>
  <c r="KQ10" i="7"/>
  <c r="KQ257" i="7"/>
  <c r="KQ6" i="7"/>
  <c r="KR253" i="7"/>
  <c r="KQ22" i="7"/>
  <c r="KR23" i="7"/>
  <c r="KQ253" i="7"/>
  <c r="KR254" i="7"/>
  <c r="KQ35" i="7"/>
  <c r="KR36" i="7"/>
  <c r="KQ256" i="7"/>
  <c r="KR257" i="7"/>
  <c r="KQ409" i="7"/>
  <c r="KR61" i="7"/>
  <c r="KR76" i="7"/>
  <c r="KQ422" i="7"/>
  <c r="KQ49" i="7"/>
  <c r="KR402" i="7"/>
  <c r="KQ106" i="7"/>
  <c r="KR546" i="7"/>
  <c r="KQ58" i="7"/>
  <c r="KR107" i="7"/>
  <c r="KQ429" i="7"/>
  <c r="KR83" i="7"/>
  <c r="KQ57" i="7"/>
  <c r="KR106" i="7"/>
  <c r="KQ425" i="7"/>
  <c r="KQ96" i="7"/>
  <c r="KQ269" i="7"/>
  <c r="KR114" i="7"/>
  <c r="KR136" i="7"/>
  <c r="KQ462" i="7"/>
  <c r="KQ276" i="7"/>
  <c r="KQ461" i="7"/>
  <c r="KQ141" i="7"/>
  <c r="KR434" i="7"/>
  <c r="KQ170" i="7"/>
  <c r="KR503" i="7"/>
  <c r="KQ168" i="7"/>
  <c r="KR501" i="7"/>
  <c r="KQ150" i="7"/>
  <c r="KR481" i="7"/>
  <c r="KR500" i="7"/>
  <c r="KQ167" i="7"/>
  <c r="KQ356" i="7"/>
  <c r="KR182" i="7"/>
  <c r="KQ360" i="7"/>
  <c r="KR185" i="7"/>
  <c r="KQ102" i="7"/>
  <c r="KR376" i="7"/>
  <c r="KQ200" i="7"/>
  <c r="KR384" i="7"/>
  <c r="KQ208" i="7"/>
  <c r="KR302" i="7"/>
  <c r="KQ301" i="7"/>
  <c r="KR314" i="7"/>
  <c r="KQ313" i="7"/>
  <c r="KR329" i="7"/>
  <c r="KQ328" i="7"/>
  <c r="KR345" i="7"/>
  <c r="KQ344" i="7"/>
  <c r="KR519" i="7"/>
  <c r="KQ225" i="7"/>
  <c r="KR233" i="7"/>
  <c r="KQ527" i="7"/>
  <c r="KR536" i="7"/>
  <c r="KQ240" i="7"/>
  <c r="KQ386" i="7"/>
  <c r="KR387" i="7"/>
  <c r="KQ304" i="7"/>
  <c r="KR305" i="7"/>
  <c r="KQ235" i="7"/>
  <c r="KR530" i="7"/>
  <c r="KQ249" i="7"/>
  <c r="KR544" i="7"/>
  <c r="KQ198" i="7"/>
  <c r="KQ190" i="7"/>
  <c r="KQ207" i="7"/>
  <c r="KR383" i="7"/>
  <c r="KQ318" i="7"/>
  <c r="KQ334" i="7"/>
  <c r="KQ223" i="7"/>
  <c r="KR224" i="7"/>
  <c r="KQ526" i="7"/>
  <c r="KR232" i="7"/>
  <c r="KQ247" i="7"/>
  <c r="KR248" i="7"/>
  <c r="KQ441" i="7"/>
  <c r="KR442" i="7"/>
  <c r="KR12" i="7"/>
  <c r="KQ450" i="7"/>
  <c r="KQ449" i="7"/>
  <c r="KR34" i="7"/>
  <c r="KQ352" i="7"/>
  <c r="KQ397" i="7"/>
  <c r="KQ457" i="7"/>
  <c r="KR458" i="7"/>
  <c r="KQ70" i="7"/>
  <c r="KR71" i="7"/>
  <c r="KR419" i="7"/>
  <c r="KQ72" i="7"/>
  <c r="KQ80" i="7"/>
  <c r="KQ87" i="7"/>
  <c r="KR88" i="7"/>
  <c r="KQ99" i="7"/>
  <c r="KR112" i="7"/>
  <c r="KQ120" i="7"/>
  <c r="KQ284" i="7"/>
  <c r="KQ272" i="7"/>
  <c r="KR118" i="7"/>
  <c r="KQ133" i="7"/>
  <c r="KQ139" i="7"/>
  <c r="KR296" i="7"/>
  <c r="KR162" i="7"/>
  <c r="KQ493" i="7"/>
  <c r="KQ472" i="7"/>
  <c r="KR143" i="7"/>
  <c r="KR353" i="7"/>
  <c r="KQ179" i="7"/>
  <c r="KR158" i="7"/>
  <c r="KQ489" i="7"/>
  <c r="KQ468" i="7"/>
  <c r="KQ479" i="7"/>
  <c r="KR175" i="7"/>
  <c r="KQ103" i="7"/>
  <c r="KR355" i="7"/>
  <c r="KQ180" i="7"/>
  <c r="KQ195" i="7"/>
  <c r="KQ355" i="7"/>
  <c r="KR310" i="7"/>
  <c r="KQ309" i="7"/>
  <c r="KR214" i="7"/>
  <c r="KQ213" i="7"/>
  <c r="KQ242" i="7"/>
  <c r="KQ321" i="7"/>
  <c r="KR322" i="7"/>
  <c r="KQ237" i="7"/>
  <c r="KR532" i="7"/>
  <c r="KQ299" i="7"/>
  <c r="KR239" i="7"/>
  <c r="KQ533" i="7"/>
  <c r="KQ395" i="7"/>
  <c r="KQ536" i="7"/>
  <c r="KR241" i="7"/>
  <c r="KQ376" i="7"/>
  <c r="KR201" i="7"/>
  <c r="KQ345" i="7"/>
  <c r="KR346" i="7"/>
  <c r="LG5" i="11"/>
  <c r="LH5" i="11" s="1"/>
  <c r="LE5" i="11"/>
  <c r="LF5" i="11" s="1"/>
  <c r="KR385" i="7" l="1"/>
  <c r="KR130" i="7"/>
  <c r="KR176" i="7"/>
  <c r="KX193" i="7"/>
  <c r="KX514" i="7"/>
  <c r="KX261" i="7"/>
  <c r="KR275" i="7"/>
  <c r="KT275" i="7" s="1"/>
  <c r="KR524" i="7"/>
  <c r="KX5" i="7"/>
  <c r="KX147" i="7"/>
  <c r="KX166" i="7"/>
  <c r="KX339" i="7"/>
  <c r="KT122" i="7"/>
  <c r="LB122" i="7"/>
  <c r="KT29" i="7"/>
  <c r="LB29" i="7"/>
  <c r="LC29" i="7" s="1"/>
  <c r="KT152" i="7"/>
  <c r="LB152" i="7"/>
  <c r="KT288" i="7"/>
  <c r="LB288" i="7"/>
  <c r="LC288" i="7" s="1"/>
  <c r="KT235" i="7"/>
  <c r="LB235" i="7"/>
  <c r="LC235" i="7" s="1"/>
  <c r="KT214" i="7"/>
  <c r="LB214" i="7"/>
  <c r="LC214" i="7" s="1"/>
  <c r="KT118" i="7"/>
  <c r="LB118" i="7"/>
  <c r="KT458" i="7"/>
  <c r="LB458" i="7"/>
  <c r="KT442" i="7"/>
  <c r="LB442" i="7"/>
  <c r="LC442" i="7" s="1"/>
  <c r="KT232" i="7"/>
  <c r="LB232" i="7"/>
  <c r="LC232" i="7" s="1"/>
  <c r="KT544" i="7"/>
  <c r="LB544" i="7"/>
  <c r="LC544" i="7" s="1"/>
  <c r="KT434" i="7"/>
  <c r="LB434" i="7"/>
  <c r="KT193" i="7"/>
  <c r="LB193" i="7"/>
  <c r="LC193" i="7" s="1"/>
  <c r="KT139" i="7"/>
  <c r="LB139" i="7"/>
  <c r="KT334" i="7"/>
  <c r="LB334" i="7"/>
  <c r="LC334" i="7" s="1"/>
  <c r="KT505" i="7"/>
  <c r="LB505" i="7"/>
  <c r="LC505" i="7" s="1"/>
  <c r="KT260" i="7"/>
  <c r="LB260" i="7"/>
  <c r="LC260" i="7" s="1"/>
  <c r="KT382" i="7"/>
  <c r="LB382" i="7"/>
  <c r="LC382" i="7" s="1"/>
  <c r="KT188" i="7"/>
  <c r="LB188" i="7"/>
  <c r="LC188" i="7" s="1"/>
  <c r="KT498" i="7"/>
  <c r="LB498" i="7"/>
  <c r="LC498" i="7" s="1"/>
  <c r="KT49" i="7"/>
  <c r="LB49" i="7"/>
  <c r="KT229" i="7"/>
  <c r="LB229" i="7"/>
  <c r="LC229" i="7" s="1"/>
  <c r="KT374" i="7"/>
  <c r="LB374" i="7"/>
  <c r="LC374" i="7" s="1"/>
  <c r="KT153" i="7"/>
  <c r="LB153" i="7"/>
  <c r="KT471" i="7"/>
  <c r="LB471" i="7"/>
  <c r="LC471" i="7" s="1"/>
  <c r="KT269" i="7"/>
  <c r="LB269" i="7"/>
  <c r="LC269" i="7" s="1"/>
  <c r="KT222" i="7"/>
  <c r="LB222" i="7"/>
  <c r="LC222" i="7" s="1"/>
  <c r="KT363" i="7"/>
  <c r="LB363" i="7"/>
  <c r="LC363" i="7" s="1"/>
  <c r="KR380" i="7"/>
  <c r="KX378" i="7"/>
  <c r="KX380" i="7"/>
  <c r="KX489" i="7"/>
  <c r="KX491" i="7"/>
  <c r="KX116" i="7"/>
  <c r="KX117" i="7"/>
  <c r="KX404" i="7"/>
  <c r="KR448" i="7"/>
  <c r="KX447" i="7"/>
  <c r="KX449" i="7"/>
  <c r="KX448" i="7"/>
  <c r="KX88" i="7"/>
  <c r="KX89" i="7"/>
  <c r="KT371" i="7"/>
  <c r="LB371" i="7"/>
  <c r="LC371" i="7" s="1"/>
  <c r="KT319" i="7"/>
  <c r="LB319" i="7"/>
  <c r="LC319" i="7" s="1"/>
  <c r="KT365" i="7"/>
  <c r="LB365" i="7"/>
  <c r="LC365" i="7" s="1"/>
  <c r="KT519" i="7"/>
  <c r="LB519" i="7"/>
  <c r="LC519" i="7" s="1"/>
  <c r="KT302" i="7"/>
  <c r="LB302" i="7"/>
  <c r="KT83" i="7"/>
  <c r="LB83" i="7"/>
  <c r="LC83" i="7" s="1"/>
  <c r="KT546" i="7"/>
  <c r="LB546" i="7"/>
  <c r="LC546" i="7" s="1"/>
  <c r="KT257" i="7"/>
  <c r="LB257" i="7"/>
  <c r="KT253" i="7"/>
  <c r="LB253" i="7"/>
  <c r="LC253" i="7" s="1"/>
  <c r="KT443" i="7"/>
  <c r="LB443" i="7"/>
  <c r="LC443" i="7" s="1"/>
  <c r="KT311" i="7"/>
  <c r="LB311" i="7"/>
  <c r="LC311" i="7" s="1"/>
  <c r="KT28" i="7"/>
  <c r="LB28" i="7"/>
  <c r="LC28" i="7" s="1"/>
  <c r="KT231" i="7"/>
  <c r="LB231" i="7"/>
  <c r="LC231" i="7" s="1"/>
  <c r="KT176" i="7"/>
  <c r="LB176" i="7"/>
  <c r="LC176" i="7" s="1"/>
  <c r="KT62" i="7"/>
  <c r="LB62" i="7"/>
  <c r="KT174" i="7"/>
  <c r="LB174" i="7"/>
  <c r="LC174" i="7" s="1"/>
  <c r="KT27" i="7"/>
  <c r="LB27" i="7"/>
  <c r="LC27" i="7" s="1"/>
  <c r="KT177" i="7"/>
  <c r="LB177" i="7"/>
  <c r="LC177" i="7" s="1"/>
  <c r="KT75" i="7"/>
  <c r="LB75" i="7"/>
  <c r="LC75" i="7" s="1"/>
  <c r="KT369" i="7"/>
  <c r="LB369" i="7"/>
  <c r="LC369" i="7" s="1"/>
  <c r="KT361" i="7"/>
  <c r="LB361" i="7"/>
  <c r="LC361" i="7" s="1"/>
  <c r="KT462" i="7"/>
  <c r="LB462" i="7"/>
  <c r="KT6" i="7"/>
  <c r="LB6" i="7"/>
  <c r="LC6" i="7" s="1"/>
  <c r="KT228" i="7"/>
  <c r="LB228" i="7"/>
  <c r="LC228" i="7" s="1"/>
  <c r="KT534" i="7"/>
  <c r="LB534" i="7"/>
  <c r="LC534" i="7" s="1"/>
  <c r="KT258" i="7"/>
  <c r="LB258" i="7"/>
  <c r="KX507" i="7"/>
  <c r="KX152" i="7"/>
  <c r="KX153" i="7"/>
  <c r="KX432" i="7"/>
  <c r="KX76" i="7"/>
  <c r="KX77" i="7"/>
  <c r="KX397" i="7"/>
  <c r="KX403" i="7"/>
  <c r="KX64" i="7"/>
  <c r="KX66" i="7"/>
  <c r="KX200" i="7"/>
  <c r="KX264" i="7"/>
  <c r="KX265" i="7"/>
  <c r="KT532" i="7"/>
  <c r="LB532" i="7"/>
  <c r="LC532" i="7" s="1"/>
  <c r="KT112" i="7"/>
  <c r="LB112" i="7"/>
  <c r="KT71" i="7"/>
  <c r="LB71" i="7"/>
  <c r="LC71" i="7" s="1"/>
  <c r="KT248" i="7"/>
  <c r="LB248" i="7"/>
  <c r="LC248" i="7" s="1"/>
  <c r="KT530" i="7"/>
  <c r="LB530" i="7"/>
  <c r="LC530" i="7" s="1"/>
  <c r="KR508" i="7"/>
  <c r="KT481" i="7"/>
  <c r="LB481" i="7"/>
  <c r="LC481" i="7" s="1"/>
  <c r="KT503" i="7"/>
  <c r="LB503" i="7"/>
  <c r="LC503" i="7" s="1"/>
  <c r="KT136" i="7"/>
  <c r="LB136" i="7"/>
  <c r="KT19" i="7"/>
  <c r="LB19" i="7"/>
  <c r="LC19" i="7" s="1"/>
  <c r="KT16" i="7"/>
  <c r="LB16" i="7"/>
  <c r="LC16" i="7" s="1"/>
  <c r="KT183" i="7"/>
  <c r="LB183" i="7"/>
  <c r="LC183" i="7" s="1"/>
  <c r="KT279" i="7"/>
  <c r="LB279" i="7"/>
  <c r="LC279" i="7" s="1"/>
  <c r="KT528" i="7"/>
  <c r="LB528" i="7"/>
  <c r="KT168" i="7"/>
  <c r="LB168" i="7"/>
  <c r="LC168" i="7" s="1"/>
  <c r="KT461" i="7"/>
  <c r="LB461" i="7"/>
  <c r="KT128" i="7"/>
  <c r="LB128" i="7"/>
  <c r="KT425" i="7"/>
  <c r="LB425" i="7"/>
  <c r="KT251" i="7"/>
  <c r="LB251" i="7"/>
  <c r="KT223" i="7"/>
  <c r="LB223" i="7"/>
  <c r="LC223" i="7" s="1"/>
  <c r="KT105" i="7"/>
  <c r="LB105" i="7"/>
  <c r="KT465" i="7"/>
  <c r="LB465" i="7"/>
  <c r="KT422" i="7"/>
  <c r="LB422" i="7"/>
  <c r="KT52" i="7"/>
  <c r="LB52" i="7"/>
  <c r="KT8" i="7"/>
  <c r="LB8" i="7"/>
  <c r="LC8" i="7" s="1"/>
  <c r="KT346" i="7"/>
  <c r="LB346" i="7"/>
  <c r="LC346" i="7" s="1"/>
  <c r="KT241" i="7"/>
  <c r="LB241" i="7"/>
  <c r="LC241" i="7" s="1"/>
  <c r="KT239" i="7"/>
  <c r="LB239" i="7"/>
  <c r="LC239" i="7" s="1"/>
  <c r="KT355" i="7"/>
  <c r="LB355" i="7"/>
  <c r="LC355" i="7" s="1"/>
  <c r="KT353" i="7"/>
  <c r="LB353" i="7"/>
  <c r="LC353" i="7" s="1"/>
  <c r="KT162" i="7"/>
  <c r="LB162" i="7"/>
  <c r="KT12" i="7"/>
  <c r="LB12" i="7"/>
  <c r="LC12" i="7" s="1"/>
  <c r="KT383" i="7"/>
  <c r="LB383" i="7"/>
  <c r="LC383" i="7" s="1"/>
  <c r="KT233" i="7"/>
  <c r="LB233" i="7"/>
  <c r="LC233" i="7" s="1"/>
  <c r="KT345" i="7"/>
  <c r="LB345" i="7"/>
  <c r="LC345" i="7" s="1"/>
  <c r="KT314" i="7"/>
  <c r="LB314" i="7"/>
  <c r="LC314" i="7" s="1"/>
  <c r="KT384" i="7"/>
  <c r="LB384" i="7"/>
  <c r="LC384" i="7" s="1"/>
  <c r="KT114" i="7"/>
  <c r="LB114" i="7"/>
  <c r="KT106" i="7"/>
  <c r="LB106" i="7"/>
  <c r="LC106" i="7" s="1"/>
  <c r="KT107" i="7"/>
  <c r="LB107" i="7"/>
  <c r="KT402" i="7"/>
  <c r="LB402" i="7"/>
  <c r="KT61" i="7"/>
  <c r="LB61" i="7"/>
  <c r="KT36" i="7"/>
  <c r="LB36" i="7"/>
  <c r="LC36" i="7" s="1"/>
  <c r="KT23" i="7"/>
  <c r="LB23" i="7"/>
  <c r="LC23" i="7" s="1"/>
  <c r="KT73" i="7"/>
  <c r="LB73" i="7"/>
  <c r="LC73" i="7" s="1"/>
  <c r="KT522" i="7"/>
  <c r="LB522" i="7"/>
  <c r="KT236" i="7"/>
  <c r="LB236" i="7"/>
  <c r="LC236" i="7" s="1"/>
  <c r="KT47" i="7"/>
  <c r="LB47" i="7"/>
  <c r="KT438" i="7"/>
  <c r="LB438" i="7"/>
  <c r="LC438" i="7" s="1"/>
  <c r="KT524" i="7"/>
  <c r="LB524" i="7"/>
  <c r="KT333" i="7"/>
  <c r="LB333" i="7"/>
  <c r="LC333" i="7" s="1"/>
  <c r="KT172" i="7"/>
  <c r="LB172" i="7"/>
  <c r="LC172" i="7" s="1"/>
  <c r="KT99" i="7"/>
  <c r="LB99" i="7"/>
  <c r="KT70" i="7"/>
  <c r="LB70" i="7"/>
  <c r="LC70" i="7" s="1"/>
  <c r="KR64" i="7"/>
  <c r="KT518" i="7"/>
  <c r="LB518" i="7"/>
  <c r="LC518" i="7" s="1"/>
  <c r="KT511" i="7"/>
  <c r="LB511" i="7"/>
  <c r="LC511" i="7" s="1"/>
  <c r="KT17" i="7"/>
  <c r="LB17" i="7"/>
  <c r="LC17" i="7" s="1"/>
  <c r="KT13" i="7"/>
  <c r="LB13" i="7"/>
  <c r="LC13" i="7" s="1"/>
  <c r="KT414" i="7"/>
  <c r="LB414" i="7"/>
  <c r="LC414" i="7" s="1"/>
  <c r="KR398" i="7"/>
  <c r="KT215" i="7"/>
  <c r="LB215" i="7"/>
  <c r="LC215" i="7" s="1"/>
  <c r="KT250" i="7"/>
  <c r="LB250" i="7"/>
  <c r="LC250" i="7" s="1"/>
  <c r="KR89" i="7"/>
  <c r="KT93" i="7"/>
  <c r="LB93" i="7"/>
  <c r="KT39" i="7"/>
  <c r="LB39" i="7"/>
  <c r="KT160" i="7"/>
  <c r="LB160" i="7"/>
  <c r="KT22" i="7"/>
  <c r="LB22" i="7"/>
  <c r="LC22" i="7" s="1"/>
  <c r="KT216" i="7"/>
  <c r="LB216" i="7"/>
  <c r="LC216" i="7" s="1"/>
  <c r="KR379" i="7"/>
  <c r="KT342" i="7"/>
  <c r="LB342" i="7"/>
  <c r="LC342" i="7" s="1"/>
  <c r="KT492" i="7"/>
  <c r="LB492" i="7"/>
  <c r="LC492" i="7" s="1"/>
  <c r="KT245" i="7"/>
  <c r="LB245" i="7"/>
  <c r="LC245" i="7" s="1"/>
  <c r="KT252" i="7"/>
  <c r="LB252" i="7"/>
  <c r="KT378" i="7"/>
  <c r="LB378" i="7"/>
  <c r="LC378" i="7" s="1"/>
  <c r="KT181" i="7"/>
  <c r="LB181" i="7"/>
  <c r="LC181" i="7" s="1"/>
  <c r="KT354" i="7"/>
  <c r="LB354" i="7"/>
  <c r="LC354" i="7" s="1"/>
  <c r="KT494" i="7"/>
  <c r="LB494" i="7"/>
  <c r="LC494" i="7" s="1"/>
  <c r="KT289" i="7"/>
  <c r="LB289" i="7"/>
  <c r="LC289" i="7" s="1"/>
  <c r="KR312" i="7"/>
  <c r="KX311" i="7"/>
  <c r="KX313" i="7"/>
  <c r="KX312" i="7"/>
  <c r="KR211" i="7"/>
  <c r="KX210" i="7"/>
  <c r="KR163" i="7"/>
  <c r="KX162" i="7"/>
  <c r="KX163" i="7"/>
  <c r="KX164" i="7"/>
  <c r="KX505" i="7"/>
  <c r="KX506" i="7"/>
  <c r="KR135" i="7"/>
  <c r="KX133" i="7"/>
  <c r="KR126" i="7"/>
  <c r="KX124" i="7"/>
  <c r="KR429" i="7"/>
  <c r="KX427" i="7"/>
  <c r="KX429" i="7"/>
  <c r="KX428" i="7"/>
  <c r="KR409" i="7"/>
  <c r="KX407" i="7"/>
  <c r="KX408" i="7"/>
  <c r="KX409" i="7"/>
  <c r="KX406" i="7"/>
  <c r="KR45" i="7"/>
  <c r="KX43" i="7"/>
  <c r="KX45" i="7"/>
  <c r="KX44" i="7"/>
  <c r="KR79" i="7"/>
  <c r="KX78" i="7"/>
  <c r="KX79" i="7"/>
  <c r="KX398" i="7"/>
  <c r="KX399" i="7"/>
  <c r="KX315" i="7"/>
  <c r="KX317" i="7"/>
  <c r="KX316" i="7"/>
  <c r="KX318" i="7"/>
  <c r="KX319" i="7"/>
  <c r="KX320" i="7"/>
  <c r="KX433" i="7"/>
  <c r="KX509" i="7"/>
  <c r="KX211" i="7"/>
  <c r="KX118" i="7"/>
  <c r="KT143" i="7"/>
  <c r="LB143" i="7"/>
  <c r="KT88" i="7"/>
  <c r="LB88" i="7"/>
  <c r="LC88" i="7" s="1"/>
  <c r="KT305" i="7"/>
  <c r="LB305" i="7"/>
  <c r="KT362" i="7"/>
  <c r="LB362" i="7"/>
  <c r="LC362" i="7" s="1"/>
  <c r="KT468" i="7"/>
  <c r="LB468" i="7"/>
  <c r="LC468" i="7" s="1"/>
  <c r="KT349" i="7"/>
  <c r="LB349" i="7"/>
  <c r="LC349" i="7" s="1"/>
  <c r="KT526" i="7"/>
  <c r="LB526" i="7"/>
  <c r="KT535" i="7"/>
  <c r="LB535" i="7"/>
  <c r="LC535" i="7" s="1"/>
  <c r="KT277" i="7"/>
  <c r="LB277" i="7"/>
  <c r="LC277" i="7" s="1"/>
  <c r="KT281" i="7"/>
  <c r="LB281" i="7"/>
  <c r="LC281" i="7" s="1"/>
  <c r="KT547" i="7"/>
  <c r="LB547" i="7"/>
  <c r="LC547" i="7" s="1"/>
  <c r="KT400" i="7"/>
  <c r="LB400" i="7"/>
  <c r="KT259" i="7"/>
  <c r="LB259" i="7"/>
  <c r="LC259" i="7" s="1"/>
  <c r="KT20" i="7"/>
  <c r="LB20" i="7"/>
  <c r="LC20" i="7" s="1"/>
  <c r="KT337" i="7"/>
  <c r="LB337" i="7"/>
  <c r="LC337" i="7" s="1"/>
  <c r="KT516" i="7"/>
  <c r="LB516" i="7"/>
  <c r="KT285" i="7"/>
  <c r="LB285" i="7"/>
  <c r="LC285" i="7" s="1"/>
  <c r="KT417" i="7"/>
  <c r="LB417" i="7"/>
  <c r="LC417" i="7" s="1"/>
  <c r="KT15" i="7"/>
  <c r="LB15" i="7"/>
  <c r="LC15" i="7" s="1"/>
  <c r="KT108" i="7"/>
  <c r="LB108" i="7"/>
  <c r="KT338" i="7"/>
  <c r="LB338" i="7"/>
  <c r="LC338" i="7" s="1"/>
  <c r="KT473" i="7"/>
  <c r="LB473" i="7"/>
  <c r="LC473" i="7" s="1"/>
  <c r="KX286" i="7"/>
  <c r="KX287" i="7"/>
  <c r="KX39" i="7"/>
  <c r="KX40" i="7"/>
  <c r="KX329" i="7"/>
  <c r="KX455" i="7"/>
  <c r="KX456" i="7"/>
  <c r="KX205" i="7"/>
  <c r="KX206" i="7"/>
  <c r="KX207" i="7"/>
  <c r="KX346" i="7"/>
  <c r="KX347" i="7"/>
  <c r="KX369" i="7"/>
  <c r="KX370" i="7"/>
  <c r="KX183" i="7"/>
  <c r="KX390" i="7"/>
  <c r="KX218" i="7"/>
  <c r="KX388" i="7"/>
  <c r="KX389" i="7"/>
  <c r="KX175" i="7"/>
  <c r="KX176" i="7"/>
  <c r="KX474" i="7"/>
  <c r="KX476" i="7"/>
  <c r="KR97" i="7"/>
  <c r="KX96" i="7"/>
  <c r="KX97" i="7"/>
  <c r="KX98" i="7"/>
  <c r="KX434" i="7"/>
  <c r="KX128" i="7"/>
  <c r="KX414" i="7"/>
  <c r="KX62" i="7"/>
  <c r="KX445" i="7"/>
  <c r="KX446" i="7"/>
  <c r="KX419" i="7"/>
  <c r="KX420" i="7"/>
  <c r="KX421" i="7"/>
  <c r="KX49" i="7"/>
  <c r="KX233" i="7"/>
  <c r="KX234" i="7"/>
  <c r="KX384" i="7"/>
  <c r="KX385" i="7"/>
  <c r="KX481" i="7"/>
  <c r="KX483" i="7"/>
  <c r="KX482" i="7"/>
  <c r="KX94" i="7"/>
  <c r="KX412" i="7"/>
  <c r="KX393" i="7"/>
  <c r="KX394" i="7"/>
  <c r="KR539" i="7"/>
  <c r="KX538" i="7"/>
  <c r="KX190" i="7"/>
  <c r="KX363" i="7"/>
  <c r="KX364" i="7"/>
  <c r="KX172" i="7"/>
  <c r="KX174" i="7"/>
  <c r="KX296" i="7"/>
  <c r="KX267" i="7"/>
  <c r="KX268" i="7"/>
  <c r="KX32" i="7"/>
  <c r="KX34" i="7"/>
  <c r="KX201" i="7"/>
  <c r="KX203" i="7"/>
  <c r="KX202" i="7"/>
  <c r="KX391" i="7"/>
  <c r="KX392" i="7"/>
  <c r="KX466" i="7"/>
  <c r="KX467" i="7"/>
  <c r="KX431" i="7"/>
  <c r="KX80" i="7"/>
  <c r="KX81" i="7"/>
  <c r="KX10" i="7"/>
  <c r="KX12" i="7"/>
  <c r="KX11" i="7"/>
  <c r="KX288" i="7"/>
  <c r="KX289" i="7"/>
  <c r="KX290" i="7"/>
  <c r="KX173" i="7"/>
  <c r="KX475" i="7"/>
  <c r="KX50" i="7"/>
  <c r="KT261" i="7"/>
  <c r="LB261" i="7"/>
  <c r="LC261" i="7" s="1"/>
  <c r="KX458" i="7"/>
  <c r="KX460" i="7"/>
  <c r="KT9" i="7"/>
  <c r="LB9" i="7"/>
  <c r="LC9" i="7" s="1"/>
  <c r="KX266" i="7"/>
  <c r="KX358" i="7"/>
  <c r="KX360" i="7"/>
  <c r="KX150" i="7"/>
  <c r="KX151" i="7"/>
  <c r="KX225" i="7"/>
  <c r="KX226" i="7"/>
  <c r="KX208" i="7"/>
  <c r="KX209" i="7"/>
  <c r="KX365" i="7"/>
  <c r="KX231" i="7"/>
  <c r="KX232" i="7"/>
  <c r="KX359" i="7"/>
  <c r="KX95" i="7"/>
  <c r="KX379" i="7"/>
  <c r="KX386" i="7"/>
  <c r="KX125" i="7"/>
  <c r="KT322" i="7"/>
  <c r="LB322" i="7"/>
  <c r="LC322" i="7" s="1"/>
  <c r="KT296" i="7"/>
  <c r="LB296" i="7"/>
  <c r="KT34" i="7"/>
  <c r="LB34" i="7"/>
  <c r="LC34" i="7" s="1"/>
  <c r="KT185" i="7"/>
  <c r="LB185" i="7"/>
  <c r="LC185" i="7" s="1"/>
  <c r="KT501" i="7"/>
  <c r="LB501" i="7"/>
  <c r="LC501" i="7" s="1"/>
  <c r="KT179" i="7"/>
  <c r="LB179" i="7"/>
  <c r="LC179" i="7" s="1"/>
  <c r="KT170" i="7"/>
  <c r="LB170" i="7"/>
  <c r="LC170" i="7" s="1"/>
  <c r="KT120" i="7"/>
  <c r="LB120" i="7"/>
  <c r="KT51" i="7"/>
  <c r="LB51" i="7"/>
  <c r="KT207" i="7"/>
  <c r="LB207" i="7"/>
  <c r="KT391" i="7"/>
  <c r="LB391" i="7"/>
  <c r="KT161" i="7"/>
  <c r="LB161" i="7"/>
  <c r="KT283" i="7"/>
  <c r="LB283" i="7"/>
  <c r="LC283" i="7" s="1"/>
  <c r="KT292" i="7"/>
  <c r="LB292" i="7"/>
  <c r="KT545" i="7"/>
  <c r="LB545" i="7"/>
  <c r="LC545" i="7" s="1"/>
  <c r="KT325" i="7"/>
  <c r="LB325" i="7"/>
  <c r="LC325" i="7" s="1"/>
  <c r="KT488" i="7"/>
  <c r="LB488" i="7"/>
  <c r="LC488" i="7" s="1"/>
  <c r="KT154" i="7"/>
  <c r="LB154" i="7"/>
  <c r="KT290" i="7"/>
  <c r="LB290" i="7"/>
  <c r="LC290" i="7" s="1"/>
  <c r="KT43" i="7"/>
  <c r="LB43" i="7"/>
  <c r="KT540" i="7"/>
  <c r="LB540" i="7"/>
  <c r="LC540" i="7" s="1"/>
  <c r="KT395" i="7"/>
  <c r="LB395" i="7"/>
  <c r="KT477" i="7"/>
  <c r="LB477" i="7"/>
  <c r="LC477" i="7" s="1"/>
  <c r="KT451" i="7"/>
  <c r="LB451" i="7"/>
  <c r="LC451" i="7" s="1"/>
  <c r="KT326" i="7"/>
  <c r="LB326" i="7"/>
  <c r="LC326" i="7" s="1"/>
  <c r="KT431" i="7"/>
  <c r="LB431" i="7"/>
  <c r="KX198" i="7"/>
  <c r="KX262" i="7"/>
  <c r="KX67" i="7"/>
  <c r="KX69" i="7"/>
  <c r="KX68" i="7"/>
  <c r="KX425" i="7"/>
  <c r="KX426" i="7"/>
  <c r="KX322" i="7"/>
  <c r="KX323" i="7"/>
  <c r="KX324" i="7"/>
  <c r="KX272" i="7"/>
  <c r="KX273" i="7"/>
  <c r="KT201" i="7"/>
  <c r="LB201" i="7"/>
  <c r="KT390" i="7"/>
  <c r="LB390" i="7"/>
  <c r="KT175" i="7"/>
  <c r="LB175" i="7"/>
  <c r="LC175" i="7" s="1"/>
  <c r="KT158" i="7"/>
  <c r="LB158" i="7"/>
  <c r="KT419" i="7"/>
  <c r="LB419" i="7"/>
  <c r="LC419" i="7" s="1"/>
  <c r="KT536" i="7"/>
  <c r="LB536" i="7"/>
  <c r="LC536" i="7" s="1"/>
  <c r="KT329" i="7"/>
  <c r="LB329" i="7"/>
  <c r="LC329" i="7" s="1"/>
  <c r="KT376" i="7"/>
  <c r="LB376" i="7"/>
  <c r="LC376" i="7" s="1"/>
  <c r="KT500" i="7"/>
  <c r="LB500" i="7"/>
  <c r="LC500" i="7" s="1"/>
  <c r="KT254" i="7"/>
  <c r="LB254" i="7"/>
  <c r="KR449" i="7"/>
  <c r="KT351" i="7"/>
  <c r="LB351" i="7"/>
  <c r="KT386" i="7"/>
  <c r="LB386" i="7"/>
  <c r="LC386" i="7" s="1"/>
  <c r="KT87" i="7"/>
  <c r="LB87" i="7"/>
  <c r="LC87" i="7" s="1"/>
  <c r="KT356" i="7"/>
  <c r="LB356" i="7"/>
  <c r="LC356" i="7" s="1"/>
  <c r="KR459" i="7"/>
  <c r="KT33" i="7"/>
  <c r="LB33" i="7"/>
  <c r="LC33" i="7" s="1"/>
  <c r="KT203" i="7"/>
  <c r="LB203" i="7"/>
  <c r="LC203" i="7" s="1"/>
  <c r="KT294" i="7"/>
  <c r="LB294" i="7"/>
  <c r="KT56" i="7"/>
  <c r="LB56" i="7"/>
  <c r="KT453" i="7"/>
  <c r="LB453" i="7"/>
  <c r="KT219" i="7"/>
  <c r="LB219" i="7"/>
  <c r="LC219" i="7" s="1"/>
  <c r="KT514" i="7"/>
  <c r="LB514" i="7"/>
  <c r="LC514" i="7" s="1"/>
  <c r="KR274" i="7"/>
  <c r="KT300" i="7"/>
  <c r="LB300" i="7"/>
  <c r="KT205" i="7"/>
  <c r="LB205" i="7"/>
  <c r="LC205" i="7" s="1"/>
  <c r="KT304" i="7"/>
  <c r="LB304" i="7"/>
  <c r="KT196" i="7"/>
  <c r="LB196" i="7"/>
  <c r="LC196" i="7" s="1"/>
  <c r="KT104" i="7"/>
  <c r="LB104" i="7"/>
  <c r="KT484" i="7"/>
  <c r="LB484" i="7"/>
  <c r="LC484" i="7" s="1"/>
  <c r="KT98" i="7"/>
  <c r="LB98" i="7"/>
  <c r="KR268" i="7"/>
  <c r="KT42" i="7"/>
  <c r="LB42" i="7"/>
  <c r="KT452" i="7"/>
  <c r="LB452" i="7"/>
  <c r="KX494" i="7"/>
  <c r="KX495" i="7"/>
  <c r="KX120" i="7"/>
  <c r="KX121" i="7"/>
  <c r="KX28" i="7"/>
  <c r="KX229" i="7"/>
  <c r="KX230" i="7"/>
  <c r="KX442" i="7"/>
  <c r="KX444" i="7"/>
  <c r="KX443" i="7"/>
  <c r="KT310" i="7"/>
  <c r="LB310" i="7"/>
  <c r="LC310" i="7" s="1"/>
  <c r="KT130" i="7"/>
  <c r="LB130" i="7"/>
  <c r="KR427" i="7"/>
  <c r="KT224" i="7"/>
  <c r="LB224" i="7"/>
  <c r="LC224" i="7" s="1"/>
  <c r="KT387" i="7"/>
  <c r="LB387" i="7"/>
  <c r="KT182" i="7"/>
  <c r="LB182" i="7"/>
  <c r="LC182" i="7" s="1"/>
  <c r="KT76" i="7"/>
  <c r="LB76" i="7"/>
  <c r="LC76" i="7" s="1"/>
  <c r="KT439" i="7"/>
  <c r="LB439" i="7"/>
  <c r="LC439" i="7" s="1"/>
  <c r="KR267" i="7"/>
  <c r="KT166" i="7"/>
  <c r="LB166" i="7"/>
  <c r="LC166" i="7" s="1"/>
  <c r="KT486" i="7"/>
  <c r="LB486" i="7"/>
  <c r="LC486" i="7" s="1"/>
  <c r="KT255" i="7"/>
  <c r="LB255" i="7"/>
  <c r="KT247" i="7"/>
  <c r="LB247" i="7"/>
  <c r="LC247" i="7" s="1"/>
  <c r="KT318" i="7"/>
  <c r="LB318" i="7"/>
  <c r="LC318" i="7" s="1"/>
  <c r="KT343" i="7"/>
  <c r="LB343" i="7"/>
  <c r="LC343" i="7" s="1"/>
  <c r="KT479" i="7"/>
  <c r="LB479" i="7"/>
  <c r="LC479" i="7" s="1"/>
  <c r="KT67" i="7"/>
  <c r="LB67" i="7"/>
  <c r="LC67" i="7" s="1"/>
  <c r="KT38" i="7"/>
  <c r="LB38" i="7"/>
  <c r="KT455" i="7"/>
  <c r="LB455" i="7"/>
  <c r="KT256" i="7"/>
  <c r="LB256" i="7"/>
  <c r="KT385" i="7"/>
  <c r="LB385" i="7"/>
  <c r="LC385" i="7" s="1"/>
  <c r="KT520" i="7"/>
  <c r="LB520" i="7"/>
  <c r="KT341" i="7"/>
  <c r="LB341" i="7"/>
  <c r="LC341" i="7" s="1"/>
  <c r="KR227" i="7"/>
  <c r="KR496" i="7"/>
  <c r="KT169" i="7"/>
  <c r="LB169" i="7"/>
  <c r="LC169" i="7" s="1"/>
  <c r="KT466" i="7"/>
  <c r="LB466" i="7"/>
  <c r="KT84" i="7"/>
  <c r="LB84" i="7"/>
  <c r="LC84" i="7" s="1"/>
  <c r="KR420" i="7"/>
  <c r="KT410" i="7"/>
  <c r="LB410" i="7"/>
  <c r="LC410" i="7" s="1"/>
  <c r="KT35" i="7"/>
  <c r="LB35" i="7"/>
  <c r="LC35" i="7" s="1"/>
  <c r="KT366" i="7"/>
  <c r="LB366" i="7"/>
  <c r="LC366" i="7" s="1"/>
  <c r="KT237" i="7"/>
  <c r="LB237" i="7"/>
  <c r="LC237" i="7" s="1"/>
  <c r="KT218" i="7"/>
  <c r="LB218" i="7"/>
  <c r="LC218" i="7" s="1"/>
  <c r="KT321" i="7"/>
  <c r="LB321" i="7"/>
  <c r="LC321" i="7" s="1"/>
  <c r="KT212" i="7"/>
  <c r="LB212" i="7"/>
  <c r="LC212" i="7" s="1"/>
  <c r="KT102" i="7"/>
  <c r="LB102" i="7"/>
  <c r="KR263" i="7"/>
  <c r="KT487" i="7"/>
  <c r="LB487" i="7"/>
  <c r="LC487" i="7" s="1"/>
  <c r="KT497" i="7"/>
  <c r="LB497" i="7"/>
  <c r="LC497" i="7" s="1"/>
  <c r="KT138" i="7"/>
  <c r="LB138" i="7"/>
  <c r="KR287" i="7"/>
  <c r="KT412" i="7"/>
  <c r="LB412" i="7"/>
  <c r="LC412" i="7" s="1"/>
  <c r="KT24" i="7"/>
  <c r="LB24" i="7"/>
  <c r="LC24" i="7" s="1"/>
  <c r="KT418" i="7"/>
  <c r="LB418" i="7"/>
  <c r="LC418" i="7" s="1"/>
  <c r="KT243" i="7"/>
  <c r="LB243" i="7"/>
  <c r="LC243" i="7" s="1"/>
  <c r="KT394" i="7"/>
  <c r="LB394" i="7"/>
  <c r="KT142" i="7"/>
  <c r="LB142" i="7"/>
  <c r="KR65" i="7"/>
  <c r="KT396" i="7"/>
  <c r="LB396" i="7"/>
  <c r="LC396" i="7" s="1"/>
  <c r="KT132" i="7"/>
  <c r="LB132" i="7"/>
  <c r="KT55" i="7"/>
  <c r="LB55" i="7"/>
  <c r="KT157" i="7"/>
  <c r="LB157" i="7"/>
  <c r="KX534" i="7"/>
  <c r="KX535" i="7"/>
  <c r="KX235" i="7"/>
  <c r="KX511" i="7"/>
  <c r="KX512" i="7"/>
  <c r="KX135" i="7"/>
  <c r="KX137" i="7"/>
  <c r="KX156" i="7"/>
  <c r="KX293" i="7"/>
  <c r="KX114" i="7"/>
  <c r="KX415" i="7"/>
  <c r="KX416" i="7"/>
  <c r="KX60" i="7"/>
  <c r="KX400" i="7"/>
  <c r="KX14" i="7"/>
  <c r="KX15" i="7"/>
  <c r="KX16" i="7"/>
  <c r="KX108" i="7"/>
  <c r="KX109" i="7"/>
  <c r="KX330" i="7"/>
  <c r="KX331" i="7"/>
  <c r="KX332" i="7"/>
  <c r="KX223" i="7"/>
  <c r="KX224" i="7"/>
  <c r="KX357" i="7"/>
  <c r="KX477" i="7"/>
  <c r="KX478" i="7"/>
  <c r="KX73" i="7"/>
  <c r="KX74" i="7"/>
  <c r="KX542" i="7"/>
  <c r="KX544" i="7"/>
  <c r="KX543" i="7"/>
  <c r="KX302" i="7"/>
  <c r="KX303" i="7"/>
  <c r="KX219" i="7"/>
  <c r="KX220" i="7"/>
  <c r="KX221" i="7"/>
  <c r="KX515" i="7"/>
  <c r="KX517" i="7"/>
  <c r="KX516" i="7"/>
  <c r="KX215" i="7"/>
  <c r="KX216" i="7"/>
  <c r="KX217" i="7"/>
  <c r="KX531" i="7"/>
  <c r="KX533" i="7"/>
  <c r="KX532" i="7"/>
  <c r="KX321" i="7"/>
  <c r="KX191" i="7"/>
  <c r="KX486" i="7"/>
  <c r="KX488" i="7"/>
  <c r="KX487" i="7"/>
  <c r="KX134" i="7"/>
  <c r="KX479" i="7"/>
  <c r="KX130" i="7"/>
  <c r="KX131" i="7"/>
  <c r="KX132" i="7"/>
  <c r="KX278" i="7"/>
  <c r="KX422" i="7"/>
  <c r="KX279" i="7"/>
  <c r="KX33" i="7"/>
  <c r="KX490" i="7"/>
  <c r="KX65" i="7"/>
  <c r="KX457" i="7"/>
  <c r="KX539" i="7"/>
  <c r="KX413" i="7"/>
  <c r="KX244" i="7"/>
  <c r="KX337" i="7"/>
  <c r="KX204" i="7"/>
  <c r="KX510" i="7"/>
  <c r="KX470" i="7"/>
  <c r="KX496" i="7"/>
  <c r="KX462" i="7"/>
  <c r="KX263" i="7"/>
  <c r="KX259" i="7"/>
  <c r="KX55" i="7"/>
  <c r="KX29" i="7"/>
  <c r="KX545" i="7"/>
  <c r="KX254" i="7"/>
  <c r="KX237" i="7"/>
  <c r="KX184" i="7"/>
  <c r="KX472" i="7"/>
  <c r="KX280" i="7"/>
  <c r="KX35" i="7"/>
  <c r="KX374" i="7"/>
  <c r="KX227" i="7"/>
  <c r="KX170" i="7"/>
  <c r="KX295" i="7"/>
  <c r="KX160" i="7"/>
  <c r="KX504" i="7"/>
  <c r="KX75" i="7"/>
  <c r="KX451" i="7"/>
  <c r="KX342" i="7"/>
  <c r="KX366" i="7"/>
  <c r="KX158" i="7"/>
  <c r="KX464" i="7"/>
  <c r="KX90" i="7"/>
  <c r="KX439" i="7"/>
  <c r="KX113" i="7"/>
  <c r="KX144" i="7"/>
  <c r="KX186" i="7"/>
  <c r="KX309" i="7"/>
  <c r="KX529" i="7"/>
  <c r="KX473" i="7"/>
  <c r="KX159" i="7"/>
  <c r="KX171" i="7"/>
  <c r="KX36" i="7"/>
  <c r="KX298" i="7"/>
  <c r="KX343" i="7"/>
  <c r="KX367" i="7"/>
  <c r="KX46" i="7"/>
  <c r="KX19" i="7"/>
  <c r="KX401" i="7"/>
  <c r="KX438" i="7"/>
  <c r="KX240" i="7"/>
  <c r="KX500" i="7"/>
  <c r="KX276" i="7"/>
  <c r="KX126" i="7"/>
  <c r="KX247" i="7"/>
  <c r="KX192" i="7"/>
  <c r="KX382" i="7"/>
  <c r="KX361" i="7"/>
  <c r="KX498" i="7"/>
  <c r="KX502" i="7"/>
  <c r="KX284" i="7"/>
  <c r="KX83" i="7"/>
  <c r="KX4" i="7"/>
  <c r="KX527" i="7"/>
  <c r="KX188" i="7"/>
  <c r="KX146" i="7"/>
  <c r="KX282" i="7"/>
  <c r="KX417" i="7"/>
  <c r="KX181" i="7"/>
  <c r="KX82" i="7"/>
  <c r="KX520" i="7"/>
  <c r="KX185" i="7"/>
  <c r="KX362" i="7"/>
  <c r="KX242" i="7"/>
  <c r="KX238" i="7"/>
  <c r="KX239" i="7"/>
  <c r="KX270" i="7"/>
  <c r="KX452" i="7"/>
  <c r="KX453" i="7"/>
  <c r="KX441" i="7"/>
  <c r="KX344" i="7"/>
  <c r="KX375" i="7"/>
  <c r="KX179" i="7"/>
  <c r="KX471" i="7"/>
  <c r="KX283" i="7"/>
  <c r="KX440" i="7"/>
  <c r="KX246" i="7"/>
  <c r="KX189" i="7"/>
  <c r="KX465" i="7"/>
  <c r="KX91" i="7"/>
  <c r="KX256" i="7"/>
  <c r="KR101" i="7"/>
  <c r="KX99" i="7"/>
  <c r="KR25" i="7"/>
  <c r="KX24" i="7"/>
  <c r="KX338" i="7"/>
  <c r="KR542" i="7"/>
  <c r="KX540" i="7"/>
  <c r="KX297" i="7"/>
  <c r="KR372" i="7"/>
  <c r="KX371" i="7"/>
  <c r="KR327" i="7"/>
  <c r="KX326" i="7"/>
  <c r="KX523" i="7"/>
  <c r="KR307" i="7"/>
  <c r="KX306" i="7"/>
  <c r="KX468" i="7"/>
  <c r="KR149" i="7"/>
  <c r="KX148" i="7"/>
  <c r="KX269" i="7"/>
  <c r="KR147" i="7"/>
  <c r="KX145" i="7"/>
  <c r="KX115" i="7"/>
  <c r="KR94" i="7"/>
  <c r="KX92" i="7"/>
  <c r="KX423" i="7"/>
  <c r="KR32" i="7"/>
  <c r="KX30" i="7"/>
  <c r="KR5" i="7"/>
  <c r="KY4" i="7"/>
  <c r="KZ4" i="7" s="1"/>
  <c r="LA4" i="7"/>
  <c r="KX52" i="7"/>
  <c r="KR538" i="7"/>
  <c r="KX536" i="7"/>
  <c r="KR315" i="7"/>
  <c r="KX314" i="7"/>
  <c r="KR515" i="7"/>
  <c r="KX513" i="7"/>
  <c r="KR145" i="7"/>
  <c r="KX143" i="7"/>
  <c r="KX274" i="7"/>
  <c r="KR335" i="7"/>
  <c r="KX334" i="7"/>
  <c r="KX154" i="7"/>
  <c r="KX196" i="7"/>
  <c r="KX182" i="7"/>
  <c r="KX508" i="7"/>
  <c r="KX165" i="7"/>
  <c r="KR124" i="7"/>
  <c r="KX122" i="7"/>
  <c r="KX405" i="7"/>
  <c r="KX307" i="7"/>
  <c r="KX519" i="7"/>
  <c r="KX177" i="7"/>
  <c r="KX292" i="7"/>
  <c r="KX84" i="7"/>
  <c r="KX51" i="7"/>
  <c r="KX345" i="7"/>
  <c r="KX547" i="7"/>
  <c r="KX546" i="7"/>
  <c r="KX20" i="7"/>
  <c r="KX31" i="7"/>
  <c r="KX255" i="7"/>
  <c r="KX25" i="7"/>
  <c r="KX6" i="7"/>
  <c r="KX328" i="7"/>
  <c r="KX336" i="7"/>
  <c r="KX245" i="7"/>
  <c r="KX161" i="7"/>
  <c r="KX285" i="7"/>
  <c r="KX277" i="7"/>
  <c r="KX418" i="7"/>
  <c r="KX53" i="7"/>
  <c r="KX373" i="7"/>
  <c r="KX368" i="7"/>
  <c r="KX524" i="7"/>
  <c r="KX497" i="7"/>
  <c r="KX281" i="7"/>
  <c r="KX85" i="7"/>
  <c r="KX402" i="7"/>
  <c r="KX541" i="7"/>
  <c r="KX241" i="7"/>
  <c r="KX308" i="7"/>
  <c r="KX194" i="7"/>
  <c r="KX372" i="7"/>
  <c r="KX101" i="7"/>
  <c r="KX149" i="7"/>
  <c r="KX93" i="7"/>
  <c r="KX424" i="7"/>
  <c r="KX56" i="7"/>
  <c r="KX48" i="7"/>
  <c r="KX503" i="7"/>
  <c r="KX26" i="7"/>
  <c r="KR31" i="7"/>
  <c r="KR373" i="7"/>
  <c r="KR408" i="7"/>
  <c r="KR44" i="7"/>
  <c r="KR57" i="7"/>
  <c r="KQ405" i="7"/>
  <c r="KQ389" i="7"/>
  <c r="KR298" i="7"/>
  <c r="KR151" i="7"/>
  <c r="KQ482" i="7"/>
  <c r="KR352" i="7"/>
  <c r="KQ33" i="7"/>
  <c r="KQ289" i="7"/>
  <c r="KR134" i="7"/>
  <c r="KR375" i="7"/>
  <c r="KQ199" i="7"/>
  <c r="KQ263" i="7"/>
  <c r="KR95" i="7"/>
  <c r="KR272" i="7"/>
  <c r="KQ117" i="7"/>
  <c r="KR80" i="7"/>
  <c r="KQ426" i="7"/>
  <c r="KQ330" i="7"/>
  <c r="KR331" i="7"/>
  <c r="KQ273" i="7"/>
  <c r="KR119" i="7"/>
  <c r="KR213" i="7"/>
  <c r="KQ347" i="7"/>
  <c r="KR301" i="7"/>
  <c r="KQ391" i="7"/>
  <c r="KQ176" i="7"/>
  <c r="KR509" i="7"/>
  <c r="KR68" i="7"/>
  <c r="KQ415" i="7"/>
  <c r="KR411" i="7"/>
  <c r="KQ63" i="7"/>
  <c r="KR403" i="7"/>
  <c r="KQ50" i="7"/>
  <c r="KR264" i="7"/>
  <c r="KQ95" i="7"/>
  <c r="KR306" i="7"/>
  <c r="KQ394" i="7"/>
  <c r="KQ364" i="7"/>
  <c r="KR189" i="7"/>
  <c r="KQ173" i="7"/>
  <c r="KR506" i="7"/>
  <c r="KR432" i="7"/>
  <c r="KQ297" i="7"/>
  <c r="KQ268" i="7"/>
  <c r="KR100" i="7"/>
  <c r="KR377" i="7"/>
  <c r="KQ202" i="7"/>
  <c r="KQ392" i="7"/>
  <c r="KR303" i="7"/>
  <c r="KR140" i="7"/>
  <c r="KQ467" i="7"/>
  <c r="KR433" i="7"/>
  <c r="KQ432" i="7"/>
  <c r="KR428" i="7"/>
  <c r="KQ81" i="7"/>
  <c r="KQ11" i="7"/>
  <c r="KR450" i="7"/>
  <c r="KR297" i="7"/>
  <c r="KR11" i="7"/>
  <c r="KR415" i="7"/>
  <c r="KQ508" i="7"/>
  <c r="KR103" i="7"/>
  <c r="KR485" i="7"/>
  <c r="KQ153" i="7"/>
  <c r="KR164" i="7"/>
  <c r="KQ495" i="7"/>
  <c r="KQ267" i="7"/>
  <c r="KR111" i="7"/>
  <c r="KQ433" i="7"/>
  <c r="KR469" i="7"/>
  <c r="KR276" i="7"/>
  <c r="KQ121" i="7"/>
  <c r="KR424" i="7"/>
  <c r="KQ77" i="7"/>
  <c r="KR399" i="7"/>
  <c r="KQ398" i="7"/>
  <c r="KR457" i="7"/>
  <c r="KQ404" i="7"/>
  <c r="KR30" i="7"/>
  <c r="KQ29" i="7"/>
  <c r="KQ65" i="7"/>
  <c r="KR413" i="7"/>
  <c r="KR525" i="7"/>
  <c r="KQ230" i="7"/>
  <c r="KQ359" i="7"/>
  <c r="KR184" i="7"/>
  <c r="KQ201" i="7"/>
  <c r="KR202" i="7"/>
  <c r="KR483" i="7"/>
  <c r="KQ151" i="7"/>
  <c r="KQ265" i="7"/>
  <c r="KR96" i="7"/>
  <c r="KR4" i="7"/>
  <c r="LE4" i="7" s="1"/>
  <c r="KQ443" i="7"/>
  <c r="KR521" i="7"/>
  <c r="KQ226" i="7"/>
  <c r="KR210" i="7"/>
  <c r="KQ209" i="7"/>
  <c r="KQ366" i="7"/>
  <c r="KR191" i="7"/>
  <c r="KR527" i="7"/>
  <c r="KQ232" i="7"/>
  <c r="KQ245" i="7"/>
  <c r="KR541" i="7"/>
  <c r="KQ338" i="7"/>
  <c r="KR339" i="7"/>
  <c r="KQ205" i="7"/>
  <c r="KR206" i="7"/>
  <c r="KR512" i="7"/>
  <c r="KQ511" i="7"/>
  <c r="KR435" i="7"/>
  <c r="KQ471" i="7"/>
  <c r="KR165" i="7"/>
  <c r="KQ497" i="7"/>
  <c r="KQ463" i="7"/>
  <c r="KR137" i="7"/>
  <c r="KQ264" i="7"/>
  <c r="KR265" i="7"/>
  <c r="KR91" i="7"/>
  <c r="KQ260" i="7"/>
  <c r="KR405" i="7"/>
  <c r="KQ56" i="7"/>
  <c r="KR348" i="7"/>
  <c r="KQ30" i="7"/>
  <c r="KR406" i="7"/>
  <c r="KQ546" i="7"/>
  <c r="KQ255" i="7"/>
  <c r="KR447" i="7"/>
  <c r="KR533" i="7"/>
  <c r="KQ238" i="7"/>
  <c r="KR186" i="7"/>
  <c r="KQ185" i="7"/>
  <c r="KR144" i="7"/>
  <c r="KQ473" i="7"/>
  <c r="KR127" i="7"/>
  <c r="KQ281" i="7"/>
  <c r="KR37" i="7"/>
  <c r="KQ36" i="7"/>
  <c r="KR200" i="7"/>
  <c r="KQ375" i="7"/>
  <c r="KR523" i="7"/>
  <c r="KQ228" i="7"/>
  <c r="KR504" i="7"/>
  <c r="KQ171" i="7"/>
  <c r="KQ296" i="7"/>
  <c r="KR467" i="7"/>
  <c r="KR493" i="7"/>
  <c r="KQ161" i="7"/>
  <c r="KR173" i="7"/>
  <c r="KQ505" i="7"/>
  <c r="KR423" i="7"/>
  <c r="KQ76" i="7"/>
  <c r="KR14" i="7"/>
  <c r="KQ452" i="7"/>
  <c r="KR344" i="7"/>
  <c r="KQ343" i="7"/>
  <c r="KQ367" i="7"/>
  <c r="KR192" i="7"/>
  <c r="KR491" i="7"/>
  <c r="KQ159" i="7"/>
  <c r="KQ465" i="7"/>
  <c r="KR295" i="7"/>
  <c r="KR92" i="7"/>
  <c r="KQ91" i="7"/>
  <c r="KR441" i="7"/>
  <c r="KQ440" i="7"/>
  <c r="KR115" i="7"/>
  <c r="KQ114" i="7"/>
  <c r="KQ490" i="7"/>
  <c r="KR159" i="7"/>
  <c r="KR41" i="7"/>
  <c r="KQ40" i="7"/>
  <c r="KR324" i="7"/>
  <c r="KQ323" i="7"/>
  <c r="KR381" i="7"/>
  <c r="KQ206" i="7"/>
  <c r="KQ370" i="7"/>
  <c r="KR195" i="7"/>
  <c r="KQ219" i="7"/>
  <c r="KR220" i="7"/>
  <c r="KR146" i="7"/>
  <c r="KQ475" i="7"/>
  <c r="KR7" i="7"/>
  <c r="KQ446" i="7"/>
  <c r="KQ385" i="7"/>
  <c r="KR209" i="7"/>
  <c r="KR367" i="7"/>
  <c r="KQ191" i="7"/>
  <c r="KR392" i="7"/>
  <c r="KR81" i="7"/>
  <c r="KR389" i="7"/>
  <c r="KR475" i="7"/>
  <c r="KR330" i="7"/>
  <c r="KR482" i="7"/>
  <c r="KR490" i="7"/>
  <c r="KR273" i="7"/>
  <c r="KR240" i="7"/>
  <c r="KQ535" i="7"/>
  <c r="KR531" i="7"/>
  <c r="KQ236" i="7"/>
  <c r="KQ512" i="7"/>
  <c r="KR178" i="7"/>
  <c r="KR293" i="7"/>
  <c r="KQ136" i="7"/>
  <c r="KR489" i="7"/>
  <c r="KQ157" i="7"/>
  <c r="KR464" i="7"/>
  <c r="KQ294" i="7"/>
  <c r="KR270" i="7"/>
  <c r="KQ115" i="7"/>
  <c r="KQ416" i="7"/>
  <c r="KR69" i="7"/>
  <c r="KR110" i="7"/>
  <c r="KQ61" i="7"/>
  <c r="KR48" i="7"/>
  <c r="KQ401" i="7"/>
  <c r="KQ15" i="7"/>
  <c r="KR454" i="7"/>
  <c r="KR60" i="7"/>
  <c r="KQ109" i="7"/>
  <c r="KR332" i="7"/>
  <c r="KQ331" i="7"/>
  <c r="KR225" i="7"/>
  <c r="KQ224" i="7"/>
  <c r="KR359" i="7"/>
  <c r="KQ358" i="7"/>
  <c r="KR148" i="7"/>
  <c r="KQ478" i="7"/>
  <c r="KR421" i="7"/>
  <c r="KQ74" i="7"/>
  <c r="KR249" i="7"/>
  <c r="KQ543" i="7"/>
  <c r="KR393" i="7"/>
  <c r="KQ303" i="7"/>
  <c r="KR221" i="7"/>
  <c r="KQ220" i="7"/>
  <c r="KR517" i="7"/>
  <c r="KQ516" i="7"/>
  <c r="KR217" i="7"/>
  <c r="KQ216" i="7"/>
  <c r="KQ532" i="7"/>
  <c r="KR238" i="7"/>
  <c r="KQ322" i="7"/>
  <c r="KR323" i="7"/>
  <c r="KQ192" i="7"/>
  <c r="KR368" i="7"/>
  <c r="KR155" i="7"/>
  <c r="KQ487" i="7"/>
  <c r="KR291" i="7"/>
  <c r="KQ135" i="7"/>
  <c r="KR150" i="7"/>
  <c r="KQ480" i="7"/>
  <c r="KR286" i="7"/>
  <c r="KQ131" i="7"/>
  <c r="KR125" i="7"/>
  <c r="KQ279" i="7"/>
  <c r="KQ423" i="7"/>
  <c r="KR77" i="7"/>
  <c r="KR401" i="7"/>
  <c r="KQ47" i="7"/>
  <c r="KQ20" i="7"/>
  <c r="KR21" i="7"/>
  <c r="KR50" i="7"/>
  <c r="KQ402" i="7"/>
  <c r="KR440" i="7"/>
  <c r="KQ439" i="7"/>
  <c r="KQ241" i="7"/>
  <c r="KR537" i="7"/>
  <c r="KR502" i="7"/>
  <c r="KQ501" i="7"/>
  <c r="KR123" i="7"/>
  <c r="KQ277" i="7"/>
  <c r="KR282" i="7"/>
  <c r="KQ127" i="7"/>
  <c r="KQ248" i="7"/>
  <c r="KR543" i="7"/>
  <c r="KR194" i="7"/>
  <c r="KQ193" i="7"/>
  <c r="KR208" i="7"/>
  <c r="KQ383" i="7"/>
  <c r="KQ362" i="7"/>
  <c r="KR187" i="7"/>
  <c r="KR167" i="7"/>
  <c r="KQ499" i="7"/>
  <c r="KR171" i="7"/>
  <c r="KQ503" i="7"/>
  <c r="KR131" i="7"/>
  <c r="KQ285" i="7"/>
  <c r="KQ84" i="7"/>
  <c r="KR85" i="7"/>
  <c r="KQ5" i="7"/>
  <c r="KR445" i="7"/>
  <c r="KQ528" i="7"/>
  <c r="KR234" i="7"/>
  <c r="KR190" i="7"/>
  <c r="KQ189" i="7"/>
  <c r="KR478" i="7"/>
  <c r="KQ147" i="7"/>
  <c r="KR129" i="7"/>
  <c r="KQ283" i="7"/>
  <c r="KQ418" i="7"/>
  <c r="KR72" i="7"/>
  <c r="KR357" i="7"/>
  <c r="KQ182" i="7"/>
  <c r="KR430" i="7"/>
  <c r="KQ83" i="7"/>
  <c r="KR204" i="7"/>
  <c r="KQ379" i="7"/>
  <c r="KR133" i="7"/>
  <c r="KQ287" i="7"/>
  <c r="KQ68" i="7"/>
  <c r="KR416" i="7"/>
  <c r="KR53" i="7"/>
  <c r="KQ459" i="7"/>
  <c r="KR10" i="7"/>
  <c r="KQ448" i="7"/>
  <c r="KR90" i="7"/>
  <c r="KQ89" i="7"/>
  <c r="KR18" i="7"/>
  <c r="KQ456" i="7"/>
  <c r="KQ184" i="7"/>
  <c r="KR360" i="7"/>
  <c r="KR266" i="7"/>
  <c r="KQ97" i="7"/>
  <c r="KR472" i="7"/>
  <c r="KQ435" i="7"/>
  <c r="KR284" i="7"/>
  <c r="KQ129" i="7"/>
  <c r="KQ420" i="7"/>
  <c r="KR74" i="7"/>
  <c r="KR529" i="7"/>
  <c r="KQ234" i="7"/>
  <c r="KR66" i="7"/>
  <c r="KQ413" i="7"/>
  <c r="KR244" i="7"/>
  <c r="KQ539" i="7"/>
  <c r="KR370" i="7"/>
  <c r="KR364" i="7"/>
  <c r="KR40" i="7"/>
  <c r="KR117" i="7"/>
  <c r="KR63" i="7"/>
  <c r="KR199" i="7"/>
  <c r="KR446" i="7"/>
  <c r="KR456" i="7"/>
  <c r="KR313" i="7"/>
  <c r="KQ312" i="7"/>
  <c r="KR388" i="7"/>
  <c r="KQ211" i="7"/>
  <c r="KR495" i="7"/>
  <c r="KQ163" i="7"/>
  <c r="KQ506" i="7"/>
  <c r="KR507" i="7"/>
  <c r="KR460" i="7"/>
  <c r="KQ134" i="7"/>
  <c r="KR280" i="7"/>
  <c r="KQ125" i="7"/>
  <c r="KR82" i="7"/>
  <c r="KQ428" i="7"/>
  <c r="KR109" i="7"/>
  <c r="KQ408" i="7"/>
  <c r="KR59" i="7"/>
  <c r="KQ407" i="7"/>
  <c r="KR397" i="7"/>
  <c r="KQ44" i="7"/>
  <c r="KR426" i="7"/>
  <c r="KQ79" i="7"/>
  <c r="KR46" i="7"/>
  <c r="KQ399" i="7"/>
  <c r="KR317" i="7"/>
  <c r="KQ316" i="7"/>
  <c r="KR320" i="7"/>
  <c r="KQ319" i="7"/>
  <c r="KR470" i="7"/>
  <c r="KQ434" i="7"/>
  <c r="KR113" i="7"/>
  <c r="KQ100" i="7"/>
  <c r="KR26" i="7"/>
  <c r="KQ25" i="7"/>
  <c r="KR340" i="7"/>
  <c r="KQ339" i="7"/>
  <c r="KR246" i="7"/>
  <c r="KQ541" i="7"/>
  <c r="KR299" i="7"/>
  <c r="KQ298" i="7"/>
  <c r="KQ372" i="7"/>
  <c r="KR197" i="7"/>
  <c r="KR328" i="7"/>
  <c r="KQ327" i="7"/>
  <c r="KQ524" i="7"/>
  <c r="KR230" i="7"/>
  <c r="KQ307" i="7"/>
  <c r="KR308" i="7"/>
  <c r="KQ469" i="7"/>
  <c r="KR141" i="7"/>
  <c r="KR480" i="7"/>
  <c r="KQ149" i="7"/>
  <c r="KQ270" i="7"/>
  <c r="KR116" i="7"/>
  <c r="KR476" i="7"/>
  <c r="KQ146" i="7"/>
  <c r="KQ116" i="7"/>
  <c r="KR271" i="7"/>
  <c r="KR262" i="7"/>
  <c r="KQ93" i="7"/>
  <c r="KR78" i="7"/>
  <c r="KQ424" i="7"/>
  <c r="KR350" i="7"/>
  <c r="KQ31" i="7"/>
  <c r="KR444" i="7"/>
  <c r="KQ4" i="7"/>
  <c r="KR54" i="7"/>
  <c r="KQ53" i="7"/>
  <c r="KR242" i="7"/>
  <c r="KQ537" i="7"/>
  <c r="KQ315" i="7"/>
  <c r="KR316" i="7"/>
  <c r="KQ514" i="7"/>
  <c r="KR180" i="7"/>
  <c r="KR474" i="7"/>
  <c r="KQ144" i="7"/>
  <c r="KQ275" i="7"/>
  <c r="KR121" i="7"/>
  <c r="KR336" i="7"/>
  <c r="KQ335" i="7"/>
  <c r="KR156" i="7"/>
  <c r="KQ155" i="7"/>
  <c r="KR198" i="7"/>
  <c r="KQ197" i="7"/>
  <c r="KR358" i="7"/>
  <c r="KQ183" i="7"/>
  <c r="KR510" i="7"/>
  <c r="KQ509" i="7"/>
  <c r="KQ166" i="7"/>
  <c r="KR499" i="7"/>
  <c r="KR278" i="7"/>
  <c r="KQ123" i="7"/>
  <c r="KR58" i="7"/>
  <c r="KQ406" i="7"/>
  <c r="KR309" i="7"/>
  <c r="KQ308" i="7"/>
  <c r="KQ520" i="7"/>
  <c r="KR226" i="7"/>
  <c r="KQ178" i="7"/>
  <c r="KR513" i="7"/>
  <c r="KQ293" i="7"/>
  <c r="KR463" i="7"/>
  <c r="KR86" i="7"/>
  <c r="KQ85" i="7"/>
  <c r="KR404" i="7"/>
  <c r="KQ52" i="7"/>
  <c r="KQ346" i="7"/>
  <c r="KR347" i="7"/>
  <c r="KR407" i="7"/>
  <c r="KQ547" i="7"/>
  <c r="LJ5" i="11"/>
  <c r="LC252" i="7" l="1"/>
  <c r="LB275" i="7"/>
  <c r="LC275" i="7" s="1"/>
  <c r="KT499" i="7"/>
  <c r="LB499" i="7"/>
  <c r="LC499" i="7" s="1"/>
  <c r="KT121" i="7"/>
  <c r="LB121" i="7"/>
  <c r="KT116" i="7"/>
  <c r="LB116" i="7"/>
  <c r="KT199" i="7"/>
  <c r="LB199" i="7"/>
  <c r="LC199" i="7" s="1"/>
  <c r="KT364" i="7"/>
  <c r="LB364" i="7"/>
  <c r="LC364" i="7" s="1"/>
  <c r="KT74" i="7"/>
  <c r="LB74" i="7"/>
  <c r="LC74" i="7" s="1"/>
  <c r="KT234" i="7"/>
  <c r="LB234" i="7"/>
  <c r="LC234" i="7" s="1"/>
  <c r="KT77" i="7"/>
  <c r="LB77" i="7"/>
  <c r="LC77" i="7" s="1"/>
  <c r="KT368" i="7"/>
  <c r="LB368" i="7"/>
  <c r="LC368" i="7" s="1"/>
  <c r="KT238" i="7"/>
  <c r="LB238" i="7"/>
  <c r="LC238" i="7" s="1"/>
  <c r="KT454" i="7"/>
  <c r="LB454" i="7"/>
  <c r="KT178" i="7"/>
  <c r="LB178" i="7"/>
  <c r="LC178" i="7" s="1"/>
  <c r="KT467" i="7"/>
  <c r="LB467" i="7"/>
  <c r="LC467" i="7" s="1"/>
  <c r="KT265" i="7"/>
  <c r="LB265" i="7"/>
  <c r="LC265" i="7" s="1"/>
  <c r="KT413" i="7"/>
  <c r="LB413" i="7"/>
  <c r="LC413" i="7" s="1"/>
  <c r="KT297" i="7"/>
  <c r="LB297" i="7"/>
  <c r="KT377" i="7"/>
  <c r="LB377" i="7"/>
  <c r="LC377" i="7" s="1"/>
  <c r="KT264" i="7"/>
  <c r="LB264" i="7"/>
  <c r="LC264" i="7" s="1"/>
  <c r="LE5" i="7"/>
  <c r="KT372" i="7"/>
  <c r="LB372" i="7"/>
  <c r="LC372" i="7" s="1"/>
  <c r="KT407" i="7"/>
  <c r="LB407" i="7"/>
  <c r="LC407" i="7" s="1"/>
  <c r="KT404" i="7"/>
  <c r="LB404" i="7"/>
  <c r="KT58" i="7"/>
  <c r="LB58" i="7"/>
  <c r="KT358" i="7"/>
  <c r="LB358" i="7"/>
  <c r="LC358" i="7" s="1"/>
  <c r="KT156" i="7"/>
  <c r="LB156" i="7"/>
  <c r="KT242" i="7"/>
  <c r="LB242" i="7"/>
  <c r="LC242" i="7" s="1"/>
  <c r="KT444" i="7"/>
  <c r="LB444" i="7"/>
  <c r="LC444" i="7" s="1"/>
  <c r="KT78" i="7"/>
  <c r="LB78" i="7"/>
  <c r="LC78" i="7" s="1"/>
  <c r="KT246" i="7"/>
  <c r="LB246" i="7"/>
  <c r="LC246" i="7" s="1"/>
  <c r="KT26" i="7"/>
  <c r="LB26" i="7"/>
  <c r="LC26" i="7" s="1"/>
  <c r="KT470" i="7"/>
  <c r="LB470" i="7"/>
  <c r="LC470" i="7" s="1"/>
  <c r="KT317" i="7"/>
  <c r="LB317" i="7"/>
  <c r="LC317" i="7" s="1"/>
  <c r="KT426" i="7"/>
  <c r="LB426" i="7"/>
  <c r="KT59" i="7"/>
  <c r="LB59" i="7"/>
  <c r="KT82" i="7"/>
  <c r="LB82" i="7"/>
  <c r="LC82" i="7" s="1"/>
  <c r="KT460" i="7"/>
  <c r="LB460" i="7"/>
  <c r="KT495" i="7"/>
  <c r="LB495" i="7"/>
  <c r="LC495" i="7" s="1"/>
  <c r="KT313" i="7"/>
  <c r="LB313" i="7"/>
  <c r="LC313" i="7" s="1"/>
  <c r="KT63" i="7"/>
  <c r="LB63" i="7"/>
  <c r="KT370" i="7"/>
  <c r="LB370" i="7"/>
  <c r="LC370" i="7" s="1"/>
  <c r="KT66" i="7"/>
  <c r="LB66" i="7"/>
  <c r="LC66" i="7" s="1"/>
  <c r="KT472" i="7"/>
  <c r="LB472" i="7"/>
  <c r="LC472" i="7" s="1"/>
  <c r="KT90" i="7"/>
  <c r="LB90" i="7"/>
  <c r="LC90" i="7" s="1"/>
  <c r="KT53" i="7"/>
  <c r="LB53" i="7"/>
  <c r="LC53" i="7" s="1"/>
  <c r="KT133" i="7"/>
  <c r="LB133" i="7"/>
  <c r="KT430" i="7"/>
  <c r="LB430" i="7"/>
  <c r="KT478" i="7"/>
  <c r="LB478" i="7"/>
  <c r="LC478" i="7" s="1"/>
  <c r="KT171" i="7"/>
  <c r="LB171" i="7"/>
  <c r="LC171" i="7" s="1"/>
  <c r="KT194" i="7"/>
  <c r="LB194" i="7"/>
  <c r="LC194" i="7" s="1"/>
  <c r="KT282" i="7"/>
  <c r="LB282" i="7"/>
  <c r="LC282" i="7" s="1"/>
  <c r="KT502" i="7"/>
  <c r="LB502" i="7"/>
  <c r="LC502" i="7" s="1"/>
  <c r="KT440" i="7"/>
  <c r="LB440" i="7"/>
  <c r="LC440" i="7" s="1"/>
  <c r="KT286" i="7"/>
  <c r="LB286" i="7"/>
  <c r="LC286" i="7" s="1"/>
  <c r="KT291" i="7"/>
  <c r="LB291" i="7"/>
  <c r="KT517" i="7"/>
  <c r="LB517" i="7"/>
  <c r="LC517" i="7" s="1"/>
  <c r="KT393" i="7"/>
  <c r="LB393" i="7"/>
  <c r="KT421" i="7"/>
  <c r="LB421" i="7"/>
  <c r="KT359" i="7"/>
  <c r="LB359" i="7"/>
  <c r="LC359" i="7" s="1"/>
  <c r="KT332" i="7"/>
  <c r="LB332" i="7"/>
  <c r="LC332" i="7" s="1"/>
  <c r="KT110" i="7"/>
  <c r="LB110" i="7"/>
  <c r="KT270" i="7"/>
  <c r="LB270" i="7"/>
  <c r="LC270" i="7" s="1"/>
  <c r="KT489" i="7"/>
  <c r="LB489" i="7"/>
  <c r="LC489" i="7" s="1"/>
  <c r="KT240" i="7"/>
  <c r="LB240" i="7"/>
  <c r="LC240" i="7" s="1"/>
  <c r="KT330" i="7"/>
  <c r="LB330" i="7"/>
  <c r="LC330" i="7" s="1"/>
  <c r="KT392" i="7"/>
  <c r="LB392" i="7"/>
  <c r="KT146" i="7"/>
  <c r="LB146" i="7"/>
  <c r="KT324" i="7"/>
  <c r="LB324" i="7"/>
  <c r="LC324" i="7" s="1"/>
  <c r="KT441" i="7"/>
  <c r="LB441" i="7"/>
  <c r="LC441" i="7" s="1"/>
  <c r="KT14" i="7"/>
  <c r="LB14" i="7"/>
  <c r="LC14" i="7" s="1"/>
  <c r="KT173" i="7"/>
  <c r="LB173" i="7"/>
  <c r="LC173" i="7" s="1"/>
  <c r="KT523" i="7"/>
  <c r="LB523" i="7"/>
  <c r="KT37" i="7"/>
  <c r="LB37" i="7"/>
  <c r="KT144" i="7"/>
  <c r="LB144" i="7"/>
  <c r="KT533" i="7"/>
  <c r="LB533" i="7"/>
  <c r="LC533" i="7" s="1"/>
  <c r="KT406" i="7"/>
  <c r="LB406" i="7"/>
  <c r="LC406" i="7" s="1"/>
  <c r="KT405" i="7"/>
  <c r="LB405" i="7"/>
  <c r="LC405" i="7" s="1"/>
  <c r="KT165" i="7"/>
  <c r="LB165" i="7"/>
  <c r="LC165" i="7" s="1"/>
  <c r="KT512" i="7"/>
  <c r="LB512" i="7"/>
  <c r="KT527" i="7"/>
  <c r="LB527" i="7"/>
  <c r="KT210" i="7"/>
  <c r="LB210" i="7"/>
  <c r="KT4" i="7"/>
  <c r="LB4" i="7"/>
  <c r="LC4" i="7" s="1"/>
  <c r="KT483" i="7"/>
  <c r="LB483" i="7"/>
  <c r="LC483" i="7" s="1"/>
  <c r="KT457" i="7"/>
  <c r="LB457" i="7"/>
  <c r="LC457" i="7" s="1"/>
  <c r="KT424" i="7"/>
  <c r="LB424" i="7"/>
  <c r="KT164" i="7"/>
  <c r="LB164" i="7"/>
  <c r="LC164" i="7" s="1"/>
  <c r="KT450" i="7"/>
  <c r="LB450" i="7"/>
  <c r="LC450" i="7" s="1"/>
  <c r="KT303" i="7"/>
  <c r="LB303" i="7"/>
  <c r="KT100" i="7"/>
  <c r="LB100" i="7"/>
  <c r="KT506" i="7"/>
  <c r="LB506" i="7"/>
  <c r="LC506" i="7" s="1"/>
  <c r="KT119" i="7"/>
  <c r="LB119" i="7"/>
  <c r="KT95" i="7"/>
  <c r="LB95" i="7"/>
  <c r="KT134" i="7"/>
  <c r="LB134" i="7"/>
  <c r="KT373" i="7"/>
  <c r="LB373" i="7"/>
  <c r="LC373" i="7" s="1"/>
  <c r="KT515" i="7"/>
  <c r="LB515" i="7"/>
  <c r="KT5" i="7"/>
  <c r="LB5" i="7"/>
  <c r="LC5" i="7" s="1"/>
  <c r="KT149" i="7"/>
  <c r="LB149" i="7"/>
  <c r="KT542" i="7"/>
  <c r="LB542" i="7"/>
  <c r="LC542" i="7" s="1"/>
  <c r="KT211" i="7"/>
  <c r="LB211" i="7"/>
  <c r="LC211" i="7" s="1"/>
  <c r="KT463" i="7"/>
  <c r="LB463" i="7"/>
  <c r="KT271" i="7"/>
  <c r="LB271" i="7"/>
  <c r="LC271" i="7" s="1"/>
  <c r="KT230" i="7"/>
  <c r="LB230" i="7"/>
  <c r="LC230" i="7" s="1"/>
  <c r="KT72" i="7"/>
  <c r="LB72" i="7"/>
  <c r="LC72" i="7" s="1"/>
  <c r="KT85" i="7"/>
  <c r="LB85" i="7"/>
  <c r="LC85" i="7" s="1"/>
  <c r="KT482" i="7"/>
  <c r="LB482" i="7"/>
  <c r="LC482" i="7" s="1"/>
  <c r="KT81" i="7"/>
  <c r="LB81" i="7"/>
  <c r="LC81" i="7" s="1"/>
  <c r="KT195" i="7"/>
  <c r="LB195" i="7"/>
  <c r="LC195" i="7" s="1"/>
  <c r="KT159" i="7"/>
  <c r="LB159" i="7"/>
  <c r="KT192" i="7"/>
  <c r="LB192" i="7"/>
  <c r="LC192" i="7" s="1"/>
  <c r="KT184" i="7"/>
  <c r="LB184" i="7"/>
  <c r="LC184" i="7" s="1"/>
  <c r="KT103" i="7"/>
  <c r="LB103" i="7"/>
  <c r="KT140" i="7"/>
  <c r="LB140" i="7"/>
  <c r="KT432" i="7"/>
  <c r="LB432" i="7"/>
  <c r="LC432" i="7" s="1"/>
  <c r="LC431" i="7" s="1"/>
  <c r="KT411" i="7"/>
  <c r="LB411" i="7"/>
  <c r="LC411" i="7" s="1"/>
  <c r="KT213" i="7"/>
  <c r="LB213" i="7"/>
  <c r="LC213" i="7" s="1"/>
  <c r="KT375" i="7"/>
  <c r="LB375" i="7"/>
  <c r="LC375" i="7" s="1"/>
  <c r="KT408" i="7"/>
  <c r="LB408" i="7"/>
  <c r="LC408" i="7" s="1"/>
  <c r="KT347" i="7"/>
  <c r="LB347" i="7"/>
  <c r="LC347" i="7" s="1"/>
  <c r="KT513" i="7"/>
  <c r="LB513" i="7"/>
  <c r="LC513" i="7" s="1"/>
  <c r="KT316" i="7"/>
  <c r="LB316" i="7"/>
  <c r="LC316" i="7" s="1"/>
  <c r="KT308" i="7"/>
  <c r="LB308" i="7"/>
  <c r="LC308" i="7" s="1"/>
  <c r="KT445" i="7"/>
  <c r="LB445" i="7"/>
  <c r="LC445" i="7" s="1"/>
  <c r="KT543" i="7"/>
  <c r="LB543" i="7"/>
  <c r="LC543" i="7" s="1"/>
  <c r="KT537" i="7"/>
  <c r="LB537" i="7"/>
  <c r="LC537" i="7" s="1"/>
  <c r="KT69" i="7"/>
  <c r="LB69" i="7"/>
  <c r="LC69" i="7" s="1"/>
  <c r="KT273" i="7"/>
  <c r="LB273" i="7"/>
  <c r="LC273" i="7" s="1"/>
  <c r="KT475" i="7"/>
  <c r="LB475" i="7"/>
  <c r="LC475" i="7" s="1"/>
  <c r="KT220" i="7"/>
  <c r="LB220" i="7"/>
  <c r="LC220" i="7" s="1"/>
  <c r="KT447" i="7"/>
  <c r="LB447" i="7"/>
  <c r="LC447" i="7" s="1"/>
  <c r="KT137" i="7"/>
  <c r="LB137" i="7"/>
  <c r="KT206" i="7"/>
  <c r="LB206" i="7"/>
  <c r="KT541" i="7"/>
  <c r="LB541" i="7"/>
  <c r="LC541" i="7" s="1"/>
  <c r="KT191" i="7"/>
  <c r="LB191" i="7"/>
  <c r="LC191" i="7" s="1"/>
  <c r="KT96" i="7"/>
  <c r="LB96" i="7"/>
  <c r="KT202" i="7"/>
  <c r="LB202" i="7"/>
  <c r="LC202" i="7" s="1"/>
  <c r="LC201" i="7" s="1"/>
  <c r="KT111" i="7"/>
  <c r="LB111" i="7"/>
  <c r="LC111" i="7" s="1"/>
  <c r="KT415" i="7"/>
  <c r="LB415" i="7"/>
  <c r="LC415" i="7" s="1"/>
  <c r="KT433" i="7"/>
  <c r="LB433" i="7"/>
  <c r="KT306" i="7"/>
  <c r="LB306" i="7"/>
  <c r="KT403" i="7"/>
  <c r="LB403" i="7"/>
  <c r="KT68" i="7"/>
  <c r="LB68" i="7"/>
  <c r="LC68" i="7" s="1"/>
  <c r="KT301" i="7"/>
  <c r="LB301" i="7"/>
  <c r="KT80" i="7"/>
  <c r="LB80" i="7"/>
  <c r="LC80" i="7" s="1"/>
  <c r="KT151" i="7"/>
  <c r="LB151" i="7"/>
  <c r="KT57" i="7"/>
  <c r="LB57" i="7"/>
  <c r="KT31" i="7"/>
  <c r="LB31" i="7"/>
  <c r="LC31" i="7" s="1"/>
  <c r="KT124" i="7"/>
  <c r="LB124" i="7"/>
  <c r="KT315" i="7"/>
  <c r="LB315" i="7"/>
  <c r="LC315" i="7" s="1"/>
  <c r="KT32" i="7"/>
  <c r="LB32" i="7"/>
  <c r="LC32" i="7" s="1"/>
  <c r="KT307" i="7"/>
  <c r="LB307" i="7"/>
  <c r="LC307" i="7" s="1"/>
  <c r="KT25" i="7"/>
  <c r="LB25" i="7"/>
  <c r="LC25" i="7" s="1"/>
  <c r="KT312" i="7"/>
  <c r="LB312" i="7"/>
  <c r="LC312" i="7" s="1"/>
  <c r="KT226" i="7"/>
  <c r="LB226" i="7"/>
  <c r="LC226" i="7" s="1"/>
  <c r="KT180" i="7"/>
  <c r="LB180" i="7"/>
  <c r="LC180" i="7" s="1"/>
  <c r="KT141" i="7"/>
  <c r="LB141" i="7"/>
  <c r="KT197" i="7"/>
  <c r="LB197" i="7"/>
  <c r="LC197" i="7" s="1"/>
  <c r="KT187" i="7"/>
  <c r="LB187" i="7"/>
  <c r="LC187" i="7" s="1"/>
  <c r="KT21" i="7"/>
  <c r="LB21" i="7"/>
  <c r="LC21" i="7" s="1"/>
  <c r="KT209" i="7"/>
  <c r="LB209" i="7"/>
  <c r="KT295" i="7"/>
  <c r="LB295" i="7"/>
  <c r="KT339" i="7"/>
  <c r="LB339" i="7"/>
  <c r="LC339" i="7" s="1"/>
  <c r="KT469" i="7"/>
  <c r="LB469" i="7"/>
  <c r="LC469" i="7" s="1"/>
  <c r="KT428" i="7"/>
  <c r="LB428" i="7"/>
  <c r="KT272" i="7"/>
  <c r="LB272" i="7"/>
  <c r="LC272" i="7" s="1"/>
  <c r="KT352" i="7"/>
  <c r="LB352" i="7"/>
  <c r="LC352" i="7" s="1"/>
  <c r="KT145" i="7"/>
  <c r="LB145" i="7"/>
  <c r="KT147" i="7"/>
  <c r="LB147" i="7"/>
  <c r="KT507" i="7"/>
  <c r="LB507" i="7"/>
  <c r="LC507" i="7" s="1"/>
  <c r="KT456" i="7"/>
  <c r="LB456" i="7"/>
  <c r="KT117" i="7"/>
  <c r="LB117" i="7"/>
  <c r="KT416" i="7"/>
  <c r="LB416" i="7"/>
  <c r="LC416" i="7" s="1"/>
  <c r="KT323" i="7"/>
  <c r="LB323" i="7"/>
  <c r="LC323" i="7" s="1"/>
  <c r="KT86" i="7"/>
  <c r="LB86" i="7"/>
  <c r="LC86" i="7" s="1"/>
  <c r="KT309" i="7"/>
  <c r="LB309" i="7"/>
  <c r="LC309" i="7" s="1"/>
  <c r="KT278" i="7"/>
  <c r="LB278" i="7"/>
  <c r="LC278" i="7" s="1"/>
  <c r="KT510" i="7"/>
  <c r="LB510" i="7"/>
  <c r="LC510" i="7" s="1"/>
  <c r="KT198" i="7"/>
  <c r="LB198" i="7"/>
  <c r="LC198" i="7" s="1"/>
  <c r="KT336" i="7"/>
  <c r="LB336" i="7"/>
  <c r="LC336" i="7" s="1"/>
  <c r="KT474" i="7"/>
  <c r="LB474" i="7"/>
  <c r="LC474" i="7" s="1"/>
  <c r="KT54" i="7"/>
  <c r="LB54" i="7"/>
  <c r="KT350" i="7"/>
  <c r="LB350" i="7"/>
  <c r="KT262" i="7"/>
  <c r="LB262" i="7"/>
  <c r="LC262" i="7" s="1"/>
  <c r="KT476" i="7"/>
  <c r="LB476" i="7"/>
  <c r="LC476" i="7" s="1"/>
  <c r="KT480" i="7"/>
  <c r="LB480" i="7"/>
  <c r="LC480" i="7" s="1"/>
  <c r="KT328" i="7"/>
  <c r="LB328" i="7"/>
  <c r="LC328" i="7" s="1"/>
  <c r="KT299" i="7"/>
  <c r="LB299" i="7"/>
  <c r="KT340" i="7"/>
  <c r="LB340" i="7"/>
  <c r="LC340" i="7" s="1"/>
  <c r="KT113" i="7"/>
  <c r="LB113" i="7"/>
  <c r="KT320" i="7"/>
  <c r="LB320" i="7"/>
  <c r="LC320" i="7" s="1"/>
  <c r="KT46" i="7"/>
  <c r="LB46" i="7"/>
  <c r="KT397" i="7"/>
  <c r="LB397" i="7"/>
  <c r="LC397" i="7" s="1"/>
  <c r="KT109" i="7"/>
  <c r="LB109" i="7"/>
  <c r="KT280" i="7"/>
  <c r="LB280" i="7"/>
  <c r="LC280" i="7" s="1"/>
  <c r="KT388" i="7"/>
  <c r="LB388" i="7"/>
  <c r="LC388" i="7" s="1"/>
  <c r="LC387" i="7" s="1"/>
  <c r="KT446" i="7"/>
  <c r="LB446" i="7"/>
  <c r="KT40" i="7"/>
  <c r="LB40" i="7"/>
  <c r="LC40" i="7" s="1"/>
  <c r="LC39" i="7" s="1"/>
  <c r="LC38" i="7" s="1"/>
  <c r="KT244" i="7"/>
  <c r="LB244" i="7"/>
  <c r="LC244" i="7" s="1"/>
  <c r="KT529" i="7"/>
  <c r="LB529" i="7"/>
  <c r="LC529" i="7" s="1"/>
  <c r="LC528" i="7" s="1"/>
  <c r="KT284" i="7"/>
  <c r="LB284" i="7"/>
  <c r="LC284" i="7" s="1"/>
  <c r="KT266" i="7"/>
  <c r="LB266" i="7"/>
  <c r="LC266" i="7" s="1"/>
  <c r="KT18" i="7"/>
  <c r="LB18" i="7"/>
  <c r="LC18" i="7" s="1"/>
  <c r="KT10" i="7"/>
  <c r="LB10" i="7"/>
  <c r="LC10" i="7" s="1"/>
  <c r="KT204" i="7"/>
  <c r="LB204" i="7"/>
  <c r="LC204" i="7" s="1"/>
  <c r="KT357" i="7"/>
  <c r="LB357" i="7"/>
  <c r="LC357" i="7" s="1"/>
  <c r="KT129" i="7"/>
  <c r="LB129" i="7"/>
  <c r="KT190" i="7"/>
  <c r="LB190" i="7"/>
  <c r="LC190" i="7" s="1"/>
  <c r="KT131" i="7"/>
  <c r="LB131" i="7"/>
  <c r="KT167" i="7"/>
  <c r="LB167" i="7"/>
  <c r="LC167" i="7" s="1"/>
  <c r="KT208" i="7"/>
  <c r="LB208" i="7"/>
  <c r="KT123" i="7"/>
  <c r="LB123" i="7"/>
  <c r="KT50" i="7"/>
  <c r="LB50" i="7"/>
  <c r="KT401" i="7"/>
  <c r="LB401" i="7"/>
  <c r="KT125" i="7"/>
  <c r="LB125" i="7"/>
  <c r="KT150" i="7"/>
  <c r="LB150" i="7"/>
  <c r="KT155" i="7"/>
  <c r="LB155" i="7"/>
  <c r="KT217" i="7"/>
  <c r="LB217" i="7"/>
  <c r="LC217" i="7" s="1"/>
  <c r="KT221" i="7"/>
  <c r="LB221" i="7"/>
  <c r="LC221" i="7" s="1"/>
  <c r="KT249" i="7"/>
  <c r="LB249" i="7"/>
  <c r="LC249" i="7" s="1"/>
  <c r="KT148" i="7"/>
  <c r="LB148" i="7"/>
  <c r="KT225" i="7"/>
  <c r="LB225" i="7"/>
  <c r="LC225" i="7" s="1"/>
  <c r="KT60" i="7"/>
  <c r="LB60" i="7"/>
  <c r="KT48" i="7"/>
  <c r="LB48" i="7"/>
  <c r="KT464" i="7"/>
  <c r="LB464" i="7"/>
  <c r="KT293" i="7"/>
  <c r="LB293" i="7"/>
  <c r="KT531" i="7"/>
  <c r="LB531" i="7"/>
  <c r="LC531" i="7" s="1"/>
  <c r="KT490" i="7"/>
  <c r="LB490" i="7"/>
  <c r="LC490" i="7" s="1"/>
  <c r="KT389" i="7"/>
  <c r="LB389" i="7"/>
  <c r="KT367" i="7"/>
  <c r="LB367" i="7"/>
  <c r="LC367" i="7" s="1"/>
  <c r="KT7" i="7"/>
  <c r="LB7" i="7"/>
  <c r="LC7" i="7" s="1"/>
  <c r="KT381" i="7"/>
  <c r="LB381" i="7"/>
  <c r="LC381" i="7" s="1"/>
  <c r="KT41" i="7"/>
  <c r="LB41" i="7"/>
  <c r="KT115" i="7"/>
  <c r="LB115" i="7"/>
  <c r="KT92" i="7"/>
  <c r="LB92" i="7"/>
  <c r="KT491" i="7"/>
  <c r="LB491" i="7"/>
  <c r="LC491" i="7" s="1"/>
  <c r="KT344" i="7"/>
  <c r="LB344" i="7"/>
  <c r="LC344" i="7" s="1"/>
  <c r="KT423" i="7"/>
  <c r="LB423" i="7"/>
  <c r="KT493" i="7"/>
  <c r="LB493" i="7"/>
  <c r="LC493" i="7" s="1"/>
  <c r="KT504" i="7"/>
  <c r="LB504" i="7"/>
  <c r="LC504" i="7" s="1"/>
  <c r="KT200" i="7"/>
  <c r="LB200" i="7"/>
  <c r="LC200" i="7" s="1"/>
  <c r="KT127" i="7"/>
  <c r="LB127" i="7"/>
  <c r="KT186" i="7"/>
  <c r="LB186" i="7"/>
  <c r="LC186" i="7" s="1"/>
  <c r="KT348" i="7"/>
  <c r="LB348" i="7"/>
  <c r="LC348" i="7" s="1"/>
  <c r="KT91" i="7"/>
  <c r="LB91" i="7"/>
  <c r="LC91" i="7" s="1"/>
  <c r="KT435" i="7"/>
  <c r="LB435" i="7"/>
  <c r="KT521" i="7"/>
  <c r="LB521" i="7"/>
  <c r="KT525" i="7"/>
  <c r="LB525" i="7"/>
  <c r="KT30" i="7"/>
  <c r="LB30" i="7"/>
  <c r="LC30" i="7" s="1"/>
  <c r="KT399" i="7"/>
  <c r="LB399" i="7"/>
  <c r="KT276" i="7"/>
  <c r="LB276" i="7"/>
  <c r="LC276" i="7" s="1"/>
  <c r="KT485" i="7"/>
  <c r="LB485" i="7"/>
  <c r="LC485" i="7" s="1"/>
  <c r="KT11" i="7"/>
  <c r="LB11" i="7"/>
  <c r="LC11" i="7" s="1"/>
  <c r="KT189" i="7"/>
  <c r="LB189" i="7"/>
  <c r="LC189" i="7" s="1"/>
  <c r="KT509" i="7"/>
  <c r="LB509" i="7"/>
  <c r="LC509" i="7" s="1"/>
  <c r="KT331" i="7"/>
  <c r="LB331" i="7"/>
  <c r="LC331" i="7" s="1"/>
  <c r="KT298" i="7"/>
  <c r="LB298" i="7"/>
  <c r="LC298" i="7" s="1"/>
  <c r="KT44" i="7"/>
  <c r="LB44" i="7"/>
  <c r="KT335" i="7"/>
  <c r="LB335" i="7"/>
  <c r="LC335" i="7" s="1"/>
  <c r="KT538" i="7"/>
  <c r="LB538" i="7"/>
  <c r="LC538" i="7" s="1"/>
  <c r="KT94" i="7"/>
  <c r="LB94" i="7"/>
  <c r="KT327" i="7"/>
  <c r="LB327" i="7"/>
  <c r="LC327" i="7" s="1"/>
  <c r="KT101" i="7"/>
  <c r="LB101" i="7"/>
  <c r="LC101" i="7" s="1"/>
  <c r="KU55" i="7"/>
  <c r="LD55" i="7"/>
  <c r="KU396" i="7"/>
  <c r="LD396" i="7"/>
  <c r="KU138" i="7"/>
  <c r="LD138" i="7"/>
  <c r="KU487" i="7"/>
  <c r="LD487" i="7"/>
  <c r="KU84" i="7"/>
  <c r="LD84" i="7"/>
  <c r="KU169" i="7"/>
  <c r="LD169" i="7"/>
  <c r="KU341" i="7"/>
  <c r="LD341" i="7"/>
  <c r="KU385" i="7"/>
  <c r="LD385" i="7"/>
  <c r="KU455" i="7"/>
  <c r="LD455" i="7"/>
  <c r="KU67" i="7"/>
  <c r="LD67" i="7"/>
  <c r="KU343" i="7"/>
  <c r="LD343" i="7"/>
  <c r="KU247" i="7"/>
  <c r="LD247" i="7"/>
  <c r="KU486" i="7"/>
  <c r="LD486" i="7"/>
  <c r="KU130" i="7"/>
  <c r="LD130" i="7"/>
  <c r="KU431" i="7"/>
  <c r="LD431" i="7"/>
  <c r="KU451" i="7"/>
  <c r="LD451" i="7"/>
  <c r="KU395" i="7"/>
  <c r="LD395" i="7"/>
  <c r="KU43" i="7"/>
  <c r="LD43" i="7"/>
  <c r="KU154" i="7"/>
  <c r="LD154" i="7"/>
  <c r="KU325" i="7"/>
  <c r="LD325" i="7"/>
  <c r="KU292" i="7"/>
  <c r="LD292" i="7"/>
  <c r="KU161" i="7"/>
  <c r="LD161" i="7"/>
  <c r="KU207" i="7"/>
  <c r="LD207" i="7"/>
  <c r="KU120" i="7"/>
  <c r="LD120" i="7"/>
  <c r="KU179" i="7"/>
  <c r="LD179" i="7"/>
  <c r="KU185" i="7"/>
  <c r="LD185" i="7"/>
  <c r="KU296" i="7"/>
  <c r="LD296" i="7"/>
  <c r="KT126" i="7"/>
  <c r="LB126" i="7"/>
  <c r="KT360" i="7"/>
  <c r="LB360" i="7"/>
  <c r="LC360" i="7" s="1"/>
  <c r="KU452" i="7"/>
  <c r="LD452" i="7"/>
  <c r="KU514" i="7"/>
  <c r="LD514" i="7"/>
  <c r="KU453" i="7"/>
  <c r="LD453" i="7"/>
  <c r="KU294" i="7"/>
  <c r="LD294" i="7"/>
  <c r="KU33" i="7"/>
  <c r="LD33" i="7"/>
  <c r="LC351" i="7"/>
  <c r="KU254" i="7"/>
  <c r="LD254" i="7"/>
  <c r="KU376" i="7"/>
  <c r="LD376" i="7"/>
  <c r="KU536" i="7"/>
  <c r="LD536" i="7"/>
  <c r="KU158" i="7"/>
  <c r="LD158" i="7"/>
  <c r="KU390" i="7"/>
  <c r="LD390" i="7"/>
  <c r="KU261" i="7"/>
  <c r="LD261" i="7"/>
  <c r="LC516" i="7"/>
  <c r="KT65" i="7"/>
  <c r="LB65" i="7"/>
  <c r="LC65" i="7" s="1"/>
  <c r="KU394" i="7"/>
  <c r="LD394" i="7"/>
  <c r="KU418" i="7"/>
  <c r="LD418" i="7"/>
  <c r="KU412" i="7"/>
  <c r="LD412" i="7"/>
  <c r="KT263" i="7"/>
  <c r="LB263" i="7"/>
  <c r="LC263" i="7" s="1"/>
  <c r="KU212" i="7"/>
  <c r="LD212" i="7"/>
  <c r="KU218" i="7"/>
  <c r="LD218" i="7"/>
  <c r="KU366" i="7"/>
  <c r="LD366" i="7"/>
  <c r="KU410" i="7"/>
  <c r="LD410" i="7"/>
  <c r="LC466" i="7"/>
  <c r="KT496" i="7"/>
  <c r="LB496" i="7"/>
  <c r="LC496" i="7" s="1"/>
  <c r="KU439" i="7"/>
  <c r="LD439" i="7"/>
  <c r="KU182" i="7"/>
  <c r="LD182" i="7"/>
  <c r="KU224" i="7"/>
  <c r="LD224" i="7"/>
  <c r="KU98" i="7"/>
  <c r="LD98" i="7"/>
  <c r="KU104" i="7"/>
  <c r="LD104" i="7"/>
  <c r="KU304" i="7"/>
  <c r="LD304" i="7"/>
  <c r="KU300" i="7"/>
  <c r="LD300" i="7"/>
  <c r="KT459" i="7"/>
  <c r="LB459" i="7"/>
  <c r="KU87" i="7"/>
  <c r="LD87" i="7"/>
  <c r="KU351" i="7"/>
  <c r="LD351" i="7"/>
  <c r="KU473" i="7"/>
  <c r="LD473" i="7"/>
  <c r="KU108" i="7"/>
  <c r="LD108" i="7"/>
  <c r="KU417" i="7"/>
  <c r="LD417" i="7"/>
  <c r="KU516" i="7"/>
  <c r="LD516" i="7"/>
  <c r="KU20" i="7"/>
  <c r="LD20" i="7"/>
  <c r="KU400" i="7"/>
  <c r="LD400" i="7"/>
  <c r="KU281" i="7"/>
  <c r="LD281" i="7"/>
  <c r="KU535" i="7"/>
  <c r="LD535" i="7"/>
  <c r="KU349" i="7"/>
  <c r="LD349" i="7"/>
  <c r="KU362" i="7"/>
  <c r="LD362" i="7"/>
  <c r="KU88" i="7"/>
  <c r="LD88" i="7"/>
  <c r="KT79" i="7"/>
  <c r="LB79" i="7"/>
  <c r="LC79" i="7" s="1"/>
  <c r="KU216" i="7"/>
  <c r="LD216" i="7"/>
  <c r="KU160" i="7"/>
  <c r="LD160" i="7"/>
  <c r="KU93" i="7"/>
  <c r="LD93" i="7"/>
  <c r="KU414" i="7"/>
  <c r="LD414" i="7"/>
  <c r="KU17" i="7"/>
  <c r="LD17" i="7"/>
  <c r="KU518" i="7"/>
  <c r="LD518" i="7"/>
  <c r="LC105" i="7"/>
  <c r="LC104" i="7" s="1"/>
  <c r="LC251" i="7"/>
  <c r="KU530" i="7"/>
  <c r="LD530" i="7"/>
  <c r="KU71" i="7"/>
  <c r="LD71" i="7"/>
  <c r="KU532" i="7"/>
  <c r="LD532" i="7"/>
  <c r="KT448" i="7"/>
  <c r="LB448" i="7"/>
  <c r="LC448" i="7" s="1"/>
  <c r="KT380" i="7"/>
  <c r="LB380" i="7"/>
  <c r="LC380" i="7" s="1"/>
  <c r="KU222" i="7"/>
  <c r="LD222" i="7"/>
  <c r="KU471" i="7"/>
  <c r="LD471" i="7"/>
  <c r="KU374" i="7"/>
  <c r="LD374" i="7"/>
  <c r="KU49" i="7"/>
  <c r="LD49" i="7"/>
  <c r="KU188" i="7"/>
  <c r="LD188" i="7"/>
  <c r="KU260" i="7"/>
  <c r="LD260" i="7"/>
  <c r="KU334" i="7"/>
  <c r="LD334" i="7"/>
  <c r="KU193" i="7"/>
  <c r="LD193" i="7"/>
  <c r="KU544" i="7"/>
  <c r="LD544" i="7"/>
  <c r="KU442" i="7"/>
  <c r="LD442" i="7"/>
  <c r="KU275" i="7"/>
  <c r="LD275" i="7"/>
  <c r="KU214" i="7"/>
  <c r="LD214" i="7"/>
  <c r="KU288" i="7"/>
  <c r="LD288" i="7"/>
  <c r="KU29" i="7"/>
  <c r="LD29" i="7"/>
  <c r="KU157" i="7"/>
  <c r="LD157" i="7"/>
  <c r="KU132" i="7"/>
  <c r="LD132" i="7"/>
  <c r="KT287" i="7"/>
  <c r="LB287" i="7"/>
  <c r="LC287" i="7" s="1"/>
  <c r="KU497" i="7"/>
  <c r="LD497" i="7"/>
  <c r="KT420" i="7"/>
  <c r="LB420" i="7"/>
  <c r="KU466" i="7"/>
  <c r="LD466" i="7"/>
  <c r="KT227" i="7"/>
  <c r="LB227" i="7"/>
  <c r="LC227" i="7" s="1"/>
  <c r="KU520" i="7"/>
  <c r="LD520" i="7"/>
  <c r="KU256" i="7"/>
  <c r="LD256" i="7"/>
  <c r="KU38" i="7"/>
  <c r="LD38" i="7"/>
  <c r="KU479" i="7"/>
  <c r="LD479" i="7"/>
  <c r="KU318" i="7"/>
  <c r="LD318" i="7"/>
  <c r="KU255" i="7"/>
  <c r="LD255" i="7"/>
  <c r="KU166" i="7"/>
  <c r="LD166" i="7"/>
  <c r="KT427" i="7"/>
  <c r="LB427" i="7"/>
  <c r="KU310" i="7"/>
  <c r="LD310" i="7"/>
  <c r="KU42" i="7"/>
  <c r="LD42" i="7"/>
  <c r="KT274" i="7"/>
  <c r="LB274" i="7"/>
  <c r="LC274" i="7" s="1"/>
  <c r="KU219" i="7"/>
  <c r="LD219" i="7"/>
  <c r="KU56" i="7"/>
  <c r="LD56" i="7"/>
  <c r="KU203" i="7"/>
  <c r="LD203" i="7"/>
  <c r="KT449" i="7"/>
  <c r="LB449" i="7"/>
  <c r="LC449" i="7" s="1"/>
  <c r="KU500" i="7"/>
  <c r="LD500" i="7"/>
  <c r="KU329" i="7"/>
  <c r="LD329" i="7"/>
  <c r="KU419" i="7"/>
  <c r="LD419" i="7"/>
  <c r="KU175" i="7"/>
  <c r="LD175" i="7"/>
  <c r="KU201" i="7"/>
  <c r="LD201" i="7"/>
  <c r="KU326" i="7"/>
  <c r="LD326" i="7"/>
  <c r="KU477" i="7"/>
  <c r="LD477" i="7"/>
  <c r="KU540" i="7"/>
  <c r="LD540" i="7"/>
  <c r="KU290" i="7"/>
  <c r="LD290" i="7"/>
  <c r="KU488" i="7"/>
  <c r="LD488" i="7"/>
  <c r="KU545" i="7"/>
  <c r="LD545" i="7"/>
  <c r="KU283" i="7"/>
  <c r="LD283" i="7"/>
  <c r="KU391" i="7"/>
  <c r="LD391" i="7"/>
  <c r="KU51" i="7"/>
  <c r="LD51" i="7"/>
  <c r="KU170" i="7"/>
  <c r="LD170" i="7"/>
  <c r="KU501" i="7"/>
  <c r="LD501" i="7"/>
  <c r="KU34" i="7"/>
  <c r="LD34" i="7"/>
  <c r="KU322" i="7"/>
  <c r="LD322" i="7"/>
  <c r="KT539" i="7"/>
  <c r="LB539" i="7"/>
  <c r="LC539" i="7" s="1"/>
  <c r="KT97" i="7"/>
  <c r="LB97" i="7"/>
  <c r="KT45" i="7"/>
  <c r="LB45" i="7"/>
  <c r="KT409" i="7"/>
  <c r="LB409" i="7"/>
  <c r="LC409" i="7" s="1"/>
  <c r="KT429" i="7"/>
  <c r="LB429" i="7"/>
  <c r="KT135" i="7"/>
  <c r="LB135" i="7"/>
  <c r="KT163" i="7"/>
  <c r="LB163" i="7"/>
  <c r="LC163" i="7" s="1"/>
  <c r="LC162" i="7" s="1"/>
  <c r="LC161" i="7" s="1"/>
  <c r="LC160" i="7" s="1"/>
  <c r="KU289" i="7"/>
  <c r="LD289" i="7"/>
  <c r="KU354" i="7"/>
  <c r="LD354" i="7"/>
  <c r="KU378" i="7"/>
  <c r="LD378" i="7"/>
  <c r="KU245" i="7"/>
  <c r="LD245" i="7"/>
  <c r="KU342" i="7"/>
  <c r="LD342" i="7"/>
  <c r="KT89" i="7"/>
  <c r="LB89" i="7"/>
  <c r="LC89" i="7" s="1"/>
  <c r="KU215" i="7"/>
  <c r="LD215" i="7"/>
  <c r="KT64" i="7"/>
  <c r="LB64" i="7"/>
  <c r="KU99" i="7"/>
  <c r="LD99" i="7"/>
  <c r="KU333" i="7"/>
  <c r="LD333" i="7"/>
  <c r="KU438" i="7"/>
  <c r="LD438" i="7"/>
  <c r="KU236" i="7"/>
  <c r="LD236" i="7"/>
  <c r="KU73" i="7"/>
  <c r="LD73" i="7"/>
  <c r="KU36" i="7"/>
  <c r="LD36" i="7"/>
  <c r="KU402" i="7"/>
  <c r="LD402" i="7"/>
  <c r="KU106" i="7"/>
  <c r="LD106" i="7"/>
  <c r="KU384" i="7"/>
  <c r="LD384" i="7"/>
  <c r="KU345" i="7"/>
  <c r="LD345" i="7"/>
  <c r="KU383" i="7"/>
  <c r="LD383" i="7"/>
  <c r="KU162" i="7"/>
  <c r="LD162" i="7"/>
  <c r="KU355" i="7"/>
  <c r="LD355" i="7"/>
  <c r="KU241" i="7"/>
  <c r="LD241" i="7"/>
  <c r="KU8" i="7"/>
  <c r="LD8" i="7"/>
  <c r="KU422" i="7"/>
  <c r="LD422" i="7"/>
  <c r="KU105" i="7"/>
  <c r="LD105" i="7"/>
  <c r="KU251" i="7"/>
  <c r="LD251" i="7"/>
  <c r="KU128" i="7"/>
  <c r="LD128" i="7"/>
  <c r="KU168" i="7"/>
  <c r="LD168" i="7"/>
  <c r="KU279" i="7"/>
  <c r="LD279" i="7"/>
  <c r="KU16" i="7"/>
  <c r="LD16" i="7"/>
  <c r="KU136" i="7"/>
  <c r="LD136" i="7"/>
  <c r="KU481" i="7"/>
  <c r="LD481" i="7"/>
  <c r="KU534" i="7"/>
  <c r="LD534" i="7"/>
  <c r="KU6" i="7"/>
  <c r="LD6" i="7"/>
  <c r="KU361" i="7"/>
  <c r="LD361" i="7"/>
  <c r="KU75" i="7"/>
  <c r="LD75" i="7"/>
  <c r="KU27" i="7"/>
  <c r="LD27" i="7"/>
  <c r="KU62" i="7"/>
  <c r="LD62" i="7"/>
  <c r="KU231" i="7"/>
  <c r="LD231" i="7"/>
  <c r="KU311" i="7"/>
  <c r="LD311" i="7"/>
  <c r="KU253" i="7"/>
  <c r="LD253" i="7"/>
  <c r="KU546" i="7"/>
  <c r="LD546" i="7"/>
  <c r="KU302" i="7"/>
  <c r="LD302" i="7"/>
  <c r="KU365" i="7"/>
  <c r="LD365" i="7"/>
  <c r="KU371" i="7"/>
  <c r="LD371" i="7"/>
  <c r="KU142" i="7"/>
  <c r="LD142" i="7"/>
  <c r="KU243" i="7"/>
  <c r="LD243" i="7"/>
  <c r="KU24" i="7"/>
  <c r="LD24" i="7"/>
  <c r="KU102" i="7"/>
  <c r="LD102" i="7"/>
  <c r="KU321" i="7"/>
  <c r="LD321" i="7"/>
  <c r="KU237" i="7"/>
  <c r="LD237" i="7"/>
  <c r="KU35" i="7"/>
  <c r="LD35" i="7"/>
  <c r="KT267" i="7"/>
  <c r="LB267" i="7"/>
  <c r="LC267" i="7" s="1"/>
  <c r="KU76" i="7"/>
  <c r="LD76" i="7"/>
  <c r="KU387" i="7"/>
  <c r="LD387" i="7"/>
  <c r="KT268" i="7"/>
  <c r="LB268" i="7"/>
  <c r="LC268" i="7" s="1"/>
  <c r="KU484" i="7"/>
  <c r="LD484" i="7"/>
  <c r="KU196" i="7"/>
  <c r="LD196" i="7"/>
  <c r="KU205" i="7"/>
  <c r="LD205" i="7"/>
  <c r="KU356" i="7"/>
  <c r="LD356" i="7"/>
  <c r="KU386" i="7"/>
  <c r="LD386" i="7"/>
  <c r="LC395" i="7"/>
  <c r="LC394" i="7" s="1"/>
  <c r="KU9" i="7"/>
  <c r="LD9" i="7"/>
  <c r="KU338" i="7"/>
  <c r="LD338" i="7"/>
  <c r="KU15" i="7"/>
  <c r="LD15" i="7"/>
  <c r="KU285" i="7"/>
  <c r="LD285" i="7"/>
  <c r="KU337" i="7"/>
  <c r="LD337" i="7"/>
  <c r="KU259" i="7"/>
  <c r="LD259" i="7"/>
  <c r="KU547" i="7"/>
  <c r="LD547" i="7"/>
  <c r="KU277" i="7"/>
  <c r="LD277" i="7"/>
  <c r="KU526" i="7"/>
  <c r="LD526" i="7"/>
  <c r="KU468" i="7"/>
  <c r="LD468" i="7"/>
  <c r="KU305" i="7"/>
  <c r="LD305" i="7"/>
  <c r="KU143" i="7"/>
  <c r="LD143" i="7"/>
  <c r="KT379" i="7"/>
  <c r="LB379" i="7"/>
  <c r="LC379" i="7" s="1"/>
  <c r="KU22" i="7"/>
  <c r="LD22" i="7"/>
  <c r="KU39" i="7"/>
  <c r="LD39" i="7"/>
  <c r="KT398" i="7"/>
  <c r="LB398" i="7"/>
  <c r="KU13" i="7"/>
  <c r="LD13" i="7"/>
  <c r="KU511" i="7"/>
  <c r="LD511" i="7"/>
  <c r="LC52" i="7"/>
  <c r="LC51" i="7" s="1"/>
  <c r="LC465" i="7"/>
  <c r="KT508" i="7"/>
  <c r="LB508" i="7"/>
  <c r="LC508" i="7" s="1"/>
  <c r="KU248" i="7"/>
  <c r="LD248" i="7"/>
  <c r="KU112" i="7"/>
  <c r="LD112" i="7"/>
  <c r="LC258" i="7"/>
  <c r="LC257" i="7" s="1"/>
  <c r="LC256" i="7" s="1"/>
  <c r="LC255" i="7" s="1"/>
  <c r="LC254" i="7" s="1"/>
  <c r="KU363" i="7"/>
  <c r="LD363" i="7"/>
  <c r="KU269" i="7"/>
  <c r="LD269" i="7"/>
  <c r="KU153" i="7"/>
  <c r="LD153" i="7"/>
  <c r="KU229" i="7"/>
  <c r="LD229" i="7"/>
  <c r="KU498" i="7"/>
  <c r="LD498" i="7"/>
  <c r="KU382" i="7"/>
  <c r="LD382" i="7"/>
  <c r="KU505" i="7"/>
  <c r="LD505" i="7"/>
  <c r="KU139" i="7"/>
  <c r="LD139" i="7"/>
  <c r="KU434" i="7"/>
  <c r="LD434" i="7"/>
  <c r="KU232" i="7"/>
  <c r="LD232" i="7"/>
  <c r="KU458" i="7"/>
  <c r="LD458" i="7"/>
  <c r="KU118" i="7"/>
  <c r="LD118" i="7"/>
  <c r="KU235" i="7"/>
  <c r="LD235" i="7"/>
  <c r="KU152" i="7"/>
  <c r="LD152" i="7"/>
  <c r="KU122" i="7"/>
  <c r="LD122" i="7"/>
  <c r="KU494" i="7"/>
  <c r="LD494" i="7"/>
  <c r="KU181" i="7"/>
  <c r="LD181" i="7"/>
  <c r="KU252" i="7"/>
  <c r="LD252" i="7"/>
  <c r="KU492" i="7"/>
  <c r="LD492" i="7"/>
  <c r="KU250" i="7"/>
  <c r="LD250" i="7"/>
  <c r="KU70" i="7"/>
  <c r="LD70" i="7"/>
  <c r="KU172" i="7"/>
  <c r="LD172" i="7"/>
  <c r="KU524" i="7"/>
  <c r="LD524" i="7"/>
  <c r="KU47" i="7"/>
  <c r="LD47" i="7"/>
  <c r="KU522" i="7"/>
  <c r="LD522" i="7"/>
  <c r="KU23" i="7"/>
  <c r="LD23" i="7"/>
  <c r="KU61" i="7"/>
  <c r="LD61" i="7"/>
  <c r="KU107" i="7"/>
  <c r="LD107" i="7"/>
  <c r="KU114" i="7"/>
  <c r="LD114" i="7"/>
  <c r="KU314" i="7"/>
  <c r="LD314" i="7"/>
  <c r="KU233" i="7"/>
  <c r="LD233" i="7"/>
  <c r="KU12" i="7"/>
  <c r="LD12" i="7"/>
  <c r="KU353" i="7"/>
  <c r="LD353" i="7"/>
  <c r="KU239" i="7"/>
  <c r="LD239" i="7"/>
  <c r="KU346" i="7"/>
  <c r="LD346" i="7"/>
  <c r="KU52" i="7"/>
  <c r="LD52" i="7"/>
  <c r="KU465" i="7"/>
  <c r="LD465" i="7"/>
  <c r="KU223" i="7"/>
  <c r="LD223" i="7"/>
  <c r="KU425" i="7"/>
  <c r="LD425" i="7"/>
  <c r="KU461" i="7"/>
  <c r="LD461" i="7"/>
  <c r="KU528" i="7"/>
  <c r="LD528" i="7"/>
  <c r="KU183" i="7"/>
  <c r="LD183" i="7"/>
  <c r="KU19" i="7"/>
  <c r="LD19" i="7"/>
  <c r="KU503" i="7"/>
  <c r="LD503" i="7"/>
  <c r="KU258" i="7"/>
  <c r="LD258" i="7"/>
  <c r="KU228" i="7"/>
  <c r="LD228" i="7"/>
  <c r="KU462" i="7"/>
  <c r="LD462" i="7"/>
  <c r="KU369" i="7"/>
  <c r="LD369" i="7"/>
  <c r="KU177" i="7"/>
  <c r="LD177" i="7"/>
  <c r="KU174" i="7"/>
  <c r="LD174" i="7"/>
  <c r="KU176" i="7"/>
  <c r="LD176" i="7"/>
  <c r="KU28" i="7"/>
  <c r="LD28" i="7"/>
  <c r="KU443" i="7"/>
  <c r="LD443" i="7"/>
  <c r="KU257" i="7"/>
  <c r="LD257" i="7"/>
  <c r="KU83" i="7"/>
  <c r="LD83" i="7"/>
  <c r="KU519" i="7"/>
  <c r="LD519" i="7"/>
  <c r="KU319" i="7"/>
  <c r="LD319" i="7"/>
  <c r="LH4" i="11"/>
  <c r="LF4" i="11"/>
  <c r="LC456" i="7" l="1"/>
  <c r="LC455" i="7" s="1"/>
  <c r="LC64" i="7"/>
  <c r="LC306" i="7"/>
  <c r="LC305" i="7" s="1"/>
  <c r="LC304" i="7" s="1"/>
  <c r="KU287" i="7"/>
  <c r="LD287" i="7"/>
  <c r="KU101" i="7"/>
  <c r="LD101" i="7"/>
  <c r="KU298" i="7"/>
  <c r="LD298" i="7"/>
  <c r="KU30" i="7"/>
  <c r="LD30" i="7"/>
  <c r="KU186" i="7"/>
  <c r="LD186" i="7"/>
  <c r="KU344" i="7"/>
  <c r="LD344" i="7"/>
  <c r="KU7" i="7"/>
  <c r="LD7" i="7"/>
  <c r="KU531" i="7"/>
  <c r="LD531" i="7"/>
  <c r="KU148" i="7"/>
  <c r="LD148" i="7"/>
  <c r="KU50" i="7"/>
  <c r="LD50" i="7"/>
  <c r="KU129" i="7"/>
  <c r="LD129" i="7"/>
  <c r="KU284" i="7"/>
  <c r="LD284" i="7"/>
  <c r="KU280" i="7"/>
  <c r="LD280" i="7"/>
  <c r="KU340" i="7"/>
  <c r="LD340" i="7"/>
  <c r="KU476" i="7"/>
  <c r="LD476" i="7"/>
  <c r="KU198" i="7"/>
  <c r="LD198" i="7"/>
  <c r="KU416" i="7"/>
  <c r="LD416" i="7"/>
  <c r="KU428" i="7"/>
  <c r="LD428" i="7"/>
  <c r="KU187" i="7"/>
  <c r="LD187" i="7"/>
  <c r="KU25" i="7"/>
  <c r="LD25" i="7"/>
  <c r="KU124" i="7"/>
  <c r="LD124" i="7"/>
  <c r="KU268" i="7"/>
  <c r="LD268" i="7"/>
  <c r="KU135" i="7"/>
  <c r="LD135" i="7"/>
  <c r="KU89" i="7"/>
  <c r="LD89" i="7"/>
  <c r="KU379" i="7"/>
  <c r="LD379" i="7"/>
  <c r="KU163" i="7"/>
  <c r="LD163" i="7"/>
  <c r="KU429" i="7"/>
  <c r="LD429" i="7"/>
  <c r="KU45" i="7"/>
  <c r="LD45" i="7"/>
  <c r="KU227" i="7"/>
  <c r="LD227" i="7"/>
  <c r="KU420" i="7"/>
  <c r="LD420" i="7"/>
  <c r="KU380" i="7"/>
  <c r="LD380" i="7"/>
  <c r="KU79" i="7"/>
  <c r="LD79" i="7"/>
  <c r="KU263" i="7"/>
  <c r="LD263" i="7"/>
  <c r="KU65" i="7"/>
  <c r="LD65" i="7"/>
  <c r="KU126" i="7"/>
  <c r="LD126" i="7"/>
  <c r="LC464" i="7"/>
  <c r="LC463" i="7" s="1"/>
  <c r="LC462" i="7" s="1"/>
  <c r="LC461" i="7" s="1"/>
  <c r="LC460" i="7" s="1"/>
  <c r="LC459" i="7" s="1"/>
  <c r="LC458" i="7" s="1"/>
  <c r="LC50" i="7"/>
  <c r="LC49" i="7" s="1"/>
  <c r="LC446" i="7"/>
  <c r="LC350" i="7"/>
  <c r="KU31" i="7"/>
  <c r="LD31" i="7"/>
  <c r="KU151" i="7"/>
  <c r="LD151" i="7"/>
  <c r="KU301" i="7"/>
  <c r="LD301" i="7"/>
  <c r="KU403" i="7"/>
  <c r="LD403" i="7"/>
  <c r="KU433" i="7"/>
  <c r="LD433" i="7"/>
  <c r="KU111" i="7"/>
  <c r="LD111" i="7"/>
  <c r="KU96" i="7"/>
  <c r="LD96" i="7"/>
  <c r="KU541" i="7"/>
  <c r="LD541" i="7"/>
  <c r="KU137" i="7"/>
  <c r="LD137" i="7"/>
  <c r="KU220" i="7"/>
  <c r="LD220" i="7"/>
  <c r="KU273" i="7"/>
  <c r="LD273" i="7"/>
  <c r="KU537" i="7"/>
  <c r="LD537" i="7"/>
  <c r="KU445" i="7"/>
  <c r="LD445" i="7"/>
  <c r="KU316" i="7"/>
  <c r="LD316" i="7"/>
  <c r="KU347" i="7"/>
  <c r="LD347" i="7"/>
  <c r="KU375" i="7"/>
  <c r="LD375" i="7"/>
  <c r="KU411" i="7"/>
  <c r="LD411" i="7"/>
  <c r="KU140" i="7"/>
  <c r="LD140" i="7"/>
  <c r="KU184" i="7"/>
  <c r="LD184" i="7"/>
  <c r="KU159" i="7"/>
  <c r="LD159" i="7"/>
  <c r="KU81" i="7"/>
  <c r="LD81" i="7"/>
  <c r="KU85" i="7"/>
  <c r="LD85" i="7"/>
  <c r="KU230" i="7"/>
  <c r="LD230" i="7"/>
  <c r="KU463" i="7"/>
  <c r="LD463" i="7"/>
  <c r="KU542" i="7"/>
  <c r="LD542" i="7"/>
  <c r="KU5" i="7"/>
  <c r="LD5" i="7"/>
  <c r="LC303" i="7"/>
  <c r="LC302" i="7" s="1"/>
  <c r="LC527" i="7"/>
  <c r="LC526" i="7" s="1"/>
  <c r="LC63" i="7"/>
  <c r="LC62" i="7" s="1"/>
  <c r="LC61" i="7" s="1"/>
  <c r="LC60" i="7" s="1"/>
  <c r="LC59" i="7" s="1"/>
  <c r="LC58" i="7" s="1"/>
  <c r="LC57" i="7" s="1"/>
  <c r="LC56" i="7" s="1"/>
  <c r="LC55" i="7" s="1"/>
  <c r="LC54" i="7" s="1"/>
  <c r="KU372" i="7"/>
  <c r="LD372" i="7"/>
  <c r="KU264" i="7"/>
  <c r="LD264" i="7"/>
  <c r="KU297" i="7"/>
  <c r="LD297" i="7"/>
  <c r="KU265" i="7"/>
  <c r="LD265" i="7"/>
  <c r="KU178" i="7"/>
  <c r="LD178" i="7"/>
  <c r="KU238" i="7"/>
  <c r="LD238" i="7"/>
  <c r="KU77" i="7"/>
  <c r="LD77" i="7"/>
  <c r="KU74" i="7"/>
  <c r="LD74" i="7"/>
  <c r="KU199" i="7"/>
  <c r="LD199" i="7"/>
  <c r="KU121" i="7"/>
  <c r="LD121" i="7"/>
  <c r="KU11" i="7"/>
  <c r="LD11" i="7"/>
  <c r="KU278" i="7"/>
  <c r="LD278" i="7"/>
  <c r="KU352" i="7"/>
  <c r="LD352" i="7"/>
  <c r="KU226" i="7"/>
  <c r="LD226" i="7"/>
  <c r="LC103" i="7"/>
  <c r="LC102" i="7" s="1"/>
  <c r="LG4" i="7"/>
  <c r="KU373" i="7"/>
  <c r="LD373" i="7"/>
  <c r="KU95" i="7"/>
  <c r="LD95" i="7"/>
  <c r="KU506" i="7"/>
  <c r="LD506" i="7"/>
  <c r="KU303" i="7"/>
  <c r="LD303" i="7"/>
  <c r="KU164" i="7"/>
  <c r="LD164" i="7"/>
  <c r="KU457" i="7"/>
  <c r="LD457" i="7"/>
  <c r="KU4" i="7"/>
  <c r="LD4" i="7"/>
  <c r="KU527" i="7"/>
  <c r="LD527" i="7"/>
  <c r="KU165" i="7"/>
  <c r="LD165" i="7"/>
  <c r="KU406" i="7"/>
  <c r="LD406" i="7"/>
  <c r="KU144" i="7"/>
  <c r="LD144" i="7"/>
  <c r="KU523" i="7"/>
  <c r="LD523" i="7"/>
  <c r="KU14" i="7"/>
  <c r="LD14" i="7"/>
  <c r="KU324" i="7"/>
  <c r="LD324" i="7"/>
  <c r="KU392" i="7"/>
  <c r="LD392" i="7"/>
  <c r="KU240" i="7"/>
  <c r="LD240" i="7"/>
  <c r="KU270" i="7"/>
  <c r="LD270" i="7"/>
  <c r="KU332" i="7"/>
  <c r="LD332" i="7"/>
  <c r="KU421" i="7"/>
  <c r="LD421" i="7"/>
  <c r="KU517" i="7"/>
  <c r="LD517" i="7"/>
  <c r="KU286" i="7"/>
  <c r="LD286" i="7"/>
  <c r="KU502" i="7"/>
  <c r="LD502" i="7"/>
  <c r="KU194" i="7"/>
  <c r="LD194" i="7"/>
  <c r="KU478" i="7"/>
  <c r="LD478" i="7"/>
  <c r="KU133" i="7"/>
  <c r="LD133" i="7"/>
  <c r="KU90" i="7"/>
  <c r="LD90" i="7"/>
  <c r="KU66" i="7"/>
  <c r="LD66" i="7"/>
  <c r="KU63" i="7"/>
  <c r="LD63" i="7"/>
  <c r="KU495" i="7"/>
  <c r="LD495" i="7"/>
  <c r="KU82" i="7"/>
  <c r="LD82" i="7"/>
  <c r="KU426" i="7"/>
  <c r="LD426" i="7"/>
  <c r="KU470" i="7"/>
  <c r="LD470" i="7"/>
  <c r="KU246" i="7"/>
  <c r="LD246" i="7"/>
  <c r="KU444" i="7"/>
  <c r="LD444" i="7"/>
  <c r="KU156" i="7"/>
  <c r="LD156" i="7"/>
  <c r="KU58" i="7"/>
  <c r="LD58" i="7"/>
  <c r="KU407" i="7"/>
  <c r="LD407" i="7"/>
  <c r="LC454" i="7"/>
  <c r="LC453" i="7" s="1"/>
  <c r="LC452" i="7" s="1"/>
  <c r="KU508" i="7"/>
  <c r="LD508" i="7"/>
  <c r="KU449" i="7"/>
  <c r="LD449" i="7"/>
  <c r="KU94" i="7"/>
  <c r="LD94" i="7"/>
  <c r="KU509" i="7"/>
  <c r="LD509" i="7"/>
  <c r="KU521" i="7"/>
  <c r="LD521" i="7"/>
  <c r="KU200" i="7"/>
  <c r="LD200" i="7"/>
  <c r="KU92" i="7"/>
  <c r="LD92" i="7"/>
  <c r="KU389" i="7"/>
  <c r="LD389" i="7"/>
  <c r="KU60" i="7"/>
  <c r="LD60" i="7"/>
  <c r="KU221" i="7"/>
  <c r="LD221" i="7"/>
  <c r="KU125" i="7"/>
  <c r="LD125" i="7"/>
  <c r="KU131" i="7"/>
  <c r="LD131" i="7"/>
  <c r="KU18" i="7"/>
  <c r="LD18" i="7"/>
  <c r="KU446" i="7"/>
  <c r="LD446" i="7"/>
  <c r="KU397" i="7"/>
  <c r="LD397" i="7"/>
  <c r="KU328" i="7"/>
  <c r="LD328" i="7"/>
  <c r="KU474" i="7"/>
  <c r="LD474" i="7"/>
  <c r="KU456" i="7"/>
  <c r="LD456" i="7"/>
  <c r="KU339" i="7"/>
  <c r="LD339" i="7"/>
  <c r="KU141" i="7"/>
  <c r="LD141" i="7"/>
  <c r="KU32" i="7"/>
  <c r="LD32" i="7"/>
  <c r="KU409" i="7"/>
  <c r="LD409" i="7"/>
  <c r="KU448" i="7"/>
  <c r="LD448" i="7"/>
  <c r="KU360" i="7"/>
  <c r="LD360" i="7"/>
  <c r="LC525" i="7"/>
  <c r="LC524" i="7" s="1"/>
  <c r="LC523" i="7" s="1"/>
  <c r="LC522" i="7" s="1"/>
  <c r="LC521" i="7" s="1"/>
  <c r="LC520" i="7" s="1"/>
  <c r="LC48" i="7"/>
  <c r="LC47" i="7" s="1"/>
  <c r="LC46" i="7" s="1"/>
  <c r="LC45" i="7" s="1"/>
  <c r="LC44" i="7" s="1"/>
  <c r="LC43" i="7" s="1"/>
  <c r="LC42" i="7" s="1"/>
  <c r="LC41" i="7" s="1"/>
  <c r="LC295" i="7"/>
  <c r="LC294" i="7" s="1"/>
  <c r="LC293" i="7" s="1"/>
  <c r="LC292" i="7" s="1"/>
  <c r="LC291" i="7" s="1"/>
  <c r="KU57" i="7"/>
  <c r="LD57" i="7"/>
  <c r="KU80" i="7"/>
  <c r="LD80" i="7"/>
  <c r="KU68" i="7"/>
  <c r="LD68" i="7"/>
  <c r="KU306" i="7"/>
  <c r="LD306" i="7"/>
  <c r="KU415" i="7"/>
  <c r="LD415" i="7"/>
  <c r="KU202" i="7"/>
  <c r="LD202" i="7"/>
  <c r="KU191" i="7"/>
  <c r="LD191" i="7"/>
  <c r="KU206" i="7"/>
  <c r="LD206" i="7"/>
  <c r="KU447" i="7"/>
  <c r="LD447" i="7"/>
  <c r="KU475" i="7"/>
  <c r="LD475" i="7"/>
  <c r="KU69" i="7"/>
  <c r="LD69" i="7"/>
  <c r="KU543" i="7"/>
  <c r="LD543" i="7"/>
  <c r="KU308" i="7"/>
  <c r="LD308" i="7"/>
  <c r="KU513" i="7"/>
  <c r="LD513" i="7"/>
  <c r="KU408" i="7"/>
  <c r="LD408" i="7"/>
  <c r="KU213" i="7"/>
  <c r="LD213" i="7"/>
  <c r="KU432" i="7"/>
  <c r="LD432" i="7"/>
  <c r="KU103" i="7"/>
  <c r="LD103" i="7"/>
  <c r="KU192" i="7"/>
  <c r="LD192" i="7"/>
  <c r="KU195" i="7"/>
  <c r="LD195" i="7"/>
  <c r="KU482" i="7"/>
  <c r="LD482" i="7"/>
  <c r="KU72" i="7"/>
  <c r="LD72" i="7"/>
  <c r="KU271" i="7"/>
  <c r="LD271" i="7"/>
  <c r="KU211" i="7"/>
  <c r="LD211" i="7"/>
  <c r="KU149" i="7"/>
  <c r="LD149" i="7"/>
  <c r="LC515" i="7"/>
  <c r="LC100" i="7"/>
  <c r="LC99" i="7" s="1"/>
  <c r="LC98" i="7" s="1"/>
  <c r="LC97" i="7" s="1"/>
  <c r="LC96" i="7" s="1"/>
  <c r="LC95" i="7" s="1"/>
  <c r="LC94" i="7" s="1"/>
  <c r="LC93" i="7" s="1"/>
  <c r="LC92" i="7" s="1"/>
  <c r="LC210" i="7"/>
  <c r="LC209" i="7" s="1"/>
  <c r="LC208" i="7" s="1"/>
  <c r="LC207" i="7" s="1"/>
  <c r="LC206" i="7" s="1"/>
  <c r="LC512" i="7"/>
  <c r="LC37" i="7"/>
  <c r="LC110" i="7"/>
  <c r="LC109" i="7" s="1"/>
  <c r="LC108" i="7" s="1"/>
  <c r="LC107" i="7" s="1"/>
  <c r="LC393" i="7"/>
  <c r="LC392" i="7" s="1"/>
  <c r="LC391" i="7" s="1"/>
  <c r="LC390" i="7" s="1"/>
  <c r="LC389" i="7" s="1"/>
  <c r="LC430" i="7"/>
  <c r="LC429" i="7" s="1"/>
  <c r="LC428" i="7" s="1"/>
  <c r="LC427" i="7" s="1"/>
  <c r="LC426" i="7" s="1"/>
  <c r="LC425" i="7" s="1"/>
  <c r="LC424" i="7" s="1"/>
  <c r="LC423" i="7" s="1"/>
  <c r="LC422" i="7" s="1"/>
  <c r="LC421" i="7" s="1"/>
  <c r="LC420" i="7" s="1"/>
  <c r="LC404" i="7"/>
  <c r="LE6" i="7"/>
  <c r="KU377" i="7"/>
  <c r="LD377" i="7"/>
  <c r="KU413" i="7"/>
  <c r="LD413" i="7"/>
  <c r="KU467" i="7"/>
  <c r="LD467" i="7"/>
  <c r="KU454" i="7"/>
  <c r="LD454" i="7"/>
  <c r="KU368" i="7"/>
  <c r="LD368" i="7"/>
  <c r="KU234" i="7"/>
  <c r="LD234" i="7"/>
  <c r="KU364" i="7"/>
  <c r="LD364" i="7"/>
  <c r="KU116" i="7"/>
  <c r="LD116" i="7"/>
  <c r="KU499" i="7"/>
  <c r="LD499" i="7"/>
  <c r="KU97" i="7"/>
  <c r="LD97" i="7"/>
  <c r="KU274" i="7"/>
  <c r="LD274" i="7"/>
  <c r="KU496" i="7"/>
  <c r="LD496" i="7"/>
  <c r="KU335" i="7"/>
  <c r="LD335" i="7"/>
  <c r="KU276" i="7"/>
  <c r="LD276" i="7"/>
  <c r="KU91" i="7"/>
  <c r="LD91" i="7"/>
  <c r="KU493" i="7"/>
  <c r="LD493" i="7"/>
  <c r="KU41" i="7"/>
  <c r="LD41" i="7"/>
  <c r="KU464" i="7"/>
  <c r="LD464" i="7"/>
  <c r="KU155" i="7"/>
  <c r="LD155" i="7"/>
  <c r="KU208" i="7"/>
  <c r="LD208" i="7"/>
  <c r="KU204" i="7"/>
  <c r="LD204" i="7"/>
  <c r="KU244" i="7"/>
  <c r="LD244" i="7"/>
  <c r="KU320" i="7"/>
  <c r="LD320" i="7"/>
  <c r="KU350" i="7"/>
  <c r="LD350" i="7"/>
  <c r="KU86" i="7"/>
  <c r="LD86" i="7"/>
  <c r="KU147" i="7"/>
  <c r="LD147" i="7"/>
  <c r="KU209" i="7"/>
  <c r="LD209" i="7"/>
  <c r="KU398" i="7"/>
  <c r="LD398" i="7"/>
  <c r="KU267" i="7"/>
  <c r="LD267" i="7"/>
  <c r="KU64" i="7"/>
  <c r="LD64" i="7"/>
  <c r="KU539" i="7"/>
  <c r="LD539" i="7"/>
  <c r="KU427" i="7"/>
  <c r="LD427" i="7"/>
  <c r="KU459" i="7"/>
  <c r="LD459" i="7"/>
  <c r="KU327" i="7"/>
  <c r="LD327" i="7"/>
  <c r="KU538" i="7"/>
  <c r="LD538" i="7"/>
  <c r="KU44" i="7"/>
  <c r="LD44" i="7"/>
  <c r="KU331" i="7"/>
  <c r="LD331" i="7"/>
  <c r="KU189" i="7"/>
  <c r="LD189" i="7"/>
  <c r="KU485" i="7"/>
  <c r="LD485" i="7"/>
  <c r="KU399" i="7"/>
  <c r="LD399" i="7"/>
  <c r="KU525" i="7"/>
  <c r="LD525" i="7"/>
  <c r="KU435" i="7"/>
  <c r="LD435" i="7"/>
  <c r="KU348" i="7"/>
  <c r="LD348" i="7"/>
  <c r="KU127" i="7"/>
  <c r="LD127" i="7"/>
  <c r="KU504" i="7"/>
  <c r="LD504" i="7"/>
  <c r="KU423" i="7"/>
  <c r="LD423" i="7"/>
  <c r="KU491" i="7"/>
  <c r="LD491" i="7"/>
  <c r="KU115" i="7"/>
  <c r="LD115" i="7"/>
  <c r="KU381" i="7"/>
  <c r="LD381" i="7"/>
  <c r="KU367" i="7"/>
  <c r="LD367" i="7"/>
  <c r="KU490" i="7"/>
  <c r="LD490" i="7"/>
  <c r="KU293" i="7"/>
  <c r="LD293" i="7"/>
  <c r="KU48" i="7"/>
  <c r="LD48" i="7"/>
  <c r="KU225" i="7"/>
  <c r="LD225" i="7"/>
  <c r="KU249" i="7"/>
  <c r="LD249" i="7"/>
  <c r="KU217" i="7"/>
  <c r="LD217" i="7"/>
  <c r="KU150" i="7"/>
  <c r="LD150" i="7"/>
  <c r="KU401" i="7"/>
  <c r="LD401" i="7"/>
  <c r="KU123" i="7"/>
  <c r="LD123" i="7"/>
  <c r="KU167" i="7"/>
  <c r="LD167" i="7"/>
  <c r="KU190" i="7"/>
  <c r="LD190" i="7"/>
  <c r="KU357" i="7"/>
  <c r="LD357" i="7"/>
  <c r="KU10" i="7"/>
  <c r="LD10" i="7"/>
  <c r="KU266" i="7"/>
  <c r="LD266" i="7"/>
  <c r="KU529" i="7"/>
  <c r="LD529" i="7"/>
  <c r="KU40" i="7"/>
  <c r="LD40" i="7"/>
  <c r="KU388" i="7"/>
  <c r="LD388" i="7"/>
  <c r="KU109" i="7"/>
  <c r="LD109" i="7"/>
  <c r="KU46" i="7"/>
  <c r="LD46" i="7"/>
  <c r="KU113" i="7"/>
  <c r="LD113" i="7"/>
  <c r="KU299" i="7"/>
  <c r="LD299" i="7"/>
  <c r="KU480" i="7"/>
  <c r="LD480" i="7"/>
  <c r="KU262" i="7"/>
  <c r="LD262" i="7"/>
  <c r="KU54" i="7"/>
  <c r="LD54" i="7"/>
  <c r="KU336" i="7"/>
  <c r="LD336" i="7"/>
  <c r="KU510" i="7"/>
  <c r="LD510" i="7"/>
  <c r="KU309" i="7"/>
  <c r="LD309" i="7"/>
  <c r="KU323" i="7"/>
  <c r="LD323" i="7"/>
  <c r="KU117" i="7"/>
  <c r="LD117" i="7"/>
  <c r="KU507" i="7"/>
  <c r="LD507" i="7"/>
  <c r="KU145" i="7"/>
  <c r="LD145" i="7"/>
  <c r="KU272" i="7"/>
  <c r="LD272" i="7"/>
  <c r="KU469" i="7"/>
  <c r="LD469" i="7"/>
  <c r="KU295" i="7"/>
  <c r="LD295" i="7"/>
  <c r="KU21" i="7"/>
  <c r="LD21" i="7"/>
  <c r="KU197" i="7"/>
  <c r="LD197" i="7"/>
  <c r="KU180" i="7"/>
  <c r="LD180" i="7"/>
  <c r="KU312" i="7"/>
  <c r="LD312" i="7"/>
  <c r="KU307" i="7"/>
  <c r="LD307" i="7"/>
  <c r="KU315" i="7"/>
  <c r="LD315" i="7"/>
  <c r="LC301" i="7"/>
  <c r="LC300" i="7" s="1"/>
  <c r="LC299" i="7" s="1"/>
  <c r="LC403" i="7"/>
  <c r="LC402" i="7" s="1"/>
  <c r="LC401" i="7" s="1"/>
  <c r="LC400" i="7" s="1"/>
  <c r="LC399" i="7" s="1"/>
  <c r="LC398" i="7" s="1"/>
  <c r="LC159" i="7"/>
  <c r="LC158" i="7" s="1"/>
  <c r="LC157" i="7" s="1"/>
  <c r="LC156" i="7" s="1"/>
  <c r="LC155" i="7" s="1"/>
  <c r="LC154" i="7" s="1"/>
  <c r="LC153" i="7" s="1"/>
  <c r="LC152" i="7" s="1"/>
  <c r="LC151" i="7" s="1"/>
  <c r="LC150" i="7" s="1"/>
  <c r="LC149" i="7" s="1"/>
  <c r="LC148" i="7" s="1"/>
  <c r="LC147" i="7" s="1"/>
  <c r="LC146" i="7" s="1"/>
  <c r="LC145" i="7" s="1"/>
  <c r="LC144" i="7" s="1"/>
  <c r="LC143" i="7" s="1"/>
  <c r="LC142" i="7" s="1"/>
  <c r="LC141" i="7" s="1"/>
  <c r="LC140" i="7" s="1"/>
  <c r="LC139" i="7" s="1"/>
  <c r="LC138" i="7" s="1"/>
  <c r="LC137" i="7" s="1"/>
  <c r="LC136" i="7" s="1"/>
  <c r="LC135" i="7" s="1"/>
  <c r="LC134" i="7" s="1"/>
  <c r="LC133" i="7" s="1"/>
  <c r="LC132" i="7" s="1"/>
  <c r="LC131" i="7" s="1"/>
  <c r="LC130" i="7" s="1"/>
  <c r="LC129" i="7" s="1"/>
  <c r="LC128" i="7" s="1"/>
  <c r="LC127" i="7" s="1"/>
  <c r="LC126" i="7" s="1"/>
  <c r="LC125" i="7" s="1"/>
  <c r="LC124" i="7" s="1"/>
  <c r="LC123" i="7" s="1"/>
  <c r="LC122" i="7" s="1"/>
  <c r="LC121" i="7" s="1"/>
  <c r="LC120" i="7" s="1"/>
  <c r="LC119" i="7" s="1"/>
  <c r="LC118" i="7" s="1"/>
  <c r="LC117" i="7" s="1"/>
  <c r="LC116" i="7" s="1"/>
  <c r="LC115" i="7" s="1"/>
  <c r="LC114" i="7" s="1"/>
  <c r="LC113" i="7" s="1"/>
  <c r="LC112" i="7" s="1"/>
  <c r="KU515" i="7"/>
  <c r="LD515" i="7"/>
  <c r="KU134" i="7"/>
  <c r="LD134" i="7"/>
  <c r="KU119" i="7"/>
  <c r="LD119" i="7"/>
  <c r="KU100" i="7"/>
  <c r="LD100" i="7"/>
  <c r="KU450" i="7"/>
  <c r="LD450" i="7"/>
  <c r="KU424" i="7"/>
  <c r="LD424" i="7"/>
  <c r="KU483" i="7"/>
  <c r="LD483" i="7"/>
  <c r="KU210" i="7"/>
  <c r="LD210" i="7"/>
  <c r="KU512" i="7"/>
  <c r="LD512" i="7"/>
  <c r="KU405" i="7"/>
  <c r="LD405" i="7"/>
  <c r="KU533" i="7"/>
  <c r="LD533" i="7"/>
  <c r="KU37" i="7"/>
  <c r="LD37" i="7"/>
  <c r="KU173" i="7"/>
  <c r="LD173" i="7"/>
  <c r="KU441" i="7"/>
  <c r="LD441" i="7"/>
  <c r="KU146" i="7"/>
  <c r="LD146" i="7"/>
  <c r="KU330" i="7"/>
  <c r="LD330" i="7"/>
  <c r="KU489" i="7"/>
  <c r="LD489" i="7"/>
  <c r="KU110" i="7"/>
  <c r="LD110" i="7"/>
  <c r="KU359" i="7"/>
  <c r="LD359" i="7"/>
  <c r="KU393" i="7"/>
  <c r="LD393" i="7"/>
  <c r="KU291" i="7"/>
  <c r="LD291" i="7"/>
  <c r="KU440" i="7"/>
  <c r="LD440" i="7"/>
  <c r="KU282" i="7"/>
  <c r="LD282" i="7"/>
  <c r="KU171" i="7"/>
  <c r="LD171" i="7"/>
  <c r="KU430" i="7"/>
  <c r="LD430" i="7"/>
  <c r="KU53" i="7"/>
  <c r="LD53" i="7"/>
  <c r="KU472" i="7"/>
  <c r="LD472" i="7"/>
  <c r="KU370" i="7"/>
  <c r="LD370" i="7"/>
  <c r="KU313" i="7"/>
  <c r="LD313" i="7"/>
  <c r="KU460" i="7"/>
  <c r="LD460" i="7"/>
  <c r="KU59" i="7"/>
  <c r="LD59" i="7"/>
  <c r="KU317" i="7"/>
  <c r="LD317" i="7"/>
  <c r="KU26" i="7"/>
  <c r="LD26" i="7"/>
  <c r="KU78" i="7"/>
  <c r="LD78" i="7"/>
  <c r="KU242" i="7"/>
  <c r="LD242" i="7"/>
  <c r="KU358" i="7"/>
  <c r="LD358" i="7"/>
  <c r="KU404" i="7"/>
  <c r="LD404" i="7"/>
  <c r="LC297" i="7"/>
  <c r="LC296" i="7" s="1"/>
  <c r="LJ4" i="11"/>
  <c r="LK4" i="11" s="1"/>
  <c r="LE7" i="7" l="1"/>
  <c r="LG5" i="7"/>
  <c r="LL4" i="11"/>
  <c r="LK5" i="11"/>
  <c r="LM4" i="11"/>
  <c r="LE8" i="7" l="1"/>
  <c r="LG6" i="7"/>
  <c r="LN4" i="11"/>
  <c r="LI4" i="11"/>
  <c r="LL5" i="11"/>
  <c r="LM5" i="11"/>
  <c r="LE9" i="7" l="1"/>
  <c r="LG7" i="7"/>
  <c r="LN5" i="11"/>
  <c r="LI5" i="11"/>
  <c r="LA5" i="11"/>
  <c r="KY5" i="11"/>
  <c r="KZ5" i="11" s="1"/>
  <c r="LE10" i="7" l="1"/>
  <c r="LG8" i="7"/>
  <c r="KM3" i="7"/>
  <c r="KN3" i="7" s="1"/>
  <c r="KS436" i="7"/>
  <c r="KM2" i="7"/>
  <c r="KN2" i="7" s="1"/>
  <c r="K3" i="7"/>
  <c r="K436" i="7"/>
  <c r="K2" i="7"/>
  <c r="LE11" i="7" l="1"/>
  <c r="LG9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Q2" i="7"/>
  <c r="NP2" i="7"/>
  <c r="NO2" i="7"/>
  <c r="NN2" i="7"/>
  <c r="NM2" i="7"/>
  <c r="NL2" i="7"/>
  <c r="NK2" i="7"/>
  <c r="NJ2" i="7"/>
  <c r="NI2" i="7"/>
  <c r="NH2" i="7"/>
  <c r="NG2" i="7"/>
  <c r="NF2" i="7"/>
  <c r="NE2" i="7"/>
  <c r="ND2" i="7"/>
  <c r="NC2" i="7"/>
  <c r="LE12" i="7" l="1"/>
  <c r="LG10" i="7"/>
  <c r="OM2" i="7"/>
  <c r="LE13" i="7" l="1"/>
  <c r="LG11" i="7"/>
  <c r="MZ2" i="7"/>
  <c r="LE14" i="7" l="1"/>
  <c r="LG12" i="7"/>
  <c r="KM436" i="7"/>
  <c r="KN436" i="7" s="1"/>
  <c r="KO436" i="7"/>
  <c r="LE15" i="7" l="1"/>
  <c r="LG13" i="7"/>
  <c r="KP436" i="7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  <c r="LE16" i="7" l="1"/>
  <c r="LG14" i="7"/>
  <c r="KR437" i="7"/>
  <c r="KX435" i="7"/>
  <c r="KX436" i="7"/>
  <c r="KX437" i="7"/>
  <c r="KQ436" i="7"/>
  <c r="KR436" i="7"/>
  <c r="LB436" i="7" s="1"/>
  <c r="LC436" i="7" s="1"/>
  <c r="LC435" i="7" s="1"/>
  <c r="LC434" i="7" s="1"/>
  <c r="LC433" i="7" s="1"/>
  <c r="LE17" i="7" l="1"/>
  <c r="KT437" i="7"/>
  <c r="LB437" i="7"/>
  <c r="LC437" i="7" s="1"/>
  <c r="LG15" i="7"/>
  <c r="KT436" i="7"/>
  <c r="LD436" i="7" s="1"/>
  <c r="LE18" i="7" l="1"/>
  <c r="LG16" i="7"/>
  <c r="KU437" i="7"/>
  <c r="LD437" i="7"/>
  <c r="KU436" i="7"/>
  <c r="LE19" i="7" l="1"/>
  <c r="LG17" i="7"/>
  <c r="LE20" i="7" l="1"/>
  <c r="LG18" i="7"/>
  <c r="LE21" i="7" l="1"/>
  <c r="LG19" i="7"/>
  <c r="LE22" i="7" l="1"/>
  <c r="LG20" i="7"/>
  <c r="LE23" i="7" l="1"/>
  <c r="LG21" i="7"/>
  <c r="LE24" i="7" l="1"/>
  <c r="LG22" i="7"/>
  <c r="LE25" i="7" l="1"/>
  <c r="LG23" i="7"/>
  <c r="LE26" i="7" l="1"/>
  <c r="LG24" i="7"/>
  <c r="LE27" i="7" l="1"/>
  <c r="LG25" i="7"/>
  <c r="LE28" i="7" l="1"/>
  <c r="LG26" i="7"/>
  <c r="LE29" i="7" l="1"/>
  <c r="LG27" i="7"/>
  <c r="LE30" i="7" l="1"/>
  <c r="LG28" i="7"/>
  <c r="LE31" i="7" l="1"/>
  <c r="LG29" i="7"/>
  <c r="LE32" i="7" l="1"/>
  <c r="LG30" i="7"/>
  <c r="LE33" i="7" l="1"/>
  <c r="LG31" i="7"/>
  <c r="LE34" i="7" l="1"/>
  <c r="LG32" i="7"/>
  <c r="LE35" i="7" l="1"/>
  <c r="LG33" i="7"/>
  <c r="LE36" i="7" l="1"/>
  <c r="LG34" i="7"/>
  <c r="LE37" i="7" l="1"/>
  <c r="LG35" i="7"/>
  <c r="LE38" i="7" l="1"/>
  <c r="LG36" i="7"/>
  <c r="LE39" i="7" l="1"/>
  <c r="LG37" i="7"/>
  <c r="LE40" i="7" l="1"/>
  <c r="LG38" i="7"/>
  <c r="LE41" i="7" l="1"/>
  <c r="LG39" i="7"/>
  <c r="LE42" i="7" l="1"/>
  <c r="LG40" i="7"/>
  <c r="LE43" i="7" l="1"/>
  <c r="LG41" i="7"/>
  <c r="LE44" i="7" l="1"/>
  <c r="LG42" i="7"/>
  <c r="LE45" i="7" l="1"/>
  <c r="LG43" i="7"/>
  <c r="LE46" i="7" l="1"/>
  <c r="LG44" i="7"/>
  <c r="LE47" i="7" l="1"/>
  <c r="LG45" i="7"/>
  <c r="LE48" i="7" l="1"/>
  <c r="LG46" i="7"/>
  <c r="LE49" i="7" l="1"/>
  <c r="LG47" i="7"/>
  <c r="LE50" i="7" l="1"/>
  <c r="LG48" i="7"/>
  <c r="LE51" i="7" l="1"/>
  <c r="LG49" i="7"/>
  <c r="LE52" i="7" l="1"/>
  <c r="LG50" i="7"/>
  <c r="LE53" i="7" l="1"/>
  <c r="LG51" i="7"/>
  <c r="LE54" i="7" l="1"/>
  <c r="LG52" i="7"/>
  <c r="LE55" i="7" l="1"/>
  <c r="LG53" i="7"/>
  <c r="LE56" i="7" l="1"/>
  <c r="LG54" i="7"/>
  <c r="LE57" i="7" l="1"/>
  <c r="LG55" i="7"/>
  <c r="LE58" i="7" l="1"/>
  <c r="LG56" i="7"/>
  <c r="LE59" i="7" l="1"/>
  <c r="LG57" i="7"/>
  <c r="LE60" i="7" l="1"/>
  <c r="LG58" i="7"/>
  <c r="LE61" i="7" l="1"/>
  <c r="LG59" i="7"/>
  <c r="LE62" i="7" l="1"/>
  <c r="LG60" i="7"/>
  <c r="LE63" i="7" l="1"/>
  <c r="LG61" i="7"/>
  <c r="LE64" i="7" l="1"/>
  <c r="LG62" i="7"/>
  <c r="LE65" i="7" l="1"/>
  <c r="LG63" i="7"/>
  <c r="LE66" i="7" l="1"/>
  <c r="LG64" i="7"/>
  <c r="LE67" i="7" l="1"/>
  <c r="LG65" i="7"/>
  <c r="LE68" i="7" l="1"/>
  <c r="LG66" i="7"/>
  <c r="LE69" i="7" l="1"/>
  <c r="LG67" i="7"/>
  <c r="LE70" i="7" l="1"/>
  <c r="LG68" i="7"/>
  <c r="LE71" i="7" l="1"/>
  <c r="LG69" i="7"/>
  <c r="LE72" i="7" l="1"/>
  <c r="LG70" i="7"/>
  <c r="LE73" i="7" l="1"/>
  <c r="LG71" i="7"/>
  <c r="LE74" i="7" l="1"/>
  <c r="LG72" i="7"/>
  <c r="LE75" i="7" l="1"/>
  <c r="LG73" i="7"/>
  <c r="LE76" i="7" l="1"/>
  <c r="LG74" i="7"/>
  <c r="LE77" i="7" l="1"/>
  <c r="LG75" i="7"/>
  <c r="LE78" i="7" l="1"/>
  <c r="LG76" i="7"/>
  <c r="LE79" i="7" l="1"/>
  <c r="LG77" i="7"/>
  <c r="LE80" i="7" l="1"/>
  <c r="LG78" i="7"/>
  <c r="LE81" i="7" l="1"/>
  <c r="LG79" i="7"/>
  <c r="LE82" i="7" l="1"/>
  <c r="LG80" i="7"/>
  <c r="LE83" i="7" l="1"/>
  <c r="LG81" i="7"/>
  <c r="LE84" i="7" l="1"/>
  <c r="LG82" i="7"/>
  <c r="LE85" i="7" l="1"/>
  <c r="LG83" i="7"/>
  <c r="LE86" i="7" l="1"/>
  <c r="LG84" i="7"/>
  <c r="LE87" i="7" l="1"/>
  <c r="LG85" i="7"/>
  <c r="LE88" i="7" l="1"/>
  <c r="LG86" i="7"/>
  <c r="LE89" i="7" l="1"/>
  <c r="LG87" i="7"/>
  <c r="LE90" i="7" l="1"/>
  <c r="LG88" i="7"/>
  <c r="LE91" i="7" l="1"/>
  <c r="LG89" i="7"/>
  <c r="LE92" i="7" l="1"/>
  <c r="LG90" i="7"/>
  <c r="LE93" i="7" l="1"/>
  <c r="LG91" i="7"/>
  <c r="LE94" i="7" l="1"/>
  <c r="LG92" i="7"/>
  <c r="LE95" i="7" l="1"/>
  <c r="LG93" i="7"/>
  <c r="LE96" i="7" l="1"/>
  <c r="LG94" i="7"/>
  <c r="LE97" i="7" l="1"/>
  <c r="LG95" i="7"/>
  <c r="LE98" i="7" l="1"/>
  <c r="LG96" i="7"/>
  <c r="LE99" i="7" l="1"/>
  <c r="LG97" i="7"/>
  <c r="LE100" i="7" l="1"/>
  <c r="LG98" i="7"/>
  <c r="LE101" i="7" l="1"/>
  <c r="LG99" i="7"/>
  <c r="LE102" i="7" l="1"/>
  <c r="LG100" i="7"/>
  <c r="LE103" i="7" l="1"/>
  <c r="LG101" i="7"/>
  <c r="LE104" i="7" l="1"/>
  <c r="LG102" i="7"/>
  <c r="LE105" i="7" l="1"/>
  <c r="LG103" i="7"/>
  <c r="LE106" i="7" l="1"/>
  <c r="LF105" i="7" s="1"/>
  <c r="LJ105" i="7" s="1"/>
  <c r="LF104" i="7" s="1"/>
  <c r="LJ104" i="7" s="1"/>
  <c r="LG104" i="7"/>
  <c r="LF103" i="7" l="1"/>
  <c r="LJ103" i="7" s="1"/>
  <c r="LH103" i="7"/>
  <c r="LE107" i="7"/>
  <c r="LH104" i="7"/>
  <c r="LG105" i="7"/>
  <c r="LJ102" i="7" l="1"/>
  <c r="LF102" i="7"/>
  <c r="LH102" i="7"/>
  <c r="LE108" i="7"/>
  <c r="LG106" i="7"/>
  <c r="LH105" i="7"/>
  <c r="LE109" i="7" l="1"/>
  <c r="LF101" i="7"/>
  <c r="LH101" i="7"/>
  <c r="LG107" i="7"/>
  <c r="LJ101" i="7" l="1"/>
  <c r="LE110" i="7"/>
  <c r="LG108" i="7"/>
  <c r="LE111" i="7" l="1"/>
  <c r="LF100" i="7"/>
  <c r="LH100" i="7"/>
  <c r="LG109" i="7"/>
  <c r="LJ100" i="7" l="1"/>
  <c r="LE112" i="7"/>
  <c r="LG110" i="7"/>
  <c r="LF99" i="7" l="1"/>
  <c r="LJ99" i="7" s="1"/>
  <c r="LH99" i="7"/>
  <c r="LE113" i="7"/>
  <c r="LG111" i="7"/>
  <c r="LJ98" i="7" l="1"/>
  <c r="LF98" i="7"/>
  <c r="LH98" i="7"/>
  <c r="LE114" i="7"/>
  <c r="LG112" i="7"/>
  <c r="LE115" i="7" l="1"/>
  <c r="LF97" i="7"/>
  <c r="LJ97" i="7" s="1"/>
  <c r="LH97" i="7"/>
  <c r="LG113" i="7"/>
  <c r="LJ96" i="7" l="1"/>
  <c r="LF96" i="7"/>
  <c r="LH96" i="7"/>
  <c r="LE116" i="7"/>
  <c r="LG114" i="7"/>
  <c r="LE117" i="7" l="1"/>
  <c r="LF95" i="7"/>
  <c r="LH95" i="7"/>
  <c r="LG115" i="7"/>
  <c r="LJ95" i="7" l="1"/>
  <c r="LE118" i="7"/>
  <c r="LG116" i="7"/>
  <c r="LF94" i="7" l="1"/>
  <c r="LH94" i="7"/>
  <c r="LE119" i="7"/>
  <c r="LG117" i="7"/>
  <c r="LE120" i="7" l="1"/>
  <c r="LJ94" i="7"/>
  <c r="LG118" i="7"/>
  <c r="LF93" i="7" l="1"/>
  <c r="LH93" i="7"/>
  <c r="LE121" i="7"/>
  <c r="LG119" i="7"/>
  <c r="LE122" i="7" l="1"/>
  <c r="LJ93" i="7"/>
  <c r="LG120" i="7"/>
  <c r="LF92" i="7" l="1"/>
  <c r="LH92" i="7"/>
  <c r="LE123" i="7"/>
  <c r="LG121" i="7"/>
  <c r="LE124" i="7" l="1"/>
  <c r="LJ92" i="7"/>
  <c r="LG122" i="7"/>
  <c r="LE125" i="7" l="1"/>
  <c r="LF91" i="7"/>
  <c r="LH91" i="7"/>
  <c r="LG123" i="7"/>
  <c r="LJ91" i="7" l="1"/>
  <c r="LE126" i="7"/>
  <c r="LG124" i="7"/>
  <c r="LE127" i="7" l="1"/>
  <c r="LF90" i="7"/>
  <c r="LJ90" i="7" s="1"/>
  <c r="LH90" i="7"/>
  <c r="LG125" i="7"/>
  <c r="LF89" i="7" l="1"/>
  <c r="LH89" i="7"/>
  <c r="LE128" i="7"/>
  <c r="LG126" i="7"/>
  <c r="LE129" i="7" l="1"/>
  <c r="LJ89" i="7"/>
  <c r="LG127" i="7"/>
  <c r="LF88" i="7" l="1"/>
  <c r="LH88" i="7"/>
  <c r="LE130" i="7"/>
  <c r="LG128" i="7"/>
  <c r="LE131" i="7" l="1"/>
  <c r="LJ88" i="7"/>
  <c r="LG129" i="7"/>
  <c r="LF87" i="7" l="1"/>
  <c r="LH87" i="7"/>
  <c r="LE132" i="7"/>
  <c r="LG130" i="7"/>
  <c r="LE133" i="7" l="1"/>
  <c r="LJ87" i="7"/>
  <c r="LG131" i="7"/>
  <c r="LE134" i="7" l="1"/>
  <c r="LF86" i="7"/>
  <c r="LH86" i="7"/>
  <c r="LG132" i="7"/>
  <c r="LJ86" i="7" l="1"/>
  <c r="LE135" i="7"/>
  <c r="LG133" i="7"/>
  <c r="LE136" i="7" l="1"/>
  <c r="LF85" i="7"/>
  <c r="LH85" i="7"/>
  <c r="LG134" i="7"/>
  <c r="LJ85" i="7" l="1"/>
  <c r="LE137" i="7"/>
  <c r="LG135" i="7"/>
  <c r="LE138" i="7" l="1"/>
  <c r="LJ84" i="7"/>
  <c r="LF84" i="7"/>
  <c r="LH84" i="7"/>
  <c r="LG136" i="7"/>
  <c r="LF83" i="7" l="1"/>
  <c r="LH83" i="7"/>
  <c r="LE139" i="7"/>
  <c r="LG137" i="7"/>
  <c r="LE140" i="7" l="1"/>
  <c r="LJ83" i="7"/>
  <c r="LG138" i="7"/>
  <c r="LF82" i="7" l="1"/>
  <c r="LH82" i="7"/>
  <c r="LE141" i="7"/>
  <c r="LG139" i="7"/>
  <c r="LE142" i="7" l="1"/>
  <c r="LJ82" i="7"/>
  <c r="LG140" i="7"/>
  <c r="LF81" i="7" l="1"/>
  <c r="LH81" i="7"/>
  <c r="LE143" i="7"/>
  <c r="LG141" i="7"/>
  <c r="LE144" i="7" l="1"/>
  <c r="LJ81" i="7"/>
  <c r="LG142" i="7"/>
  <c r="LF80" i="7" l="1"/>
  <c r="LH80" i="7"/>
  <c r="LE145" i="7"/>
  <c r="LG143" i="7"/>
  <c r="LJ80" i="7" l="1"/>
  <c r="LE146" i="7"/>
  <c r="LG144" i="7"/>
  <c r="LF79" i="7" l="1"/>
  <c r="LH79" i="7"/>
  <c r="LE147" i="7"/>
  <c r="LG145" i="7"/>
  <c r="LE148" i="7" l="1"/>
  <c r="LJ79" i="7"/>
  <c r="LG146" i="7"/>
  <c r="LF78" i="7" l="1"/>
  <c r="LH78" i="7"/>
  <c r="LE149" i="7"/>
  <c r="LG147" i="7"/>
  <c r="LE150" i="7" l="1"/>
  <c r="LJ78" i="7"/>
  <c r="LG148" i="7"/>
  <c r="LF77" i="7" l="1"/>
  <c r="LH77" i="7"/>
  <c r="LE151" i="7"/>
  <c r="LG149" i="7"/>
  <c r="LE152" i="7" l="1"/>
  <c r="LJ77" i="7"/>
  <c r="LG150" i="7"/>
  <c r="LF76" i="7" l="1"/>
  <c r="LH76" i="7"/>
  <c r="LE153" i="7"/>
  <c r="LG151" i="7"/>
  <c r="LE154" i="7" l="1"/>
  <c r="LJ76" i="7"/>
  <c r="LG152" i="7"/>
  <c r="LF75" i="7" l="1"/>
  <c r="LH75" i="7"/>
  <c r="LE155" i="7"/>
  <c r="LG153" i="7"/>
  <c r="LE156" i="7" l="1"/>
  <c r="LJ75" i="7"/>
  <c r="LG154" i="7"/>
  <c r="LE157" i="7" l="1"/>
  <c r="LF74" i="7"/>
  <c r="LH74" i="7"/>
  <c r="LG155" i="7"/>
  <c r="LJ74" i="7" l="1"/>
  <c r="LE158" i="7"/>
  <c r="LG156" i="7"/>
  <c r="LF73" i="7" l="1"/>
  <c r="LH73" i="7"/>
  <c r="LE159" i="7"/>
  <c r="LG157" i="7"/>
  <c r="LE160" i="7" l="1"/>
  <c r="LJ73" i="7"/>
  <c r="LG158" i="7"/>
  <c r="LF72" i="7" l="1"/>
  <c r="LH72" i="7"/>
  <c r="LE161" i="7"/>
  <c r="LG159" i="7"/>
  <c r="LE162" i="7" l="1"/>
  <c r="LJ72" i="7"/>
  <c r="LG160" i="7"/>
  <c r="LF71" i="7" l="1"/>
  <c r="LJ71" i="7" s="1"/>
  <c r="LH71" i="7"/>
  <c r="LE163" i="7"/>
  <c r="LG161" i="7"/>
  <c r="LJ70" i="7" l="1"/>
  <c r="LF70" i="7"/>
  <c r="LH70" i="7"/>
  <c r="LE164" i="7"/>
  <c r="LG162" i="7"/>
  <c r="LE165" i="7" l="1"/>
  <c r="LF69" i="7"/>
  <c r="LH69" i="7"/>
  <c r="LG163" i="7"/>
  <c r="LJ69" i="7" l="1"/>
  <c r="LE166" i="7"/>
  <c r="LG164" i="7"/>
  <c r="LF68" i="7" l="1"/>
  <c r="LH68" i="7"/>
  <c r="LE167" i="7"/>
  <c r="LG165" i="7"/>
  <c r="LE168" i="7" l="1"/>
  <c r="LJ68" i="7"/>
  <c r="LG166" i="7"/>
  <c r="LJ67" i="7" l="1"/>
  <c r="LF67" i="7"/>
  <c r="LH67" i="7"/>
  <c r="LE169" i="7"/>
  <c r="LG167" i="7"/>
  <c r="LE170" i="7" l="1"/>
  <c r="LF66" i="7"/>
  <c r="LJ66" i="7" s="1"/>
  <c r="LH66" i="7"/>
  <c r="LG168" i="7"/>
  <c r="LJ65" i="7" l="1"/>
  <c r="LF65" i="7"/>
  <c r="LH65" i="7"/>
  <c r="LE171" i="7"/>
  <c r="LG169" i="7"/>
  <c r="LE172" i="7" l="1"/>
  <c r="LF64" i="7"/>
  <c r="LJ64" i="7" s="1"/>
  <c r="LH64" i="7"/>
  <c r="LK65" i="7"/>
  <c r="LM65" i="7"/>
  <c r="LN65" i="7" s="1"/>
  <c r="LI65" i="7"/>
  <c r="LG170" i="7"/>
  <c r="LF63" i="7" l="1"/>
  <c r="LH63" i="7"/>
  <c r="KY66" i="7"/>
  <c r="LA66" i="7"/>
  <c r="LK66" i="7"/>
  <c r="LE173" i="7"/>
  <c r="LG171" i="7"/>
  <c r="LE174" i="7" l="1"/>
  <c r="LK67" i="7"/>
  <c r="LM66" i="7"/>
  <c r="LJ63" i="7"/>
  <c r="LG172" i="7"/>
  <c r="LN66" i="7" l="1"/>
  <c r="LI66" i="7"/>
  <c r="LK68" i="7"/>
  <c r="LF62" i="7"/>
  <c r="LH62" i="7"/>
  <c r="LE175" i="7"/>
  <c r="LG173" i="7"/>
  <c r="LJ62" i="7" l="1"/>
  <c r="KY67" i="7"/>
  <c r="LA67" i="7"/>
  <c r="LM67" i="7" s="1"/>
  <c r="LK69" i="7"/>
  <c r="LE176" i="7"/>
  <c r="LG174" i="7"/>
  <c r="LJ61" i="7" l="1"/>
  <c r="LF61" i="7"/>
  <c r="LH61" i="7"/>
  <c r="LE177" i="7"/>
  <c r="LN67" i="7"/>
  <c r="LI67" i="7"/>
  <c r="LK70" i="7"/>
  <c r="LG175" i="7"/>
  <c r="LE178" i="7" l="1"/>
  <c r="LF60" i="7"/>
  <c r="LH60" i="7"/>
  <c r="LA68" i="7"/>
  <c r="LM68" i="7" s="1"/>
  <c r="KY68" i="7"/>
  <c r="LK71" i="7"/>
  <c r="LG176" i="7"/>
  <c r="LK72" i="7" l="1"/>
  <c r="LE179" i="7"/>
  <c r="LJ60" i="7"/>
  <c r="LN68" i="7"/>
  <c r="LI68" i="7"/>
  <c r="LG177" i="7"/>
  <c r="KY69" i="7" l="1"/>
  <c r="LA69" i="7"/>
  <c r="LM69" i="7" s="1"/>
  <c r="LE180" i="7"/>
  <c r="LF59" i="7"/>
  <c r="LH59" i="7"/>
  <c r="LK73" i="7"/>
  <c r="LG178" i="7"/>
  <c r="LE181" i="7" l="1"/>
  <c r="LN69" i="7"/>
  <c r="LI69" i="7"/>
  <c r="LK74" i="7"/>
  <c r="LJ59" i="7"/>
  <c r="LG179" i="7"/>
  <c r="LF58" i="7" l="1"/>
  <c r="LH58" i="7"/>
  <c r="LA70" i="7"/>
  <c r="LM70" i="7" s="1"/>
  <c r="KY70" i="7"/>
  <c r="LK75" i="7"/>
  <c r="LE182" i="7"/>
  <c r="LG180" i="7"/>
  <c r="LN70" i="7" l="1"/>
  <c r="LI70" i="7"/>
  <c r="LK76" i="7"/>
  <c r="LE183" i="7"/>
  <c r="LJ58" i="7"/>
  <c r="LG181" i="7"/>
  <c r="LK77" i="7" l="1"/>
  <c r="LE184" i="7"/>
  <c r="KY71" i="7"/>
  <c r="LA71" i="7"/>
  <c r="LM71" i="7" s="1"/>
  <c r="LF57" i="7"/>
  <c r="LH57" i="7"/>
  <c r="LG182" i="7"/>
  <c r="LE185" i="7" l="1"/>
  <c r="LJ57" i="7"/>
  <c r="LN71" i="7"/>
  <c r="LI71" i="7"/>
  <c r="LK78" i="7"/>
  <c r="LG183" i="7"/>
  <c r="LA72" i="7" l="1"/>
  <c r="KY72" i="7"/>
  <c r="LE186" i="7"/>
  <c r="LK79" i="7"/>
  <c r="LJ56" i="7"/>
  <c r="LF56" i="7"/>
  <c r="LH56" i="7"/>
  <c r="LG184" i="7"/>
  <c r="LF55" i="7" l="1"/>
  <c r="LH55" i="7"/>
  <c r="LE187" i="7"/>
  <c r="LK80" i="7"/>
  <c r="LM72" i="7"/>
  <c r="LG185" i="7"/>
  <c r="LN72" i="7" l="1"/>
  <c r="LI72" i="7"/>
  <c r="LE188" i="7"/>
  <c r="LK81" i="7"/>
  <c r="LJ55" i="7"/>
  <c r="LG186" i="7"/>
  <c r="LK82" i="7" l="1"/>
  <c r="KY73" i="7"/>
  <c r="LA73" i="7"/>
  <c r="LF54" i="7"/>
  <c r="LH54" i="7"/>
  <c r="LE189" i="7"/>
  <c r="LG187" i="7"/>
  <c r="LJ54" i="7" l="1"/>
  <c r="LK83" i="7"/>
  <c r="LE190" i="7"/>
  <c r="LM73" i="7"/>
  <c r="LG188" i="7"/>
  <c r="LE191" i="7" l="1"/>
  <c r="LF53" i="7"/>
  <c r="LH53" i="7"/>
  <c r="LN73" i="7"/>
  <c r="LI73" i="7"/>
  <c r="LK84" i="7"/>
  <c r="LG189" i="7"/>
  <c r="LK85" i="7" l="1"/>
  <c r="KY74" i="7"/>
  <c r="LA74" i="7"/>
  <c r="LM74" i="7" s="1"/>
  <c r="LJ53" i="7"/>
  <c r="LE192" i="7"/>
  <c r="LG190" i="7"/>
  <c r="LE193" i="7" l="1"/>
  <c r="LN74" i="7"/>
  <c r="LI74" i="7"/>
  <c r="LF52" i="7"/>
  <c r="LH52" i="7"/>
  <c r="LK86" i="7"/>
  <c r="LG191" i="7"/>
  <c r="KY75" i="7" l="1"/>
  <c r="LA75" i="7"/>
  <c r="LK87" i="7"/>
  <c r="LJ52" i="7"/>
  <c r="LE194" i="7"/>
  <c r="LG192" i="7"/>
  <c r="LK88" i="7" l="1"/>
  <c r="LE195" i="7"/>
  <c r="LM75" i="7"/>
  <c r="LF51" i="7"/>
  <c r="LH51" i="7"/>
  <c r="LG193" i="7"/>
  <c r="LJ51" i="7" l="1"/>
  <c r="LN75" i="7"/>
  <c r="LI75" i="7"/>
  <c r="LK89" i="7"/>
  <c r="LE196" i="7"/>
  <c r="LG194" i="7"/>
  <c r="LK90" i="7" l="1"/>
  <c r="LJ50" i="7"/>
  <c r="LF50" i="7"/>
  <c r="LH50" i="7"/>
  <c r="LE197" i="7"/>
  <c r="KY76" i="7"/>
  <c r="LA76" i="7"/>
  <c r="LM76" i="7" s="1"/>
  <c r="LG195" i="7"/>
  <c r="LF49" i="7" l="1"/>
  <c r="LH49" i="7"/>
  <c r="LN76" i="7"/>
  <c r="LI76" i="7"/>
  <c r="LE198" i="7"/>
  <c r="LK91" i="7"/>
  <c r="LG196" i="7"/>
  <c r="LE199" i="7" l="1"/>
  <c r="LL91" i="7"/>
  <c r="LL90" i="7" s="1"/>
  <c r="LL89" i="7" s="1"/>
  <c r="LL88" i="7" s="1"/>
  <c r="LL87" i="7" s="1"/>
  <c r="LL86" i="7" s="1"/>
  <c r="LL85" i="7" s="1"/>
  <c r="LL84" i="7" s="1"/>
  <c r="LL83" i="7" s="1"/>
  <c r="LL82" i="7" s="1"/>
  <c r="LL81" i="7" s="1"/>
  <c r="LL80" i="7" s="1"/>
  <c r="LL79" i="7" s="1"/>
  <c r="LL78" i="7" s="1"/>
  <c r="LL77" i="7" s="1"/>
  <c r="LL76" i="7" s="1"/>
  <c r="LL75" i="7" s="1"/>
  <c r="LL74" i="7" s="1"/>
  <c r="LL73" i="7" s="1"/>
  <c r="LL72" i="7" s="1"/>
  <c r="LL71" i="7" s="1"/>
  <c r="LL70" i="7" s="1"/>
  <c r="LL69" i="7" s="1"/>
  <c r="LL68" i="7" s="1"/>
  <c r="LL67" i="7" s="1"/>
  <c r="LL66" i="7" s="1"/>
  <c r="LL65" i="7" s="1"/>
  <c r="LK92" i="7"/>
  <c r="LM91" i="7"/>
  <c r="KY77" i="7"/>
  <c r="LA77" i="7"/>
  <c r="LM77" i="7" s="1"/>
  <c r="LJ49" i="7"/>
  <c r="LG197" i="7"/>
  <c r="LN91" i="7" l="1"/>
  <c r="LI91" i="7"/>
  <c r="LF48" i="7"/>
  <c r="LH48" i="7"/>
  <c r="LL92" i="7"/>
  <c r="LK93" i="7"/>
  <c r="LM92" i="7"/>
  <c r="LN77" i="7"/>
  <c r="LI77" i="7"/>
  <c r="LE200" i="7"/>
  <c r="LG198" i="7"/>
  <c r="LN92" i="7" l="1"/>
  <c r="LI92" i="7"/>
  <c r="LE201" i="7"/>
  <c r="LL93" i="7"/>
  <c r="LK94" i="7"/>
  <c r="LM93" i="7"/>
  <c r="LJ48" i="7"/>
  <c r="KY78" i="7"/>
  <c r="LA78" i="7"/>
  <c r="KY92" i="7"/>
  <c r="LA92" i="7"/>
  <c r="LG199" i="7"/>
  <c r="LN93" i="7" l="1"/>
  <c r="LI93" i="7"/>
  <c r="LE202" i="7"/>
  <c r="LA93" i="7"/>
  <c r="KY93" i="7"/>
  <c r="LF47" i="7"/>
  <c r="LH47" i="7"/>
  <c r="LM78" i="7"/>
  <c r="LL94" i="7"/>
  <c r="LK95" i="7"/>
  <c r="LM94" i="7"/>
  <c r="LG200" i="7"/>
  <c r="LL95" i="7" l="1"/>
  <c r="LK96" i="7"/>
  <c r="LM95" i="7"/>
  <c r="LJ47" i="7"/>
  <c r="LE203" i="7"/>
  <c r="LN94" i="7"/>
  <c r="LI94" i="7"/>
  <c r="LN78" i="7"/>
  <c r="LI78" i="7"/>
  <c r="KY94" i="7"/>
  <c r="LA94" i="7"/>
  <c r="LG201" i="7"/>
  <c r="KY79" i="7" l="1"/>
  <c r="LA79" i="7"/>
  <c r="KY95" i="7"/>
  <c r="LA95" i="7"/>
  <c r="LF46" i="7"/>
  <c r="LH46" i="7"/>
  <c r="LN95" i="7"/>
  <c r="LI95" i="7"/>
  <c r="LE204" i="7"/>
  <c r="LL96" i="7"/>
  <c r="LK97" i="7"/>
  <c r="LM96" i="7"/>
  <c r="LG202" i="7"/>
  <c r="LN96" i="7" l="1"/>
  <c r="LI96" i="7"/>
  <c r="LL97" i="7"/>
  <c r="LK98" i="7"/>
  <c r="LM97" i="7"/>
  <c r="LE205" i="7"/>
  <c r="LM79" i="7"/>
  <c r="KY96" i="7"/>
  <c r="LA96" i="7"/>
  <c r="LJ46" i="7"/>
  <c r="LG203" i="7"/>
  <c r="LL98" i="7" l="1"/>
  <c r="LK99" i="7"/>
  <c r="LM98" i="7"/>
  <c r="LN79" i="7"/>
  <c r="LI79" i="7"/>
  <c r="LF45" i="7"/>
  <c r="LH45" i="7"/>
  <c r="LE206" i="7"/>
  <c r="LA97" i="7"/>
  <c r="KY97" i="7"/>
  <c r="LN97" i="7"/>
  <c r="LI97" i="7"/>
  <c r="LG204" i="7"/>
  <c r="LN98" i="7" l="1"/>
  <c r="LI98" i="7"/>
  <c r="KY98" i="7"/>
  <c r="LA98" i="7"/>
  <c r="LJ45" i="7"/>
  <c r="LL99" i="7"/>
  <c r="LK100" i="7"/>
  <c r="LM99" i="7"/>
  <c r="LE207" i="7"/>
  <c r="LA80" i="7"/>
  <c r="LM80" i="7" s="1"/>
  <c r="KY80" i="7"/>
  <c r="LG205" i="7"/>
  <c r="LN99" i="7" l="1"/>
  <c r="LI99" i="7"/>
  <c r="LL100" i="7"/>
  <c r="LK101" i="7"/>
  <c r="LM100" i="7"/>
  <c r="LN80" i="7"/>
  <c r="LI80" i="7"/>
  <c r="KY99" i="7"/>
  <c r="LA99" i="7"/>
  <c r="LE208" i="7"/>
  <c r="LF44" i="7"/>
  <c r="LJ44" i="7" s="1"/>
  <c r="LH44" i="7"/>
  <c r="LG206" i="7"/>
  <c r="LJ43" i="7" l="1"/>
  <c r="LF43" i="7"/>
  <c r="LH43" i="7"/>
  <c r="LL101" i="7"/>
  <c r="LK102" i="7"/>
  <c r="LM101" i="7"/>
  <c r="KY81" i="7"/>
  <c r="LA81" i="7"/>
  <c r="LM81" i="7" s="1"/>
  <c r="LE209" i="7"/>
  <c r="LA100" i="7"/>
  <c r="KY100" i="7"/>
  <c r="LN100" i="7"/>
  <c r="LI100" i="7"/>
  <c r="LG207" i="7"/>
  <c r="LN81" i="7" l="1"/>
  <c r="LI81" i="7"/>
  <c r="LN101" i="7"/>
  <c r="LI101" i="7"/>
  <c r="KY101" i="7"/>
  <c r="LA101" i="7"/>
  <c r="LE210" i="7"/>
  <c r="LL102" i="7"/>
  <c r="LK103" i="7"/>
  <c r="LM102" i="7"/>
  <c r="LJ42" i="7"/>
  <c r="LF42" i="7"/>
  <c r="LH42" i="7"/>
  <c r="LG208" i="7"/>
  <c r="LF41" i="7" l="1"/>
  <c r="LH41" i="7"/>
  <c r="LI102" i="7"/>
  <c r="LN102" i="7"/>
  <c r="LE211" i="7"/>
  <c r="LM103" i="7"/>
  <c r="LL103" i="7"/>
  <c r="LK104" i="7"/>
  <c r="KY82" i="7"/>
  <c r="LA82" i="7"/>
  <c r="LM82" i="7" s="1"/>
  <c r="KY102" i="7"/>
  <c r="LA102" i="7"/>
  <c r="LG209" i="7"/>
  <c r="LI103" i="7" l="1"/>
  <c r="LN103" i="7"/>
  <c r="KY103" i="7"/>
  <c r="LA103" i="7"/>
  <c r="LN82" i="7"/>
  <c r="LI82" i="7"/>
  <c r="LM104" i="7"/>
  <c r="LL104" i="7"/>
  <c r="LK105" i="7"/>
  <c r="LE212" i="7"/>
  <c r="LJ41" i="7"/>
  <c r="LG210" i="7"/>
  <c r="LJ40" i="7" l="1"/>
  <c r="LF40" i="7"/>
  <c r="LH40" i="7"/>
  <c r="LE213" i="7"/>
  <c r="KY83" i="7"/>
  <c r="LA83" i="7"/>
  <c r="LI104" i="7"/>
  <c r="LN104" i="7"/>
  <c r="LL105" i="7"/>
  <c r="LM105" i="7"/>
  <c r="LA104" i="7"/>
  <c r="KY104" i="7"/>
  <c r="LG211" i="7"/>
  <c r="LA105" i="7" l="1"/>
  <c r="KY105" i="7"/>
  <c r="LE214" i="7"/>
  <c r="LN105" i="7"/>
  <c r="LI105" i="7"/>
  <c r="LM83" i="7"/>
  <c r="LF39" i="7"/>
  <c r="LH39" i="7"/>
  <c r="LG212" i="7"/>
  <c r="LJ39" i="7" l="1"/>
  <c r="LN83" i="7"/>
  <c r="LI83" i="7"/>
  <c r="LE215" i="7"/>
  <c r="LA106" i="7"/>
  <c r="KY106" i="7"/>
  <c r="LG213" i="7"/>
  <c r="LF38" i="7" l="1"/>
  <c r="LH38" i="7"/>
  <c r="LE216" i="7"/>
  <c r="LA84" i="7"/>
  <c r="KY84" i="7"/>
  <c r="LG214" i="7"/>
  <c r="LE217" i="7" l="1"/>
  <c r="LM84" i="7"/>
  <c r="LJ38" i="7"/>
  <c r="LG215" i="7"/>
  <c r="LF37" i="7" l="1"/>
  <c r="LH37" i="7"/>
  <c r="LN84" i="7"/>
  <c r="LI84" i="7"/>
  <c r="LE218" i="7"/>
  <c r="LG216" i="7"/>
  <c r="LE219" i="7" l="1"/>
  <c r="LA85" i="7"/>
  <c r="KY85" i="7"/>
  <c r="LJ37" i="7"/>
  <c r="LG217" i="7"/>
  <c r="LM85" i="7" l="1"/>
  <c r="LF36" i="7"/>
  <c r="LH36" i="7"/>
  <c r="LE220" i="7"/>
  <c r="LG218" i="7"/>
  <c r="LE221" i="7" l="1"/>
  <c r="LJ36" i="7"/>
  <c r="LN85" i="7"/>
  <c r="LI85" i="7"/>
  <c r="LG219" i="7"/>
  <c r="LE222" i="7" l="1"/>
  <c r="LF35" i="7"/>
  <c r="LH35" i="7"/>
  <c r="LA86" i="7"/>
  <c r="KY86" i="7"/>
  <c r="LG220" i="7"/>
  <c r="LJ35" i="7" l="1"/>
  <c r="LM86" i="7"/>
  <c r="LE223" i="7"/>
  <c r="LG221" i="7"/>
  <c r="LN86" i="7" l="1"/>
  <c r="LI86" i="7"/>
  <c r="LF34" i="7"/>
  <c r="LH34" i="7"/>
  <c r="LE224" i="7"/>
  <c r="LG222" i="7"/>
  <c r="LJ34" i="7" l="1"/>
  <c r="LE225" i="7"/>
  <c r="LA87" i="7"/>
  <c r="KY87" i="7"/>
  <c r="LG223" i="7"/>
  <c r="LJ33" i="7" l="1"/>
  <c r="LF33" i="7"/>
  <c r="LH33" i="7"/>
  <c r="LM87" i="7"/>
  <c r="LE226" i="7"/>
  <c r="LG224" i="7"/>
  <c r="LN87" i="7" l="1"/>
  <c r="LI87" i="7"/>
  <c r="LF32" i="7"/>
  <c r="LH32" i="7"/>
  <c r="LE227" i="7"/>
  <c r="LG225" i="7"/>
  <c r="LJ32" i="7" l="1"/>
  <c r="LE228" i="7"/>
  <c r="LA88" i="7"/>
  <c r="KY88" i="7"/>
  <c r="LG226" i="7"/>
  <c r="LE229" i="7" l="1"/>
  <c r="LM88" i="7"/>
  <c r="LF31" i="7"/>
  <c r="LH31" i="7"/>
  <c r="LG227" i="7"/>
  <c r="LJ31" i="7" l="1"/>
  <c r="LE230" i="7"/>
  <c r="LN88" i="7"/>
  <c r="LI88" i="7"/>
  <c r="LG228" i="7"/>
  <c r="LE231" i="7" l="1"/>
  <c r="KY89" i="7"/>
  <c r="LA89" i="7"/>
  <c r="LM89" i="7" s="1"/>
  <c r="LJ30" i="7"/>
  <c r="LF30" i="7"/>
  <c r="LH30" i="7"/>
  <c r="LG229" i="7"/>
  <c r="LN89" i="7" l="1"/>
  <c r="LI89" i="7"/>
  <c r="LE232" i="7"/>
  <c r="LF29" i="7"/>
  <c r="LH29" i="7"/>
  <c r="LG230" i="7"/>
  <c r="LE233" i="7" l="1"/>
  <c r="KY90" i="7"/>
  <c r="LA90" i="7"/>
  <c r="LM90" i="7" s="1"/>
  <c r="LJ29" i="7"/>
  <c r="LG231" i="7"/>
  <c r="LN90" i="7" l="1"/>
  <c r="LI90" i="7"/>
  <c r="LF28" i="7"/>
  <c r="LH28" i="7"/>
  <c r="LE234" i="7"/>
  <c r="LG232" i="7"/>
  <c r="LE235" i="7" l="1"/>
  <c r="LA91" i="7"/>
  <c r="KY91" i="7"/>
  <c r="LJ28" i="7"/>
  <c r="LG233" i="7"/>
  <c r="LF27" i="7" l="1"/>
  <c r="LH27" i="7"/>
  <c r="LE236" i="7"/>
  <c r="LG234" i="7"/>
  <c r="LE237" i="7" l="1"/>
  <c r="LJ27" i="7"/>
  <c r="LG235" i="7"/>
  <c r="LE238" i="7" l="1"/>
  <c r="LF26" i="7"/>
  <c r="LH26" i="7"/>
  <c r="LG236" i="7"/>
  <c r="LJ26" i="7" l="1"/>
  <c r="LE239" i="7"/>
  <c r="LG237" i="7"/>
  <c r="LF25" i="7" l="1"/>
  <c r="LH25" i="7"/>
  <c r="LE240" i="7"/>
  <c r="LG238" i="7"/>
  <c r="LJ25" i="7" l="1"/>
  <c r="LE241" i="7"/>
  <c r="LG239" i="7"/>
  <c r="LF24" i="7" l="1"/>
  <c r="LH24" i="7"/>
  <c r="LE242" i="7"/>
  <c r="LG240" i="7"/>
  <c r="LJ24" i="7" l="1"/>
  <c r="LE243" i="7"/>
  <c r="LG241" i="7"/>
  <c r="LF23" i="7" l="1"/>
  <c r="LH23" i="7"/>
  <c r="LE244" i="7"/>
  <c r="LG242" i="7"/>
  <c r="LJ23" i="7" l="1"/>
  <c r="LE245" i="7"/>
  <c r="LG243" i="7"/>
  <c r="LF22" i="7" l="1"/>
  <c r="LH22" i="7"/>
  <c r="LE246" i="7"/>
  <c r="LG244" i="7"/>
  <c r="LE247" i="7" l="1"/>
  <c r="LJ22" i="7"/>
  <c r="LG245" i="7"/>
  <c r="LE248" i="7" l="1"/>
  <c r="LF21" i="7"/>
  <c r="LJ21" i="7" s="1"/>
  <c r="LH21" i="7"/>
  <c r="LG246" i="7"/>
  <c r="LF20" i="7" l="1"/>
  <c r="LH20" i="7"/>
  <c r="LE249" i="7"/>
  <c r="LG247" i="7"/>
  <c r="LE250" i="7" l="1"/>
  <c r="LJ20" i="7"/>
  <c r="LG248" i="7"/>
  <c r="LF19" i="7" l="1"/>
  <c r="LH19" i="7"/>
  <c r="LE251" i="7"/>
  <c r="LG249" i="7"/>
  <c r="LE252" i="7" l="1"/>
  <c r="LJ19" i="7"/>
  <c r="LG250" i="7"/>
  <c r="LF18" i="7" l="1"/>
  <c r="LH18" i="7"/>
  <c r="LE253" i="7"/>
  <c r="LG251" i="7"/>
  <c r="LE254" i="7" l="1"/>
  <c r="LF252" i="7"/>
  <c r="LJ252" i="7" s="1"/>
  <c r="LF251" i="7" s="1"/>
  <c r="LJ251" i="7" s="1"/>
  <c r="LJ18" i="7"/>
  <c r="LG252" i="7"/>
  <c r="LH251" i="7"/>
  <c r="LF17" i="7" l="1"/>
  <c r="LH17" i="7"/>
  <c r="LF250" i="7"/>
  <c r="LH250" i="7"/>
  <c r="LE255" i="7"/>
  <c r="LH252" i="7"/>
  <c r="LG253" i="7"/>
  <c r="LJ250" i="7" l="1"/>
  <c r="LE256" i="7"/>
  <c r="LJ17" i="7"/>
  <c r="LG254" i="7"/>
  <c r="LF16" i="7" l="1"/>
  <c r="LH16" i="7"/>
  <c r="LE257" i="7"/>
  <c r="LF249" i="7"/>
  <c r="LH249" i="7"/>
  <c r="LG255" i="7"/>
  <c r="LJ249" i="7" l="1"/>
  <c r="LJ16" i="7"/>
  <c r="LE258" i="7"/>
  <c r="LG256" i="7"/>
  <c r="LF248" i="7" l="1"/>
  <c r="LH248" i="7"/>
  <c r="LF15" i="7"/>
  <c r="LH15" i="7"/>
  <c r="LE259" i="7"/>
  <c r="LG257" i="7"/>
  <c r="LJ15" i="7" l="1"/>
  <c r="LE260" i="7"/>
  <c r="LJ248" i="7"/>
  <c r="LG258" i="7"/>
  <c r="LE261" i="7" l="1"/>
  <c r="LF247" i="7"/>
  <c r="LJ247" i="7" s="1"/>
  <c r="LH247" i="7"/>
  <c r="LF14" i="7"/>
  <c r="LH14" i="7"/>
  <c r="LG259" i="7"/>
  <c r="LJ246" i="7" l="1"/>
  <c r="LF246" i="7"/>
  <c r="LH246" i="7"/>
  <c r="LJ14" i="7"/>
  <c r="LE262" i="7"/>
  <c r="LG260" i="7"/>
  <c r="LJ245" i="7" l="1"/>
  <c r="LF245" i="7"/>
  <c r="LH245" i="7"/>
  <c r="LE263" i="7"/>
  <c r="LF13" i="7"/>
  <c r="LH13" i="7"/>
  <c r="LG261" i="7"/>
  <c r="LE264" i="7" l="1"/>
  <c r="LF244" i="7"/>
  <c r="LH244" i="7"/>
  <c r="LJ13" i="7"/>
  <c r="LG262" i="7"/>
  <c r="LE265" i="7" l="1"/>
  <c r="LF12" i="7"/>
  <c r="LH12" i="7"/>
  <c r="LJ244" i="7"/>
  <c r="LG263" i="7"/>
  <c r="LJ12" i="7" l="1"/>
  <c r="LF243" i="7"/>
  <c r="LH243" i="7"/>
  <c r="LE266" i="7"/>
  <c r="LG264" i="7"/>
  <c r="LJ243" i="7" l="1"/>
  <c r="LE267" i="7"/>
  <c r="LF11" i="7"/>
  <c r="LH11" i="7"/>
  <c r="LG265" i="7"/>
  <c r="LJ11" i="7" l="1"/>
  <c r="LE268" i="7"/>
  <c r="LF242" i="7"/>
  <c r="LJ242" i="7" s="1"/>
  <c r="LH242" i="7"/>
  <c r="LG266" i="7"/>
  <c r="LF241" i="7" l="1"/>
  <c r="LH241" i="7"/>
  <c r="LF10" i="7"/>
  <c r="LH10" i="7"/>
  <c r="LE269" i="7"/>
  <c r="LG267" i="7"/>
  <c r="LE270" i="7" l="1"/>
  <c r="LJ10" i="7"/>
  <c r="LJ241" i="7"/>
  <c r="LG268" i="7"/>
  <c r="LF240" i="7" l="1"/>
  <c r="LH240" i="7"/>
  <c r="LJ9" i="7"/>
  <c r="LF9" i="7"/>
  <c r="LH9" i="7"/>
  <c r="LE271" i="7"/>
  <c r="LG269" i="7"/>
  <c r="LF8" i="7" l="1"/>
  <c r="LH8" i="7"/>
  <c r="LE272" i="7"/>
  <c r="LJ240" i="7"/>
  <c r="LG270" i="7"/>
  <c r="LE273" i="7" l="1"/>
  <c r="LF239" i="7"/>
  <c r="LH239" i="7"/>
  <c r="LJ8" i="7"/>
  <c r="LG271" i="7"/>
  <c r="LF7" i="7" l="1"/>
  <c r="LH7" i="7"/>
  <c r="LJ239" i="7"/>
  <c r="LE274" i="7"/>
  <c r="LG272" i="7"/>
  <c r="LE275" i="7" l="1"/>
  <c r="LF238" i="7"/>
  <c r="LH238" i="7"/>
  <c r="LJ7" i="7"/>
  <c r="LG273" i="7"/>
  <c r="LJ238" i="7" l="1"/>
  <c r="LF6" i="7"/>
  <c r="LH6" i="7"/>
  <c r="LE276" i="7"/>
  <c r="LG274" i="7"/>
  <c r="LF237" i="7" l="1"/>
  <c r="LH237" i="7"/>
  <c r="LE277" i="7"/>
  <c r="LJ6" i="7"/>
  <c r="LG275" i="7"/>
  <c r="LF5" i="7" l="1"/>
  <c r="LH5" i="7"/>
  <c r="LE278" i="7"/>
  <c r="LJ237" i="7"/>
  <c r="LG276" i="7"/>
  <c r="LE279" i="7" l="1"/>
  <c r="LJ5" i="7"/>
  <c r="LF236" i="7"/>
  <c r="LH236" i="7"/>
  <c r="LG277" i="7"/>
  <c r="LF4" i="7" l="1"/>
  <c r="LH4" i="7"/>
  <c r="LJ236" i="7"/>
  <c r="LE280" i="7"/>
  <c r="LG278" i="7"/>
  <c r="LE281" i="7" l="1"/>
  <c r="LF235" i="7"/>
  <c r="LJ235" i="7" s="1"/>
  <c r="LH235" i="7"/>
  <c r="LI4" i="7"/>
  <c r="LM4" i="7"/>
  <c r="LN4" i="7" s="1"/>
  <c r="LK4" i="7"/>
  <c r="LK5" i="7" s="1"/>
  <c r="LG279" i="7"/>
  <c r="LF234" i="7" l="1"/>
  <c r="LH234" i="7"/>
  <c r="LA5" i="7"/>
  <c r="KY5" i="7"/>
  <c r="KZ5" i="7" s="1"/>
  <c r="LK6" i="7"/>
  <c r="LK7" i="7" s="1"/>
  <c r="LM5" i="7"/>
  <c r="LE282" i="7"/>
  <c r="LG280" i="7"/>
  <c r="LE283" i="7" l="1"/>
  <c r="LN5" i="7"/>
  <c r="LI5" i="7"/>
  <c r="LK8" i="7"/>
  <c r="LK9" i="7" s="1"/>
  <c r="LK10" i="7" s="1"/>
  <c r="LK11" i="7" s="1"/>
  <c r="LJ234" i="7"/>
  <c r="LG281" i="7"/>
  <c r="LK12" i="7" l="1"/>
  <c r="LK13" i="7" s="1"/>
  <c r="KY6" i="7"/>
  <c r="KZ6" i="7" s="1"/>
  <c r="LA6" i="7"/>
  <c r="LM6" i="7" s="1"/>
  <c r="LF233" i="7"/>
  <c r="LH233" i="7"/>
  <c r="LE284" i="7"/>
  <c r="LG282" i="7"/>
  <c r="LE285" i="7" l="1"/>
  <c r="LN6" i="7"/>
  <c r="LI6" i="7"/>
  <c r="LJ233" i="7"/>
  <c r="LK14" i="7"/>
  <c r="LK15" i="7" s="1"/>
  <c r="LG283" i="7"/>
  <c r="KY7" i="7" l="1"/>
  <c r="KZ7" i="7" s="1"/>
  <c r="LA7" i="7"/>
  <c r="LM7" i="7" s="1"/>
  <c r="LK16" i="7"/>
  <c r="LK17" i="7" s="1"/>
  <c r="LK18" i="7" s="1"/>
  <c r="LK19" i="7" s="1"/>
  <c r="LF232" i="7"/>
  <c r="LH232" i="7"/>
  <c r="LE286" i="7"/>
  <c r="LG284" i="7"/>
  <c r="LK20" i="7" l="1"/>
  <c r="LK21" i="7" s="1"/>
  <c r="LK22" i="7" s="1"/>
  <c r="LN7" i="7"/>
  <c r="LI7" i="7"/>
  <c r="LE287" i="7"/>
  <c r="LJ232" i="7"/>
  <c r="LG285" i="7"/>
  <c r="KY8" i="7" l="1"/>
  <c r="KZ8" i="7" s="1"/>
  <c r="LA8" i="7"/>
  <c r="LM8" i="7" s="1"/>
  <c r="LF231" i="7"/>
  <c r="LH231" i="7"/>
  <c r="LE288" i="7"/>
  <c r="LK23" i="7"/>
  <c r="LG286" i="7"/>
  <c r="LK24" i="7" l="1"/>
  <c r="LK25" i="7" s="1"/>
  <c r="LK26" i="7" s="1"/>
  <c r="LJ231" i="7"/>
  <c r="LN8" i="7"/>
  <c r="LI8" i="7"/>
  <c r="LE289" i="7"/>
  <c r="LG287" i="7"/>
  <c r="LA9" i="7" l="1"/>
  <c r="LM9" i="7" s="1"/>
  <c r="KY9" i="7"/>
  <c r="KZ9" i="7" s="1"/>
  <c r="LF230" i="7"/>
  <c r="LH230" i="7"/>
  <c r="LE290" i="7"/>
  <c r="LK27" i="7"/>
  <c r="LK28" i="7" s="1"/>
  <c r="LK29" i="7" s="1"/>
  <c r="LK30" i="7" s="1"/>
  <c r="LG288" i="7"/>
  <c r="LJ230" i="7" l="1"/>
  <c r="LE291" i="7"/>
  <c r="LN9" i="7"/>
  <c r="LI9" i="7"/>
  <c r="LK31" i="7"/>
  <c r="LK32" i="7" s="1"/>
  <c r="LK33" i="7" s="1"/>
  <c r="LK34" i="7" s="1"/>
  <c r="LG289" i="7"/>
  <c r="LF229" i="7" l="1"/>
  <c r="LH229" i="7"/>
  <c r="LA10" i="7"/>
  <c r="LM10" i="7" s="1"/>
  <c r="KY10" i="7"/>
  <c r="KZ10" i="7" s="1"/>
  <c r="LK35" i="7"/>
  <c r="LK36" i="7" s="1"/>
  <c r="LE292" i="7"/>
  <c r="LG290" i="7"/>
  <c r="LE293" i="7" l="1"/>
  <c r="LL36" i="7"/>
  <c r="LL35" i="7" s="1"/>
  <c r="LL34" i="7" s="1"/>
  <c r="LL33" i="7" s="1"/>
  <c r="LL32" i="7" s="1"/>
  <c r="LL31" i="7" s="1"/>
  <c r="LL30" i="7" s="1"/>
  <c r="LL29" i="7" s="1"/>
  <c r="LL28" i="7" s="1"/>
  <c r="LL27" i="7" s="1"/>
  <c r="LL26" i="7" s="1"/>
  <c r="LL25" i="7" s="1"/>
  <c r="LL24" i="7" s="1"/>
  <c r="LL23" i="7" s="1"/>
  <c r="LL22" i="7" s="1"/>
  <c r="LL21" i="7" s="1"/>
  <c r="LL20" i="7" s="1"/>
  <c r="LL19" i="7" s="1"/>
  <c r="LL18" i="7" s="1"/>
  <c r="LL17" i="7" s="1"/>
  <c r="LL16" i="7" s="1"/>
  <c r="LL15" i="7" s="1"/>
  <c r="LL14" i="7" s="1"/>
  <c r="LL13" i="7" s="1"/>
  <c r="LL12" i="7" s="1"/>
  <c r="LL11" i="7" s="1"/>
  <c r="LL10" i="7" s="1"/>
  <c r="LL9" i="7" s="1"/>
  <c r="LL8" i="7" s="1"/>
  <c r="LL7" i="7" s="1"/>
  <c r="LL6" i="7" s="1"/>
  <c r="LL5" i="7" s="1"/>
  <c r="LL4" i="7" s="1"/>
  <c r="LK37" i="7"/>
  <c r="LM36" i="7"/>
  <c r="LN10" i="7"/>
  <c r="LI10" i="7"/>
  <c r="LJ229" i="7"/>
  <c r="LG291" i="7"/>
  <c r="LF228" i="7" l="1"/>
  <c r="LH228" i="7"/>
  <c r="KY11" i="7"/>
  <c r="KZ11" i="7" s="1"/>
  <c r="LA11" i="7"/>
  <c r="LL37" i="7"/>
  <c r="LK38" i="7"/>
  <c r="LM37" i="7"/>
  <c r="LN36" i="7"/>
  <c r="LI36" i="7"/>
  <c r="LE294" i="7"/>
  <c r="LG292" i="7"/>
  <c r="LL38" i="7" l="1"/>
  <c r="LK39" i="7"/>
  <c r="LM38" i="7"/>
  <c r="LA37" i="7"/>
  <c r="KY37" i="7"/>
  <c r="KZ37" i="7" s="1"/>
  <c r="LN37" i="7"/>
  <c r="LI37" i="7"/>
  <c r="LE295" i="7"/>
  <c r="LM11" i="7"/>
  <c r="LJ228" i="7"/>
  <c r="LG293" i="7"/>
  <c r="LN38" i="7" l="1"/>
  <c r="LI38" i="7"/>
  <c r="LF227" i="7"/>
  <c r="LH227" i="7"/>
  <c r="KY38" i="7"/>
  <c r="KZ38" i="7" s="1"/>
  <c r="LA38" i="7"/>
  <c r="LL39" i="7"/>
  <c r="LK40" i="7"/>
  <c r="LM39" i="7"/>
  <c r="LE296" i="7"/>
  <c r="LN11" i="7"/>
  <c r="LI11" i="7"/>
  <c r="LG294" i="7"/>
  <c r="LA12" i="7" l="1"/>
  <c r="LM12" i="7" s="1"/>
  <c r="KY12" i="7"/>
  <c r="KZ12" i="7" s="1"/>
  <c r="LE297" i="7"/>
  <c r="LJ227" i="7"/>
  <c r="LN39" i="7"/>
  <c r="LI39" i="7"/>
  <c r="KY39" i="7"/>
  <c r="KZ39" i="7" s="1"/>
  <c r="LA39" i="7"/>
  <c r="LL40" i="7"/>
  <c r="LK41" i="7"/>
  <c r="LM40" i="7"/>
  <c r="LG295" i="7"/>
  <c r="LN12" i="7" l="1"/>
  <c r="LI12" i="7"/>
  <c r="LN40" i="7"/>
  <c r="LI40" i="7"/>
  <c r="LF226" i="7"/>
  <c r="LH226" i="7"/>
  <c r="LL41" i="7"/>
  <c r="LK42" i="7"/>
  <c r="LM41" i="7"/>
  <c r="KY40" i="7"/>
  <c r="LA40" i="7"/>
  <c r="LE298" i="7"/>
  <c r="LG296" i="7"/>
  <c r="KY41" i="7" l="1"/>
  <c r="LA41" i="7"/>
  <c r="LN41" i="7"/>
  <c r="LI41" i="7"/>
  <c r="LA13" i="7"/>
  <c r="LM13" i="7" s="1"/>
  <c r="KY13" i="7"/>
  <c r="KZ13" i="7" s="1"/>
  <c r="LE299" i="7"/>
  <c r="LL42" i="7"/>
  <c r="LK43" i="7"/>
  <c r="LM42" i="7"/>
  <c r="LJ226" i="7"/>
  <c r="LG297" i="7"/>
  <c r="LN13" i="7" l="1"/>
  <c r="LI13" i="7"/>
  <c r="LN42" i="7"/>
  <c r="LI42" i="7"/>
  <c r="LE300" i="7"/>
  <c r="LF225" i="7"/>
  <c r="LJ225" i="7" s="1"/>
  <c r="LH225" i="7"/>
  <c r="LL43" i="7"/>
  <c r="LK44" i="7"/>
  <c r="LM43" i="7"/>
  <c r="KY42" i="7"/>
  <c r="LA42" i="7"/>
  <c r="LG298" i="7"/>
  <c r="LF224" i="7" l="1"/>
  <c r="LH224" i="7"/>
  <c r="KY43" i="7"/>
  <c r="LA43" i="7"/>
  <c r="LN43" i="7"/>
  <c r="LI43" i="7"/>
  <c r="LL44" i="7"/>
  <c r="LK45" i="7"/>
  <c r="LM44" i="7"/>
  <c r="KY14" i="7"/>
  <c r="KZ14" i="7" s="1"/>
  <c r="LA14" i="7"/>
  <c r="LM14" i="7" s="1"/>
  <c r="LE301" i="7"/>
  <c r="LG299" i="7"/>
  <c r="LN14" i="7" l="1"/>
  <c r="LI14" i="7"/>
  <c r="KY44" i="7"/>
  <c r="LA44" i="7"/>
  <c r="LE302" i="7"/>
  <c r="LN44" i="7"/>
  <c r="LI44" i="7"/>
  <c r="LL45" i="7"/>
  <c r="LK46" i="7"/>
  <c r="LM45" i="7"/>
  <c r="LJ224" i="7"/>
  <c r="LG300" i="7"/>
  <c r="KY45" i="7" l="1"/>
  <c r="LA45" i="7"/>
  <c r="LF223" i="7"/>
  <c r="LH223" i="7"/>
  <c r="LN45" i="7"/>
  <c r="LI45" i="7"/>
  <c r="LL46" i="7"/>
  <c r="LK47" i="7"/>
  <c r="LM46" i="7"/>
  <c r="LA15" i="7"/>
  <c r="LM15" i="7" s="1"/>
  <c r="KY15" i="7"/>
  <c r="KZ15" i="7" s="1"/>
  <c r="LE303" i="7"/>
  <c r="LG301" i="7"/>
  <c r="LN15" i="7" l="1"/>
  <c r="LI15" i="7"/>
  <c r="KY46" i="7"/>
  <c r="LA46" i="7"/>
  <c r="LJ223" i="7"/>
  <c r="LN46" i="7"/>
  <c r="LI46" i="7"/>
  <c r="LE304" i="7"/>
  <c r="LL47" i="7"/>
  <c r="LK48" i="7"/>
  <c r="LM47" i="7"/>
  <c r="LG302" i="7"/>
  <c r="LA16" i="7" l="1"/>
  <c r="LM16" i="7" s="1"/>
  <c r="KY16" i="7"/>
  <c r="KZ16" i="7" s="1"/>
  <c r="LF222" i="7"/>
  <c r="LH222" i="7"/>
  <c r="LN47" i="7"/>
  <c r="LI47" i="7"/>
  <c r="LE305" i="7"/>
  <c r="LL48" i="7"/>
  <c r="LK49" i="7"/>
  <c r="LM48" i="7"/>
  <c r="LA47" i="7"/>
  <c r="KY47" i="7"/>
  <c r="LG303" i="7"/>
  <c r="LN48" i="7" l="1"/>
  <c r="LI48" i="7"/>
  <c r="LL49" i="7"/>
  <c r="LK50" i="7"/>
  <c r="LM49" i="7"/>
  <c r="LA48" i="7"/>
  <c r="KY48" i="7"/>
  <c r="LJ222" i="7"/>
  <c r="LE306" i="7"/>
  <c r="LN16" i="7"/>
  <c r="LI16" i="7"/>
  <c r="LG304" i="7"/>
  <c r="KY17" i="7" l="1"/>
  <c r="KZ17" i="7" s="1"/>
  <c r="LA17" i="7"/>
  <c r="LM17" i="7" s="1"/>
  <c r="LE307" i="7"/>
  <c r="LN49" i="7"/>
  <c r="LI49" i="7"/>
  <c r="LJ221" i="7"/>
  <c r="LF221" i="7"/>
  <c r="LH221" i="7"/>
  <c r="LL50" i="7"/>
  <c r="LK51" i="7"/>
  <c r="LM50" i="7"/>
  <c r="KY49" i="7"/>
  <c r="LA49" i="7"/>
  <c r="LG305" i="7"/>
  <c r="LN50" i="7" l="1"/>
  <c r="LI50" i="7"/>
  <c r="LF220" i="7"/>
  <c r="LJ220" i="7" s="1"/>
  <c r="LH220" i="7"/>
  <c r="LE308" i="7"/>
  <c r="LL51" i="7"/>
  <c r="LK52" i="7"/>
  <c r="LM51" i="7"/>
  <c r="LA50" i="7"/>
  <c r="KY50" i="7"/>
  <c r="LN17" i="7"/>
  <c r="LI17" i="7"/>
  <c r="LG306" i="7"/>
  <c r="LF219" i="7" l="1"/>
  <c r="LH219" i="7"/>
  <c r="KY51" i="7"/>
  <c r="LA51" i="7"/>
  <c r="KY18" i="7"/>
  <c r="KZ18" i="7" s="1"/>
  <c r="LA18" i="7"/>
  <c r="LM18" i="7" s="1"/>
  <c r="LN51" i="7"/>
  <c r="LI51" i="7"/>
  <c r="LE309" i="7"/>
  <c r="LL52" i="7"/>
  <c r="LK53" i="7"/>
  <c r="LM52" i="7"/>
  <c r="LG307" i="7"/>
  <c r="LN18" i="7" l="1"/>
  <c r="LI18" i="7"/>
  <c r="LN52" i="7"/>
  <c r="LI52" i="7"/>
  <c r="LE310" i="7"/>
  <c r="LL53" i="7"/>
  <c r="LK54" i="7"/>
  <c r="LM53" i="7"/>
  <c r="LA52" i="7"/>
  <c r="KY52" i="7"/>
  <c r="LJ219" i="7"/>
  <c r="LG308" i="7"/>
  <c r="LN53" i="7" l="1"/>
  <c r="LI53" i="7"/>
  <c r="LA53" i="7"/>
  <c r="KY53" i="7"/>
  <c r="LE311" i="7"/>
  <c r="LF218" i="7"/>
  <c r="LH218" i="7"/>
  <c r="LL54" i="7"/>
  <c r="LK55" i="7"/>
  <c r="LM54" i="7"/>
  <c r="KY19" i="7"/>
  <c r="KZ19" i="7" s="1"/>
  <c r="LA19" i="7"/>
  <c r="LG309" i="7"/>
  <c r="LN54" i="7" l="1"/>
  <c r="LI54" i="7"/>
  <c r="LL55" i="7"/>
  <c r="LK56" i="7"/>
  <c r="LM55" i="7"/>
  <c r="LJ218" i="7"/>
  <c r="LM19" i="7"/>
  <c r="LA54" i="7"/>
  <c r="KY54" i="7"/>
  <c r="LE312" i="7"/>
  <c r="LG310" i="7"/>
  <c r="LN55" i="7" l="1"/>
  <c r="LI55" i="7"/>
  <c r="LN19" i="7"/>
  <c r="LI19" i="7"/>
  <c r="LA55" i="7"/>
  <c r="KY55" i="7"/>
  <c r="LL56" i="7"/>
  <c r="LK57" i="7"/>
  <c r="LM56" i="7"/>
  <c r="LE313" i="7"/>
  <c r="LF217" i="7"/>
  <c r="LH217" i="7"/>
  <c r="LG311" i="7"/>
  <c r="LL57" i="7" l="1"/>
  <c r="LK58" i="7"/>
  <c r="LM57" i="7"/>
  <c r="LN56" i="7"/>
  <c r="LI56" i="7"/>
  <c r="LJ217" i="7"/>
  <c r="LA20" i="7"/>
  <c r="LM20" i="7" s="1"/>
  <c r="KY20" i="7"/>
  <c r="KZ20" i="7" s="1"/>
  <c r="LE314" i="7"/>
  <c r="KY56" i="7"/>
  <c r="LA56" i="7"/>
  <c r="LG312" i="7"/>
  <c r="LN20" i="7" l="1"/>
  <c r="LI20" i="7"/>
  <c r="LF216" i="7"/>
  <c r="LH216" i="7"/>
  <c r="LL58" i="7"/>
  <c r="LK59" i="7"/>
  <c r="LM58" i="7"/>
  <c r="LN57" i="7"/>
  <c r="LI57" i="7"/>
  <c r="LE315" i="7"/>
  <c r="KY57" i="7"/>
  <c r="LA57" i="7"/>
  <c r="LG313" i="7"/>
  <c r="LN58" i="7" l="1"/>
  <c r="LI58" i="7"/>
  <c r="LE316" i="7"/>
  <c r="LL59" i="7"/>
  <c r="LK60" i="7"/>
  <c r="LM59" i="7"/>
  <c r="LJ216" i="7"/>
  <c r="KY58" i="7"/>
  <c r="LA58" i="7"/>
  <c r="LA21" i="7"/>
  <c r="KY21" i="7"/>
  <c r="KZ21" i="7" s="1"/>
  <c r="LG314" i="7"/>
  <c r="LF215" i="7" l="1"/>
  <c r="LH215" i="7"/>
  <c r="LM21" i="7"/>
  <c r="LN59" i="7"/>
  <c r="LI59" i="7"/>
  <c r="LE317" i="7"/>
  <c r="LL60" i="7"/>
  <c r="LK61" i="7"/>
  <c r="LM60" i="7"/>
  <c r="LA59" i="7"/>
  <c r="KY59" i="7"/>
  <c r="LG315" i="7"/>
  <c r="LN60" i="7" l="1"/>
  <c r="LI60" i="7"/>
  <c r="LL61" i="7"/>
  <c r="LK62" i="7"/>
  <c r="LM61" i="7"/>
  <c r="KY60" i="7"/>
  <c r="LA60" i="7"/>
  <c r="LE318" i="7"/>
  <c r="LJ215" i="7"/>
  <c r="LN21" i="7"/>
  <c r="LI21" i="7"/>
  <c r="LG316" i="7"/>
  <c r="LL62" i="7" l="1"/>
  <c r="LK63" i="7"/>
  <c r="LM62" i="7"/>
  <c r="LF214" i="7"/>
  <c r="LJ214" i="7" s="1"/>
  <c r="LH214" i="7"/>
  <c r="KY22" i="7"/>
  <c r="KZ22" i="7" s="1"/>
  <c r="LA22" i="7"/>
  <c r="LM22" i="7" s="1"/>
  <c r="LE319" i="7"/>
  <c r="KY61" i="7"/>
  <c r="LA61" i="7"/>
  <c r="LN61" i="7"/>
  <c r="LI61" i="7"/>
  <c r="LG317" i="7"/>
  <c r="LF213" i="7" l="1"/>
  <c r="LH213" i="7"/>
  <c r="LE320" i="7"/>
  <c r="LN62" i="7"/>
  <c r="LI62" i="7"/>
  <c r="LN22" i="7"/>
  <c r="LI22" i="7"/>
  <c r="KY62" i="7"/>
  <c r="LA62" i="7"/>
  <c r="LL63" i="7"/>
  <c r="LK64" i="7"/>
  <c r="LM63" i="7"/>
  <c r="LG318" i="7"/>
  <c r="LE321" i="7" l="1"/>
  <c r="LK213" i="7"/>
  <c r="LM213" i="7"/>
  <c r="LN213" i="7" s="1"/>
  <c r="LI213" i="7"/>
  <c r="LN63" i="7"/>
  <c r="LI63" i="7"/>
  <c r="LA63" i="7"/>
  <c r="KY63" i="7"/>
  <c r="LL64" i="7"/>
  <c r="LM64" i="7"/>
  <c r="LA23" i="7"/>
  <c r="LM23" i="7" s="1"/>
  <c r="KY23" i="7"/>
  <c r="KZ23" i="7" s="1"/>
  <c r="LJ213" i="7"/>
  <c r="LG319" i="7"/>
  <c r="LN64" i="7" l="1"/>
  <c r="LI64" i="7"/>
  <c r="LK214" i="7"/>
  <c r="LN23" i="7"/>
  <c r="LI23" i="7"/>
  <c r="LJ212" i="7"/>
  <c r="LF212" i="7"/>
  <c r="LH212" i="7"/>
  <c r="KY64" i="7"/>
  <c r="LA64" i="7"/>
  <c r="KY214" i="7"/>
  <c r="LA214" i="7"/>
  <c r="LE322" i="7"/>
  <c r="LG320" i="7"/>
  <c r="LF211" i="7" l="1"/>
  <c r="LH211" i="7"/>
  <c r="LA65" i="7"/>
  <c r="KY65" i="7"/>
  <c r="LE323" i="7"/>
  <c r="KY24" i="7"/>
  <c r="KZ24" i="7" s="1"/>
  <c r="LA24" i="7"/>
  <c r="LK215" i="7"/>
  <c r="LM214" i="7"/>
  <c r="LG321" i="7"/>
  <c r="LN214" i="7" l="1"/>
  <c r="LI214" i="7"/>
  <c r="LE324" i="7"/>
  <c r="LK216" i="7"/>
  <c r="LM24" i="7"/>
  <c r="LJ211" i="7"/>
  <c r="LG322" i="7"/>
  <c r="LF210" i="7" l="1"/>
  <c r="LH210" i="7"/>
  <c r="LN24" i="7"/>
  <c r="LI24" i="7"/>
  <c r="LE325" i="7"/>
  <c r="LK217" i="7"/>
  <c r="KY215" i="7"/>
  <c r="LA215" i="7"/>
  <c r="LM215" i="7" s="1"/>
  <c r="LG323" i="7"/>
  <c r="LN215" i="7" l="1"/>
  <c r="LI215" i="7"/>
  <c r="LE326" i="7"/>
  <c r="LK218" i="7"/>
  <c r="LA25" i="7"/>
  <c r="LM25" i="7" s="1"/>
  <c r="KY25" i="7"/>
  <c r="KZ25" i="7" s="1"/>
  <c r="LJ210" i="7"/>
  <c r="LG324" i="7"/>
  <c r="LE327" i="7" l="1"/>
  <c r="LA216" i="7"/>
  <c r="LM216" i="7" s="1"/>
  <c r="KY216" i="7"/>
  <c r="LN25" i="7"/>
  <c r="LI25" i="7"/>
  <c r="LF209" i="7"/>
  <c r="LH209" i="7"/>
  <c r="LK219" i="7"/>
  <c r="LG325" i="7"/>
  <c r="LE328" i="7" l="1"/>
  <c r="LK220" i="7"/>
  <c r="LJ209" i="7"/>
  <c r="LN216" i="7"/>
  <c r="LI216" i="7"/>
  <c r="KY26" i="7"/>
  <c r="KZ26" i="7" s="1"/>
  <c r="LA26" i="7"/>
  <c r="LM26" i="7" s="1"/>
  <c r="LG326" i="7"/>
  <c r="LE329" i="7" l="1"/>
  <c r="KY217" i="7"/>
  <c r="LA217" i="7"/>
  <c r="LM217" i="7" s="1"/>
  <c r="LK221" i="7"/>
  <c r="LN26" i="7"/>
  <c r="LI26" i="7"/>
  <c r="LF208" i="7"/>
  <c r="LH208" i="7"/>
  <c r="LG327" i="7"/>
  <c r="LN217" i="7" l="1"/>
  <c r="LI217" i="7"/>
  <c r="LE330" i="7"/>
  <c r="KY27" i="7"/>
  <c r="KZ27" i="7" s="1"/>
  <c r="LA27" i="7"/>
  <c r="LM27" i="7" s="1"/>
  <c r="LJ208" i="7"/>
  <c r="LK222" i="7"/>
  <c r="LG328" i="7"/>
  <c r="LN27" i="7" l="1"/>
  <c r="LI27" i="7"/>
  <c r="LE331" i="7"/>
  <c r="LK223" i="7"/>
  <c r="LF207" i="7"/>
  <c r="LH207" i="7"/>
  <c r="KY218" i="7"/>
  <c r="LA218" i="7"/>
  <c r="LM218" i="7" s="1"/>
  <c r="LG329" i="7"/>
  <c r="LN218" i="7" l="1"/>
  <c r="LI218" i="7"/>
  <c r="LE332" i="7"/>
  <c r="LJ207" i="7"/>
  <c r="LK224" i="7"/>
  <c r="KY28" i="7"/>
  <c r="KZ28" i="7" s="1"/>
  <c r="LA28" i="7"/>
  <c r="LM28" i="7" s="1"/>
  <c r="LG330" i="7"/>
  <c r="KY219" i="7" l="1"/>
  <c r="LA219" i="7"/>
  <c r="LM219" i="7" s="1"/>
  <c r="LF206" i="7"/>
  <c r="LJ206" i="7" s="1"/>
  <c r="LH206" i="7"/>
  <c r="LK225" i="7"/>
  <c r="LE333" i="7"/>
  <c r="LN28" i="7"/>
  <c r="LI28" i="7"/>
  <c r="LG331" i="7"/>
  <c r="LF205" i="7" l="1"/>
  <c r="LH205" i="7"/>
  <c r="LN219" i="7"/>
  <c r="LI219" i="7"/>
  <c r="LK226" i="7"/>
  <c r="LE334" i="7"/>
  <c r="LA29" i="7"/>
  <c r="LM29" i="7" s="1"/>
  <c r="KY29" i="7"/>
  <c r="KZ29" i="7" s="1"/>
  <c r="LG332" i="7"/>
  <c r="LK227" i="7" l="1"/>
  <c r="LE335" i="7"/>
  <c r="LN29" i="7"/>
  <c r="LI29" i="7"/>
  <c r="LA220" i="7"/>
  <c r="KY220" i="7"/>
  <c r="LJ205" i="7"/>
  <c r="LG333" i="7"/>
  <c r="LE336" i="7" l="1"/>
  <c r="LA30" i="7"/>
  <c r="LM30" i="7" s="1"/>
  <c r="KY30" i="7"/>
  <c r="KZ30" i="7" s="1"/>
  <c r="LM220" i="7"/>
  <c r="LF204" i="7"/>
  <c r="LH204" i="7"/>
  <c r="LK228" i="7"/>
  <c r="LG334" i="7"/>
  <c r="LN30" i="7" l="1"/>
  <c r="LI30" i="7"/>
  <c r="LK229" i="7"/>
  <c r="LJ204" i="7"/>
  <c r="LN220" i="7"/>
  <c r="LI220" i="7"/>
  <c r="LE337" i="7"/>
  <c r="LG335" i="7"/>
  <c r="LE338" i="7" l="1"/>
  <c r="KY221" i="7"/>
  <c r="LA221" i="7"/>
  <c r="LM221" i="7" s="1"/>
  <c r="LK230" i="7"/>
  <c r="LF203" i="7"/>
  <c r="LH203" i="7"/>
  <c r="LA31" i="7"/>
  <c r="LM31" i="7" s="1"/>
  <c r="KY31" i="7"/>
  <c r="KZ31" i="7" s="1"/>
  <c r="LG336" i="7"/>
  <c r="LN31" i="7" l="1"/>
  <c r="LI31" i="7"/>
  <c r="LN221" i="7"/>
  <c r="LI221" i="7"/>
  <c r="LK231" i="7"/>
  <c r="LJ203" i="7"/>
  <c r="LE339" i="7"/>
  <c r="LG337" i="7"/>
  <c r="LE340" i="7" l="1"/>
  <c r="LA222" i="7"/>
  <c r="LM222" i="7" s="1"/>
  <c r="KY222" i="7"/>
  <c r="LF202" i="7"/>
  <c r="LH202" i="7"/>
  <c r="KY32" i="7"/>
  <c r="KZ32" i="7" s="1"/>
  <c r="LA32" i="7"/>
  <c r="LK232" i="7"/>
  <c r="LG338" i="7"/>
  <c r="LK233" i="7" l="1"/>
  <c r="LN222" i="7"/>
  <c r="LI222" i="7"/>
  <c r="LM32" i="7"/>
  <c r="LJ202" i="7"/>
  <c r="LE341" i="7"/>
  <c r="LG339" i="7"/>
  <c r="LN32" i="7" l="1"/>
  <c r="LI32" i="7"/>
  <c r="LE342" i="7"/>
  <c r="KY223" i="7"/>
  <c r="LA223" i="7"/>
  <c r="LF201" i="7"/>
  <c r="LH201" i="7"/>
  <c r="LK234" i="7"/>
  <c r="LG340" i="7"/>
  <c r="LK235" i="7" l="1"/>
  <c r="LJ201" i="7"/>
  <c r="LE343" i="7"/>
  <c r="LM223" i="7"/>
  <c r="LA33" i="7"/>
  <c r="KY33" i="7"/>
  <c r="KZ33" i="7" s="1"/>
  <c r="LG341" i="7"/>
  <c r="LE344" i="7" l="1"/>
  <c r="LK236" i="7"/>
  <c r="LM33" i="7"/>
  <c r="LF200" i="7"/>
  <c r="LH200" i="7"/>
  <c r="LN223" i="7"/>
  <c r="LI223" i="7"/>
  <c r="LG342" i="7"/>
  <c r="LK237" i="7" l="1"/>
  <c r="LA224" i="7"/>
  <c r="KY224" i="7"/>
  <c r="LJ200" i="7"/>
  <c r="LE345" i="7"/>
  <c r="LN33" i="7"/>
  <c r="LI33" i="7"/>
  <c r="LG343" i="7"/>
  <c r="KY34" i="7" l="1"/>
  <c r="KZ34" i="7" s="1"/>
  <c r="LA34" i="7"/>
  <c r="LM34" i="7" s="1"/>
  <c r="LM224" i="7"/>
  <c r="LE346" i="7"/>
  <c r="LF199" i="7"/>
  <c r="LH199" i="7"/>
  <c r="LK238" i="7"/>
  <c r="LG344" i="7"/>
  <c r="LE347" i="7" l="1"/>
  <c r="LN224" i="7"/>
  <c r="LI224" i="7"/>
  <c r="LK239" i="7"/>
  <c r="LJ199" i="7"/>
  <c r="LN34" i="7"/>
  <c r="LI34" i="7"/>
  <c r="LG345" i="7"/>
  <c r="LF198" i="7" l="1"/>
  <c r="LH198" i="7"/>
  <c r="KY225" i="7"/>
  <c r="LA225" i="7"/>
  <c r="KY35" i="7"/>
  <c r="KZ35" i="7" s="1"/>
  <c r="LA35" i="7"/>
  <c r="LM35" i="7" s="1"/>
  <c r="LK240" i="7"/>
  <c r="LE348" i="7"/>
  <c r="LG346" i="7"/>
  <c r="LE349" i="7" l="1"/>
  <c r="LF347" i="7"/>
  <c r="LJ347" i="7" s="1"/>
  <c r="LF346" i="7" s="1"/>
  <c r="LJ346" i="7" s="1"/>
  <c r="LN35" i="7"/>
  <c r="LI35" i="7"/>
  <c r="LK241" i="7"/>
  <c r="LM225" i="7"/>
  <c r="LJ198" i="7"/>
  <c r="LG347" i="7"/>
  <c r="LN225" i="7" l="1"/>
  <c r="LI225" i="7"/>
  <c r="LF345" i="7"/>
  <c r="LH345" i="7"/>
  <c r="LK242" i="7"/>
  <c r="LH346" i="7"/>
  <c r="LF197" i="7"/>
  <c r="LH197" i="7"/>
  <c r="KY36" i="7"/>
  <c r="KZ36" i="7" s="1"/>
  <c r="LA36" i="7"/>
  <c r="LE350" i="7"/>
  <c r="LG348" i="7"/>
  <c r="LH347" i="7"/>
  <c r="LE351" i="7" l="1"/>
  <c r="LK243" i="7"/>
  <c r="LJ345" i="7"/>
  <c r="LJ197" i="7"/>
  <c r="KY226" i="7"/>
  <c r="LA226" i="7"/>
  <c r="LM226" i="7" s="1"/>
  <c r="LG349" i="7"/>
  <c r="LF344" i="7" l="1"/>
  <c r="LH344" i="7"/>
  <c r="LF196" i="7"/>
  <c r="LJ196" i="7" s="1"/>
  <c r="LH196" i="7"/>
  <c r="LE352" i="7"/>
  <c r="LN226" i="7"/>
  <c r="LI226" i="7"/>
  <c r="LK244" i="7"/>
  <c r="LG350" i="7"/>
  <c r="LF195" i="7" l="1"/>
  <c r="LH195" i="7"/>
  <c r="KY227" i="7"/>
  <c r="LA227" i="7"/>
  <c r="LK245" i="7"/>
  <c r="LE353" i="7"/>
  <c r="LF352" i="7"/>
  <c r="LJ352" i="7" s="1"/>
  <c r="LF351" i="7" s="1"/>
  <c r="LJ351" i="7" s="1"/>
  <c r="LJ344" i="7"/>
  <c r="LG351" i="7"/>
  <c r="LF343" i="7" l="1"/>
  <c r="LH343" i="7"/>
  <c r="LK246" i="7"/>
  <c r="LJ350" i="7"/>
  <c r="LF350" i="7"/>
  <c r="LH350" i="7"/>
  <c r="LE354" i="7"/>
  <c r="LM227" i="7"/>
  <c r="LJ195" i="7"/>
  <c r="LG352" i="7"/>
  <c r="LH351" i="7"/>
  <c r="LJ194" i="7" l="1"/>
  <c r="LF194" i="7"/>
  <c r="LH194" i="7"/>
  <c r="LN227" i="7"/>
  <c r="LI227" i="7"/>
  <c r="LF349" i="7"/>
  <c r="LH349" i="7"/>
  <c r="LE355" i="7"/>
  <c r="LK247" i="7"/>
  <c r="LJ343" i="7"/>
  <c r="LH352" i="7"/>
  <c r="LG353" i="7"/>
  <c r="LE356" i="7" l="1"/>
  <c r="LK248" i="7"/>
  <c r="LF342" i="7"/>
  <c r="LJ342" i="7" s="1"/>
  <c r="LH342" i="7"/>
  <c r="LJ349" i="7"/>
  <c r="LA228" i="7"/>
  <c r="KY228" i="7"/>
  <c r="LJ193" i="7"/>
  <c r="LF193" i="7"/>
  <c r="LH193" i="7"/>
  <c r="LG354" i="7"/>
  <c r="LF341" i="7" l="1"/>
  <c r="LH341" i="7"/>
  <c r="LF192" i="7"/>
  <c r="LH192" i="7"/>
  <c r="LK249" i="7"/>
  <c r="LM228" i="7"/>
  <c r="LF348" i="7"/>
  <c r="LH348" i="7"/>
  <c r="LE357" i="7"/>
  <c r="LG355" i="7"/>
  <c r="LM348" i="7" l="1"/>
  <c r="LN348" i="7" s="1"/>
  <c r="LE358" i="7"/>
  <c r="LN228" i="7"/>
  <c r="LI228" i="7"/>
  <c r="LL249" i="7"/>
  <c r="LL248" i="7" s="1"/>
  <c r="LL247" i="7" s="1"/>
  <c r="LL246" i="7" s="1"/>
  <c r="LL245" i="7" s="1"/>
  <c r="LL244" i="7" s="1"/>
  <c r="LL243" i="7" s="1"/>
  <c r="LL242" i="7" s="1"/>
  <c r="LL241" i="7" s="1"/>
  <c r="LL240" i="7" s="1"/>
  <c r="LL239" i="7" s="1"/>
  <c r="LL238" i="7" s="1"/>
  <c r="LL237" i="7" s="1"/>
  <c r="LL236" i="7" s="1"/>
  <c r="LL235" i="7" s="1"/>
  <c r="LL234" i="7" s="1"/>
  <c r="LL233" i="7" s="1"/>
  <c r="LL232" i="7" s="1"/>
  <c r="LL231" i="7" s="1"/>
  <c r="LL230" i="7" s="1"/>
  <c r="LL229" i="7" s="1"/>
  <c r="LL228" i="7" s="1"/>
  <c r="LL227" i="7" s="1"/>
  <c r="LL226" i="7" s="1"/>
  <c r="LL225" i="7" s="1"/>
  <c r="LL224" i="7" s="1"/>
  <c r="LL223" i="7" s="1"/>
  <c r="LL222" i="7" s="1"/>
  <c r="LL221" i="7" s="1"/>
  <c r="LL220" i="7" s="1"/>
  <c r="LL219" i="7" s="1"/>
  <c r="LL218" i="7" s="1"/>
  <c r="LL217" i="7" s="1"/>
  <c r="LL216" i="7" s="1"/>
  <c r="LL215" i="7" s="1"/>
  <c r="LL214" i="7" s="1"/>
  <c r="LL213" i="7" s="1"/>
  <c r="LK250" i="7"/>
  <c r="LM249" i="7"/>
  <c r="LJ192" i="7"/>
  <c r="LJ341" i="7"/>
  <c r="LG356" i="7"/>
  <c r="LN249" i="7" l="1"/>
  <c r="LI249" i="7"/>
  <c r="LL250" i="7"/>
  <c r="LK251" i="7"/>
  <c r="LM250" i="7"/>
  <c r="LE359" i="7"/>
  <c r="KY229" i="7"/>
  <c r="LA229" i="7"/>
  <c r="LM229" i="7" s="1"/>
  <c r="LF340" i="7"/>
  <c r="LH340" i="7"/>
  <c r="LF191" i="7"/>
  <c r="LH191" i="7"/>
  <c r="LG357" i="7"/>
  <c r="LK252" i="7" l="1"/>
  <c r="LL251" i="7"/>
  <c r="LM251" i="7"/>
  <c r="LI250" i="7"/>
  <c r="LN250" i="7"/>
  <c r="LJ340" i="7"/>
  <c r="LN229" i="7"/>
  <c r="LI229" i="7"/>
  <c r="LJ191" i="7"/>
  <c r="LE360" i="7"/>
  <c r="LA250" i="7"/>
  <c r="LG358" i="7"/>
  <c r="LF190" i="7" l="1"/>
  <c r="LH190" i="7"/>
  <c r="LA251" i="7"/>
  <c r="LE361" i="7"/>
  <c r="KY230" i="7"/>
  <c r="LA230" i="7"/>
  <c r="LM230" i="7" s="1"/>
  <c r="LI251" i="7"/>
  <c r="LN251" i="7"/>
  <c r="LF339" i="7"/>
  <c r="LH339" i="7"/>
  <c r="LL252" i="7"/>
  <c r="LM252" i="7"/>
  <c r="LG359" i="7"/>
  <c r="LI252" i="7" l="1"/>
  <c r="LN252" i="7"/>
  <c r="LJ339" i="7"/>
  <c r="LA252" i="7"/>
  <c r="LE362" i="7"/>
  <c r="LN230" i="7"/>
  <c r="LI230" i="7"/>
  <c r="LJ190" i="7"/>
  <c r="LG360" i="7"/>
  <c r="KY231" i="7" l="1"/>
  <c r="LA231" i="7"/>
  <c r="LF338" i="7"/>
  <c r="LH338" i="7"/>
  <c r="LE363" i="7"/>
  <c r="LA253" i="7"/>
  <c r="LF189" i="7"/>
  <c r="LH189" i="7"/>
  <c r="LG361" i="7"/>
  <c r="LJ338" i="7" l="1"/>
  <c r="LJ189" i="7"/>
  <c r="LE364" i="7"/>
  <c r="LM231" i="7"/>
  <c r="LG362" i="7"/>
  <c r="LN231" i="7" l="1"/>
  <c r="LI231" i="7"/>
  <c r="LF337" i="7"/>
  <c r="LH337" i="7"/>
  <c r="LE365" i="7"/>
  <c r="LJ188" i="7"/>
  <c r="LF188" i="7"/>
  <c r="LH188" i="7"/>
  <c r="LG363" i="7"/>
  <c r="LJ337" i="7" l="1"/>
  <c r="LE366" i="7"/>
  <c r="LA232" i="7"/>
  <c r="KY232" i="7"/>
  <c r="LF187" i="7"/>
  <c r="LH187" i="7"/>
  <c r="LG364" i="7"/>
  <c r="LF336" i="7" l="1"/>
  <c r="LH336" i="7"/>
  <c r="LM232" i="7"/>
  <c r="LJ187" i="7"/>
  <c r="LE367" i="7"/>
  <c r="LG365" i="7"/>
  <c r="LF186" i="7" l="1"/>
  <c r="LH186" i="7"/>
  <c r="LN232" i="7"/>
  <c r="LI232" i="7"/>
  <c r="LE368" i="7"/>
  <c r="LJ336" i="7"/>
  <c r="LG366" i="7"/>
  <c r="LF335" i="7" l="1"/>
  <c r="LH335" i="7"/>
  <c r="LE369" i="7"/>
  <c r="LA233" i="7"/>
  <c r="KY233" i="7"/>
  <c r="LJ186" i="7"/>
  <c r="LG367" i="7"/>
  <c r="LE370" i="7" l="1"/>
  <c r="LF185" i="7"/>
  <c r="LH185" i="7"/>
  <c r="LM233" i="7"/>
  <c r="LJ335" i="7"/>
  <c r="LG368" i="7"/>
  <c r="LJ334" i="7" l="1"/>
  <c r="LF334" i="7"/>
  <c r="LH334" i="7"/>
  <c r="LJ185" i="7"/>
  <c r="LN233" i="7"/>
  <c r="LI233" i="7"/>
  <c r="LE371" i="7"/>
  <c r="LG369" i="7"/>
  <c r="LF333" i="7" l="1"/>
  <c r="LH333" i="7"/>
  <c r="LF184" i="7"/>
  <c r="LJ184" i="7" s="1"/>
  <c r="LH184" i="7"/>
  <c r="LE372" i="7"/>
  <c r="LA234" i="7"/>
  <c r="KY234" i="7"/>
  <c r="LG370" i="7"/>
  <c r="LJ183" i="7" l="1"/>
  <c r="LF183" i="7"/>
  <c r="LH183" i="7"/>
  <c r="LE373" i="7"/>
  <c r="LM234" i="7"/>
  <c r="LJ333" i="7"/>
  <c r="LG371" i="7"/>
  <c r="LF182" i="7" l="1"/>
  <c r="LH182" i="7"/>
  <c r="LE374" i="7"/>
  <c r="LF332" i="7"/>
  <c r="LH332" i="7"/>
  <c r="LN234" i="7"/>
  <c r="LI234" i="7"/>
  <c r="LG372" i="7"/>
  <c r="LE375" i="7" l="1"/>
  <c r="KY235" i="7"/>
  <c r="LA235" i="7"/>
  <c r="LJ332" i="7"/>
  <c r="LJ182" i="7"/>
  <c r="LG373" i="7"/>
  <c r="LF331" i="7" l="1"/>
  <c r="LH331" i="7"/>
  <c r="LM235" i="7"/>
  <c r="LF181" i="7"/>
  <c r="LH181" i="7"/>
  <c r="LE376" i="7"/>
  <c r="LG374" i="7"/>
  <c r="LE377" i="7" l="1"/>
  <c r="LN235" i="7"/>
  <c r="LI235" i="7"/>
  <c r="LJ181" i="7"/>
  <c r="LJ331" i="7"/>
  <c r="LG375" i="7"/>
  <c r="LF180" i="7" l="1"/>
  <c r="LH180" i="7"/>
  <c r="LF330" i="7"/>
  <c r="LH330" i="7"/>
  <c r="KY236" i="7"/>
  <c r="LA236" i="7"/>
  <c r="LM236" i="7" s="1"/>
  <c r="LE378" i="7"/>
  <c r="LG376" i="7"/>
  <c r="LE379" i="7" l="1"/>
  <c r="LJ180" i="7"/>
  <c r="LN236" i="7"/>
  <c r="LI236" i="7"/>
  <c r="LJ330" i="7"/>
  <c r="LG377" i="7"/>
  <c r="LE380" i="7" l="1"/>
  <c r="KY237" i="7"/>
  <c r="LA237" i="7"/>
  <c r="LM237" i="7" s="1"/>
  <c r="LJ329" i="7"/>
  <c r="LF329" i="7"/>
  <c r="LH329" i="7"/>
  <c r="LF179" i="7"/>
  <c r="LJ179" i="7" s="1"/>
  <c r="LH179" i="7"/>
  <c r="LG378" i="7"/>
  <c r="LJ178" i="7" l="1"/>
  <c r="LF178" i="7"/>
  <c r="LH178" i="7"/>
  <c r="LN237" i="7"/>
  <c r="LI237" i="7"/>
  <c r="LF328" i="7"/>
  <c r="LH328" i="7"/>
  <c r="LE381" i="7"/>
  <c r="LG379" i="7"/>
  <c r="LE382" i="7" l="1"/>
  <c r="LJ328" i="7"/>
  <c r="LF177" i="7"/>
  <c r="LH177" i="7"/>
  <c r="KY238" i="7"/>
  <c r="LA238" i="7"/>
  <c r="LM238" i="7" s="1"/>
  <c r="LG380" i="7"/>
  <c r="LN238" i="7" l="1"/>
  <c r="LI238" i="7"/>
  <c r="LJ177" i="7"/>
  <c r="LF327" i="7"/>
  <c r="LJ327" i="7" s="1"/>
  <c r="LH327" i="7"/>
  <c r="LE383" i="7"/>
  <c r="LG381" i="7"/>
  <c r="LF326" i="7" l="1"/>
  <c r="LH326" i="7"/>
  <c r="LE384" i="7"/>
  <c r="LF176" i="7"/>
  <c r="LJ176" i="7" s="1"/>
  <c r="LH176" i="7"/>
  <c r="KY239" i="7"/>
  <c r="LA239" i="7"/>
  <c r="LG382" i="7"/>
  <c r="LJ175" i="7" l="1"/>
  <c r="LF175" i="7"/>
  <c r="LH175" i="7"/>
  <c r="LE385" i="7"/>
  <c r="LM239" i="7"/>
  <c r="LJ326" i="7"/>
  <c r="LG383" i="7"/>
  <c r="LE386" i="7" l="1"/>
  <c r="LN239" i="7"/>
  <c r="LI239" i="7"/>
  <c r="LJ325" i="7"/>
  <c r="LF325" i="7"/>
  <c r="LH325" i="7"/>
  <c r="LF174" i="7"/>
  <c r="LH174" i="7"/>
  <c r="LG384" i="7"/>
  <c r="LF324" i="7" l="1"/>
  <c r="LH324" i="7"/>
  <c r="KY240" i="7"/>
  <c r="LA240" i="7"/>
  <c r="LM240" i="7" s="1"/>
  <c r="LJ174" i="7"/>
  <c r="LE387" i="7"/>
  <c r="LG385" i="7"/>
  <c r="LF173" i="7" l="1"/>
  <c r="LH173" i="7"/>
  <c r="LJ324" i="7"/>
  <c r="LE388" i="7"/>
  <c r="LN240" i="7"/>
  <c r="LI240" i="7"/>
  <c r="LG386" i="7"/>
  <c r="LF323" i="7" l="1"/>
  <c r="LH323" i="7"/>
  <c r="LA241" i="7"/>
  <c r="LM241" i="7" s="1"/>
  <c r="KY241" i="7"/>
  <c r="LE389" i="7"/>
  <c r="LJ173" i="7"/>
  <c r="LG387" i="7"/>
  <c r="LF172" i="7" l="1"/>
  <c r="LH172" i="7"/>
  <c r="LE390" i="7"/>
  <c r="LJ323" i="7"/>
  <c r="LN241" i="7"/>
  <c r="LI241" i="7"/>
  <c r="LG388" i="7"/>
  <c r="KY242" i="7" l="1"/>
  <c r="LA242" i="7"/>
  <c r="LM242" i="7" s="1"/>
  <c r="LE391" i="7"/>
  <c r="LJ322" i="7"/>
  <c r="LF322" i="7"/>
  <c r="LH322" i="7"/>
  <c r="LJ172" i="7"/>
  <c r="LG389" i="7"/>
  <c r="LF321" i="7" l="1"/>
  <c r="LH321" i="7"/>
  <c r="LE392" i="7"/>
  <c r="LN242" i="7"/>
  <c r="LI242" i="7"/>
  <c r="LJ171" i="7"/>
  <c r="LF171" i="7"/>
  <c r="LH171" i="7"/>
  <c r="LG390" i="7"/>
  <c r="LF170" i="7" l="1"/>
  <c r="LH170" i="7"/>
  <c r="LE393" i="7"/>
  <c r="KY243" i="7"/>
  <c r="LA243" i="7"/>
  <c r="LM243" i="7" s="1"/>
  <c r="LJ321" i="7"/>
  <c r="LG391" i="7"/>
  <c r="LF320" i="7" l="1"/>
  <c r="LH320" i="7"/>
  <c r="LE394" i="7"/>
  <c r="LN243" i="7"/>
  <c r="LI243" i="7"/>
  <c r="LJ170" i="7"/>
  <c r="LG392" i="7"/>
  <c r="LE395" i="7" l="1"/>
  <c r="LF169" i="7"/>
  <c r="LH169" i="7"/>
  <c r="LA244" i="7"/>
  <c r="KY244" i="7"/>
  <c r="LJ320" i="7"/>
  <c r="LG393" i="7"/>
  <c r="LF319" i="7" l="1"/>
  <c r="LH319" i="7"/>
  <c r="LM244" i="7"/>
  <c r="LJ169" i="7"/>
  <c r="LE396" i="7"/>
  <c r="LG394" i="7"/>
  <c r="LE397" i="7" l="1"/>
  <c r="LJ319" i="7"/>
  <c r="LF168" i="7"/>
  <c r="LH168" i="7"/>
  <c r="LN244" i="7"/>
  <c r="LI244" i="7"/>
  <c r="LG395" i="7"/>
  <c r="LE398" i="7" l="1"/>
  <c r="KY245" i="7"/>
  <c r="LA245" i="7"/>
  <c r="LM245" i="7" s="1"/>
  <c r="LJ168" i="7"/>
  <c r="LJ318" i="7"/>
  <c r="LF318" i="7"/>
  <c r="LH318" i="7"/>
  <c r="LF396" i="7"/>
  <c r="LJ396" i="7" s="1"/>
  <c r="LG396" i="7"/>
  <c r="LE399" i="7" l="1"/>
  <c r="LF317" i="7"/>
  <c r="LH317" i="7"/>
  <c r="LF167" i="7"/>
  <c r="LH167" i="7"/>
  <c r="LN245" i="7"/>
  <c r="LI245" i="7"/>
  <c r="LF395" i="7"/>
  <c r="LJ395" i="7" s="1"/>
  <c r="LH395" i="7"/>
  <c r="LH396" i="7"/>
  <c r="LG397" i="7"/>
  <c r="LF394" i="7" l="1"/>
  <c r="LH394" i="7"/>
  <c r="LE400" i="7"/>
  <c r="LJ317" i="7"/>
  <c r="KY246" i="7"/>
  <c r="LA246" i="7"/>
  <c r="LM246" i="7" s="1"/>
  <c r="LJ167" i="7"/>
  <c r="LG398" i="7"/>
  <c r="LN246" i="7" l="1"/>
  <c r="LI246" i="7"/>
  <c r="LF316" i="7"/>
  <c r="LJ316" i="7" s="1"/>
  <c r="LH316" i="7"/>
  <c r="LF166" i="7"/>
  <c r="LH166" i="7"/>
  <c r="LE401" i="7"/>
  <c r="LJ394" i="7"/>
  <c r="LG399" i="7"/>
  <c r="LF315" i="7" l="1"/>
  <c r="LH315" i="7"/>
  <c r="KY247" i="7"/>
  <c r="LA247" i="7"/>
  <c r="LM247" i="7" s="1"/>
  <c r="LF393" i="7"/>
  <c r="LH393" i="7"/>
  <c r="LJ166" i="7"/>
  <c r="LE402" i="7"/>
  <c r="LG400" i="7"/>
  <c r="LN247" i="7" l="1"/>
  <c r="LI247" i="7"/>
  <c r="LF165" i="7"/>
  <c r="LH165" i="7"/>
  <c r="LE403" i="7"/>
  <c r="LJ393" i="7"/>
  <c r="LJ315" i="7"/>
  <c r="LG401" i="7"/>
  <c r="LE404" i="7" l="1"/>
  <c r="LF392" i="7"/>
  <c r="LH392" i="7"/>
  <c r="LJ314" i="7"/>
  <c r="LF314" i="7"/>
  <c r="LH314" i="7"/>
  <c r="LA248" i="7"/>
  <c r="KY248" i="7"/>
  <c r="LJ165" i="7"/>
  <c r="LG402" i="7"/>
  <c r="LM248" i="7" l="1"/>
  <c r="LE405" i="7"/>
  <c r="LF164" i="7"/>
  <c r="LJ164" i="7" s="1"/>
  <c r="LH164" i="7"/>
  <c r="LJ392" i="7"/>
  <c r="LF313" i="7"/>
  <c r="LH313" i="7"/>
  <c r="LG403" i="7"/>
  <c r="LF163" i="7" l="1"/>
  <c r="LH163" i="7"/>
  <c r="LF391" i="7"/>
  <c r="LJ391" i="7" s="1"/>
  <c r="LH391" i="7"/>
  <c r="LN248" i="7"/>
  <c r="LI248" i="7"/>
  <c r="LK164" i="7"/>
  <c r="LM164" i="7"/>
  <c r="LN164" i="7" s="1"/>
  <c r="LI164" i="7"/>
  <c r="LJ313" i="7"/>
  <c r="LE406" i="7"/>
  <c r="LG404" i="7"/>
  <c r="LF390" i="7" l="1"/>
  <c r="LH390" i="7"/>
  <c r="LE407" i="7"/>
  <c r="LK165" i="7"/>
  <c r="KY249" i="7"/>
  <c r="LA249" i="7"/>
  <c r="LF312" i="7"/>
  <c r="LH312" i="7"/>
  <c r="KY165" i="7"/>
  <c r="LA165" i="7"/>
  <c r="LJ163" i="7"/>
  <c r="LG405" i="7"/>
  <c r="KZ249" i="7" l="1"/>
  <c r="KZ248" i="7" s="1"/>
  <c r="KZ247" i="7" s="1"/>
  <c r="KZ246" i="7" s="1"/>
  <c r="KZ245" i="7" s="1"/>
  <c r="KZ244" i="7" s="1"/>
  <c r="KZ243" i="7" s="1"/>
  <c r="KZ242" i="7" s="1"/>
  <c r="KZ241" i="7" s="1"/>
  <c r="KZ240" i="7" s="1"/>
  <c r="KZ239" i="7" s="1"/>
  <c r="KZ238" i="7" s="1"/>
  <c r="KZ237" i="7" s="1"/>
  <c r="KZ236" i="7" s="1"/>
  <c r="KZ235" i="7" s="1"/>
  <c r="KZ234" i="7" s="1"/>
  <c r="KZ233" i="7" s="1"/>
  <c r="KZ232" i="7" s="1"/>
  <c r="KZ231" i="7" s="1"/>
  <c r="KZ230" i="7" s="1"/>
  <c r="KZ229" i="7" s="1"/>
  <c r="KZ228" i="7" s="1"/>
  <c r="KZ227" i="7" s="1"/>
  <c r="KZ226" i="7" s="1"/>
  <c r="KZ225" i="7" s="1"/>
  <c r="KZ224" i="7" s="1"/>
  <c r="KZ223" i="7" s="1"/>
  <c r="KZ222" i="7" s="1"/>
  <c r="KZ221" i="7" s="1"/>
  <c r="KZ220" i="7" s="1"/>
  <c r="KZ219" i="7" s="1"/>
  <c r="KZ218" i="7" s="1"/>
  <c r="KZ217" i="7" s="1"/>
  <c r="KZ216" i="7" s="1"/>
  <c r="KZ215" i="7" s="1"/>
  <c r="KZ214" i="7" s="1"/>
  <c r="KY250" i="7"/>
  <c r="LE408" i="7"/>
  <c r="LK166" i="7"/>
  <c r="LM165" i="7"/>
  <c r="LF162" i="7"/>
  <c r="LH162" i="7"/>
  <c r="LJ312" i="7"/>
  <c r="LJ390" i="7"/>
  <c r="LG406" i="7"/>
  <c r="LJ389" i="7" l="1"/>
  <c r="LF389" i="7"/>
  <c r="LH389" i="7"/>
  <c r="LJ162" i="7"/>
  <c r="LE409" i="7"/>
  <c r="LK167" i="7"/>
  <c r="LF311" i="7"/>
  <c r="LH311" i="7"/>
  <c r="LN165" i="7"/>
  <c r="LI165" i="7"/>
  <c r="KY251" i="7"/>
  <c r="LG407" i="7"/>
  <c r="KY252" i="7" l="1"/>
  <c r="LF161" i="7"/>
  <c r="LH161" i="7"/>
  <c r="LF388" i="7"/>
  <c r="LH388" i="7"/>
  <c r="LE410" i="7"/>
  <c r="LK168" i="7"/>
  <c r="LA166" i="7"/>
  <c r="LM166" i="7" s="1"/>
  <c r="KY166" i="7"/>
  <c r="LJ311" i="7"/>
  <c r="LG408" i="7"/>
  <c r="LE411" i="7" l="1"/>
  <c r="LN166" i="7"/>
  <c r="LI166" i="7"/>
  <c r="LK169" i="7"/>
  <c r="LJ161" i="7"/>
  <c r="LF310" i="7"/>
  <c r="LH310" i="7"/>
  <c r="LJ388" i="7"/>
  <c r="KY253" i="7"/>
  <c r="LG409" i="7"/>
  <c r="LE412" i="7" l="1"/>
  <c r="LJ310" i="7"/>
  <c r="KY167" i="7"/>
  <c r="LA167" i="7"/>
  <c r="LM167" i="7" s="1"/>
  <c r="LJ387" i="7"/>
  <c r="LF387" i="7"/>
  <c r="LH387" i="7"/>
  <c r="LF160" i="7"/>
  <c r="LH160" i="7"/>
  <c r="LK170" i="7"/>
  <c r="LG410" i="7"/>
  <c r="LJ160" i="7" l="1"/>
  <c r="LN167" i="7"/>
  <c r="LI167" i="7"/>
  <c r="LE413" i="7"/>
  <c r="LK171" i="7"/>
  <c r="LF386" i="7"/>
  <c r="LH386" i="7"/>
  <c r="LJ309" i="7"/>
  <c r="LF309" i="7"/>
  <c r="LH309" i="7"/>
  <c r="LG411" i="7"/>
  <c r="LJ386" i="7" l="1"/>
  <c r="LF159" i="7"/>
  <c r="LH159" i="7"/>
  <c r="LE414" i="7"/>
  <c r="LF308" i="7"/>
  <c r="LJ308" i="7" s="1"/>
  <c r="LH308" i="7"/>
  <c r="LK172" i="7"/>
  <c r="LA168" i="7"/>
  <c r="KY168" i="7"/>
  <c r="LG412" i="7"/>
  <c r="LF307" i="7" l="1"/>
  <c r="LH307" i="7"/>
  <c r="LM168" i="7"/>
  <c r="LE415" i="7"/>
  <c r="LK173" i="7"/>
  <c r="LJ159" i="7"/>
  <c r="LF385" i="7"/>
  <c r="LJ385" i="7" s="1"/>
  <c r="LH385" i="7"/>
  <c r="LG413" i="7"/>
  <c r="LF384" i="7" l="1"/>
  <c r="LH384" i="7"/>
  <c r="LN168" i="7"/>
  <c r="LI168" i="7"/>
  <c r="LK174" i="7"/>
  <c r="LF158" i="7"/>
  <c r="LH158" i="7"/>
  <c r="LE416" i="7"/>
  <c r="LJ307" i="7"/>
  <c r="LG414" i="7"/>
  <c r="LJ158" i="7" l="1"/>
  <c r="LF306" i="7"/>
  <c r="LH306" i="7"/>
  <c r="LE417" i="7"/>
  <c r="LK175" i="7"/>
  <c r="LA169" i="7"/>
  <c r="LM169" i="7" s="1"/>
  <c r="KY169" i="7"/>
  <c r="LJ384" i="7"/>
  <c r="LG415" i="7"/>
  <c r="LE418" i="7" l="1"/>
  <c r="LN169" i="7"/>
  <c r="LI169" i="7"/>
  <c r="LF157" i="7"/>
  <c r="LH157" i="7"/>
  <c r="LJ383" i="7"/>
  <c r="LF383" i="7"/>
  <c r="LH383" i="7"/>
  <c r="LK176" i="7"/>
  <c r="LK306" i="7"/>
  <c r="LM306" i="7"/>
  <c r="LN306" i="7" s="1"/>
  <c r="LI306" i="7"/>
  <c r="LJ306" i="7"/>
  <c r="LG416" i="7"/>
  <c r="LK177" i="7" l="1"/>
  <c r="LF382" i="7"/>
  <c r="LH382" i="7"/>
  <c r="LJ305" i="7"/>
  <c r="LF305" i="7"/>
  <c r="LH305" i="7"/>
  <c r="LK307" i="7"/>
  <c r="LA307" i="7"/>
  <c r="KY307" i="7"/>
  <c r="KY170" i="7"/>
  <c r="LA170" i="7"/>
  <c r="LJ157" i="7"/>
  <c r="LE419" i="7"/>
  <c r="LG417" i="7"/>
  <c r="LF304" i="7" l="1"/>
  <c r="LH304" i="7"/>
  <c r="LE420" i="7"/>
  <c r="LK308" i="7"/>
  <c r="LM307" i="7"/>
  <c r="LF156" i="7"/>
  <c r="LH156" i="7"/>
  <c r="LM170" i="7"/>
  <c r="LK178" i="7"/>
  <c r="LJ382" i="7"/>
  <c r="LG418" i="7"/>
  <c r="LN307" i="7" l="1"/>
  <c r="LI307" i="7"/>
  <c r="LE421" i="7"/>
  <c r="LN170" i="7"/>
  <c r="LI170" i="7"/>
  <c r="LF381" i="7"/>
  <c r="LH381" i="7"/>
  <c r="LK309" i="7"/>
  <c r="LK179" i="7"/>
  <c r="LJ156" i="7"/>
  <c r="LJ304" i="7"/>
  <c r="LG419" i="7"/>
  <c r="LJ303" i="7" l="1"/>
  <c r="LF303" i="7"/>
  <c r="LH303" i="7"/>
  <c r="LK310" i="7"/>
  <c r="LJ381" i="7"/>
  <c r="LE422" i="7"/>
  <c r="LF155" i="7"/>
  <c r="LH155" i="7"/>
  <c r="KY171" i="7"/>
  <c r="LA171" i="7"/>
  <c r="KY308" i="7"/>
  <c r="LA308" i="7"/>
  <c r="LK180" i="7"/>
  <c r="LG420" i="7"/>
  <c r="LF302" i="7" l="1"/>
  <c r="LH302" i="7"/>
  <c r="LJ380" i="7"/>
  <c r="LF380" i="7"/>
  <c r="LH380" i="7"/>
  <c r="LK311" i="7"/>
  <c r="LM308" i="7"/>
  <c r="LE423" i="7"/>
  <c r="LK181" i="7"/>
  <c r="LM171" i="7"/>
  <c r="LJ155" i="7"/>
  <c r="LG421" i="7"/>
  <c r="LK312" i="7" l="1"/>
  <c r="LF379" i="7"/>
  <c r="LJ379" i="7" s="1"/>
  <c r="LH379" i="7"/>
  <c r="LF154" i="7"/>
  <c r="LH154" i="7"/>
  <c r="LN171" i="7"/>
  <c r="LI171" i="7"/>
  <c r="LE424" i="7"/>
  <c r="LN308" i="7"/>
  <c r="LI308" i="7"/>
  <c r="LK182" i="7"/>
  <c r="LJ302" i="7"/>
  <c r="LG422" i="7"/>
  <c r="LJ378" i="7" l="1"/>
  <c r="LF378" i="7"/>
  <c r="LH378" i="7"/>
  <c r="LF301" i="7"/>
  <c r="LH301" i="7"/>
  <c r="LE425" i="7"/>
  <c r="KY172" i="7"/>
  <c r="LA172" i="7"/>
  <c r="LM172" i="7" s="1"/>
  <c r="LJ154" i="7"/>
  <c r="LK183" i="7"/>
  <c r="KY309" i="7"/>
  <c r="LA309" i="7"/>
  <c r="LK313" i="7"/>
  <c r="LG423" i="7"/>
  <c r="LK314" i="7" l="1"/>
  <c r="LF377" i="7"/>
  <c r="LH377" i="7"/>
  <c r="LK184" i="7"/>
  <c r="LN172" i="7"/>
  <c r="LI172" i="7"/>
  <c r="LM309" i="7"/>
  <c r="LJ301" i="7"/>
  <c r="LF153" i="7"/>
  <c r="LJ153" i="7" s="1"/>
  <c r="LH153" i="7"/>
  <c r="LE426" i="7"/>
  <c r="LG424" i="7"/>
  <c r="LF152" i="7" l="1"/>
  <c r="LH152" i="7"/>
  <c r="LA173" i="7"/>
  <c r="LM173" i="7" s="1"/>
  <c r="KY173" i="7"/>
  <c r="LK315" i="7"/>
  <c r="LN309" i="7"/>
  <c r="LI309" i="7"/>
  <c r="LE427" i="7"/>
  <c r="LF300" i="7"/>
  <c r="LH300" i="7"/>
  <c r="LK185" i="7"/>
  <c r="LJ377" i="7"/>
  <c r="LG425" i="7"/>
  <c r="LN173" i="7" l="1"/>
  <c r="LI173" i="7"/>
  <c r="LK186" i="7"/>
  <c r="LJ300" i="7"/>
  <c r="LK316" i="7"/>
  <c r="LA310" i="7"/>
  <c r="LM310" i="7" s="1"/>
  <c r="KY310" i="7"/>
  <c r="LF376" i="7"/>
  <c r="LH376" i="7"/>
  <c r="LE428" i="7"/>
  <c r="LJ152" i="7"/>
  <c r="LG426" i="7"/>
  <c r="LE429" i="7" l="1"/>
  <c r="LK317" i="7"/>
  <c r="LK187" i="7"/>
  <c r="LN310" i="7"/>
  <c r="LI310" i="7"/>
  <c r="LJ151" i="7"/>
  <c r="LF151" i="7"/>
  <c r="LH151" i="7"/>
  <c r="LJ376" i="7"/>
  <c r="KY174" i="7"/>
  <c r="LA174" i="7"/>
  <c r="LM174" i="7" s="1"/>
  <c r="LF299" i="7"/>
  <c r="LH299" i="7"/>
  <c r="LG427" i="7"/>
  <c r="LN174" i="7" l="1"/>
  <c r="LI174" i="7"/>
  <c r="LK318" i="7"/>
  <c r="LJ375" i="7"/>
  <c r="LF375" i="7"/>
  <c r="LH375" i="7"/>
  <c r="LF150" i="7"/>
  <c r="LH150" i="7"/>
  <c r="LK188" i="7"/>
  <c r="LJ299" i="7"/>
  <c r="KY311" i="7"/>
  <c r="LA311" i="7"/>
  <c r="LM311" i="7" s="1"/>
  <c r="LE430" i="7"/>
  <c r="LG428" i="7"/>
  <c r="LE431" i="7" l="1"/>
  <c r="LF374" i="7"/>
  <c r="LH374" i="7"/>
  <c r="LN311" i="7"/>
  <c r="LI311" i="7"/>
  <c r="LK189" i="7"/>
  <c r="LJ150" i="7"/>
  <c r="LK319" i="7"/>
  <c r="KY175" i="7"/>
  <c r="LA175" i="7"/>
  <c r="LM175" i="7" s="1"/>
  <c r="LJ298" i="7"/>
  <c r="LF298" i="7"/>
  <c r="LH298" i="7"/>
  <c r="LG429" i="7"/>
  <c r="LK320" i="7" l="1"/>
  <c r="LK190" i="7"/>
  <c r="LN175" i="7"/>
  <c r="LI175" i="7"/>
  <c r="LF297" i="7"/>
  <c r="LH297" i="7"/>
  <c r="LF149" i="7"/>
  <c r="LH149" i="7"/>
  <c r="LA312" i="7"/>
  <c r="LM312" i="7" s="1"/>
  <c r="KY312" i="7"/>
  <c r="LJ374" i="7"/>
  <c r="LE432" i="7"/>
  <c r="LG430" i="7"/>
  <c r="LF373" i="7" l="1"/>
  <c r="LH373" i="7"/>
  <c r="LJ149" i="7"/>
  <c r="LK321" i="7"/>
  <c r="LN312" i="7"/>
  <c r="LI312" i="7"/>
  <c r="LK191" i="7"/>
  <c r="LE433" i="7"/>
  <c r="LJ297" i="7"/>
  <c r="LA176" i="7"/>
  <c r="LM176" i="7" s="1"/>
  <c r="KY176" i="7"/>
  <c r="LG431" i="7"/>
  <c r="KY313" i="7" l="1"/>
  <c r="LA313" i="7"/>
  <c r="LE434" i="7"/>
  <c r="LJ148" i="7"/>
  <c r="LF148" i="7"/>
  <c r="LH148" i="7"/>
  <c r="LN176" i="7"/>
  <c r="LI176" i="7"/>
  <c r="LJ296" i="7"/>
  <c r="LF296" i="7"/>
  <c r="LH296" i="7"/>
  <c r="LK192" i="7"/>
  <c r="LK322" i="7"/>
  <c r="LJ373" i="7"/>
  <c r="LG432" i="7"/>
  <c r="LF295" i="7" l="1"/>
  <c r="LH295" i="7"/>
  <c r="LA177" i="7"/>
  <c r="LM177" i="7" s="1"/>
  <c r="KY177" i="7"/>
  <c r="LK193" i="7"/>
  <c r="LK323" i="7"/>
  <c r="LE435" i="7"/>
  <c r="LF372" i="7"/>
  <c r="LH372" i="7"/>
  <c r="LM313" i="7"/>
  <c r="LJ147" i="7"/>
  <c r="LF147" i="7"/>
  <c r="LH147" i="7"/>
  <c r="LG433" i="7"/>
  <c r="LN313" i="7" l="1"/>
  <c r="LI313" i="7"/>
  <c r="LF146" i="7"/>
  <c r="LH146" i="7"/>
  <c r="LE436" i="7"/>
  <c r="LN177" i="7"/>
  <c r="LI177" i="7"/>
  <c r="LK194" i="7"/>
  <c r="LJ372" i="7"/>
  <c r="LK324" i="7"/>
  <c r="LJ295" i="7"/>
  <c r="LG434" i="7"/>
  <c r="LF371" i="7" l="1"/>
  <c r="LJ371" i="7" s="1"/>
  <c r="LH371" i="7"/>
  <c r="LJ294" i="7"/>
  <c r="LF294" i="7"/>
  <c r="LH294" i="7"/>
  <c r="LE437" i="7"/>
  <c r="LJ146" i="7"/>
  <c r="LA178" i="7"/>
  <c r="LM178" i="7" s="1"/>
  <c r="KY178" i="7"/>
  <c r="LK325" i="7"/>
  <c r="LK195" i="7"/>
  <c r="LF435" i="7"/>
  <c r="LJ435" i="7" s="1"/>
  <c r="LF434" i="7" s="1"/>
  <c r="LJ434" i="7" s="1"/>
  <c r="KY314" i="7"/>
  <c r="LA314" i="7"/>
  <c r="LM314" i="7" s="1"/>
  <c r="LG435" i="7"/>
  <c r="LH434" i="7"/>
  <c r="LF370" i="7" l="1"/>
  <c r="LH370" i="7"/>
  <c r="LK326" i="7"/>
  <c r="LF145" i="7"/>
  <c r="LH145" i="7"/>
  <c r="LN314" i="7"/>
  <c r="LI314" i="7"/>
  <c r="LK196" i="7"/>
  <c r="LJ293" i="7"/>
  <c r="LF293" i="7"/>
  <c r="LH293" i="7"/>
  <c r="LE438" i="7"/>
  <c r="LF433" i="7"/>
  <c r="LH433" i="7"/>
  <c r="LN178" i="7"/>
  <c r="LI178" i="7"/>
  <c r="LG436" i="7"/>
  <c r="LH435" i="7"/>
  <c r="LK197" i="7" l="1"/>
  <c r="KY179" i="7"/>
  <c r="LA179" i="7"/>
  <c r="LJ433" i="7"/>
  <c r="LJ145" i="7"/>
  <c r="LF292" i="7"/>
  <c r="LH292" i="7"/>
  <c r="KY315" i="7"/>
  <c r="LA315" i="7"/>
  <c r="LE439" i="7"/>
  <c r="LK327" i="7"/>
  <c r="LJ370" i="7"/>
  <c r="LG437" i="7"/>
  <c r="LE440" i="7" l="1"/>
  <c r="LK328" i="7"/>
  <c r="LM315" i="7"/>
  <c r="LJ292" i="7"/>
  <c r="LF432" i="7"/>
  <c r="LH432" i="7"/>
  <c r="LK198" i="7"/>
  <c r="LJ144" i="7"/>
  <c r="LF144" i="7"/>
  <c r="LH144" i="7"/>
  <c r="LF369" i="7"/>
  <c r="LH369" i="7"/>
  <c r="LM179" i="7"/>
  <c r="LG438" i="7"/>
  <c r="LE441" i="7" l="1"/>
  <c r="LJ369" i="7"/>
  <c r="LK199" i="7"/>
  <c r="LJ432" i="7"/>
  <c r="LK329" i="7"/>
  <c r="LJ143" i="7"/>
  <c r="LF143" i="7"/>
  <c r="LH143" i="7"/>
  <c r="LN179" i="7"/>
  <c r="LI179" i="7"/>
  <c r="LJ291" i="7"/>
  <c r="LF291" i="7"/>
  <c r="LH291" i="7"/>
  <c r="LN315" i="7"/>
  <c r="LI315" i="7"/>
  <c r="LG439" i="7"/>
  <c r="LF290" i="7" l="1"/>
  <c r="LH290" i="7"/>
  <c r="LF431" i="7"/>
  <c r="LJ431" i="7" s="1"/>
  <c r="LH431" i="7"/>
  <c r="KY316" i="7"/>
  <c r="LA316" i="7"/>
  <c r="LM316" i="7" s="1"/>
  <c r="LJ142" i="7"/>
  <c r="LF142" i="7"/>
  <c r="LH142" i="7"/>
  <c r="LK330" i="7"/>
  <c r="LK200" i="7"/>
  <c r="LE442" i="7"/>
  <c r="KY180" i="7"/>
  <c r="LA180" i="7"/>
  <c r="LM180" i="7" s="1"/>
  <c r="LF368" i="7"/>
  <c r="LJ368" i="7" s="1"/>
  <c r="LH368" i="7"/>
  <c r="LG440" i="7"/>
  <c r="LF367" i="7" l="1"/>
  <c r="LH367" i="7"/>
  <c r="LJ430" i="7"/>
  <c r="LF430" i="7"/>
  <c r="LH430" i="7"/>
  <c r="LN180" i="7"/>
  <c r="LI180" i="7"/>
  <c r="LK331" i="7"/>
  <c r="LN316" i="7"/>
  <c r="LI316" i="7"/>
  <c r="LF141" i="7"/>
  <c r="LH141" i="7"/>
  <c r="LK201" i="7"/>
  <c r="LE443" i="7"/>
  <c r="LJ290" i="7"/>
  <c r="LG441" i="7"/>
  <c r="LE444" i="7" l="1"/>
  <c r="LK202" i="7"/>
  <c r="LJ141" i="7"/>
  <c r="LK332" i="7"/>
  <c r="KY181" i="7"/>
  <c r="LA181" i="7"/>
  <c r="LM181" i="7" s="1"/>
  <c r="LF289" i="7"/>
  <c r="LH289" i="7"/>
  <c r="KY317" i="7"/>
  <c r="LA317" i="7"/>
  <c r="LJ367" i="7"/>
  <c r="LF429" i="7"/>
  <c r="LH429" i="7"/>
  <c r="LG442" i="7"/>
  <c r="LN181" i="7" l="1"/>
  <c r="LI181" i="7"/>
  <c r="LE445" i="7"/>
  <c r="LJ429" i="7"/>
  <c r="LK333" i="7"/>
  <c r="LK203" i="7"/>
  <c r="LF366" i="7"/>
  <c r="LH366" i="7"/>
  <c r="LM317" i="7"/>
  <c r="LJ289" i="7"/>
  <c r="LF140" i="7"/>
  <c r="LH140" i="7"/>
  <c r="LG443" i="7"/>
  <c r="LK204" i="7" l="1"/>
  <c r="LF428" i="7"/>
  <c r="LH428" i="7"/>
  <c r="LN317" i="7"/>
  <c r="LI317" i="7"/>
  <c r="LJ140" i="7"/>
  <c r="LE446" i="7"/>
  <c r="LF288" i="7"/>
  <c r="LH288" i="7"/>
  <c r="LJ366" i="7"/>
  <c r="KY182" i="7"/>
  <c r="LA182" i="7"/>
  <c r="LM182" i="7" s="1"/>
  <c r="LK334" i="7"/>
  <c r="LG444" i="7"/>
  <c r="LK335" i="7" l="1"/>
  <c r="LF139" i="7"/>
  <c r="LH139" i="7"/>
  <c r="KY318" i="7"/>
  <c r="LA318" i="7"/>
  <c r="LJ428" i="7"/>
  <c r="LF365" i="7"/>
  <c r="LJ365" i="7" s="1"/>
  <c r="LH365" i="7"/>
  <c r="LE447" i="7"/>
  <c r="LN182" i="7"/>
  <c r="LI182" i="7"/>
  <c r="LJ288" i="7"/>
  <c r="LK205" i="7"/>
  <c r="LG445" i="7"/>
  <c r="LF364" i="7" l="1"/>
  <c r="LH364" i="7"/>
  <c r="LL205" i="7"/>
  <c r="LL204" i="7" s="1"/>
  <c r="LL203" i="7" s="1"/>
  <c r="LL202" i="7" s="1"/>
  <c r="LL201" i="7" s="1"/>
  <c r="LL200" i="7" s="1"/>
  <c r="LL199" i="7" s="1"/>
  <c r="LL198" i="7" s="1"/>
  <c r="LL197" i="7" s="1"/>
  <c r="LL196" i="7" s="1"/>
  <c r="LL195" i="7" s="1"/>
  <c r="LL194" i="7" s="1"/>
  <c r="LL193" i="7" s="1"/>
  <c r="LL192" i="7" s="1"/>
  <c r="LL191" i="7" s="1"/>
  <c r="LL190" i="7" s="1"/>
  <c r="LL189" i="7" s="1"/>
  <c r="LL188" i="7" s="1"/>
  <c r="LL187" i="7" s="1"/>
  <c r="LL186" i="7" s="1"/>
  <c r="LL185" i="7" s="1"/>
  <c r="LL184" i="7" s="1"/>
  <c r="LL183" i="7" s="1"/>
  <c r="LL182" i="7" s="1"/>
  <c r="LL181" i="7" s="1"/>
  <c r="LL180" i="7" s="1"/>
  <c r="LL179" i="7" s="1"/>
  <c r="LL178" i="7" s="1"/>
  <c r="LL177" i="7" s="1"/>
  <c r="LL176" i="7" s="1"/>
  <c r="LL175" i="7" s="1"/>
  <c r="LL174" i="7" s="1"/>
  <c r="LL173" i="7" s="1"/>
  <c r="LL172" i="7" s="1"/>
  <c r="LL171" i="7" s="1"/>
  <c r="LL170" i="7" s="1"/>
  <c r="LL169" i="7" s="1"/>
  <c r="LL168" i="7" s="1"/>
  <c r="LL167" i="7" s="1"/>
  <c r="LL166" i="7" s="1"/>
  <c r="LL165" i="7" s="1"/>
  <c r="LL164" i="7" s="1"/>
  <c r="LK206" i="7"/>
  <c r="LM205" i="7"/>
  <c r="LJ287" i="7"/>
  <c r="LF287" i="7"/>
  <c r="LH287" i="7"/>
  <c r="LE448" i="7"/>
  <c r="LF427" i="7"/>
  <c r="LJ427" i="7" s="1"/>
  <c r="LH427" i="7"/>
  <c r="LJ139" i="7"/>
  <c r="KY183" i="7"/>
  <c r="LA183" i="7"/>
  <c r="LM318" i="7"/>
  <c r="LK336" i="7"/>
  <c r="LG446" i="7"/>
  <c r="LF426" i="7" l="1"/>
  <c r="LH426" i="7"/>
  <c r="LN318" i="7"/>
  <c r="LI318" i="7"/>
  <c r="LM183" i="7"/>
  <c r="LK337" i="7"/>
  <c r="LJ138" i="7"/>
  <c r="LF138" i="7"/>
  <c r="LH138" i="7"/>
  <c r="LF286" i="7"/>
  <c r="LH286" i="7"/>
  <c r="LN205" i="7"/>
  <c r="LI205" i="7"/>
  <c r="LE449" i="7"/>
  <c r="LL206" i="7"/>
  <c r="LK207" i="7"/>
  <c r="LM206" i="7"/>
  <c r="LJ364" i="7"/>
  <c r="LG447" i="7"/>
  <c r="LJ363" i="7" l="1"/>
  <c r="LF363" i="7"/>
  <c r="LH363" i="7"/>
  <c r="LF137" i="7"/>
  <c r="LH137" i="7"/>
  <c r="LL207" i="7"/>
  <c r="LK208" i="7"/>
  <c r="LM207" i="7"/>
  <c r="LN206" i="7"/>
  <c r="LI206" i="7"/>
  <c r="LE450" i="7"/>
  <c r="LA206" i="7"/>
  <c r="KY206" i="7"/>
  <c r="LJ286" i="7"/>
  <c r="LK338" i="7"/>
  <c r="LN183" i="7"/>
  <c r="LI183" i="7"/>
  <c r="LA319" i="7"/>
  <c r="LM319" i="7" s="1"/>
  <c r="KY319" i="7"/>
  <c r="LJ426" i="7"/>
  <c r="LG448" i="7"/>
  <c r="LF425" i="7" l="1"/>
  <c r="LH425" i="7"/>
  <c r="LK339" i="7"/>
  <c r="LL208" i="7"/>
  <c r="LK209" i="7"/>
  <c r="LM208" i="7"/>
  <c r="LJ137" i="7"/>
  <c r="LN319" i="7"/>
  <c r="LI319" i="7"/>
  <c r="KY184" i="7"/>
  <c r="LA184" i="7"/>
  <c r="LM184" i="7" s="1"/>
  <c r="LF285" i="7"/>
  <c r="LH285" i="7"/>
  <c r="LE451" i="7"/>
  <c r="LA207" i="7"/>
  <c r="KY207" i="7"/>
  <c r="LN207" i="7"/>
  <c r="LI207" i="7"/>
  <c r="LF362" i="7"/>
  <c r="LH362" i="7"/>
  <c r="LG449" i="7"/>
  <c r="LN184" i="7" l="1"/>
  <c r="LI184" i="7"/>
  <c r="LN208" i="7"/>
  <c r="LI208" i="7"/>
  <c r="LK340" i="7"/>
  <c r="KY320" i="7"/>
  <c r="LA320" i="7"/>
  <c r="LM320" i="7" s="1"/>
  <c r="LL209" i="7"/>
  <c r="LK210" i="7"/>
  <c r="LM209" i="7"/>
  <c r="KY208" i="7"/>
  <c r="LA208" i="7"/>
  <c r="LE452" i="7"/>
  <c r="LJ362" i="7"/>
  <c r="LJ285" i="7"/>
  <c r="LF136" i="7"/>
  <c r="LH136" i="7"/>
  <c r="LJ425" i="7"/>
  <c r="LG450" i="7"/>
  <c r="LJ424" i="7" l="1"/>
  <c r="LF424" i="7"/>
  <c r="LH424" i="7"/>
  <c r="KY209" i="7"/>
  <c r="LA209" i="7"/>
  <c r="LF361" i="7"/>
  <c r="LH361" i="7"/>
  <c r="LN209" i="7"/>
  <c r="LI209" i="7"/>
  <c r="LK341" i="7"/>
  <c r="KY185" i="7"/>
  <c r="LA185" i="7"/>
  <c r="LN320" i="7"/>
  <c r="LI320" i="7"/>
  <c r="LJ136" i="7"/>
  <c r="LF284" i="7"/>
  <c r="LH284" i="7"/>
  <c r="LE453" i="7"/>
  <c r="LL210" i="7"/>
  <c r="LK211" i="7"/>
  <c r="LM210" i="7"/>
  <c r="LG451" i="7"/>
  <c r="LN210" i="7" l="1"/>
  <c r="LI210" i="7"/>
  <c r="LF135" i="7"/>
  <c r="LJ135" i="7" s="1"/>
  <c r="LH135" i="7"/>
  <c r="LL211" i="7"/>
  <c r="LK212" i="7"/>
  <c r="LM211" i="7"/>
  <c r="LA321" i="7"/>
  <c r="KY321" i="7"/>
  <c r="LK342" i="7"/>
  <c r="LJ284" i="7"/>
  <c r="LM185" i="7"/>
  <c r="LJ361" i="7"/>
  <c r="LE454" i="7"/>
  <c r="KY210" i="7"/>
  <c r="LA210" i="7"/>
  <c r="LF423" i="7"/>
  <c r="LH423" i="7"/>
  <c r="LG452" i="7"/>
  <c r="LJ134" i="7" l="1"/>
  <c r="LF134" i="7"/>
  <c r="LH134" i="7"/>
  <c r="LN211" i="7"/>
  <c r="LI211" i="7"/>
  <c r="LL212" i="7"/>
  <c r="LM212" i="7"/>
  <c r="LK343" i="7"/>
  <c r="LJ423" i="7"/>
  <c r="LE455" i="7"/>
  <c r="LF360" i="7"/>
  <c r="LH360" i="7"/>
  <c r="KY211" i="7"/>
  <c r="LA211" i="7"/>
  <c r="LF283" i="7"/>
  <c r="LH283" i="7"/>
  <c r="LN185" i="7"/>
  <c r="LI185" i="7"/>
  <c r="LM321" i="7"/>
  <c r="LG453" i="7"/>
  <c r="LN321" i="7" l="1"/>
  <c r="LI321" i="7"/>
  <c r="LE456" i="7"/>
  <c r="KY186" i="7"/>
  <c r="LA186" i="7"/>
  <c r="LM186" i="7" s="1"/>
  <c r="LJ422" i="7"/>
  <c r="LF422" i="7"/>
  <c r="LH422" i="7"/>
  <c r="LN212" i="7"/>
  <c r="LI212" i="7"/>
  <c r="LK344" i="7"/>
  <c r="LJ283" i="7"/>
  <c r="LJ360" i="7"/>
  <c r="LA212" i="7"/>
  <c r="KY212" i="7"/>
  <c r="LF133" i="7"/>
  <c r="LH133" i="7"/>
  <c r="LG454" i="7"/>
  <c r="LF421" i="7" l="1"/>
  <c r="LJ421" i="7" s="1"/>
  <c r="LH421" i="7"/>
  <c r="LK345" i="7"/>
  <c r="LF282" i="7"/>
  <c r="LH282" i="7"/>
  <c r="KY213" i="7"/>
  <c r="KZ213" i="7" s="1"/>
  <c r="KZ212" i="7" s="1"/>
  <c r="KZ211" i="7" s="1"/>
  <c r="KZ210" i="7" s="1"/>
  <c r="KZ209" i="7" s="1"/>
  <c r="KZ208" i="7" s="1"/>
  <c r="KZ207" i="7" s="1"/>
  <c r="KZ206" i="7" s="1"/>
  <c r="LA213" i="7"/>
  <c r="LJ133" i="7"/>
  <c r="LF359" i="7"/>
  <c r="LH359" i="7"/>
  <c r="LE457" i="7"/>
  <c r="LN186" i="7"/>
  <c r="LI186" i="7"/>
  <c r="LA322" i="7"/>
  <c r="KY322" i="7"/>
  <c r="LG455" i="7"/>
  <c r="LJ420" i="7" l="1"/>
  <c r="LF420" i="7"/>
  <c r="LH420" i="7"/>
  <c r="LJ359" i="7"/>
  <c r="LK346" i="7"/>
  <c r="KY187" i="7"/>
  <c r="LA187" i="7"/>
  <c r="LM187" i="7" s="1"/>
  <c r="LJ132" i="7"/>
  <c r="LF132" i="7"/>
  <c r="LH132" i="7"/>
  <c r="LM322" i="7"/>
  <c r="LE458" i="7"/>
  <c r="LJ282" i="7"/>
  <c r="LG456" i="7"/>
  <c r="LN187" i="7" l="1"/>
  <c r="LI187" i="7"/>
  <c r="LM346" i="7"/>
  <c r="LK347" i="7"/>
  <c r="LL346" i="7"/>
  <c r="LL345" i="7" s="1"/>
  <c r="LL344" i="7" s="1"/>
  <c r="LL343" i="7" s="1"/>
  <c r="LL342" i="7" s="1"/>
  <c r="LL341" i="7" s="1"/>
  <c r="LL340" i="7" s="1"/>
  <c r="LL339" i="7" s="1"/>
  <c r="LL338" i="7" s="1"/>
  <c r="LL337" i="7" s="1"/>
  <c r="LL336" i="7" s="1"/>
  <c r="LL335" i="7" s="1"/>
  <c r="LL334" i="7" s="1"/>
  <c r="LL333" i="7" s="1"/>
  <c r="LL332" i="7" s="1"/>
  <c r="LL331" i="7" s="1"/>
  <c r="LL330" i="7" s="1"/>
  <c r="LL329" i="7" s="1"/>
  <c r="LL328" i="7" s="1"/>
  <c r="LL327" i="7" s="1"/>
  <c r="LL326" i="7" s="1"/>
  <c r="LL325" i="7" s="1"/>
  <c r="LL324" i="7" s="1"/>
  <c r="LL323" i="7" s="1"/>
  <c r="LL322" i="7" s="1"/>
  <c r="LL321" i="7" s="1"/>
  <c r="LL320" i="7" s="1"/>
  <c r="LL319" i="7" s="1"/>
  <c r="LL318" i="7" s="1"/>
  <c r="LL317" i="7" s="1"/>
  <c r="LL316" i="7" s="1"/>
  <c r="LL315" i="7" s="1"/>
  <c r="LL314" i="7" s="1"/>
  <c r="LL313" i="7" s="1"/>
  <c r="LL312" i="7" s="1"/>
  <c r="LL311" i="7" s="1"/>
  <c r="LL310" i="7" s="1"/>
  <c r="LL309" i="7" s="1"/>
  <c r="LL308" i="7" s="1"/>
  <c r="LL307" i="7" s="1"/>
  <c r="LL306" i="7" s="1"/>
  <c r="LN322" i="7"/>
  <c r="LI322" i="7"/>
  <c r="LF281" i="7"/>
  <c r="LJ281" i="7" s="1"/>
  <c r="LH281" i="7"/>
  <c r="LF358" i="7"/>
  <c r="LH358" i="7"/>
  <c r="LE459" i="7"/>
  <c r="LF131" i="7"/>
  <c r="LH131" i="7"/>
  <c r="LF419" i="7"/>
  <c r="LH419" i="7"/>
  <c r="LG457" i="7"/>
  <c r="LF280" i="7" l="1"/>
  <c r="LH280" i="7"/>
  <c r="LL347" i="7"/>
  <c r="LM347" i="7"/>
  <c r="LK348" i="7"/>
  <c r="LJ358" i="7"/>
  <c r="LA323" i="7"/>
  <c r="KY323" i="7"/>
  <c r="LN346" i="7"/>
  <c r="LI346" i="7"/>
  <c r="LJ131" i="7"/>
  <c r="LJ419" i="7"/>
  <c r="LE460" i="7"/>
  <c r="LA188" i="7"/>
  <c r="LM188" i="7" s="1"/>
  <c r="KY188" i="7"/>
  <c r="LG458" i="7"/>
  <c r="LE461" i="7" l="1"/>
  <c r="LN188" i="7"/>
  <c r="LI188" i="7"/>
  <c r="LF130" i="7"/>
  <c r="LH130" i="7"/>
  <c r="LA347" i="7"/>
  <c r="LF357" i="7"/>
  <c r="LH357" i="7"/>
  <c r="LN347" i="7"/>
  <c r="LI347" i="7"/>
  <c r="LF418" i="7"/>
  <c r="LH418" i="7"/>
  <c r="LM323" i="7"/>
  <c r="LL348" i="7"/>
  <c r="LK349" i="7"/>
  <c r="LJ280" i="7"/>
  <c r="LG459" i="7"/>
  <c r="KY189" i="7" l="1"/>
  <c r="LA189" i="7"/>
  <c r="LM189" i="7" s="1"/>
  <c r="LF279" i="7"/>
  <c r="LH279" i="7"/>
  <c r="LK350" i="7"/>
  <c r="LL349" i="7"/>
  <c r="LM349" i="7"/>
  <c r="LJ418" i="7"/>
  <c r="LN323" i="7"/>
  <c r="LI323" i="7"/>
  <c r="LA348" i="7"/>
  <c r="LI348" i="7"/>
  <c r="LJ357" i="7"/>
  <c r="LJ130" i="7"/>
  <c r="LE462" i="7"/>
  <c r="LG460" i="7"/>
  <c r="LN349" i="7" l="1"/>
  <c r="LI349" i="7"/>
  <c r="LE463" i="7"/>
  <c r="LJ279" i="7"/>
  <c r="LN189" i="7"/>
  <c r="LI189" i="7"/>
  <c r="LF129" i="7"/>
  <c r="LH129" i="7"/>
  <c r="LF356" i="7"/>
  <c r="LH356" i="7"/>
  <c r="LA324" i="7"/>
  <c r="LM324" i="7" s="1"/>
  <c r="KY324" i="7"/>
  <c r="LL350" i="7"/>
  <c r="LM350" i="7"/>
  <c r="LK351" i="7"/>
  <c r="LA349" i="7"/>
  <c r="LF417" i="7"/>
  <c r="LJ417" i="7" s="1"/>
  <c r="LH417" i="7"/>
  <c r="LG461" i="7"/>
  <c r="LF416" i="7" l="1"/>
  <c r="LH416" i="7"/>
  <c r="LN324" i="7"/>
  <c r="LI324" i="7"/>
  <c r="LF278" i="7"/>
  <c r="LH278" i="7"/>
  <c r="LJ129" i="7"/>
  <c r="LM351" i="7"/>
  <c r="LL351" i="7"/>
  <c r="LK352" i="7"/>
  <c r="LA350" i="7"/>
  <c r="LI350" i="7"/>
  <c r="LN350" i="7"/>
  <c r="LJ356" i="7"/>
  <c r="LA190" i="7"/>
  <c r="KY190" i="7"/>
  <c r="LE464" i="7"/>
  <c r="LG462" i="7"/>
  <c r="LF355" i="7" l="1"/>
  <c r="LH355" i="7"/>
  <c r="LJ128" i="7"/>
  <c r="LF128" i="7"/>
  <c r="LH128" i="7"/>
  <c r="LA351" i="7"/>
  <c r="LM190" i="7"/>
  <c r="LN351" i="7"/>
  <c r="LI351" i="7"/>
  <c r="LE465" i="7"/>
  <c r="LL352" i="7"/>
  <c r="LM352" i="7"/>
  <c r="LJ278" i="7"/>
  <c r="KY325" i="7"/>
  <c r="LA325" i="7"/>
  <c r="LM325" i="7" s="1"/>
  <c r="LJ416" i="7"/>
  <c r="LG463" i="7"/>
  <c r="LE466" i="7" l="1"/>
  <c r="LF127" i="7"/>
  <c r="LH127" i="7"/>
  <c r="LN325" i="7"/>
  <c r="LI325" i="7"/>
  <c r="LA352" i="7"/>
  <c r="LF277" i="7"/>
  <c r="LH277" i="7"/>
  <c r="LF415" i="7"/>
  <c r="LH415" i="7"/>
  <c r="LN352" i="7"/>
  <c r="LI352" i="7"/>
  <c r="LN190" i="7"/>
  <c r="LI190" i="7"/>
  <c r="LJ355" i="7"/>
  <c r="LG464" i="7"/>
  <c r="LF354" i="7" l="1"/>
  <c r="LJ354" i="7" s="1"/>
  <c r="LH354" i="7"/>
  <c r="LA191" i="7"/>
  <c r="KY191" i="7"/>
  <c r="KY326" i="7"/>
  <c r="LA326" i="7"/>
  <c r="LM326" i="7" s="1"/>
  <c r="LJ127" i="7"/>
  <c r="LJ277" i="7"/>
  <c r="LA353" i="7"/>
  <c r="LJ415" i="7"/>
  <c r="LE467" i="7"/>
  <c r="LG465" i="7"/>
  <c r="LF353" i="7" l="1"/>
  <c r="LH353" i="7"/>
  <c r="LF414" i="7"/>
  <c r="LH414" i="7"/>
  <c r="LM191" i="7"/>
  <c r="LN326" i="7"/>
  <c r="LI326" i="7"/>
  <c r="LE468" i="7"/>
  <c r="LF276" i="7"/>
  <c r="LH276" i="7"/>
  <c r="LJ126" i="7"/>
  <c r="LF126" i="7"/>
  <c r="LH126" i="7"/>
  <c r="LG466" i="7"/>
  <c r="LJ125" i="7" l="1"/>
  <c r="LF125" i="7"/>
  <c r="LH125" i="7"/>
  <c r="KY327" i="7"/>
  <c r="LA327" i="7"/>
  <c r="LM327" i="7" s="1"/>
  <c r="LJ276" i="7"/>
  <c r="LJ414" i="7"/>
  <c r="LN191" i="7"/>
  <c r="LI191" i="7"/>
  <c r="LE469" i="7"/>
  <c r="LM353" i="7"/>
  <c r="LN353" i="7" s="1"/>
  <c r="LK353" i="7"/>
  <c r="LI353" i="7"/>
  <c r="LG467" i="7"/>
  <c r="LN327" i="7" l="1"/>
  <c r="LI327" i="7"/>
  <c r="LF413" i="7"/>
  <c r="LH413" i="7"/>
  <c r="LA354" i="7"/>
  <c r="KY354" i="7"/>
  <c r="LE470" i="7"/>
  <c r="LJ275" i="7"/>
  <c r="LF275" i="7"/>
  <c r="LH275" i="7"/>
  <c r="LK354" i="7"/>
  <c r="KY192" i="7"/>
  <c r="LA192" i="7"/>
  <c r="LM192" i="7" s="1"/>
  <c r="LJ124" i="7"/>
  <c r="LF124" i="7"/>
  <c r="LH124" i="7"/>
  <c r="LG468" i="7"/>
  <c r="LJ123" i="7" l="1"/>
  <c r="LF123" i="7"/>
  <c r="LH123" i="7"/>
  <c r="LE471" i="7"/>
  <c r="LN192" i="7"/>
  <c r="LI192" i="7"/>
  <c r="LJ413" i="7"/>
  <c r="LA328" i="7"/>
  <c r="KY328" i="7"/>
  <c r="LK355" i="7"/>
  <c r="LM354" i="7"/>
  <c r="LF274" i="7"/>
  <c r="LJ274" i="7" s="1"/>
  <c r="LH274" i="7"/>
  <c r="LG469" i="7"/>
  <c r="LJ273" i="7" l="1"/>
  <c r="LF273" i="7"/>
  <c r="LH273" i="7"/>
  <c r="LE472" i="7"/>
  <c r="LJ122" i="7"/>
  <c r="LF122" i="7"/>
  <c r="LH122" i="7"/>
  <c r="LN354" i="7"/>
  <c r="LI354" i="7"/>
  <c r="LM328" i="7"/>
  <c r="LK356" i="7"/>
  <c r="LF412" i="7"/>
  <c r="LH412" i="7"/>
  <c r="LA193" i="7"/>
  <c r="LM193" i="7" s="1"/>
  <c r="KY193" i="7"/>
  <c r="LG470" i="7"/>
  <c r="LK357" i="7" l="1"/>
  <c r="LE473" i="7"/>
  <c r="LN328" i="7"/>
  <c r="LI328" i="7"/>
  <c r="LN193" i="7"/>
  <c r="LI193" i="7"/>
  <c r="LJ412" i="7"/>
  <c r="LA355" i="7"/>
  <c r="KY355" i="7"/>
  <c r="LF121" i="7"/>
  <c r="LH121" i="7"/>
  <c r="LF272" i="7"/>
  <c r="LH272" i="7"/>
  <c r="LG471" i="7"/>
  <c r="LF411" i="7" l="1"/>
  <c r="LH411" i="7"/>
  <c r="LE474" i="7"/>
  <c r="LJ121" i="7"/>
  <c r="LA194" i="7"/>
  <c r="LM194" i="7" s="1"/>
  <c r="KY194" i="7"/>
  <c r="KY329" i="7"/>
  <c r="LA329" i="7"/>
  <c r="LK358" i="7"/>
  <c r="LJ272" i="7"/>
  <c r="LM355" i="7"/>
  <c r="LG472" i="7"/>
  <c r="LE475" i="7" l="1"/>
  <c r="LF271" i="7"/>
  <c r="LH271" i="7"/>
  <c r="LK359" i="7"/>
  <c r="LN194" i="7"/>
  <c r="LI194" i="7"/>
  <c r="LN355" i="7"/>
  <c r="LI355" i="7"/>
  <c r="LM329" i="7"/>
  <c r="LF120" i="7"/>
  <c r="LH120" i="7"/>
  <c r="LJ411" i="7"/>
  <c r="LG473" i="7"/>
  <c r="LK360" i="7" l="1"/>
  <c r="LJ271" i="7"/>
  <c r="LN329" i="7"/>
  <c r="LI329" i="7"/>
  <c r="KY356" i="7"/>
  <c r="LA356" i="7"/>
  <c r="LM356" i="7" s="1"/>
  <c r="LF410" i="7"/>
  <c r="LH410" i="7"/>
  <c r="LJ120" i="7"/>
  <c r="LA195" i="7"/>
  <c r="KY195" i="7"/>
  <c r="LE476" i="7"/>
  <c r="LG474" i="7"/>
  <c r="LF270" i="7" l="1"/>
  <c r="LH270" i="7"/>
  <c r="LA330" i="7"/>
  <c r="KY330" i="7"/>
  <c r="LF119" i="7"/>
  <c r="LH119" i="7"/>
  <c r="LN356" i="7"/>
  <c r="LI356" i="7"/>
  <c r="LM195" i="7"/>
  <c r="LJ410" i="7"/>
  <c r="LE477" i="7"/>
  <c r="LK361" i="7"/>
  <c r="LG475" i="7"/>
  <c r="LF409" i="7" l="1"/>
  <c r="LH409" i="7"/>
  <c r="LM330" i="7"/>
  <c r="LE478" i="7"/>
  <c r="LK362" i="7"/>
  <c r="LN195" i="7"/>
  <c r="LI195" i="7"/>
  <c r="LA357" i="7"/>
  <c r="KY357" i="7"/>
  <c r="LJ119" i="7"/>
  <c r="LJ270" i="7"/>
  <c r="LG476" i="7"/>
  <c r="LE479" i="7" l="1"/>
  <c r="LM357" i="7"/>
  <c r="LN330" i="7"/>
  <c r="LI330" i="7"/>
  <c r="LK363" i="7"/>
  <c r="LF269" i="7"/>
  <c r="LH269" i="7"/>
  <c r="LA196" i="7"/>
  <c r="LM196" i="7" s="1"/>
  <c r="KY196" i="7"/>
  <c r="LF118" i="7"/>
  <c r="LH118" i="7"/>
  <c r="LJ409" i="7"/>
  <c r="LG477" i="7"/>
  <c r="LK364" i="7" l="1"/>
  <c r="LN357" i="7"/>
  <c r="LI357" i="7"/>
  <c r="LN196" i="7"/>
  <c r="LI196" i="7"/>
  <c r="LF408" i="7"/>
  <c r="LH408" i="7"/>
  <c r="LJ118" i="7"/>
  <c r="LJ269" i="7"/>
  <c r="KY331" i="7"/>
  <c r="LA331" i="7"/>
  <c r="LM331" i="7" s="1"/>
  <c r="LE480" i="7"/>
  <c r="LG478" i="7"/>
  <c r="LN331" i="7" l="1"/>
  <c r="LI331" i="7"/>
  <c r="LF268" i="7"/>
  <c r="LH268" i="7"/>
  <c r="LJ408" i="7"/>
  <c r="KY197" i="7"/>
  <c r="LA197" i="7"/>
  <c r="LM197" i="7" s="1"/>
  <c r="LK365" i="7"/>
  <c r="LE481" i="7"/>
  <c r="LF117" i="7"/>
  <c r="LH117" i="7"/>
  <c r="LA358" i="7"/>
  <c r="LM358" i="7" s="1"/>
  <c r="KY358" i="7"/>
  <c r="LG479" i="7"/>
  <c r="LE482" i="7" l="1"/>
  <c r="LN358" i="7"/>
  <c r="LI358" i="7"/>
  <c r="LN197" i="7"/>
  <c r="LI197" i="7"/>
  <c r="LJ268" i="7"/>
  <c r="KY332" i="7"/>
  <c r="LA332" i="7"/>
  <c r="LJ117" i="7"/>
  <c r="LK366" i="7"/>
  <c r="LJ407" i="7"/>
  <c r="LF407" i="7"/>
  <c r="LH407" i="7"/>
  <c r="LG480" i="7"/>
  <c r="LF116" i="7" l="1"/>
  <c r="LH116" i="7"/>
  <c r="LA359" i="7"/>
  <c r="LM359" i="7" s="1"/>
  <c r="KY359" i="7"/>
  <c r="LF406" i="7"/>
  <c r="LH406" i="7"/>
  <c r="LM332" i="7"/>
  <c r="LK367" i="7"/>
  <c r="LA198" i="7"/>
  <c r="LM198" i="7" s="1"/>
  <c r="KY198" i="7"/>
  <c r="LF267" i="7"/>
  <c r="LH267" i="7"/>
  <c r="LE483" i="7"/>
  <c r="LG481" i="7"/>
  <c r="LE484" i="7" l="1"/>
  <c r="LN359" i="7"/>
  <c r="LI359" i="7"/>
  <c r="LN198" i="7"/>
  <c r="LI198" i="7"/>
  <c r="LK368" i="7"/>
  <c r="LJ267" i="7"/>
  <c r="LJ406" i="7"/>
  <c r="LN332" i="7"/>
  <c r="LI332" i="7"/>
  <c r="LJ116" i="7"/>
  <c r="LG482" i="7"/>
  <c r="KY360" i="7" l="1"/>
  <c r="LA360" i="7"/>
  <c r="LM360" i="7" s="1"/>
  <c r="LF115" i="7"/>
  <c r="LH115" i="7"/>
  <c r="LK369" i="7"/>
  <c r="KY333" i="7"/>
  <c r="LA333" i="7"/>
  <c r="LM333" i="7" s="1"/>
  <c r="KY199" i="7"/>
  <c r="LA199" i="7"/>
  <c r="LM199" i="7" s="1"/>
  <c r="LF405" i="7"/>
  <c r="LH405" i="7"/>
  <c r="LJ266" i="7"/>
  <c r="LF266" i="7"/>
  <c r="LH266" i="7"/>
  <c r="LE485" i="7"/>
  <c r="LG483" i="7"/>
  <c r="LF265" i="7" l="1"/>
  <c r="LH265" i="7"/>
  <c r="LN199" i="7"/>
  <c r="LI199" i="7"/>
  <c r="LE486" i="7"/>
  <c r="LK370" i="7"/>
  <c r="LJ115" i="7"/>
  <c r="LN333" i="7"/>
  <c r="LI333" i="7"/>
  <c r="LN360" i="7"/>
  <c r="LI360" i="7"/>
  <c r="LJ405" i="7"/>
  <c r="LG484" i="7"/>
  <c r="LE487" i="7" l="1"/>
  <c r="KY334" i="7"/>
  <c r="LA334" i="7"/>
  <c r="LM334" i="7" s="1"/>
  <c r="LK371" i="7"/>
  <c r="LA200" i="7"/>
  <c r="KY200" i="7"/>
  <c r="LJ265" i="7"/>
  <c r="LF404" i="7"/>
  <c r="LH404" i="7"/>
  <c r="KY361" i="7"/>
  <c r="LA361" i="7"/>
  <c r="LF114" i="7"/>
  <c r="LH114" i="7"/>
  <c r="LG485" i="7"/>
  <c r="LJ264" i="7" l="1"/>
  <c r="LF264" i="7"/>
  <c r="LH264" i="7"/>
  <c r="LM200" i="7"/>
  <c r="LN334" i="7"/>
  <c r="LI334" i="7"/>
  <c r="LK372" i="7"/>
  <c r="LJ114" i="7"/>
  <c r="LM361" i="7"/>
  <c r="LJ404" i="7"/>
  <c r="LE488" i="7"/>
  <c r="LG486" i="7"/>
  <c r="LA335" i="7" l="1"/>
  <c r="KY335" i="7"/>
  <c r="LE489" i="7"/>
  <c r="LF403" i="7"/>
  <c r="LH403" i="7"/>
  <c r="LK373" i="7"/>
  <c r="LN200" i="7"/>
  <c r="LI200" i="7"/>
  <c r="LF113" i="7"/>
  <c r="LH113" i="7"/>
  <c r="LN361" i="7"/>
  <c r="LI361" i="7"/>
  <c r="LF263" i="7"/>
  <c r="LH263" i="7"/>
  <c r="LG487" i="7"/>
  <c r="KY201" i="7" l="1"/>
  <c r="LA201" i="7"/>
  <c r="LM201" i="7" s="1"/>
  <c r="LE490" i="7"/>
  <c r="LJ263" i="7"/>
  <c r="LA362" i="7"/>
  <c r="KY362" i="7"/>
  <c r="LJ113" i="7"/>
  <c r="LK374" i="7"/>
  <c r="LJ403" i="7"/>
  <c r="LM335" i="7"/>
  <c r="LG488" i="7"/>
  <c r="LJ112" i="7" l="1"/>
  <c r="LF112" i="7"/>
  <c r="LH112" i="7"/>
  <c r="LK375" i="7"/>
  <c r="LM362" i="7"/>
  <c r="LF402" i="7"/>
  <c r="LH402" i="7"/>
  <c r="LN335" i="7"/>
  <c r="LI335" i="7"/>
  <c r="LJ262" i="7"/>
  <c r="LF262" i="7"/>
  <c r="LH262" i="7"/>
  <c r="LE491" i="7"/>
  <c r="LN201" i="7"/>
  <c r="LI201" i="7"/>
  <c r="LG489" i="7"/>
  <c r="KY202" i="7" l="1"/>
  <c r="LA202" i="7"/>
  <c r="LM202" i="7" s="1"/>
  <c r="LN362" i="7"/>
  <c r="LI362" i="7"/>
  <c r="LK376" i="7"/>
  <c r="LF111" i="7"/>
  <c r="LH111" i="7"/>
  <c r="LJ261" i="7"/>
  <c r="LF261" i="7"/>
  <c r="LH261" i="7"/>
  <c r="LE492" i="7"/>
  <c r="LA336" i="7"/>
  <c r="LM336" i="7" s="1"/>
  <c r="KY336" i="7"/>
  <c r="LJ402" i="7"/>
  <c r="LG490" i="7"/>
  <c r="LN336" i="7" l="1"/>
  <c r="LI336" i="7"/>
  <c r="LF260" i="7"/>
  <c r="LJ260" i="7" s="1"/>
  <c r="LH260" i="7"/>
  <c r="LK377" i="7"/>
  <c r="LA363" i="7"/>
  <c r="LM363" i="7" s="1"/>
  <c r="KY363" i="7"/>
  <c r="LF401" i="7"/>
  <c r="LJ401" i="7" s="1"/>
  <c r="LH401" i="7"/>
  <c r="LE493" i="7"/>
  <c r="LJ111" i="7"/>
  <c r="LN202" i="7"/>
  <c r="LI202" i="7"/>
  <c r="LG491" i="7"/>
  <c r="LF400" i="7" l="1"/>
  <c r="LH400" i="7"/>
  <c r="LF259" i="7"/>
  <c r="LJ259" i="7" s="1"/>
  <c r="LH259" i="7"/>
  <c r="LK378" i="7"/>
  <c r="LA203" i="7"/>
  <c r="LM203" i="7" s="1"/>
  <c r="KY203" i="7"/>
  <c r="LF110" i="7"/>
  <c r="LJ110" i="7" s="1"/>
  <c r="LH110" i="7"/>
  <c r="LE494" i="7"/>
  <c r="KY337" i="7"/>
  <c r="LA337" i="7"/>
  <c r="LN363" i="7"/>
  <c r="LI363" i="7"/>
  <c r="LG492" i="7"/>
  <c r="LJ109" i="7" l="1"/>
  <c r="LF109" i="7"/>
  <c r="LH109" i="7"/>
  <c r="LF258" i="7"/>
  <c r="LJ258" i="7" s="1"/>
  <c r="LH258" i="7"/>
  <c r="LK379" i="7"/>
  <c r="LA364" i="7"/>
  <c r="LM364" i="7" s="1"/>
  <c r="KY364" i="7"/>
  <c r="LE495" i="7"/>
  <c r="LM337" i="7"/>
  <c r="LN203" i="7"/>
  <c r="LI203" i="7"/>
  <c r="LJ400" i="7"/>
  <c r="LG493" i="7"/>
  <c r="LF257" i="7" l="1"/>
  <c r="LH257" i="7"/>
  <c r="LN337" i="7"/>
  <c r="LI337" i="7"/>
  <c r="LK380" i="7"/>
  <c r="KY204" i="7"/>
  <c r="LA204" i="7"/>
  <c r="LM204" i="7" s="1"/>
  <c r="LE496" i="7"/>
  <c r="LK258" i="7"/>
  <c r="LM258" i="7"/>
  <c r="LN258" i="7" s="1"/>
  <c r="LI258" i="7"/>
  <c r="LF399" i="7"/>
  <c r="LJ399" i="7" s="1"/>
  <c r="LH399" i="7"/>
  <c r="LN364" i="7"/>
  <c r="LI364" i="7"/>
  <c r="LF108" i="7"/>
  <c r="LJ108" i="7" s="1"/>
  <c r="LH108" i="7"/>
  <c r="LG494" i="7"/>
  <c r="LF107" i="7" l="1"/>
  <c r="LH107" i="7"/>
  <c r="LJ398" i="7"/>
  <c r="LF398" i="7"/>
  <c r="LH398" i="7"/>
  <c r="LA365" i="7"/>
  <c r="LM365" i="7" s="1"/>
  <c r="KY365" i="7"/>
  <c r="KY259" i="7"/>
  <c r="LA259" i="7"/>
  <c r="LE497" i="7"/>
  <c r="LK381" i="7"/>
  <c r="LN204" i="7"/>
  <c r="LI204" i="7"/>
  <c r="LK259" i="7"/>
  <c r="KY338" i="7"/>
  <c r="LA338" i="7"/>
  <c r="LM338" i="7" s="1"/>
  <c r="LJ257" i="7"/>
  <c r="LG495" i="7"/>
  <c r="LF397" i="7" l="1"/>
  <c r="LH397" i="7"/>
  <c r="LN365" i="7"/>
  <c r="LI365" i="7"/>
  <c r="LK260" i="7"/>
  <c r="LM259" i="7"/>
  <c r="LA205" i="7"/>
  <c r="KY205" i="7"/>
  <c r="KZ205" i="7" s="1"/>
  <c r="KZ204" i="7" s="1"/>
  <c r="KZ203" i="7" s="1"/>
  <c r="KZ202" i="7" s="1"/>
  <c r="KZ201" i="7" s="1"/>
  <c r="KZ200" i="7" s="1"/>
  <c r="KZ199" i="7" s="1"/>
  <c r="KZ198" i="7" s="1"/>
  <c r="KZ197" i="7" s="1"/>
  <c r="KZ196" i="7" s="1"/>
  <c r="KZ195" i="7" s="1"/>
  <c r="KZ194" i="7" s="1"/>
  <c r="KZ193" i="7" s="1"/>
  <c r="KZ192" i="7" s="1"/>
  <c r="KZ191" i="7" s="1"/>
  <c r="KZ190" i="7" s="1"/>
  <c r="KZ189" i="7" s="1"/>
  <c r="KZ188" i="7" s="1"/>
  <c r="KZ187" i="7" s="1"/>
  <c r="KZ186" i="7" s="1"/>
  <c r="KZ185" i="7" s="1"/>
  <c r="KZ184" i="7" s="1"/>
  <c r="KZ183" i="7" s="1"/>
  <c r="KZ182" i="7" s="1"/>
  <c r="KZ181" i="7" s="1"/>
  <c r="KZ180" i="7" s="1"/>
  <c r="KZ179" i="7" s="1"/>
  <c r="KZ178" i="7" s="1"/>
  <c r="KZ177" i="7" s="1"/>
  <c r="KZ176" i="7" s="1"/>
  <c r="KZ175" i="7" s="1"/>
  <c r="KZ174" i="7" s="1"/>
  <c r="KZ173" i="7" s="1"/>
  <c r="KZ172" i="7" s="1"/>
  <c r="KZ171" i="7" s="1"/>
  <c r="KZ170" i="7" s="1"/>
  <c r="KZ169" i="7" s="1"/>
  <c r="KZ168" i="7" s="1"/>
  <c r="KZ167" i="7" s="1"/>
  <c r="KZ166" i="7" s="1"/>
  <c r="KZ165" i="7" s="1"/>
  <c r="LF256" i="7"/>
  <c r="LH256" i="7"/>
  <c r="LN338" i="7"/>
  <c r="LI338" i="7"/>
  <c r="LE498" i="7"/>
  <c r="LK382" i="7"/>
  <c r="LJ107" i="7"/>
  <c r="LG496" i="7"/>
  <c r="LK383" i="7" l="1"/>
  <c r="LE499" i="7"/>
  <c r="LN259" i="7"/>
  <c r="LI259" i="7"/>
  <c r="LF106" i="7"/>
  <c r="LH106" i="7"/>
  <c r="LA339" i="7"/>
  <c r="KY339" i="7"/>
  <c r="LJ256" i="7"/>
  <c r="LK261" i="7"/>
  <c r="LM397" i="7"/>
  <c r="LN397" i="7" s="1"/>
  <c r="LA366" i="7"/>
  <c r="LM366" i="7" s="1"/>
  <c r="KY366" i="7"/>
  <c r="LG497" i="7"/>
  <c r="LE500" i="7" l="1"/>
  <c r="LN366" i="7"/>
  <c r="LI366" i="7"/>
  <c r="LJ255" i="7"/>
  <c r="LF255" i="7"/>
  <c r="LH255" i="7"/>
  <c r="LM106" i="7"/>
  <c r="LN106" i="7" s="1"/>
  <c r="LK106" i="7"/>
  <c r="KY260" i="7"/>
  <c r="LA260" i="7"/>
  <c r="LM260" i="7" s="1"/>
  <c r="LK384" i="7"/>
  <c r="LK262" i="7"/>
  <c r="LM339" i="7"/>
  <c r="LG498" i="7"/>
  <c r="LN260" i="7" l="1"/>
  <c r="LI260" i="7"/>
  <c r="KY367" i="7"/>
  <c r="LA367" i="7"/>
  <c r="LM367" i="7" s="1"/>
  <c r="LK263" i="7"/>
  <c r="LL106" i="7"/>
  <c r="LK107" i="7"/>
  <c r="LN339" i="7"/>
  <c r="LI339" i="7"/>
  <c r="LJ254" i="7"/>
  <c r="LF254" i="7"/>
  <c r="LH254" i="7"/>
  <c r="LK385" i="7"/>
  <c r="LI106" i="7"/>
  <c r="LE501" i="7"/>
  <c r="LG499" i="7"/>
  <c r="LK386" i="7" l="1"/>
  <c r="LA340" i="7"/>
  <c r="LM340" i="7" s="1"/>
  <c r="KY340" i="7"/>
  <c r="LE502" i="7"/>
  <c r="KY107" i="7"/>
  <c r="LA107" i="7"/>
  <c r="LK264" i="7"/>
  <c r="LA261" i="7"/>
  <c r="KY261" i="7"/>
  <c r="LF253" i="7"/>
  <c r="LH253" i="7"/>
  <c r="LL107" i="7"/>
  <c r="LK108" i="7"/>
  <c r="LM107" i="7"/>
  <c r="LN367" i="7"/>
  <c r="LI367" i="7"/>
  <c r="LG500" i="7"/>
  <c r="LN340" i="7" l="1"/>
  <c r="LI340" i="7"/>
  <c r="LM253" i="7"/>
  <c r="LN253" i="7" s="1"/>
  <c r="LK253" i="7"/>
  <c r="LK265" i="7"/>
  <c r="LE503" i="7"/>
  <c r="LL386" i="7"/>
  <c r="LL385" i="7" s="1"/>
  <c r="LL384" i="7" s="1"/>
  <c r="LL383" i="7" s="1"/>
  <c r="LL382" i="7" s="1"/>
  <c r="LL381" i="7" s="1"/>
  <c r="LL380" i="7" s="1"/>
  <c r="LL379" i="7" s="1"/>
  <c r="LL378" i="7" s="1"/>
  <c r="LL377" i="7" s="1"/>
  <c r="LL376" i="7" s="1"/>
  <c r="LL375" i="7" s="1"/>
  <c r="LL374" i="7" s="1"/>
  <c r="LL373" i="7" s="1"/>
  <c r="LL372" i="7" s="1"/>
  <c r="LL371" i="7" s="1"/>
  <c r="LL370" i="7" s="1"/>
  <c r="LL369" i="7" s="1"/>
  <c r="LL368" i="7" s="1"/>
  <c r="LL367" i="7" s="1"/>
  <c r="LL366" i="7" s="1"/>
  <c r="LL365" i="7" s="1"/>
  <c r="LL364" i="7" s="1"/>
  <c r="LL363" i="7" s="1"/>
  <c r="LL362" i="7" s="1"/>
  <c r="LL361" i="7" s="1"/>
  <c r="LL360" i="7" s="1"/>
  <c r="LL359" i="7" s="1"/>
  <c r="LL358" i="7" s="1"/>
  <c r="LL357" i="7" s="1"/>
  <c r="LL356" i="7" s="1"/>
  <c r="LL355" i="7" s="1"/>
  <c r="LL354" i="7" s="1"/>
  <c r="LL353" i="7" s="1"/>
  <c r="LK387" i="7"/>
  <c r="LM386" i="7"/>
  <c r="KY368" i="7"/>
  <c r="LA368" i="7"/>
  <c r="LM368" i="7" s="1"/>
  <c r="LN107" i="7"/>
  <c r="LI107" i="7"/>
  <c r="LL108" i="7"/>
  <c r="LK109" i="7"/>
  <c r="LM108" i="7"/>
  <c r="LM261" i="7"/>
  <c r="LG501" i="7"/>
  <c r="LN368" i="7" l="1"/>
  <c r="LI368" i="7"/>
  <c r="LK266" i="7"/>
  <c r="KY341" i="7"/>
  <c r="LA341" i="7"/>
  <c r="LM341" i="7" s="1"/>
  <c r="LN108" i="7"/>
  <c r="LI108" i="7"/>
  <c r="LL387" i="7"/>
  <c r="LK388" i="7"/>
  <c r="LM387" i="7"/>
  <c r="LL109" i="7"/>
  <c r="LK110" i="7"/>
  <c r="LM109" i="7"/>
  <c r="LN261" i="7"/>
  <c r="LI261" i="7"/>
  <c r="LA108" i="7"/>
  <c r="KY108" i="7"/>
  <c r="LN386" i="7"/>
  <c r="LI386" i="7"/>
  <c r="LE504" i="7"/>
  <c r="LI253" i="7"/>
  <c r="LL253" i="7"/>
  <c r="LK254" i="7"/>
  <c r="LG502" i="7"/>
  <c r="LN341" i="7" l="1"/>
  <c r="LI341" i="7"/>
  <c r="LN387" i="7"/>
  <c r="LI387" i="7"/>
  <c r="LN109" i="7"/>
  <c r="LI109" i="7"/>
  <c r="LL254" i="7"/>
  <c r="LK255" i="7"/>
  <c r="LM254" i="7"/>
  <c r="LE505" i="7"/>
  <c r="LL110" i="7"/>
  <c r="LK111" i="7"/>
  <c r="LM110" i="7"/>
  <c r="KY369" i="7"/>
  <c r="LA369" i="7"/>
  <c r="LM369" i="7" s="1"/>
  <c r="KY254" i="7"/>
  <c r="LA254" i="7"/>
  <c r="LL388" i="7"/>
  <c r="LK389" i="7"/>
  <c r="LM388" i="7"/>
  <c r="KY387" i="7"/>
  <c r="KZ387" i="7" s="1"/>
  <c r="LA387" i="7"/>
  <c r="KY262" i="7"/>
  <c r="LA262" i="7"/>
  <c r="LM262" i="7" s="1"/>
  <c r="LA109" i="7"/>
  <c r="KY109" i="7"/>
  <c r="LK267" i="7"/>
  <c r="LG503" i="7"/>
  <c r="LK268" i="7" l="1"/>
  <c r="LN388" i="7"/>
  <c r="LI388" i="7"/>
  <c r="LL111" i="7"/>
  <c r="LK112" i="7"/>
  <c r="LM111" i="7"/>
  <c r="LN369" i="7"/>
  <c r="LI369" i="7"/>
  <c r="LL255" i="7"/>
  <c r="LK256" i="7"/>
  <c r="LM255" i="7"/>
  <c r="KY388" i="7"/>
  <c r="LA388" i="7"/>
  <c r="LN262" i="7"/>
  <c r="LI262" i="7"/>
  <c r="LL389" i="7"/>
  <c r="LK390" i="7"/>
  <c r="LM389" i="7"/>
  <c r="LN110" i="7"/>
  <c r="LI110" i="7"/>
  <c r="LE506" i="7"/>
  <c r="KY110" i="7"/>
  <c r="LA110" i="7"/>
  <c r="LA342" i="7"/>
  <c r="LM342" i="7" s="1"/>
  <c r="KY342" i="7"/>
  <c r="LN254" i="7"/>
  <c r="LI254" i="7"/>
  <c r="LG504" i="7"/>
  <c r="LN342" i="7" l="1"/>
  <c r="LI342" i="7"/>
  <c r="LE507" i="7"/>
  <c r="LL390" i="7"/>
  <c r="LK391" i="7"/>
  <c r="LM390" i="7"/>
  <c r="LL112" i="7"/>
  <c r="LK113" i="7"/>
  <c r="LM112" i="7"/>
  <c r="KY111" i="7"/>
  <c r="LA111" i="7"/>
  <c r="KY370" i="7"/>
  <c r="LA370" i="7"/>
  <c r="LK269" i="7"/>
  <c r="LN255" i="7"/>
  <c r="LI255" i="7"/>
  <c r="KY255" i="7"/>
  <c r="LA255" i="7"/>
  <c r="LA263" i="7"/>
  <c r="LM263" i="7" s="1"/>
  <c r="KY263" i="7"/>
  <c r="LA389" i="7"/>
  <c r="KY389" i="7"/>
  <c r="LN389" i="7"/>
  <c r="LI389" i="7"/>
  <c r="LL256" i="7"/>
  <c r="LK257" i="7"/>
  <c r="LM256" i="7"/>
  <c r="LN111" i="7"/>
  <c r="LI111" i="7"/>
  <c r="LG505" i="7"/>
  <c r="LL113" i="7" l="1"/>
  <c r="LK114" i="7"/>
  <c r="LM113" i="7"/>
  <c r="LA390" i="7"/>
  <c r="KY390" i="7"/>
  <c r="LK270" i="7"/>
  <c r="LN256" i="7"/>
  <c r="LI256" i="7"/>
  <c r="KY256" i="7"/>
  <c r="LA256" i="7"/>
  <c r="LN390" i="7"/>
  <c r="LI390" i="7"/>
  <c r="LE508" i="7"/>
  <c r="KY112" i="7"/>
  <c r="LA112" i="7"/>
  <c r="LL257" i="7"/>
  <c r="LM257" i="7"/>
  <c r="LN263" i="7"/>
  <c r="LI263" i="7"/>
  <c r="LM370" i="7"/>
  <c r="LN112" i="7"/>
  <c r="LI112" i="7"/>
  <c r="LL391" i="7"/>
  <c r="LK392" i="7"/>
  <c r="LM391" i="7"/>
  <c r="KY343" i="7"/>
  <c r="LA343" i="7"/>
  <c r="LG506" i="7"/>
  <c r="LN391" i="7" l="1"/>
  <c r="LI391" i="7"/>
  <c r="LN257" i="7"/>
  <c r="LI257" i="7"/>
  <c r="LL392" i="7"/>
  <c r="LK393" i="7"/>
  <c r="LM392" i="7"/>
  <c r="LN370" i="7"/>
  <c r="LI370" i="7"/>
  <c r="LE509" i="7"/>
  <c r="LK271" i="7"/>
  <c r="LN113" i="7"/>
  <c r="LI113" i="7"/>
  <c r="KY113" i="7"/>
  <c r="LA113" i="7"/>
  <c r="LM343" i="7"/>
  <c r="LA264" i="7"/>
  <c r="LM264" i="7" s="1"/>
  <c r="KY264" i="7"/>
  <c r="KY391" i="7"/>
  <c r="LA391" i="7"/>
  <c r="LA257" i="7"/>
  <c r="KY257" i="7"/>
  <c r="LL114" i="7"/>
  <c r="LK115" i="7"/>
  <c r="LM114" i="7"/>
  <c r="LG507" i="7"/>
  <c r="LN264" i="7" l="1"/>
  <c r="LI264" i="7"/>
  <c r="LA114" i="7"/>
  <c r="KY114" i="7"/>
  <c r="LA258" i="7"/>
  <c r="KY258" i="7"/>
  <c r="LN114" i="7"/>
  <c r="LI114" i="7"/>
  <c r="LL115" i="7"/>
  <c r="LK116" i="7"/>
  <c r="LM115" i="7"/>
  <c r="LN343" i="7"/>
  <c r="LI343" i="7"/>
  <c r="LN392" i="7"/>
  <c r="LI392" i="7"/>
  <c r="LE510" i="7"/>
  <c r="LL393" i="7"/>
  <c r="LK394" i="7"/>
  <c r="LM393" i="7"/>
  <c r="KY392" i="7"/>
  <c r="LA392" i="7"/>
  <c r="LK272" i="7"/>
  <c r="KY371" i="7"/>
  <c r="LA371" i="7"/>
  <c r="LM371" i="7" s="1"/>
  <c r="LG508" i="7"/>
  <c r="LN393" i="7" l="1"/>
  <c r="LI393" i="7"/>
  <c r="LN115" i="7"/>
  <c r="LI115" i="7"/>
  <c r="LE511" i="7"/>
  <c r="KY393" i="7"/>
  <c r="LA393" i="7"/>
  <c r="LL116" i="7"/>
  <c r="LK117" i="7"/>
  <c r="LM116" i="7"/>
  <c r="LA265" i="7"/>
  <c r="LM265" i="7" s="1"/>
  <c r="KY265" i="7"/>
  <c r="LK273" i="7"/>
  <c r="LN371" i="7"/>
  <c r="LI371" i="7"/>
  <c r="LK395" i="7"/>
  <c r="LL394" i="7"/>
  <c r="LM394" i="7"/>
  <c r="LA344" i="7"/>
  <c r="LM344" i="7" s="1"/>
  <c r="KY344" i="7"/>
  <c r="LA115" i="7"/>
  <c r="KY115" i="7"/>
  <c r="LG509" i="7"/>
  <c r="LN265" i="7" l="1"/>
  <c r="LI265" i="7"/>
  <c r="LA116" i="7"/>
  <c r="KY116" i="7"/>
  <c r="LN344" i="7"/>
  <c r="LI344" i="7"/>
  <c r="LM395" i="7"/>
  <c r="LK396" i="7"/>
  <c r="LL395" i="7"/>
  <c r="LA372" i="7"/>
  <c r="LM372" i="7" s="1"/>
  <c r="KY372" i="7"/>
  <c r="LL117" i="7"/>
  <c r="LK118" i="7"/>
  <c r="LM117" i="7"/>
  <c r="LA394" i="7"/>
  <c r="KY394" i="7"/>
  <c r="LK274" i="7"/>
  <c r="LN116" i="7"/>
  <c r="LI116" i="7"/>
  <c r="LN394" i="7"/>
  <c r="LI394" i="7"/>
  <c r="LE512" i="7"/>
  <c r="LG510" i="7"/>
  <c r="LE513" i="7" l="1"/>
  <c r="LL396" i="7"/>
  <c r="LM396" i="7"/>
  <c r="LK397" i="7"/>
  <c r="LA395" i="7"/>
  <c r="KY395" i="7"/>
  <c r="LI395" i="7"/>
  <c r="LN395" i="7"/>
  <c r="LA117" i="7"/>
  <c r="KY117" i="7"/>
  <c r="LK275" i="7"/>
  <c r="LN117" i="7"/>
  <c r="LI117" i="7"/>
  <c r="LN372" i="7"/>
  <c r="LI372" i="7"/>
  <c r="LA345" i="7"/>
  <c r="LM345" i="7" s="1"/>
  <c r="KY345" i="7"/>
  <c r="LA266" i="7"/>
  <c r="KY266" i="7"/>
  <c r="LL118" i="7"/>
  <c r="LK119" i="7"/>
  <c r="LM118" i="7"/>
  <c r="LG511" i="7"/>
  <c r="LL119" i="7" l="1"/>
  <c r="LK120" i="7"/>
  <c r="LM119" i="7"/>
  <c r="LA118" i="7"/>
  <c r="KY118" i="7"/>
  <c r="KY396" i="7"/>
  <c r="LA396" i="7"/>
  <c r="LI396" i="7"/>
  <c r="LN396" i="7"/>
  <c r="LN345" i="7"/>
  <c r="LI345" i="7"/>
  <c r="KY373" i="7"/>
  <c r="LA373" i="7"/>
  <c r="LM373" i="7" s="1"/>
  <c r="LN118" i="7"/>
  <c r="LI118" i="7"/>
  <c r="LM266" i="7"/>
  <c r="LK276" i="7"/>
  <c r="LL397" i="7"/>
  <c r="LK398" i="7"/>
  <c r="LE514" i="7"/>
  <c r="LG512" i="7"/>
  <c r="LL398" i="7" l="1"/>
  <c r="LK399" i="7"/>
  <c r="LM398" i="7"/>
  <c r="KY397" i="7"/>
  <c r="LA397" i="7"/>
  <c r="LI397" i="7"/>
  <c r="KY119" i="7"/>
  <c r="LA119" i="7"/>
  <c r="KY346" i="7"/>
  <c r="LA346" i="7"/>
  <c r="LN119" i="7"/>
  <c r="LI119" i="7"/>
  <c r="LN373" i="7"/>
  <c r="LI373" i="7"/>
  <c r="LN266" i="7"/>
  <c r="LI266" i="7"/>
  <c r="LE515" i="7"/>
  <c r="LK277" i="7"/>
  <c r="LL120" i="7"/>
  <c r="LK121" i="7"/>
  <c r="LM120" i="7"/>
  <c r="LG513" i="7"/>
  <c r="LK278" i="7" l="1"/>
  <c r="LN120" i="7"/>
  <c r="LI120" i="7"/>
  <c r="KY267" i="7"/>
  <c r="LA267" i="7"/>
  <c r="LA120" i="7"/>
  <c r="KY120" i="7"/>
  <c r="LL121" i="7"/>
  <c r="LK122" i="7"/>
  <c r="LM121" i="7"/>
  <c r="LN398" i="7"/>
  <c r="LI398" i="7"/>
  <c r="LA398" i="7"/>
  <c r="KY398" i="7"/>
  <c r="LL399" i="7"/>
  <c r="LK400" i="7"/>
  <c r="LM399" i="7"/>
  <c r="KY374" i="7"/>
  <c r="LA374" i="7"/>
  <c r="LE516" i="7"/>
  <c r="KZ346" i="7"/>
  <c r="KZ345" i="7" s="1"/>
  <c r="KZ344" i="7" s="1"/>
  <c r="KZ343" i="7" s="1"/>
  <c r="KZ342" i="7" s="1"/>
  <c r="KZ341" i="7" s="1"/>
  <c r="KZ340" i="7" s="1"/>
  <c r="KZ339" i="7" s="1"/>
  <c r="KZ338" i="7" s="1"/>
  <c r="KZ337" i="7" s="1"/>
  <c r="KZ336" i="7" s="1"/>
  <c r="KZ335" i="7" s="1"/>
  <c r="KZ334" i="7" s="1"/>
  <c r="KZ333" i="7" s="1"/>
  <c r="KZ332" i="7" s="1"/>
  <c r="KZ331" i="7" s="1"/>
  <c r="KZ330" i="7" s="1"/>
  <c r="KZ329" i="7" s="1"/>
  <c r="KZ328" i="7" s="1"/>
  <c r="KZ327" i="7" s="1"/>
  <c r="KZ326" i="7" s="1"/>
  <c r="KZ325" i="7" s="1"/>
  <c r="KZ324" i="7" s="1"/>
  <c r="KZ323" i="7" s="1"/>
  <c r="KZ322" i="7" s="1"/>
  <c r="KZ321" i="7" s="1"/>
  <c r="KZ320" i="7" s="1"/>
  <c r="KZ319" i="7" s="1"/>
  <c r="KZ318" i="7" s="1"/>
  <c r="KZ317" i="7" s="1"/>
  <c r="KZ316" i="7" s="1"/>
  <c r="KZ315" i="7" s="1"/>
  <c r="KZ314" i="7" s="1"/>
  <c r="KZ313" i="7" s="1"/>
  <c r="KZ312" i="7" s="1"/>
  <c r="KZ311" i="7" s="1"/>
  <c r="KZ310" i="7" s="1"/>
  <c r="KZ309" i="7" s="1"/>
  <c r="KZ308" i="7" s="1"/>
  <c r="KZ307" i="7" s="1"/>
  <c r="KY347" i="7"/>
  <c r="KY348" i="7" s="1"/>
  <c r="KY349" i="7" s="1"/>
  <c r="KY350" i="7" s="1"/>
  <c r="KY351" i="7" s="1"/>
  <c r="KY352" i="7" s="1"/>
  <c r="KY353" i="7" s="1"/>
  <c r="LG514" i="7"/>
  <c r="LE517" i="7" l="1"/>
  <c r="LN121" i="7"/>
  <c r="LI121" i="7"/>
  <c r="LN399" i="7"/>
  <c r="LI399" i="7"/>
  <c r="LL122" i="7"/>
  <c r="LK123" i="7"/>
  <c r="LM122" i="7"/>
  <c r="LM267" i="7"/>
  <c r="LL400" i="7"/>
  <c r="LK401" i="7"/>
  <c r="LM400" i="7"/>
  <c r="LA399" i="7"/>
  <c r="KY399" i="7"/>
  <c r="LK279" i="7"/>
  <c r="LM374" i="7"/>
  <c r="LA121" i="7"/>
  <c r="KY121" i="7"/>
  <c r="LG515" i="7"/>
  <c r="LN267" i="7" l="1"/>
  <c r="LI267" i="7"/>
  <c r="KY400" i="7"/>
  <c r="LA400" i="7"/>
  <c r="LK280" i="7"/>
  <c r="LN400" i="7"/>
  <c r="LI400" i="7"/>
  <c r="LN122" i="7"/>
  <c r="LI122" i="7"/>
  <c r="LL123" i="7"/>
  <c r="LK124" i="7"/>
  <c r="LM123" i="7"/>
  <c r="LL401" i="7"/>
  <c r="LK402" i="7"/>
  <c r="LM401" i="7"/>
  <c r="LN374" i="7"/>
  <c r="LI374" i="7"/>
  <c r="KY122" i="7"/>
  <c r="LA122" i="7"/>
  <c r="LE518" i="7"/>
  <c r="LG516" i="7"/>
  <c r="LN401" i="7" l="1"/>
  <c r="LI401" i="7"/>
  <c r="LL402" i="7"/>
  <c r="LK403" i="7"/>
  <c r="LM402" i="7"/>
  <c r="LL124" i="7"/>
  <c r="LK125" i="7"/>
  <c r="LM124" i="7"/>
  <c r="KY375" i="7"/>
  <c r="LA375" i="7"/>
  <c r="LM375" i="7" s="1"/>
  <c r="LA123" i="7"/>
  <c r="KY123" i="7"/>
  <c r="LA401" i="7"/>
  <c r="KY401" i="7"/>
  <c r="LE519" i="7"/>
  <c r="LN123" i="7"/>
  <c r="LI123" i="7"/>
  <c r="LK281" i="7"/>
  <c r="LA268" i="7"/>
  <c r="LM268" i="7" s="1"/>
  <c r="KY268" i="7"/>
  <c r="LG517" i="7"/>
  <c r="LN124" i="7" l="1"/>
  <c r="LI124" i="7"/>
  <c r="LL403" i="7"/>
  <c r="LK404" i="7"/>
  <c r="LM403" i="7"/>
  <c r="LK282" i="7"/>
  <c r="LE520" i="7"/>
  <c r="LL125" i="7"/>
  <c r="LK126" i="7"/>
  <c r="LM125" i="7"/>
  <c r="LN375" i="7"/>
  <c r="LI375" i="7"/>
  <c r="LA402" i="7"/>
  <c r="KY402" i="7"/>
  <c r="LN268" i="7"/>
  <c r="LI268" i="7"/>
  <c r="KY124" i="7"/>
  <c r="LA124" i="7"/>
  <c r="LN402" i="7"/>
  <c r="LI402" i="7"/>
  <c r="LG518" i="7"/>
  <c r="LL126" i="7" l="1"/>
  <c r="LK127" i="7"/>
  <c r="LM126" i="7"/>
  <c r="LL404" i="7"/>
  <c r="LK405" i="7"/>
  <c r="LM404" i="7"/>
  <c r="LA269" i="7"/>
  <c r="KY269" i="7"/>
  <c r="LA376" i="7"/>
  <c r="LM376" i="7" s="1"/>
  <c r="KY376" i="7"/>
  <c r="LK283" i="7"/>
  <c r="KY403" i="7"/>
  <c r="LA403" i="7"/>
  <c r="LA125" i="7"/>
  <c r="KY125" i="7"/>
  <c r="LN125" i="7"/>
  <c r="LI125" i="7"/>
  <c r="LE521" i="7"/>
  <c r="LN403" i="7"/>
  <c r="LI403" i="7"/>
  <c r="LG519" i="7"/>
  <c r="LK284" i="7" l="1"/>
  <c r="LM269" i="7"/>
  <c r="LN126" i="7"/>
  <c r="LI126" i="7"/>
  <c r="LE522" i="7"/>
  <c r="KY404" i="7"/>
  <c r="LA404" i="7"/>
  <c r="LA126" i="7"/>
  <c r="KY126" i="7"/>
  <c r="LN404" i="7"/>
  <c r="LI404" i="7"/>
  <c r="LL127" i="7"/>
  <c r="LK128" i="7"/>
  <c r="LM127" i="7"/>
  <c r="LN376" i="7"/>
  <c r="LI376" i="7"/>
  <c r="LL405" i="7"/>
  <c r="LK406" i="7"/>
  <c r="LM405" i="7"/>
  <c r="LG520" i="7"/>
  <c r="LL128" i="7" l="1"/>
  <c r="LK129" i="7"/>
  <c r="LM128" i="7"/>
  <c r="LN269" i="7"/>
  <c r="LI269" i="7"/>
  <c r="LN405" i="7"/>
  <c r="LI405" i="7"/>
  <c r="LA127" i="7"/>
  <c r="KY127" i="7"/>
  <c r="LK285" i="7"/>
  <c r="KY377" i="7"/>
  <c r="LA377" i="7"/>
  <c r="LM377" i="7" s="1"/>
  <c r="LE523" i="7"/>
  <c r="KY405" i="7"/>
  <c r="LA405" i="7"/>
  <c r="LL406" i="7"/>
  <c r="LK407" i="7"/>
  <c r="LM406" i="7"/>
  <c r="LN127" i="7"/>
  <c r="LI127" i="7"/>
  <c r="LG521" i="7"/>
  <c r="LA128" i="7" l="1"/>
  <c r="KY128" i="7"/>
  <c r="LN128" i="7"/>
  <c r="LI128" i="7"/>
  <c r="LL407" i="7"/>
  <c r="LK408" i="7"/>
  <c r="LM407" i="7"/>
  <c r="LE524" i="7"/>
  <c r="LA406" i="7"/>
  <c r="KY406" i="7"/>
  <c r="LN377" i="7"/>
  <c r="LI377" i="7"/>
  <c r="LL129" i="7"/>
  <c r="LK130" i="7"/>
  <c r="LM129" i="7"/>
  <c r="LK286" i="7"/>
  <c r="LN406" i="7"/>
  <c r="LI406" i="7"/>
  <c r="KY270" i="7"/>
  <c r="LA270" i="7"/>
  <c r="LM270" i="7" s="1"/>
  <c r="LG522" i="7"/>
  <c r="KY129" i="7" l="1"/>
  <c r="LA129" i="7"/>
  <c r="LL130" i="7"/>
  <c r="LK131" i="7"/>
  <c r="LM130" i="7"/>
  <c r="LN129" i="7"/>
  <c r="LI129" i="7"/>
  <c r="LE525" i="7"/>
  <c r="LN407" i="7"/>
  <c r="LI407" i="7"/>
  <c r="LK287" i="7"/>
  <c r="LL408" i="7"/>
  <c r="LK409" i="7"/>
  <c r="LM408" i="7"/>
  <c r="LN270" i="7"/>
  <c r="LI270" i="7"/>
  <c r="KY407" i="7"/>
  <c r="LA407" i="7"/>
  <c r="LA378" i="7"/>
  <c r="LM378" i="7" s="1"/>
  <c r="KY378" i="7"/>
  <c r="LG523" i="7"/>
  <c r="LL409" i="7" l="1"/>
  <c r="LK410" i="7"/>
  <c r="LM409" i="7"/>
  <c r="LL131" i="7"/>
  <c r="LK132" i="7"/>
  <c r="LM131" i="7"/>
  <c r="KY271" i="7"/>
  <c r="LA271" i="7"/>
  <c r="LM271" i="7" s="1"/>
  <c r="LA408" i="7"/>
  <c r="KY408" i="7"/>
  <c r="KY130" i="7"/>
  <c r="LA130" i="7"/>
  <c r="LE526" i="7"/>
  <c r="LN378" i="7"/>
  <c r="LI378" i="7"/>
  <c r="LN408" i="7"/>
  <c r="LI408" i="7"/>
  <c r="LK288" i="7"/>
  <c r="LN130" i="7"/>
  <c r="LI130" i="7"/>
  <c r="LG524" i="7"/>
  <c r="LK289" i="7" l="1"/>
  <c r="LN409" i="7"/>
  <c r="LI409" i="7"/>
  <c r="KY131" i="7"/>
  <c r="LA131" i="7"/>
  <c r="KY379" i="7"/>
  <c r="LA379" i="7"/>
  <c r="LN271" i="7"/>
  <c r="LI271" i="7"/>
  <c r="LA409" i="7"/>
  <c r="KY409" i="7"/>
  <c r="LN131" i="7"/>
  <c r="LI131" i="7"/>
  <c r="LL410" i="7"/>
  <c r="LK411" i="7"/>
  <c r="LM410" i="7"/>
  <c r="LE527" i="7"/>
  <c r="LL132" i="7"/>
  <c r="LK133" i="7"/>
  <c r="LM132" i="7"/>
  <c r="LG525" i="7"/>
  <c r="KY132" i="7" l="1"/>
  <c r="LA132" i="7"/>
  <c r="LE528" i="7"/>
  <c r="LN410" i="7"/>
  <c r="LI410" i="7"/>
  <c r="LN132" i="7"/>
  <c r="LI132" i="7"/>
  <c r="KY272" i="7"/>
  <c r="LA272" i="7"/>
  <c r="LM272" i="7" s="1"/>
  <c r="LL133" i="7"/>
  <c r="LK134" i="7"/>
  <c r="LM133" i="7"/>
  <c r="LK290" i="7"/>
  <c r="LL411" i="7"/>
  <c r="LK412" i="7"/>
  <c r="LM411" i="7"/>
  <c r="LM379" i="7"/>
  <c r="KY410" i="7"/>
  <c r="LA410" i="7"/>
  <c r="LG526" i="7"/>
  <c r="LN379" i="7" l="1"/>
  <c r="LI379" i="7"/>
  <c r="LL134" i="7"/>
  <c r="LK135" i="7"/>
  <c r="LM134" i="7"/>
  <c r="KY133" i="7"/>
  <c r="LA133" i="7"/>
  <c r="LN411" i="7"/>
  <c r="LI411" i="7"/>
  <c r="LL290" i="7"/>
  <c r="LL289" i="7" s="1"/>
  <c r="LL288" i="7" s="1"/>
  <c r="LL287" i="7" s="1"/>
  <c r="LL286" i="7" s="1"/>
  <c r="LL285" i="7" s="1"/>
  <c r="LL284" i="7" s="1"/>
  <c r="LL283" i="7" s="1"/>
  <c r="LL282" i="7" s="1"/>
  <c r="LL281" i="7" s="1"/>
  <c r="LL280" i="7" s="1"/>
  <c r="LL279" i="7" s="1"/>
  <c r="LL278" i="7" s="1"/>
  <c r="LL277" i="7" s="1"/>
  <c r="LL276" i="7" s="1"/>
  <c r="LL275" i="7" s="1"/>
  <c r="LL274" i="7" s="1"/>
  <c r="LL273" i="7" s="1"/>
  <c r="LL272" i="7" s="1"/>
  <c r="LL271" i="7" s="1"/>
  <c r="LL270" i="7" s="1"/>
  <c r="LL269" i="7" s="1"/>
  <c r="LL268" i="7" s="1"/>
  <c r="LL267" i="7" s="1"/>
  <c r="LL266" i="7" s="1"/>
  <c r="LL265" i="7" s="1"/>
  <c r="LL264" i="7" s="1"/>
  <c r="LL263" i="7" s="1"/>
  <c r="LL262" i="7" s="1"/>
  <c r="LL261" i="7" s="1"/>
  <c r="LL260" i="7" s="1"/>
  <c r="LL259" i="7" s="1"/>
  <c r="LL258" i="7" s="1"/>
  <c r="LK291" i="7"/>
  <c r="LM290" i="7"/>
  <c r="LE529" i="7"/>
  <c r="LL412" i="7"/>
  <c r="LK413" i="7"/>
  <c r="LM412" i="7"/>
  <c r="LN272" i="7"/>
  <c r="LI272" i="7"/>
  <c r="KY411" i="7"/>
  <c r="LA411" i="7"/>
  <c r="LN133" i="7"/>
  <c r="LI133" i="7"/>
  <c r="LG527" i="7"/>
  <c r="LA134" i="7" l="1"/>
  <c r="KY134" i="7"/>
  <c r="LL413" i="7"/>
  <c r="LK414" i="7"/>
  <c r="LM413" i="7"/>
  <c r="LA380" i="7"/>
  <c r="LM380" i="7" s="1"/>
  <c r="KY380" i="7"/>
  <c r="LN290" i="7"/>
  <c r="LI290" i="7"/>
  <c r="LL135" i="7"/>
  <c r="LK136" i="7"/>
  <c r="LM135" i="7"/>
  <c r="KY273" i="7"/>
  <c r="LA273" i="7"/>
  <c r="LM273" i="7" s="1"/>
  <c r="LL291" i="7"/>
  <c r="LK292" i="7"/>
  <c r="LM291" i="7"/>
  <c r="LN412" i="7"/>
  <c r="LI412" i="7"/>
  <c r="LE530" i="7"/>
  <c r="KY412" i="7"/>
  <c r="LA412" i="7"/>
  <c r="LN134" i="7"/>
  <c r="LI134" i="7"/>
  <c r="LG528" i="7"/>
  <c r="LL292" i="7" l="1"/>
  <c r="LK293" i="7"/>
  <c r="LM292" i="7"/>
  <c r="LA413" i="7"/>
  <c r="KY413" i="7"/>
  <c r="LL136" i="7"/>
  <c r="LK137" i="7"/>
  <c r="LM136" i="7"/>
  <c r="LN135" i="7"/>
  <c r="LI135" i="7"/>
  <c r="LN380" i="7"/>
  <c r="LI380" i="7"/>
  <c r="LE531" i="7"/>
  <c r="LL414" i="7"/>
  <c r="LK415" i="7"/>
  <c r="LM414" i="7"/>
  <c r="LN273" i="7"/>
  <c r="LI273" i="7"/>
  <c r="KY135" i="7"/>
  <c r="LA135" i="7"/>
  <c r="LN291" i="7"/>
  <c r="LI291" i="7"/>
  <c r="LA291" i="7"/>
  <c r="KY291" i="7"/>
  <c r="LN413" i="7"/>
  <c r="LI413" i="7"/>
  <c r="LG529" i="7"/>
  <c r="LA414" i="7" l="1"/>
  <c r="KY414" i="7"/>
  <c r="LN136" i="7"/>
  <c r="LI136" i="7"/>
  <c r="LL415" i="7"/>
  <c r="LK416" i="7"/>
  <c r="LM415" i="7"/>
  <c r="LA381" i="7"/>
  <c r="KY381" i="7"/>
  <c r="LA274" i="7"/>
  <c r="KY274" i="7"/>
  <c r="LN292" i="7"/>
  <c r="LI292" i="7"/>
  <c r="KY136" i="7"/>
  <c r="LA136" i="7"/>
  <c r="LL293" i="7"/>
  <c r="LK294" i="7"/>
  <c r="LM293" i="7"/>
  <c r="KY292" i="7"/>
  <c r="LA292" i="7"/>
  <c r="LL137" i="7"/>
  <c r="LK138" i="7"/>
  <c r="LM137" i="7"/>
  <c r="LN414" i="7"/>
  <c r="LI414" i="7"/>
  <c r="LE532" i="7"/>
  <c r="LG530" i="7"/>
  <c r="LN137" i="7" l="1"/>
  <c r="LI137" i="7"/>
  <c r="LM274" i="7"/>
  <c r="LL294" i="7"/>
  <c r="LK295" i="7"/>
  <c r="LM294" i="7"/>
  <c r="LN415" i="7"/>
  <c r="LI415" i="7"/>
  <c r="LE533" i="7"/>
  <c r="LL138" i="7"/>
  <c r="LK139" i="7"/>
  <c r="LM138" i="7"/>
  <c r="LN293" i="7"/>
  <c r="LI293" i="7"/>
  <c r="LL416" i="7"/>
  <c r="LK417" i="7"/>
  <c r="LM416" i="7"/>
  <c r="KY415" i="7"/>
  <c r="LA415" i="7"/>
  <c r="KY293" i="7"/>
  <c r="LA293" i="7"/>
  <c r="LM381" i="7"/>
  <c r="LA137" i="7"/>
  <c r="KY137" i="7"/>
  <c r="LG531" i="7"/>
  <c r="LL139" i="7" l="1"/>
  <c r="LK140" i="7"/>
  <c r="LM139" i="7"/>
  <c r="LA416" i="7"/>
  <c r="KY416" i="7"/>
  <c r="LN381" i="7"/>
  <c r="LI381" i="7"/>
  <c r="LA294" i="7"/>
  <c r="KY294" i="7"/>
  <c r="LN274" i="7"/>
  <c r="LI274" i="7"/>
  <c r="LN294" i="7"/>
  <c r="LI294" i="7"/>
  <c r="KY138" i="7"/>
  <c r="LA138" i="7"/>
  <c r="LN416" i="7"/>
  <c r="LI416" i="7"/>
  <c r="LL417" i="7"/>
  <c r="LK418" i="7"/>
  <c r="LM417" i="7"/>
  <c r="LN138" i="7"/>
  <c r="LI138" i="7"/>
  <c r="LE534" i="7"/>
  <c r="LL295" i="7"/>
  <c r="LK296" i="7"/>
  <c r="LM295" i="7"/>
  <c r="LG532" i="7"/>
  <c r="KY417" i="7" l="1"/>
  <c r="LA417" i="7"/>
  <c r="LN295" i="7"/>
  <c r="LI295" i="7"/>
  <c r="LE535" i="7"/>
  <c r="LL418" i="7"/>
  <c r="LK419" i="7"/>
  <c r="LM418" i="7"/>
  <c r="KY275" i="7"/>
  <c r="LA275" i="7"/>
  <c r="LM275" i="7" s="1"/>
  <c r="KY382" i="7"/>
  <c r="LA382" i="7"/>
  <c r="LM382" i="7" s="1"/>
  <c r="LN139" i="7"/>
  <c r="LI139" i="7"/>
  <c r="KY295" i="7"/>
  <c r="LA295" i="7"/>
  <c r="LN417" i="7"/>
  <c r="LI417" i="7"/>
  <c r="LL296" i="7"/>
  <c r="LK297" i="7"/>
  <c r="LM296" i="7"/>
  <c r="KY139" i="7"/>
  <c r="LA139" i="7"/>
  <c r="LL140" i="7"/>
  <c r="LK141" i="7"/>
  <c r="LM140" i="7"/>
  <c r="LG533" i="7"/>
  <c r="LN382" i="7" l="1"/>
  <c r="LI382" i="7"/>
  <c r="LL419" i="7"/>
  <c r="LK420" i="7"/>
  <c r="LM419" i="7"/>
  <c r="KY296" i="7"/>
  <c r="LA296" i="7"/>
  <c r="LN418" i="7"/>
  <c r="LI418" i="7"/>
  <c r="LN140" i="7"/>
  <c r="LI140" i="7"/>
  <c r="KY418" i="7"/>
  <c r="LA418" i="7"/>
  <c r="LA140" i="7"/>
  <c r="KY140" i="7"/>
  <c r="LN275" i="7"/>
  <c r="LI275" i="7"/>
  <c r="LL297" i="7"/>
  <c r="LK298" i="7"/>
  <c r="LM297" i="7"/>
  <c r="LL141" i="7"/>
  <c r="LK142" i="7"/>
  <c r="LM141" i="7"/>
  <c r="LN296" i="7"/>
  <c r="LI296" i="7"/>
  <c r="LE536" i="7"/>
  <c r="LG534" i="7"/>
  <c r="LN141" i="7" l="1"/>
  <c r="LI141" i="7"/>
  <c r="KY141" i="7"/>
  <c r="LA141" i="7"/>
  <c r="LN297" i="7"/>
  <c r="LI297" i="7"/>
  <c r="LE537" i="7"/>
  <c r="LL142" i="7"/>
  <c r="LK143" i="7"/>
  <c r="LM142" i="7"/>
  <c r="LA383" i="7"/>
  <c r="KY383" i="7"/>
  <c r="LL298" i="7"/>
  <c r="LK299" i="7"/>
  <c r="LM298" i="7"/>
  <c r="KY297" i="7"/>
  <c r="LA297" i="7"/>
  <c r="KY276" i="7"/>
  <c r="LA276" i="7"/>
  <c r="LM276" i="7" s="1"/>
  <c r="KY419" i="7"/>
  <c r="LA419" i="7"/>
  <c r="LN419" i="7"/>
  <c r="LI419" i="7"/>
  <c r="LL420" i="7"/>
  <c r="LK421" i="7"/>
  <c r="LM420" i="7"/>
  <c r="LG535" i="7"/>
  <c r="LM383" i="7" l="1"/>
  <c r="LN276" i="7"/>
  <c r="LI276" i="7"/>
  <c r="LN298" i="7"/>
  <c r="LI298" i="7"/>
  <c r="LN420" i="7"/>
  <c r="LI420" i="7"/>
  <c r="LL299" i="7"/>
  <c r="LK300" i="7"/>
  <c r="LM299" i="7"/>
  <c r="LN142" i="7"/>
  <c r="LI142" i="7"/>
  <c r="LE538" i="7"/>
  <c r="KY420" i="7"/>
  <c r="LA420" i="7"/>
  <c r="LL421" i="7"/>
  <c r="LK422" i="7"/>
  <c r="LM421" i="7"/>
  <c r="LL143" i="7"/>
  <c r="LK144" i="7"/>
  <c r="LM143" i="7"/>
  <c r="KY298" i="7"/>
  <c r="LA298" i="7"/>
  <c r="KY142" i="7"/>
  <c r="LA142" i="7"/>
  <c r="LG536" i="7"/>
  <c r="LN421" i="7" l="1"/>
  <c r="LI421" i="7"/>
  <c r="KY421" i="7"/>
  <c r="LA421" i="7"/>
  <c r="KY143" i="7"/>
  <c r="LA143" i="7"/>
  <c r="LN143" i="7"/>
  <c r="LI143" i="7"/>
  <c r="LL422" i="7"/>
  <c r="LK423" i="7"/>
  <c r="LM422" i="7"/>
  <c r="LN299" i="7"/>
  <c r="LI299" i="7"/>
  <c r="LA277" i="7"/>
  <c r="KY277" i="7"/>
  <c r="LL144" i="7"/>
  <c r="LK145" i="7"/>
  <c r="LM144" i="7"/>
  <c r="LE539" i="7"/>
  <c r="LL300" i="7"/>
  <c r="LK301" i="7"/>
  <c r="LM300" i="7"/>
  <c r="LA299" i="7"/>
  <c r="KY299" i="7"/>
  <c r="LN383" i="7"/>
  <c r="LI383" i="7"/>
  <c r="LG537" i="7"/>
  <c r="LE540" i="7" l="1"/>
  <c r="LN144" i="7"/>
  <c r="LI144" i="7"/>
  <c r="KY144" i="7"/>
  <c r="LA144" i="7"/>
  <c r="LA384" i="7"/>
  <c r="KY384" i="7"/>
  <c r="LN422" i="7"/>
  <c r="LI422" i="7"/>
  <c r="LN300" i="7"/>
  <c r="LI300" i="7"/>
  <c r="LL301" i="7"/>
  <c r="LK302" i="7"/>
  <c r="LM301" i="7"/>
  <c r="LM277" i="7"/>
  <c r="LL423" i="7"/>
  <c r="LK424" i="7"/>
  <c r="LM423" i="7"/>
  <c r="KY422" i="7"/>
  <c r="LA422" i="7"/>
  <c r="LL145" i="7"/>
  <c r="LK146" i="7"/>
  <c r="LM145" i="7"/>
  <c r="KY300" i="7"/>
  <c r="LA300" i="7"/>
  <c r="LG538" i="7"/>
  <c r="LN277" i="7" l="1"/>
  <c r="LI277" i="7"/>
  <c r="LL146" i="7"/>
  <c r="LK147" i="7"/>
  <c r="LM146" i="7"/>
  <c r="KY145" i="7"/>
  <c r="LA145" i="7"/>
  <c r="LE541" i="7"/>
  <c r="LM384" i="7"/>
  <c r="LL424" i="7"/>
  <c r="LK425" i="7"/>
  <c r="LM424" i="7"/>
  <c r="LL302" i="7"/>
  <c r="LK303" i="7"/>
  <c r="LM302" i="7"/>
  <c r="KY423" i="7"/>
  <c r="LA423" i="7"/>
  <c r="LN145" i="7"/>
  <c r="LI145" i="7"/>
  <c r="LA301" i="7"/>
  <c r="KY301" i="7"/>
  <c r="LN423" i="7"/>
  <c r="LI423" i="7"/>
  <c r="LN301" i="7"/>
  <c r="LI301" i="7"/>
  <c r="LG539" i="7"/>
  <c r="LL303" i="7" l="1"/>
  <c r="LK304" i="7"/>
  <c r="LM303" i="7"/>
  <c r="LA424" i="7"/>
  <c r="KY424" i="7"/>
  <c r="LA146" i="7"/>
  <c r="KY146" i="7"/>
  <c r="LN302" i="7"/>
  <c r="LI302" i="7"/>
  <c r="LL425" i="7"/>
  <c r="LK426" i="7"/>
  <c r="LM425" i="7"/>
  <c r="LE542" i="7"/>
  <c r="LL147" i="7"/>
  <c r="LK148" i="7"/>
  <c r="LM147" i="7"/>
  <c r="LN384" i="7"/>
  <c r="LI384" i="7"/>
  <c r="KY278" i="7"/>
  <c r="LA278" i="7"/>
  <c r="LM278" i="7" s="1"/>
  <c r="KY302" i="7"/>
  <c r="LA302" i="7"/>
  <c r="LN424" i="7"/>
  <c r="LI424" i="7"/>
  <c r="LN146" i="7"/>
  <c r="LI146" i="7"/>
  <c r="LG540" i="7"/>
  <c r="LN278" i="7" l="1"/>
  <c r="LI278" i="7"/>
  <c r="LN425" i="7"/>
  <c r="LI425" i="7"/>
  <c r="LE543" i="7"/>
  <c r="KY147" i="7"/>
  <c r="LA147" i="7"/>
  <c r="LL148" i="7"/>
  <c r="LK149" i="7"/>
  <c r="LM148" i="7"/>
  <c r="LA385" i="7"/>
  <c r="KY385" i="7"/>
  <c r="LL426" i="7"/>
  <c r="LK427" i="7"/>
  <c r="LM426" i="7"/>
  <c r="LN303" i="7"/>
  <c r="LI303" i="7"/>
  <c r="KY425" i="7"/>
  <c r="LA425" i="7"/>
  <c r="LN147" i="7"/>
  <c r="LI147" i="7"/>
  <c r="LL304" i="7"/>
  <c r="LK305" i="7"/>
  <c r="LM304" i="7"/>
  <c r="KY303" i="7"/>
  <c r="LA303" i="7"/>
  <c r="LG541" i="7"/>
  <c r="LL305" i="7" l="1"/>
  <c r="LM305" i="7"/>
  <c r="LN426" i="7"/>
  <c r="LI426" i="7"/>
  <c r="LM385" i="7"/>
  <c r="KY426" i="7"/>
  <c r="LA426" i="7"/>
  <c r="LL427" i="7"/>
  <c r="LK428" i="7"/>
  <c r="LM427" i="7"/>
  <c r="LN148" i="7"/>
  <c r="LI148" i="7"/>
  <c r="LE544" i="7"/>
  <c r="LN304" i="7"/>
  <c r="LI304" i="7"/>
  <c r="KY148" i="7"/>
  <c r="LA148" i="7"/>
  <c r="LA304" i="7"/>
  <c r="KY304" i="7"/>
  <c r="LL149" i="7"/>
  <c r="LK150" i="7"/>
  <c r="LM149" i="7"/>
  <c r="LA279" i="7"/>
  <c r="KY279" i="7"/>
  <c r="LG542" i="7"/>
  <c r="KY149" i="7" l="1"/>
  <c r="LA149" i="7"/>
  <c r="LN149" i="7"/>
  <c r="LI149" i="7"/>
  <c r="KY305" i="7"/>
  <c r="LA305" i="7"/>
  <c r="KY427" i="7"/>
  <c r="LA427" i="7"/>
  <c r="LL150" i="7"/>
  <c r="LK151" i="7"/>
  <c r="LM150" i="7"/>
  <c r="LN427" i="7"/>
  <c r="LI427" i="7"/>
  <c r="LN305" i="7"/>
  <c r="LI305" i="7"/>
  <c r="LM279" i="7"/>
  <c r="LE545" i="7"/>
  <c r="LL428" i="7"/>
  <c r="LK429" i="7"/>
  <c r="LM428" i="7"/>
  <c r="LN385" i="7"/>
  <c r="LI385" i="7"/>
  <c r="LG543" i="7"/>
  <c r="LE546" i="7" l="1"/>
  <c r="LL429" i="7"/>
  <c r="LK430" i="7"/>
  <c r="LM429" i="7"/>
  <c r="LN279" i="7"/>
  <c r="LI279" i="7"/>
  <c r="LA150" i="7"/>
  <c r="KY150" i="7"/>
  <c r="LN428" i="7"/>
  <c r="LI428" i="7"/>
  <c r="LN150" i="7"/>
  <c r="LI150" i="7"/>
  <c r="LA428" i="7"/>
  <c r="KY428" i="7"/>
  <c r="KY386" i="7"/>
  <c r="KZ386" i="7" s="1"/>
  <c r="KZ385" i="7" s="1"/>
  <c r="KZ384" i="7" s="1"/>
  <c r="KZ383" i="7" s="1"/>
  <c r="KZ382" i="7" s="1"/>
  <c r="KZ381" i="7" s="1"/>
  <c r="KZ380" i="7" s="1"/>
  <c r="KZ379" i="7" s="1"/>
  <c r="KZ378" i="7" s="1"/>
  <c r="KZ377" i="7" s="1"/>
  <c r="KZ376" i="7" s="1"/>
  <c r="KZ375" i="7" s="1"/>
  <c r="KZ374" i="7" s="1"/>
  <c r="KZ373" i="7" s="1"/>
  <c r="KZ372" i="7" s="1"/>
  <c r="KZ371" i="7" s="1"/>
  <c r="KZ370" i="7" s="1"/>
  <c r="KZ369" i="7" s="1"/>
  <c r="KZ368" i="7" s="1"/>
  <c r="KZ367" i="7" s="1"/>
  <c r="KZ366" i="7" s="1"/>
  <c r="KZ365" i="7" s="1"/>
  <c r="KZ364" i="7" s="1"/>
  <c r="KZ363" i="7" s="1"/>
  <c r="KZ362" i="7" s="1"/>
  <c r="KZ361" i="7" s="1"/>
  <c r="KZ360" i="7" s="1"/>
  <c r="KZ359" i="7" s="1"/>
  <c r="KZ358" i="7" s="1"/>
  <c r="KZ357" i="7" s="1"/>
  <c r="KZ356" i="7" s="1"/>
  <c r="KZ355" i="7" s="1"/>
  <c r="KZ354" i="7" s="1"/>
  <c r="KZ353" i="7" s="1"/>
  <c r="KZ352" i="7" s="1"/>
  <c r="KZ351" i="7" s="1"/>
  <c r="KZ350" i="7" s="1"/>
  <c r="KZ349" i="7" s="1"/>
  <c r="KZ348" i="7" s="1"/>
  <c r="KZ347" i="7" s="1"/>
  <c r="LA386" i="7"/>
  <c r="KY306" i="7"/>
  <c r="KZ306" i="7" s="1"/>
  <c r="KZ305" i="7" s="1"/>
  <c r="KZ304" i="7" s="1"/>
  <c r="KZ303" i="7" s="1"/>
  <c r="KZ302" i="7" s="1"/>
  <c r="KZ301" i="7" s="1"/>
  <c r="KZ300" i="7" s="1"/>
  <c r="KZ299" i="7" s="1"/>
  <c r="KZ298" i="7" s="1"/>
  <c r="KZ297" i="7" s="1"/>
  <c r="KZ296" i="7" s="1"/>
  <c r="KZ295" i="7" s="1"/>
  <c r="KZ294" i="7" s="1"/>
  <c r="KZ293" i="7" s="1"/>
  <c r="KZ292" i="7" s="1"/>
  <c r="KZ291" i="7" s="1"/>
  <c r="LA306" i="7"/>
  <c r="LL151" i="7"/>
  <c r="LK152" i="7"/>
  <c r="LM151" i="7"/>
  <c r="LG544" i="7"/>
  <c r="LL430" i="7" l="1"/>
  <c r="LK431" i="7"/>
  <c r="LM430" i="7"/>
  <c r="LN429" i="7"/>
  <c r="LI429" i="7"/>
  <c r="LE547" i="7"/>
  <c r="LF547" i="7" s="1"/>
  <c r="LJ547" i="7" s="1"/>
  <c r="LF546" i="7" s="1"/>
  <c r="LM546" i="7" s="1"/>
  <c r="LN546" i="7" s="1"/>
  <c r="LN151" i="7"/>
  <c r="LI151" i="7"/>
  <c r="KY429" i="7"/>
  <c r="LA429" i="7"/>
  <c r="KY280" i="7"/>
  <c r="LA280" i="7"/>
  <c r="KY151" i="7"/>
  <c r="LA151" i="7"/>
  <c r="LL152" i="7"/>
  <c r="LK153" i="7"/>
  <c r="LM152" i="7"/>
  <c r="LF545" i="7"/>
  <c r="LJ545" i="7" s="1"/>
  <c r="LF544" i="7" s="1"/>
  <c r="LJ544" i="7" s="1"/>
  <c r="LG545" i="7"/>
  <c r="LJ543" i="7" l="1"/>
  <c r="LF543" i="7"/>
  <c r="LH543" i="7"/>
  <c r="LN430" i="7"/>
  <c r="LI430" i="7"/>
  <c r="LL431" i="7"/>
  <c r="LK432" i="7"/>
  <c r="LM431" i="7"/>
  <c r="LN152" i="7"/>
  <c r="LI152" i="7"/>
  <c r="LH544" i="7"/>
  <c r="LL153" i="7"/>
  <c r="LK154" i="7"/>
  <c r="LM153" i="7"/>
  <c r="LM280" i="7"/>
  <c r="KY152" i="7"/>
  <c r="LA152" i="7"/>
  <c r="KY430" i="7"/>
  <c r="LA430" i="7"/>
  <c r="LG546" i="7"/>
  <c r="LH545" i="7"/>
  <c r="KY431" i="7" l="1"/>
  <c r="LA431" i="7"/>
  <c r="LF542" i="7"/>
  <c r="LH542" i="7"/>
  <c r="LN431" i="7"/>
  <c r="LI431" i="7"/>
  <c r="LN280" i="7"/>
  <c r="LI280" i="7"/>
  <c r="LL432" i="7"/>
  <c r="LK433" i="7"/>
  <c r="LM432" i="7"/>
  <c r="LL154" i="7"/>
  <c r="LK155" i="7"/>
  <c r="LM154" i="7"/>
  <c r="LN153" i="7"/>
  <c r="LI153" i="7"/>
  <c r="LA153" i="7"/>
  <c r="KY153" i="7"/>
  <c r="LG547" i="7"/>
  <c r="LH547" i="7" s="1"/>
  <c r="LH546" i="7"/>
  <c r="LN432" i="7" l="1"/>
  <c r="LI432" i="7"/>
  <c r="LA432" i="7"/>
  <c r="KY432" i="7"/>
  <c r="LJ542" i="7"/>
  <c r="KY154" i="7"/>
  <c r="LA154" i="7"/>
  <c r="LN154" i="7"/>
  <c r="LI154" i="7"/>
  <c r="LK434" i="7"/>
  <c r="LL433" i="7"/>
  <c r="LM433" i="7"/>
  <c r="LL155" i="7"/>
  <c r="LK156" i="7"/>
  <c r="LM155" i="7"/>
  <c r="KY281" i="7"/>
  <c r="LA281" i="7"/>
  <c r="LM281" i="7" s="1"/>
  <c r="LL156" i="7" l="1"/>
  <c r="LK157" i="7"/>
  <c r="LM156" i="7"/>
  <c r="LF541" i="7"/>
  <c r="LJ541" i="7" s="1"/>
  <c r="LH541" i="7"/>
  <c r="LN281" i="7"/>
  <c r="LI281" i="7"/>
  <c r="LN433" i="7"/>
  <c r="LI433" i="7"/>
  <c r="LL434" i="7"/>
  <c r="LK435" i="7"/>
  <c r="LM434" i="7"/>
  <c r="LA155" i="7"/>
  <c r="KY155" i="7"/>
  <c r="LN155" i="7"/>
  <c r="LI155" i="7"/>
  <c r="KY433" i="7"/>
  <c r="LA433" i="7"/>
  <c r="LF540" i="7" l="1"/>
  <c r="LH540" i="7"/>
  <c r="LI434" i="7"/>
  <c r="LN434" i="7"/>
  <c r="KY282" i="7"/>
  <c r="LA282" i="7"/>
  <c r="LN156" i="7"/>
  <c r="LI156" i="7"/>
  <c r="LA156" i="7"/>
  <c r="KY156" i="7"/>
  <c r="LL435" i="7"/>
  <c r="LM435" i="7"/>
  <c r="LA434" i="7"/>
  <c r="KY434" i="7"/>
  <c r="LL157" i="7"/>
  <c r="LK158" i="7"/>
  <c r="LM157" i="7"/>
  <c r="LL158" i="7" l="1"/>
  <c r="LK159" i="7"/>
  <c r="LM158" i="7"/>
  <c r="LN435" i="7"/>
  <c r="LI435" i="7"/>
  <c r="LA157" i="7"/>
  <c r="KY157" i="7"/>
  <c r="KY435" i="7"/>
  <c r="LA435" i="7"/>
  <c r="LN157" i="7"/>
  <c r="LI157" i="7"/>
  <c r="LM282" i="7"/>
  <c r="LJ540" i="7"/>
  <c r="KY158" i="7" l="1"/>
  <c r="LA158" i="7"/>
  <c r="LN282" i="7"/>
  <c r="LI282" i="7"/>
  <c r="LN158" i="7"/>
  <c r="LI158" i="7"/>
  <c r="LL159" i="7"/>
  <c r="LK160" i="7"/>
  <c r="LM159" i="7"/>
  <c r="LF539" i="7"/>
  <c r="LJ539" i="7" s="1"/>
  <c r="LH539" i="7"/>
  <c r="KY436" i="7"/>
  <c r="LA436" i="7"/>
  <c r="LF538" i="7" l="1"/>
  <c r="LH538" i="7"/>
  <c r="LA159" i="7"/>
  <c r="KY159" i="7"/>
  <c r="LL160" i="7"/>
  <c r="LK161" i="7"/>
  <c r="LM160" i="7"/>
  <c r="LA283" i="7"/>
  <c r="KY283" i="7"/>
  <c r="LN159" i="7"/>
  <c r="LI159" i="7"/>
  <c r="LN160" i="7" l="1"/>
  <c r="LI160" i="7"/>
  <c r="KY160" i="7"/>
  <c r="LA160" i="7"/>
  <c r="LL161" i="7"/>
  <c r="LK162" i="7"/>
  <c r="LM161" i="7"/>
  <c r="LM283" i="7"/>
  <c r="LJ538" i="7"/>
  <c r="LN283" i="7" l="1"/>
  <c r="LI283" i="7"/>
  <c r="LF537" i="7"/>
  <c r="LH537" i="7"/>
  <c r="LN161" i="7"/>
  <c r="LI161" i="7"/>
  <c r="LL162" i="7"/>
  <c r="LK163" i="7"/>
  <c r="LM162" i="7"/>
  <c r="KY161" i="7"/>
  <c r="LA161" i="7"/>
  <c r="LN162" i="7" l="1"/>
  <c r="LI162" i="7"/>
  <c r="KY284" i="7"/>
  <c r="LA284" i="7"/>
  <c r="LM284" i="7" s="1"/>
  <c r="KY162" i="7"/>
  <c r="LA162" i="7"/>
  <c r="LJ537" i="7"/>
  <c r="LL163" i="7"/>
  <c r="LM163" i="7"/>
  <c r="LN284" i="7" l="1"/>
  <c r="LI284" i="7"/>
  <c r="LN163" i="7"/>
  <c r="LI163" i="7"/>
  <c r="LF536" i="7"/>
  <c r="LJ536" i="7" s="1"/>
  <c r="LH536" i="7"/>
  <c r="LA163" i="7"/>
  <c r="KY163" i="7"/>
  <c r="LJ535" i="7" l="1"/>
  <c r="LF535" i="7"/>
  <c r="LH535" i="7"/>
  <c r="KY164" i="7"/>
  <c r="KZ164" i="7" s="1"/>
  <c r="KZ163" i="7" s="1"/>
  <c r="KZ162" i="7" s="1"/>
  <c r="KZ161" i="7" s="1"/>
  <c r="KZ160" i="7" s="1"/>
  <c r="KZ159" i="7" s="1"/>
  <c r="KZ158" i="7" s="1"/>
  <c r="KZ157" i="7" s="1"/>
  <c r="KZ156" i="7" s="1"/>
  <c r="KZ155" i="7" s="1"/>
  <c r="KZ154" i="7" s="1"/>
  <c r="KZ153" i="7" s="1"/>
  <c r="KZ152" i="7" s="1"/>
  <c r="KZ151" i="7" s="1"/>
  <c r="KZ150" i="7" s="1"/>
  <c r="KZ149" i="7" s="1"/>
  <c r="KZ148" i="7" s="1"/>
  <c r="KZ147" i="7" s="1"/>
  <c r="KZ146" i="7" s="1"/>
  <c r="KZ145" i="7" s="1"/>
  <c r="KZ144" i="7" s="1"/>
  <c r="KZ143" i="7" s="1"/>
  <c r="KZ142" i="7" s="1"/>
  <c r="KZ141" i="7" s="1"/>
  <c r="KZ140" i="7" s="1"/>
  <c r="KZ139" i="7" s="1"/>
  <c r="KZ138" i="7" s="1"/>
  <c r="KZ137" i="7" s="1"/>
  <c r="KZ136" i="7" s="1"/>
  <c r="KZ135" i="7" s="1"/>
  <c r="KZ134" i="7" s="1"/>
  <c r="KZ133" i="7" s="1"/>
  <c r="KZ132" i="7" s="1"/>
  <c r="KZ131" i="7" s="1"/>
  <c r="KZ130" i="7" s="1"/>
  <c r="KZ129" i="7" s="1"/>
  <c r="KZ128" i="7" s="1"/>
  <c r="KZ127" i="7" s="1"/>
  <c r="KZ126" i="7" s="1"/>
  <c r="KZ125" i="7" s="1"/>
  <c r="KZ124" i="7" s="1"/>
  <c r="KZ123" i="7" s="1"/>
  <c r="KZ122" i="7" s="1"/>
  <c r="KZ121" i="7" s="1"/>
  <c r="KZ120" i="7" s="1"/>
  <c r="KZ119" i="7" s="1"/>
  <c r="KZ118" i="7" s="1"/>
  <c r="KZ117" i="7" s="1"/>
  <c r="KZ116" i="7" s="1"/>
  <c r="KZ115" i="7" s="1"/>
  <c r="KZ114" i="7" s="1"/>
  <c r="KZ113" i="7" s="1"/>
  <c r="KZ112" i="7" s="1"/>
  <c r="KZ111" i="7" s="1"/>
  <c r="KZ110" i="7" s="1"/>
  <c r="KZ109" i="7" s="1"/>
  <c r="KZ108" i="7" s="1"/>
  <c r="KZ107" i="7" s="1"/>
  <c r="KZ106" i="7" s="1"/>
  <c r="KZ105" i="7" s="1"/>
  <c r="KZ104" i="7" s="1"/>
  <c r="KZ103" i="7" s="1"/>
  <c r="KZ102" i="7" s="1"/>
  <c r="KZ101" i="7" s="1"/>
  <c r="KZ100" i="7" s="1"/>
  <c r="KZ99" i="7" s="1"/>
  <c r="KZ98" i="7" s="1"/>
  <c r="KZ97" i="7" s="1"/>
  <c r="KZ96" i="7" s="1"/>
  <c r="KZ95" i="7" s="1"/>
  <c r="KZ94" i="7" s="1"/>
  <c r="KZ93" i="7" s="1"/>
  <c r="KZ92" i="7" s="1"/>
  <c r="KZ91" i="7" s="1"/>
  <c r="KZ90" i="7" s="1"/>
  <c r="KZ89" i="7" s="1"/>
  <c r="KZ88" i="7" s="1"/>
  <c r="KZ87" i="7" s="1"/>
  <c r="KZ86" i="7" s="1"/>
  <c r="KZ85" i="7" s="1"/>
  <c r="KZ84" i="7" s="1"/>
  <c r="KZ83" i="7" s="1"/>
  <c r="KZ82" i="7" s="1"/>
  <c r="KZ81" i="7" s="1"/>
  <c r="KZ80" i="7" s="1"/>
  <c r="KZ79" i="7" s="1"/>
  <c r="KZ78" i="7" s="1"/>
  <c r="KZ77" i="7" s="1"/>
  <c r="KZ76" i="7" s="1"/>
  <c r="KZ75" i="7" s="1"/>
  <c r="KZ74" i="7" s="1"/>
  <c r="KZ73" i="7" s="1"/>
  <c r="KZ72" i="7" s="1"/>
  <c r="KZ71" i="7" s="1"/>
  <c r="KZ70" i="7" s="1"/>
  <c r="KZ69" i="7" s="1"/>
  <c r="KZ68" i="7" s="1"/>
  <c r="KZ67" i="7" s="1"/>
  <c r="KZ66" i="7" s="1"/>
  <c r="KZ65" i="7" s="1"/>
  <c r="KZ64" i="7" s="1"/>
  <c r="KZ63" i="7" s="1"/>
  <c r="KZ62" i="7" s="1"/>
  <c r="KZ61" i="7" s="1"/>
  <c r="KZ60" i="7" s="1"/>
  <c r="KZ59" i="7" s="1"/>
  <c r="KZ58" i="7" s="1"/>
  <c r="KZ57" i="7" s="1"/>
  <c r="KZ56" i="7" s="1"/>
  <c r="KZ55" i="7" s="1"/>
  <c r="KZ54" i="7" s="1"/>
  <c r="KZ53" i="7" s="1"/>
  <c r="KZ52" i="7" s="1"/>
  <c r="KZ51" i="7" s="1"/>
  <c r="KZ50" i="7" s="1"/>
  <c r="KZ49" i="7" s="1"/>
  <c r="KZ48" i="7" s="1"/>
  <c r="KZ47" i="7" s="1"/>
  <c r="KZ46" i="7" s="1"/>
  <c r="KZ45" i="7" s="1"/>
  <c r="KZ44" i="7" s="1"/>
  <c r="KZ43" i="7" s="1"/>
  <c r="KZ42" i="7" s="1"/>
  <c r="KZ41" i="7" s="1"/>
  <c r="KZ40" i="7" s="1"/>
  <c r="LA164" i="7"/>
  <c r="KY285" i="7"/>
  <c r="LA285" i="7"/>
  <c r="LF534" i="7" l="1"/>
  <c r="LH534" i="7"/>
  <c r="LM285" i="7"/>
  <c r="LN285" i="7" l="1"/>
  <c r="LI285" i="7"/>
  <c r="LJ534" i="7"/>
  <c r="LF533" i="7" l="1"/>
  <c r="LH533" i="7"/>
  <c r="KY286" i="7"/>
  <c r="LA286" i="7"/>
  <c r="LM286" i="7" l="1"/>
  <c r="LJ533" i="7"/>
  <c r="LN286" i="7" l="1"/>
  <c r="LI286" i="7"/>
  <c r="LF532" i="7"/>
  <c r="LJ532" i="7" s="1"/>
  <c r="LH532" i="7"/>
  <c r="LF531" i="7" l="1"/>
  <c r="LH531" i="7"/>
  <c r="KY287" i="7"/>
  <c r="LA287" i="7"/>
  <c r="LM287" i="7" s="1"/>
  <c r="LN287" i="7" l="1"/>
  <c r="LI287" i="7"/>
  <c r="LJ531" i="7"/>
  <c r="LF530" i="7" l="1"/>
  <c r="LH530" i="7"/>
  <c r="LA288" i="7"/>
  <c r="LM288" i="7" s="1"/>
  <c r="KY288" i="7"/>
  <c r="LN288" i="7" l="1"/>
  <c r="LI288" i="7"/>
  <c r="LJ530" i="7"/>
  <c r="LF529" i="7" l="1"/>
  <c r="LH529" i="7"/>
  <c r="KY289" i="7"/>
  <c r="LA289" i="7"/>
  <c r="LK529" i="7" l="1"/>
  <c r="LM529" i="7"/>
  <c r="LN529" i="7" s="1"/>
  <c r="LI529" i="7"/>
  <c r="LM289" i="7"/>
  <c r="LJ529" i="7"/>
  <c r="LN289" i="7" l="1"/>
  <c r="LI289" i="7"/>
  <c r="KY530" i="7"/>
  <c r="LA530" i="7"/>
  <c r="LF528" i="7"/>
  <c r="LH528" i="7"/>
  <c r="LK530" i="7"/>
  <c r="KY290" i="7" l="1"/>
  <c r="KZ290" i="7" s="1"/>
  <c r="KZ289" i="7" s="1"/>
  <c r="KZ288" i="7" s="1"/>
  <c r="KZ287" i="7" s="1"/>
  <c r="KZ286" i="7" s="1"/>
  <c r="KZ285" i="7" s="1"/>
  <c r="KZ284" i="7" s="1"/>
  <c r="KZ283" i="7" s="1"/>
  <c r="KZ282" i="7" s="1"/>
  <c r="KZ281" i="7" s="1"/>
  <c r="KZ280" i="7" s="1"/>
  <c r="KZ279" i="7" s="1"/>
  <c r="KZ278" i="7" s="1"/>
  <c r="KZ277" i="7" s="1"/>
  <c r="KZ276" i="7" s="1"/>
  <c r="KZ275" i="7" s="1"/>
  <c r="KZ274" i="7" s="1"/>
  <c r="KZ273" i="7" s="1"/>
  <c r="KZ272" i="7" s="1"/>
  <c r="KZ271" i="7" s="1"/>
  <c r="KZ270" i="7" s="1"/>
  <c r="KZ269" i="7" s="1"/>
  <c r="KZ268" i="7" s="1"/>
  <c r="KZ267" i="7" s="1"/>
  <c r="KZ266" i="7" s="1"/>
  <c r="KZ265" i="7" s="1"/>
  <c r="KZ264" i="7" s="1"/>
  <c r="KZ263" i="7" s="1"/>
  <c r="KZ262" i="7" s="1"/>
  <c r="KZ261" i="7" s="1"/>
  <c r="KZ260" i="7" s="1"/>
  <c r="KZ259" i="7" s="1"/>
  <c r="KZ258" i="7" s="1"/>
  <c r="KZ257" i="7" s="1"/>
  <c r="KZ256" i="7" s="1"/>
  <c r="KZ255" i="7" s="1"/>
  <c r="KZ254" i="7" s="1"/>
  <c r="KZ253" i="7" s="1"/>
  <c r="KZ252" i="7" s="1"/>
  <c r="KZ251" i="7" s="1"/>
  <c r="KZ250" i="7" s="1"/>
  <c r="LA290" i="7"/>
  <c r="LK531" i="7"/>
  <c r="LM530" i="7"/>
  <c r="LJ528" i="7"/>
  <c r="LN530" i="7" l="1"/>
  <c r="LI530" i="7"/>
  <c r="LK532" i="7"/>
  <c r="LF527" i="7"/>
  <c r="LH527" i="7"/>
  <c r="LK533" i="7" l="1"/>
  <c r="LJ527" i="7"/>
  <c r="LA531" i="7"/>
  <c r="LM531" i="7" s="1"/>
  <c r="KY531" i="7"/>
  <c r="LN531" i="7" l="1"/>
  <c r="LI531" i="7"/>
  <c r="LK534" i="7"/>
  <c r="LF526" i="7"/>
  <c r="LH526" i="7"/>
  <c r="LK535" i="7" l="1"/>
  <c r="LJ526" i="7"/>
  <c r="LA532" i="7"/>
  <c r="LM532" i="7" s="1"/>
  <c r="KY532" i="7"/>
  <c r="LN532" i="7" l="1"/>
  <c r="LI532" i="7"/>
  <c r="LF525" i="7"/>
  <c r="LH525" i="7"/>
  <c r="LK536" i="7"/>
  <c r="LK537" i="7" l="1"/>
  <c r="LJ525" i="7"/>
  <c r="LA533" i="7"/>
  <c r="LM533" i="7" s="1"/>
  <c r="KY533" i="7"/>
  <c r="LN533" i="7" l="1"/>
  <c r="LI533" i="7"/>
  <c r="LF524" i="7"/>
  <c r="LH524" i="7"/>
  <c r="LK538" i="7"/>
  <c r="LK539" i="7" l="1"/>
  <c r="LJ524" i="7"/>
  <c r="KY534" i="7"/>
  <c r="LA534" i="7"/>
  <c r="LF523" i="7" l="1"/>
  <c r="LH523" i="7"/>
  <c r="LM534" i="7"/>
  <c r="LK540" i="7"/>
  <c r="LN534" i="7" l="1"/>
  <c r="LI534" i="7"/>
  <c r="LK541" i="7"/>
  <c r="LJ523" i="7"/>
  <c r="LK542" i="7" l="1"/>
  <c r="KY535" i="7"/>
  <c r="LA535" i="7"/>
  <c r="LM535" i="7" s="1"/>
  <c r="LF522" i="7"/>
  <c r="LH522" i="7"/>
  <c r="LJ522" i="7" l="1"/>
  <c r="LK543" i="7"/>
  <c r="LN535" i="7"/>
  <c r="LI535" i="7"/>
  <c r="LF521" i="7" l="1"/>
  <c r="LH521" i="7"/>
  <c r="LA536" i="7"/>
  <c r="LM536" i="7" s="1"/>
  <c r="KY536" i="7"/>
  <c r="LK544" i="7"/>
  <c r="LK545" i="7" l="1"/>
  <c r="LN536" i="7"/>
  <c r="LI536" i="7"/>
  <c r="LJ521" i="7"/>
  <c r="LK546" i="7" l="1"/>
  <c r="LL545" i="7"/>
  <c r="LL544" i="7" s="1"/>
  <c r="LL543" i="7" s="1"/>
  <c r="LL542" i="7" s="1"/>
  <c r="LL541" i="7" s="1"/>
  <c r="LL540" i="7" s="1"/>
  <c r="LL539" i="7" s="1"/>
  <c r="LL538" i="7" s="1"/>
  <c r="LL537" i="7" s="1"/>
  <c r="LL536" i="7" s="1"/>
  <c r="LL535" i="7" s="1"/>
  <c r="LL534" i="7" s="1"/>
  <c r="LL533" i="7" s="1"/>
  <c r="LL532" i="7" s="1"/>
  <c r="LL531" i="7" s="1"/>
  <c r="LL530" i="7" s="1"/>
  <c r="LL529" i="7" s="1"/>
  <c r="LM545" i="7"/>
  <c r="LF520" i="7"/>
  <c r="LJ520" i="7" s="1"/>
  <c r="LH520" i="7"/>
  <c r="LA537" i="7"/>
  <c r="LM537" i="7" s="1"/>
  <c r="KY537" i="7"/>
  <c r="LF519" i="7" l="1"/>
  <c r="LH519" i="7"/>
  <c r="LN537" i="7"/>
  <c r="LI537" i="7"/>
  <c r="LI545" i="7"/>
  <c r="LN545" i="7"/>
  <c r="LK547" i="7"/>
  <c r="LL546" i="7"/>
  <c r="LM547" i="7" l="1"/>
  <c r="LL547" i="7"/>
  <c r="LA546" i="7"/>
  <c r="LI546" i="7"/>
  <c r="KY538" i="7"/>
  <c r="LA538" i="7"/>
  <c r="LJ519" i="7"/>
  <c r="LA547" i="7" l="1"/>
  <c r="LF518" i="7"/>
  <c r="LH518" i="7"/>
  <c r="LM538" i="7"/>
  <c r="LI547" i="7"/>
  <c r="LN547" i="7"/>
  <c r="LJ518" i="7" l="1"/>
  <c r="LN538" i="7"/>
  <c r="LI538" i="7"/>
  <c r="LF517" i="7" l="1"/>
  <c r="LH517" i="7"/>
  <c r="LA539" i="7"/>
  <c r="LM539" i="7" s="1"/>
  <c r="KY539" i="7"/>
  <c r="LN539" i="7" l="1"/>
  <c r="LI539" i="7"/>
  <c r="LJ517" i="7"/>
  <c r="LF516" i="7" l="1"/>
  <c r="LH516" i="7"/>
  <c r="LA540" i="7"/>
  <c r="LM540" i="7" s="1"/>
  <c r="KY540" i="7"/>
  <c r="LN540" i="7" l="1"/>
  <c r="LI540" i="7"/>
  <c r="LJ516" i="7"/>
  <c r="LF515" i="7" l="1"/>
  <c r="LJ515" i="7" s="1"/>
  <c r="LH515" i="7"/>
  <c r="KY541" i="7"/>
  <c r="LA541" i="7"/>
  <c r="LM541" i="7" s="1"/>
  <c r="LF514" i="7" l="1"/>
  <c r="LH514" i="7"/>
  <c r="LN541" i="7"/>
  <c r="LI541" i="7"/>
  <c r="KY542" i="7" l="1"/>
  <c r="LA542" i="7"/>
  <c r="LM542" i="7" s="1"/>
  <c r="LJ514" i="7"/>
  <c r="LN542" i="7" l="1"/>
  <c r="LI542" i="7"/>
  <c r="LF513" i="7"/>
  <c r="LJ513" i="7" s="1"/>
  <c r="LH513" i="7"/>
  <c r="LF512" i="7" l="1"/>
  <c r="LH512" i="7"/>
  <c r="KY543" i="7"/>
  <c r="LA543" i="7"/>
  <c r="LM543" i="7" s="1"/>
  <c r="LN543" i="7" l="1"/>
  <c r="LI543" i="7"/>
  <c r="LJ512" i="7"/>
  <c r="LF511" i="7" l="1"/>
  <c r="LH511" i="7"/>
  <c r="KY544" i="7"/>
  <c r="LA544" i="7"/>
  <c r="LM544" i="7" l="1"/>
  <c r="LJ511" i="7"/>
  <c r="LN544" i="7" l="1"/>
  <c r="LI544" i="7"/>
  <c r="LF510" i="7"/>
  <c r="LJ510" i="7" s="1"/>
  <c r="LH510" i="7"/>
  <c r="LF509" i="7" l="1"/>
  <c r="LH509" i="7"/>
  <c r="LA545" i="7"/>
  <c r="KY545" i="7"/>
  <c r="KY546" i="7" s="1"/>
  <c r="KY547" i="7" s="1"/>
  <c r="KZ547" i="7" s="1"/>
  <c r="KZ546" i="7" s="1"/>
  <c r="KZ545" i="7" s="1"/>
  <c r="KZ544" i="7" s="1"/>
  <c r="KZ543" i="7" s="1"/>
  <c r="KZ542" i="7" s="1"/>
  <c r="KZ541" i="7" s="1"/>
  <c r="KZ540" i="7" s="1"/>
  <c r="KZ539" i="7" s="1"/>
  <c r="KZ538" i="7" s="1"/>
  <c r="KZ537" i="7" s="1"/>
  <c r="KZ536" i="7" s="1"/>
  <c r="KZ535" i="7" s="1"/>
  <c r="KZ534" i="7" s="1"/>
  <c r="KZ533" i="7" s="1"/>
  <c r="KZ532" i="7" s="1"/>
  <c r="KZ531" i="7" s="1"/>
  <c r="KZ530" i="7" s="1"/>
  <c r="LJ509" i="7" l="1"/>
  <c r="LF508" i="7" l="1"/>
  <c r="LH508" i="7"/>
  <c r="LJ508" i="7" l="1"/>
  <c r="LF507" i="7" l="1"/>
  <c r="LH507" i="7"/>
  <c r="LJ507" i="7" l="1"/>
  <c r="LF506" i="7" l="1"/>
  <c r="LH506" i="7"/>
  <c r="LJ506" i="7" l="1"/>
  <c r="LF505" i="7" l="1"/>
  <c r="LH505" i="7"/>
  <c r="LJ505" i="7" l="1"/>
  <c r="LF504" i="7" l="1"/>
  <c r="LH504" i="7"/>
  <c r="LJ504" i="7" l="1"/>
  <c r="LF503" i="7" l="1"/>
  <c r="LH503" i="7"/>
  <c r="LJ503" i="7" l="1"/>
  <c r="LF502" i="7" l="1"/>
  <c r="LJ502" i="7" s="1"/>
  <c r="LH502" i="7"/>
  <c r="LF501" i="7" l="1"/>
  <c r="LH501" i="7"/>
  <c r="LJ501" i="7" l="1"/>
  <c r="LF500" i="7" l="1"/>
  <c r="LH500" i="7"/>
  <c r="LJ500" i="7" l="1"/>
  <c r="LF499" i="7" l="1"/>
  <c r="LH499" i="7"/>
  <c r="LJ499" i="7" l="1"/>
  <c r="LF498" i="7" l="1"/>
  <c r="LH498" i="7"/>
  <c r="LJ498" i="7" l="1"/>
  <c r="LF497" i="7" l="1"/>
  <c r="LH497" i="7"/>
  <c r="LJ497" i="7" l="1"/>
  <c r="LF496" i="7" l="1"/>
  <c r="LJ496" i="7" s="1"/>
  <c r="LH496" i="7"/>
  <c r="LF495" i="7" l="1"/>
  <c r="LH495" i="7"/>
  <c r="LJ495" i="7" l="1"/>
  <c r="LF494" i="7" l="1"/>
  <c r="LH494" i="7"/>
  <c r="LJ494" i="7" l="1"/>
  <c r="LF493" i="7" l="1"/>
  <c r="LH493" i="7"/>
  <c r="LJ493" i="7" l="1"/>
  <c r="LF492" i="7" l="1"/>
  <c r="LH492" i="7"/>
  <c r="LJ492" i="7" l="1"/>
  <c r="LF491" i="7" l="1"/>
  <c r="LH491" i="7"/>
  <c r="LJ491" i="7" l="1"/>
  <c r="LF490" i="7" l="1"/>
  <c r="LH490" i="7"/>
  <c r="LJ490" i="7" l="1"/>
  <c r="LF489" i="7" l="1"/>
  <c r="LH489" i="7"/>
  <c r="LJ489" i="7" l="1"/>
  <c r="LF488" i="7" l="1"/>
  <c r="LH488" i="7"/>
  <c r="LJ488" i="7" l="1"/>
  <c r="LF487" i="7" l="1"/>
  <c r="LJ487" i="7" s="1"/>
  <c r="LH487" i="7"/>
  <c r="LF486" i="7" l="1"/>
  <c r="LH486" i="7"/>
  <c r="LJ486" i="7" l="1"/>
  <c r="LF485" i="7" l="1"/>
  <c r="LH485" i="7"/>
  <c r="LJ485" i="7" l="1"/>
  <c r="LF484" i="7" l="1"/>
  <c r="LJ484" i="7" s="1"/>
  <c r="LH484" i="7"/>
  <c r="LF483" i="7" l="1"/>
  <c r="LH483" i="7"/>
  <c r="LJ483" i="7" l="1"/>
  <c r="LF482" i="7" l="1"/>
  <c r="LJ482" i="7" s="1"/>
  <c r="LH482" i="7"/>
  <c r="LF481" i="7" l="1"/>
  <c r="LH481" i="7"/>
  <c r="LJ481" i="7" l="1"/>
  <c r="LF480" i="7" l="1"/>
  <c r="LH480" i="7"/>
  <c r="LJ480" i="7" l="1"/>
  <c r="LF479" i="7" l="1"/>
  <c r="LH479" i="7"/>
  <c r="LJ479" i="7" l="1"/>
  <c r="LF478" i="7" l="1"/>
  <c r="LH478" i="7"/>
  <c r="LJ478" i="7" l="1"/>
  <c r="LF477" i="7" l="1"/>
  <c r="LH477" i="7"/>
  <c r="LJ477" i="7" l="1"/>
  <c r="LF476" i="7" l="1"/>
  <c r="LJ476" i="7" s="1"/>
  <c r="LH476" i="7"/>
  <c r="LF475" i="7" l="1"/>
  <c r="LH475" i="7"/>
  <c r="LJ475" i="7" l="1"/>
  <c r="LF474" i="7" l="1"/>
  <c r="LH474" i="7"/>
  <c r="LJ474" i="7" l="1"/>
  <c r="LF473" i="7" l="1"/>
  <c r="LJ473" i="7" s="1"/>
  <c r="LH473" i="7"/>
  <c r="LF472" i="7" l="1"/>
  <c r="LH472" i="7"/>
  <c r="LJ472" i="7" l="1"/>
  <c r="LJ471" i="7" l="1"/>
  <c r="LF471" i="7"/>
  <c r="LH471" i="7"/>
  <c r="LF470" i="7" l="1"/>
  <c r="LJ470" i="7" s="1"/>
  <c r="LH470" i="7"/>
  <c r="LJ469" i="7" l="1"/>
  <c r="LF469" i="7"/>
  <c r="LH469" i="7"/>
  <c r="LJ468" i="7" l="1"/>
  <c r="LF468" i="7"/>
  <c r="LH468" i="7"/>
  <c r="LF467" i="7" l="1"/>
  <c r="LH467" i="7"/>
  <c r="LK467" i="7" l="1"/>
  <c r="LM467" i="7"/>
  <c r="LN467" i="7" s="1"/>
  <c r="LI467" i="7"/>
  <c r="LJ467" i="7"/>
  <c r="LF466" i="7" l="1"/>
  <c r="LH466" i="7"/>
  <c r="KY468" i="7"/>
  <c r="LA468" i="7"/>
  <c r="LK468" i="7"/>
  <c r="LK469" i="7" l="1"/>
  <c r="LM468" i="7"/>
  <c r="LJ466" i="7"/>
  <c r="LF465" i="7" l="1"/>
  <c r="LH465" i="7"/>
  <c r="LN468" i="7"/>
  <c r="LI468" i="7"/>
  <c r="LK470" i="7"/>
  <c r="LK471" i="7" l="1"/>
  <c r="LA469" i="7"/>
  <c r="LM469" i="7" s="1"/>
  <c r="KY469" i="7"/>
  <c r="LJ465" i="7"/>
  <c r="LK472" i="7" l="1"/>
  <c r="LN469" i="7"/>
  <c r="LI469" i="7"/>
  <c r="LF464" i="7"/>
  <c r="LH464" i="7"/>
  <c r="LJ464" i="7" l="1"/>
  <c r="LK473" i="7"/>
  <c r="KY470" i="7"/>
  <c r="LA470" i="7"/>
  <c r="LJ463" i="7" l="1"/>
  <c r="LF463" i="7"/>
  <c r="LH463" i="7"/>
  <c r="LK474" i="7"/>
  <c r="LM470" i="7"/>
  <c r="LK475" i="7" l="1"/>
  <c r="LN470" i="7"/>
  <c r="LI470" i="7"/>
  <c r="LF462" i="7"/>
  <c r="LH462" i="7"/>
  <c r="LK476" i="7" l="1"/>
  <c r="LJ462" i="7"/>
  <c r="KY471" i="7"/>
  <c r="LA471" i="7"/>
  <c r="LF461" i="7" l="1"/>
  <c r="LH461" i="7"/>
  <c r="LM471" i="7"/>
  <c r="LK477" i="7"/>
  <c r="LN471" i="7" l="1"/>
  <c r="LI471" i="7"/>
  <c r="LK478" i="7"/>
  <c r="LJ461" i="7"/>
  <c r="LK479" i="7" l="1"/>
  <c r="KY472" i="7"/>
  <c r="LA472" i="7"/>
  <c r="LM472" i="7" s="1"/>
  <c r="LF460" i="7"/>
  <c r="LH460" i="7"/>
  <c r="LN472" i="7" l="1"/>
  <c r="LI472" i="7"/>
  <c r="LJ460" i="7"/>
  <c r="LK480" i="7"/>
  <c r="LK481" i="7" l="1"/>
  <c r="LF459" i="7"/>
  <c r="LJ459" i="7" s="1"/>
  <c r="LH459" i="7"/>
  <c r="KY473" i="7"/>
  <c r="LA473" i="7"/>
  <c r="LM473" i="7" s="1"/>
  <c r="LF458" i="7" l="1"/>
  <c r="LH458" i="7"/>
  <c r="LN473" i="7"/>
  <c r="LI473" i="7"/>
  <c r="LK482" i="7"/>
  <c r="LK483" i="7" l="1"/>
  <c r="KY474" i="7"/>
  <c r="LA474" i="7"/>
  <c r="LM474" i="7" s="1"/>
  <c r="LJ458" i="7"/>
  <c r="LN474" i="7" l="1"/>
  <c r="LI474" i="7"/>
  <c r="LK484" i="7"/>
  <c r="LF457" i="7"/>
  <c r="LH457" i="7"/>
  <c r="LK485" i="7" l="1"/>
  <c r="LJ457" i="7"/>
  <c r="LA475" i="7"/>
  <c r="LM475" i="7" s="1"/>
  <c r="KY475" i="7"/>
  <c r="LN475" i="7" l="1"/>
  <c r="LI475" i="7"/>
  <c r="LK486" i="7"/>
  <c r="LF456" i="7"/>
  <c r="LH456" i="7"/>
  <c r="LK487" i="7" l="1"/>
  <c r="LJ456" i="7"/>
  <c r="KY476" i="7"/>
  <c r="LA476" i="7"/>
  <c r="LF455" i="7" l="1"/>
  <c r="LH455" i="7"/>
  <c r="LM476" i="7"/>
  <c r="LK488" i="7"/>
  <c r="LN476" i="7" l="1"/>
  <c r="LI476" i="7"/>
  <c r="LK489" i="7"/>
  <c r="LJ455" i="7"/>
  <c r="LK490" i="7" l="1"/>
  <c r="LA477" i="7"/>
  <c r="LM477" i="7" s="1"/>
  <c r="KY477" i="7"/>
  <c r="LF454" i="7"/>
  <c r="LH454" i="7"/>
  <c r="LN477" i="7" l="1"/>
  <c r="LI477" i="7"/>
  <c r="LK491" i="7"/>
  <c r="LJ454" i="7"/>
  <c r="LK492" i="7" l="1"/>
  <c r="LA478" i="7"/>
  <c r="LM478" i="7" s="1"/>
  <c r="KY478" i="7"/>
  <c r="LF453" i="7"/>
  <c r="LH453" i="7"/>
  <c r="LN478" i="7" l="1"/>
  <c r="LI478" i="7"/>
  <c r="LJ453" i="7"/>
  <c r="LK493" i="7"/>
  <c r="LK494" i="7" l="1"/>
  <c r="LF452" i="7"/>
  <c r="LH452" i="7"/>
  <c r="LA479" i="7"/>
  <c r="LM479" i="7" s="1"/>
  <c r="KY479" i="7"/>
  <c r="LN479" i="7" l="1"/>
  <c r="LI479" i="7"/>
  <c r="LJ452" i="7"/>
  <c r="LK495" i="7"/>
  <c r="LF451" i="7" l="1"/>
  <c r="LH451" i="7"/>
  <c r="KY480" i="7"/>
  <c r="LA480" i="7"/>
  <c r="LK496" i="7"/>
  <c r="LK497" i="7" l="1"/>
  <c r="LM480" i="7"/>
  <c r="LJ451" i="7"/>
  <c r="LF450" i="7" l="1"/>
  <c r="LH450" i="7"/>
  <c r="LN480" i="7"/>
  <c r="LI480" i="7"/>
  <c r="LK498" i="7"/>
  <c r="LK499" i="7" l="1"/>
  <c r="KY481" i="7"/>
  <c r="LA481" i="7"/>
  <c r="LM481" i="7" s="1"/>
  <c r="LJ450" i="7"/>
  <c r="LN481" i="7" l="1"/>
  <c r="LI481" i="7"/>
  <c r="LK500" i="7"/>
  <c r="LF449" i="7"/>
  <c r="LH449" i="7"/>
  <c r="LK501" i="7" l="1"/>
  <c r="LJ449" i="7"/>
  <c r="LA482" i="7"/>
  <c r="LM482" i="7" s="1"/>
  <c r="KY482" i="7"/>
  <c r="LN482" i="7" l="1"/>
  <c r="LI482" i="7"/>
  <c r="LF448" i="7"/>
  <c r="LH448" i="7"/>
  <c r="LK502" i="7"/>
  <c r="LK503" i="7" l="1"/>
  <c r="KY483" i="7"/>
  <c r="LA483" i="7"/>
  <c r="LJ448" i="7"/>
  <c r="LK504" i="7" l="1"/>
  <c r="LJ447" i="7"/>
  <c r="LF447" i="7"/>
  <c r="LH447" i="7"/>
  <c r="LM483" i="7"/>
  <c r="LF446" i="7" l="1"/>
  <c r="LH446" i="7"/>
  <c r="LN483" i="7"/>
  <c r="LI483" i="7"/>
  <c r="LK505" i="7"/>
  <c r="LK506" i="7" l="1"/>
  <c r="KY484" i="7"/>
  <c r="LA484" i="7"/>
  <c r="LM484" i="7" s="1"/>
  <c r="LJ446" i="7"/>
  <c r="LN484" i="7" l="1"/>
  <c r="LI484" i="7"/>
  <c r="LK507" i="7"/>
  <c r="LF445" i="7"/>
  <c r="LH445" i="7"/>
  <c r="LK508" i="7" l="1"/>
  <c r="LA485" i="7"/>
  <c r="KY485" i="7"/>
  <c r="LJ445" i="7"/>
  <c r="LM485" i="7" l="1"/>
  <c r="LK509" i="7"/>
  <c r="LF444" i="7"/>
  <c r="LH444" i="7"/>
  <c r="LK510" i="7" l="1"/>
  <c r="LJ444" i="7"/>
  <c r="LN485" i="7"/>
  <c r="LI485" i="7"/>
  <c r="LK511" i="7" l="1"/>
  <c r="LF443" i="7"/>
  <c r="LH443" i="7"/>
  <c r="KY486" i="7"/>
  <c r="LA486" i="7"/>
  <c r="LM486" i="7" s="1"/>
  <c r="LN486" i="7" l="1"/>
  <c r="LI486" i="7"/>
  <c r="LJ443" i="7"/>
  <c r="LK512" i="7"/>
  <c r="LK513" i="7" l="1"/>
  <c r="LF442" i="7"/>
  <c r="LH442" i="7"/>
  <c r="LA487" i="7"/>
  <c r="LM487" i="7" s="1"/>
  <c r="KY487" i="7"/>
  <c r="LJ442" i="7" l="1"/>
  <c r="LN487" i="7"/>
  <c r="LI487" i="7"/>
  <c r="LL513" i="7"/>
  <c r="LL512" i="7" s="1"/>
  <c r="LL511" i="7" s="1"/>
  <c r="LL510" i="7" s="1"/>
  <c r="LL509" i="7" s="1"/>
  <c r="LL508" i="7" s="1"/>
  <c r="LL507" i="7" s="1"/>
  <c r="LL506" i="7" s="1"/>
  <c r="LL505" i="7" s="1"/>
  <c r="LL504" i="7" s="1"/>
  <c r="LL503" i="7" s="1"/>
  <c r="LL502" i="7" s="1"/>
  <c r="LL501" i="7" s="1"/>
  <c r="LL500" i="7" s="1"/>
  <c r="LL499" i="7" s="1"/>
  <c r="LL498" i="7" s="1"/>
  <c r="LL497" i="7" s="1"/>
  <c r="LL496" i="7" s="1"/>
  <c r="LL495" i="7" s="1"/>
  <c r="LL494" i="7" s="1"/>
  <c r="LL493" i="7" s="1"/>
  <c r="LL492" i="7" s="1"/>
  <c r="LL491" i="7" s="1"/>
  <c r="LL490" i="7" s="1"/>
  <c r="LL489" i="7" s="1"/>
  <c r="LL488" i="7" s="1"/>
  <c r="LL487" i="7" s="1"/>
  <c r="LL486" i="7" s="1"/>
  <c r="LL485" i="7" s="1"/>
  <c r="LL484" i="7" s="1"/>
  <c r="LL483" i="7" s="1"/>
  <c r="LL482" i="7" s="1"/>
  <c r="LL481" i="7" s="1"/>
  <c r="LL480" i="7" s="1"/>
  <c r="LL479" i="7" s="1"/>
  <c r="LL478" i="7" s="1"/>
  <c r="LL477" i="7" s="1"/>
  <c r="LL476" i="7" s="1"/>
  <c r="LL475" i="7" s="1"/>
  <c r="LL474" i="7" s="1"/>
  <c r="LL473" i="7" s="1"/>
  <c r="LL472" i="7" s="1"/>
  <c r="LL471" i="7" s="1"/>
  <c r="LL470" i="7" s="1"/>
  <c r="LL469" i="7" s="1"/>
  <c r="LL468" i="7" s="1"/>
  <c r="LL467" i="7" s="1"/>
  <c r="LK514" i="7"/>
  <c r="LM513" i="7"/>
  <c r="LL514" i="7" l="1"/>
  <c r="LK515" i="7"/>
  <c r="LM514" i="7"/>
  <c r="LF441" i="7"/>
  <c r="LJ441" i="7" s="1"/>
  <c r="LH441" i="7"/>
  <c r="KY488" i="7"/>
  <c r="LA488" i="7"/>
  <c r="LM488" i="7" s="1"/>
  <c r="LN513" i="7"/>
  <c r="LI513" i="7"/>
  <c r="LF440" i="7" l="1"/>
  <c r="LH440" i="7"/>
  <c r="LN488" i="7"/>
  <c r="LI488" i="7"/>
  <c r="LN514" i="7"/>
  <c r="LI514" i="7"/>
  <c r="LA514" i="7"/>
  <c r="LL515" i="7"/>
  <c r="LK516" i="7"/>
  <c r="LM515" i="7"/>
  <c r="LN515" i="7" l="1"/>
  <c r="LI515" i="7"/>
  <c r="LL516" i="7"/>
  <c r="LK517" i="7"/>
  <c r="LM516" i="7"/>
  <c r="LA515" i="7"/>
  <c r="KY489" i="7"/>
  <c r="LA489" i="7"/>
  <c r="LM489" i="7" s="1"/>
  <c r="LJ440" i="7"/>
  <c r="LN489" i="7" l="1"/>
  <c r="LI489" i="7"/>
  <c r="LL517" i="7"/>
  <c r="LK518" i="7"/>
  <c r="LM517" i="7"/>
  <c r="LA516" i="7"/>
  <c r="LF439" i="7"/>
  <c r="LH439" i="7"/>
  <c r="LN516" i="7"/>
  <c r="LI516" i="7"/>
  <c r="LN517" i="7" l="1"/>
  <c r="LI517" i="7"/>
  <c r="LJ439" i="7"/>
  <c r="LA517" i="7"/>
  <c r="LL518" i="7"/>
  <c r="LK519" i="7"/>
  <c r="LM518" i="7"/>
  <c r="KY490" i="7"/>
  <c r="LA490" i="7"/>
  <c r="LM490" i="7" s="1"/>
  <c r="LN490" i="7" l="1"/>
  <c r="LI490" i="7"/>
  <c r="LN518" i="7"/>
  <c r="LI518" i="7"/>
  <c r="LL519" i="7"/>
  <c r="LK520" i="7"/>
  <c r="LM519" i="7"/>
  <c r="LJ438" i="7"/>
  <c r="LF438" i="7"/>
  <c r="LH438" i="7"/>
  <c r="LA518" i="7"/>
  <c r="LA519" i="7" l="1"/>
  <c r="LF437" i="7"/>
  <c r="LH437" i="7"/>
  <c r="LN519" i="7"/>
  <c r="LI519" i="7"/>
  <c r="LL520" i="7"/>
  <c r="LK521" i="7"/>
  <c r="LM520" i="7"/>
  <c r="KY491" i="7"/>
  <c r="LA491" i="7"/>
  <c r="LM491" i="7" s="1"/>
  <c r="LN491" i="7" l="1"/>
  <c r="LI491" i="7"/>
  <c r="LL521" i="7"/>
  <c r="LK522" i="7"/>
  <c r="LM521" i="7"/>
  <c r="LJ437" i="7"/>
  <c r="LA520" i="7"/>
  <c r="LN520" i="7"/>
  <c r="LI520" i="7"/>
  <c r="LL522" i="7" l="1"/>
  <c r="LK523" i="7"/>
  <c r="LM522" i="7"/>
  <c r="LF436" i="7"/>
  <c r="LH436" i="7"/>
  <c r="LA492" i="7"/>
  <c r="KY492" i="7"/>
  <c r="LA521" i="7"/>
  <c r="LN521" i="7"/>
  <c r="LI521" i="7"/>
  <c r="LM436" i="7" l="1"/>
  <c r="LN436" i="7" s="1"/>
  <c r="LK436" i="7"/>
  <c r="LI436" i="7"/>
  <c r="LN522" i="7"/>
  <c r="LI522" i="7"/>
  <c r="LA522" i="7"/>
  <c r="LL523" i="7"/>
  <c r="LK524" i="7"/>
  <c r="LM523" i="7"/>
  <c r="LM492" i="7"/>
  <c r="KY437" i="7" l="1"/>
  <c r="LA437" i="7"/>
  <c r="LN492" i="7"/>
  <c r="LI492" i="7"/>
  <c r="LN523" i="7"/>
  <c r="LI523" i="7"/>
  <c r="LL436" i="7"/>
  <c r="LK437" i="7"/>
  <c r="LL524" i="7"/>
  <c r="LK525" i="7"/>
  <c r="LM524" i="7"/>
  <c r="LA523" i="7"/>
  <c r="LL437" i="7" l="1"/>
  <c r="LK438" i="7"/>
  <c r="LM437" i="7"/>
  <c r="KY493" i="7"/>
  <c r="LA493" i="7"/>
  <c r="LN524" i="7"/>
  <c r="LI524" i="7"/>
  <c r="LL525" i="7"/>
  <c r="LK526" i="7"/>
  <c r="LM525" i="7"/>
  <c r="LA524" i="7"/>
  <c r="LA525" i="7" l="1"/>
  <c r="LN437" i="7"/>
  <c r="LI437" i="7"/>
  <c r="LL438" i="7"/>
  <c r="LK439" i="7"/>
  <c r="LM438" i="7"/>
  <c r="LN525" i="7"/>
  <c r="LI525" i="7"/>
  <c r="LL526" i="7"/>
  <c r="LK527" i="7"/>
  <c r="LM526" i="7"/>
  <c r="LM493" i="7"/>
  <c r="LN526" i="7" l="1"/>
  <c r="LI526" i="7"/>
  <c r="LA438" i="7"/>
  <c r="KY438" i="7"/>
  <c r="LL527" i="7"/>
  <c r="LK528" i="7"/>
  <c r="LM527" i="7"/>
  <c r="LN438" i="7"/>
  <c r="LI438" i="7"/>
  <c r="LL439" i="7"/>
  <c r="LK440" i="7"/>
  <c r="LM439" i="7"/>
  <c r="LN493" i="7"/>
  <c r="LI493" i="7"/>
  <c r="LA526" i="7"/>
  <c r="LN439" i="7" l="1"/>
  <c r="LI439" i="7"/>
  <c r="LL440" i="7"/>
  <c r="LK441" i="7"/>
  <c r="LM440" i="7"/>
  <c r="LN527" i="7"/>
  <c r="LI527" i="7"/>
  <c r="LA494" i="7"/>
  <c r="LM494" i="7" s="1"/>
  <c r="KY494" i="7"/>
  <c r="LL528" i="7"/>
  <c r="LM528" i="7"/>
  <c r="LA527" i="7"/>
  <c r="LA439" i="7"/>
  <c r="KY439" i="7"/>
  <c r="LN494" i="7" l="1"/>
  <c r="LI494" i="7"/>
  <c r="LL441" i="7"/>
  <c r="LK442" i="7"/>
  <c r="LM441" i="7"/>
  <c r="LN528" i="7"/>
  <c r="LI528" i="7"/>
  <c r="LA528" i="7"/>
  <c r="LA440" i="7"/>
  <c r="KY440" i="7"/>
  <c r="LN440" i="7"/>
  <c r="LI440" i="7"/>
  <c r="LL442" i="7" l="1"/>
  <c r="LK443" i="7"/>
  <c r="LM442" i="7"/>
  <c r="LA529" i="7"/>
  <c r="LA495" i="7"/>
  <c r="KY495" i="7"/>
  <c r="KY441" i="7"/>
  <c r="LA441" i="7"/>
  <c r="LN441" i="7"/>
  <c r="LI441" i="7"/>
  <c r="KY442" i="7" l="1"/>
  <c r="LA442" i="7"/>
  <c r="LN442" i="7"/>
  <c r="LI442" i="7"/>
  <c r="LM495" i="7"/>
  <c r="LL443" i="7"/>
  <c r="LK444" i="7"/>
  <c r="LM443" i="7"/>
  <c r="LN443" i="7" l="1"/>
  <c r="LI443" i="7"/>
  <c r="LA443" i="7"/>
  <c r="KY443" i="7"/>
  <c r="LL444" i="7"/>
  <c r="LK445" i="7"/>
  <c r="LM444" i="7"/>
  <c r="LN495" i="7"/>
  <c r="LI495" i="7"/>
  <c r="LL445" i="7" l="1"/>
  <c r="LK446" i="7"/>
  <c r="LM445" i="7"/>
  <c r="KY444" i="7"/>
  <c r="LA444" i="7"/>
  <c r="LN444" i="7"/>
  <c r="LI444" i="7"/>
  <c r="LA496" i="7"/>
  <c r="LM496" i="7" s="1"/>
  <c r="KY496" i="7"/>
  <c r="LN496" i="7" l="1"/>
  <c r="LI496" i="7"/>
  <c r="LN445" i="7"/>
  <c r="LI445" i="7"/>
  <c r="LL446" i="7"/>
  <c r="LK447" i="7"/>
  <c r="LM446" i="7"/>
  <c r="LA445" i="7"/>
  <c r="KY445" i="7"/>
  <c r="KY446" i="7" l="1"/>
  <c r="LA446" i="7"/>
  <c r="LA497" i="7"/>
  <c r="KY497" i="7"/>
  <c r="LN446" i="7"/>
  <c r="LI446" i="7"/>
  <c r="LL447" i="7"/>
  <c r="LK448" i="7"/>
  <c r="LM447" i="7"/>
  <c r="LL448" i="7" l="1"/>
  <c r="LK449" i="7"/>
  <c r="LM448" i="7"/>
  <c r="LM497" i="7"/>
  <c r="KY447" i="7"/>
  <c r="KZ447" i="7" s="1"/>
  <c r="KZ446" i="7" s="1"/>
  <c r="KZ445" i="7" s="1"/>
  <c r="KZ444" i="7" s="1"/>
  <c r="KZ443" i="7" s="1"/>
  <c r="KZ442" i="7" s="1"/>
  <c r="KZ441" i="7" s="1"/>
  <c r="KZ440" i="7" s="1"/>
  <c r="KZ439" i="7" s="1"/>
  <c r="KZ438" i="7" s="1"/>
  <c r="KZ437" i="7" s="1"/>
  <c r="KZ436" i="7" s="1"/>
  <c r="KZ435" i="7" s="1"/>
  <c r="KZ434" i="7" s="1"/>
  <c r="KZ433" i="7" s="1"/>
  <c r="KZ432" i="7" s="1"/>
  <c r="KZ431" i="7" s="1"/>
  <c r="KZ430" i="7" s="1"/>
  <c r="KZ429" i="7" s="1"/>
  <c r="KZ428" i="7" s="1"/>
  <c r="KZ427" i="7" s="1"/>
  <c r="KZ426" i="7" s="1"/>
  <c r="KZ425" i="7" s="1"/>
  <c r="KZ424" i="7" s="1"/>
  <c r="KZ423" i="7" s="1"/>
  <c r="KZ422" i="7" s="1"/>
  <c r="KZ421" i="7" s="1"/>
  <c r="KZ420" i="7" s="1"/>
  <c r="KZ419" i="7" s="1"/>
  <c r="KZ418" i="7" s="1"/>
  <c r="KZ417" i="7" s="1"/>
  <c r="KZ416" i="7" s="1"/>
  <c r="KZ415" i="7" s="1"/>
  <c r="KZ414" i="7" s="1"/>
  <c r="KZ413" i="7" s="1"/>
  <c r="KZ412" i="7" s="1"/>
  <c r="KZ411" i="7" s="1"/>
  <c r="KZ410" i="7" s="1"/>
  <c r="KZ409" i="7" s="1"/>
  <c r="KZ408" i="7" s="1"/>
  <c r="KZ407" i="7" s="1"/>
  <c r="KZ406" i="7" s="1"/>
  <c r="KZ405" i="7" s="1"/>
  <c r="KZ404" i="7" s="1"/>
  <c r="KZ403" i="7" s="1"/>
  <c r="KZ402" i="7" s="1"/>
  <c r="KZ401" i="7" s="1"/>
  <c r="KZ400" i="7" s="1"/>
  <c r="KZ399" i="7" s="1"/>
  <c r="KZ398" i="7" s="1"/>
  <c r="KZ397" i="7" s="1"/>
  <c r="KZ396" i="7" s="1"/>
  <c r="KZ395" i="7" s="1"/>
  <c r="KZ394" i="7" s="1"/>
  <c r="KZ393" i="7" s="1"/>
  <c r="KZ392" i="7" s="1"/>
  <c r="KZ391" i="7" s="1"/>
  <c r="KZ390" i="7" s="1"/>
  <c r="KZ389" i="7" s="1"/>
  <c r="KZ388" i="7" s="1"/>
  <c r="LA447" i="7"/>
  <c r="LN447" i="7"/>
  <c r="LI447" i="7"/>
  <c r="LA448" i="7" l="1"/>
  <c r="KY448" i="7"/>
  <c r="LN497" i="7"/>
  <c r="LI497" i="7"/>
  <c r="LN448" i="7"/>
  <c r="LI448" i="7"/>
  <c r="LL449" i="7"/>
  <c r="LK450" i="7"/>
  <c r="LM449" i="7"/>
  <c r="LL450" i="7" l="1"/>
  <c r="LK451" i="7"/>
  <c r="LM450" i="7"/>
  <c r="LA498" i="7"/>
  <c r="LM498" i="7" s="1"/>
  <c r="KY498" i="7"/>
  <c r="KY449" i="7"/>
  <c r="LA449" i="7"/>
  <c r="LN449" i="7"/>
  <c r="LI449" i="7"/>
  <c r="LN498" i="7" l="1"/>
  <c r="LI498" i="7"/>
  <c r="LN450" i="7"/>
  <c r="LI450" i="7"/>
  <c r="LL451" i="7"/>
  <c r="LK452" i="7"/>
  <c r="LM451" i="7"/>
  <c r="KY450" i="7"/>
  <c r="KZ450" i="7" s="1"/>
  <c r="KZ449" i="7" s="1"/>
  <c r="KZ448" i="7" s="1"/>
  <c r="LA450" i="7"/>
  <c r="KY451" i="7" l="1"/>
  <c r="LA451" i="7"/>
  <c r="LN451" i="7"/>
  <c r="LI451" i="7"/>
  <c r="LL452" i="7"/>
  <c r="LK453" i="7"/>
  <c r="LM452" i="7"/>
  <c r="LA499" i="7"/>
  <c r="LM499" i="7" s="1"/>
  <c r="KY499" i="7"/>
  <c r="LN499" i="7" l="1"/>
  <c r="LI499" i="7"/>
  <c r="LN452" i="7"/>
  <c r="LI452" i="7"/>
  <c r="KY452" i="7"/>
  <c r="LA452" i="7"/>
  <c r="LL453" i="7"/>
  <c r="LK454" i="7"/>
  <c r="LM453" i="7"/>
  <c r="LL454" i="7" l="1"/>
  <c r="LK455" i="7"/>
  <c r="LM454" i="7"/>
  <c r="LN453" i="7"/>
  <c r="LI453" i="7"/>
  <c r="KY453" i="7"/>
  <c r="LA453" i="7"/>
  <c r="KY500" i="7"/>
  <c r="LA500" i="7"/>
  <c r="LN454" i="7" l="1"/>
  <c r="LI454" i="7"/>
  <c r="LL455" i="7"/>
  <c r="LK456" i="7"/>
  <c r="LM455" i="7"/>
  <c r="LM500" i="7"/>
  <c r="KY454" i="7"/>
  <c r="LA454" i="7"/>
  <c r="LL456" i="7" l="1"/>
  <c r="LK457" i="7"/>
  <c r="LM456" i="7"/>
  <c r="LN455" i="7"/>
  <c r="LI455" i="7"/>
  <c r="LN500" i="7"/>
  <c r="LI500" i="7"/>
  <c r="KY455" i="7"/>
  <c r="LA455" i="7"/>
  <c r="KY456" i="7" l="1"/>
  <c r="LA456" i="7"/>
  <c r="LL457" i="7"/>
  <c r="LK458" i="7"/>
  <c r="LM457" i="7"/>
  <c r="KY501" i="7"/>
  <c r="LA501" i="7"/>
  <c r="LM501" i="7" s="1"/>
  <c r="LN456" i="7"/>
  <c r="LI456" i="7"/>
  <c r="LN457" i="7" l="1"/>
  <c r="LI457" i="7"/>
  <c r="LN501" i="7"/>
  <c r="LI501" i="7"/>
  <c r="KY457" i="7"/>
  <c r="LA457" i="7"/>
  <c r="LL458" i="7"/>
  <c r="LK459" i="7"/>
  <c r="LM458" i="7"/>
  <c r="KY458" i="7" l="1"/>
  <c r="LA458" i="7"/>
  <c r="LL459" i="7"/>
  <c r="LK460" i="7"/>
  <c r="LM459" i="7"/>
  <c r="KY502" i="7"/>
  <c r="LA502" i="7"/>
  <c r="LM502" i="7" s="1"/>
  <c r="LN458" i="7"/>
  <c r="LI458" i="7"/>
  <c r="LA459" i="7" l="1"/>
  <c r="KY459" i="7"/>
  <c r="LN502" i="7"/>
  <c r="LI502" i="7"/>
  <c r="LN459" i="7"/>
  <c r="LI459" i="7"/>
  <c r="LL460" i="7"/>
  <c r="LK461" i="7"/>
  <c r="LM460" i="7"/>
  <c r="KY460" i="7" l="1"/>
  <c r="LA460" i="7"/>
  <c r="LL461" i="7"/>
  <c r="LK462" i="7"/>
  <c r="LM461" i="7"/>
  <c r="LA503" i="7"/>
  <c r="LM503" i="7" s="1"/>
  <c r="KY503" i="7"/>
  <c r="LN460" i="7"/>
  <c r="LI460" i="7"/>
  <c r="LN461" i="7" l="1"/>
  <c r="LI461" i="7"/>
  <c r="LL462" i="7"/>
  <c r="LK463" i="7"/>
  <c r="LM462" i="7"/>
  <c r="KY461" i="7"/>
  <c r="LA461" i="7"/>
  <c r="LN503" i="7"/>
  <c r="LI503" i="7"/>
  <c r="LA462" i="7" l="1"/>
  <c r="KY462" i="7"/>
  <c r="LN462" i="7"/>
  <c r="LI462" i="7"/>
  <c r="LL463" i="7"/>
  <c r="LK464" i="7"/>
  <c r="LM463" i="7"/>
  <c r="KY504" i="7"/>
  <c r="LA504" i="7"/>
  <c r="LM504" i="7" s="1"/>
  <c r="LN504" i="7" l="1"/>
  <c r="LI504" i="7"/>
  <c r="LN463" i="7"/>
  <c r="LI463" i="7"/>
  <c r="LA463" i="7"/>
  <c r="KY463" i="7"/>
  <c r="LL464" i="7"/>
  <c r="LK465" i="7"/>
  <c r="LM464" i="7"/>
  <c r="KY464" i="7" l="1"/>
  <c r="LA464" i="7"/>
  <c r="LL465" i="7"/>
  <c r="LK466" i="7"/>
  <c r="LM465" i="7"/>
  <c r="KY505" i="7"/>
  <c r="LA505" i="7"/>
  <c r="LM505" i="7" s="1"/>
  <c r="LN464" i="7"/>
  <c r="LI464" i="7"/>
  <c r="KY465" i="7" l="1"/>
  <c r="LA465" i="7"/>
  <c r="LN505" i="7"/>
  <c r="LI505" i="7"/>
  <c r="LN465" i="7"/>
  <c r="LI465" i="7"/>
  <c r="LL466" i="7"/>
  <c r="LM466" i="7"/>
  <c r="LN466" i="7" l="1"/>
  <c r="LI466" i="7"/>
  <c r="LA506" i="7"/>
  <c r="LM506" i="7" s="1"/>
  <c r="KY506" i="7"/>
  <c r="LA466" i="7"/>
  <c r="KY466" i="7"/>
  <c r="LN506" i="7" l="1"/>
  <c r="LI506" i="7"/>
  <c r="KY467" i="7"/>
  <c r="LA467" i="7"/>
  <c r="KY507" i="7" l="1"/>
  <c r="LA507" i="7"/>
  <c r="LM507" i="7" s="1"/>
  <c r="LN507" i="7" l="1"/>
  <c r="LI507" i="7"/>
  <c r="LA508" i="7" l="1"/>
  <c r="LM508" i="7" s="1"/>
  <c r="KY508" i="7"/>
  <c r="LN508" i="7" l="1"/>
  <c r="LI508" i="7"/>
  <c r="LA509" i="7" l="1"/>
  <c r="KY509" i="7"/>
  <c r="LM509" i="7" l="1"/>
  <c r="LN509" i="7" l="1"/>
  <c r="LI509" i="7"/>
  <c r="KY510" i="7" l="1"/>
  <c r="LA510" i="7"/>
  <c r="LM510" i="7" s="1"/>
  <c r="LN510" i="7" l="1"/>
  <c r="LI510" i="7"/>
  <c r="KY511" i="7" l="1"/>
  <c r="LA511" i="7"/>
  <c r="LM511" i="7" s="1"/>
  <c r="LN511" i="7" l="1"/>
  <c r="LI511" i="7"/>
  <c r="LA512" i="7" l="1"/>
  <c r="LM512" i="7" s="1"/>
  <c r="KY512" i="7"/>
  <c r="LN512" i="7" l="1"/>
  <c r="LI512" i="7"/>
  <c r="LA513" i="7" l="1"/>
  <c r="KY513" i="7"/>
  <c r="KZ513" i="7" l="1"/>
  <c r="KZ512" i="7" s="1"/>
  <c r="KZ511" i="7" s="1"/>
  <c r="KZ510" i="7" s="1"/>
  <c r="KZ509" i="7" s="1"/>
  <c r="KZ508" i="7" s="1"/>
  <c r="KZ507" i="7" s="1"/>
  <c r="KZ506" i="7" s="1"/>
  <c r="KZ505" i="7" s="1"/>
  <c r="KZ504" i="7" s="1"/>
  <c r="KZ503" i="7" s="1"/>
  <c r="KZ502" i="7" s="1"/>
  <c r="KZ501" i="7" s="1"/>
  <c r="KZ500" i="7" s="1"/>
  <c r="KZ499" i="7" s="1"/>
  <c r="KZ498" i="7" s="1"/>
  <c r="KZ497" i="7" s="1"/>
  <c r="KZ496" i="7" s="1"/>
  <c r="KZ495" i="7" s="1"/>
  <c r="KZ494" i="7" s="1"/>
  <c r="KZ493" i="7" s="1"/>
  <c r="KZ492" i="7" s="1"/>
  <c r="KZ491" i="7" s="1"/>
  <c r="KZ490" i="7" s="1"/>
  <c r="KZ489" i="7" s="1"/>
  <c r="KZ488" i="7" s="1"/>
  <c r="KZ487" i="7" s="1"/>
  <c r="KZ486" i="7" s="1"/>
  <c r="KZ485" i="7" s="1"/>
  <c r="KZ484" i="7" s="1"/>
  <c r="KZ483" i="7" s="1"/>
  <c r="KZ482" i="7" s="1"/>
  <c r="KZ481" i="7" s="1"/>
  <c r="KZ480" i="7" s="1"/>
  <c r="KZ479" i="7" s="1"/>
  <c r="KZ478" i="7" s="1"/>
  <c r="KZ477" i="7" s="1"/>
  <c r="KZ476" i="7" s="1"/>
  <c r="KZ475" i="7" s="1"/>
  <c r="KZ474" i="7" s="1"/>
  <c r="KZ473" i="7" s="1"/>
  <c r="KZ472" i="7" s="1"/>
  <c r="KZ471" i="7" s="1"/>
  <c r="KZ470" i="7" s="1"/>
  <c r="KZ469" i="7" s="1"/>
  <c r="KZ468" i="7" s="1"/>
  <c r="KZ467" i="7" s="1"/>
  <c r="KZ466" i="7" s="1"/>
  <c r="KZ465" i="7" s="1"/>
  <c r="KZ464" i="7" s="1"/>
  <c r="KZ463" i="7" s="1"/>
  <c r="KZ462" i="7" s="1"/>
  <c r="KZ461" i="7" s="1"/>
  <c r="KZ460" i="7" s="1"/>
  <c r="KZ459" i="7" s="1"/>
  <c r="KZ458" i="7" s="1"/>
  <c r="KZ457" i="7" s="1"/>
  <c r="KZ456" i="7" s="1"/>
  <c r="KZ455" i="7" s="1"/>
  <c r="KZ454" i="7" s="1"/>
  <c r="KZ453" i="7" s="1"/>
  <c r="KZ452" i="7" s="1"/>
  <c r="KZ451" i="7" s="1"/>
  <c r="KY514" i="7"/>
  <c r="KY515" i="7" s="1"/>
  <c r="KY516" i="7" s="1"/>
  <c r="KY517" i="7" s="1"/>
  <c r="KY518" i="7" s="1"/>
  <c r="KY519" i="7" s="1"/>
  <c r="KY520" i="7" s="1"/>
  <c r="KY521" i="7" s="1"/>
  <c r="KY522" i="7" s="1"/>
  <c r="KY523" i="7" s="1"/>
  <c r="KY524" i="7" s="1"/>
  <c r="KY525" i="7" s="1"/>
  <c r="KY526" i="7" s="1"/>
  <c r="KY527" i="7" s="1"/>
  <c r="KY528" i="7" s="1"/>
  <c r="KY529" i="7" s="1"/>
  <c r="KZ529" i="7" s="1"/>
  <c r="KZ528" i="7" s="1"/>
  <c r="KZ527" i="7" s="1"/>
  <c r="KZ526" i="7" s="1"/>
  <c r="KZ525" i="7" s="1"/>
  <c r="KZ524" i="7" s="1"/>
  <c r="KZ523" i="7" s="1"/>
  <c r="KZ522" i="7" s="1"/>
  <c r="KZ521" i="7" s="1"/>
  <c r="KZ520" i="7" s="1"/>
  <c r="KZ519" i="7" s="1"/>
  <c r="KZ518" i="7" s="1"/>
  <c r="KZ517" i="7" s="1"/>
  <c r="KZ516" i="7" s="1"/>
  <c r="KZ515" i="7" s="1"/>
  <c r="KZ514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<sst xmlns="http://schemas.openxmlformats.org/spreadsheetml/2006/main" count="6562" uniqueCount="1670">
  <si>
    <t>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</si>
  <si>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</si>
  <si>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</si>
  <si>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</si>
  <si>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</si>
  <si>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</si>
  <si>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</si>
  <si>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</si>
  <si>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</si>
  <si>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</si>
  <si>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</si>
  <si>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</si>
  <si>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</si>
  <si>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</si>
  <si>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</si>
  <si>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</si>
  <si>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</si>
  <si>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</si>
  <si>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</si>
  <si>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</si>
  <si>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</si>
  <si>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</si>
  <si>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</si>
  <si>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</si>
  <si>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</si>
  <si>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</si>
  <si>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</si>
  <si>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</si>
  <si>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</si>
  <si>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</si>
  <si>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</si>
  <si>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</si>
  <si>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</si>
  <si>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</si>
  <si>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</si>
  <si>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</si>
  <si>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260</t>
  </si>
  <si>
    <t>282</t>
  </si>
  <si>
    <t>226</t>
  </si>
  <si>
    <t>274</t>
  </si>
  <si>
    <t>217</t>
  </si>
  <si>
    <t>238</t>
  </si>
  <si>
    <t>132</t>
  </si>
  <si>
    <t>196</t>
  </si>
  <si>
    <t>204</t>
  </si>
  <si>
    <t>251</t>
  </si>
  <si>
    <t>248</t>
  </si>
  <si>
    <t>203</t>
  </si>
  <si>
    <t>232</t>
  </si>
  <si>
    <t>189</t>
  </si>
  <si>
    <t>181</t>
  </si>
  <si>
    <t>230</t>
  </si>
  <si>
    <t>123</t>
  </si>
  <si>
    <t>281</t>
  </si>
  <si>
    <t>173</t>
  </si>
  <si>
    <t>167</t>
  </si>
  <si>
    <t>103</t>
  </si>
  <si>
    <t>46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</si>
  <si>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</si>
  <si>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</si>
  <si>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</si>
  <si>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</si>
  <si>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</si>
  <si>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</si>
  <si>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</si>
  <si>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</si>
  <si>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</si>
  <si>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</si>
  <si>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</si>
  <si>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</si>
  <si>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</si>
  <si>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</si>
  <si>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</si>
  <si>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</si>
  <si>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</si>
  <si>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</si>
  <si>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</si>
  <si>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</si>
  <si>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</si>
  <si>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</si>
  <si>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</si>
  <si>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</si>
  <si>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</si>
  <si>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</si>
  <si>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</si>
  <si>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</si>
  <si>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</si>
  <si>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</si>
  <si>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</si>
  <si>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</si>
  <si>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</si>
  <si>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</si>
  <si>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</si>
  <si>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</si>
  <si>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</si>
  <si>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</si>
  <si>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</si>
  <si>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</si>
  <si>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</si>
  <si>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</si>
  <si>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</si>
  <si>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</si>
  <si>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</si>
  <si>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</si>
  <si>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</si>
  <si>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</si>
  <si>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</si>
  <si>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</si>
  <si>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</si>
  <si>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</si>
  <si>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</si>
  <si>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</si>
  <si>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</si>
  <si>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</si>
  <si>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</si>
  <si>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</si>
  <si>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</si>
  <si>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</si>
  <si>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</si>
  <si>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</si>
  <si>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</si>
  <si>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</si>
  <si>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</si>
  <si>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</si>
  <si>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</si>
  <si>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</si>
  <si>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</si>
  <si>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</si>
  <si>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</si>
  <si>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</si>
  <si>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</si>
  <si>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</si>
  <si>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</si>
  <si>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</si>
  <si>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</si>
  <si>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</si>
  <si>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</si>
  <si>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</si>
  <si>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</si>
  <si>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</si>
  <si>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</si>
  <si>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</si>
  <si>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</si>
  <si>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</si>
  <si>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</si>
  <si>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</si>
  <si>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</si>
  <si>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</si>
  <si>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</si>
  <si>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</si>
  <si>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</si>
  <si>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</si>
  <si>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</si>
  <si>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</si>
  <si>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</si>
  <si>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</si>
  <si>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</si>
  <si>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</si>
  <si>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</si>
  <si>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</si>
  <si>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</si>
  <si>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</si>
  <si>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</si>
  <si>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</si>
  <si>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</si>
  <si>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</si>
  <si>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</si>
  <si>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</si>
  <si>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</si>
  <si>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</si>
  <si>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-23.595469</t>
  </si>
  <si>
    <t>-46.6246635</t>
  </si>
  <si>
    <t>-23.59294</t>
  </si>
  <si>
    <t>-46.630074</t>
  </si>
  <si>
    <t>-23.5905625</t>
  </si>
  <si>
    <t>-46.632422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</si>
  <si>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</si>
  <si>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</si>
  <si>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</si>
  <si>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</si>
  <si>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</si>
  <si>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</si>
  <si>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</si>
  <si>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</si>
  <si>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</si>
  <si>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</si>
  <si>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</si>
  <si>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</si>
  <si>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</si>
  <si>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</si>
  <si>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</si>
  <si>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</si>
  <si>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</si>
  <si>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</si>
  <si>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</si>
  <si>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</si>
  <si>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-23.61373025</t>
  </si>
  <si>
    <t>-46.6099945</t>
  </si>
  <si>
    <t>-23.609367</t>
  </si>
  <si>
    <t>-46.6127745</t>
  </si>
  <si>
    <t>-23.630657625</t>
  </si>
  <si>
    <t>-46.604260625</t>
  </si>
  <si>
    <t>-23.601307</t>
  </si>
  <si>
    <t>-46.6152035</t>
  </si>
  <si>
    <t>-23.59485175</t>
  </si>
  <si>
    <t>-46.61903375</t>
  </si>
  <si>
    <t>-23.5910675</t>
  </si>
  <si>
    <t>-46.631817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</si>
  <si>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</si>
  <si>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</si>
  <si>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</si>
  <si>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</si>
  <si>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</si>
  <si>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</si>
  <si>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</si>
  <si>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</si>
  <si>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</si>
  <si>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</si>
  <si>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</si>
  <si>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</si>
  <si>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</si>
  <si>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</si>
  <si>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</si>
  <si>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</si>
  <si>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</si>
  <si>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</si>
  <si>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</si>
  <si>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</si>
  <si>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</si>
  <si>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</si>
  <si>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</si>
  <si>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</si>
  <si>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</si>
  <si>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</si>
  <si>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-23.6278815</t>
  </si>
  <si>
    <t>-46.606098</t>
  </si>
  <si>
    <t>-23.62158775</t>
  </si>
  <si>
    <t>-46.60801075</t>
  </si>
  <si>
    <t>-23.617975</t>
  </si>
  <si>
    <t>-46.6100345</t>
  </si>
  <si>
    <t>-23.6003995</t>
  </si>
  <si>
    <t>-46.6155885</t>
  </si>
  <si>
    <t>-23.635517</t>
  </si>
  <si>
    <t>-46.6062585</t>
  </si>
  <si>
    <t>-23.629630375</t>
  </si>
  <si>
    <t>-46.604376875</t>
  </si>
  <si>
    <t>-23.5931105</t>
  </si>
  <si>
    <t>-46.629826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</si>
  <si>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</si>
  <si>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</si>
  <si>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</si>
  <si>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</si>
  <si>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</si>
  <si>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</si>
  <si>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</si>
  <si>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</si>
  <si>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</si>
  <si>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</si>
  <si>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</si>
  <si>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</si>
  <si>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</si>
  <si>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</si>
  <si>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</si>
  <si>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</si>
  <si>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</si>
  <si>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</si>
  <si>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</si>
  <si>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</si>
  <si>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-23.625012625</t>
  </si>
  <si>
    <t>-46.606984</t>
  </si>
  <si>
    <t>-23.623431</t>
  </si>
  <si>
    <t>-46.607486</t>
  </si>
  <si>
    <t>-23.590751</t>
  </si>
  <si>
    <t>-46.634021</t>
  </si>
  <si>
    <t>-23.618976</t>
  </si>
  <si>
    <t>-46.608915</t>
  </si>
  <si>
    <t>-23.6176969375</t>
  </si>
  <si>
    <t>-46.61039125</t>
  </si>
  <si>
    <t>-23.609591</t>
  </si>
  <si>
    <t>-46.6126075</t>
  </si>
  <si>
    <t>-23.60501275</t>
  </si>
  <si>
    <t>-46.61446525</t>
  </si>
  <si>
    <t>-23.634343375</t>
  </si>
  <si>
    <t>-46.605672</t>
  </si>
  <si>
    <t>-23.5997145</t>
  </si>
  <si>
    <t>-46.6158965</t>
  </si>
  <si>
    <t>-23.6205645</t>
  </si>
  <si>
    <t>-46.6083435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</si>
  <si>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</si>
  <si>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</si>
  <si>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</si>
  <si>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</si>
  <si>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</si>
  <si>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</si>
  <si>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</si>
  <si>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</si>
  <si>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</si>
  <si>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</si>
  <si>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</si>
  <si>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</si>
  <si>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</si>
  <si>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</si>
  <si>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</si>
  <si>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</si>
  <si>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</si>
  <si>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</si>
  <si>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</si>
  <si>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</si>
  <si>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</si>
  <si>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</si>
  <si>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</si>
  <si>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</si>
  <si>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</si>
  <si>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</si>
  <si>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-23.592298</t>
  </si>
  <si>
    <t>-46.63089</t>
  </si>
  <si>
    <t>-23.591369</t>
  </si>
  <si>
    <t>-46.6317115</t>
  </si>
  <si>
    <t>-23.5911565</t>
  </si>
  <si>
    <t>-46.6318095</t>
  </si>
  <si>
    <t>-23.63352175</t>
  </si>
  <si>
    <t>-46.605321875</t>
  </si>
  <si>
    <t>-23.62820075</t>
  </si>
  <si>
    <t>-46.60594675</t>
  </si>
  <si>
    <t>-23.610766125</t>
  </si>
  <si>
    <t>-46.61161575</t>
  </si>
  <si>
    <t>-23.625592125</t>
  </si>
  <si>
    <t>-46.606816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</si>
  <si>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</si>
  <si>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</si>
  <si>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</si>
  <si>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</si>
  <si>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</si>
  <si>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</si>
  <si>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</si>
  <si>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</si>
  <si>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</si>
  <si>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</si>
  <si>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</si>
  <si>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</si>
  <si>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</si>
  <si>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</si>
  <si>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</si>
  <si>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</si>
  <si>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</si>
  <si>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</si>
  <si>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</si>
  <si>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</si>
  <si>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</si>
  <si>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</si>
  <si>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</si>
  <si>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</si>
  <si>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</si>
  <si>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</si>
  <si>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-23.612797</t>
  </si>
  <si>
    <t>-46.61058025</t>
  </si>
  <si>
    <t>-23.610462375</t>
  </si>
  <si>
    <t>-46.61187525</t>
  </si>
  <si>
    <t>-23.5965465</t>
  </si>
  <si>
    <t>-46.6162795</t>
  </si>
  <si>
    <t>-23.625904</t>
  </si>
  <si>
    <t>-46.6067185</t>
  </si>
  <si>
    <t>-23.595052</t>
  </si>
  <si>
    <t>-46.6267535</t>
  </si>
  <si>
    <t>-23.6370945</t>
  </si>
  <si>
    <t>-46.6076165</t>
  </si>
  <si>
    <t>-23.635955</t>
  </si>
  <si>
    <t>-46.6064385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</si>
  <si>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</si>
  <si>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</si>
  <si>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</si>
  <si>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</si>
  <si>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</si>
  <si>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</si>
  <si>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</si>
  <si>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</si>
  <si>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-23.58984025</t>
  </si>
  <si>
    <t>-46.634743</t>
  </si>
  <si>
    <t>-23.590700125</t>
  </si>
  <si>
    <t>-46.6334275</t>
  </si>
  <si>
    <t>-23.58931275</t>
  </si>
  <si>
    <t>-46.6345505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</si>
  <si>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</si>
  <si>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</si>
  <si>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</si>
  <si>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</si>
  <si>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</si>
  <si>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</si>
  <si>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</si>
  <si>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</si>
  <si>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</si>
  <si>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</si>
  <si>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</si>
  <si>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</si>
  <si>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</si>
  <si>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</si>
  <si>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</si>
  <si>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</si>
  <si>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</si>
  <si>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</si>
  <si>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</si>
  <si>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</si>
  <si>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</si>
  <si>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</si>
  <si>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</si>
  <si>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</si>
  <si>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</si>
  <si>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</si>
  <si>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</si>
  <si>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</si>
  <si>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</si>
  <si>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</si>
  <si>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</si>
  <si>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</si>
  <si>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-23.638083</t>
  </si>
  <si>
    <t>-46.607958</t>
  </si>
  <si>
    <t>-23.637073</t>
  </si>
  <si>
    <t>-46.6075155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</si>
  <si>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</si>
  <si>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</si>
  <si>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</si>
  <si>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</si>
  <si>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</si>
  <si>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</si>
  <si>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</si>
  <si>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</si>
  <si>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-23.5975695</t>
  </si>
  <si>
    <t>-46.61580525</t>
  </si>
  <si>
    <t>-23.611023375</t>
  </si>
  <si>
    <t>-46.611394</t>
  </si>
  <si>
    <t>-23.6352325</t>
  </si>
  <si>
    <t>-46.6060495</t>
  </si>
  <si>
    <t>-23.604444375</t>
  </si>
  <si>
    <t>-46.61455775</t>
  </si>
  <si>
    <t>-23.637049</t>
  </si>
  <si>
    <t>-46.607057</t>
  </si>
  <si>
    <t>-23.5949275</t>
  </si>
  <si>
    <t>-46.627297</t>
  </si>
  <si>
    <t>-23.634063625</t>
  </si>
  <si>
    <t>-46.605554</t>
  </si>
  <si>
    <t>-23.596063</t>
  </si>
  <si>
    <t>-46.6169475</t>
  </si>
  <si>
    <t>-23.611234125</t>
  </si>
  <si>
    <t>-46.61121</t>
  </si>
  <si>
    <t>-23.61372275</t>
  </si>
  <si>
    <t>-46.6095675</t>
  </si>
  <si>
    <t>-23.6159600625</t>
  </si>
  <si>
    <t>-46.60963875</t>
  </si>
  <si>
    <t>ord bus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</si>
  <si>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</si>
  <si>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</si>
  <si>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</si>
  <si>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</si>
  <si>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</si>
  <si>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</si>
  <si>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</si>
  <si>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</si>
  <si>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</si>
  <si>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</si>
  <si>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</si>
  <si>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</si>
  <si>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</si>
  <si>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</si>
  <si>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</si>
  <si>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</si>
  <si>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</si>
  <si>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</si>
  <si>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</si>
  <si>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</si>
  <si>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</si>
  <si>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</si>
  <si>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</si>
  <si>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</si>
  <si>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</si>
  <si>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</si>
  <si>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</si>
  <si>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</si>
  <si>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</si>
  <si>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</si>
  <si>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</si>
  <si>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</si>
  <si>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</si>
  <si>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</si>
  <si>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</si>
  <si>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</si>
  <si>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</si>
  <si>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</si>
  <si>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</si>
  <si>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</si>
  <si>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</si>
  <si>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</si>
  <si>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</si>
  <si>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</si>
  <si>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</si>
  <si>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</si>
  <si>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</si>
  <si>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</si>
  <si>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</si>
  <si>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</si>
  <si>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</si>
  <si>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</si>
  <si>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</si>
  <si>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</si>
  <si>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</si>
  <si>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</si>
  <si>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</si>
  <si>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</si>
  <si>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</si>
  <si>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</si>
  <si>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</si>
  <si>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</si>
  <si>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</si>
  <si>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</si>
  <si>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</si>
  <si>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</si>
  <si>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</si>
  <si>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</si>
  <si>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</si>
  <si>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</si>
  <si>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</si>
  <si>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</si>
  <si>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</si>
  <si>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</si>
  <si>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</si>
  <si>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</si>
  <si>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</si>
  <si>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</si>
  <si>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</si>
  <si>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</si>
  <si>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</si>
  <si>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</si>
  <si>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</si>
  <si>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</si>
  <si>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</si>
  <si>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124</t>
  </si>
  <si>
    <t>125</t>
  </si>
  <si>
    <t>126</t>
  </si>
  <si>
    <t>127</t>
  </si>
  <si>
    <t>128</t>
  </si>
  <si>
    <t>129</t>
  </si>
  <si>
    <t>130</t>
  </si>
  <si>
    <t>131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</si>
  <si>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</si>
  <si>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</si>
  <si>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</si>
  <si>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</si>
  <si>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</si>
  <si>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</si>
  <si>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</si>
  <si>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</si>
  <si>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</si>
  <si>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</si>
  <si>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</si>
  <si>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</si>
  <si>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</si>
  <si>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</si>
  <si>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</si>
  <si>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</si>
  <si>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</si>
  <si>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</si>
  <si>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</si>
  <si>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</si>
  <si>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</si>
  <si>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</si>
  <si>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</si>
  <si>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</si>
  <si>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</si>
  <si>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</si>
  <si>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</si>
  <si>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</si>
  <si>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</si>
  <si>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</si>
  <si>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</si>
  <si>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</si>
  <si>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</si>
  <si>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</si>
  <si>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168</t>
  </si>
  <si>
    <t>169</t>
  </si>
  <si>
    <t>170</t>
  </si>
  <si>
    <t>171</t>
  </si>
  <si>
    <t>172</t>
  </si>
  <si>
    <t>174</t>
  </si>
  <si>
    <t>175</t>
  </si>
  <si>
    <t>176</t>
  </si>
  <si>
    <t>177</t>
  </si>
  <si>
    <t>178</t>
  </si>
  <si>
    <t>179</t>
  </si>
  <si>
    <t>180</t>
  </si>
  <si>
    <t>182</t>
  </si>
  <si>
    <t>183</t>
  </si>
  <si>
    <t>184</t>
  </si>
  <si>
    <t>185</t>
  </si>
  <si>
    <t>186</t>
  </si>
  <si>
    <t>187</t>
  </si>
  <si>
    <t>188</t>
  </si>
  <si>
    <t>190</t>
  </si>
  <si>
    <t>191</t>
  </si>
  <si>
    <t>192</t>
  </si>
  <si>
    <t>193</t>
  </si>
  <si>
    <t>194</t>
  </si>
  <si>
    <t>195</t>
  </si>
  <si>
    <t>197</t>
  </si>
  <si>
    <t>198</t>
  </si>
  <si>
    <t>199</t>
  </si>
  <si>
    <t>200</t>
  </si>
  <si>
    <t>201</t>
  </si>
  <si>
    <t>202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</si>
  <si>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</si>
  <si>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</si>
  <si>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</si>
  <si>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</si>
  <si>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</si>
  <si>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</si>
  <si>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</si>
  <si>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</si>
  <si>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</si>
  <si>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</si>
  <si>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</si>
  <si>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</si>
  <si>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218</t>
  </si>
  <si>
    <t>219</t>
  </si>
  <si>
    <t>220</t>
  </si>
  <si>
    <t>221</t>
  </si>
  <si>
    <t>222</t>
  </si>
  <si>
    <t>223</t>
  </si>
  <si>
    <t>224</t>
  </si>
  <si>
    <t>225</t>
  </si>
  <si>
    <t>227</t>
  </si>
  <si>
    <t>228</t>
  </si>
  <si>
    <t>229</t>
  </si>
  <si>
    <t>231</t>
  </si>
  <si>
    <t>233</t>
  </si>
  <si>
    <t>234</t>
  </si>
  <si>
    <t>235</t>
  </si>
  <si>
    <t>236</t>
  </si>
  <si>
    <t>237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</si>
  <si>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</si>
  <si>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</si>
  <si>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</si>
  <si>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</si>
  <si>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</si>
  <si>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</si>
  <si>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</si>
  <si>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</si>
  <si>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</si>
  <si>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</si>
  <si>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</si>
  <si>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</si>
  <si>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</si>
  <si>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</si>
  <si>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</si>
  <si>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</si>
  <si>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</si>
  <si>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</si>
  <si>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</si>
  <si>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</si>
  <si>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</si>
  <si>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</si>
  <si>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</si>
  <si>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</si>
  <si>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</si>
  <si>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</si>
  <si>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</si>
  <si>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</si>
  <si>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</si>
  <si>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</si>
  <si>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</si>
  <si>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</si>
  <si>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275</t>
  </si>
  <si>
    <t>276</t>
  </si>
  <si>
    <t>277</t>
  </si>
  <si>
    <t>278</t>
  </si>
  <si>
    <t>279</t>
  </si>
  <si>
    <t>280</t>
  </si>
  <si>
    <t>283</t>
  </si>
  <si>
    <t>284</t>
  </si>
  <si>
    <t>285</t>
  </si>
  <si>
    <t>1° menor</t>
  </si>
  <si>
    <t>Shape</t>
  </si>
  <si>
    <t>-23.6396975</t>
  </si>
  <si>
    <t>-46.607399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</si>
  <si>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</si>
  <si>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</si>
  <si>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</si>
  <si>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</si>
  <si>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</si>
  <si>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</si>
  <si>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</si>
  <si>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</si>
  <si>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</si>
  <si>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</si>
  <si>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</si>
  <si>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-23.611444875</t>
  </si>
  <si>
    <t>-46.611026</t>
  </si>
  <si>
    <t>-23.5935495</t>
  </si>
  <si>
    <t>-46.6223605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</si>
  <si>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</si>
  <si>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</si>
  <si>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</si>
  <si>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</si>
  <si>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</si>
  <si>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</si>
  <si>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</si>
  <si>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</si>
  <si>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</si>
  <si>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</si>
  <si>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</si>
  <si>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</si>
  <si>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</si>
  <si>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</si>
  <si>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</si>
  <si>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</si>
  <si>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</si>
  <si>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</si>
  <si>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</si>
  <si>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</si>
  <si>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</si>
  <si>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-23.607781</t>
  </si>
  <si>
    <t>-46.6140215</t>
  </si>
  <si>
    <t>-23.592806</t>
  </si>
  <si>
    <t>-46.619867</t>
  </si>
  <si>
    <t>52375</t>
  </si>
  <si>
    <t>-23.5945105</t>
  </si>
  <si>
    <t>-46.628505</t>
  </si>
  <si>
    <t>-23.637053</t>
  </si>
  <si>
    <t>-46.607296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</si>
  <si>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</si>
  <si>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</si>
  <si>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</si>
  <si>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</si>
  <si>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</si>
  <si>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</si>
  <si>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</si>
  <si>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</si>
  <si>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</si>
  <si>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</si>
  <si>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</si>
  <si>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</si>
  <si>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</si>
  <si>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</si>
  <si>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</si>
  <si>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</si>
  <si>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</si>
  <si>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</si>
  <si>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</si>
  <si>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</si>
  <si>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</si>
  <si>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</si>
  <si>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</si>
  <si>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</si>
  <si>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</si>
  <si>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</si>
  <si>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</si>
  <si>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</si>
  <si>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</si>
  <si>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</si>
  <si>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</si>
  <si>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</si>
  <si>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</si>
  <si>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</si>
  <si>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</si>
  <si>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</si>
  <si>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</si>
  <si>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</si>
  <si>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</si>
  <si>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</si>
  <si>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</si>
  <si>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</si>
  <si>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-23.593949</t>
  </si>
  <si>
    <t>-46.6199495</t>
  </si>
  <si>
    <t>-23.637057</t>
  </si>
  <si>
    <t>-46.6073855</t>
  </si>
  <si>
    <t>-23.591629</t>
  </si>
  <si>
    <t>-46.6315375</t>
  </si>
  <si>
    <t>52445</t>
  </si>
  <si>
    <t>51658</t>
  </si>
  <si>
    <t>-23.6172006875</t>
  </si>
  <si>
    <t>-46.61017625</t>
  </si>
  <si>
    <t>52437</t>
  </si>
  <si>
    <t>-23.611655625</t>
  </si>
  <si>
    <t>-46.610842</t>
  </si>
  <si>
    <t>-23.59533175</t>
  </si>
  <si>
    <t>-46.62538175</t>
  </si>
  <si>
    <t>52446</t>
  </si>
  <si>
    <t>-23.594355</t>
  </si>
  <si>
    <t>-46.6196565</t>
  </si>
  <si>
    <t>-23.6384875</t>
  </si>
  <si>
    <t>-46.6079655</t>
  </si>
  <si>
    <t>-23.609854875</t>
  </si>
  <si>
    <t>-46.61239425</t>
  </si>
  <si>
    <t>-23.5955045</t>
  </si>
  <si>
    <t>-46.6171925</t>
  </si>
  <si>
    <t>-23.6174488125</t>
  </si>
  <si>
    <t>-46.61028375</t>
  </si>
  <si>
    <t>-23.5953675</t>
  </si>
  <si>
    <t>-46.6241025</t>
  </si>
  <si>
    <t>-23.6241325</t>
  </si>
  <si>
    <t>-46.607268</t>
  </si>
  <si>
    <t>Thu Mar 14 00:00:20 2019</t>
  </si>
  <si>
    <t>Thu Mar 14 00:00:50 2019</t>
  </si>
  <si>
    <t>Thu Mar 14 00:01:20 2019</t>
  </si>
  <si>
    <t>Thu Mar 14 00:01:50 2019</t>
  </si>
  <si>
    <t>Thu Mar 14 00:02:20 2019</t>
  </si>
  <si>
    <t>Thu Mar 14 00:02:50 2019</t>
  </si>
  <si>
    <t>Thu Mar 14 00:03:20 2019</t>
  </si>
  <si>
    <t>Thu Mar 14 00:03:50 2019</t>
  </si>
  <si>
    <t>Thu Mar 14 00:04:20 2019</t>
  </si>
  <si>
    <t>Thu Mar 14 00:04:50 2019</t>
  </si>
  <si>
    <t>Thu Mar 14 00:05:20 2019</t>
  </si>
  <si>
    <t>Thu Mar 14 00:05:50 2019</t>
  </si>
  <si>
    <t>Thu Mar 14 00:06:20 2019</t>
  </si>
  <si>
    <t>Thu Mar 14 00:06:50 2019</t>
  </si>
  <si>
    <t>52376</t>
  </si>
  <si>
    <t>Thu Mar 14 00:07:20 2019</t>
  </si>
  <si>
    <t>Thu Mar 14 00:07:21 2019</t>
  </si>
  <si>
    <t>Thu Mar 14 00:07:50 2019</t>
  </si>
  <si>
    <t>Thu Mar 14 00:07:51 2019</t>
  </si>
  <si>
    <t>Thu Mar 14 00:08:20 2019</t>
  </si>
  <si>
    <t>Thu Mar 14 00:08:51 2019</t>
  </si>
  <si>
    <t>Thu Mar 14 00:09:20 2019</t>
  </si>
  <si>
    <t>Thu Mar 14 00:09:50 2019</t>
  </si>
  <si>
    <t>Thu Mar 14 00:10:20 2019</t>
  </si>
  <si>
    <t>Thu Mar 14 00:10:50 2019</t>
  </si>
  <si>
    <t>Thu Mar 14 00:11:20 2019</t>
  </si>
  <si>
    <t>Thu Mar 14 00:11:50 2019</t>
  </si>
  <si>
    <t>Thu Mar 14 00:12:20 2019</t>
  </si>
  <si>
    <t>Thu Mar 14 00:12:50 2019</t>
  </si>
  <si>
    <t>Thu Mar 14 00:13:20 2019</t>
  </si>
  <si>
    <t>Thu Mar 14 00:13:50 2019</t>
  </si>
  <si>
    <t>Thu Mar 14 00:14:20 2019</t>
  </si>
  <si>
    <t>Thu Mar 14 00:14:50 2019</t>
  </si>
  <si>
    <t>Thu Mar 14 00:15:20 2019</t>
  </si>
  <si>
    <t>Thu Mar 14 00:15:50 2019</t>
  </si>
  <si>
    <t>Thu Mar 14 00:16:21 2019</t>
  </si>
  <si>
    <t>Thu Mar 14 00:16:50 2019</t>
  </si>
  <si>
    <t>Thu Mar 14 00:17:20 2019</t>
  </si>
  <si>
    <t>Thu Mar 14 00:17:50 2019</t>
  </si>
  <si>
    <t>Thu Mar 14 00:18:20 2019</t>
  </si>
  <si>
    <t>Thu Mar 14 00:18:50 2019</t>
  </si>
  <si>
    <t>Thu Mar 14 00:19:20 2019</t>
  </si>
  <si>
    <t>Thu Mar 14 00:19:50 2019</t>
  </si>
  <si>
    <t>Thu Mar 14 00:20:20 2019</t>
  </si>
  <si>
    <t>Thu Mar 14 00:20:50 2019</t>
  </si>
  <si>
    <t>Thu Mar 14 00:21:20 2019</t>
  </si>
  <si>
    <t>Thu Mar 14 00:21:50 2019</t>
  </si>
  <si>
    <t>Thu Mar 14 00:22:21 2019</t>
  </si>
  <si>
    <t>Thu Mar 14 00:22:50 2019</t>
  </si>
  <si>
    <t>Thu Mar 14 00:23:20 2019</t>
  </si>
  <si>
    <t>Thu Mar 14 00:23:51 2019</t>
  </si>
  <si>
    <t>Thu Mar 14 00:24:20 2019</t>
  </si>
  <si>
    <t>52432</t>
  </si>
  <si>
    <t>Thu Mar 14 00:24:50 2019</t>
  </si>
  <si>
    <t>Thu Mar 14 00:25:20 2019</t>
  </si>
  <si>
    <t>Thu Mar 14 00:25:50 2019</t>
  </si>
  <si>
    <t>Thu Mar 14 00:26:20 2019</t>
  </si>
  <si>
    <t>Thu Mar 14 00:26:50 2019</t>
  </si>
  <si>
    <t>Thu Mar 14 00:27:20 2019</t>
  </si>
  <si>
    <t>Thu Mar 14 00:27:50 2019</t>
  </si>
  <si>
    <t>Thu Mar 14 00:28:20 2019</t>
  </si>
  <si>
    <t>Thu Mar 14 00:28:50 2019</t>
  </si>
  <si>
    <t>Thu Mar 14 00:29:20 2019</t>
  </si>
  <si>
    <t>Thu Mar 14 00:29:50 2019</t>
  </si>
  <si>
    <t>Thu Mar 14 00:30:20 2019</t>
  </si>
  <si>
    <t>Thu Mar 14 00:30:50 2019</t>
  </si>
  <si>
    <t>Thu Mar 14 00:31:20 2019</t>
  </si>
  <si>
    <t>Thu Mar 14 00:31:50 2019</t>
  </si>
  <si>
    <t>Thu Mar 14 00:32:20 2019</t>
  </si>
  <si>
    <t>Thu Mar 14 00:32:50 2019</t>
  </si>
  <si>
    <t>Thu Mar 14 00:33:20 2019</t>
  </si>
  <si>
    <t>Thu Mar 14 00:33:50 2019</t>
  </si>
  <si>
    <t>Thu Mar 14 00:34:20 2019</t>
  </si>
  <si>
    <t>Thu Mar 14 00:34:50 2019</t>
  </si>
  <si>
    <t>Thu Mar 14 00:35:20 2019</t>
  </si>
  <si>
    <t>Thu Mar 14 00:35:50 2019</t>
  </si>
  <si>
    <t>Thu Mar 14 00:36:20 2019</t>
  </si>
  <si>
    <t>Thu Mar 14 00:36:50 2019</t>
  </si>
  <si>
    <t>Thu Mar 14 00:37:20 2019</t>
  </si>
  <si>
    <t>Thu Mar 14 00:37:51 2019</t>
  </si>
  <si>
    <t>Thu Mar 14 00:38:20 2019</t>
  </si>
  <si>
    <t>Thu Mar 14 00:38:50 2019</t>
  </si>
  <si>
    <t>Thu Mar 14 00:39:20 2019</t>
  </si>
  <si>
    <t>Thu Mar 14 00:39:50 2019</t>
  </si>
  <si>
    <t>Thu Mar 14 00:40:20 2019</t>
  </si>
  <si>
    <t>Thu Mar 14 00:40:50 2019</t>
  </si>
  <si>
    <t>Thu Mar 14 00:41:20 2019</t>
  </si>
  <si>
    <t>Thu Mar 14 00:41:50 2019</t>
  </si>
  <si>
    <t>Thu Mar 14 00:42:20 2019</t>
  </si>
  <si>
    <t>Thu Mar 14 00:42:50 2019</t>
  </si>
  <si>
    <t>Thu Mar 14 00:43:20 2019</t>
  </si>
  <si>
    <t>Thu Mar 14 00:43:50 2019</t>
  </si>
  <si>
    <t>Thu Mar 14 00:44:20 2019</t>
  </si>
  <si>
    <t>Thu Mar 14 00:44:50 2019</t>
  </si>
  <si>
    <t>Thu Mar 14 00:45:20 2019</t>
  </si>
  <si>
    <t>Thu Mar 14 00:45:50 2019</t>
  </si>
  <si>
    <t>Thu Mar 14 00:46:20 2019</t>
  </si>
  <si>
    <t>Thu Mar 14 00:46:50 2019</t>
  </si>
  <si>
    <t>Thu Mar 14 00:47:20 2019</t>
  </si>
  <si>
    <t>Thu Mar 14 00:47:50 2019</t>
  </si>
  <si>
    <t>Thu Mar 14 00:48:20 2019</t>
  </si>
  <si>
    <t>Thu Mar 14 00:48:51 2019</t>
  </si>
  <si>
    <t>Thu Mar 14 00:49:20 2019</t>
  </si>
  <si>
    <t>Thu Mar 14 00:49:50 2019</t>
  </si>
  <si>
    <t>Thu Mar 14 00:50:20 2019</t>
  </si>
  <si>
    <t>Thu Mar 14 00:50:50 2019</t>
  </si>
  <si>
    <t>Thu Mar 14 00:51:20 2019</t>
  </si>
  <si>
    <t>Thu Mar 14 00:51:50 2019</t>
  </si>
  <si>
    <t>Thu Mar 14 00:52:20 2019</t>
  </si>
  <si>
    <t>Thu Mar 14 00:52:50 2019</t>
  </si>
  <si>
    <t>Thu Mar 14 00:53:20 2019</t>
  </si>
  <si>
    <t>Thu Mar 14 00:53:50 2019</t>
  </si>
  <si>
    <t>Thu Mar 14 00:54:20 2019</t>
  </si>
  <si>
    <t>Thu Mar 14 00:54:50 2019</t>
  </si>
  <si>
    <t>Thu Mar 14 00:55:20 2019</t>
  </si>
  <si>
    <t>Thu Mar 14 00:55:50 2019</t>
  </si>
  <si>
    <t>Thu Mar 14 00:56:20 2019</t>
  </si>
  <si>
    <t>Thu Mar 14 00:56:50 2019</t>
  </si>
  <si>
    <t>Thu Mar 14 00:57:20 2019</t>
  </si>
  <si>
    <t>Thu Mar 14 00:57:50 2019</t>
  </si>
  <si>
    <t>Thu Mar 14 00:58:20 2019</t>
  </si>
  <si>
    <t>Thu Mar 14 00:58:50 2019</t>
  </si>
  <si>
    <t>Thu Mar 14 00:59:20 2019</t>
  </si>
  <si>
    <t>Thu Mar 14 00:59:50 2019</t>
  </si>
  <si>
    <t>Thu Mar 14 01:00:20 2019</t>
  </si>
  <si>
    <t>Thu Mar 14 01:00:50 2019</t>
  </si>
  <si>
    <t>Thu Mar 14 01:01:20 2019</t>
  </si>
  <si>
    <t>Thu Mar 14 01:01:50 2019</t>
  </si>
  <si>
    <t>Thu Mar 14 01:02:20 2019</t>
  </si>
  <si>
    <t>Thu Mar 14 01:02:50 2019</t>
  </si>
  <si>
    <t>Thu Mar 14 01:03:20 2019</t>
  </si>
  <si>
    <t>Thu Mar 14 01:03:50 2019</t>
  </si>
  <si>
    <t>Thu Mar 14 01:04:20 2019</t>
  </si>
  <si>
    <t>Thu Mar 14 01:04:50 2019</t>
  </si>
  <si>
    <t>Thu Mar 14 01:05:20 2019</t>
  </si>
  <si>
    <t>Thu Mar 14 01:05:50 2019</t>
  </si>
  <si>
    <t>Thu Mar 14 01:06:20 2019</t>
  </si>
  <si>
    <t>Thu Mar 14 01:06:50 2019</t>
  </si>
  <si>
    <t>Thu Mar 14 01:07:20 2019</t>
  </si>
  <si>
    <t>Thu Mar 14 01:07:50 2019</t>
  </si>
  <si>
    <t>Thu Mar 14 01:08:20 2019</t>
  </si>
  <si>
    <t>Thu Mar 14 01:08:51 2019</t>
  </si>
  <si>
    <t>Thu Mar 14 01:09:20 2019</t>
  </si>
  <si>
    <t>Thu Mar 14 01:09:50 2019</t>
  </si>
  <si>
    <t>Thu Mar 14 01:10:20 2019</t>
  </si>
  <si>
    <t>Thu Mar 14 01:10:50 2019</t>
  </si>
  <si>
    <t>Thu Mar 14 01:11:20 2019</t>
  </si>
  <si>
    <t>Thu Mar 14 01:11:50 2019</t>
  </si>
  <si>
    <t>Thu Mar 14 01:12:20 2019</t>
  </si>
  <si>
    <t>Thu Mar 14 01:12:50 2019</t>
  </si>
  <si>
    <t>Thu Mar 14 01:13:20 2019</t>
  </si>
  <si>
    <t>Thu Mar 14 01:13:51 2019</t>
  </si>
  <si>
    <t>Thu Mar 14 01:14:20 2019</t>
  </si>
  <si>
    <t>Thu Mar 14 01:14:50 2019</t>
  </si>
  <si>
    <t>Thu Mar 14 01:15:20 2019</t>
  </si>
  <si>
    <t>Thu Mar 14 01:15:50 2019</t>
  </si>
  <si>
    <t>Thu Mar 14 01:16:20 2019</t>
  </si>
  <si>
    <t>Thu Mar 14 01:16:50 2019</t>
  </si>
  <si>
    <t>Thu Mar 14 01:17:20 2019</t>
  </si>
  <si>
    <t>Thu Mar 14 01:17:50 2019</t>
  </si>
  <si>
    <t>Thu Mar 14 01:18:20 2019</t>
  </si>
  <si>
    <t>Thu Mar 14 01:18:51 2019</t>
  </si>
  <si>
    <t>Thu Mar 14 01:19:20 2019</t>
  </si>
  <si>
    <t>Thu Mar 14 01:19:50 2019</t>
  </si>
  <si>
    <t>Thu Mar 14 01:20:20 2019</t>
  </si>
  <si>
    <t>Thu Mar 14 01:20:50 2019</t>
  </si>
  <si>
    <t>Thu Mar 14 01:21:20 2019</t>
  </si>
  <si>
    <t>Thu Mar 14 01:21:50 2019</t>
  </si>
  <si>
    <t>Thu Mar 14 01:22:20 2019</t>
  </si>
  <si>
    <t>Thu Mar 14 01:22:50 2019</t>
  </si>
  <si>
    <t>Thu Mar 14 01:23:20 2019</t>
  </si>
  <si>
    <t>Thu Mar 14 01:23:50 2019</t>
  </si>
  <si>
    <t>Thu Mar 14 01:24:20 2019</t>
  </si>
  <si>
    <t>Thu Mar 14 01:24:50 2019</t>
  </si>
  <si>
    <t>Thu Mar 14 01:25:20 2019</t>
  </si>
  <si>
    <t>Thu Mar 14 01:25:50 2019</t>
  </si>
  <si>
    <t>Thu Mar 14 01:26:20 2019</t>
  </si>
  <si>
    <t>Thu Mar 14 01:26:51 2019</t>
  </si>
  <si>
    <t>Thu Mar 14 01:27:20 2019</t>
  </si>
  <si>
    <t>Thu Mar 14 01:27:50 2019</t>
  </si>
  <si>
    <t>Thu Mar 14 01:28:20 2019</t>
  </si>
  <si>
    <t>Thu Mar 14 01:28:51 2019</t>
  </si>
  <si>
    <t>Thu Mar 14 01:29:20 2019</t>
  </si>
  <si>
    <t>Thu Mar 14 01:29:50 2019</t>
  </si>
  <si>
    <t>Thu Mar 14 01:30:20 2019</t>
  </si>
  <si>
    <t>Thu Mar 14 01:30:50 2019</t>
  </si>
  <si>
    <t>Thu Mar 14 01:31:20 2019</t>
  </si>
  <si>
    <t>Thu Mar 14 01:31:50 2019</t>
  </si>
  <si>
    <t>Thu Mar 14 01:32:20 2019</t>
  </si>
  <si>
    <t>Thu Mar 14 01:32:50 2019</t>
  </si>
  <si>
    <t>Thu Mar 14 01:33:20 2019</t>
  </si>
  <si>
    <t>Thu Mar 14 01:33:50 2019</t>
  </si>
  <si>
    <t>Thu Mar 14 01:34:20 2019</t>
  </si>
  <si>
    <t>Thu Mar 14 01:34:50 2019</t>
  </si>
  <si>
    <t>Thu Mar 14 01:35:20 2019</t>
  </si>
  <si>
    <t>Thu Mar 14 01:35:50 2019</t>
  </si>
  <si>
    <t>Thu Mar 14 01:36:21 2019</t>
  </si>
  <si>
    <t>Thu Mar 14 01:36:50 2019</t>
  </si>
  <si>
    <t>Thu Mar 14 01:37:20 2019</t>
  </si>
  <si>
    <t>Thu Mar 14 01:37:50 2019</t>
  </si>
  <si>
    <t>Thu Mar 14 01:38:20 2019</t>
  </si>
  <si>
    <t>Thu Mar 14 01:38:51 2019</t>
  </si>
  <si>
    <t>Thu Mar 14 01:39:21 2019</t>
  </si>
  <si>
    <t>Thu Mar 14 01:39:50 2019</t>
  </si>
  <si>
    <t>Thu Mar 14 01:40:20 2019</t>
  </si>
  <si>
    <t>Thu Mar 14 01:40:50 2019</t>
  </si>
  <si>
    <t>Thu Mar 14 01:41:20 2019</t>
  </si>
  <si>
    <t>Thu Mar 14 01:41:50 2019</t>
  </si>
  <si>
    <t>Thu Mar 14 01:42:20 2019</t>
  </si>
  <si>
    <t>Thu Mar 14 01:42:50 2019</t>
  </si>
  <si>
    <t>Thu Mar 14 01:43:20 2019</t>
  </si>
  <si>
    <t>Thu Mar 14 01:43:50 2019</t>
  </si>
  <si>
    <t>Thu Mar 14 01:44:20 2019</t>
  </si>
  <si>
    <t>Thu Mar 14 01:44:50 2019</t>
  </si>
  <si>
    <t>Thu Mar 14 01:45:21 2019</t>
  </si>
  <si>
    <t>Thu Mar 14 01:45:50 2019</t>
  </si>
  <si>
    <t>Thu Mar 14 01:46:20 2019</t>
  </si>
  <si>
    <t>Thu Mar 14 01:46:50 2019</t>
  </si>
  <si>
    <t>Thu Mar 14 01:47:20 2019</t>
  </si>
  <si>
    <t>Thu Mar 14 01:47:50 2019</t>
  </si>
  <si>
    <t>Thu Mar 14 01:48:20 2019</t>
  </si>
  <si>
    <t>Thu Mar 14 01:48:50 2019</t>
  </si>
  <si>
    <t>Thu Mar 14 01:49:20 2019</t>
  </si>
  <si>
    <t>Thu Mar 14 01:49:50 2019</t>
  </si>
  <si>
    <t>Thu Mar 14 01:50:20 2019</t>
  </si>
  <si>
    <t>Thu Mar 14 01:50:50 2019</t>
  </si>
  <si>
    <t>Thu Mar 14 01:51:20 2019</t>
  </si>
  <si>
    <t>Thu Mar 14 01:51:50 2019</t>
  </si>
  <si>
    <t>Thu Mar 14 01:52:20 2019</t>
  </si>
  <si>
    <t>Thu Mar 14 01:52:50 2019</t>
  </si>
  <si>
    <t>Thu Mar 14 01:53:20 2019</t>
  </si>
  <si>
    <t>Thu Mar 14 01:53:50 2019</t>
  </si>
  <si>
    <t>Thu Mar 14 01:54:20 2019</t>
  </si>
  <si>
    <t>Thu Mar 14 01:54:51 2019</t>
  </si>
  <si>
    <t>Thu Mar 14 01:55:20 2019</t>
  </si>
  <si>
    <t>Thu Mar 14 01:55:50 2019</t>
  </si>
  <si>
    <t>Thu Mar 14 01:56:20 2019</t>
  </si>
  <si>
    <t>Thu Mar 14 01:56:50 2019</t>
  </si>
  <si>
    <t>Thu Mar 14 01:57:21 2019</t>
  </si>
  <si>
    <t>Thu Mar 14 01:57:50 2019</t>
  </si>
  <si>
    <t>Thu Mar 14 01:58:20 2019</t>
  </si>
  <si>
    <t>Thu Mar 14 01:58:50 2019</t>
  </si>
  <si>
    <t>Thu Mar 14 01:59:20 2019</t>
  </si>
  <si>
    <t>Thu Mar 14 01:59:50 2019</t>
  </si>
  <si>
    <t>Thu Mar 14 02:00:20 2019</t>
  </si>
  <si>
    <t>Thu Mar 14 02:00:50 2019</t>
  </si>
  <si>
    <t>Thu Mar 14 02:01:21 2019</t>
  </si>
  <si>
    <t>Thu Mar 14 02:01:50 2019</t>
  </si>
  <si>
    <t>Thu Mar 14 02:02:20 2019</t>
  </si>
  <si>
    <t>Thu Mar 14 02:02:50 2019</t>
  </si>
  <si>
    <t>Thu Mar 14 02:03:20 2019</t>
  </si>
  <si>
    <t>Thu Mar 14 02:03:51 2019</t>
  </si>
  <si>
    <t>Thu Mar 14 02:04:20 2019</t>
  </si>
  <si>
    <t>Thu Mar 14 02:04:50 2019</t>
  </si>
  <si>
    <t>Thu Mar 14 02:05:21 2019</t>
  </si>
  <si>
    <t>Thu Mar 14 02:05:50 2019</t>
  </si>
  <si>
    <t>Thu Mar 14 02:06:20 2019</t>
  </si>
  <si>
    <t>Thu Mar 14 02:06:50 2019</t>
  </si>
  <si>
    <t>Thu Mar 14 02:07:20 2019</t>
  </si>
  <si>
    <t>Thu Mar 14 02:07:50 2019</t>
  </si>
  <si>
    <t>Thu Mar 14 02:08:20 2019</t>
  </si>
  <si>
    <t>Thu Mar 14 02:08:50 2019</t>
  </si>
  <si>
    <t>Thu Mar 14 02:09:20 2019</t>
  </si>
  <si>
    <t>Thu Mar 14 02:09:50 2019</t>
  </si>
  <si>
    <t>Thu Mar 14 02:10:20 2019</t>
  </si>
  <si>
    <t>Thu Mar 14 02:10:51 2019</t>
  </si>
  <si>
    <t>Thu Mar 14 02:11:20 2019</t>
  </si>
  <si>
    <t>Thu Mar 14 02:11:50 2019</t>
  </si>
  <si>
    <t>Thu Mar 14 02:12:20 2019</t>
  </si>
  <si>
    <t>Thu Mar 14 02:12:50 2019</t>
  </si>
  <si>
    <t>Thu Mar 14 02:13:20 2019</t>
  </si>
  <si>
    <t>Thu Mar 14 02:13:51 2019</t>
  </si>
  <si>
    <t>Thu Mar 14 02:14:20 2019</t>
  </si>
  <si>
    <t>Thu Mar 14 02:14:51 2019</t>
  </si>
  <si>
    <t>Thu Mar 14 02:15:20 2019</t>
  </si>
  <si>
    <t>Thu Mar 14 02:15:50 2019</t>
  </si>
  <si>
    <t>Thu Mar 14 02:16:21 2019</t>
  </si>
  <si>
    <t>Thu Mar 14 02:16:51 2019</t>
  </si>
  <si>
    <t>Thu Mar 14 02:17:21 2019</t>
  </si>
  <si>
    <t>Thu Mar 14 02:17:51 2019</t>
  </si>
  <si>
    <t>Thu Mar 14 02:18:20 2019</t>
  </si>
  <si>
    <t>Thu Mar 14 02:18:51 2019</t>
  </si>
  <si>
    <t>Thu Mar 14 02:19:21 2019</t>
  </si>
  <si>
    <t>Thu Mar 14 02:19:51 2019</t>
  </si>
  <si>
    <t>Thu Mar 14 02:20:21 2019</t>
  </si>
  <si>
    <t>Thu Mar 14 02:20:51 2019</t>
  </si>
  <si>
    <t>Thu Mar 14 02:21:21 2019</t>
  </si>
  <si>
    <t>Thu Mar 14 02:21:51 2019</t>
  </si>
  <si>
    <t>Thu Mar 14 02:22:21 2019</t>
  </si>
  <si>
    <t>Thu Mar 14 02:22:51 2019</t>
  </si>
  <si>
    <t>Thu Mar 14 02:23:21 2019</t>
  </si>
  <si>
    <t>Thu Mar 14 02:23:51 2019</t>
  </si>
  <si>
    <t>Thu Mar 14 02:24:21 2019</t>
  </si>
  <si>
    <t>Thu Mar 14 02:24:51 2019</t>
  </si>
  <si>
    <t>Thu Mar 14 02:25:21 2019</t>
  </si>
  <si>
    <t>Thu Mar 14 02:25:51 2019</t>
  </si>
  <si>
    <t>Thu Mar 14 02:26:21 2019</t>
  </si>
  <si>
    <t>Thu Mar 14 02:26:51 2019</t>
  </si>
  <si>
    <t>Thu Mar 14 02:27:21 2019</t>
  </si>
  <si>
    <t>Thu Mar 14 02:27:51 2019</t>
  </si>
  <si>
    <t>Thu Mar 14 02:28:21 2019</t>
  </si>
  <si>
    <t>Thu Mar 14 02:28:51 2019</t>
  </si>
  <si>
    <t>Thu Mar 14 02:29:21 2019</t>
  </si>
  <si>
    <t>Thu Mar 14 02:29:51 2019</t>
  </si>
  <si>
    <t>Thu Mar 14 02:30:21 2019</t>
  </si>
  <si>
    <t>Thu Mar 14 02:30:51 2019</t>
  </si>
  <si>
    <t>Thu Mar 14 02:31:21 2019</t>
  </si>
  <si>
    <t>Thu Mar 14 02:31:51 2019</t>
  </si>
  <si>
    <t>Thu Mar 14 02:32:21 2019</t>
  </si>
  <si>
    <t>Thu Mar 14 02:32:51 2019</t>
  </si>
  <si>
    <t>Thu Mar 14 02:33:21 2019</t>
  </si>
  <si>
    <t>Thu Mar 14 02:33:51 2019</t>
  </si>
  <si>
    <t>Thu Mar 14 02:34:21 2019</t>
  </si>
  <si>
    <t>Thu Mar 14 02:34:51 2019</t>
  </si>
  <si>
    <t>Thu Mar 14 02:35:21 2019</t>
  </si>
  <si>
    <t>Thu Mar 14 02:35:51 2019</t>
  </si>
  <si>
    <t>Thu Mar 14 02:36:21 2019</t>
  </si>
  <si>
    <t>Thu Mar 14 02:36:51 2019</t>
  </si>
  <si>
    <t>Thu Mar 14 02:37:21 2019</t>
  </si>
  <si>
    <t>Thu Mar 14 02:37:51 2019</t>
  </si>
  <si>
    <t>Thu Mar 14 02:38:21 2019</t>
  </si>
  <si>
    <t>Thu Mar 14 02:38:51 2019</t>
  </si>
  <si>
    <t>Thu Mar 14 02:39:21 2019</t>
  </si>
  <si>
    <t>Thu Mar 14 02:39:51 2019</t>
  </si>
  <si>
    <t>Thu Mar 14 02:40:21 2019</t>
  </si>
  <si>
    <t>Thu Mar 14 02:40:50 2019</t>
  </si>
  <si>
    <t>Thu Mar 14 02:41:20 2019</t>
  </si>
  <si>
    <t>Thu Mar 14 02:41:50 2019</t>
  </si>
  <si>
    <t>Thu Mar 14 02:42:20 2019</t>
  </si>
  <si>
    <t>Thu Mar 14 02:42:50 2019</t>
  </si>
  <si>
    <t>Thu Mar 14 02:43:21 2019</t>
  </si>
  <si>
    <t>Thu Mar 14 02:43:51 2019</t>
  </si>
  <si>
    <t>Thu Mar 14 02:44:21 2019</t>
  </si>
  <si>
    <t>Thu Mar 14 02:44:51 2019</t>
  </si>
  <si>
    <t>Thu Mar 14 02:45:21 2019</t>
  </si>
  <si>
    <t>Thu Mar 14 02:45:51 2019</t>
  </si>
  <si>
    <t>Thu Mar 14 02:46:21 2019</t>
  </si>
  <si>
    <t>Thu Mar 14 02:46:51 2019</t>
  </si>
  <si>
    <t>Thu Mar 14 02:47:21 2019</t>
  </si>
  <si>
    <t>Thu Mar 14 02:47:51 2019</t>
  </si>
  <si>
    <t>Thu Mar 14 02:48:21 2019</t>
  </si>
  <si>
    <t>Thu Mar 14 02:48:51 2019</t>
  </si>
  <si>
    <t>Thu Mar 14 02:49:21 2019</t>
  </si>
  <si>
    <t>Thu Mar 14 02:49:51 2019</t>
  </si>
  <si>
    <t>Thu Mar 14 02:50:21 2019</t>
  </si>
  <si>
    <t>Thu Mar 14 02:50:51 2019</t>
  </si>
  <si>
    <t>Thu Mar 14 02:51:21 2019</t>
  </si>
  <si>
    <t>Thu Mar 14 02:51:51 2019</t>
  </si>
  <si>
    <t>Thu Mar 14 02:52:21 2019</t>
  </si>
  <si>
    <t>Thu Mar 14 02:52:51 2019</t>
  </si>
  <si>
    <t>Thu Mar 14 02:53:21 2019</t>
  </si>
  <si>
    <t>Thu Mar 14 02:53:51 2019</t>
  </si>
  <si>
    <t>Thu Mar 14 02:54:21 2019</t>
  </si>
  <si>
    <t>Thu Mar 14 02:54:51 2019</t>
  </si>
  <si>
    <t>Thu Mar 14 02:55:21 2019</t>
  </si>
  <si>
    <t>Thu Mar 14 02:55:51 2019</t>
  </si>
  <si>
    <t>Thu Mar 14 02:56:21 2019</t>
  </si>
  <si>
    <t>Thu Mar 14 02:56:51 2019</t>
  </si>
  <si>
    <t>Thu Mar 14 02:57:21 2019</t>
  </si>
  <si>
    <t>Thu Mar 14 02:57:51 2019</t>
  </si>
  <si>
    <t>Thu Mar 14 02:58:21 2019</t>
  </si>
  <si>
    <t>Thu Mar 14 02:58:51 2019</t>
  </si>
  <si>
    <t>Thu Mar 14 02:59:21 2019</t>
  </si>
  <si>
    <t>Thu Mar 14 02:59:51 2019</t>
  </si>
  <si>
    <t>Thu Mar 14 03:00:26 2019</t>
  </si>
  <si>
    <t>Thu Mar 14 03:00:51 2019</t>
  </si>
  <si>
    <t>Thu Mar 14 03:01:29 2019</t>
  </si>
  <si>
    <t>Thu Mar 14 03:01:54 2019</t>
  </si>
  <si>
    <t>Thu Mar 14 03:02:23 2019</t>
  </si>
  <si>
    <t>Thu Mar 14 03:02:52 2019</t>
  </si>
  <si>
    <t>Thu Mar 14 03:03:23 2019</t>
  </si>
  <si>
    <t>Thu Mar 14 03:03:52 2019</t>
  </si>
  <si>
    <t>Thu Mar 14 03:04:23 2019</t>
  </si>
  <si>
    <t>Thu Mar 14 03:04:56 2019</t>
  </si>
  <si>
    <t>Thu Mar 14 03:05:25 2019</t>
  </si>
  <si>
    <t>Thu Mar 14 03:05:54 2019</t>
  </si>
  <si>
    <t>Thu Mar 14 03:06:25 2019</t>
  </si>
  <si>
    <t>Thu Mar 14 03:06:54 2019</t>
  </si>
  <si>
    <t>Thu Mar 14 03:07:25 2019</t>
  </si>
  <si>
    <t>Thu Mar 14 03:07:54 2019</t>
  </si>
  <si>
    <t>Thu Mar 14 03:08:25 2019</t>
  </si>
  <si>
    <t>Thu Mar 14 03:08:58 2019</t>
  </si>
  <si>
    <t>Thu Mar 14 03:09:25 2019</t>
  </si>
  <si>
    <t>Thu Mar 14 03:09:54 2019</t>
  </si>
  <si>
    <t>Thu Mar 14 03:10:23 2019</t>
  </si>
  <si>
    <t>Thu Mar 14 03:10:55 2019</t>
  </si>
  <si>
    <t>Thu Mar 14 03:11:24 2019</t>
  </si>
  <si>
    <t>Thu Mar 14 03:11:55 2019</t>
  </si>
  <si>
    <t>Thu Mar 14 03:12:24 2019</t>
  </si>
  <si>
    <t>Thu Mar 14 03:12:53 2019</t>
  </si>
  <si>
    <t>Thu Mar 14 03:13:24 2019</t>
  </si>
  <si>
    <t>Thu Mar 14 03:13:53 2019</t>
  </si>
  <si>
    <t>Thu Mar 14 03:14:21 2019</t>
  </si>
  <si>
    <t>Thu Mar 14 03:14:52 2019</t>
  </si>
  <si>
    <t>Thu Mar 14 03:15:21 2019</t>
  </si>
  <si>
    <t>Thu Mar 14 03:15:51 2019</t>
  </si>
  <si>
    <t>Thu Mar 14 03:16:22 2019</t>
  </si>
  <si>
    <t>Thu Mar 14 03:16:53 2019</t>
  </si>
  <si>
    <t>Thu Mar 14 03:17:21 2019</t>
  </si>
  <si>
    <t>Thu Mar 14 03:17:51 2019</t>
  </si>
  <si>
    <t>Thu Mar 14 03:18:22 2019</t>
  </si>
  <si>
    <t>Thu Mar 14 03:18:50 2019</t>
  </si>
  <si>
    <t>Thu Mar 14 03:19:21 2019</t>
  </si>
  <si>
    <t>Thu Mar 14 03:19:51 2019</t>
  </si>
  <si>
    <t>Thu Mar 14 03:20:24 2019</t>
  </si>
  <si>
    <t>Thu Mar 14 03:20:53 2019</t>
  </si>
  <si>
    <t>Thu Mar 14 03:21:20 2019</t>
  </si>
  <si>
    <t>Thu Mar 14 03:21:51 2019</t>
  </si>
  <si>
    <t>Thu Mar 14 03:22:21 2019</t>
  </si>
  <si>
    <t>Thu Mar 14 03:22:52 2019</t>
  </si>
  <si>
    <t>Thu Mar 14 03:23:21 2019</t>
  </si>
  <si>
    <t>Thu Mar 14 03:23:51 2019</t>
  </si>
  <si>
    <t>Thu Mar 14 03:24:21 2019</t>
  </si>
  <si>
    <t>Thu Mar 14 03:24:51 2019</t>
  </si>
  <si>
    <t>Thu Mar 14 03:25:21 2019</t>
  </si>
  <si>
    <t>Thu Mar 14 03:25:51 2019</t>
  </si>
  <si>
    <t>Thu Mar 14 03:26:21 2019</t>
  </si>
  <si>
    <t>Thu Mar 14 03:26:51 2019</t>
  </si>
  <si>
    <t>Thu Mar 14 03:27:21 2019</t>
  </si>
  <si>
    <t>Thu Mar 14 03:27:51 2019</t>
  </si>
  <si>
    <t>Thu Mar 14 03:28:21 2019</t>
  </si>
  <si>
    <t>Thu Mar 14 03:28:51 2019</t>
  </si>
  <si>
    <t>Thu Mar 14 03:29:21 2019</t>
  </si>
  <si>
    <t>Thu Mar 14 03:29:51 2019</t>
  </si>
  <si>
    <t>Thu Mar 14 03:30:21 2019</t>
  </si>
  <si>
    <t>Thu Mar 14 03:30:51 2019</t>
  </si>
  <si>
    <t>Thu Mar 14 03:31:21 2019</t>
  </si>
  <si>
    <t>Thu Mar 14 03:31:51 2019</t>
  </si>
  <si>
    <t>Thu Mar 14 03:32:21 2019</t>
  </si>
  <si>
    <t>Thu Mar 14 03:32:51 2019</t>
  </si>
  <si>
    <t>Thu Mar 14 03:33:21 2019</t>
  </si>
  <si>
    <t>Thu Mar 14 03:33:51 2019</t>
  </si>
  <si>
    <t>Thu Mar 14 03:34:21 2019</t>
  </si>
  <si>
    <t>Thu Mar 14 03:34:51 2019</t>
  </si>
  <si>
    <t>Thu Mar 14 03:35:21 2019</t>
  </si>
  <si>
    <t>Thu Mar 14 03:35:51 2019</t>
  </si>
  <si>
    <t>Thu Mar 14 03:36:21 2019</t>
  </si>
  <si>
    <t>Thu Mar 14 03:36:51 2019</t>
  </si>
  <si>
    <t>Thu Mar 14 03:37:24 2019</t>
  </si>
  <si>
    <t>Thu Mar 14 03:37:55 2019</t>
  </si>
  <si>
    <t>Thu Mar 14 03:38:21 2019</t>
  </si>
  <si>
    <t>Thu Mar 14 03:38:51 2019</t>
  </si>
  <si>
    <t>Thu Mar 14 03:39:21 2019</t>
  </si>
  <si>
    <t>Thu Mar 14 03:39:51 2019</t>
  </si>
  <si>
    <t>Thu Mar 14 03:40:21 2019</t>
  </si>
  <si>
    <t>Thu Mar 14 03:40:51 2019</t>
  </si>
  <si>
    <t>Thu Mar 14 03:41:21 2019</t>
  </si>
  <si>
    <t>Thu Mar 14 03:41:51 2019</t>
  </si>
  <si>
    <t>Thu Mar 14 03:42:21 2019</t>
  </si>
  <si>
    <t>Thu Mar 14 03:42:51 2019</t>
  </si>
  <si>
    <t>Thu Mar 14 03:43:21 2019</t>
  </si>
  <si>
    <t>Thu Mar 14 03:43:51 2019</t>
  </si>
  <si>
    <t>Thu Mar 14 03:44:21 2019</t>
  </si>
  <si>
    <t>Thu Mar 14 03:44:51 2019</t>
  </si>
  <si>
    <t>Thu Mar 14 03:45:21 2019</t>
  </si>
  <si>
    <t>Thu Mar 14 03:45:51 2019</t>
  </si>
  <si>
    <t>Thu Mar 14 03:46:21 2019</t>
  </si>
  <si>
    <t>Thu Mar 14 03:46:51 2019</t>
  </si>
  <si>
    <t>Thu Mar 14 03:47:21 2019</t>
  </si>
  <si>
    <t>Thu Mar 14 03:47:51 2019</t>
  </si>
  <si>
    <t>Thu Mar 14 03:48:21 2019</t>
  </si>
  <si>
    <t>Thu Mar 14 03:48:50 2019</t>
  </si>
  <si>
    <t>Thu Mar 14 03:49:20 2019</t>
  </si>
  <si>
    <t>Thu Mar 14 03:49:50 2019</t>
  </si>
  <si>
    <t>Thu Mar 14 03:50:20 2019</t>
  </si>
  <si>
    <t>Thu Mar 14 03:50:50 2019</t>
  </si>
  <si>
    <t>Thu Mar 14 03:51:21 2019</t>
  </si>
  <si>
    <t>Thu Mar 14 03:51:51 2019</t>
  </si>
  <si>
    <t>Thu Mar 14 03:52:21 2019</t>
  </si>
  <si>
    <t>Thu Mar 14 03:52:51 2019</t>
  </si>
  <si>
    <t>Thu Mar 14 03:53:21 2019</t>
  </si>
  <si>
    <t>Thu Mar 14 03:53:51 2019</t>
  </si>
  <si>
    <t>Thu Mar 14 03:54:21 2019</t>
  </si>
  <si>
    <t>Thu Mar 14 03:54:51 2019</t>
  </si>
  <si>
    <t>Thu Mar 14 03:55:21 2019</t>
  </si>
  <si>
    <t>Thu Mar 14 03:55:51 2019</t>
  </si>
  <si>
    <t>Thu Mar 14 03:56:21 2019</t>
  </si>
  <si>
    <t>Thu Mar 14 03:56:51 2019</t>
  </si>
  <si>
    <t>Thu Mar 14 03:57:21 2019</t>
  </si>
  <si>
    <t>Thu Mar 14 03:57:51 2019</t>
  </si>
  <si>
    <t>Thu Mar 14 03:58:21 2019</t>
  </si>
  <si>
    <t>Thu Mar 14 03:58:51 2019</t>
  </si>
  <si>
    <t>Thu Mar 14 03:59:21 2019</t>
  </si>
  <si>
    <t>Thu Mar 14 03:59:51 2019</t>
  </si>
  <si>
    <t>Thu Mar 14 04:00:21 2019</t>
  </si>
  <si>
    <t>Thu Mar 14 04:00:51 2019</t>
  </si>
  <si>
    <t>Thu Mar 14 04:01:21 2019</t>
  </si>
  <si>
    <t>Thu Mar 14 04:01:51 2019</t>
  </si>
  <si>
    <t>Thu Mar 14 04:02:21 2019</t>
  </si>
  <si>
    <t>Thu Mar 14 04:02:51 2019</t>
  </si>
  <si>
    <t>Thu Mar 14 04:03:21 2019</t>
  </si>
  <si>
    <t>Thu Mar 14 04:03:51 2019</t>
  </si>
  <si>
    <t>Thu Mar 14 04:04:21 2019</t>
  </si>
  <si>
    <t>Thu Mar 14 04:04:51 2019</t>
  </si>
  <si>
    <t>Thu Mar 14 04:05:21 2019</t>
  </si>
  <si>
    <t>Thu Mar 14 04:05:51 2019</t>
  </si>
  <si>
    <t>Thu Mar 14 04:06:21 2019</t>
  </si>
  <si>
    <t>Thu Mar 14 04:06:51 2019</t>
  </si>
  <si>
    <t>Thu Mar 14 04:07:21 2019</t>
  </si>
  <si>
    <t>Thu Mar 14 04:07:51 2019</t>
  </si>
  <si>
    <t>Thu Mar 14 04:08:21 2019</t>
  </si>
  <si>
    <t>Thu Mar 14 04:08:51 2019</t>
  </si>
  <si>
    <t>Thu Mar 14 04:09:21 2019</t>
  </si>
  <si>
    <t>Thu Mar 14 04:09:51 2019</t>
  </si>
  <si>
    <t>Thu Mar 14 21:02:31 2019</t>
  </si>
  <si>
    <t>Thu Mar 14 21:02:52 2019</t>
  </si>
  <si>
    <t>Thu Mar 14 21:03:25 2019</t>
  </si>
  <si>
    <t>Thu Mar 14 21:03:50 2019</t>
  </si>
  <si>
    <t>Thu Mar 14 21:04:20 2019</t>
  </si>
  <si>
    <t>Thu Mar 14 21:04:51 2019</t>
  </si>
  <si>
    <t>Thu Mar 14 21:05:20 2019</t>
  </si>
  <si>
    <t>Thu Mar 14 21:05:51 2019</t>
  </si>
  <si>
    <t>Thu Mar 14 21:06:20 2019</t>
  </si>
  <si>
    <t>Thu Mar 14 21:06:50 2019</t>
  </si>
  <si>
    <t>Thu Mar 14 21:07:20 2019</t>
  </si>
  <si>
    <t>Thu Mar 14 21:07:50 2019</t>
  </si>
  <si>
    <t>Thu Mar 14 21:08:20 2019</t>
  </si>
  <si>
    <t>Thu Mar 14 21:08:51 2019</t>
  </si>
  <si>
    <t>Thu Mar 14 21:09:19 2019</t>
  </si>
  <si>
    <t>Thu Mar 14 21:09:49 2019</t>
  </si>
  <si>
    <t>Thu Mar 14 21:10:19 2019</t>
  </si>
  <si>
    <t>Thu Mar 14 21:10:49 2019</t>
  </si>
  <si>
    <t>Thu Mar 14 21:11:19 2019</t>
  </si>
  <si>
    <t>Thu Mar 14 21:11:49 2019</t>
  </si>
  <si>
    <t>Thu Mar 14 21:12:19 2019</t>
  </si>
  <si>
    <t>Thu Mar 14 21:12:49 2019</t>
  </si>
  <si>
    <t>Thu Mar 14 21:13:19 2019</t>
  </si>
  <si>
    <t>Thu Mar 14 21:13:49 2019</t>
  </si>
  <si>
    <t>Thu Mar 14 21:14:19 2019</t>
  </si>
  <si>
    <t>Thu Mar 14 21:14:49 2019</t>
  </si>
  <si>
    <t>Thu Mar 14 21:15:19 2019</t>
  </si>
  <si>
    <t>Thu Mar 14 21:15:49 2019</t>
  </si>
  <si>
    <t>Thu Mar 14 21:16:19 2019</t>
  </si>
  <si>
    <t>Thu Mar 14 21:16:49 2019</t>
  </si>
  <si>
    <t>Thu Mar 14 21:17:19 2019</t>
  </si>
  <si>
    <t>Thu Mar 14 21:17:50 2019</t>
  </si>
  <si>
    <t>Thu Mar 14 21:18:19 2019</t>
  </si>
  <si>
    <t>Thu Mar 14 21:18:49 2019</t>
  </si>
  <si>
    <t>Thu Mar 14 21:19:19 2019</t>
  </si>
  <si>
    <t>Thu Mar 14 21:19:49 2019</t>
  </si>
  <si>
    <t>Thu Mar 14 21:20:20 2019</t>
  </si>
  <si>
    <t>Thu Mar 14 21:20:49 2019</t>
  </si>
  <si>
    <t>Thu Mar 14 21:21:20 2019</t>
  </si>
  <si>
    <t>Thu Mar 14 21:21:50 2019</t>
  </si>
  <si>
    <t>Thu Mar 14 21:22:20 2019</t>
  </si>
  <si>
    <t>Thu Mar 14 21:22:49 2019</t>
  </si>
  <si>
    <t>Thu Mar 14 21:23:19 2019</t>
  </si>
  <si>
    <t>Thu Mar 14 21:23:49 2019</t>
  </si>
  <si>
    <t>Thu Mar 14 21:24:19 2019</t>
  </si>
  <si>
    <t>Thu Mar 14 21:24:49 2019</t>
  </si>
  <si>
    <t>Thu Mar 14 21:25:19 2019</t>
  </si>
  <si>
    <t>Thu Mar 14 21:25:49 2019</t>
  </si>
  <si>
    <t>Thu Mar 14 21:26:19 2019</t>
  </si>
  <si>
    <t>Thu Mar 14 21:26:49 2019</t>
  </si>
  <si>
    <t>Thu Mar 14 21:27:19 2019</t>
  </si>
  <si>
    <t>Thu Mar 14 21:27:49 2019</t>
  </si>
  <si>
    <t>Thu Mar 14 21:28:19 2019</t>
  </si>
  <si>
    <t>Thu Mar 14 21:28:49 2019</t>
  </si>
  <si>
    <t>Thu Mar 14 21:29:19 2019</t>
  </si>
  <si>
    <t>Thu Mar 14 21:29:49 2019</t>
  </si>
  <si>
    <t>Thu Mar 14 21:30:19 2019</t>
  </si>
  <si>
    <t>Thu Mar 14 21:30:49 2019</t>
  </si>
  <si>
    <t>Thu Mar 14 21:31:19 2019</t>
  </si>
  <si>
    <t>Thu Mar 14 21:31:49 2019</t>
  </si>
  <si>
    <t>Thu Mar 14 21:32:19 2019</t>
  </si>
  <si>
    <t>Thu Mar 14 21:32:49 2019</t>
  </si>
  <si>
    <t>Thu Mar 14 21:33:19 2019</t>
  </si>
  <si>
    <t>Thu Mar 14 21:33:49 2019</t>
  </si>
  <si>
    <t>Thu Mar 14 21:34:19 2019</t>
  </si>
  <si>
    <t>Thu Mar 14 21:34:49 2019</t>
  </si>
  <si>
    <t>Thu Mar 14 21:35:19 2019</t>
  </si>
  <si>
    <t>Thu Mar 14 21:35:49 2019</t>
  </si>
  <si>
    <t>Thu Mar 14 21:36:19 2019</t>
  </si>
  <si>
    <t>Thu Mar 14 21:36:49 2019</t>
  </si>
  <si>
    <t>Thu Mar 14 21:37:19 2019</t>
  </si>
  <si>
    <t>Thu Mar 14 21:37:49 2019</t>
  </si>
  <si>
    <t>Thu Mar 14 21:38:19 2019</t>
  </si>
  <si>
    <t>Thu Mar 14 21:38:49 2019</t>
  </si>
  <si>
    <t>Thu Mar 14 21:39:19 2019</t>
  </si>
  <si>
    <t>Thu Mar 14 21:39:49 2019</t>
  </si>
  <si>
    <t>Thu Mar 14 21:40:19 2019</t>
  </si>
  <si>
    <t>Thu Mar 14 21:40:49 2019</t>
  </si>
  <si>
    <t>Thu Mar 14 21:41:19 2019</t>
  </si>
  <si>
    <t>Thu Mar 14 21:41:49 2019</t>
  </si>
  <si>
    <t>Thu Mar 14 21:42:19 2019</t>
  </si>
  <si>
    <t>Thu Mar 14 21:42:49 2019</t>
  </si>
  <si>
    <t>Thu Mar 14 21:43:19 2019</t>
  </si>
  <si>
    <t>Thu Mar 14 21:43:49 2019</t>
  </si>
  <si>
    <t>Thu Mar 14 21:44:19 2019</t>
  </si>
  <si>
    <t>Thu Mar 14 21:44:49 2019</t>
  </si>
  <si>
    <t>Thu Mar 14 21:45:19 2019</t>
  </si>
  <si>
    <t>Thu Mar 14 21:45:49 2019</t>
  </si>
  <si>
    <t>Thu Mar 14 21:46:19 2019</t>
  </si>
  <si>
    <t>Thu Mar 14 21:46:49 2019</t>
  </si>
  <si>
    <t>Thu Mar 14 21:47:19 2019</t>
  </si>
  <si>
    <t>Thu Mar 14 21:47:49 2019</t>
  </si>
  <si>
    <t>Thu Mar 14 21:48:19 2019</t>
  </si>
  <si>
    <t>Thu Mar 14 21:48:49 2019</t>
  </si>
  <si>
    <t>Thu Mar 14 21:49:19 2019</t>
  </si>
  <si>
    <t>Thu Mar 14 21:49:49 2019</t>
  </si>
  <si>
    <t>Thu Mar 14 21:50:19 2019</t>
  </si>
  <si>
    <t>-23.5963375</t>
  </si>
  <si>
    <t>-46.616702</t>
  </si>
  <si>
    <t>Thu Mar 14 21:50:49 2019</t>
  </si>
  <si>
    <t>Thu Mar 14 21:51:19 2019</t>
  </si>
  <si>
    <t>Thu Mar 14 21:51:49 2019</t>
  </si>
  <si>
    <t>Thu Mar 14 21:52:19 2019</t>
  </si>
  <si>
    <t>-23.5945385</t>
  </si>
  <si>
    <t>-46.6232845</t>
  </si>
  <si>
    <t>Thu Mar 14 21:52:49 2019</t>
  </si>
  <si>
    <t>Thu Mar 14 21:53:19 2019</t>
  </si>
  <si>
    <t>Thu Mar 14 21:53:49 2019</t>
  </si>
  <si>
    <t>Thu Mar 14 21:54:19 2019</t>
  </si>
  <si>
    <t>Thu Mar 14 21:54:49 2019</t>
  </si>
  <si>
    <t>Thu Mar 14 21:55:19 2019</t>
  </si>
  <si>
    <t>Thu Mar 14 21:55:49 2019</t>
  </si>
  <si>
    <t>Thu Mar 14 21:56:19 2019</t>
  </si>
  <si>
    <t>Thu Mar 14 21:56:49 2019</t>
  </si>
  <si>
    <t>Thu Mar 14 21:57:20 2019</t>
  </si>
  <si>
    <t>Thu Mar 14 21:57:49 2019</t>
  </si>
  <si>
    <t>Thu Mar 14 21:58:19 2019</t>
  </si>
  <si>
    <t>Thu Mar 14 21:58:49 2019</t>
  </si>
  <si>
    <t>Thu Mar 14 21:59:19 2019</t>
  </si>
  <si>
    <t>Thu Mar 14 21:59:50 2019</t>
  </si>
  <si>
    <t>Thu Mar 14 22:00:19 2019</t>
  </si>
  <si>
    <t>Thu Mar 14 22:00:49 2019</t>
  </si>
  <si>
    <t>Thu Mar 14 22:01:19 2019</t>
  </si>
  <si>
    <t>Thu Mar 14 22:01:49 2019</t>
  </si>
  <si>
    <t>Thu Mar 14 22:02:19 2019</t>
  </si>
  <si>
    <t>Thu Mar 14 22:02:49 2019</t>
  </si>
  <si>
    <t>Thu Mar 14 22:03:19 2019</t>
  </si>
  <si>
    <t>Thu Mar 14 22:03:49 2019</t>
  </si>
  <si>
    <t>Thu Mar 14 22:04:19 2019</t>
  </si>
  <si>
    <t>Thu Mar 14 22:04:49 2019</t>
  </si>
  <si>
    <t>Thu Mar 14 22:05:19 2019</t>
  </si>
  <si>
    <t>Thu Mar 14 22:05:53 2019</t>
  </si>
  <si>
    <t>Thu Mar 14 22:06:19 2019</t>
  </si>
  <si>
    <t>Thu Mar 14 22:06:49 2019</t>
  </si>
  <si>
    <t>Thu Mar 14 22:07:19 2019</t>
  </si>
  <si>
    <t>Thu Mar 14 22:07:49 2019</t>
  </si>
  <si>
    <t>Thu Mar 14 22:08:19 2019</t>
  </si>
  <si>
    <t>Thu Mar 14 22:08:49 2019</t>
  </si>
  <si>
    <t>Thu Mar 14 22:09:19 2019</t>
  </si>
  <si>
    <t>Thu Mar 14 22:09:49 2019</t>
  </si>
  <si>
    <t>Thu Mar 14 22:10:19 2019</t>
  </si>
  <si>
    <t>Thu Mar 14 22:10:49 2019</t>
  </si>
  <si>
    <t>Thu Mar 14 22:11:20 2019</t>
  </si>
  <si>
    <t>Thu Mar 14 22:11:49 2019</t>
  </si>
  <si>
    <t>Thu Mar 14 22:12:19 2019</t>
  </si>
  <si>
    <t>Thu Mar 14 22:12:49 2019</t>
  </si>
  <si>
    <t>Thu Mar 14 22:13:19 2019</t>
  </si>
  <si>
    <t>Thu Mar 14 22:13:49 2019</t>
  </si>
  <si>
    <t>Thu Mar 14 22:14:19 2019</t>
  </si>
  <si>
    <t>Thu Mar 14 22:14:49 2019</t>
  </si>
  <si>
    <t>Thu Mar 14 22:15:19 2019</t>
  </si>
  <si>
    <t>Thu Mar 14 22:15:49 2019</t>
  </si>
  <si>
    <t>Thu Mar 14 22:16:19 2019</t>
  </si>
  <si>
    <t>Thu Mar 14 22:16:49 2019</t>
  </si>
  <si>
    <t>Thu Mar 14 22:17:19 2019</t>
  </si>
  <si>
    <t>Thu Mar 14 22:17:49 2019</t>
  </si>
  <si>
    <t>Thu Mar 14 22:18:19 2019</t>
  </si>
  <si>
    <t>Thu Mar 14 22:18:49 2019</t>
  </si>
  <si>
    <t>Thu Mar 14 22:19:19 2019</t>
  </si>
  <si>
    <t>Thu Mar 14 22:19:49 2019</t>
  </si>
  <si>
    <t>Thu Mar 14 22:20:19 2019</t>
  </si>
  <si>
    <t>Thu Mar 14 22:20:49 2019</t>
  </si>
  <si>
    <t>Thu Mar 14 22:21:19 2019</t>
  </si>
  <si>
    <t>Thu Mar 14 22:21:49 2019</t>
  </si>
  <si>
    <t>Thu Mar 14 22:22:19 2019</t>
  </si>
  <si>
    <t>Thu Mar 14 22:22:49 2019</t>
  </si>
  <si>
    <t>Thu Mar 14 22:23:19 2019</t>
  </si>
  <si>
    <t>Thu Mar 14 22:23:49 2019</t>
  </si>
  <si>
    <t>Thu Mar 14 22:24:19 2019</t>
  </si>
  <si>
    <t>Thu Mar 14 22:24:50 2019</t>
  </si>
  <si>
    <t>-23.593243</t>
  </si>
  <si>
    <t>-46.6296595</t>
  </si>
  <si>
    <t>Thu Mar 14 22:25:19 2019</t>
  </si>
  <si>
    <t>Thu Mar 14 22:25:49 2019</t>
  </si>
  <si>
    <t>Thu Mar 14 22:26:19 2019</t>
  </si>
  <si>
    <t>Thu Mar 14 22:26:49 2019</t>
  </si>
  <si>
    <t>Thu Mar 14 22:27:19 2019</t>
  </si>
  <si>
    <t>Thu Mar 14 22:27:49 2019</t>
  </si>
  <si>
    <t>Thu Mar 14 22:28:19 2019</t>
  </si>
  <si>
    <t>Thu Mar 14 22:28:49 2019</t>
  </si>
  <si>
    <t>Thu Mar 14 22:29:19 2019</t>
  </si>
  <si>
    <t>Thu Mar 14 22:29:49 2019</t>
  </si>
  <si>
    <t>52433</t>
  </si>
  <si>
    <t>Thu Mar 14 22:30:19 2019</t>
  </si>
  <si>
    <t>Thu Mar 14 22:30:49 2019</t>
  </si>
  <si>
    <t>Thu Mar 14 22:31:19 2019</t>
  </si>
  <si>
    <t>Thu Mar 14 22:31:49 2019</t>
  </si>
  <si>
    <t>Thu Mar 14 22:32:19 2019</t>
  </si>
  <si>
    <t>Thu Mar 14 22:32:49 2019</t>
  </si>
  <si>
    <t>Thu Mar 14 22:33:19 2019</t>
  </si>
  <si>
    <t>Thu Mar 14 22:33:49 2019</t>
  </si>
  <si>
    <t>Thu Mar 14 22:34:19 2019</t>
  </si>
  <si>
    <t>Thu Mar 14 22:34:49 2019</t>
  </si>
  <si>
    <t>Thu Mar 14 22:35:19 2019</t>
  </si>
  <si>
    <t>Thu Mar 14 22:35:49 2019</t>
  </si>
  <si>
    <t>Thu Mar 14 22:36:19 2019</t>
  </si>
  <si>
    <t>Thu Mar 14 22:36:49 2019</t>
  </si>
  <si>
    <t>Thu Mar 14 22:37:19 2019</t>
  </si>
  <si>
    <t>Thu Mar 14 22:37:49 2019</t>
  </si>
  <si>
    <t>Thu Mar 14 22:38:19 2019</t>
  </si>
  <si>
    <t>Thu Mar 14 22:38:49 2019</t>
  </si>
  <si>
    <t>Thu Mar 14 22:39:19 2019</t>
  </si>
  <si>
    <t>Thu Mar 14 22:39:49 2019</t>
  </si>
  <si>
    <t>Thu Mar 14 22:40:20 2019</t>
  </si>
  <si>
    <t>Thu Mar 14 22:40:49 2019</t>
  </si>
  <si>
    <t>Thu Mar 14 22:41:19 2019</t>
  </si>
  <si>
    <t>Thu Mar 14 22:41:49 2019</t>
  </si>
  <si>
    <t>Thu Mar 14 22:42:19 2019</t>
  </si>
  <si>
    <t>Thu Mar 14 22:42:49 2019</t>
  </si>
  <si>
    <t>Thu Mar 14 22:43:19 2019</t>
  </si>
  <si>
    <t>Thu Mar 14 22:43:49 2019</t>
  </si>
  <si>
    <t>Thu Mar 14 22:44:19 2019</t>
  </si>
  <si>
    <t>Thu Mar 14 22:44:49 2019</t>
  </si>
  <si>
    <t>Thu Mar 14 22:45:19 2019</t>
  </si>
  <si>
    <t>Thu Mar 14 22:45:49 2019</t>
  </si>
  <si>
    <t>Thu Mar 14 22:46:19 2019</t>
  </si>
  <si>
    <t>Thu Mar 14 22:46:49 2019</t>
  </si>
  <si>
    <t>Thu Mar 14 22:47:19 2019</t>
  </si>
  <si>
    <t>Thu Mar 14 22:47:49 2019</t>
  </si>
  <si>
    <t>Thu Mar 14 22:48:19 2019</t>
  </si>
  <si>
    <t>Thu Mar 14 22:48:50 2019</t>
  </si>
  <si>
    <t>Thu Mar 14 22:49:20 2019</t>
  </si>
  <si>
    <t>Thu Mar 14 22:49:50 2019</t>
  </si>
  <si>
    <t>Thu Mar 14 22:50:19 2019</t>
  </si>
  <si>
    <t>Thu Mar 14 22:50:49 2019</t>
  </si>
  <si>
    <t>Thu Mar 14 22:51:19 2019</t>
  </si>
  <si>
    <t>Thu Mar 14 22:51:49 2019</t>
  </si>
  <si>
    <t>Thu Mar 14 22:52:19 2019</t>
  </si>
  <si>
    <t>Thu Mar 14 22:52:49 2019</t>
  </si>
  <si>
    <t>Thu Mar 14 22:53:20 2019</t>
  </si>
  <si>
    <t>Thu Mar 14 22:53:49 2019</t>
  </si>
  <si>
    <t>Thu Mar 14 22:54:19 2019</t>
  </si>
  <si>
    <t>Thu Mar 14 22:54:49 2019</t>
  </si>
  <si>
    <t>Thu Mar 14 22:55:19 2019</t>
  </si>
  <si>
    <t>Thu Mar 14 22:55:49 2019</t>
  </si>
  <si>
    <t>Thu Mar 14 22:56:19 2019</t>
  </si>
  <si>
    <t>Thu Mar 14 22:56:49 2019</t>
  </si>
  <si>
    <t>Thu Mar 14 22:57:19 2019</t>
  </si>
  <si>
    <t>Thu Mar 14 22:57:49 2019</t>
  </si>
  <si>
    <t>Thu Mar 14 22:58:19 2019</t>
  </si>
  <si>
    <t>Thu Mar 14 22:58:49 2019</t>
  </si>
  <si>
    <t>Thu Mar 14 22:59:19 2019</t>
  </si>
  <si>
    <t>Thu Mar 14 22:59:50 2019</t>
  </si>
  <si>
    <t>Thu Mar 14 23:00:19 2019</t>
  </si>
  <si>
    <t>Thu Mar 14 23:00:49 2019</t>
  </si>
  <si>
    <t>Thu Mar 14 23:01:19 2019</t>
  </si>
  <si>
    <t>Thu Mar 14 23:01:49 2019</t>
  </si>
  <si>
    <t>Thu Mar 14 23:02:19 2019</t>
  </si>
  <si>
    <t>Thu Mar 14 23:02:49 2019</t>
  </si>
  <si>
    <t>Thu Mar 14 23:03:19 2019</t>
  </si>
  <si>
    <t>Thu Mar 14 23:03:49 2019</t>
  </si>
  <si>
    <t>Thu Mar 14 23:04:19 2019</t>
  </si>
  <si>
    <t>Thu Mar 14 23:04:49 2019</t>
  </si>
  <si>
    <t>Thu Mar 14 23:05:19 2019</t>
  </si>
  <si>
    <t>Thu Mar 14 23:05:49 2019</t>
  </si>
  <si>
    <t>Thu Mar 14 23:06:19 2019</t>
  </si>
  <si>
    <t>Thu Mar 14 23:06:49 2019</t>
  </si>
  <si>
    <t>Thu Mar 14 23:07:19 2019</t>
  </si>
  <si>
    <t>Thu Mar 14 23:07:49 2019</t>
  </si>
  <si>
    <t>Thu Mar 14 23:08:19 2019</t>
  </si>
  <si>
    <t>Thu Mar 14 23:08:49 2019</t>
  </si>
  <si>
    <t>Thu Mar 14 23:09:19 2019</t>
  </si>
  <si>
    <t>-23.61540775</t>
  </si>
  <si>
    <t>-46.60943725</t>
  </si>
  <si>
    <t>Thu Mar 14 23:09:49 2019</t>
  </si>
  <si>
    <t>Thu Mar 14 23:10:19 2019</t>
  </si>
  <si>
    <t>Thu Mar 14 23:10:49 2019</t>
  </si>
  <si>
    <t>Thu Mar 14 23:11:19 2019</t>
  </si>
  <si>
    <t>Thu Mar 14 23:11:49 2019</t>
  </si>
  <si>
    <t>Thu Mar 14 23:12:19 2019</t>
  </si>
  <si>
    <t>Thu Mar 14 23:12:50 2019</t>
  </si>
  <si>
    <t>Thu Mar 14 23:13:18 2019</t>
  </si>
  <si>
    <t>Thu Mar 14 23:13:49 2019</t>
  </si>
  <si>
    <t>Thu Mar 14 23:14:19 2019</t>
  </si>
  <si>
    <t>Thu Mar 14 23:14:49 2019</t>
  </si>
  <si>
    <t>Thu Mar 14 23:15:19 2019</t>
  </si>
  <si>
    <t>Thu Mar 14 23:15:49 2019</t>
  </si>
  <si>
    <t>Thu Mar 14 23:16:19 2019</t>
  </si>
  <si>
    <t>Thu Mar 14 23:16:49 2019</t>
  </si>
  <si>
    <t>Thu Mar 14 23:17:19 2019</t>
  </si>
  <si>
    <t>Thu Mar 14 23:17:49 2019</t>
  </si>
  <si>
    <t>Thu Mar 14 23:18:19 2019</t>
  </si>
  <si>
    <t>Thu Mar 14 23:18:49 2019</t>
  </si>
  <si>
    <t>Thu Mar 14 23:19:19 2019</t>
  </si>
  <si>
    <t>Thu Mar 14 23:19:49 2019</t>
  </si>
  <si>
    <t>Thu Mar 14 23:20:19 2019</t>
  </si>
  <si>
    <t>Thu Mar 14 23:20:49 2019</t>
  </si>
  <si>
    <t>Thu Mar 14 23:21:19 2019</t>
  </si>
  <si>
    <t>Thu Mar 14 23:21:49 2019</t>
  </si>
  <si>
    <t>Thu Mar 14 23:22:19 2019</t>
  </si>
  <si>
    <t>Thu Mar 14 23:22:49 2019</t>
  </si>
  <si>
    <t>Thu Mar 14 23:23:19 2019</t>
  </si>
  <si>
    <t>Thu Mar 14 23:23:49 2019</t>
  </si>
  <si>
    <t>Thu Mar 14 23:24:19 2019</t>
  </si>
  <si>
    <t>Thu Mar 14 23:24:49 2019</t>
  </si>
  <si>
    <t>Thu Mar 14 23:25:19 2019</t>
  </si>
  <si>
    <t>Thu Mar 14 23:25:49 2019</t>
  </si>
  <si>
    <t>Thu Mar 14 23:26:19 2019</t>
  </si>
  <si>
    <t>Thu Mar 14 23:26:49 2019</t>
  </si>
  <si>
    <t>Thu Mar 14 23:27:19 2019</t>
  </si>
  <si>
    <t>Thu Mar 14 23:27:49 2019</t>
  </si>
  <si>
    <t>Thu Mar 14 23:28:19 2019</t>
  </si>
  <si>
    <t>Thu Mar 14 23:28:49 2019</t>
  </si>
  <si>
    <t>Thu Mar 14 23:29:19 2019</t>
  </si>
  <si>
    <t>Thu Mar 14 23:29:49 2019</t>
  </si>
  <si>
    <t>Thu Mar 14 23:30:19 2019</t>
  </si>
  <si>
    <t>Thu Mar 14 23:30:49 2019</t>
  </si>
  <si>
    <t>Thu Mar 14 23:31:19 2019</t>
  </si>
  <si>
    <t>Thu Mar 14 23:31:49 2019</t>
  </si>
  <si>
    <t>Thu Mar 14 23:32:19 2019</t>
  </si>
  <si>
    <t>Thu Mar 14 23:32:49 2019</t>
  </si>
  <si>
    <t>Thu Mar 14 23:33:19 2019</t>
  </si>
  <si>
    <t>Thu Mar 14 23:33:49 2019</t>
  </si>
  <si>
    <t>Thu Mar 14 23:34:19 2019</t>
  </si>
  <si>
    <t>Thu Mar 14 23:34:49 2019</t>
  </si>
  <si>
    <t>Thu Mar 14 23:35:19 2019</t>
  </si>
  <si>
    <t>Thu Mar 14 23:35:49 2019</t>
  </si>
  <si>
    <t>Thu Mar 14 23:36:19 2019</t>
  </si>
  <si>
    <t>Thu Mar 14 23:36:49 2019</t>
  </si>
  <si>
    <t>Thu Mar 14 23:37:19 2019</t>
  </si>
  <si>
    <t>Thu Mar 14 23:37:49 2019</t>
  </si>
  <si>
    <t>Thu Mar 14 23:38:19 2019</t>
  </si>
  <si>
    <t>Thu Mar 14 23:38:49 2019</t>
  </si>
  <si>
    <t>Thu Mar 14 23:39:19 2019</t>
  </si>
  <si>
    <t>Thu Mar 14 23:39:49 2019</t>
  </si>
  <si>
    <t>Thu Mar 14 23:40:19 2019</t>
  </si>
  <si>
    <t>-23.62021275</t>
  </si>
  <si>
    <t>-46.608448</t>
  </si>
  <si>
    <t>Thu Mar 14 23:40:49 2019</t>
  </si>
  <si>
    <t>Thu Mar 14 23:41:19 2019</t>
  </si>
  <si>
    <t>Thu Mar 14 23:41:49 2019</t>
  </si>
  <si>
    <t>Thu Mar 14 23:42:19 2019</t>
  </si>
  <si>
    <t>Thu Mar 14 23:42:49 2019</t>
  </si>
  <si>
    <t>Thu Mar 14 23:43:19 2019</t>
  </si>
  <si>
    <t>Thu Mar 14 23:43:49 2019</t>
  </si>
  <si>
    <t>Thu Mar 14 23:44:19 2019</t>
  </si>
  <si>
    <t>Thu Mar 14 23:44:20 2019</t>
  </si>
  <si>
    <t>Thu Mar 14 23:44:49 2019</t>
  </si>
  <si>
    <t>Thu Mar 14 23:45:19 2019</t>
  </si>
  <si>
    <t>Thu Mar 14 23:45:49 2019</t>
  </si>
  <si>
    <t>Thu Mar 14 23:46:19 2019</t>
  </si>
  <si>
    <t>Thu Mar 14 23:46:49 2019</t>
  </si>
  <si>
    <t>Thu Mar 14 23:47:19 2019</t>
  </si>
  <si>
    <t>Thu Mar 14 23:47:49 2019</t>
  </si>
  <si>
    <t>Thu Mar 14 23:48:19 2019</t>
  </si>
  <si>
    <t>Thu Mar 14 23:48:49 2019</t>
  </si>
  <si>
    <t>Thu Mar 14 23:49:19 2019</t>
  </si>
  <si>
    <t>Thu Mar 14 23:49:49 2019</t>
  </si>
  <si>
    <t>Thu Mar 14 23:50:19 2019</t>
  </si>
  <si>
    <t>Thu Mar 14 23:50:49 2019</t>
  </si>
  <si>
    <t>Thu Mar 14 23:51:19 2019</t>
  </si>
  <si>
    <t>Thu Mar 14 23:51:49 2019</t>
  </si>
  <si>
    <t>Thu Mar 14 23:52:19 2019</t>
  </si>
  <si>
    <t>Thu Mar 14 23:52:49 2019</t>
  </si>
  <si>
    <t>Thu Mar 14 23:53:19 2019</t>
  </si>
  <si>
    <t>Thu Mar 14 23:53:49 2019</t>
  </si>
  <si>
    <t>Thu Mar 14 23:54:19 2019</t>
  </si>
  <si>
    <t>Thu Mar 14 23:54:49 2019</t>
  </si>
  <si>
    <t>Thu Mar 14 23:55:19 2019</t>
  </si>
  <si>
    <t>Thu Mar 14 23:55:49 2019</t>
  </si>
  <si>
    <t>Thu Mar 14 23:56:19 2019</t>
  </si>
  <si>
    <t>Thu Mar 14 23:56:49 2019</t>
  </si>
  <si>
    <t>Thu Mar 14 23:57:19 2019</t>
  </si>
  <si>
    <t>Thu Mar 14 23:57:49 2019</t>
  </si>
  <si>
    <t>Thu Mar 14 23:58:19 2019</t>
  </si>
  <si>
    <t>Thu Mar 14 23:58:49 2019</t>
  </si>
  <si>
    <t>Thu Mar 14 23:59:19 2019</t>
  </si>
  <si>
    <t>Thu Mar 14 23:59:49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</si>
</sst>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22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335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1185" tableType="queryTable" totalsRowShown="0">
  <autoFilter ref="A1:J1185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22"/>
    <tableColumn id="4" xr3:uid="{73EEF7C1-C8E9-4A1F-8C1A-997CA0218566}" uniqueName="4" name="Column1.4" queryTableFieldId="4"/>
    <tableColumn id="5" xr3:uid="{59F9B361-C553-47E4-995D-42F4186591CE}" uniqueName="5" name="Column1.5" queryTableFieldId="5" dataDxfId="21"/>
    <tableColumn id="6" xr3:uid="{10857EE8-63F1-4ABD-9A20-D6472694EBAD}" uniqueName="6" name="Column1.6" queryTableFieldId="6" dataDxfId="20"/>
    <tableColumn id="7" xr3:uid="{197955DE-AE5A-46E7-AC61-FA7A8F641DC2}" uniqueName="7" name="Column1.7" queryTableFieldId="7"/>
    <tableColumn id="8" xr3:uid="{DF293A21-42C6-434D-A2AA-277119D67D30}" uniqueName="8" name="Column1.8" queryTableFieldId="8" dataDxfId="19"/>
    <tableColumn id="9" xr3:uid="{EC33EEC5-4E13-40CA-946A-BAFF0D5CACBA}" uniqueName="9" name="Column1.9" queryTableFieldId="9" dataDxfId="18"/>
    <tableColumn id="10" xr3:uid="{8E71FEC9-C656-465B-9179-CA918096F7AF}" uniqueName="10" name="Column1.10" queryTableFieldId="10" dataDxfId="1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LN547" totalsRowShown="0" headerRowDxfId="334" dataDxfId="333" tableBorderDxfId="332">
  <autoFilter ref="A1:LN547" xr:uid="{4B3A7DFD-214B-4E75-9255-0955640D9FA7}"/>
  <sortState ref="A2:LN547">
    <sortCondition ref="F1:F547"/>
  </sortState>
  <tableColumns count="326">
    <tableColumn id="1" xr3:uid="{D1690400-4594-4C62-A5C5-96EFE4C3FDD2}" name="i" dataDxfId="331"/>
    <tableColumn id="2" xr3:uid="{EC485A6B-38A8-41A2-AA5F-F043C55FE357}" name="qtd bus" dataDxfId="330"/>
    <tableColumn id="3" xr3:uid="{3D43FB83-BD4B-4765-AD1C-E42FD1DC6E07}" name="dt col" dataDxfId="329"/>
    <tableColumn id="4" xr3:uid="{469107AF-1304-498D-8702-5684228E18E5}" name="linha" dataDxfId="328"/>
    <tableColumn id="5" xr3:uid="{EC9D0E2A-BD73-4562-BCB1-F4632C52F3F3}" name="hora" dataDxfId="327"/>
    <tableColumn id="6" xr3:uid="{76B5E2BA-5C40-4678-9CF1-6EF560B89510}" name="cod bus" dataDxfId="326"/>
    <tableColumn id="7" xr3:uid="{9AAE0620-E778-4B87-8D4E-7AC2A269AADC}" name="ace" dataDxfId="325"/>
    <tableColumn id="8" xr3:uid="{8B2A5159-8C97-43D7-88CC-555A88B200CA}" name="hora bus" dataDxfId="324"/>
    <tableColumn id="9" xr3:uid="{8457EF46-E56D-444A-824A-21769F925749}" name="lat bus" dataDxfId="323"/>
    <tableColumn id="10" xr3:uid="{6DB95F4F-D4A7-47E5-A1FE-98B35FF8769F}" name="lon bus" dataDxfId="322"/>
    <tableColumn id="11" xr3:uid="{A41397E1-6219-4C06-889B-766605741CC1}" name="rep" dataDxfId="321">
      <calculatedColumnFormula>IF(AND(Tabela2[[#This Row],[hora bus]]=H1,Tabela2[[#This Row],[lat bus]]=I1,Tabela2[[#This Row],[lon bus]]=J1),1,0)</calculatedColumnFormula>
    </tableColumn>
    <tableColumn id="12" xr3:uid="{6F84E09C-F766-4F28-8DBF-E54F5B2F8F23}" name="ord bus" dataDxfId="320"/>
    <tableColumn id="13" xr3:uid="{11AE5CB9-FC23-40C6-B364-9087A05C3E68}" name="ord hora" dataDxfId="319"/>
    <tableColumn id="14" xr3:uid="{F044DBE7-B6B6-48F8-8FE2-487FB961641F}" name="1" dataDxfId="318"/>
    <tableColumn id="15" xr3:uid="{307E4243-6298-4F35-8C04-D439358E5D53}" name="2" dataDxfId="317"/>
    <tableColumn id="16" xr3:uid="{B92F1A54-1A54-48FA-BDEA-051706EE5296}" name="3" dataDxfId="316"/>
    <tableColumn id="17" xr3:uid="{8C8AC88F-8220-4908-8E49-9D2E310560B4}" name="4" dataDxfId="315"/>
    <tableColumn id="18" xr3:uid="{473C7B80-0D58-4933-B03C-37EC5A3E8308}" name="5" dataDxfId="314"/>
    <tableColumn id="19" xr3:uid="{91C70C5A-59FE-41EF-B85F-E4C5BF004FB2}" name="6" dataDxfId="313"/>
    <tableColumn id="20" xr3:uid="{919994C3-248B-46C4-AF2F-3ADDF5D73B8B}" name="7" dataDxfId="312"/>
    <tableColumn id="21" xr3:uid="{A7DBADD1-01FA-4DBE-ACC7-34CB01408B55}" name="8" dataDxfId="311"/>
    <tableColumn id="22" xr3:uid="{49954B03-96FF-479C-B113-214CBDABAA84}" name="9" dataDxfId="310"/>
    <tableColumn id="23" xr3:uid="{06A9081C-9258-46E0-BEE9-767996938E27}" name="10" dataDxfId="309"/>
    <tableColumn id="24" xr3:uid="{00AA7A73-1681-4609-BE7D-87BBA3B228AD}" name="11" dataDxfId="308"/>
    <tableColumn id="25" xr3:uid="{48D6415E-67D6-408D-8846-5F3BC130F89E}" name="12" dataDxfId="307"/>
    <tableColumn id="26" xr3:uid="{8FC78AFE-1D7A-4E69-9E93-A4B5196FDADA}" name="13" dataDxfId="306"/>
    <tableColumn id="27" xr3:uid="{8DF509DD-8ECD-4E66-AF45-E59C5606B0D8}" name="14" dataDxfId="305"/>
    <tableColumn id="28" xr3:uid="{B298EA66-2BD5-4446-A4CB-42798AA75D44}" name="15" dataDxfId="304"/>
    <tableColumn id="29" xr3:uid="{A86B8702-A2A9-4362-8209-74F3B082437B}" name="16" dataDxfId="303"/>
    <tableColumn id="30" xr3:uid="{2A1669D6-3A51-4BA7-8CAA-0CF756ADC8BE}" name="17" dataDxfId="302"/>
    <tableColumn id="31" xr3:uid="{8C9CEAD5-826F-4729-86F2-D7AFDF4B176E}" name="18" dataDxfId="301"/>
    <tableColumn id="32" xr3:uid="{4D4D3B8F-28E4-4504-BDE7-4DD2C998195B}" name="19" dataDxfId="300"/>
    <tableColumn id="33" xr3:uid="{ECC39AB9-4CD9-451D-9FE0-8F5AA07625BA}" name="20" dataDxfId="299"/>
    <tableColumn id="34" xr3:uid="{A8A97CFE-B8CC-4CAB-A18F-E9991D039E0D}" name="21" dataDxfId="298"/>
    <tableColumn id="35" xr3:uid="{C3DA1F76-2499-4078-BB90-C64406131715}" name="22" dataDxfId="297"/>
    <tableColumn id="36" xr3:uid="{6EE1B8A2-79BF-409D-BD25-8104ED8E3D02}" name="23" dataDxfId="296"/>
    <tableColumn id="37" xr3:uid="{395DDC36-1DBA-41E8-84BC-F59EC467DCD6}" name="24" dataDxfId="295"/>
    <tableColumn id="38" xr3:uid="{21AE8531-82F9-4861-A85E-EEF3A083C09F}" name="25" dataDxfId="294"/>
    <tableColumn id="39" xr3:uid="{92B683EC-325B-46A9-AE99-79C8CF84B1DE}" name="26" dataDxfId="293"/>
    <tableColumn id="40" xr3:uid="{415590D3-23D6-4661-BDC2-05FA797BF091}" name="27" dataDxfId="292"/>
    <tableColumn id="41" xr3:uid="{F35B98ED-84FB-44B8-A7F2-FDFACA57CC1A}" name="28" dataDxfId="291"/>
    <tableColumn id="42" xr3:uid="{E15FBD1D-3139-4BCD-B09D-E712D474830E}" name="29" dataDxfId="290"/>
    <tableColumn id="43" xr3:uid="{10CC9DAA-C561-41CD-9BAC-0547492CAB5F}" name="30" dataDxfId="289"/>
    <tableColumn id="44" xr3:uid="{63D9FA80-39E1-4F00-BB2C-2A91576B6F6C}" name="31" dataDxfId="288"/>
    <tableColumn id="45" xr3:uid="{30D3BAE2-9D99-4496-8C23-AAA20D23181F}" name="32" dataDxfId="287"/>
    <tableColumn id="46" xr3:uid="{4E0F94CB-DD42-4821-8D6C-A15DCA61DE06}" name="33" dataDxfId="286"/>
    <tableColumn id="47" xr3:uid="{74DF3A6A-B5BB-453A-A1F5-A2FADD9F49A5}" name="34" dataDxfId="285"/>
    <tableColumn id="48" xr3:uid="{4D10A4A7-0F6E-45CD-83CE-4A418A9372BF}" name="35" dataDxfId="284"/>
    <tableColumn id="49" xr3:uid="{C0D37BE0-0B78-4EF7-AFE5-BA15B7A4DDFA}" name="36" dataDxfId="283"/>
    <tableColumn id="50" xr3:uid="{D3E77CB8-2E14-4E42-8159-18C01179D276}" name="37" dataDxfId="282"/>
    <tableColumn id="51" xr3:uid="{A880AC1E-ABFE-4EA8-9647-34BB6E80BD52}" name="38" dataDxfId="281"/>
    <tableColumn id="52" xr3:uid="{9F08CE3E-7681-4E37-A4A6-EA5669B108A7}" name="39" dataDxfId="280"/>
    <tableColumn id="53" xr3:uid="{A681D949-5811-492B-B13C-A5C7A9F26E23}" name="40" dataDxfId="279"/>
    <tableColumn id="54" xr3:uid="{F0DA9E9A-4F78-499E-AA93-2C8B92AFB1B1}" name="41" dataDxfId="278"/>
    <tableColumn id="55" xr3:uid="{408CC4BD-2862-4721-9870-8E9222DFD050}" name="42" dataDxfId="277"/>
    <tableColumn id="56" xr3:uid="{067044CC-8EDA-44F5-88DC-A7F318A1580B}" name="43" dataDxfId="276"/>
    <tableColumn id="57" xr3:uid="{5B16D1E2-0B66-4EC4-B98C-E0F0A49E54BE}" name="44" dataDxfId="275"/>
    <tableColumn id="58" xr3:uid="{3F6FE48D-9A30-4BF5-BAC1-C5E41F68B96B}" name="45" dataDxfId="274"/>
    <tableColumn id="59" xr3:uid="{78A9FF17-2509-45BB-A324-99D67458B4ED}" name="46" dataDxfId="273"/>
    <tableColumn id="60" xr3:uid="{C6242EAE-39B1-420E-ABA5-AAC2A42ABE5B}" name="47" dataDxfId="272"/>
    <tableColumn id="61" xr3:uid="{998D65B1-0C13-44A0-8E86-70603C998211}" name="48" dataDxfId="271"/>
    <tableColumn id="62" xr3:uid="{C68F3801-14BB-4D03-85E0-0DD33979767A}" name="49" dataDxfId="270"/>
    <tableColumn id="63" xr3:uid="{7BF6D7AC-02EB-4FF6-84C2-698709527916}" name="50" dataDxfId="269"/>
    <tableColumn id="64" xr3:uid="{910A7C82-A485-4B34-8DF8-C2D10615BAF5}" name="51" dataDxfId="268"/>
    <tableColumn id="65" xr3:uid="{B621250C-6290-4555-902F-2CCD998995A6}" name="52" dataDxfId="267"/>
    <tableColumn id="66" xr3:uid="{8505908B-81E3-41B8-9C2F-09DECABBDEFF}" name="53" dataDxfId="266"/>
    <tableColumn id="67" xr3:uid="{1A8545D2-779E-4715-B497-046BC5F1CB10}" name="54" dataDxfId="265"/>
    <tableColumn id="68" xr3:uid="{696F872A-DDEE-47DF-8359-AEEAFDEC7B29}" name="55" dataDxfId="264"/>
    <tableColumn id="69" xr3:uid="{5542D0DD-C1A2-42B1-AE2E-A0686759D8E3}" name="56" dataDxfId="263"/>
    <tableColumn id="70" xr3:uid="{171719A5-A4D2-410E-B74A-4B5471D3A9A5}" name="57" dataDxfId="262"/>
    <tableColumn id="71" xr3:uid="{89E71F34-CABB-427D-96B3-9FD930257E87}" name="58" dataDxfId="261"/>
    <tableColumn id="72" xr3:uid="{ADE892D0-08FE-47E7-9954-D08523E54E60}" name="59" dataDxfId="260"/>
    <tableColumn id="73" xr3:uid="{4B0E104B-B072-4404-820E-C34EDBA195DA}" name="60" dataDxfId="259"/>
    <tableColumn id="74" xr3:uid="{C63C1F88-6BEE-413C-9CF8-3DE1F31CC1A5}" name="61" dataDxfId="258"/>
    <tableColumn id="75" xr3:uid="{86A8DA81-3DC2-4C1C-B011-4D078317A77A}" name="62" dataDxfId="257"/>
    <tableColumn id="76" xr3:uid="{41A3C1C9-7BFC-4428-A55A-9C118FFE6B74}" name="63" dataDxfId="256"/>
    <tableColumn id="77" xr3:uid="{B9AFD98D-C4DE-4E14-9C4D-FFB4A87BB8D3}" name="64" dataDxfId="255"/>
    <tableColumn id="78" xr3:uid="{D1E8338F-6278-4067-A784-E91DA6E111BD}" name="65" dataDxfId="254"/>
    <tableColumn id="79" xr3:uid="{3749A4C4-E6E3-4167-B5A8-B8B476F93558}" name="66" dataDxfId="253"/>
    <tableColumn id="80" xr3:uid="{9A9A4DED-1B25-4FAC-9047-BB6F3A252369}" name="67" dataDxfId="252"/>
    <tableColumn id="81" xr3:uid="{83B6604B-0C63-4356-AE1F-60AFD0F62E02}" name="68" dataDxfId="251"/>
    <tableColumn id="82" xr3:uid="{DA7E4C82-C12A-4ED8-BC01-D1FF0C8E0CC4}" name="69" dataDxfId="250"/>
    <tableColumn id="83" xr3:uid="{585FC987-8537-4E2D-9608-1BA3F5BBA895}" name="70" dataDxfId="249"/>
    <tableColumn id="84" xr3:uid="{D2620E31-8ACB-4BED-B6A4-890223830992}" name="71" dataDxfId="248"/>
    <tableColumn id="85" xr3:uid="{2A66C2A8-375C-4B22-B669-319F8D041B0B}" name="72" dataDxfId="247"/>
    <tableColumn id="86" xr3:uid="{8587A7BF-3930-4F15-9061-433823BC1E03}" name="73" dataDxfId="246"/>
    <tableColumn id="87" xr3:uid="{B309D23F-924A-4684-8388-5BBE520FEDB3}" name="74" dataDxfId="245"/>
    <tableColumn id="88" xr3:uid="{A440B080-8B3F-4867-8D8D-4A122E5AC830}" name="75" dataDxfId="244"/>
    <tableColumn id="89" xr3:uid="{D12467A6-D0BE-4D0A-9DC4-A34043C46372}" name="76" dataDxfId="243"/>
    <tableColumn id="90" xr3:uid="{6B4F18BE-6A8A-46F5-9076-CECBD459C5C5}" name="77" dataDxfId="242"/>
    <tableColumn id="91" xr3:uid="{D52A9DE1-BCDF-4E15-81F4-08BF36224E68}" name="78" dataDxfId="241"/>
    <tableColumn id="92" xr3:uid="{9AD67A41-F6B5-4E98-A9BE-C8608C7CC8DD}" name="79" dataDxfId="240"/>
    <tableColumn id="93" xr3:uid="{6887F933-D6A9-4874-8F40-5D0B1FD3A342}" name="80" dataDxfId="239"/>
    <tableColumn id="94" xr3:uid="{A9872205-C1EE-4823-AACD-8987EC7BFFB2}" name="81" dataDxfId="238"/>
    <tableColumn id="95" xr3:uid="{B6598ADC-FE43-42F9-9C4E-50758527360D}" name="82" dataDxfId="237"/>
    <tableColumn id="96" xr3:uid="{322FA348-9AD8-481E-82D0-3002B921E40F}" name="83" dataDxfId="236"/>
    <tableColumn id="97" xr3:uid="{67679BC5-46D7-4527-A6AA-4FA5C75482E9}" name="84" dataDxfId="235"/>
    <tableColumn id="98" xr3:uid="{8B781C69-AEE4-499C-9E4E-0C6E54EE8E8C}" name="85" dataDxfId="234"/>
    <tableColumn id="99" xr3:uid="{D8867AB6-D59F-46A6-A363-201C89A09A64}" name="86" dataDxfId="233"/>
    <tableColumn id="100" xr3:uid="{D988D423-8D63-4309-847C-BCB45717677C}" name="87" dataDxfId="232"/>
    <tableColumn id="101" xr3:uid="{60C56F09-8B1B-40DA-9F12-E7BBA7880BD8}" name="88" dataDxfId="231"/>
    <tableColumn id="102" xr3:uid="{97167F85-B52F-47F1-A400-F1E1226E643A}" name="89" dataDxfId="230"/>
    <tableColumn id="103" xr3:uid="{9917AC53-852C-4A05-9AB4-BE1326A6918C}" name="90" dataDxfId="229"/>
    <tableColumn id="104" xr3:uid="{DB2BAF72-C955-44B1-8C65-BB963A52EBEE}" name="91" dataDxfId="228"/>
    <tableColumn id="105" xr3:uid="{6C970DF4-0941-4FCF-98C0-9074134A795A}" name="92" dataDxfId="227"/>
    <tableColumn id="106" xr3:uid="{75C027AD-7B99-4A64-9A27-E8D845CFB010}" name="93" dataDxfId="226"/>
    <tableColumn id="107" xr3:uid="{873FBB7A-75CD-4AD8-BEB2-91DE7D460406}" name="94" dataDxfId="225"/>
    <tableColumn id="108" xr3:uid="{9B7B3B48-58A0-48C8-808D-78BACB730B4E}" name="95" dataDxfId="224"/>
    <tableColumn id="109" xr3:uid="{B1FA00CE-3620-439B-ADE7-9C0EB36EA562}" name="96" dataDxfId="223"/>
    <tableColumn id="110" xr3:uid="{F7A46C60-89B2-4B2B-8609-9A7081DAA6FC}" name="97" dataDxfId="222"/>
    <tableColumn id="111" xr3:uid="{411D5935-9D2B-4BA6-BC7E-CE09ECB58368}" name="98" dataDxfId="221"/>
    <tableColumn id="112" xr3:uid="{E181EED5-58B9-4146-9704-A87D3F04B949}" name="99" dataDxfId="220"/>
    <tableColumn id="113" xr3:uid="{46C4507F-97C4-434D-B985-7A90DF90D4D6}" name="100" dataDxfId="219"/>
    <tableColumn id="114" xr3:uid="{6DC5E99E-7AE8-4044-97DB-736C13D14BE6}" name="101" dataDxfId="218"/>
    <tableColumn id="115" xr3:uid="{69BAE766-7CE8-4753-9068-4B72A50EF9B9}" name="102" dataDxfId="217"/>
    <tableColumn id="116" xr3:uid="{7C0CC4C5-6967-4600-B3E6-0A5723121E47}" name="103" dataDxfId="216"/>
    <tableColumn id="117" xr3:uid="{E7DA5613-2356-4319-9B43-1C5887724BA9}" name="104" dataDxfId="215"/>
    <tableColumn id="118" xr3:uid="{618D67AC-ED98-4BBC-B2FB-7C9415DF0504}" name="105" dataDxfId="214"/>
    <tableColumn id="119" xr3:uid="{F086C529-850F-43CC-9E70-9859D06C76EC}" name="106" dataDxfId="213"/>
    <tableColumn id="120" xr3:uid="{4C4D54F3-9FD9-4D6F-A1E0-C12C273F3E03}" name="107" dataDxfId="212"/>
    <tableColumn id="121" xr3:uid="{DE78D350-696F-4E2A-AFF6-FB8E2585C7CB}" name="108" dataDxfId="211"/>
    <tableColumn id="122" xr3:uid="{B1E69699-B5F0-43E1-A822-B0C6E069DDE0}" name="109" dataDxfId="210"/>
    <tableColumn id="123" xr3:uid="{B844D688-7094-4EF0-8980-C405A7259BDD}" name="110" dataDxfId="209"/>
    <tableColumn id="124" xr3:uid="{E3CF8427-E976-41D9-A550-C08412DFD384}" name="111" dataDxfId="208"/>
    <tableColumn id="125" xr3:uid="{068EADE5-864A-48B3-9440-91A9928092FA}" name="112" dataDxfId="207"/>
    <tableColumn id="126" xr3:uid="{F9C38768-B981-4679-98E7-EEC918E5EC9B}" name="113" dataDxfId="206"/>
    <tableColumn id="127" xr3:uid="{55EF7EC1-57C6-4E5C-B8EE-DCDC8D18256D}" name="114" dataDxfId="205"/>
    <tableColumn id="128" xr3:uid="{8900659B-D4F6-4241-95EB-0E589D5B6FBF}" name="115" dataDxfId="204"/>
    <tableColumn id="129" xr3:uid="{0E9EF3DE-240F-42B5-B7E2-AF6EFD54A777}" name="116" dataDxfId="203"/>
    <tableColumn id="130" xr3:uid="{BAA1A4BC-CF0E-474D-9C64-35A027A63848}" name="117" dataDxfId="202"/>
    <tableColumn id="131" xr3:uid="{DAB70F6E-231A-449C-8EE9-2CF7D1DABAF1}" name="118" dataDxfId="201"/>
    <tableColumn id="132" xr3:uid="{391AF6CA-B8F7-4C82-9394-AF51853CA5FE}" name="119" dataDxfId="200"/>
    <tableColumn id="133" xr3:uid="{730221BE-CF6A-4AA0-A7CC-C488A74D3094}" name="120" dataDxfId="199"/>
    <tableColumn id="134" xr3:uid="{51542C20-E0E4-428F-935C-A5F6CD212930}" name="121" dataDxfId="198"/>
    <tableColumn id="135" xr3:uid="{FF9D969B-9004-46AB-844E-A05B6006E1EC}" name="122" dataDxfId="197"/>
    <tableColumn id="136" xr3:uid="{963B7547-B3F3-45A2-B776-566C4B1AB7A2}" name="123" dataDxfId="196"/>
    <tableColumn id="137" xr3:uid="{EC1F5C66-8DF5-492D-AA79-FFCB1FE0F31E}" name="124" dataDxfId="195"/>
    <tableColumn id="138" xr3:uid="{98D81B62-A5E7-4F33-8C0A-4418F112A7A5}" name="125" dataDxfId="194"/>
    <tableColumn id="139" xr3:uid="{9C90AAA9-8577-47DE-BCD9-4565221F8D16}" name="126" dataDxfId="193"/>
    <tableColumn id="140" xr3:uid="{2D6048DA-AB30-4E63-BCB9-6299F9972900}" name="127" dataDxfId="192"/>
    <tableColumn id="141" xr3:uid="{FD1AB5EF-33FA-456D-8FB6-6DCD2C623E6A}" name="128" dataDxfId="191"/>
    <tableColumn id="142" xr3:uid="{C7F55DE2-88E8-448D-9ADF-92B345667DBE}" name="129" dataDxfId="190"/>
    <tableColumn id="143" xr3:uid="{E9CB85F2-D06D-4448-B581-60C9B8D6B02D}" name="130" dataDxfId="189"/>
    <tableColumn id="144" xr3:uid="{23B45117-E90A-4D58-8F6B-B34872F6E39F}" name="131" dataDxfId="188"/>
    <tableColumn id="145" xr3:uid="{3617B775-0DE4-4FB5-9438-D56DCD3B904C}" name="132" dataDxfId="187"/>
    <tableColumn id="146" xr3:uid="{49986E75-FB37-4462-8F82-1053C3002240}" name="133" dataDxfId="186"/>
    <tableColumn id="147" xr3:uid="{6D6328E4-7691-422F-ACEE-A0AC5DFBD406}" name="134" dataDxfId="185"/>
    <tableColumn id="148" xr3:uid="{1C45F322-37D5-40DE-8715-049F828448E3}" name="135" dataDxfId="184"/>
    <tableColumn id="149" xr3:uid="{15D451DF-C2EF-43BF-A493-050044A11EBD}" name="136" dataDxfId="183"/>
    <tableColumn id="150" xr3:uid="{8CB8C11B-CA6A-4213-A14D-18161D90A848}" name="137" dataDxfId="182"/>
    <tableColumn id="151" xr3:uid="{AEC0686E-F5F5-41AE-B0C9-53388D180B1D}" name="138" dataDxfId="181"/>
    <tableColumn id="152" xr3:uid="{3DF54F45-99FD-47D8-8E24-7D184EE2235A}" name="139" dataDxfId="180"/>
    <tableColumn id="153" xr3:uid="{D7B7BA4E-D1A9-4FA2-B10F-FC8F2DB6FEC4}" name="140" dataDxfId="179"/>
    <tableColumn id="154" xr3:uid="{3242A39F-6D68-4C00-AECC-CB78E9CEB3FF}" name="141" dataDxfId="178"/>
    <tableColumn id="155" xr3:uid="{6680ED5F-AD4D-40A0-96B1-0CB1C5A2771B}" name="142" dataDxfId="177"/>
    <tableColumn id="156" xr3:uid="{011DB340-DDB5-4A10-8F23-447C69073A1F}" name="143" dataDxfId="176"/>
    <tableColumn id="157" xr3:uid="{7BCE6C99-F173-44A6-951C-55DE73380A41}" name="144" dataDxfId="175"/>
    <tableColumn id="158" xr3:uid="{36C37C1C-5568-473D-8664-9B91C7B9B08C}" name="145" dataDxfId="174"/>
    <tableColumn id="159" xr3:uid="{3747981B-7614-4705-ABB3-AA22EDCDBE99}" name="146" dataDxfId="173"/>
    <tableColumn id="160" xr3:uid="{314E5948-744E-4282-9B43-6DF5AC31821F}" name="147" dataDxfId="172"/>
    <tableColumn id="161" xr3:uid="{A16D9858-F7F0-4A92-BF31-150736881B66}" name="148" dataDxfId="171"/>
    <tableColumn id="162" xr3:uid="{660C3691-8AB7-47B4-A10C-EF5DFD24111F}" name="149" dataDxfId="170"/>
    <tableColumn id="163" xr3:uid="{8F12402E-038B-4D5D-B9AF-850309D19D77}" name="150" dataDxfId="169"/>
    <tableColumn id="164" xr3:uid="{89255990-414D-4CF9-9BB6-983A34998742}" name="151" dataDxfId="168"/>
    <tableColumn id="165" xr3:uid="{41CBB3B8-0DCE-48A9-B2A5-803A7CBB0D7F}" name="152" dataDxfId="167"/>
    <tableColumn id="166" xr3:uid="{132E807A-FFA8-486D-AB65-68F2D9826E31}" name="153" dataDxfId="166"/>
    <tableColumn id="167" xr3:uid="{8585146B-3213-4A1B-B7B5-38F3CC2CE169}" name="154" dataDxfId="165"/>
    <tableColumn id="168" xr3:uid="{9F7BEBB8-95DE-4A17-B229-E8C2A9831706}" name="155" dataDxfId="164"/>
    <tableColumn id="169" xr3:uid="{140FBDB6-852F-4964-828E-BAC5EB30DCC6}" name="156" dataDxfId="163"/>
    <tableColumn id="170" xr3:uid="{39CEEA3F-5E2C-4E3D-966C-89A90345CF47}" name="157" dataDxfId="162"/>
    <tableColumn id="171" xr3:uid="{1EA1DDCA-D6DE-4325-9F38-3F6DA7AC0773}" name="158" dataDxfId="161"/>
    <tableColumn id="172" xr3:uid="{B32D6C71-89F6-484A-83B1-D4EE66C76C51}" name="159" dataDxfId="160"/>
    <tableColumn id="173" xr3:uid="{1B4FDFDF-9DFC-4D52-8B8D-75CDD460B9C7}" name="160" dataDxfId="159"/>
    <tableColumn id="174" xr3:uid="{BC063BA8-AB67-46A7-A10F-74629138DFA2}" name="161" dataDxfId="158"/>
    <tableColumn id="175" xr3:uid="{8A55F215-DB2F-4E1F-9178-DC5D7065DE45}" name="162" dataDxfId="157"/>
    <tableColumn id="176" xr3:uid="{966E2C63-2787-4ABC-BDBE-A09603BB86CB}" name="163" dataDxfId="156"/>
    <tableColumn id="177" xr3:uid="{5491DCBB-8ED0-4117-B78E-E166AB35F523}" name="164" dataDxfId="155"/>
    <tableColumn id="178" xr3:uid="{70CB49B9-7880-4FD9-8465-4E656F700B87}" name="165" dataDxfId="154"/>
    <tableColumn id="179" xr3:uid="{A460360D-7991-4772-B8B4-6A9FC2627F12}" name="166" dataDxfId="153"/>
    <tableColumn id="180" xr3:uid="{7B26B619-2424-444A-8CFA-F7FD866E51DB}" name="167" dataDxfId="152"/>
    <tableColumn id="181" xr3:uid="{AAD0BA2A-6729-4C64-8F44-438B99566A5F}" name="168" dataDxfId="151"/>
    <tableColumn id="182" xr3:uid="{60619F2A-EEBC-43C0-9063-8688B9524F49}" name="169" dataDxfId="150"/>
    <tableColumn id="183" xr3:uid="{1542A87C-71E5-4C7E-B0D6-41F9CD54BDF7}" name="170" dataDxfId="149"/>
    <tableColumn id="184" xr3:uid="{146BBAB5-186F-42AC-A8C9-EC93094CBA8F}" name="171" dataDxfId="148"/>
    <tableColumn id="185" xr3:uid="{E52EED2C-E483-4201-84B4-9AF3B1313679}" name="172" dataDxfId="147"/>
    <tableColumn id="186" xr3:uid="{740D8223-4EF9-4821-8F23-FB33EB4979AE}" name="173" dataDxfId="146"/>
    <tableColumn id="187" xr3:uid="{8D20C568-CE74-4A1F-90BD-8ABA41EDCC5F}" name="174" dataDxfId="145"/>
    <tableColumn id="188" xr3:uid="{74DE4990-A2BE-400A-9461-60AAFF6CC3F3}" name="175" dataDxfId="144"/>
    <tableColumn id="189" xr3:uid="{F2F9FC1B-3F9D-4C8A-822E-3F083F5E6943}" name="176" dataDxfId="143"/>
    <tableColumn id="190" xr3:uid="{F4F47C3D-A038-4934-8501-43212C9F613D}" name="177" dataDxfId="142"/>
    <tableColumn id="191" xr3:uid="{7789C1F8-E615-47F4-BA28-599F2D857DF6}" name="178" dataDxfId="141"/>
    <tableColumn id="192" xr3:uid="{00892B51-C212-4D78-A5E0-B6A88F482041}" name="179" dataDxfId="140"/>
    <tableColumn id="193" xr3:uid="{F1B876E5-101E-4755-94CA-7E74FE3700FF}" name="180" dataDxfId="139"/>
    <tableColumn id="194" xr3:uid="{DDE08B53-A6B9-4759-BF3E-4A1FA489A729}" name="181" dataDxfId="138"/>
    <tableColumn id="195" xr3:uid="{02D60AB0-5F34-40CF-B543-4F214B0B3AB4}" name="182" dataDxfId="137"/>
    <tableColumn id="196" xr3:uid="{0CD91169-1983-4CB2-A0FC-CB76D7B2DE0A}" name="183" dataDxfId="136"/>
    <tableColumn id="197" xr3:uid="{30B30760-F2AD-4B54-9208-8879FD1934E3}" name="184" dataDxfId="135"/>
    <tableColumn id="198" xr3:uid="{72F3A81E-3C0E-4395-9340-A10219A3F44A}" name="185" dataDxfId="134"/>
    <tableColumn id="199" xr3:uid="{B675FC68-FA96-46AB-9C2E-A08301760611}" name="186" dataDxfId="133"/>
    <tableColumn id="200" xr3:uid="{F1D6FE2B-5F65-4832-9B12-772C8567053E}" name="187" dataDxfId="132"/>
    <tableColumn id="201" xr3:uid="{D43B427B-35A5-49D4-88C0-BED4135BCCF9}" name="188" dataDxfId="131"/>
    <tableColumn id="202" xr3:uid="{7A89E8DF-DCAA-434F-8046-43B33C74840B}" name="189" dataDxfId="130"/>
    <tableColumn id="203" xr3:uid="{8AA83790-AB63-42E3-B2F0-1437DDBB7B69}" name="190" dataDxfId="129"/>
    <tableColumn id="204" xr3:uid="{9724BCAD-AD9B-497C-A50B-3E8175985222}" name="191" dataDxfId="128"/>
    <tableColumn id="205" xr3:uid="{38CA75CC-4316-447B-9822-70B69B027ED5}" name="192" dataDxfId="127"/>
    <tableColumn id="206" xr3:uid="{5821254C-CB02-43DA-98AD-163279796970}" name="193" dataDxfId="126"/>
    <tableColumn id="207" xr3:uid="{08272C57-156D-40E9-96C0-D6781579D5D4}" name="194" dataDxfId="125"/>
    <tableColumn id="208" xr3:uid="{30500503-3AC5-4AC7-9574-329F564089A7}" name="195" dataDxfId="124"/>
    <tableColumn id="209" xr3:uid="{2E3612B7-C836-4B6A-9BE2-E5357D4BFFB0}" name="196" dataDxfId="123"/>
    <tableColumn id="210" xr3:uid="{2B571F2F-2E63-4B8D-9B16-6CCE0154A5D3}" name="197" dataDxfId="122"/>
    <tableColumn id="211" xr3:uid="{5D04CAD3-7DBD-4230-8AB9-B525BB643EB2}" name="198" dataDxfId="121"/>
    <tableColumn id="212" xr3:uid="{2C511845-137D-441C-A9D5-1E3C906952EB}" name="199" dataDxfId="120"/>
    <tableColumn id="213" xr3:uid="{A1A16A4B-480F-413B-A446-9EF57F28CACE}" name="200" dataDxfId="119"/>
    <tableColumn id="214" xr3:uid="{CBD04FD1-12A5-47B2-9A34-15F6D9724995}" name="201" dataDxfId="118"/>
    <tableColumn id="215" xr3:uid="{921BF81A-C1D6-4404-9083-45560F31D537}" name="202" dataDxfId="117"/>
    <tableColumn id="216" xr3:uid="{66C5284B-00BA-42DC-9853-8227E2702042}" name="203" dataDxfId="116"/>
    <tableColumn id="217" xr3:uid="{F450FE5C-A06C-4A0D-B6BA-888CF5AB146B}" name="204" dataDxfId="115"/>
    <tableColumn id="218" xr3:uid="{B8DB9327-F427-4C9B-A5C8-2BCA7DEFC1FA}" name="205" dataDxfId="114"/>
    <tableColumn id="219" xr3:uid="{51E06732-6A6E-41C2-8658-80AD72E96CF2}" name="206" dataDxfId="113"/>
    <tableColumn id="220" xr3:uid="{FDD30A8D-6F12-42EA-88DB-69988EF5B2E0}" name="207" dataDxfId="112"/>
    <tableColumn id="221" xr3:uid="{A54BDDB0-E3F9-406F-BCC7-090F14499808}" name="208" dataDxfId="111"/>
    <tableColumn id="222" xr3:uid="{949C5AC4-3B08-4358-AB77-69A958BCFE96}" name="209" dataDxfId="110"/>
    <tableColumn id="223" xr3:uid="{8ED7427B-1571-4769-AFDD-9B7F49C42239}" name="210" dataDxfId="109"/>
    <tableColumn id="224" xr3:uid="{399D3B28-AE32-45F3-A959-537A409D85AD}" name="211" dataDxfId="108"/>
    <tableColumn id="225" xr3:uid="{7F18CA0E-BC32-47D7-9DE6-2DD50199BDBE}" name="212" dataDxfId="107"/>
    <tableColumn id="226" xr3:uid="{A3A5AF84-4B6A-4A03-8B49-28F5A92E33B0}" name="213" dataDxfId="106"/>
    <tableColumn id="227" xr3:uid="{B8EB318D-5EF0-454D-92DC-9718502461E5}" name="214" dataDxfId="105"/>
    <tableColumn id="228" xr3:uid="{A7603676-9BF7-4B4C-9D3B-1774BF9F632B}" name="215" dataDxfId="104"/>
    <tableColumn id="229" xr3:uid="{7AE8F689-A187-499C-87BC-2841E86656D4}" name="216" dataDxfId="103"/>
    <tableColumn id="230" xr3:uid="{22F52DEF-C4DF-4415-818F-67934B7E57CE}" name="217" dataDxfId="102"/>
    <tableColumn id="231" xr3:uid="{347551A2-9E32-40B9-9AE4-17543521D80C}" name="218" dataDxfId="101"/>
    <tableColumn id="232" xr3:uid="{A686E7A2-3CD7-4E12-B15B-7E9AAF7F2D92}" name="219" dataDxfId="100"/>
    <tableColumn id="233" xr3:uid="{4B51C5F9-6962-4C51-B618-15128FA61C42}" name="220" dataDxfId="99"/>
    <tableColumn id="234" xr3:uid="{0F83AE6F-769A-4D78-A44D-B44AEAE246F4}" name="221" dataDxfId="98"/>
    <tableColumn id="235" xr3:uid="{98B339E9-6B5A-4FFB-8802-FA9D83A92C4B}" name="222" dataDxfId="97"/>
    <tableColumn id="236" xr3:uid="{A693A460-1372-44CC-9E47-B3487263C5DD}" name="223" dataDxfId="96"/>
    <tableColumn id="237" xr3:uid="{970DB074-6879-48B3-A27F-4A9CE4C7FB2C}" name="224" dataDxfId="95"/>
    <tableColumn id="238" xr3:uid="{8752A95C-F72E-43C7-90B6-7EFF01C0E758}" name="225" dataDxfId="94"/>
    <tableColumn id="239" xr3:uid="{C4E6C9AB-F929-49B4-8D9C-B501980B1EDC}" name="226" dataDxfId="93"/>
    <tableColumn id="240" xr3:uid="{79705D06-2882-4C69-8483-A8E095ACACAC}" name="227" dataDxfId="92"/>
    <tableColumn id="241" xr3:uid="{3F449C12-30CB-421F-8416-D8C5F405F43C}" name="228" dataDxfId="91"/>
    <tableColumn id="242" xr3:uid="{DF2AB969-CAD5-461D-844A-EF9BECA75559}" name="229" dataDxfId="90"/>
    <tableColumn id="243" xr3:uid="{ED689DF5-1F77-44A9-9024-D860025377A4}" name="230" dataDxfId="89"/>
    <tableColumn id="244" xr3:uid="{E302CE4D-9B23-4762-AA3E-780D4CEFFBA2}" name="231" dataDxfId="88"/>
    <tableColumn id="245" xr3:uid="{E5E8AD8E-F3C8-4773-A791-B3DE3A6E0775}" name="232" dataDxfId="87"/>
    <tableColumn id="246" xr3:uid="{B0394890-90B6-460D-AFE4-1051A673ED24}" name="233" dataDxfId="86"/>
    <tableColumn id="247" xr3:uid="{A5EF3D17-5700-4983-92C9-87B5C034640C}" name="234" dataDxfId="85"/>
    <tableColumn id="248" xr3:uid="{6A9D6596-06AC-485C-A215-D91976681F0B}" name="235" dataDxfId="84"/>
    <tableColumn id="249" xr3:uid="{7B4B86F0-C47B-4926-9168-B6E6E5FC711A}" name="236" dataDxfId="83"/>
    <tableColumn id="250" xr3:uid="{B880311F-FA14-4618-8D7D-385492E324DA}" name="237" dataDxfId="82"/>
    <tableColumn id="251" xr3:uid="{61D5DC64-2400-4FAD-94A6-2237F18EFA80}" name="238" dataDxfId="81"/>
    <tableColumn id="252" xr3:uid="{1FBD7239-13E3-426C-8099-47B8D49DE254}" name="239" dataDxfId="80"/>
    <tableColumn id="253" xr3:uid="{D6DFE68B-C00C-4C66-B4B4-BA2B68036618}" name="240" dataDxfId="79"/>
    <tableColumn id="254" xr3:uid="{3C76B1B7-3865-4479-A48E-CF9F3D54A6BD}" name="241" dataDxfId="78"/>
    <tableColumn id="255" xr3:uid="{F01192F4-2838-4CBE-A2D0-E2DC66EB7DB6}" name="242" dataDxfId="77"/>
    <tableColumn id="256" xr3:uid="{A95EBEFB-5DCD-4A7F-869A-41D6BA736C90}" name="243" dataDxfId="76"/>
    <tableColumn id="257" xr3:uid="{9839798B-761E-40E3-90DC-132E1F9ABE78}" name="244" dataDxfId="75"/>
    <tableColumn id="258" xr3:uid="{ECF2DBFF-F8C7-4629-93C8-CEB47E591BF4}" name="245" dataDxfId="74"/>
    <tableColumn id="259" xr3:uid="{9CD5EC3E-1AF1-49ED-85FA-BC067FF4569D}" name="246" dataDxfId="73"/>
    <tableColumn id="260" xr3:uid="{F3DD4366-2DBE-4EC4-A729-63B30323A589}" name="247" dataDxfId="72"/>
    <tableColumn id="261" xr3:uid="{D1370117-2880-42B5-B6AF-1786C0028E59}" name="248" dataDxfId="71"/>
    <tableColumn id="262" xr3:uid="{FA5A0A3C-7627-41D2-814A-133F1FDF2EFB}" name="249" dataDxfId="70"/>
    <tableColumn id="263" xr3:uid="{E9C6182C-D165-49F8-8C6F-76621B953C49}" name="250" dataDxfId="69"/>
    <tableColumn id="264" xr3:uid="{8E1C1B34-DFDB-4721-8F2C-09CAC3DB06F1}" name="251" dataDxfId="68"/>
    <tableColumn id="265" xr3:uid="{8900AAC8-55C1-44EB-8381-DEDFDFC6589F}" name="252" dataDxfId="67"/>
    <tableColumn id="266" xr3:uid="{674DC0A6-D513-446A-83A8-2A79980872F6}" name="253" dataDxfId="66"/>
    <tableColumn id="267" xr3:uid="{2FEA1895-00A8-4E6F-A368-C35731259EAA}" name="254" dataDxfId="65"/>
    <tableColumn id="268" xr3:uid="{13333201-EF4B-4404-948B-3C5FEA2D8F62}" name="255" dataDxfId="64"/>
    <tableColumn id="269" xr3:uid="{39E8394F-4BA7-4940-BE9C-E4967E14E4F7}" name="256" dataDxfId="63"/>
    <tableColumn id="270" xr3:uid="{F8F914F7-8ABE-4081-B30B-56B3743C2302}" name="257" dataDxfId="62"/>
    <tableColumn id="271" xr3:uid="{C81EB267-62FF-43F1-BDD4-19E32F97A33D}" name="258" dataDxfId="61"/>
    <tableColumn id="272" xr3:uid="{4D0BF02E-9539-4C59-A3EC-2F18A02AE846}" name="259" dataDxfId="60"/>
    <tableColumn id="273" xr3:uid="{4DD7EEE7-3FDA-49E7-96A0-04FCC69931DA}" name="260" dataDxfId="59"/>
    <tableColumn id="274" xr3:uid="{33181C60-89AC-4521-8DCB-38F786068A8C}" name="261" dataDxfId="58"/>
    <tableColumn id="275" xr3:uid="{DDAC806E-726C-4265-9955-7077AA3A61D1}" name="262" dataDxfId="57"/>
    <tableColumn id="276" xr3:uid="{92F60356-E1D1-4D36-A6AE-AB661E04B792}" name="263" dataDxfId="56"/>
    <tableColumn id="277" xr3:uid="{60D692CA-7A27-433C-9FC0-44CDC9CFDF9E}" name="264" dataDxfId="55"/>
    <tableColumn id="278" xr3:uid="{276F99FE-64F0-4DC7-A857-368B842636A2}" name="265" dataDxfId="54"/>
    <tableColumn id="279" xr3:uid="{8CE6144C-81D5-414E-8F63-8E3D5F4E26DA}" name="266" dataDxfId="53"/>
    <tableColumn id="280" xr3:uid="{4503C82B-475A-4222-85C8-24A89D3A7427}" name="267" dataDxfId="52"/>
    <tableColumn id="281" xr3:uid="{E158D2A9-DFC1-4B32-81CB-B19DAEEDACF6}" name="268" dataDxfId="51"/>
    <tableColumn id="282" xr3:uid="{D08AF8CF-A1EB-4C2B-92AE-9CFA549E6EB4}" name="269" dataDxfId="50"/>
    <tableColumn id="283" xr3:uid="{64841D52-53AA-4D8B-A10E-0648D5629FFB}" name="270" dataDxfId="49"/>
    <tableColumn id="284" xr3:uid="{E55E4118-6A87-46D3-A2F8-5E8EB90254A8}" name="271" dataDxfId="48"/>
    <tableColumn id="285" xr3:uid="{5646C5EA-DCC0-4EA0-A296-F7F44AA1B889}" name="272" dataDxfId="47"/>
    <tableColumn id="286" xr3:uid="{E36BC2A1-0D91-48D4-AD6B-E30EC382BB70}" name="273" dataDxfId="46"/>
    <tableColumn id="287" xr3:uid="{F760889D-7BD1-4AD1-8200-189A99C89C0F}" name="274" dataDxfId="45"/>
    <tableColumn id="288" xr3:uid="{75E21D1D-E0EC-48D0-87EC-E47EB07B9523}" name="275" dataDxfId="44"/>
    <tableColumn id="289" xr3:uid="{095D9696-FBC4-453C-8E4F-3EAB253C220A}" name="276" dataDxfId="43"/>
    <tableColumn id="290" xr3:uid="{58D6A9E3-0F01-4B2D-ABDB-3826D619A35A}" name="277" dataDxfId="42"/>
    <tableColumn id="291" xr3:uid="{9AD81958-2E28-462F-90BF-0838117F2245}" name="278" dataDxfId="41"/>
    <tableColumn id="292" xr3:uid="{37F07366-0EC4-4342-8823-6AFE5E129962}" name="279" dataDxfId="40"/>
    <tableColumn id="293" xr3:uid="{C021F1C9-2C0D-46B3-82C7-0743AF1C95AF}" name="280" dataDxfId="39"/>
    <tableColumn id="294" xr3:uid="{A55723B1-32F6-4542-927A-E5B466C636C2}" name="281" dataDxfId="38"/>
    <tableColumn id="295" xr3:uid="{9B9A277F-6FA4-4AFE-BED0-7496C9EC86ED}" name="282" dataDxfId="37"/>
    <tableColumn id="296" xr3:uid="{EC667942-31DC-4719-BCED-A660674B7950}" name="283" dataDxfId="36"/>
    <tableColumn id="297" xr3:uid="{96EB0C67-3C5D-4B69-89C1-D8665006751E}" name="284" dataDxfId="35"/>
    <tableColumn id="298" xr3:uid="{6FE4EB9A-443C-4265-9A03-BC2A8D236700}" name="285" dataDxfId="34"/>
    <tableColumn id="299" xr3:uid="{E2EAD605-F625-4542-9055-CA4F0D97CEAD}" name="1° menor" dataDxfId="33">
      <calculatedColumnFormula>SMALL(pos!$N2:$KL2,1)</calculatedColumnFormula>
    </tableColumn>
    <tableColumn id="300" xr3:uid="{76B5A7B9-0F01-4E5A-BAC6-D1AB1428BF1A}" name="Shape" dataDxfId="32">
      <calculatedColumnFormula>MATCH(Tabela2[[#This Row],[1° menor]],Tabela2[[#This Row],[1]:[285]],0)</calculatedColumnFormula>
    </tableColumn>
    <tableColumn id="301" xr3:uid="{BD6AF599-DA22-4BD0-8995-AC8898F41E28}" name="% avanc" dataDxfId="31">
      <calculatedColumnFormula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calculatedColumnFormula>
    </tableColumn>
    <tableColumn id="302" xr3:uid="{FD65793B-5BC8-472E-8D3E-9671C4B65A3F}" name="8686,881807" dataDxfId="30">
      <calculatedColumnFormula>VLOOKUP(Tabela2[[#This Row],[Shape]],shape!A:D,4,0)+VLOOKUP(Tabela2[[#This Row],[Shape]]+1,shape!A:E,5,0)*Tabela2[[#This Row],[% avanc]]</calculatedColumnFormula>
    </tableColumn>
    <tableColumn id="303" xr3:uid="{3D3B513B-73CB-428C-91BC-CE2ED11A5FEE}" name="% viag" dataDxfId="29">
      <calculatedColumnFormula>Tabela2[[#This Row],[8686,881807]]/Tabela2[[#Headers],[8686,881807]]</calculatedColumnFormula>
    </tableColumn>
    <tableColumn id="304" xr3:uid="{970D2CDA-49B6-4709-94C9-13D27DB8B56F}" name="desloc" dataDxfId="28">
      <calculatedColumnFormula>Tabela2[[#This Row],[8686,881807]]-KP1</calculatedColumnFormula>
    </tableColumn>
    <tableColumn id="305" xr3:uid="{15893E74-0A55-407D-A712-20B5276D5739}" name="seconds" dataDxfId="27">
      <calculatedColumnFormula>(Tabela2[[#This Row],[hora bus]]-H1)*86400</calculatedColumnFormula>
    </tableColumn>
    <tableColumn id="306" xr3:uid="{0236D390-A93F-4F4A-B73C-4172BDD62ABE}" name="spd m/s" dataDxfId="26">
      <calculatedColumnFormula>Tabela2[[#This Row],[desloc]]/Tabela2[[#This Row],[seconds]]</calculatedColumnFormula>
    </tableColumn>
    <tableColumn id="307" xr3:uid="{1F503DAE-3214-410E-8C9A-2586CF453DD5}" name="km/h" dataDxfId="25">
      <calculatedColumnFormula>Tabela2[[#This Row],[spd m/s]]*3.6</calculatedColumnFormula>
    </tableColumn>
    <tableColumn id="308" xr3:uid="{4EAB9621-EE9A-457E-B5F0-E63BDDE2ACBC}" name="exclui" dataDxfId="24"/>
    <tableColumn id="309" xr3:uid="{CBA088D0-8B0A-47E5-B4CA-BC8591307B43}" name="msm linha" dataDxfId="16">
      <calculatedColumnFormula>IF(F2=F1,0,1)</calculatedColumnFormula>
    </tableColumn>
    <tableColumn id="310" xr3:uid="{543FD4E6-55C1-46AC-908C-C341839EDB1C}" name="avan" dataDxfId="15">
      <calculatedColumnFormula>IF(KP3&lt;KP2,IF(KP2&gt;KP3+2000,0,1),IF(KP2&lt;=KP1,0.5,0))</calculatedColumnFormula>
    </tableColumn>
    <tableColumn id="311" xr3:uid="{7A025826-E0FB-42A1-8155-8A82653AF5C6}" name="inc" dataDxfId="14">
      <calculatedColumnFormula>IF(KP2-LI1&lt;0,IF(KY1&gt;0,IF(KP2&lt;LI1,1,0),1),0)</calculatedColumnFormula>
    </tableColumn>
    <tableColumn id="312" xr3:uid="{045A3CFD-3629-4CF8-B984-84E946AEDF41}" name="inc count" dataDxfId="13">
      <calculatedColumnFormula>IF(KY2=0,0,KZ3+1)</calculatedColumnFormula>
    </tableColumn>
    <tableColumn id="313" xr3:uid="{A1631DB6-7900-4D9F-9DCD-0FEFCC817F21}" name="salto" dataDxfId="12">
      <calculatedColumnFormula>IF(AND(KP2&gt;KP1,KP2&gt;KP3,KP3&gt;=KP1,KP1&gt;=LI1),1,0)</calculatedColumnFormula>
    </tableColumn>
    <tableColumn id="314" xr3:uid="{31C2C211-0CED-4CA3-8532-C53D939D4213}" name="stop" dataDxfId="11">
      <calculatedColumnFormula>IF(KR2=0,1,0)</calculatedColumnFormula>
    </tableColumn>
    <tableColumn id="315" xr3:uid="{DADD3B47-C250-4B10-9FAF-D6AF260064E7}" name="stop count" dataDxfId="10">
      <calculatedColumnFormula>IF(LB2=0,0,LC3+1)</calculatedColumnFormula>
    </tableColumn>
    <tableColumn id="316" xr3:uid="{17D76982-B42B-4FB5-8C53-C6BD53A3BC84}" name="velo bx" dataDxfId="9">
      <calculatedColumnFormula>IF(AND(KT2&lt;0.1,KT2&lt;&gt;0),1,0)</calculatedColumnFormula>
    </tableColumn>
    <tableColumn id="317" xr3:uid="{3672C30F-772C-42AC-BC33-925B1C25B04B}" name="minat" dataDxfId="8">
      <calculatedColumnFormula>IF(AND(LE1&lt;KP2,KR2&lt;-1000),LE1,KP2)</calculatedColumnFormula>
    </tableColumn>
    <tableColumn id="318" xr3:uid="{786230B4-74C7-4AAE-9949-4562B4622F51}" name="min" dataDxfId="23"/>
    <tableColumn id="319" xr3:uid="{821F055B-8C83-4366-9AC2-A3F63B0B8D06}" name="inicio" dataDxfId="7">
      <calculatedColumnFormula>IF(LG1=0.5,IF(KP2&gt;=KP3,0.5,1),IF(KR2&lt;-300,IF(KP2&gt;=KP3,IF(AND(LG1=0.5,KP2=KP3),0,IF(KP2&lt;700,0.5,0)),IF(KP2&lt;2000,1,)),IF(AND(KX2=0.5,KX1=0.5,KP2&lt;500,KR3&gt;0),IF(KP2&lt;500,1,0),0)))</calculatedColumnFormula>
    </tableColumn>
    <tableColumn id="320" xr3:uid="{08C5884F-45A3-4235-8402-5F5775423182}" name="start" dataDxfId="6">
      <calculatedColumnFormula>IF(AND(LG2=1,LJ3&lt;1000),0,LG2)</calculatedColumnFormula>
    </tableColumn>
    <tableColumn id="321" xr3:uid="{1020678A-2BEB-42B7-9C08-BF144ACB1A43}" name="viajado" dataDxfId="5">
      <calculatedColumnFormula>IF(LF2=1,KP2,IF(LM2=0,KP2,LI1))</calculatedColumnFormula>
    </tableColumn>
    <tableColumn id="322" xr3:uid="{3642E30D-DD97-4143-890D-8F03985DD4E6}" name="max dist" dataDxfId="4">
      <calculatedColumnFormula>IF(KW2=1,0,IF(LF2&gt;0,0,IF(KP2&gt;LJ3,KP2,IF(KQ1-KQ2&gt;0.7,0,LJ3))))</calculatedColumnFormula>
    </tableColumn>
    <tableColumn id="323" xr3:uid="{F9CA43C3-BADD-4044-B6C0-61E509A8A1A2}" name="fim" dataDxfId="3">
      <calculatedColumnFormula>IF(LF2=1,0,IF(LK1&gt;0,0.5,IF(LJ2=KP2,1,IF(LJ2&lt;1000,1,0))))</calculatedColumnFormula>
    </tableColumn>
    <tableColumn id="324" xr3:uid="{47DF5089-409E-4C8A-AC63-644A04C9645E}" name="qtdpt" dataDxfId="2">
      <calculatedColumnFormula>IF(LK2=0,LL3+1,0)</calculatedColumnFormula>
    </tableColumn>
    <tableColumn id="325" xr3:uid="{50BE885C-814E-4A0C-99F4-63A9EC17D056}" name="reply" dataDxfId="1">
      <calculatedColumnFormula>IF(LF2=0.5,1,IF(LF2=1,0,IF(KW2=1,1,IF(AND(LK2&gt;0,LK1&gt;0),1,IF(AND(LK1=0,LK2=1),0,IF(LA2=1,1,IF(KY2=1,1,0)))))))</calculatedColumnFormula>
    </tableColumn>
    <tableColumn id="326" xr3:uid="{708A30C7-E5A4-4E77-9CA2-4A21D7ACA46C}" name="check alg" dataDxfId="0">
      <calculatedColumnFormula>IF(LM2=KV2,0,1)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130</v>
      </c>
      <c r="B1" t="s">
        <v>131</v>
      </c>
      <c r="C1" t="s">
        <v>132</v>
      </c>
      <c r="D1" t="s">
        <v>133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58</v>
      </c>
      <c r="C3" t="s">
        <v>59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60</v>
      </c>
      <c r="C35" t="s">
        <v>61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62</v>
      </c>
      <c r="C50" t="s">
        <v>63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64</v>
      </c>
      <c r="C54" t="s">
        <v>65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66</v>
      </c>
      <c r="C62" t="s">
        <v>67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68</v>
      </c>
      <c r="C65" t="s">
        <v>69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70</v>
      </c>
      <c r="C72" t="s">
        <v>71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72</v>
      </c>
      <c r="C76" t="s">
        <v>73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74</v>
      </c>
      <c r="C83" t="s">
        <v>75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76</v>
      </c>
      <c r="C87" t="s">
        <v>77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78</v>
      </c>
      <c r="C96" t="s">
        <v>79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80</v>
      </c>
      <c r="C99" t="s">
        <v>81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82</v>
      </c>
      <c r="C103" t="s">
        <v>83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84</v>
      </c>
      <c r="C108" t="s">
        <v>85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86</v>
      </c>
      <c r="C118" t="s">
        <v>87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88</v>
      </c>
      <c r="C122" t="s">
        <v>89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90</v>
      </c>
      <c r="C125" t="s">
        <v>91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92</v>
      </c>
      <c r="C131" t="s">
        <v>93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94</v>
      </c>
      <c r="C140" t="s">
        <v>95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96</v>
      </c>
      <c r="C143" t="s">
        <v>97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98</v>
      </c>
      <c r="C147" t="s">
        <v>99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100</v>
      </c>
      <c r="C151" t="s">
        <v>101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102</v>
      </c>
      <c r="C161" t="s">
        <v>103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104</v>
      </c>
      <c r="C168" t="s">
        <v>105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106</v>
      </c>
      <c r="C178" t="s">
        <v>107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108</v>
      </c>
      <c r="C182" t="s">
        <v>109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110</v>
      </c>
      <c r="C190" t="s">
        <v>111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112</v>
      </c>
      <c r="C200" t="s">
        <v>113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114</v>
      </c>
      <c r="C205" t="s">
        <v>115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116</v>
      </c>
      <c r="C217" t="s">
        <v>117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118</v>
      </c>
      <c r="C226" t="s">
        <v>119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120</v>
      </c>
      <c r="C239" t="s">
        <v>121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122</v>
      </c>
      <c r="C244" t="s">
        <v>123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124</v>
      </c>
      <c r="C258" t="s">
        <v>125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126</v>
      </c>
      <c r="C261" t="s">
        <v>127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128</v>
      </c>
      <c r="C285" t="s">
        <v>129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1185"/>
  <sheetViews>
    <sheetView workbookViewId="0">
      <selection activeCell="A2" sqref="A2:J1185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707</v>
      </c>
      <c r="B1" t="s">
        <v>708</v>
      </c>
      <c r="C1" t="s">
        <v>709</v>
      </c>
      <c r="D1" t="s">
        <v>710</v>
      </c>
      <c r="E1" t="s">
        <v>711</v>
      </c>
      <c r="F1" t="s">
        <v>712</v>
      </c>
      <c r="G1" t="s">
        <v>713</v>
      </c>
      <c r="H1" t="s">
        <v>714</v>
      </c>
      <c r="I1" t="s">
        <v>715</v>
      </c>
      <c r="J1" t="s">
        <v>716</v>
      </c>
    </row>
    <row r="2" spans="1:10" x14ac:dyDescent="0.25">
      <c r="A2">
        <v>77944</v>
      </c>
      <c r="B2">
        <v>1</v>
      </c>
      <c r="C2" s="1" t="s">
        <v>798</v>
      </c>
      <c r="D2">
        <v>332</v>
      </c>
      <c r="E2" s="2">
        <v>0</v>
      </c>
      <c r="F2" s="1" t="s">
        <v>774</v>
      </c>
      <c r="G2" t="b">
        <v>1</v>
      </c>
      <c r="H2" s="3">
        <v>43538.000196759262</v>
      </c>
      <c r="I2" s="1" t="s">
        <v>228</v>
      </c>
      <c r="J2" s="1" t="s">
        <v>229</v>
      </c>
    </row>
    <row r="3" spans="1:10" x14ac:dyDescent="0.25">
      <c r="A3">
        <v>77945</v>
      </c>
      <c r="B3">
        <v>1</v>
      </c>
      <c r="C3" s="1" t="s">
        <v>799</v>
      </c>
      <c r="D3">
        <v>332</v>
      </c>
      <c r="E3" s="2">
        <v>0</v>
      </c>
      <c r="F3" s="1" t="s">
        <v>774</v>
      </c>
      <c r="G3" t="b">
        <v>1</v>
      </c>
      <c r="H3" s="3">
        <v>43538.000196759262</v>
      </c>
      <c r="I3" s="1" t="s">
        <v>228</v>
      </c>
      <c r="J3" s="1" t="s">
        <v>229</v>
      </c>
    </row>
    <row r="4" spans="1:10" x14ac:dyDescent="0.25">
      <c r="A4">
        <v>77946</v>
      </c>
      <c r="B4">
        <v>1</v>
      </c>
      <c r="C4" s="1" t="s">
        <v>800</v>
      </c>
      <c r="D4">
        <v>332</v>
      </c>
      <c r="E4" s="2">
        <v>6.9444444444444447E-4</v>
      </c>
      <c r="F4" s="1" t="s">
        <v>774</v>
      </c>
      <c r="G4" t="b">
        <v>1</v>
      </c>
      <c r="H4" s="3">
        <v>43538.000717592593</v>
      </c>
      <c r="I4" s="1" t="s">
        <v>722</v>
      </c>
      <c r="J4" s="1" t="s">
        <v>723</v>
      </c>
    </row>
    <row r="5" spans="1:10" x14ac:dyDescent="0.25">
      <c r="A5">
        <v>77947</v>
      </c>
      <c r="B5">
        <v>1</v>
      </c>
      <c r="C5" s="1" t="s">
        <v>801</v>
      </c>
      <c r="D5">
        <v>332</v>
      </c>
      <c r="E5" s="2">
        <v>6.9444444444444447E-4</v>
      </c>
      <c r="F5" s="1" t="s">
        <v>774</v>
      </c>
      <c r="G5" t="b">
        <v>1</v>
      </c>
      <c r="H5" s="3">
        <v>43538.001238425924</v>
      </c>
      <c r="I5" s="1" t="s">
        <v>316</v>
      </c>
      <c r="J5" s="1" t="s">
        <v>317</v>
      </c>
    </row>
    <row r="6" spans="1:10" x14ac:dyDescent="0.25">
      <c r="A6">
        <v>77948</v>
      </c>
      <c r="B6">
        <v>1</v>
      </c>
      <c r="C6" s="1" t="s">
        <v>802</v>
      </c>
      <c r="D6">
        <v>332</v>
      </c>
      <c r="E6" s="2">
        <v>1.3888888888888889E-3</v>
      </c>
      <c r="F6" s="1" t="s">
        <v>774</v>
      </c>
      <c r="G6" t="b">
        <v>1</v>
      </c>
      <c r="H6" s="3">
        <v>43538.001238425924</v>
      </c>
      <c r="I6" s="1" t="s">
        <v>316</v>
      </c>
      <c r="J6" s="1" t="s">
        <v>317</v>
      </c>
    </row>
    <row r="7" spans="1:10" x14ac:dyDescent="0.25">
      <c r="A7">
        <v>77949</v>
      </c>
      <c r="B7">
        <v>1</v>
      </c>
      <c r="C7" s="1" t="s">
        <v>803</v>
      </c>
      <c r="D7">
        <v>332</v>
      </c>
      <c r="E7" s="2">
        <v>1.3888888888888889E-3</v>
      </c>
      <c r="F7" s="1" t="s">
        <v>774</v>
      </c>
      <c r="G7" t="b">
        <v>1</v>
      </c>
      <c r="H7" s="3">
        <v>43538.001770833333</v>
      </c>
      <c r="I7" s="1" t="s">
        <v>388</v>
      </c>
      <c r="J7" s="1" t="s">
        <v>389</v>
      </c>
    </row>
    <row r="8" spans="1:10" x14ac:dyDescent="0.25">
      <c r="A8">
        <v>77950</v>
      </c>
      <c r="B8">
        <v>1</v>
      </c>
      <c r="C8" s="1" t="s">
        <v>804</v>
      </c>
      <c r="D8">
        <v>332</v>
      </c>
      <c r="E8" s="2">
        <v>2.0833333333333333E-3</v>
      </c>
      <c r="F8" s="1" t="s">
        <v>774</v>
      </c>
      <c r="G8" t="b">
        <v>1</v>
      </c>
      <c r="H8" s="3">
        <v>43538.002291666664</v>
      </c>
      <c r="I8" s="1" t="s">
        <v>386</v>
      </c>
      <c r="J8" s="1" t="s">
        <v>387</v>
      </c>
    </row>
    <row r="9" spans="1:10" x14ac:dyDescent="0.25">
      <c r="A9">
        <v>77951</v>
      </c>
      <c r="B9">
        <v>1</v>
      </c>
      <c r="C9" s="1" t="s">
        <v>805</v>
      </c>
      <c r="D9">
        <v>332</v>
      </c>
      <c r="E9" s="2">
        <v>2.0833333333333333E-3</v>
      </c>
      <c r="F9" s="1" t="s">
        <v>774</v>
      </c>
      <c r="G9" t="b">
        <v>1</v>
      </c>
      <c r="H9" s="3">
        <v>43538.002291666664</v>
      </c>
      <c r="I9" s="1" t="s">
        <v>386</v>
      </c>
      <c r="J9" s="1" t="s">
        <v>387</v>
      </c>
    </row>
    <row r="10" spans="1:10" x14ac:dyDescent="0.25">
      <c r="A10">
        <v>77952</v>
      </c>
      <c r="B10">
        <v>1</v>
      </c>
      <c r="C10" s="1" t="s">
        <v>806</v>
      </c>
      <c r="D10">
        <v>332</v>
      </c>
      <c r="E10" s="2">
        <v>2.7777777777777779E-3</v>
      </c>
      <c r="F10" s="1" t="s">
        <v>774</v>
      </c>
      <c r="G10" t="b">
        <v>1</v>
      </c>
      <c r="H10" s="3">
        <v>43538.002812500003</v>
      </c>
      <c r="I10" s="1" t="s">
        <v>290</v>
      </c>
      <c r="J10" s="1" t="s">
        <v>291</v>
      </c>
    </row>
    <row r="11" spans="1:10" x14ac:dyDescent="0.25">
      <c r="A11">
        <v>77953</v>
      </c>
      <c r="B11">
        <v>1</v>
      </c>
      <c r="C11" s="1" t="s">
        <v>807</v>
      </c>
      <c r="D11">
        <v>332</v>
      </c>
      <c r="E11" s="2">
        <v>2.7777777777777779E-3</v>
      </c>
      <c r="F11" s="1" t="s">
        <v>774</v>
      </c>
      <c r="G11" t="b">
        <v>1</v>
      </c>
      <c r="H11" s="3">
        <v>43538.003333333334</v>
      </c>
      <c r="I11" s="1" t="s">
        <v>176</v>
      </c>
      <c r="J11" s="1" t="s">
        <v>177</v>
      </c>
    </row>
    <row r="12" spans="1:10" x14ac:dyDescent="0.25">
      <c r="A12">
        <v>77954</v>
      </c>
      <c r="B12">
        <v>1</v>
      </c>
      <c r="C12" s="1" t="s">
        <v>808</v>
      </c>
      <c r="D12">
        <v>332</v>
      </c>
      <c r="E12" s="2">
        <v>3.472222222222222E-3</v>
      </c>
      <c r="F12" s="1" t="s">
        <v>774</v>
      </c>
      <c r="G12" t="b">
        <v>1</v>
      </c>
      <c r="H12" s="3">
        <v>43538.003634259258</v>
      </c>
      <c r="I12" s="1" t="s">
        <v>178</v>
      </c>
      <c r="J12" s="1" t="s">
        <v>179</v>
      </c>
    </row>
    <row r="13" spans="1:10" x14ac:dyDescent="0.25">
      <c r="A13">
        <v>77954</v>
      </c>
      <c r="B13">
        <v>2</v>
      </c>
      <c r="C13" s="1" t="s">
        <v>808</v>
      </c>
      <c r="D13">
        <v>332</v>
      </c>
      <c r="E13" s="2">
        <v>3.472222222222222E-3</v>
      </c>
      <c r="F13" s="1" t="s">
        <v>775</v>
      </c>
      <c r="G13" t="b">
        <v>1</v>
      </c>
      <c r="H13" s="3">
        <v>43538.003680555557</v>
      </c>
      <c r="I13" s="1" t="s">
        <v>398</v>
      </c>
      <c r="J13" s="1" t="s">
        <v>399</v>
      </c>
    </row>
    <row r="14" spans="1:10" x14ac:dyDescent="0.25">
      <c r="A14">
        <v>77955</v>
      </c>
      <c r="B14">
        <v>1</v>
      </c>
      <c r="C14" s="1" t="s">
        <v>809</v>
      </c>
      <c r="D14">
        <v>332</v>
      </c>
      <c r="E14" s="2">
        <v>3.472222222222222E-3</v>
      </c>
      <c r="F14" s="1" t="s">
        <v>774</v>
      </c>
      <c r="G14" t="b">
        <v>1</v>
      </c>
      <c r="H14" s="3">
        <v>43538.003854166665</v>
      </c>
      <c r="I14" s="1" t="s">
        <v>232</v>
      </c>
      <c r="J14" s="1" t="s">
        <v>233</v>
      </c>
    </row>
    <row r="15" spans="1:10" x14ac:dyDescent="0.25">
      <c r="A15">
        <v>77955</v>
      </c>
      <c r="B15">
        <v>2</v>
      </c>
      <c r="C15" s="1" t="s">
        <v>809</v>
      </c>
      <c r="D15">
        <v>332</v>
      </c>
      <c r="E15" s="2">
        <v>3.472222222222222E-3</v>
      </c>
      <c r="F15" s="1" t="s">
        <v>775</v>
      </c>
      <c r="G15" t="b">
        <v>1</v>
      </c>
      <c r="H15" s="3">
        <v>43538.003958333335</v>
      </c>
      <c r="I15" s="1" t="s">
        <v>434</v>
      </c>
      <c r="J15" s="1" t="s">
        <v>435</v>
      </c>
    </row>
    <row r="16" spans="1:10" x14ac:dyDescent="0.25">
      <c r="A16">
        <v>77956</v>
      </c>
      <c r="B16">
        <v>1</v>
      </c>
      <c r="C16" s="1" t="s">
        <v>810</v>
      </c>
      <c r="D16">
        <v>332</v>
      </c>
      <c r="E16" s="2">
        <v>4.1666666666666666E-3</v>
      </c>
      <c r="F16" s="1" t="s">
        <v>774</v>
      </c>
      <c r="G16" t="b">
        <v>1</v>
      </c>
      <c r="H16" s="3">
        <v>43538.004363425927</v>
      </c>
      <c r="I16" s="1" t="s">
        <v>180</v>
      </c>
      <c r="J16" s="1" t="s">
        <v>181</v>
      </c>
    </row>
    <row r="17" spans="1:10" x14ac:dyDescent="0.25">
      <c r="A17">
        <v>77956</v>
      </c>
      <c r="B17">
        <v>2</v>
      </c>
      <c r="C17" s="1" t="s">
        <v>810</v>
      </c>
      <c r="D17">
        <v>332</v>
      </c>
      <c r="E17" s="2">
        <v>4.1666666666666666E-3</v>
      </c>
      <c r="F17" s="1" t="s">
        <v>775</v>
      </c>
      <c r="G17" t="b">
        <v>1</v>
      </c>
      <c r="H17" s="3">
        <v>43538.003958333335</v>
      </c>
      <c r="I17" s="1" t="s">
        <v>434</v>
      </c>
      <c r="J17" s="1" t="s">
        <v>435</v>
      </c>
    </row>
    <row r="18" spans="1:10" x14ac:dyDescent="0.25">
      <c r="A18">
        <v>77957</v>
      </c>
      <c r="B18">
        <v>1</v>
      </c>
      <c r="C18" s="1" t="s">
        <v>811</v>
      </c>
      <c r="D18">
        <v>332</v>
      </c>
      <c r="E18" s="2">
        <v>4.1666666666666666E-3</v>
      </c>
      <c r="F18" s="1" t="s">
        <v>774</v>
      </c>
      <c r="G18" t="b">
        <v>1</v>
      </c>
      <c r="H18" s="3">
        <v>43538.004363425927</v>
      </c>
      <c r="I18" s="1" t="s">
        <v>180</v>
      </c>
      <c r="J18" s="1" t="s">
        <v>181</v>
      </c>
    </row>
    <row r="19" spans="1:10" x14ac:dyDescent="0.25">
      <c r="A19">
        <v>77957</v>
      </c>
      <c r="B19">
        <v>2</v>
      </c>
      <c r="C19" s="1" t="s">
        <v>811</v>
      </c>
      <c r="D19">
        <v>332</v>
      </c>
      <c r="E19" s="2">
        <v>4.1666666666666666E-3</v>
      </c>
      <c r="F19" s="1" t="s">
        <v>775</v>
      </c>
      <c r="G19" t="b">
        <v>1</v>
      </c>
      <c r="H19" s="3">
        <v>43538.004490740743</v>
      </c>
      <c r="I19" s="1" t="s">
        <v>438</v>
      </c>
      <c r="J19" s="1" t="s">
        <v>439</v>
      </c>
    </row>
    <row r="20" spans="1:10" x14ac:dyDescent="0.25">
      <c r="A20">
        <v>77957</v>
      </c>
      <c r="B20">
        <v>3</v>
      </c>
      <c r="C20" s="1" t="s">
        <v>811</v>
      </c>
      <c r="D20">
        <v>332</v>
      </c>
      <c r="E20" s="2">
        <v>4.1666666666666666E-3</v>
      </c>
      <c r="F20" s="1" t="s">
        <v>812</v>
      </c>
      <c r="G20" t="b">
        <v>1</v>
      </c>
      <c r="H20" s="3">
        <v>43538.004664351851</v>
      </c>
      <c r="I20" s="1" t="s">
        <v>681</v>
      </c>
      <c r="J20" s="1" t="s">
        <v>682</v>
      </c>
    </row>
    <row r="21" spans="1:10" x14ac:dyDescent="0.25">
      <c r="A21">
        <v>77958</v>
      </c>
      <c r="B21">
        <v>1</v>
      </c>
      <c r="C21" s="1" t="s">
        <v>813</v>
      </c>
      <c r="D21">
        <v>332</v>
      </c>
      <c r="E21" s="2">
        <v>4.8611111111111112E-3</v>
      </c>
      <c r="F21" s="1" t="s">
        <v>774</v>
      </c>
      <c r="G21" t="b">
        <v>1</v>
      </c>
      <c r="H21" s="3">
        <v>43538.004884259259</v>
      </c>
      <c r="I21" s="1" t="s">
        <v>180</v>
      </c>
      <c r="J21" s="1" t="s">
        <v>181</v>
      </c>
    </row>
    <row r="22" spans="1:10" x14ac:dyDescent="0.25">
      <c r="A22">
        <v>77958</v>
      </c>
      <c r="B22">
        <v>2</v>
      </c>
      <c r="C22" s="1" t="s">
        <v>814</v>
      </c>
      <c r="D22">
        <v>332</v>
      </c>
      <c r="E22" s="2">
        <v>4.8611111111111112E-3</v>
      </c>
      <c r="F22" s="1" t="s">
        <v>775</v>
      </c>
      <c r="G22" t="b">
        <v>1</v>
      </c>
      <c r="H22" s="3">
        <v>43538.005011574074</v>
      </c>
      <c r="I22" s="1" t="s">
        <v>368</v>
      </c>
      <c r="J22" s="1" t="s">
        <v>369</v>
      </c>
    </row>
    <row r="23" spans="1:10" x14ac:dyDescent="0.25">
      <c r="A23">
        <v>77958</v>
      </c>
      <c r="B23">
        <v>3</v>
      </c>
      <c r="C23" s="1" t="s">
        <v>814</v>
      </c>
      <c r="D23">
        <v>332</v>
      </c>
      <c r="E23" s="2">
        <v>4.8611111111111112E-3</v>
      </c>
      <c r="F23" s="1" t="s">
        <v>812</v>
      </c>
      <c r="G23" t="b">
        <v>1</v>
      </c>
      <c r="H23" s="3">
        <v>43538.004780092589</v>
      </c>
      <c r="I23" s="1" t="s">
        <v>681</v>
      </c>
      <c r="J23" s="1" t="s">
        <v>682</v>
      </c>
    </row>
    <row r="24" spans="1:10" x14ac:dyDescent="0.25">
      <c r="A24">
        <v>77959</v>
      </c>
      <c r="B24">
        <v>1</v>
      </c>
      <c r="C24" s="1" t="s">
        <v>815</v>
      </c>
      <c r="D24">
        <v>332</v>
      </c>
      <c r="E24" s="2">
        <v>4.8611111111111112E-3</v>
      </c>
      <c r="F24" s="1" t="s">
        <v>774</v>
      </c>
      <c r="G24" t="b">
        <v>1</v>
      </c>
      <c r="H24" s="3">
        <v>43538.00540509259</v>
      </c>
      <c r="I24" s="1" t="s">
        <v>374</v>
      </c>
      <c r="J24" s="1" t="s">
        <v>375</v>
      </c>
    </row>
    <row r="25" spans="1:10" x14ac:dyDescent="0.25">
      <c r="A25">
        <v>77959</v>
      </c>
      <c r="B25">
        <v>2</v>
      </c>
      <c r="C25" s="1" t="s">
        <v>815</v>
      </c>
      <c r="D25">
        <v>332</v>
      </c>
      <c r="E25" s="2">
        <v>4.8611111111111112E-3</v>
      </c>
      <c r="F25" s="1" t="s">
        <v>775</v>
      </c>
      <c r="G25" t="b">
        <v>1</v>
      </c>
      <c r="H25" s="3">
        <v>43538.005243055559</v>
      </c>
      <c r="I25" s="1" t="s">
        <v>200</v>
      </c>
      <c r="J25" s="1" t="s">
        <v>201</v>
      </c>
    </row>
    <row r="26" spans="1:10" x14ac:dyDescent="0.25">
      <c r="A26">
        <v>77959</v>
      </c>
      <c r="B26">
        <v>3</v>
      </c>
      <c r="C26" s="1" t="s">
        <v>816</v>
      </c>
      <c r="D26">
        <v>332</v>
      </c>
      <c r="E26" s="2">
        <v>4.8611111111111112E-3</v>
      </c>
      <c r="F26" s="1" t="s">
        <v>812</v>
      </c>
      <c r="G26" t="b">
        <v>1</v>
      </c>
      <c r="H26" s="3">
        <v>43538.005300925928</v>
      </c>
      <c r="I26" s="1" t="s">
        <v>681</v>
      </c>
      <c r="J26" s="1" t="s">
        <v>682</v>
      </c>
    </row>
    <row r="27" spans="1:10" x14ac:dyDescent="0.25">
      <c r="A27">
        <v>77960</v>
      </c>
      <c r="B27">
        <v>1</v>
      </c>
      <c r="C27" s="1" t="s">
        <v>817</v>
      </c>
      <c r="D27">
        <v>332</v>
      </c>
      <c r="E27" s="2">
        <v>5.5555555555555558E-3</v>
      </c>
      <c r="F27" s="1" t="s">
        <v>774</v>
      </c>
      <c r="G27" t="b">
        <v>1</v>
      </c>
      <c r="H27" s="3">
        <v>43538.00540509259</v>
      </c>
      <c r="I27" s="1" t="s">
        <v>374</v>
      </c>
      <c r="J27" s="1" t="s">
        <v>375</v>
      </c>
    </row>
    <row r="28" spans="1:10" x14ac:dyDescent="0.25">
      <c r="A28">
        <v>77960</v>
      </c>
      <c r="B28">
        <v>2</v>
      </c>
      <c r="C28" s="1" t="s">
        <v>817</v>
      </c>
      <c r="D28">
        <v>332</v>
      </c>
      <c r="E28" s="2">
        <v>5.5555555555555558E-3</v>
      </c>
      <c r="F28" s="1" t="s">
        <v>775</v>
      </c>
      <c r="G28" t="b">
        <v>1</v>
      </c>
      <c r="H28" s="3">
        <v>43538.005532407406</v>
      </c>
      <c r="I28" s="1" t="s">
        <v>334</v>
      </c>
      <c r="J28" s="1" t="s">
        <v>335</v>
      </c>
    </row>
    <row r="29" spans="1:10" x14ac:dyDescent="0.25">
      <c r="A29">
        <v>77960</v>
      </c>
      <c r="B29">
        <v>3</v>
      </c>
      <c r="C29" s="1" t="s">
        <v>817</v>
      </c>
      <c r="D29">
        <v>332</v>
      </c>
      <c r="E29" s="2">
        <v>5.5555555555555558E-3</v>
      </c>
      <c r="F29" s="1" t="s">
        <v>812</v>
      </c>
      <c r="G29" t="b">
        <v>1</v>
      </c>
      <c r="H29" s="3">
        <v>43538.005624999998</v>
      </c>
      <c r="I29" s="1" t="s">
        <v>681</v>
      </c>
      <c r="J29" s="1" t="s">
        <v>682</v>
      </c>
    </row>
    <row r="30" spans="1:10" x14ac:dyDescent="0.25">
      <c r="A30">
        <v>77961</v>
      </c>
      <c r="B30">
        <v>1</v>
      </c>
      <c r="C30" s="1" t="s">
        <v>818</v>
      </c>
      <c r="D30">
        <v>332</v>
      </c>
      <c r="E30" s="2">
        <v>5.5555555555555558E-3</v>
      </c>
      <c r="F30" s="1" t="s">
        <v>774</v>
      </c>
      <c r="G30" t="b">
        <v>1</v>
      </c>
      <c r="H30" s="3">
        <v>43538.005925925929</v>
      </c>
      <c r="I30" s="1" t="s">
        <v>180</v>
      </c>
      <c r="J30" s="1" t="s">
        <v>181</v>
      </c>
    </row>
    <row r="31" spans="1:10" x14ac:dyDescent="0.25">
      <c r="A31">
        <v>77961</v>
      </c>
      <c r="B31">
        <v>2</v>
      </c>
      <c r="C31" s="1" t="s">
        <v>818</v>
      </c>
      <c r="D31">
        <v>332</v>
      </c>
      <c r="E31" s="2">
        <v>5.5555555555555558E-3</v>
      </c>
      <c r="F31" s="1" t="s">
        <v>775</v>
      </c>
      <c r="G31" t="b">
        <v>1</v>
      </c>
      <c r="H31" s="3">
        <v>43538.006041666667</v>
      </c>
      <c r="I31" s="1" t="s">
        <v>234</v>
      </c>
      <c r="J31" s="1" t="s">
        <v>235</v>
      </c>
    </row>
    <row r="32" spans="1:10" x14ac:dyDescent="0.25">
      <c r="A32">
        <v>77961</v>
      </c>
      <c r="B32">
        <v>3</v>
      </c>
      <c r="C32" s="1" t="s">
        <v>818</v>
      </c>
      <c r="D32">
        <v>332</v>
      </c>
      <c r="E32" s="2">
        <v>5.5555555555555558E-3</v>
      </c>
      <c r="F32" s="1" t="s">
        <v>812</v>
      </c>
      <c r="G32" t="b">
        <v>1</v>
      </c>
      <c r="H32" s="3">
        <v>43538.00582175926</v>
      </c>
      <c r="I32" s="1" t="s">
        <v>681</v>
      </c>
      <c r="J32" s="1" t="s">
        <v>682</v>
      </c>
    </row>
    <row r="33" spans="1:10" x14ac:dyDescent="0.25">
      <c r="A33">
        <v>77962</v>
      </c>
      <c r="B33">
        <v>1</v>
      </c>
      <c r="C33" s="1" t="s">
        <v>819</v>
      </c>
      <c r="D33">
        <v>332</v>
      </c>
      <c r="E33" s="2">
        <v>6.2500000000000003E-3</v>
      </c>
      <c r="F33" s="1" t="s">
        <v>774</v>
      </c>
      <c r="G33" t="b">
        <v>1</v>
      </c>
      <c r="H33" s="3">
        <v>43538.00644675926</v>
      </c>
      <c r="I33" s="1" t="s">
        <v>180</v>
      </c>
      <c r="J33" s="1" t="s">
        <v>181</v>
      </c>
    </row>
    <row r="34" spans="1:10" x14ac:dyDescent="0.25">
      <c r="A34">
        <v>77962</v>
      </c>
      <c r="B34">
        <v>2</v>
      </c>
      <c r="C34" s="1" t="s">
        <v>819</v>
      </c>
      <c r="D34">
        <v>332</v>
      </c>
      <c r="E34" s="2">
        <v>6.2500000000000003E-3</v>
      </c>
      <c r="F34" s="1" t="s">
        <v>775</v>
      </c>
      <c r="G34" t="b">
        <v>1</v>
      </c>
      <c r="H34" s="3">
        <v>43538.006041666667</v>
      </c>
      <c r="I34" s="1" t="s">
        <v>234</v>
      </c>
      <c r="J34" s="1" t="s">
        <v>235</v>
      </c>
    </row>
    <row r="35" spans="1:10" x14ac:dyDescent="0.25">
      <c r="A35">
        <v>77963</v>
      </c>
      <c r="B35">
        <v>1</v>
      </c>
      <c r="C35" s="1" t="s">
        <v>820</v>
      </c>
      <c r="D35">
        <v>332</v>
      </c>
      <c r="E35" s="2">
        <v>6.2500000000000003E-3</v>
      </c>
      <c r="F35" s="1" t="s">
        <v>774</v>
      </c>
      <c r="G35" t="b">
        <v>1</v>
      </c>
      <c r="H35" s="3">
        <v>43538.00644675926</v>
      </c>
      <c r="I35" s="1" t="s">
        <v>180</v>
      </c>
      <c r="J35" s="1" t="s">
        <v>181</v>
      </c>
    </row>
    <row r="36" spans="1:10" x14ac:dyDescent="0.25">
      <c r="A36">
        <v>77963</v>
      </c>
      <c r="B36">
        <v>2</v>
      </c>
      <c r="C36" s="1" t="s">
        <v>820</v>
      </c>
      <c r="D36">
        <v>332</v>
      </c>
      <c r="E36" s="2">
        <v>6.2500000000000003E-3</v>
      </c>
      <c r="F36" s="1" t="s">
        <v>775</v>
      </c>
      <c r="G36" t="b">
        <v>1</v>
      </c>
      <c r="H36" s="3">
        <v>43538.006574074076</v>
      </c>
      <c r="I36" s="1" t="s">
        <v>342</v>
      </c>
      <c r="J36" s="1" t="s">
        <v>343</v>
      </c>
    </row>
    <row r="37" spans="1:10" x14ac:dyDescent="0.25">
      <c r="A37">
        <v>77964</v>
      </c>
      <c r="B37">
        <v>1</v>
      </c>
      <c r="C37" s="1" t="s">
        <v>821</v>
      </c>
      <c r="D37">
        <v>332</v>
      </c>
      <c r="E37" s="2">
        <v>6.9444444444444441E-3</v>
      </c>
      <c r="F37" s="1" t="s">
        <v>774</v>
      </c>
      <c r="G37" t="b">
        <v>1</v>
      </c>
      <c r="H37" s="3">
        <v>43538.006967592592</v>
      </c>
      <c r="I37" s="1" t="s">
        <v>374</v>
      </c>
      <c r="J37" s="1" t="s">
        <v>375</v>
      </c>
    </row>
    <row r="38" spans="1:10" x14ac:dyDescent="0.25">
      <c r="A38">
        <v>77964</v>
      </c>
      <c r="B38">
        <v>2</v>
      </c>
      <c r="C38" s="1" t="s">
        <v>821</v>
      </c>
      <c r="D38">
        <v>332</v>
      </c>
      <c r="E38" s="2">
        <v>6.9444444444444441E-3</v>
      </c>
      <c r="F38" s="1" t="s">
        <v>775</v>
      </c>
      <c r="G38" t="b">
        <v>1</v>
      </c>
      <c r="H38" s="3">
        <v>43538.00708333333</v>
      </c>
      <c r="I38" s="1" t="s">
        <v>796</v>
      </c>
      <c r="J38" s="1" t="s">
        <v>797</v>
      </c>
    </row>
    <row r="39" spans="1:10" x14ac:dyDescent="0.25">
      <c r="A39">
        <v>77965</v>
      </c>
      <c r="B39">
        <v>1</v>
      </c>
      <c r="C39" s="1" t="s">
        <v>822</v>
      </c>
      <c r="D39">
        <v>332</v>
      </c>
      <c r="E39" s="2">
        <v>6.9444444444444441E-3</v>
      </c>
      <c r="F39" s="1" t="s">
        <v>774</v>
      </c>
      <c r="G39" t="b">
        <v>1</v>
      </c>
      <c r="H39" s="3">
        <v>43538.007488425923</v>
      </c>
      <c r="I39" s="1" t="s">
        <v>180</v>
      </c>
      <c r="J39" s="1" t="s">
        <v>181</v>
      </c>
    </row>
    <row r="40" spans="1:10" x14ac:dyDescent="0.25">
      <c r="A40">
        <v>77965</v>
      </c>
      <c r="B40">
        <v>2</v>
      </c>
      <c r="C40" s="1" t="s">
        <v>822</v>
      </c>
      <c r="D40">
        <v>332</v>
      </c>
      <c r="E40" s="2">
        <v>6.9444444444444441E-3</v>
      </c>
      <c r="F40" s="1" t="s">
        <v>775</v>
      </c>
      <c r="G40" t="b">
        <v>1</v>
      </c>
      <c r="H40" s="3">
        <v>43538.00708333333</v>
      </c>
      <c r="I40" s="1" t="s">
        <v>796</v>
      </c>
      <c r="J40" s="1" t="s">
        <v>797</v>
      </c>
    </row>
    <row r="41" spans="1:10" x14ac:dyDescent="0.25">
      <c r="A41">
        <v>77966</v>
      </c>
      <c r="B41">
        <v>1</v>
      </c>
      <c r="C41" s="1" t="s">
        <v>823</v>
      </c>
      <c r="D41">
        <v>332</v>
      </c>
      <c r="E41" s="2">
        <v>7.6388888888888886E-3</v>
      </c>
      <c r="F41" s="1" t="s">
        <v>774</v>
      </c>
      <c r="G41" t="b">
        <v>1</v>
      </c>
      <c r="H41" s="3">
        <v>43538.007488425923</v>
      </c>
      <c r="I41" s="1" t="s">
        <v>180</v>
      </c>
      <c r="J41" s="1" t="s">
        <v>181</v>
      </c>
    </row>
    <row r="42" spans="1:10" x14ac:dyDescent="0.25">
      <c r="A42">
        <v>77966</v>
      </c>
      <c r="B42">
        <v>2</v>
      </c>
      <c r="C42" s="1" t="s">
        <v>823</v>
      </c>
      <c r="D42">
        <v>332</v>
      </c>
      <c r="E42" s="2">
        <v>7.6388888888888886E-3</v>
      </c>
      <c r="F42" s="1" t="s">
        <v>775</v>
      </c>
      <c r="G42" t="b">
        <v>1</v>
      </c>
      <c r="H42" s="3">
        <v>43538.007615740738</v>
      </c>
      <c r="I42" s="1" t="s">
        <v>192</v>
      </c>
      <c r="J42" s="1" t="s">
        <v>193</v>
      </c>
    </row>
    <row r="43" spans="1:10" x14ac:dyDescent="0.25">
      <c r="A43">
        <v>77967</v>
      </c>
      <c r="B43">
        <v>1</v>
      </c>
      <c r="C43" s="1" t="s">
        <v>824</v>
      </c>
      <c r="D43">
        <v>332</v>
      </c>
      <c r="E43" s="2">
        <v>7.6388888888888886E-3</v>
      </c>
      <c r="F43" s="1" t="s">
        <v>774</v>
      </c>
      <c r="G43" t="b">
        <v>1</v>
      </c>
      <c r="H43" s="3">
        <v>43538.008009259262</v>
      </c>
      <c r="I43" s="1" t="s">
        <v>180</v>
      </c>
      <c r="J43" s="1" t="s">
        <v>181</v>
      </c>
    </row>
    <row r="44" spans="1:10" x14ac:dyDescent="0.25">
      <c r="A44">
        <v>77967</v>
      </c>
      <c r="B44">
        <v>2</v>
      </c>
      <c r="C44" s="1" t="s">
        <v>824</v>
      </c>
      <c r="D44">
        <v>332</v>
      </c>
      <c r="E44" s="2">
        <v>7.6388888888888886E-3</v>
      </c>
      <c r="F44" s="1" t="s">
        <v>775</v>
      </c>
      <c r="G44" t="b">
        <v>1</v>
      </c>
      <c r="H44" s="3">
        <v>43538.008136574077</v>
      </c>
      <c r="I44" s="1" t="s">
        <v>286</v>
      </c>
      <c r="J44" s="1" t="s">
        <v>287</v>
      </c>
    </row>
    <row r="45" spans="1:10" x14ac:dyDescent="0.25">
      <c r="A45">
        <v>77968</v>
      </c>
      <c r="B45">
        <v>1</v>
      </c>
      <c r="C45" s="1" t="s">
        <v>825</v>
      </c>
      <c r="D45">
        <v>332</v>
      </c>
      <c r="E45" s="2">
        <v>8.3333333333333332E-3</v>
      </c>
      <c r="F45" s="1" t="s">
        <v>774</v>
      </c>
      <c r="G45" t="b">
        <v>1</v>
      </c>
      <c r="H45" s="3">
        <v>43538.008530092593</v>
      </c>
      <c r="I45" s="1" t="s">
        <v>180</v>
      </c>
      <c r="J45" s="1" t="s">
        <v>181</v>
      </c>
    </row>
    <row r="46" spans="1:10" x14ac:dyDescent="0.25">
      <c r="A46">
        <v>77968</v>
      </c>
      <c r="B46">
        <v>2</v>
      </c>
      <c r="C46" s="1" t="s">
        <v>825</v>
      </c>
      <c r="D46">
        <v>332</v>
      </c>
      <c r="E46" s="2">
        <v>8.3333333333333332E-3</v>
      </c>
      <c r="F46" s="1" t="s">
        <v>775</v>
      </c>
      <c r="G46" t="b">
        <v>1</v>
      </c>
      <c r="H46" s="3">
        <v>43538.008136574077</v>
      </c>
      <c r="I46" s="1" t="s">
        <v>286</v>
      </c>
      <c r="J46" s="1" t="s">
        <v>287</v>
      </c>
    </row>
    <row r="47" spans="1:10" x14ac:dyDescent="0.25">
      <c r="A47">
        <v>77969</v>
      </c>
      <c r="B47">
        <v>1</v>
      </c>
      <c r="C47" s="1" t="s">
        <v>826</v>
      </c>
      <c r="D47">
        <v>332</v>
      </c>
      <c r="E47" s="2">
        <v>8.3333333333333332E-3</v>
      </c>
      <c r="F47" s="1" t="s">
        <v>774</v>
      </c>
      <c r="G47" t="b">
        <v>1</v>
      </c>
      <c r="H47" s="3">
        <v>43538.008530092593</v>
      </c>
      <c r="I47" s="1" t="s">
        <v>180</v>
      </c>
      <c r="J47" s="1" t="s">
        <v>181</v>
      </c>
    </row>
    <row r="48" spans="1:10" x14ac:dyDescent="0.25">
      <c r="A48">
        <v>77969</v>
      </c>
      <c r="B48">
        <v>2</v>
      </c>
      <c r="C48" s="1" t="s">
        <v>826</v>
      </c>
      <c r="D48">
        <v>332</v>
      </c>
      <c r="E48" s="2">
        <v>8.3333333333333332E-3</v>
      </c>
      <c r="F48" s="1" t="s">
        <v>775</v>
      </c>
      <c r="G48" t="b">
        <v>1</v>
      </c>
      <c r="H48" s="3">
        <v>43538.008657407408</v>
      </c>
      <c r="I48" s="1" t="s">
        <v>218</v>
      </c>
      <c r="J48" s="1" t="s">
        <v>219</v>
      </c>
    </row>
    <row r="49" spans="1:10" x14ac:dyDescent="0.25">
      <c r="A49">
        <v>77970</v>
      </c>
      <c r="B49">
        <v>1</v>
      </c>
      <c r="C49" s="1" t="s">
        <v>827</v>
      </c>
      <c r="D49">
        <v>332</v>
      </c>
      <c r="E49" s="2">
        <v>9.0277777777777769E-3</v>
      </c>
      <c r="F49" s="1" t="s">
        <v>774</v>
      </c>
      <c r="G49" t="b">
        <v>1</v>
      </c>
      <c r="H49" s="3">
        <v>43538.009050925924</v>
      </c>
      <c r="I49" s="1" t="s">
        <v>180</v>
      </c>
      <c r="J49" s="1" t="s">
        <v>181</v>
      </c>
    </row>
    <row r="50" spans="1:10" x14ac:dyDescent="0.25">
      <c r="A50">
        <v>77970</v>
      </c>
      <c r="B50">
        <v>2</v>
      </c>
      <c r="C50" s="1" t="s">
        <v>827</v>
      </c>
      <c r="D50">
        <v>332</v>
      </c>
      <c r="E50" s="2">
        <v>9.0277777777777769E-3</v>
      </c>
      <c r="F50" s="1" t="s">
        <v>775</v>
      </c>
      <c r="G50" t="b">
        <v>1</v>
      </c>
      <c r="H50" s="3">
        <v>43538.00917824074</v>
      </c>
      <c r="I50" s="1" t="s">
        <v>194</v>
      </c>
      <c r="J50" s="1" t="s">
        <v>195</v>
      </c>
    </row>
    <row r="51" spans="1:10" x14ac:dyDescent="0.25">
      <c r="A51">
        <v>77971</v>
      </c>
      <c r="B51">
        <v>1</v>
      </c>
      <c r="C51" s="1" t="s">
        <v>828</v>
      </c>
      <c r="D51">
        <v>332</v>
      </c>
      <c r="E51" s="2">
        <v>9.0277777777777769E-3</v>
      </c>
      <c r="F51" s="1" t="s">
        <v>774</v>
      </c>
      <c r="G51" t="b">
        <v>1</v>
      </c>
      <c r="H51" s="3">
        <v>43538.009571759256</v>
      </c>
      <c r="I51" s="1" t="s">
        <v>180</v>
      </c>
      <c r="J51" s="1" t="s">
        <v>181</v>
      </c>
    </row>
    <row r="52" spans="1:10" x14ac:dyDescent="0.25">
      <c r="A52">
        <v>77971</v>
      </c>
      <c r="B52">
        <v>2</v>
      </c>
      <c r="C52" s="1" t="s">
        <v>828</v>
      </c>
      <c r="D52">
        <v>332</v>
      </c>
      <c r="E52" s="2">
        <v>9.0277777777777769E-3</v>
      </c>
      <c r="F52" s="1" t="s">
        <v>775</v>
      </c>
      <c r="G52" t="b">
        <v>1</v>
      </c>
      <c r="H52" s="3">
        <v>43538.00917824074</v>
      </c>
      <c r="I52" s="1" t="s">
        <v>194</v>
      </c>
      <c r="J52" s="1" t="s">
        <v>195</v>
      </c>
    </row>
    <row r="53" spans="1:10" x14ac:dyDescent="0.25">
      <c r="A53">
        <v>77972</v>
      </c>
      <c r="B53">
        <v>1</v>
      </c>
      <c r="C53" s="1" t="s">
        <v>829</v>
      </c>
      <c r="D53">
        <v>332</v>
      </c>
      <c r="E53" s="2">
        <v>9.7222222222222224E-3</v>
      </c>
      <c r="F53" s="1" t="s">
        <v>774</v>
      </c>
      <c r="G53" t="b">
        <v>1</v>
      </c>
      <c r="H53" s="3">
        <v>43538.009571759256</v>
      </c>
      <c r="I53" s="1" t="s">
        <v>180</v>
      </c>
      <c r="J53" s="1" t="s">
        <v>181</v>
      </c>
    </row>
    <row r="54" spans="1:10" x14ac:dyDescent="0.25">
      <c r="A54">
        <v>77972</v>
      </c>
      <c r="B54">
        <v>2</v>
      </c>
      <c r="C54" s="1" t="s">
        <v>829</v>
      </c>
      <c r="D54">
        <v>332</v>
      </c>
      <c r="E54" s="2">
        <v>9.7222222222222224E-3</v>
      </c>
      <c r="F54" s="1" t="s">
        <v>775</v>
      </c>
      <c r="G54" t="b">
        <v>1</v>
      </c>
      <c r="H54" s="3">
        <v>43538.009699074071</v>
      </c>
      <c r="I54" s="1" t="s">
        <v>446</v>
      </c>
      <c r="J54" s="1" t="s">
        <v>447</v>
      </c>
    </row>
    <row r="55" spans="1:10" x14ac:dyDescent="0.25">
      <c r="A55">
        <v>77973</v>
      </c>
      <c r="B55">
        <v>1</v>
      </c>
      <c r="C55" s="1" t="s">
        <v>830</v>
      </c>
      <c r="D55">
        <v>332</v>
      </c>
      <c r="E55" s="2">
        <v>9.7222222222222224E-3</v>
      </c>
      <c r="F55" s="1" t="s">
        <v>774</v>
      </c>
      <c r="G55" t="b">
        <v>1</v>
      </c>
      <c r="H55" s="3">
        <v>43538.010104166664</v>
      </c>
      <c r="I55" s="1" t="s">
        <v>180</v>
      </c>
      <c r="J55" s="1" t="s">
        <v>181</v>
      </c>
    </row>
    <row r="56" spans="1:10" x14ac:dyDescent="0.25">
      <c r="A56">
        <v>77973</v>
      </c>
      <c r="B56">
        <v>2</v>
      </c>
      <c r="C56" s="1" t="s">
        <v>830</v>
      </c>
      <c r="D56">
        <v>332</v>
      </c>
      <c r="E56" s="2">
        <v>9.7222222222222224E-3</v>
      </c>
      <c r="F56" s="1" t="s">
        <v>775</v>
      </c>
      <c r="G56" t="b">
        <v>1</v>
      </c>
      <c r="H56" s="3">
        <v>43538.01021990741</v>
      </c>
      <c r="I56" s="1" t="s">
        <v>196</v>
      </c>
      <c r="J56" s="1" t="s">
        <v>197</v>
      </c>
    </row>
    <row r="57" spans="1:10" x14ac:dyDescent="0.25">
      <c r="A57">
        <v>77974</v>
      </c>
      <c r="B57">
        <v>1</v>
      </c>
      <c r="C57" s="1" t="s">
        <v>831</v>
      </c>
      <c r="D57">
        <v>332</v>
      </c>
      <c r="E57" s="2">
        <v>1.0416666666666666E-2</v>
      </c>
      <c r="F57" s="1" t="s">
        <v>775</v>
      </c>
      <c r="G57" t="b">
        <v>1</v>
      </c>
      <c r="H57" s="3">
        <v>43538.01021990741</v>
      </c>
      <c r="I57" s="1" t="s">
        <v>196</v>
      </c>
      <c r="J57" s="1" t="s">
        <v>197</v>
      </c>
    </row>
    <row r="58" spans="1:10" x14ac:dyDescent="0.25">
      <c r="A58">
        <v>77975</v>
      </c>
      <c r="B58">
        <v>1</v>
      </c>
      <c r="C58" s="1" t="s">
        <v>832</v>
      </c>
      <c r="D58">
        <v>332</v>
      </c>
      <c r="E58" s="2">
        <v>1.0416666666666666E-2</v>
      </c>
      <c r="F58" s="1" t="s">
        <v>775</v>
      </c>
      <c r="G58" t="b">
        <v>1</v>
      </c>
      <c r="H58" s="3">
        <v>43538.010729166665</v>
      </c>
      <c r="I58" s="1" t="s">
        <v>779</v>
      </c>
      <c r="J58" s="1" t="s">
        <v>780</v>
      </c>
    </row>
    <row r="59" spans="1:10" x14ac:dyDescent="0.25">
      <c r="A59">
        <v>77976</v>
      </c>
      <c r="B59">
        <v>1</v>
      </c>
      <c r="C59" s="1" t="s">
        <v>833</v>
      </c>
      <c r="D59">
        <v>332</v>
      </c>
      <c r="E59" s="2">
        <v>1.1111111111111112E-2</v>
      </c>
      <c r="F59" s="1" t="s">
        <v>775</v>
      </c>
      <c r="G59" t="b">
        <v>1</v>
      </c>
      <c r="H59" s="3">
        <v>43538.011261574073</v>
      </c>
      <c r="I59" s="1" t="s">
        <v>220</v>
      </c>
      <c r="J59" s="1" t="s">
        <v>221</v>
      </c>
    </row>
    <row r="60" spans="1:10" x14ac:dyDescent="0.25">
      <c r="A60">
        <v>77977</v>
      </c>
      <c r="B60">
        <v>1</v>
      </c>
      <c r="C60" s="1" t="s">
        <v>834</v>
      </c>
      <c r="D60">
        <v>332</v>
      </c>
      <c r="E60" s="2">
        <v>1.1111111111111112E-2</v>
      </c>
      <c r="F60" s="1" t="s">
        <v>775</v>
      </c>
      <c r="G60" t="b">
        <v>1</v>
      </c>
      <c r="H60" s="3">
        <v>43538.011261574073</v>
      </c>
      <c r="I60" s="1" t="s">
        <v>220</v>
      </c>
      <c r="J60" s="1" t="s">
        <v>221</v>
      </c>
    </row>
    <row r="61" spans="1:10" x14ac:dyDescent="0.25">
      <c r="A61">
        <v>77978</v>
      </c>
      <c r="B61">
        <v>1</v>
      </c>
      <c r="C61" s="1" t="s">
        <v>835</v>
      </c>
      <c r="D61">
        <v>332</v>
      </c>
      <c r="E61" s="2">
        <v>1.1805555555555555E-2</v>
      </c>
      <c r="F61" s="1" t="s">
        <v>775</v>
      </c>
      <c r="G61" t="b">
        <v>1</v>
      </c>
      <c r="H61" s="3">
        <v>43538.011793981481</v>
      </c>
      <c r="I61" s="1" t="s">
        <v>370</v>
      </c>
      <c r="J61" s="1" t="s">
        <v>371</v>
      </c>
    </row>
    <row r="62" spans="1:10" x14ac:dyDescent="0.25">
      <c r="A62">
        <v>77979</v>
      </c>
      <c r="B62">
        <v>1</v>
      </c>
      <c r="C62" s="1" t="s">
        <v>836</v>
      </c>
      <c r="D62">
        <v>332</v>
      </c>
      <c r="E62" s="2">
        <v>1.1805555555555555E-2</v>
      </c>
      <c r="F62" s="1" t="s">
        <v>775</v>
      </c>
      <c r="G62" t="b">
        <v>1</v>
      </c>
      <c r="H62" s="3">
        <v>43538.012303240743</v>
      </c>
      <c r="I62" s="1" t="s">
        <v>254</v>
      </c>
      <c r="J62" s="1" t="s">
        <v>255</v>
      </c>
    </row>
    <row r="63" spans="1:10" x14ac:dyDescent="0.25">
      <c r="A63">
        <v>77980</v>
      </c>
      <c r="B63">
        <v>1</v>
      </c>
      <c r="C63" s="1" t="s">
        <v>837</v>
      </c>
      <c r="D63">
        <v>332</v>
      </c>
      <c r="E63" s="2">
        <v>1.2500000000000001E-2</v>
      </c>
      <c r="F63" s="1" t="s">
        <v>775</v>
      </c>
      <c r="G63" t="b">
        <v>1</v>
      </c>
      <c r="H63" s="3">
        <v>43538.012303240743</v>
      </c>
      <c r="I63" s="1" t="s">
        <v>254</v>
      </c>
      <c r="J63" s="1" t="s">
        <v>255</v>
      </c>
    </row>
    <row r="64" spans="1:10" x14ac:dyDescent="0.25">
      <c r="A64">
        <v>77981</v>
      </c>
      <c r="B64">
        <v>1</v>
      </c>
      <c r="C64" s="1" t="s">
        <v>838</v>
      </c>
      <c r="D64">
        <v>332</v>
      </c>
      <c r="E64" s="2">
        <v>1.2500000000000001E-2</v>
      </c>
      <c r="F64" s="1" t="s">
        <v>775</v>
      </c>
      <c r="G64" t="b">
        <v>1</v>
      </c>
      <c r="H64" s="3">
        <v>43538.012824074074</v>
      </c>
      <c r="I64" s="1" t="s">
        <v>346</v>
      </c>
      <c r="J64" s="1" t="s">
        <v>347</v>
      </c>
    </row>
    <row r="65" spans="1:10" x14ac:dyDescent="0.25">
      <c r="A65">
        <v>77982</v>
      </c>
      <c r="B65">
        <v>1</v>
      </c>
      <c r="C65" s="1" t="s">
        <v>839</v>
      </c>
      <c r="D65">
        <v>332</v>
      </c>
      <c r="E65" s="2">
        <v>1.3194444444444444E-2</v>
      </c>
      <c r="F65" s="1" t="s">
        <v>775</v>
      </c>
      <c r="G65" t="b">
        <v>1</v>
      </c>
      <c r="H65" s="3">
        <v>43538.013356481482</v>
      </c>
      <c r="I65" s="1" t="s">
        <v>240</v>
      </c>
      <c r="J65" s="1" t="s">
        <v>241</v>
      </c>
    </row>
    <row r="66" spans="1:10" x14ac:dyDescent="0.25">
      <c r="A66">
        <v>77983</v>
      </c>
      <c r="B66">
        <v>1</v>
      </c>
      <c r="C66" s="1" t="s">
        <v>840</v>
      </c>
      <c r="D66">
        <v>332</v>
      </c>
      <c r="E66" s="2">
        <v>1.3194444444444444E-2</v>
      </c>
      <c r="F66" s="1" t="s">
        <v>775</v>
      </c>
      <c r="G66" t="b">
        <v>1</v>
      </c>
      <c r="H66" s="3">
        <v>43538.013356481482</v>
      </c>
      <c r="I66" s="1" t="s">
        <v>240</v>
      </c>
      <c r="J66" s="1" t="s">
        <v>241</v>
      </c>
    </row>
    <row r="67" spans="1:10" x14ac:dyDescent="0.25">
      <c r="A67">
        <v>77984</v>
      </c>
      <c r="B67">
        <v>1</v>
      </c>
      <c r="C67" s="1" t="s">
        <v>841</v>
      </c>
      <c r="D67">
        <v>332</v>
      </c>
      <c r="E67" s="2">
        <v>1.3888888888888888E-2</v>
      </c>
      <c r="F67" s="1" t="s">
        <v>775</v>
      </c>
      <c r="G67" t="b">
        <v>1</v>
      </c>
      <c r="H67" s="3">
        <v>43538.013877314814</v>
      </c>
      <c r="I67" s="1" t="s">
        <v>422</v>
      </c>
      <c r="J67" s="1" t="s">
        <v>423</v>
      </c>
    </row>
    <row r="68" spans="1:10" x14ac:dyDescent="0.25">
      <c r="A68">
        <v>77985</v>
      </c>
      <c r="B68">
        <v>1</v>
      </c>
      <c r="C68" s="1" t="s">
        <v>842</v>
      </c>
      <c r="D68">
        <v>332</v>
      </c>
      <c r="E68" s="2">
        <v>1.3888888888888888E-2</v>
      </c>
      <c r="F68" s="1" t="s">
        <v>775</v>
      </c>
      <c r="G68" t="b">
        <v>1</v>
      </c>
      <c r="H68" s="3">
        <v>43538.014398148145</v>
      </c>
      <c r="I68" s="1" t="s">
        <v>262</v>
      </c>
      <c r="J68" s="1" t="s">
        <v>263</v>
      </c>
    </row>
    <row r="69" spans="1:10" x14ac:dyDescent="0.25">
      <c r="A69">
        <v>77986</v>
      </c>
      <c r="B69">
        <v>1</v>
      </c>
      <c r="C69" s="1" t="s">
        <v>843</v>
      </c>
      <c r="D69">
        <v>332</v>
      </c>
      <c r="E69" s="2">
        <v>1.4583333333333334E-2</v>
      </c>
      <c r="F69" s="1" t="s">
        <v>775</v>
      </c>
      <c r="G69" t="b">
        <v>1</v>
      </c>
      <c r="H69" s="3">
        <v>43538.014398148145</v>
      </c>
      <c r="I69" s="1" t="s">
        <v>262</v>
      </c>
      <c r="J69" s="1" t="s">
        <v>263</v>
      </c>
    </row>
    <row r="70" spans="1:10" x14ac:dyDescent="0.25">
      <c r="A70">
        <v>77987</v>
      </c>
      <c r="B70">
        <v>1</v>
      </c>
      <c r="C70" s="1" t="s">
        <v>844</v>
      </c>
      <c r="D70">
        <v>332</v>
      </c>
      <c r="E70" s="2">
        <v>1.4583333333333334E-2</v>
      </c>
      <c r="F70" s="1" t="s">
        <v>775</v>
      </c>
      <c r="G70" t="b">
        <v>1</v>
      </c>
      <c r="H70" s="3">
        <v>43538.014907407407</v>
      </c>
      <c r="I70" s="1" t="s">
        <v>412</v>
      </c>
      <c r="J70" s="1" t="s">
        <v>413</v>
      </c>
    </row>
    <row r="71" spans="1:10" x14ac:dyDescent="0.25">
      <c r="A71">
        <v>77988</v>
      </c>
      <c r="B71">
        <v>1</v>
      </c>
      <c r="C71" s="1" t="s">
        <v>845</v>
      </c>
      <c r="D71">
        <v>332</v>
      </c>
      <c r="E71" s="2">
        <v>1.5277777777777777E-2</v>
      </c>
      <c r="F71" s="1" t="s">
        <v>775</v>
      </c>
      <c r="G71" t="b">
        <v>1</v>
      </c>
      <c r="H71" s="3">
        <v>43538.015439814815</v>
      </c>
      <c r="I71" s="1" t="s">
        <v>694</v>
      </c>
      <c r="J71" s="1" t="s">
        <v>695</v>
      </c>
    </row>
    <row r="72" spans="1:10" x14ac:dyDescent="0.25">
      <c r="A72">
        <v>77989</v>
      </c>
      <c r="B72">
        <v>1</v>
      </c>
      <c r="C72" s="1" t="s">
        <v>846</v>
      </c>
      <c r="D72">
        <v>332</v>
      </c>
      <c r="E72" s="2">
        <v>1.5277777777777777E-2</v>
      </c>
      <c r="F72" s="1" t="s">
        <v>775</v>
      </c>
      <c r="G72" t="b">
        <v>1</v>
      </c>
      <c r="H72" s="3">
        <v>43538.015439814815</v>
      </c>
      <c r="I72" s="1" t="s">
        <v>694</v>
      </c>
      <c r="J72" s="1" t="s">
        <v>695</v>
      </c>
    </row>
    <row r="73" spans="1:10" x14ac:dyDescent="0.25">
      <c r="A73">
        <v>77990</v>
      </c>
      <c r="B73">
        <v>1</v>
      </c>
      <c r="C73" s="1" t="s">
        <v>847</v>
      </c>
      <c r="D73">
        <v>332</v>
      </c>
      <c r="E73" s="2">
        <v>1.5972222222222221E-2</v>
      </c>
      <c r="F73" s="1" t="s">
        <v>775</v>
      </c>
      <c r="G73" t="b">
        <v>1</v>
      </c>
      <c r="H73" s="3">
        <v>43538.015960648147</v>
      </c>
      <c r="I73" s="1" t="s">
        <v>170</v>
      </c>
      <c r="J73" s="1" t="s">
        <v>171</v>
      </c>
    </row>
    <row r="74" spans="1:10" x14ac:dyDescent="0.25">
      <c r="A74">
        <v>77991</v>
      </c>
      <c r="B74">
        <v>1</v>
      </c>
      <c r="C74" s="1" t="s">
        <v>848</v>
      </c>
      <c r="D74">
        <v>332</v>
      </c>
      <c r="E74" s="2">
        <v>1.5972222222222221E-2</v>
      </c>
      <c r="F74" s="1" t="s">
        <v>775</v>
      </c>
      <c r="G74" t="b">
        <v>1</v>
      </c>
      <c r="H74" s="3">
        <v>43538.016481481478</v>
      </c>
      <c r="I74" s="1" t="s">
        <v>372</v>
      </c>
      <c r="J74" s="1" t="s">
        <v>373</v>
      </c>
    </row>
    <row r="75" spans="1:10" x14ac:dyDescent="0.25">
      <c r="A75">
        <v>77992</v>
      </c>
      <c r="B75">
        <v>1</v>
      </c>
      <c r="C75" s="1" t="s">
        <v>849</v>
      </c>
      <c r="D75">
        <v>332</v>
      </c>
      <c r="E75" s="2">
        <v>1.6666666666666666E-2</v>
      </c>
      <c r="F75" s="1" t="s">
        <v>850</v>
      </c>
      <c r="G75" t="b">
        <v>1</v>
      </c>
      <c r="H75" s="3">
        <v>43538.016655092593</v>
      </c>
      <c r="I75" s="1" t="s">
        <v>679</v>
      </c>
      <c r="J75" s="1" t="s">
        <v>680</v>
      </c>
    </row>
    <row r="76" spans="1:10" x14ac:dyDescent="0.25">
      <c r="A76">
        <v>77992</v>
      </c>
      <c r="B76">
        <v>2</v>
      </c>
      <c r="C76" s="1" t="s">
        <v>849</v>
      </c>
      <c r="D76">
        <v>332</v>
      </c>
      <c r="E76" s="2">
        <v>1.6666666666666666E-2</v>
      </c>
      <c r="F76" s="1" t="s">
        <v>775</v>
      </c>
      <c r="G76" t="b">
        <v>1</v>
      </c>
      <c r="H76" s="3">
        <v>43538.016481481478</v>
      </c>
      <c r="I76" s="1" t="s">
        <v>372</v>
      </c>
      <c r="J76" s="1" t="s">
        <v>373</v>
      </c>
    </row>
    <row r="77" spans="1:10" x14ac:dyDescent="0.25">
      <c r="A77">
        <v>77993</v>
      </c>
      <c r="B77">
        <v>1</v>
      </c>
      <c r="C77" s="1" t="s">
        <v>851</v>
      </c>
      <c r="D77">
        <v>332</v>
      </c>
      <c r="E77" s="2">
        <v>1.6666666666666666E-2</v>
      </c>
      <c r="F77" s="1" t="s">
        <v>850</v>
      </c>
      <c r="G77" t="b">
        <v>1</v>
      </c>
      <c r="H77" s="3">
        <v>43538.016898148147</v>
      </c>
      <c r="I77" s="1" t="s">
        <v>681</v>
      </c>
      <c r="J77" s="1" t="s">
        <v>682</v>
      </c>
    </row>
    <row r="78" spans="1:10" x14ac:dyDescent="0.25">
      <c r="A78">
        <v>77993</v>
      </c>
      <c r="B78">
        <v>2</v>
      </c>
      <c r="C78" s="1" t="s">
        <v>851</v>
      </c>
      <c r="D78">
        <v>332</v>
      </c>
      <c r="E78" s="2">
        <v>1.6666666666666666E-2</v>
      </c>
      <c r="F78" s="1" t="s">
        <v>775</v>
      </c>
      <c r="G78" t="b">
        <v>1</v>
      </c>
      <c r="H78" s="3">
        <v>43538.017002314817</v>
      </c>
      <c r="I78" s="1" t="s">
        <v>316</v>
      </c>
      <c r="J78" s="1" t="s">
        <v>317</v>
      </c>
    </row>
    <row r="79" spans="1:10" x14ac:dyDescent="0.25">
      <c r="A79">
        <v>77994</v>
      </c>
      <c r="B79">
        <v>1</v>
      </c>
      <c r="C79" s="1" t="s">
        <v>852</v>
      </c>
      <c r="D79">
        <v>332</v>
      </c>
      <c r="E79" s="2">
        <v>1.7361111111111112E-2</v>
      </c>
      <c r="F79" s="1" t="s">
        <v>850</v>
      </c>
      <c r="G79" t="b">
        <v>1</v>
      </c>
      <c r="H79" s="3">
        <v>43538.017418981479</v>
      </c>
      <c r="I79" s="1" t="s">
        <v>681</v>
      </c>
      <c r="J79" s="1" t="s">
        <v>682</v>
      </c>
    </row>
    <row r="80" spans="1:10" x14ac:dyDescent="0.25">
      <c r="A80">
        <v>77994</v>
      </c>
      <c r="B80">
        <v>2</v>
      </c>
      <c r="C80" s="1" t="s">
        <v>852</v>
      </c>
      <c r="D80">
        <v>332</v>
      </c>
      <c r="E80" s="2">
        <v>1.7361111111111112E-2</v>
      </c>
      <c r="F80" s="1" t="s">
        <v>775</v>
      </c>
      <c r="G80" t="b">
        <v>1</v>
      </c>
      <c r="H80" s="3">
        <v>43538.017523148148</v>
      </c>
      <c r="I80" s="1" t="s">
        <v>288</v>
      </c>
      <c r="J80" s="1" t="s">
        <v>289</v>
      </c>
    </row>
    <row r="81" spans="1:10" x14ac:dyDescent="0.25">
      <c r="A81">
        <v>77995</v>
      </c>
      <c r="B81">
        <v>1</v>
      </c>
      <c r="C81" s="1" t="s">
        <v>853</v>
      </c>
      <c r="D81">
        <v>332</v>
      </c>
      <c r="E81" s="2">
        <v>1.7361111111111112E-2</v>
      </c>
      <c r="F81" s="1" t="s">
        <v>850</v>
      </c>
      <c r="G81" t="b">
        <v>1</v>
      </c>
      <c r="H81" s="3">
        <v>43538.017418981479</v>
      </c>
      <c r="I81" s="1" t="s">
        <v>681</v>
      </c>
      <c r="J81" s="1" t="s">
        <v>682</v>
      </c>
    </row>
    <row r="82" spans="1:10" x14ac:dyDescent="0.25">
      <c r="A82">
        <v>77995</v>
      </c>
      <c r="B82">
        <v>2</v>
      </c>
      <c r="C82" s="1" t="s">
        <v>853</v>
      </c>
      <c r="D82">
        <v>332</v>
      </c>
      <c r="E82" s="2">
        <v>1.7361111111111112E-2</v>
      </c>
      <c r="F82" s="1" t="s">
        <v>775</v>
      </c>
      <c r="G82" t="b">
        <v>1</v>
      </c>
      <c r="H82" s="3">
        <v>43538.017523148148</v>
      </c>
      <c r="I82" s="1" t="s">
        <v>288</v>
      </c>
      <c r="J82" s="1" t="s">
        <v>289</v>
      </c>
    </row>
    <row r="83" spans="1:10" x14ac:dyDescent="0.25">
      <c r="A83">
        <v>77996</v>
      </c>
      <c r="B83">
        <v>1</v>
      </c>
      <c r="C83" s="1" t="s">
        <v>854</v>
      </c>
      <c r="D83">
        <v>332</v>
      </c>
      <c r="E83" s="2">
        <v>1.8055555555555554E-2</v>
      </c>
      <c r="F83" s="1" t="s">
        <v>850</v>
      </c>
      <c r="G83" t="b">
        <v>1</v>
      </c>
      <c r="H83" s="3">
        <v>43538.017939814818</v>
      </c>
      <c r="I83" s="1" t="s">
        <v>681</v>
      </c>
      <c r="J83" s="1" t="s">
        <v>682</v>
      </c>
    </row>
    <row r="84" spans="1:10" x14ac:dyDescent="0.25">
      <c r="A84">
        <v>77996</v>
      </c>
      <c r="B84">
        <v>2</v>
      </c>
      <c r="C84" s="1" t="s">
        <v>854</v>
      </c>
      <c r="D84">
        <v>332</v>
      </c>
      <c r="E84" s="2">
        <v>1.8055555555555554E-2</v>
      </c>
      <c r="F84" s="1" t="s">
        <v>775</v>
      </c>
      <c r="G84" t="b">
        <v>1</v>
      </c>
      <c r="H84" s="3">
        <v>43538.018194444441</v>
      </c>
      <c r="I84" s="1" t="s">
        <v>176</v>
      </c>
      <c r="J84" s="1" t="s">
        <v>177</v>
      </c>
    </row>
    <row r="85" spans="1:10" x14ac:dyDescent="0.25">
      <c r="A85">
        <v>77997</v>
      </c>
      <c r="B85">
        <v>1</v>
      </c>
      <c r="C85" s="1" t="s">
        <v>855</v>
      </c>
      <c r="D85">
        <v>332</v>
      </c>
      <c r="E85" s="2">
        <v>1.8055555555555554E-2</v>
      </c>
      <c r="F85" s="1" t="s">
        <v>850</v>
      </c>
      <c r="G85" t="b">
        <v>1</v>
      </c>
      <c r="H85" s="3">
        <v>43538.018460648149</v>
      </c>
      <c r="I85" s="1" t="s">
        <v>681</v>
      </c>
      <c r="J85" s="1" t="s">
        <v>682</v>
      </c>
    </row>
    <row r="86" spans="1:10" x14ac:dyDescent="0.25">
      <c r="A86">
        <v>77997</v>
      </c>
      <c r="B86">
        <v>2</v>
      </c>
      <c r="C86" s="1" t="s">
        <v>855</v>
      </c>
      <c r="D86">
        <v>332</v>
      </c>
      <c r="E86" s="2">
        <v>1.8055555555555554E-2</v>
      </c>
      <c r="F86" s="1" t="s">
        <v>775</v>
      </c>
      <c r="G86" t="b">
        <v>1</v>
      </c>
      <c r="H86" s="3">
        <v>43538.018564814818</v>
      </c>
      <c r="I86" s="1" t="s">
        <v>390</v>
      </c>
      <c r="J86" s="1" t="s">
        <v>391</v>
      </c>
    </row>
    <row r="87" spans="1:10" x14ac:dyDescent="0.25">
      <c r="A87">
        <v>77998</v>
      </c>
      <c r="B87">
        <v>1</v>
      </c>
      <c r="C87" s="1" t="s">
        <v>856</v>
      </c>
      <c r="D87">
        <v>332</v>
      </c>
      <c r="E87" s="2">
        <v>1.8749999999999999E-2</v>
      </c>
      <c r="F87" s="1" t="s">
        <v>850</v>
      </c>
      <c r="G87" t="b">
        <v>1</v>
      </c>
      <c r="H87" s="3">
        <v>43538.018460648149</v>
      </c>
      <c r="I87" s="1" t="s">
        <v>681</v>
      </c>
      <c r="J87" s="1" t="s">
        <v>682</v>
      </c>
    </row>
    <row r="88" spans="1:10" x14ac:dyDescent="0.25">
      <c r="A88">
        <v>77998</v>
      </c>
      <c r="B88">
        <v>2</v>
      </c>
      <c r="C88" s="1" t="s">
        <v>856</v>
      </c>
      <c r="D88">
        <v>332</v>
      </c>
      <c r="E88" s="2">
        <v>1.8749999999999999E-2</v>
      </c>
      <c r="F88" s="1" t="s">
        <v>775</v>
      </c>
      <c r="G88" t="b">
        <v>1</v>
      </c>
      <c r="H88" s="3">
        <v>43538.018657407411</v>
      </c>
      <c r="I88" s="1" t="s">
        <v>178</v>
      </c>
      <c r="J88" s="1" t="s">
        <v>179</v>
      </c>
    </row>
    <row r="89" spans="1:10" x14ac:dyDescent="0.25">
      <c r="A89">
        <v>77999</v>
      </c>
      <c r="B89">
        <v>1</v>
      </c>
      <c r="C89" s="1" t="s">
        <v>857</v>
      </c>
      <c r="D89">
        <v>332</v>
      </c>
      <c r="E89" s="2">
        <v>1.8749999999999999E-2</v>
      </c>
      <c r="F89" s="1" t="s">
        <v>775</v>
      </c>
      <c r="G89" t="b">
        <v>1</v>
      </c>
      <c r="H89" s="3">
        <v>43538.019097222219</v>
      </c>
      <c r="I89" s="1" t="s">
        <v>374</v>
      </c>
      <c r="J89" s="1" t="s">
        <v>375</v>
      </c>
    </row>
    <row r="90" spans="1:10" x14ac:dyDescent="0.25">
      <c r="A90">
        <v>78000</v>
      </c>
      <c r="B90">
        <v>1</v>
      </c>
      <c r="C90" s="1" t="s">
        <v>858</v>
      </c>
      <c r="D90">
        <v>332</v>
      </c>
      <c r="E90" s="2">
        <v>1.9444444444444445E-2</v>
      </c>
      <c r="F90" s="1" t="s">
        <v>775</v>
      </c>
      <c r="G90" t="b">
        <v>1</v>
      </c>
      <c r="H90" s="3">
        <v>43538.019606481481</v>
      </c>
      <c r="I90" s="1" t="s">
        <v>374</v>
      </c>
      <c r="J90" s="1" t="s">
        <v>375</v>
      </c>
    </row>
    <row r="91" spans="1:10" x14ac:dyDescent="0.25">
      <c r="A91">
        <v>78001</v>
      </c>
      <c r="B91">
        <v>1</v>
      </c>
      <c r="C91" s="1" t="s">
        <v>859</v>
      </c>
      <c r="D91">
        <v>332</v>
      </c>
      <c r="E91" s="2">
        <v>1.9444444444444445E-2</v>
      </c>
      <c r="F91" s="1" t="s">
        <v>775</v>
      </c>
      <c r="G91" t="b">
        <v>1</v>
      </c>
      <c r="H91" s="3">
        <v>43538.019606481481</v>
      </c>
      <c r="I91" s="1" t="s">
        <v>374</v>
      </c>
      <c r="J91" s="1" t="s">
        <v>375</v>
      </c>
    </row>
    <row r="92" spans="1:10" x14ac:dyDescent="0.25">
      <c r="A92">
        <v>78002</v>
      </c>
      <c r="B92">
        <v>1</v>
      </c>
      <c r="C92" s="1" t="s">
        <v>860</v>
      </c>
      <c r="D92">
        <v>332</v>
      </c>
      <c r="E92" s="2">
        <v>2.013888888888889E-2</v>
      </c>
      <c r="F92" s="1" t="s">
        <v>775</v>
      </c>
      <c r="G92" t="b">
        <v>1</v>
      </c>
      <c r="H92" s="3">
        <v>43538.020115740743</v>
      </c>
      <c r="I92" s="1" t="s">
        <v>374</v>
      </c>
      <c r="J92" s="1" t="s">
        <v>375</v>
      </c>
    </row>
    <row r="93" spans="1:10" x14ac:dyDescent="0.25">
      <c r="A93">
        <v>78003</v>
      </c>
      <c r="B93">
        <v>1</v>
      </c>
      <c r="C93" s="1" t="s">
        <v>861</v>
      </c>
      <c r="D93">
        <v>332</v>
      </c>
      <c r="E93" s="2">
        <v>2.013888888888889E-2</v>
      </c>
      <c r="F93" s="1" t="s">
        <v>775</v>
      </c>
      <c r="G93" t="b">
        <v>1</v>
      </c>
      <c r="H93" s="3">
        <v>43538.02065972222</v>
      </c>
      <c r="I93" s="1" t="s">
        <v>374</v>
      </c>
      <c r="J93" s="1" t="s">
        <v>375</v>
      </c>
    </row>
    <row r="94" spans="1:10" x14ac:dyDescent="0.25">
      <c r="A94">
        <v>78004</v>
      </c>
      <c r="B94">
        <v>1</v>
      </c>
      <c r="C94" s="1" t="s">
        <v>862</v>
      </c>
      <c r="D94">
        <v>332</v>
      </c>
      <c r="E94" s="2">
        <v>2.0833333333333332E-2</v>
      </c>
      <c r="F94" s="1" t="s">
        <v>775</v>
      </c>
      <c r="G94" t="b">
        <v>1</v>
      </c>
      <c r="H94" s="3">
        <v>43538.02065972222</v>
      </c>
      <c r="I94" s="1" t="s">
        <v>374</v>
      </c>
      <c r="J94" s="1" t="s">
        <v>375</v>
      </c>
    </row>
    <row r="95" spans="1:10" x14ac:dyDescent="0.25">
      <c r="A95">
        <v>78005</v>
      </c>
      <c r="B95">
        <v>1</v>
      </c>
      <c r="C95" s="1" t="s">
        <v>863</v>
      </c>
      <c r="D95">
        <v>332</v>
      </c>
      <c r="E95" s="2">
        <v>2.0833333333333332E-2</v>
      </c>
      <c r="F95" s="1" t="s">
        <v>775</v>
      </c>
      <c r="G95" t="b">
        <v>1</v>
      </c>
      <c r="H95" s="3">
        <v>43538.021192129629</v>
      </c>
      <c r="I95" s="1" t="s">
        <v>180</v>
      </c>
      <c r="J95" s="1" t="s">
        <v>181</v>
      </c>
    </row>
    <row r="96" spans="1:10" x14ac:dyDescent="0.25">
      <c r="A96">
        <v>78006</v>
      </c>
      <c r="B96">
        <v>1</v>
      </c>
      <c r="C96" s="1" t="s">
        <v>864</v>
      </c>
      <c r="D96">
        <v>332</v>
      </c>
      <c r="E96" s="2">
        <v>2.1527777777777778E-2</v>
      </c>
      <c r="F96" s="1" t="s">
        <v>775</v>
      </c>
      <c r="G96" t="b">
        <v>1</v>
      </c>
      <c r="H96" s="3">
        <v>43538.021701388891</v>
      </c>
      <c r="I96" s="1" t="s">
        <v>180</v>
      </c>
      <c r="J96" s="1" t="s">
        <v>181</v>
      </c>
    </row>
    <row r="97" spans="1:10" x14ac:dyDescent="0.25">
      <c r="A97">
        <v>78007</v>
      </c>
      <c r="B97">
        <v>1</v>
      </c>
      <c r="C97" s="1" t="s">
        <v>865</v>
      </c>
      <c r="D97">
        <v>332</v>
      </c>
      <c r="E97" s="2">
        <v>2.1527777777777778E-2</v>
      </c>
      <c r="F97" s="1" t="s">
        <v>775</v>
      </c>
      <c r="G97" t="b">
        <v>1</v>
      </c>
      <c r="H97" s="3">
        <v>43538.021701388891</v>
      </c>
      <c r="I97" s="1" t="s">
        <v>180</v>
      </c>
      <c r="J97" s="1" t="s">
        <v>181</v>
      </c>
    </row>
    <row r="98" spans="1:10" x14ac:dyDescent="0.25">
      <c r="A98">
        <v>78008</v>
      </c>
      <c r="B98">
        <v>1</v>
      </c>
      <c r="C98" s="1" t="s">
        <v>866</v>
      </c>
      <c r="D98">
        <v>332</v>
      </c>
      <c r="E98" s="2">
        <v>2.2222222222222223E-2</v>
      </c>
      <c r="F98" s="1" t="s">
        <v>775</v>
      </c>
      <c r="G98" t="b">
        <v>1</v>
      </c>
      <c r="H98" s="3">
        <v>43538.022222222222</v>
      </c>
      <c r="I98" s="1" t="s">
        <v>180</v>
      </c>
      <c r="J98" s="1" t="s">
        <v>181</v>
      </c>
    </row>
    <row r="99" spans="1:10" x14ac:dyDescent="0.25">
      <c r="A99">
        <v>78009</v>
      </c>
      <c r="B99">
        <v>1</v>
      </c>
      <c r="C99" s="1" t="s">
        <v>867</v>
      </c>
      <c r="D99">
        <v>332</v>
      </c>
      <c r="E99" s="2">
        <v>2.2222222222222223E-2</v>
      </c>
      <c r="F99" s="1" t="s">
        <v>775</v>
      </c>
      <c r="G99" t="b">
        <v>1</v>
      </c>
      <c r="H99" s="3">
        <v>43538.022743055553</v>
      </c>
      <c r="I99" s="1" t="s">
        <v>180</v>
      </c>
      <c r="J99" s="1" t="s">
        <v>181</v>
      </c>
    </row>
    <row r="100" spans="1:10" x14ac:dyDescent="0.25">
      <c r="A100">
        <v>78010</v>
      </c>
      <c r="B100">
        <v>1</v>
      </c>
      <c r="C100" s="1" t="s">
        <v>868</v>
      </c>
      <c r="D100">
        <v>332</v>
      </c>
      <c r="E100" s="2">
        <v>2.2916666666666665E-2</v>
      </c>
      <c r="F100" s="1" t="s">
        <v>775</v>
      </c>
      <c r="G100" t="b">
        <v>1</v>
      </c>
      <c r="H100" s="3">
        <v>43538.022743055553</v>
      </c>
      <c r="I100" s="1" t="s">
        <v>180</v>
      </c>
      <c r="J100" s="1" t="s">
        <v>181</v>
      </c>
    </row>
    <row r="101" spans="1:10" x14ac:dyDescent="0.25">
      <c r="A101">
        <v>78011</v>
      </c>
      <c r="B101">
        <v>1</v>
      </c>
      <c r="C101" s="1" t="s">
        <v>869</v>
      </c>
      <c r="D101">
        <v>332</v>
      </c>
      <c r="E101" s="2">
        <v>2.2916666666666665E-2</v>
      </c>
      <c r="F101" s="1" t="s">
        <v>775</v>
      </c>
      <c r="G101" t="b">
        <v>1</v>
      </c>
      <c r="H101" s="3">
        <v>43538.023275462961</v>
      </c>
      <c r="I101" s="1" t="s">
        <v>180</v>
      </c>
      <c r="J101" s="1" t="s">
        <v>181</v>
      </c>
    </row>
    <row r="102" spans="1:10" x14ac:dyDescent="0.25">
      <c r="A102">
        <v>78012</v>
      </c>
      <c r="B102">
        <v>1</v>
      </c>
      <c r="C102" s="1" t="s">
        <v>870</v>
      </c>
      <c r="D102">
        <v>332</v>
      </c>
      <c r="E102" s="2">
        <v>2.361111111111111E-2</v>
      </c>
      <c r="F102" s="1" t="s">
        <v>775</v>
      </c>
      <c r="G102" t="b">
        <v>1</v>
      </c>
      <c r="H102" s="3">
        <v>43538.023784722223</v>
      </c>
      <c r="I102" s="1" t="s">
        <v>180</v>
      </c>
      <c r="J102" s="1" t="s">
        <v>181</v>
      </c>
    </row>
    <row r="103" spans="1:10" x14ac:dyDescent="0.25">
      <c r="A103">
        <v>78012</v>
      </c>
      <c r="B103">
        <v>2</v>
      </c>
      <c r="C103" s="1" t="s">
        <v>870</v>
      </c>
      <c r="D103">
        <v>332</v>
      </c>
      <c r="E103" s="2">
        <v>2.361111111111111E-2</v>
      </c>
      <c r="F103" s="1" t="s">
        <v>778</v>
      </c>
      <c r="G103" t="b">
        <v>1</v>
      </c>
      <c r="H103" s="3">
        <v>43538.023773148147</v>
      </c>
      <c r="I103" s="1" t="s">
        <v>681</v>
      </c>
      <c r="J103" s="1" t="s">
        <v>682</v>
      </c>
    </row>
    <row r="104" spans="1:10" x14ac:dyDescent="0.25">
      <c r="A104">
        <v>78013</v>
      </c>
      <c r="B104">
        <v>1</v>
      </c>
      <c r="C104" s="1" t="s">
        <v>871</v>
      </c>
      <c r="D104">
        <v>332</v>
      </c>
      <c r="E104" s="2">
        <v>2.361111111111111E-2</v>
      </c>
      <c r="F104" s="1" t="s">
        <v>775</v>
      </c>
      <c r="G104" t="b">
        <v>1</v>
      </c>
      <c r="H104" s="3">
        <v>43538.023784722223</v>
      </c>
      <c r="I104" s="1" t="s">
        <v>180</v>
      </c>
      <c r="J104" s="1" t="s">
        <v>181</v>
      </c>
    </row>
    <row r="105" spans="1:10" x14ac:dyDescent="0.25">
      <c r="A105">
        <v>78013</v>
      </c>
      <c r="B105">
        <v>2</v>
      </c>
      <c r="C105" s="1" t="s">
        <v>871</v>
      </c>
      <c r="D105">
        <v>332</v>
      </c>
      <c r="E105" s="2">
        <v>2.361111111111111E-2</v>
      </c>
      <c r="F105" s="1" t="s">
        <v>778</v>
      </c>
      <c r="G105" t="b">
        <v>1</v>
      </c>
      <c r="H105" s="3">
        <v>43538.023796296293</v>
      </c>
      <c r="I105" s="1" t="s">
        <v>681</v>
      </c>
      <c r="J105" s="1" t="s">
        <v>682</v>
      </c>
    </row>
    <row r="106" spans="1:10" x14ac:dyDescent="0.25">
      <c r="A106">
        <v>78014</v>
      </c>
      <c r="B106">
        <v>1</v>
      </c>
      <c r="C106" s="1" t="s">
        <v>872</v>
      </c>
      <c r="D106">
        <v>332</v>
      </c>
      <c r="E106" s="2">
        <v>2.4305555555555556E-2</v>
      </c>
      <c r="F106" s="1" t="s">
        <v>775</v>
      </c>
      <c r="G106" t="b">
        <v>1</v>
      </c>
      <c r="H106" s="3">
        <v>43538.024305555555</v>
      </c>
      <c r="I106" s="1" t="s">
        <v>180</v>
      </c>
      <c r="J106" s="1" t="s">
        <v>181</v>
      </c>
    </row>
    <row r="107" spans="1:10" x14ac:dyDescent="0.25">
      <c r="A107">
        <v>78014</v>
      </c>
      <c r="B107">
        <v>2</v>
      </c>
      <c r="C107" s="1" t="s">
        <v>872</v>
      </c>
      <c r="D107">
        <v>332</v>
      </c>
      <c r="E107" s="2">
        <v>2.4305555555555556E-2</v>
      </c>
      <c r="F107" s="1" t="s">
        <v>778</v>
      </c>
      <c r="G107" t="b">
        <v>1</v>
      </c>
      <c r="H107" s="3">
        <v>43538.024293981478</v>
      </c>
      <c r="I107" s="1" t="s">
        <v>681</v>
      </c>
      <c r="J107" s="1" t="s">
        <v>682</v>
      </c>
    </row>
    <row r="108" spans="1:10" x14ac:dyDescent="0.25">
      <c r="A108">
        <v>78015</v>
      </c>
      <c r="B108">
        <v>1</v>
      </c>
      <c r="C108" s="1" t="s">
        <v>873</v>
      </c>
      <c r="D108">
        <v>332</v>
      </c>
      <c r="E108" s="2">
        <v>2.4305555555555556E-2</v>
      </c>
      <c r="F108" s="1" t="s">
        <v>775</v>
      </c>
      <c r="G108" t="b">
        <v>1</v>
      </c>
      <c r="H108" s="3">
        <v>43538.024826388886</v>
      </c>
      <c r="I108" s="1" t="s">
        <v>180</v>
      </c>
      <c r="J108" s="1" t="s">
        <v>181</v>
      </c>
    </row>
    <row r="109" spans="1:10" x14ac:dyDescent="0.25">
      <c r="A109">
        <v>78015</v>
      </c>
      <c r="B109">
        <v>2</v>
      </c>
      <c r="C109" s="1" t="s">
        <v>873</v>
      </c>
      <c r="D109">
        <v>332</v>
      </c>
      <c r="E109" s="2">
        <v>2.4305555555555556E-2</v>
      </c>
      <c r="F109" s="1" t="s">
        <v>778</v>
      </c>
      <c r="G109" t="b">
        <v>1</v>
      </c>
      <c r="H109" s="3">
        <v>43538.024814814817</v>
      </c>
      <c r="I109" s="1" t="s">
        <v>681</v>
      </c>
      <c r="J109" s="1" t="s">
        <v>682</v>
      </c>
    </row>
    <row r="110" spans="1:10" x14ac:dyDescent="0.25">
      <c r="A110">
        <v>78016</v>
      </c>
      <c r="B110">
        <v>1</v>
      </c>
      <c r="C110" s="1" t="s">
        <v>874</v>
      </c>
      <c r="D110">
        <v>332</v>
      </c>
      <c r="E110" s="2">
        <v>2.5000000000000001E-2</v>
      </c>
      <c r="F110" s="1" t="s">
        <v>775</v>
      </c>
      <c r="G110" t="b">
        <v>1</v>
      </c>
      <c r="H110" s="3">
        <v>43538.024826388886</v>
      </c>
      <c r="I110" s="1" t="s">
        <v>180</v>
      </c>
      <c r="J110" s="1" t="s">
        <v>181</v>
      </c>
    </row>
    <row r="111" spans="1:10" x14ac:dyDescent="0.25">
      <c r="A111">
        <v>78016</v>
      </c>
      <c r="B111">
        <v>2</v>
      </c>
      <c r="C111" s="1" t="s">
        <v>874</v>
      </c>
      <c r="D111">
        <v>332</v>
      </c>
      <c r="E111" s="2">
        <v>2.5000000000000001E-2</v>
      </c>
      <c r="F111" s="1" t="s">
        <v>778</v>
      </c>
      <c r="G111" t="b">
        <v>1</v>
      </c>
      <c r="H111" s="3">
        <v>43538.024814814817</v>
      </c>
      <c r="I111" s="1" t="s">
        <v>681</v>
      </c>
      <c r="J111" s="1" t="s">
        <v>682</v>
      </c>
    </row>
    <row r="112" spans="1:10" x14ac:dyDescent="0.25">
      <c r="A112">
        <v>78017</v>
      </c>
      <c r="B112">
        <v>1</v>
      </c>
      <c r="C112" s="1" t="s">
        <v>875</v>
      </c>
      <c r="D112">
        <v>332</v>
      </c>
      <c r="E112" s="2">
        <v>2.5000000000000001E-2</v>
      </c>
      <c r="F112" s="1" t="s">
        <v>775</v>
      </c>
      <c r="G112" t="b">
        <v>1</v>
      </c>
      <c r="H112" s="3">
        <v>43538.025370370371</v>
      </c>
      <c r="I112" s="1" t="s">
        <v>180</v>
      </c>
      <c r="J112" s="1" t="s">
        <v>181</v>
      </c>
    </row>
    <row r="113" spans="1:10" x14ac:dyDescent="0.25">
      <c r="A113">
        <v>78017</v>
      </c>
      <c r="B113">
        <v>2</v>
      </c>
      <c r="C113" s="1" t="s">
        <v>875</v>
      </c>
      <c r="D113">
        <v>332</v>
      </c>
      <c r="E113" s="2">
        <v>2.5000000000000001E-2</v>
      </c>
      <c r="F113" s="1" t="s">
        <v>778</v>
      </c>
      <c r="G113" t="b">
        <v>1</v>
      </c>
      <c r="H113" s="3">
        <v>43538.025347222225</v>
      </c>
      <c r="I113" s="1" t="s">
        <v>681</v>
      </c>
      <c r="J113" s="1" t="s">
        <v>682</v>
      </c>
    </row>
    <row r="114" spans="1:10" x14ac:dyDescent="0.25">
      <c r="A114">
        <v>78018</v>
      </c>
      <c r="B114">
        <v>1</v>
      </c>
      <c r="C114" s="1" t="s">
        <v>876</v>
      </c>
      <c r="D114">
        <v>332</v>
      </c>
      <c r="E114" s="2">
        <v>2.5694444444444443E-2</v>
      </c>
      <c r="F114" s="1" t="s">
        <v>775</v>
      </c>
      <c r="G114" t="b">
        <v>1</v>
      </c>
      <c r="H114" s="3">
        <v>43538.025868055556</v>
      </c>
      <c r="I114" s="1" t="s">
        <v>180</v>
      </c>
      <c r="J114" s="1" t="s">
        <v>181</v>
      </c>
    </row>
    <row r="115" spans="1:10" x14ac:dyDescent="0.25">
      <c r="A115">
        <v>78018</v>
      </c>
      <c r="B115">
        <v>2</v>
      </c>
      <c r="C115" s="1" t="s">
        <v>876</v>
      </c>
      <c r="D115">
        <v>332</v>
      </c>
      <c r="E115" s="2">
        <v>2.5694444444444443E-2</v>
      </c>
      <c r="F115" s="1" t="s">
        <v>778</v>
      </c>
      <c r="G115" t="b">
        <v>1</v>
      </c>
      <c r="H115" s="3">
        <v>43538.025891203702</v>
      </c>
      <c r="I115" s="1" t="s">
        <v>681</v>
      </c>
      <c r="J115" s="1" t="s">
        <v>682</v>
      </c>
    </row>
    <row r="116" spans="1:10" x14ac:dyDescent="0.25">
      <c r="A116">
        <v>78019</v>
      </c>
      <c r="B116">
        <v>1</v>
      </c>
      <c r="C116" s="1" t="s">
        <v>877</v>
      </c>
      <c r="D116">
        <v>332</v>
      </c>
      <c r="E116" s="2">
        <v>2.5694444444444443E-2</v>
      </c>
      <c r="F116" s="1" t="s">
        <v>775</v>
      </c>
      <c r="G116" t="b">
        <v>1</v>
      </c>
      <c r="H116" s="3">
        <v>43538.025868055556</v>
      </c>
      <c r="I116" s="1" t="s">
        <v>180</v>
      </c>
      <c r="J116" s="1" t="s">
        <v>181</v>
      </c>
    </row>
    <row r="117" spans="1:10" x14ac:dyDescent="0.25">
      <c r="A117">
        <v>78019</v>
      </c>
      <c r="B117">
        <v>2</v>
      </c>
      <c r="C117" s="1" t="s">
        <v>877</v>
      </c>
      <c r="D117">
        <v>332</v>
      </c>
      <c r="E117" s="2">
        <v>2.5694444444444443E-2</v>
      </c>
      <c r="F117" s="1" t="s">
        <v>778</v>
      </c>
      <c r="G117" t="b">
        <v>1</v>
      </c>
      <c r="H117" s="3">
        <v>43538.025891203702</v>
      </c>
      <c r="I117" s="1" t="s">
        <v>681</v>
      </c>
      <c r="J117" s="1" t="s">
        <v>682</v>
      </c>
    </row>
    <row r="118" spans="1:10" x14ac:dyDescent="0.25">
      <c r="A118">
        <v>78020</v>
      </c>
      <c r="B118">
        <v>1</v>
      </c>
      <c r="C118" s="1" t="s">
        <v>878</v>
      </c>
      <c r="D118">
        <v>332</v>
      </c>
      <c r="E118" s="2">
        <v>2.6388888888888889E-2</v>
      </c>
      <c r="F118" s="1" t="s">
        <v>775</v>
      </c>
      <c r="G118" t="b">
        <v>1</v>
      </c>
      <c r="H118" s="3">
        <v>43538.026388888888</v>
      </c>
      <c r="I118" s="1" t="s">
        <v>180</v>
      </c>
      <c r="J118" s="1" t="s">
        <v>181</v>
      </c>
    </row>
    <row r="119" spans="1:10" x14ac:dyDescent="0.25">
      <c r="A119">
        <v>78020</v>
      </c>
      <c r="B119">
        <v>2</v>
      </c>
      <c r="C119" s="1" t="s">
        <v>878</v>
      </c>
      <c r="D119">
        <v>332</v>
      </c>
      <c r="E119" s="2">
        <v>2.6388888888888889E-2</v>
      </c>
      <c r="F119" s="1" t="s">
        <v>778</v>
      </c>
      <c r="G119" t="b">
        <v>1</v>
      </c>
      <c r="H119" s="3">
        <v>43538.026400462964</v>
      </c>
      <c r="I119" s="1" t="s">
        <v>681</v>
      </c>
      <c r="J119" s="1" t="s">
        <v>682</v>
      </c>
    </row>
    <row r="120" spans="1:10" x14ac:dyDescent="0.25">
      <c r="A120">
        <v>78021</v>
      </c>
      <c r="B120">
        <v>1</v>
      </c>
      <c r="C120" s="1" t="s">
        <v>879</v>
      </c>
      <c r="D120">
        <v>332</v>
      </c>
      <c r="E120" s="2">
        <v>2.6388888888888889E-2</v>
      </c>
      <c r="F120" s="1" t="s">
        <v>775</v>
      </c>
      <c r="G120" t="b">
        <v>1</v>
      </c>
      <c r="H120" s="3">
        <v>43538.026909722219</v>
      </c>
      <c r="I120" s="1" t="s">
        <v>180</v>
      </c>
      <c r="J120" s="1" t="s">
        <v>181</v>
      </c>
    </row>
    <row r="121" spans="1:10" x14ac:dyDescent="0.25">
      <c r="A121">
        <v>78022</v>
      </c>
      <c r="B121">
        <v>1</v>
      </c>
      <c r="C121" s="1" t="s">
        <v>880</v>
      </c>
      <c r="D121">
        <v>332</v>
      </c>
      <c r="E121" s="2">
        <v>2.7083333333333334E-2</v>
      </c>
      <c r="F121" s="1" t="s">
        <v>775</v>
      </c>
      <c r="G121" t="b">
        <v>1</v>
      </c>
      <c r="H121" s="3">
        <v>43538.026909722219</v>
      </c>
      <c r="I121" s="1" t="s">
        <v>180</v>
      </c>
      <c r="J121" s="1" t="s">
        <v>181</v>
      </c>
    </row>
    <row r="122" spans="1:10" x14ac:dyDescent="0.25">
      <c r="A122">
        <v>78023</v>
      </c>
      <c r="B122">
        <v>1</v>
      </c>
      <c r="C122" s="1" t="s">
        <v>881</v>
      </c>
      <c r="D122">
        <v>332</v>
      </c>
      <c r="E122" s="2">
        <v>2.7083333333333334E-2</v>
      </c>
      <c r="F122" s="1" t="s">
        <v>775</v>
      </c>
      <c r="G122" t="b">
        <v>1</v>
      </c>
      <c r="H122" s="3">
        <v>43538.027453703704</v>
      </c>
      <c r="I122" s="1" t="s">
        <v>180</v>
      </c>
      <c r="J122" s="1" t="s">
        <v>181</v>
      </c>
    </row>
    <row r="123" spans="1:10" x14ac:dyDescent="0.25">
      <c r="A123">
        <v>78024</v>
      </c>
      <c r="B123">
        <v>0</v>
      </c>
      <c r="C123" s="1" t="s">
        <v>882</v>
      </c>
      <c r="D123">
        <v>332</v>
      </c>
      <c r="E123" s="2">
        <v>2.7777777777777776E-2</v>
      </c>
      <c r="F123" s="1" t="s">
        <v>685</v>
      </c>
      <c r="H123" s="3"/>
      <c r="I123" s="1"/>
      <c r="J123" s="1"/>
    </row>
    <row r="124" spans="1:10" x14ac:dyDescent="0.25">
      <c r="A124">
        <v>78025</v>
      </c>
      <c r="B124">
        <v>0</v>
      </c>
      <c r="C124" s="1" t="s">
        <v>883</v>
      </c>
      <c r="D124">
        <v>332</v>
      </c>
      <c r="E124" s="2">
        <v>2.7777777777777776E-2</v>
      </c>
      <c r="F124" s="1" t="s">
        <v>685</v>
      </c>
      <c r="H124" s="3"/>
      <c r="I124" s="1"/>
      <c r="J124" s="1"/>
    </row>
    <row r="125" spans="1:10" x14ac:dyDescent="0.25">
      <c r="A125">
        <v>78026</v>
      </c>
      <c r="B125">
        <v>0</v>
      </c>
      <c r="C125" s="1" t="s">
        <v>884</v>
      </c>
      <c r="D125">
        <v>332</v>
      </c>
      <c r="E125" s="2">
        <v>2.8472222222222222E-2</v>
      </c>
      <c r="F125" s="1" t="s">
        <v>685</v>
      </c>
      <c r="H125" s="3"/>
      <c r="I125" s="1"/>
      <c r="J125" s="1"/>
    </row>
    <row r="126" spans="1:10" x14ac:dyDescent="0.25">
      <c r="A126">
        <v>78027</v>
      </c>
      <c r="B126">
        <v>0</v>
      </c>
      <c r="C126" s="1" t="s">
        <v>885</v>
      </c>
      <c r="D126">
        <v>332</v>
      </c>
      <c r="E126" s="2">
        <v>2.8472222222222222E-2</v>
      </c>
      <c r="F126" s="1" t="s">
        <v>685</v>
      </c>
      <c r="H126" s="3"/>
      <c r="I126" s="1"/>
      <c r="J126" s="1"/>
    </row>
    <row r="127" spans="1:10" x14ac:dyDescent="0.25">
      <c r="A127">
        <v>78028</v>
      </c>
      <c r="B127">
        <v>0</v>
      </c>
      <c r="C127" s="1" t="s">
        <v>886</v>
      </c>
      <c r="D127">
        <v>332</v>
      </c>
      <c r="E127" s="2">
        <v>2.9166666666666667E-2</v>
      </c>
      <c r="F127" s="1" t="s">
        <v>685</v>
      </c>
      <c r="H127" s="3"/>
      <c r="I127" s="1"/>
      <c r="J127" s="1"/>
    </row>
    <row r="128" spans="1:10" x14ac:dyDescent="0.25">
      <c r="A128">
        <v>78029</v>
      </c>
      <c r="B128">
        <v>0</v>
      </c>
      <c r="C128" s="1" t="s">
        <v>887</v>
      </c>
      <c r="D128">
        <v>332</v>
      </c>
      <c r="E128" s="2">
        <v>2.9166666666666667E-2</v>
      </c>
      <c r="F128" s="1" t="s">
        <v>685</v>
      </c>
      <c r="H128" s="3"/>
      <c r="I128" s="1"/>
      <c r="J128" s="1"/>
    </row>
    <row r="129" spans="1:10" x14ac:dyDescent="0.25">
      <c r="A129">
        <v>78030</v>
      </c>
      <c r="B129">
        <v>1</v>
      </c>
      <c r="C129" s="1" t="s">
        <v>888</v>
      </c>
      <c r="D129">
        <v>332</v>
      </c>
      <c r="E129" s="2">
        <v>2.9861111111111113E-2</v>
      </c>
      <c r="F129" s="1" t="s">
        <v>778</v>
      </c>
      <c r="G129" t="b">
        <v>1</v>
      </c>
      <c r="H129" s="3">
        <v>43538.030069444445</v>
      </c>
      <c r="I129" s="1" t="s">
        <v>681</v>
      </c>
      <c r="J129" s="1" t="s">
        <v>682</v>
      </c>
    </row>
    <row r="130" spans="1:10" x14ac:dyDescent="0.25">
      <c r="A130">
        <v>78031</v>
      </c>
      <c r="B130">
        <v>1</v>
      </c>
      <c r="C130" s="1" t="s">
        <v>889</v>
      </c>
      <c r="D130">
        <v>332</v>
      </c>
      <c r="E130" s="2">
        <v>2.9861111111111113E-2</v>
      </c>
      <c r="F130" s="1" t="s">
        <v>778</v>
      </c>
      <c r="G130" t="b">
        <v>1</v>
      </c>
      <c r="H130" s="3">
        <v>43538.030069444445</v>
      </c>
      <c r="I130" s="1" t="s">
        <v>681</v>
      </c>
      <c r="J130" s="1" t="s">
        <v>682</v>
      </c>
    </row>
    <row r="131" spans="1:10" x14ac:dyDescent="0.25">
      <c r="A131">
        <v>78032</v>
      </c>
      <c r="B131">
        <v>0</v>
      </c>
      <c r="C131" s="1" t="s">
        <v>890</v>
      </c>
      <c r="D131">
        <v>332</v>
      </c>
      <c r="E131" s="2">
        <v>3.0555555555555555E-2</v>
      </c>
      <c r="F131" s="1" t="s">
        <v>685</v>
      </c>
      <c r="H131" s="3"/>
      <c r="I131" s="1"/>
      <c r="J131" s="1"/>
    </row>
    <row r="132" spans="1:10" x14ac:dyDescent="0.25">
      <c r="A132">
        <v>78033</v>
      </c>
      <c r="B132">
        <v>0</v>
      </c>
      <c r="C132" s="1" t="s">
        <v>891</v>
      </c>
      <c r="D132">
        <v>332</v>
      </c>
      <c r="E132" s="2">
        <v>3.0555555555555555E-2</v>
      </c>
      <c r="F132" s="1" t="s">
        <v>685</v>
      </c>
      <c r="H132" s="3"/>
      <c r="I132" s="1"/>
      <c r="J132" s="1"/>
    </row>
    <row r="133" spans="1:10" x14ac:dyDescent="0.25">
      <c r="A133">
        <v>78034</v>
      </c>
      <c r="B133">
        <v>0</v>
      </c>
      <c r="C133" s="1" t="s">
        <v>892</v>
      </c>
      <c r="D133">
        <v>332</v>
      </c>
      <c r="E133" s="2">
        <v>3.125E-2</v>
      </c>
      <c r="F133" s="1" t="s">
        <v>685</v>
      </c>
      <c r="H133" s="3"/>
      <c r="I133" s="1"/>
      <c r="J133" s="1"/>
    </row>
    <row r="134" spans="1:10" x14ac:dyDescent="0.25">
      <c r="A134">
        <v>78035</v>
      </c>
      <c r="B134">
        <v>0</v>
      </c>
      <c r="C134" s="1" t="s">
        <v>893</v>
      </c>
      <c r="D134">
        <v>332</v>
      </c>
      <c r="E134" s="2">
        <v>3.125E-2</v>
      </c>
      <c r="F134" s="1" t="s">
        <v>685</v>
      </c>
      <c r="H134" s="3"/>
      <c r="I134" s="1"/>
      <c r="J134" s="1"/>
    </row>
    <row r="135" spans="1:10" x14ac:dyDescent="0.25">
      <c r="A135">
        <v>78036</v>
      </c>
      <c r="B135">
        <v>0</v>
      </c>
      <c r="C135" s="1" t="s">
        <v>894</v>
      </c>
      <c r="D135">
        <v>332</v>
      </c>
      <c r="E135" s="2">
        <v>3.1944444444444442E-2</v>
      </c>
      <c r="F135" s="1" t="s">
        <v>685</v>
      </c>
      <c r="H135" s="3"/>
      <c r="I135" s="1"/>
      <c r="J135" s="1"/>
    </row>
    <row r="136" spans="1:10" x14ac:dyDescent="0.25">
      <c r="A136">
        <v>78037</v>
      </c>
      <c r="B136">
        <v>0</v>
      </c>
      <c r="C136" s="1" t="s">
        <v>895</v>
      </c>
      <c r="D136">
        <v>332</v>
      </c>
      <c r="E136" s="2">
        <v>3.1944444444444442E-2</v>
      </c>
      <c r="F136" s="1" t="s">
        <v>685</v>
      </c>
      <c r="H136" s="3"/>
      <c r="I136" s="1"/>
      <c r="J136" s="1"/>
    </row>
    <row r="137" spans="1:10" x14ac:dyDescent="0.25">
      <c r="A137">
        <v>78038</v>
      </c>
      <c r="B137">
        <v>0</v>
      </c>
      <c r="C137" s="1" t="s">
        <v>896</v>
      </c>
      <c r="D137">
        <v>332</v>
      </c>
      <c r="E137" s="2">
        <v>3.2638888888888891E-2</v>
      </c>
      <c r="F137" s="1" t="s">
        <v>685</v>
      </c>
      <c r="H137" s="3"/>
      <c r="I137" s="1"/>
      <c r="J137" s="1"/>
    </row>
    <row r="138" spans="1:10" x14ac:dyDescent="0.25">
      <c r="A138">
        <v>78039</v>
      </c>
      <c r="B138">
        <v>0</v>
      </c>
      <c r="C138" s="1" t="s">
        <v>897</v>
      </c>
      <c r="D138">
        <v>332</v>
      </c>
      <c r="E138" s="2">
        <v>3.2638888888888891E-2</v>
      </c>
      <c r="F138" s="1" t="s">
        <v>685</v>
      </c>
      <c r="H138" s="3"/>
      <c r="I138" s="1"/>
      <c r="J138" s="1"/>
    </row>
    <row r="139" spans="1:10" x14ac:dyDescent="0.25">
      <c r="A139">
        <v>78040</v>
      </c>
      <c r="B139">
        <v>0</v>
      </c>
      <c r="C139" s="1" t="s">
        <v>898</v>
      </c>
      <c r="D139">
        <v>332</v>
      </c>
      <c r="E139" s="2">
        <v>3.3333333333333333E-2</v>
      </c>
      <c r="F139" s="1" t="s">
        <v>685</v>
      </c>
      <c r="H139" s="3"/>
      <c r="I139" s="1"/>
      <c r="J139" s="1"/>
    </row>
    <row r="140" spans="1:10" x14ac:dyDescent="0.25">
      <c r="A140">
        <v>78041</v>
      </c>
      <c r="B140">
        <v>0</v>
      </c>
      <c r="C140" s="1" t="s">
        <v>899</v>
      </c>
      <c r="D140">
        <v>332</v>
      </c>
      <c r="E140" s="2">
        <v>3.3333333333333333E-2</v>
      </c>
      <c r="F140" s="1" t="s">
        <v>685</v>
      </c>
      <c r="H140" s="3"/>
      <c r="I140" s="1"/>
      <c r="J140" s="1"/>
    </row>
    <row r="141" spans="1:10" x14ac:dyDescent="0.25">
      <c r="A141">
        <v>78042</v>
      </c>
      <c r="B141">
        <v>0</v>
      </c>
      <c r="C141" s="1" t="s">
        <v>900</v>
      </c>
      <c r="D141">
        <v>332</v>
      </c>
      <c r="E141" s="2">
        <v>3.4027777777777775E-2</v>
      </c>
      <c r="F141" s="1" t="s">
        <v>685</v>
      </c>
      <c r="H141" s="3"/>
      <c r="I141" s="1"/>
      <c r="J141" s="1"/>
    </row>
    <row r="142" spans="1:10" x14ac:dyDescent="0.25">
      <c r="A142">
        <v>78043</v>
      </c>
      <c r="B142">
        <v>0</v>
      </c>
      <c r="C142" s="1" t="s">
        <v>901</v>
      </c>
      <c r="D142">
        <v>332</v>
      </c>
      <c r="E142" s="2">
        <v>3.4027777777777775E-2</v>
      </c>
      <c r="F142" s="1" t="s">
        <v>685</v>
      </c>
      <c r="H142" s="3"/>
      <c r="I142" s="1"/>
      <c r="J142" s="1"/>
    </row>
    <row r="143" spans="1:10" x14ac:dyDescent="0.25">
      <c r="A143">
        <v>78044</v>
      </c>
      <c r="B143">
        <v>1</v>
      </c>
      <c r="C143" s="1" t="s">
        <v>902</v>
      </c>
      <c r="D143">
        <v>332</v>
      </c>
      <c r="E143" s="2">
        <v>3.4722222222222224E-2</v>
      </c>
      <c r="F143" s="1" t="s">
        <v>774</v>
      </c>
      <c r="G143" t="b">
        <v>1</v>
      </c>
      <c r="H143" s="3">
        <v>43538.034791666665</v>
      </c>
      <c r="I143" s="1" t="s">
        <v>681</v>
      </c>
      <c r="J143" s="1" t="s">
        <v>682</v>
      </c>
    </row>
    <row r="144" spans="1:10" x14ac:dyDescent="0.25">
      <c r="A144">
        <v>78045</v>
      </c>
      <c r="B144">
        <v>1</v>
      </c>
      <c r="C144" s="1" t="s">
        <v>903</v>
      </c>
      <c r="D144">
        <v>332</v>
      </c>
      <c r="E144" s="2">
        <v>3.4722222222222224E-2</v>
      </c>
      <c r="F144" s="1" t="s">
        <v>774</v>
      </c>
      <c r="G144" t="b">
        <v>1</v>
      </c>
      <c r="H144" s="3">
        <v>43538.035127314812</v>
      </c>
      <c r="I144" s="1" t="s">
        <v>681</v>
      </c>
      <c r="J144" s="1" t="s">
        <v>682</v>
      </c>
    </row>
    <row r="145" spans="1:10" x14ac:dyDescent="0.25">
      <c r="A145">
        <v>78046</v>
      </c>
      <c r="B145">
        <v>1</v>
      </c>
      <c r="C145" s="1" t="s">
        <v>904</v>
      </c>
      <c r="D145">
        <v>332</v>
      </c>
      <c r="E145" s="2">
        <v>3.5416666666666666E-2</v>
      </c>
      <c r="F145" s="1" t="s">
        <v>774</v>
      </c>
      <c r="G145" t="b">
        <v>1</v>
      </c>
      <c r="H145" s="3">
        <v>43538.035127314812</v>
      </c>
      <c r="I145" s="1" t="s">
        <v>681</v>
      </c>
      <c r="J145" s="1" t="s">
        <v>682</v>
      </c>
    </row>
    <row r="146" spans="1:10" x14ac:dyDescent="0.25">
      <c r="A146">
        <v>78047</v>
      </c>
      <c r="B146">
        <v>1</v>
      </c>
      <c r="C146" s="1" t="s">
        <v>905</v>
      </c>
      <c r="D146">
        <v>332</v>
      </c>
      <c r="E146" s="2">
        <v>3.5416666666666666E-2</v>
      </c>
      <c r="F146" s="1" t="s">
        <v>774</v>
      </c>
      <c r="G146" t="b">
        <v>1</v>
      </c>
      <c r="H146" s="3">
        <v>43538.03564814815</v>
      </c>
      <c r="I146" s="1" t="s">
        <v>681</v>
      </c>
      <c r="J146" s="1" t="s">
        <v>682</v>
      </c>
    </row>
    <row r="147" spans="1:10" x14ac:dyDescent="0.25">
      <c r="A147">
        <v>78048</v>
      </c>
      <c r="B147">
        <v>0</v>
      </c>
      <c r="C147" s="1" t="s">
        <v>906</v>
      </c>
      <c r="D147">
        <v>332</v>
      </c>
      <c r="E147" s="2">
        <v>3.6111111111111108E-2</v>
      </c>
      <c r="F147" s="1" t="s">
        <v>685</v>
      </c>
      <c r="H147" s="3"/>
      <c r="I147" s="1"/>
      <c r="J147" s="1"/>
    </row>
    <row r="148" spans="1:10" x14ac:dyDescent="0.25">
      <c r="A148">
        <v>78049</v>
      </c>
      <c r="B148">
        <v>0</v>
      </c>
      <c r="C148" s="1" t="s">
        <v>907</v>
      </c>
      <c r="D148">
        <v>332</v>
      </c>
      <c r="E148" s="2">
        <v>3.6111111111111108E-2</v>
      </c>
      <c r="F148" s="1" t="s">
        <v>685</v>
      </c>
      <c r="H148" s="3"/>
      <c r="I148" s="1"/>
      <c r="J148" s="1"/>
    </row>
    <row r="149" spans="1:10" x14ac:dyDescent="0.25">
      <c r="A149">
        <v>78050</v>
      </c>
      <c r="B149">
        <v>0</v>
      </c>
      <c r="C149" s="1" t="s">
        <v>908</v>
      </c>
      <c r="D149">
        <v>332</v>
      </c>
      <c r="E149" s="2">
        <v>3.6805555555555557E-2</v>
      </c>
      <c r="F149" s="1" t="s">
        <v>685</v>
      </c>
      <c r="H149" s="3"/>
      <c r="I149" s="1"/>
      <c r="J149" s="1"/>
    </row>
    <row r="150" spans="1:10" x14ac:dyDescent="0.25">
      <c r="A150">
        <v>78051</v>
      </c>
      <c r="B150">
        <v>0</v>
      </c>
      <c r="C150" s="1" t="s">
        <v>909</v>
      </c>
      <c r="D150">
        <v>332</v>
      </c>
      <c r="E150" s="2">
        <v>3.6805555555555557E-2</v>
      </c>
      <c r="F150" s="1" t="s">
        <v>685</v>
      </c>
      <c r="H150" s="3"/>
      <c r="I150" s="1"/>
      <c r="J150" s="1"/>
    </row>
    <row r="151" spans="1:10" x14ac:dyDescent="0.25">
      <c r="A151">
        <v>78052</v>
      </c>
      <c r="B151">
        <v>0</v>
      </c>
      <c r="C151" s="1" t="s">
        <v>910</v>
      </c>
      <c r="D151">
        <v>332</v>
      </c>
      <c r="E151" s="2">
        <v>3.7499999999999999E-2</v>
      </c>
      <c r="F151" s="1" t="s">
        <v>685</v>
      </c>
      <c r="H151" s="3"/>
      <c r="I151" s="1"/>
      <c r="J151" s="1"/>
    </row>
    <row r="152" spans="1:10" x14ac:dyDescent="0.25">
      <c r="A152">
        <v>78053</v>
      </c>
      <c r="B152">
        <v>0</v>
      </c>
      <c r="C152" s="1" t="s">
        <v>911</v>
      </c>
      <c r="D152">
        <v>332</v>
      </c>
      <c r="E152" s="2">
        <v>3.7499999999999999E-2</v>
      </c>
      <c r="F152" s="1" t="s">
        <v>685</v>
      </c>
      <c r="H152" s="3"/>
      <c r="I152" s="1"/>
      <c r="J152" s="1"/>
    </row>
    <row r="153" spans="1:10" x14ac:dyDescent="0.25">
      <c r="A153">
        <v>78054</v>
      </c>
      <c r="B153">
        <v>0</v>
      </c>
      <c r="C153" s="1" t="s">
        <v>912</v>
      </c>
      <c r="D153">
        <v>332</v>
      </c>
      <c r="E153" s="2">
        <v>3.8194444444444448E-2</v>
      </c>
      <c r="F153" s="1" t="s">
        <v>685</v>
      </c>
      <c r="H153" s="3"/>
      <c r="I153" s="1"/>
      <c r="J153" s="1"/>
    </row>
    <row r="154" spans="1:10" x14ac:dyDescent="0.25">
      <c r="A154">
        <v>78055</v>
      </c>
      <c r="B154">
        <v>0</v>
      </c>
      <c r="C154" s="1" t="s">
        <v>913</v>
      </c>
      <c r="D154">
        <v>332</v>
      </c>
      <c r="E154" s="2">
        <v>3.8194444444444448E-2</v>
      </c>
      <c r="F154" s="1" t="s">
        <v>685</v>
      </c>
      <c r="H154" s="3"/>
      <c r="I154" s="1"/>
      <c r="J154" s="1"/>
    </row>
    <row r="155" spans="1:10" x14ac:dyDescent="0.25">
      <c r="A155">
        <v>78056</v>
      </c>
      <c r="B155">
        <v>0</v>
      </c>
      <c r="C155" s="1" t="s">
        <v>914</v>
      </c>
      <c r="D155">
        <v>332</v>
      </c>
      <c r="E155" s="2">
        <v>3.888888888888889E-2</v>
      </c>
      <c r="F155" s="1" t="s">
        <v>685</v>
      </c>
      <c r="H155" s="3"/>
      <c r="I155" s="1"/>
      <c r="J155" s="1"/>
    </row>
    <row r="156" spans="1:10" x14ac:dyDescent="0.25">
      <c r="A156">
        <v>78057</v>
      </c>
      <c r="B156">
        <v>0</v>
      </c>
      <c r="C156" s="1" t="s">
        <v>915</v>
      </c>
      <c r="D156">
        <v>332</v>
      </c>
      <c r="E156" s="2">
        <v>3.888888888888889E-2</v>
      </c>
      <c r="F156" s="1" t="s">
        <v>685</v>
      </c>
      <c r="H156" s="3"/>
      <c r="I156" s="1"/>
      <c r="J156" s="1"/>
    </row>
    <row r="157" spans="1:10" x14ac:dyDescent="0.25">
      <c r="A157">
        <v>78058</v>
      </c>
      <c r="B157">
        <v>0</v>
      </c>
      <c r="C157" s="1" t="s">
        <v>916</v>
      </c>
      <c r="D157">
        <v>332</v>
      </c>
      <c r="E157" s="2">
        <v>3.9583333333333331E-2</v>
      </c>
      <c r="F157" s="1" t="s">
        <v>685</v>
      </c>
      <c r="H157" s="3"/>
      <c r="I157" s="1"/>
      <c r="J157" s="1"/>
    </row>
    <row r="158" spans="1:10" x14ac:dyDescent="0.25">
      <c r="A158">
        <v>78059</v>
      </c>
      <c r="B158">
        <v>0</v>
      </c>
      <c r="C158" s="1" t="s">
        <v>917</v>
      </c>
      <c r="D158">
        <v>332</v>
      </c>
      <c r="E158" s="2">
        <v>3.9583333333333331E-2</v>
      </c>
      <c r="F158" s="1" t="s">
        <v>685</v>
      </c>
      <c r="H158" s="3"/>
      <c r="I158" s="1"/>
      <c r="J158" s="1"/>
    </row>
    <row r="159" spans="1:10" x14ac:dyDescent="0.25">
      <c r="A159">
        <v>78060</v>
      </c>
      <c r="B159">
        <v>0</v>
      </c>
      <c r="C159" s="1" t="s">
        <v>918</v>
      </c>
      <c r="D159">
        <v>332</v>
      </c>
      <c r="E159" s="2">
        <v>4.027777777777778E-2</v>
      </c>
      <c r="F159" s="1" t="s">
        <v>685</v>
      </c>
      <c r="H159" s="3"/>
      <c r="I159" s="1"/>
      <c r="J159" s="1"/>
    </row>
    <row r="160" spans="1:10" x14ac:dyDescent="0.25">
      <c r="A160">
        <v>78061</v>
      </c>
      <c r="B160">
        <v>0</v>
      </c>
      <c r="C160" s="1" t="s">
        <v>919</v>
      </c>
      <c r="D160">
        <v>332</v>
      </c>
      <c r="E160" s="2">
        <v>4.027777777777778E-2</v>
      </c>
      <c r="F160" s="1" t="s">
        <v>685</v>
      </c>
      <c r="H160" s="3"/>
      <c r="I160" s="1"/>
      <c r="J160" s="1"/>
    </row>
    <row r="161" spans="1:10" x14ac:dyDescent="0.25">
      <c r="A161">
        <v>78062</v>
      </c>
      <c r="B161">
        <v>0</v>
      </c>
      <c r="C161" s="1" t="s">
        <v>920</v>
      </c>
      <c r="D161">
        <v>332</v>
      </c>
      <c r="E161" s="2">
        <v>4.0972222222222222E-2</v>
      </c>
      <c r="F161" s="1" t="s">
        <v>685</v>
      </c>
      <c r="H161" s="3"/>
      <c r="I161" s="1"/>
      <c r="J161" s="1"/>
    </row>
    <row r="162" spans="1:10" x14ac:dyDescent="0.25">
      <c r="A162">
        <v>78063</v>
      </c>
      <c r="B162">
        <v>0</v>
      </c>
      <c r="C162" s="1" t="s">
        <v>921</v>
      </c>
      <c r="D162">
        <v>332</v>
      </c>
      <c r="E162" s="2">
        <v>4.0972222222222222E-2</v>
      </c>
      <c r="F162" s="1" t="s">
        <v>685</v>
      </c>
      <c r="H162" s="3"/>
      <c r="I162" s="1"/>
      <c r="J162" s="1"/>
    </row>
    <row r="163" spans="1:10" x14ac:dyDescent="0.25">
      <c r="A163">
        <v>78064</v>
      </c>
      <c r="B163">
        <v>0</v>
      </c>
      <c r="C163" s="1" t="s">
        <v>922</v>
      </c>
      <c r="D163">
        <v>332</v>
      </c>
      <c r="E163" s="2">
        <v>4.1666666666666664E-2</v>
      </c>
      <c r="F163" s="1" t="s">
        <v>685</v>
      </c>
      <c r="H163" s="3"/>
      <c r="I163" s="1"/>
      <c r="J163" s="1"/>
    </row>
    <row r="164" spans="1:10" x14ac:dyDescent="0.25">
      <c r="A164">
        <v>78065</v>
      </c>
      <c r="B164">
        <v>0</v>
      </c>
      <c r="C164" s="1" t="s">
        <v>923</v>
      </c>
      <c r="D164">
        <v>332</v>
      </c>
      <c r="E164" s="2">
        <v>4.1666666666666664E-2</v>
      </c>
      <c r="F164" s="1" t="s">
        <v>685</v>
      </c>
      <c r="H164" s="3"/>
      <c r="I164" s="1"/>
      <c r="J164" s="1"/>
    </row>
    <row r="165" spans="1:10" x14ac:dyDescent="0.25">
      <c r="A165">
        <v>78066</v>
      </c>
      <c r="B165">
        <v>0</v>
      </c>
      <c r="C165" s="1" t="s">
        <v>924</v>
      </c>
      <c r="D165">
        <v>332</v>
      </c>
      <c r="E165" s="2">
        <v>4.2361111111111113E-2</v>
      </c>
      <c r="F165" s="1" t="s">
        <v>685</v>
      </c>
      <c r="H165" s="3"/>
      <c r="I165" s="1"/>
      <c r="J165" s="1"/>
    </row>
    <row r="166" spans="1:10" x14ac:dyDescent="0.25">
      <c r="A166">
        <v>78067</v>
      </c>
      <c r="B166">
        <v>0</v>
      </c>
      <c r="C166" s="1" t="s">
        <v>925</v>
      </c>
      <c r="D166">
        <v>332</v>
      </c>
      <c r="E166" s="2">
        <v>4.2361111111111113E-2</v>
      </c>
      <c r="F166" s="1" t="s">
        <v>685</v>
      </c>
      <c r="H166" s="3"/>
      <c r="I166" s="1"/>
      <c r="J166" s="1"/>
    </row>
    <row r="167" spans="1:10" x14ac:dyDescent="0.25">
      <c r="A167">
        <v>78068</v>
      </c>
      <c r="B167">
        <v>0</v>
      </c>
      <c r="C167" s="1" t="s">
        <v>926</v>
      </c>
      <c r="D167">
        <v>332</v>
      </c>
      <c r="E167" s="2">
        <v>4.3055555555555555E-2</v>
      </c>
      <c r="F167" s="1" t="s">
        <v>685</v>
      </c>
      <c r="H167" s="3"/>
      <c r="I167" s="1"/>
      <c r="J167" s="1"/>
    </row>
    <row r="168" spans="1:10" x14ac:dyDescent="0.25">
      <c r="A168">
        <v>78069</v>
      </c>
      <c r="B168">
        <v>0</v>
      </c>
      <c r="C168" s="1" t="s">
        <v>927</v>
      </c>
      <c r="D168">
        <v>332</v>
      </c>
      <c r="E168" s="2">
        <v>4.3055555555555555E-2</v>
      </c>
      <c r="F168" s="1" t="s">
        <v>685</v>
      </c>
      <c r="H168" s="3"/>
      <c r="I168" s="1"/>
      <c r="J168" s="1"/>
    </row>
    <row r="169" spans="1:10" x14ac:dyDescent="0.25">
      <c r="A169">
        <v>78070</v>
      </c>
      <c r="B169">
        <v>1</v>
      </c>
      <c r="C169" s="1" t="s">
        <v>928</v>
      </c>
      <c r="D169">
        <v>332</v>
      </c>
      <c r="E169" s="2">
        <v>4.3749999999999997E-2</v>
      </c>
      <c r="F169" s="1" t="s">
        <v>775</v>
      </c>
      <c r="G169" t="b">
        <v>1</v>
      </c>
      <c r="H169" s="3">
        <v>43538.043842592589</v>
      </c>
      <c r="I169" s="1" t="s">
        <v>681</v>
      </c>
      <c r="J169" s="1" t="s">
        <v>682</v>
      </c>
    </row>
    <row r="170" spans="1:10" x14ac:dyDescent="0.25">
      <c r="A170">
        <v>78071</v>
      </c>
      <c r="B170">
        <v>1</v>
      </c>
      <c r="C170" s="1" t="s">
        <v>929</v>
      </c>
      <c r="D170">
        <v>332</v>
      </c>
      <c r="E170" s="2">
        <v>4.3749999999999997E-2</v>
      </c>
      <c r="F170" s="1" t="s">
        <v>775</v>
      </c>
      <c r="G170" t="b">
        <v>1</v>
      </c>
      <c r="H170" s="3">
        <v>43538.044224537036</v>
      </c>
      <c r="I170" s="1" t="s">
        <v>681</v>
      </c>
      <c r="J170" s="1" t="s">
        <v>682</v>
      </c>
    </row>
    <row r="171" spans="1:10" x14ac:dyDescent="0.25">
      <c r="A171">
        <v>78072</v>
      </c>
      <c r="B171">
        <v>1</v>
      </c>
      <c r="C171" s="1" t="s">
        <v>930</v>
      </c>
      <c r="D171">
        <v>332</v>
      </c>
      <c r="E171" s="2">
        <v>4.4444444444444446E-2</v>
      </c>
      <c r="F171" s="1" t="s">
        <v>775</v>
      </c>
      <c r="G171" t="b">
        <v>1</v>
      </c>
      <c r="H171" s="3">
        <v>43538.044641203705</v>
      </c>
      <c r="I171" s="1" t="s">
        <v>681</v>
      </c>
      <c r="J171" s="1" t="s">
        <v>682</v>
      </c>
    </row>
    <row r="172" spans="1:10" x14ac:dyDescent="0.25">
      <c r="A172">
        <v>78073</v>
      </c>
      <c r="B172">
        <v>1</v>
      </c>
      <c r="C172" s="1" t="s">
        <v>931</v>
      </c>
      <c r="D172">
        <v>332</v>
      </c>
      <c r="E172" s="2">
        <v>4.4444444444444446E-2</v>
      </c>
      <c r="F172" s="1" t="s">
        <v>775</v>
      </c>
      <c r="G172" t="b">
        <v>1</v>
      </c>
      <c r="H172" s="3">
        <v>43538.044641203705</v>
      </c>
      <c r="I172" s="1" t="s">
        <v>681</v>
      </c>
      <c r="J172" s="1" t="s">
        <v>682</v>
      </c>
    </row>
    <row r="173" spans="1:10" x14ac:dyDescent="0.25">
      <c r="A173">
        <v>78074</v>
      </c>
      <c r="B173">
        <v>1</v>
      </c>
      <c r="C173" s="1" t="s">
        <v>932</v>
      </c>
      <c r="D173">
        <v>332</v>
      </c>
      <c r="E173" s="2">
        <v>4.5138888888888888E-2</v>
      </c>
      <c r="F173" s="1" t="s">
        <v>775</v>
      </c>
      <c r="G173" t="b">
        <v>1</v>
      </c>
      <c r="H173" s="3">
        <v>43538.045162037037</v>
      </c>
      <c r="I173" s="1" t="s">
        <v>681</v>
      </c>
      <c r="J173" s="1" t="s">
        <v>682</v>
      </c>
    </row>
    <row r="174" spans="1:10" x14ac:dyDescent="0.25">
      <c r="A174">
        <v>78075</v>
      </c>
      <c r="B174">
        <v>0</v>
      </c>
      <c r="C174" s="1" t="s">
        <v>933</v>
      </c>
      <c r="D174">
        <v>332</v>
      </c>
      <c r="E174" s="2">
        <v>4.5138888888888888E-2</v>
      </c>
      <c r="F174" s="1" t="s">
        <v>685</v>
      </c>
      <c r="H174" s="3"/>
      <c r="I174" s="1"/>
      <c r="J174" s="1"/>
    </row>
    <row r="175" spans="1:10" x14ac:dyDescent="0.25">
      <c r="A175">
        <v>78076</v>
      </c>
      <c r="B175">
        <v>0</v>
      </c>
      <c r="C175" s="1" t="s">
        <v>934</v>
      </c>
      <c r="D175">
        <v>332</v>
      </c>
      <c r="E175" s="2">
        <v>4.583333333333333E-2</v>
      </c>
      <c r="F175" s="1" t="s">
        <v>685</v>
      </c>
      <c r="H175" s="3"/>
      <c r="I175" s="1"/>
      <c r="J175" s="1"/>
    </row>
    <row r="176" spans="1:10" x14ac:dyDescent="0.25">
      <c r="A176">
        <v>78077</v>
      </c>
      <c r="B176">
        <v>0</v>
      </c>
      <c r="C176" s="1" t="s">
        <v>935</v>
      </c>
      <c r="D176">
        <v>332</v>
      </c>
      <c r="E176" s="2">
        <v>4.583333333333333E-2</v>
      </c>
      <c r="F176" s="1" t="s">
        <v>685</v>
      </c>
      <c r="H176" s="3"/>
      <c r="I176" s="1"/>
      <c r="J176" s="1"/>
    </row>
    <row r="177" spans="1:10" x14ac:dyDescent="0.25">
      <c r="A177">
        <v>78078</v>
      </c>
      <c r="B177">
        <v>0</v>
      </c>
      <c r="C177" s="1" t="s">
        <v>936</v>
      </c>
      <c r="D177">
        <v>332</v>
      </c>
      <c r="E177" s="2">
        <v>4.6527777777777779E-2</v>
      </c>
      <c r="F177" s="1" t="s">
        <v>685</v>
      </c>
      <c r="H177" s="3"/>
      <c r="I177" s="1"/>
      <c r="J177" s="1"/>
    </row>
    <row r="178" spans="1:10" x14ac:dyDescent="0.25">
      <c r="A178">
        <v>78079</v>
      </c>
      <c r="B178">
        <v>0</v>
      </c>
      <c r="C178" s="1" t="s">
        <v>937</v>
      </c>
      <c r="D178">
        <v>332</v>
      </c>
      <c r="E178" s="2">
        <v>4.6527777777777779E-2</v>
      </c>
      <c r="F178" s="1" t="s">
        <v>685</v>
      </c>
      <c r="H178" s="3"/>
      <c r="I178" s="1"/>
      <c r="J178" s="1"/>
    </row>
    <row r="179" spans="1:10" x14ac:dyDescent="0.25">
      <c r="A179">
        <v>78080</v>
      </c>
      <c r="B179">
        <v>0</v>
      </c>
      <c r="C179" s="1" t="s">
        <v>938</v>
      </c>
      <c r="D179">
        <v>332</v>
      </c>
      <c r="E179" s="2">
        <v>4.7222222222222221E-2</v>
      </c>
      <c r="F179" s="1" t="s">
        <v>685</v>
      </c>
      <c r="H179" s="3"/>
      <c r="I179" s="1"/>
      <c r="J179" s="1"/>
    </row>
    <row r="180" spans="1:10" x14ac:dyDescent="0.25">
      <c r="A180">
        <v>78081</v>
      </c>
      <c r="B180">
        <v>0</v>
      </c>
      <c r="C180" s="1" t="s">
        <v>939</v>
      </c>
      <c r="D180">
        <v>332</v>
      </c>
      <c r="E180" s="2">
        <v>4.7222222222222221E-2</v>
      </c>
      <c r="F180" s="1" t="s">
        <v>685</v>
      </c>
      <c r="H180" s="3"/>
      <c r="I180" s="1"/>
      <c r="J180" s="1"/>
    </row>
    <row r="181" spans="1:10" x14ac:dyDescent="0.25">
      <c r="A181">
        <v>78082</v>
      </c>
      <c r="B181">
        <v>0</v>
      </c>
      <c r="C181" s="1" t="s">
        <v>940</v>
      </c>
      <c r="D181">
        <v>332</v>
      </c>
      <c r="E181" s="2">
        <v>4.791666666666667E-2</v>
      </c>
      <c r="F181" s="1" t="s">
        <v>685</v>
      </c>
      <c r="H181" s="3"/>
      <c r="I181" s="1"/>
      <c r="J181" s="1"/>
    </row>
    <row r="182" spans="1:10" x14ac:dyDescent="0.25">
      <c r="A182">
        <v>78083</v>
      </c>
      <c r="B182">
        <v>0</v>
      </c>
      <c r="C182" s="1" t="s">
        <v>941</v>
      </c>
      <c r="D182">
        <v>332</v>
      </c>
      <c r="E182" s="2">
        <v>4.791666666666667E-2</v>
      </c>
      <c r="F182" s="1" t="s">
        <v>685</v>
      </c>
      <c r="H182" s="3"/>
      <c r="I182" s="1"/>
      <c r="J182" s="1"/>
    </row>
    <row r="183" spans="1:10" x14ac:dyDescent="0.25">
      <c r="A183">
        <v>78084</v>
      </c>
      <c r="B183">
        <v>0</v>
      </c>
      <c r="C183" s="1" t="s">
        <v>942</v>
      </c>
      <c r="D183">
        <v>332</v>
      </c>
      <c r="E183" s="2">
        <v>4.8611111111111112E-2</v>
      </c>
      <c r="F183" s="1" t="s">
        <v>685</v>
      </c>
      <c r="H183" s="3"/>
      <c r="I183" s="1"/>
      <c r="J183" s="1"/>
    </row>
    <row r="184" spans="1:10" x14ac:dyDescent="0.25">
      <c r="A184">
        <v>78085</v>
      </c>
      <c r="B184">
        <v>0</v>
      </c>
      <c r="C184" s="1" t="s">
        <v>943</v>
      </c>
      <c r="D184">
        <v>332</v>
      </c>
      <c r="E184" s="2">
        <v>4.8611111111111112E-2</v>
      </c>
      <c r="F184" s="1" t="s">
        <v>685</v>
      </c>
      <c r="H184" s="3"/>
      <c r="I184" s="1"/>
      <c r="J184" s="1"/>
    </row>
    <row r="185" spans="1:10" x14ac:dyDescent="0.25">
      <c r="A185">
        <v>78086</v>
      </c>
      <c r="B185">
        <v>0</v>
      </c>
      <c r="C185" s="1" t="s">
        <v>944</v>
      </c>
      <c r="D185">
        <v>332</v>
      </c>
      <c r="E185" s="2">
        <v>4.9305555555555554E-2</v>
      </c>
      <c r="F185" s="1" t="s">
        <v>685</v>
      </c>
      <c r="H185" s="3"/>
      <c r="I185" s="1"/>
      <c r="J185" s="1"/>
    </row>
    <row r="186" spans="1:10" x14ac:dyDescent="0.25">
      <c r="A186">
        <v>78087</v>
      </c>
      <c r="B186">
        <v>0</v>
      </c>
      <c r="C186" s="1" t="s">
        <v>945</v>
      </c>
      <c r="D186">
        <v>332</v>
      </c>
      <c r="E186" s="2">
        <v>4.9305555555555554E-2</v>
      </c>
      <c r="F186" s="1" t="s">
        <v>685</v>
      </c>
      <c r="H186" s="3"/>
      <c r="I186" s="1"/>
      <c r="J186" s="1"/>
    </row>
    <row r="187" spans="1:10" x14ac:dyDescent="0.25">
      <c r="A187">
        <v>78088</v>
      </c>
      <c r="B187">
        <v>0</v>
      </c>
      <c r="C187" s="1" t="s">
        <v>946</v>
      </c>
      <c r="D187">
        <v>332</v>
      </c>
      <c r="E187" s="2">
        <v>0.05</v>
      </c>
      <c r="F187" s="1" t="s">
        <v>685</v>
      </c>
      <c r="H187" s="3"/>
      <c r="I187" s="1"/>
      <c r="J187" s="1"/>
    </row>
    <row r="188" spans="1:10" x14ac:dyDescent="0.25">
      <c r="A188">
        <v>78089</v>
      </c>
      <c r="B188">
        <v>0</v>
      </c>
      <c r="C188" s="1" t="s">
        <v>947</v>
      </c>
      <c r="D188">
        <v>332</v>
      </c>
      <c r="E188" s="2">
        <v>0.05</v>
      </c>
      <c r="F188" s="1" t="s">
        <v>685</v>
      </c>
      <c r="H188" s="3"/>
      <c r="I188" s="1"/>
      <c r="J188" s="1"/>
    </row>
    <row r="189" spans="1:10" x14ac:dyDescent="0.25">
      <c r="A189">
        <v>78090</v>
      </c>
      <c r="B189">
        <v>0</v>
      </c>
      <c r="C189" s="1" t="s">
        <v>948</v>
      </c>
      <c r="D189">
        <v>332</v>
      </c>
      <c r="E189" s="2">
        <v>5.0694444444444445E-2</v>
      </c>
      <c r="F189" s="1" t="s">
        <v>685</v>
      </c>
      <c r="H189" s="3"/>
      <c r="I189" s="1"/>
      <c r="J189" s="1"/>
    </row>
    <row r="190" spans="1:10" x14ac:dyDescent="0.25">
      <c r="A190">
        <v>78091</v>
      </c>
      <c r="B190">
        <v>0</v>
      </c>
      <c r="C190" s="1" t="s">
        <v>949</v>
      </c>
      <c r="D190">
        <v>332</v>
      </c>
      <c r="E190" s="2">
        <v>5.0694444444444445E-2</v>
      </c>
      <c r="F190" s="1" t="s">
        <v>685</v>
      </c>
      <c r="H190" s="3"/>
      <c r="I190" s="1"/>
      <c r="J190" s="1"/>
    </row>
    <row r="191" spans="1:10" x14ac:dyDescent="0.25">
      <c r="A191">
        <v>78092</v>
      </c>
      <c r="B191">
        <v>0</v>
      </c>
      <c r="C191" s="1" t="s">
        <v>950</v>
      </c>
      <c r="D191">
        <v>332</v>
      </c>
      <c r="E191" s="2">
        <v>5.1388888888888887E-2</v>
      </c>
      <c r="F191" s="1" t="s">
        <v>685</v>
      </c>
      <c r="H191" s="3"/>
      <c r="I191" s="1"/>
      <c r="J191" s="1"/>
    </row>
    <row r="192" spans="1:10" x14ac:dyDescent="0.25">
      <c r="A192">
        <v>78093</v>
      </c>
      <c r="B192">
        <v>0</v>
      </c>
      <c r="C192" s="1" t="s">
        <v>951</v>
      </c>
      <c r="D192">
        <v>332</v>
      </c>
      <c r="E192" s="2">
        <v>5.1388888888888887E-2</v>
      </c>
      <c r="F192" s="1" t="s">
        <v>685</v>
      </c>
      <c r="H192" s="3"/>
      <c r="I192" s="1"/>
      <c r="J192" s="1"/>
    </row>
    <row r="193" spans="1:10" x14ac:dyDescent="0.25">
      <c r="A193">
        <v>78094</v>
      </c>
      <c r="B193">
        <v>0</v>
      </c>
      <c r="C193" s="1" t="s">
        <v>952</v>
      </c>
      <c r="D193">
        <v>332</v>
      </c>
      <c r="E193" s="2">
        <v>5.2083333333333336E-2</v>
      </c>
      <c r="F193" s="1" t="s">
        <v>685</v>
      </c>
      <c r="H193" s="3"/>
      <c r="I193" s="1"/>
      <c r="J193" s="1"/>
    </row>
    <row r="194" spans="1:10" x14ac:dyDescent="0.25">
      <c r="A194">
        <v>78095</v>
      </c>
      <c r="B194">
        <v>0</v>
      </c>
      <c r="C194" s="1" t="s">
        <v>953</v>
      </c>
      <c r="D194">
        <v>332</v>
      </c>
      <c r="E194" s="2">
        <v>5.2083333333333336E-2</v>
      </c>
      <c r="F194" s="1" t="s">
        <v>685</v>
      </c>
      <c r="H194" s="3"/>
      <c r="I194" s="1"/>
      <c r="J194" s="1"/>
    </row>
    <row r="195" spans="1:10" x14ac:dyDescent="0.25">
      <c r="A195">
        <v>78096</v>
      </c>
      <c r="B195">
        <v>0</v>
      </c>
      <c r="C195" s="1" t="s">
        <v>954</v>
      </c>
      <c r="D195">
        <v>332</v>
      </c>
      <c r="E195" s="2">
        <v>5.2777777777777778E-2</v>
      </c>
      <c r="F195" s="1" t="s">
        <v>685</v>
      </c>
      <c r="H195" s="3"/>
      <c r="I195" s="1"/>
      <c r="J195" s="1"/>
    </row>
    <row r="196" spans="1:10" x14ac:dyDescent="0.25">
      <c r="A196">
        <v>78097</v>
      </c>
      <c r="B196">
        <v>0</v>
      </c>
      <c r="C196" s="1" t="s">
        <v>955</v>
      </c>
      <c r="D196">
        <v>332</v>
      </c>
      <c r="E196" s="2">
        <v>5.2777777777777778E-2</v>
      </c>
      <c r="F196" s="1" t="s">
        <v>685</v>
      </c>
      <c r="H196" s="3"/>
      <c r="I196" s="1"/>
      <c r="J196" s="1"/>
    </row>
    <row r="197" spans="1:10" x14ac:dyDescent="0.25">
      <c r="A197">
        <v>78098</v>
      </c>
      <c r="B197">
        <v>0</v>
      </c>
      <c r="C197" s="1" t="s">
        <v>956</v>
      </c>
      <c r="D197">
        <v>332</v>
      </c>
      <c r="E197" s="2">
        <v>5.347222222222222E-2</v>
      </c>
      <c r="F197" s="1" t="s">
        <v>685</v>
      </c>
      <c r="H197" s="3"/>
      <c r="I197" s="1"/>
      <c r="J197" s="1"/>
    </row>
    <row r="198" spans="1:10" x14ac:dyDescent="0.25">
      <c r="A198">
        <v>78099</v>
      </c>
      <c r="B198">
        <v>0</v>
      </c>
      <c r="C198" s="1" t="s">
        <v>957</v>
      </c>
      <c r="D198">
        <v>332</v>
      </c>
      <c r="E198" s="2">
        <v>5.347222222222222E-2</v>
      </c>
      <c r="F198" s="1" t="s">
        <v>685</v>
      </c>
      <c r="H198" s="3"/>
      <c r="I198" s="1"/>
      <c r="J198" s="1"/>
    </row>
    <row r="199" spans="1:10" x14ac:dyDescent="0.25">
      <c r="A199">
        <v>78100</v>
      </c>
      <c r="B199">
        <v>0</v>
      </c>
      <c r="C199" s="1" t="s">
        <v>958</v>
      </c>
      <c r="D199">
        <v>332</v>
      </c>
      <c r="E199" s="2">
        <v>5.4166666666666669E-2</v>
      </c>
      <c r="F199" s="1" t="s">
        <v>685</v>
      </c>
      <c r="H199" s="3"/>
      <c r="I199" s="1"/>
      <c r="J199" s="1"/>
    </row>
    <row r="200" spans="1:10" x14ac:dyDescent="0.25">
      <c r="A200">
        <v>78101</v>
      </c>
      <c r="B200">
        <v>0</v>
      </c>
      <c r="C200" s="1" t="s">
        <v>959</v>
      </c>
      <c r="D200">
        <v>332</v>
      </c>
      <c r="E200" s="2">
        <v>5.4166666666666669E-2</v>
      </c>
      <c r="F200" s="1" t="s">
        <v>685</v>
      </c>
      <c r="H200" s="3"/>
      <c r="I200" s="1"/>
      <c r="J200" s="1"/>
    </row>
    <row r="201" spans="1:10" x14ac:dyDescent="0.25">
      <c r="A201">
        <v>78102</v>
      </c>
      <c r="B201">
        <v>0</v>
      </c>
      <c r="C201" s="1" t="s">
        <v>960</v>
      </c>
      <c r="D201">
        <v>332</v>
      </c>
      <c r="E201" s="2">
        <v>5.486111111111111E-2</v>
      </c>
      <c r="F201" s="1" t="s">
        <v>685</v>
      </c>
      <c r="H201" s="3"/>
      <c r="I201" s="1"/>
      <c r="J201" s="1"/>
    </row>
    <row r="202" spans="1:10" x14ac:dyDescent="0.25">
      <c r="A202">
        <v>78103</v>
      </c>
      <c r="B202">
        <v>0</v>
      </c>
      <c r="C202" s="1" t="s">
        <v>961</v>
      </c>
      <c r="D202">
        <v>332</v>
      </c>
      <c r="E202" s="2">
        <v>5.486111111111111E-2</v>
      </c>
      <c r="F202" s="1" t="s">
        <v>685</v>
      </c>
      <c r="H202" s="3"/>
      <c r="I202" s="1"/>
      <c r="J202" s="1"/>
    </row>
    <row r="203" spans="1:10" x14ac:dyDescent="0.25">
      <c r="A203">
        <v>78104</v>
      </c>
      <c r="B203">
        <v>0</v>
      </c>
      <c r="C203" s="1" t="s">
        <v>962</v>
      </c>
      <c r="D203">
        <v>332</v>
      </c>
      <c r="E203" s="2">
        <v>5.5555555555555552E-2</v>
      </c>
      <c r="F203" s="1" t="s">
        <v>685</v>
      </c>
      <c r="H203" s="3"/>
      <c r="I203" s="1"/>
      <c r="J203" s="1"/>
    </row>
    <row r="204" spans="1:10" x14ac:dyDescent="0.25">
      <c r="A204">
        <v>78105</v>
      </c>
      <c r="B204">
        <v>0</v>
      </c>
      <c r="C204" s="1" t="s">
        <v>963</v>
      </c>
      <c r="D204">
        <v>332</v>
      </c>
      <c r="E204" s="2">
        <v>5.5555555555555552E-2</v>
      </c>
      <c r="F204" s="1" t="s">
        <v>685</v>
      </c>
      <c r="H204" s="3"/>
      <c r="I204" s="1"/>
      <c r="J204" s="1"/>
    </row>
    <row r="205" spans="1:10" x14ac:dyDescent="0.25">
      <c r="A205">
        <v>78106</v>
      </c>
      <c r="B205">
        <v>0</v>
      </c>
      <c r="C205" s="1" t="s">
        <v>964</v>
      </c>
      <c r="D205">
        <v>332</v>
      </c>
      <c r="E205" s="2">
        <v>5.6250000000000001E-2</v>
      </c>
      <c r="F205" s="1" t="s">
        <v>685</v>
      </c>
      <c r="H205" s="3"/>
      <c r="I205" s="1"/>
      <c r="J205" s="1"/>
    </row>
    <row r="206" spans="1:10" x14ac:dyDescent="0.25">
      <c r="A206">
        <v>78107</v>
      </c>
      <c r="B206">
        <v>0</v>
      </c>
      <c r="C206" s="1" t="s">
        <v>965</v>
      </c>
      <c r="D206">
        <v>332</v>
      </c>
      <c r="E206" s="2">
        <v>5.6250000000000001E-2</v>
      </c>
      <c r="F206" s="1" t="s">
        <v>685</v>
      </c>
      <c r="H206" s="3"/>
      <c r="I206" s="1"/>
      <c r="J206" s="1"/>
    </row>
    <row r="207" spans="1:10" x14ac:dyDescent="0.25">
      <c r="A207">
        <v>78108</v>
      </c>
      <c r="B207">
        <v>0</v>
      </c>
      <c r="C207" s="1" t="s">
        <v>966</v>
      </c>
      <c r="D207">
        <v>332</v>
      </c>
      <c r="E207" s="2">
        <v>5.6944444444444443E-2</v>
      </c>
      <c r="F207" s="1" t="s">
        <v>685</v>
      </c>
      <c r="H207" s="3"/>
      <c r="I207" s="1"/>
      <c r="J207" s="1"/>
    </row>
    <row r="208" spans="1:10" x14ac:dyDescent="0.25">
      <c r="A208">
        <v>78109</v>
      </c>
      <c r="B208">
        <v>0</v>
      </c>
      <c r="C208" s="1" t="s">
        <v>967</v>
      </c>
      <c r="D208">
        <v>332</v>
      </c>
      <c r="E208" s="2">
        <v>5.6944444444444443E-2</v>
      </c>
      <c r="F208" s="1" t="s">
        <v>685</v>
      </c>
      <c r="H208" s="3"/>
      <c r="I208" s="1"/>
      <c r="J208" s="1"/>
    </row>
    <row r="209" spans="1:10" x14ac:dyDescent="0.25">
      <c r="A209">
        <v>78110</v>
      </c>
      <c r="B209">
        <v>0</v>
      </c>
      <c r="C209" s="1" t="s">
        <v>968</v>
      </c>
      <c r="D209">
        <v>332</v>
      </c>
      <c r="E209" s="2">
        <v>5.7638888888888892E-2</v>
      </c>
      <c r="F209" s="1" t="s">
        <v>685</v>
      </c>
      <c r="H209" s="3"/>
      <c r="I209" s="1"/>
      <c r="J209" s="1"/>
    </row>
    <row r="210" spans="1:10" x14ac:dyDescent="0.25">
      <c r="A210">
        <v>78111</v>
      </c>
      <c r="B210">
        <v>0</v>
      </c>
      <c r="C210" s="1" t="s">
        <v>969</v>
      </c>
      <c r="D210">
        <v>332</v>
      </c>
      <c r="E210" s="2">
        <v>5.7638888888888892E-2</v>
      </c>
      <c r="F210" s="1" t="s">
        <v>685</v>
      </c>
      <c r="H210" s="3"/>
      <c r="I210" s="1"/>
      <c r="J210" s="1"/>
    </row>
    <row r="211" spans="1:10" x14ac:dyDescent="0.25">
      <c r="A211">
        <v>78112</v>
      </c>
      <c r="B211">
        <v>0</v>
      </c>
      <c r="C211" s="1" t="s">
        <v>970</v>
      </c>
      <c r="D211">
        <v>332</v>
      </c>
      <c r="E211" s="2">
        <v>5.8333333333333334E-2</v>
      </c>
      <c r="F211" s="1" t="s">
        <v>685</v>
      </c>
      <c r="H211" s="3"/>
      <c r="I211" s="1"/>
      <c r="J211" s="1"/>
    </row>
    <row r="212" spans="1:10" x14ac:dyDescent="0.25">
      <c r="A212">
        <v>78113</v>
      </c>
      <c r="B212">
        <v>0</v>
      </c>
      <c r="C212" s="1" t="s">
        <v>971</v>
      </c>
      <c r="D212">
        <v>332</v>
      </c>
      <c r="E212" s="2">
        <v>5.8333333333333334E-2</v>
      </c>
      <c r="F212" s="1" t="s">
        <v>685</v>
      </c>
      <c r="H212" s="3"/>
      <c r="I212" s="1"/>
      <c r="J212" s="1"/>
    </row>
    <row r="213" spans="1:10" x14ac:dyDescent="0.25">
      <c r="A213">
        <v>78114</v>
      </c>
      <c r="B213">
        <v>0</v>
      </c>
      <c r="C213" s="1" t="s">
        <v>972</v>
      </c>
      <c r="D213">
        <v>332</v>
      </c>
      <c r="E213" s="2">
        <v>5.9027777777777776E-2</v>
      </c>
      <c r="F213" s="1" t="s">
        <v>685</v>
      </c>
      <c r="H213" s="3"/>
      <c r="I213" s="1"/>
      <c r="J213" s="1"/>
    </row>
    <row r="214" spans="1:10" x14ac:dyDescent="0.25">
      <c r="A214">
        <v>78115</v>
      </c>
      <c r="B214">
        <v>0</v>
      </c>
      <c r="C214" s="1" t="s">
        <v>973</v>
      </c>
      <c r="D214">
        <v>332</v>
      </c>
      <c r="E214" s="2">
        <v>5.9027777777777776E-2</v>
      </c>
      <c r="F214" s="1" t="s">
        <v>685</v>
      </c>
      <c r="H214" s="3"/>
      <c r="I214" s="1"/>
      <c r="J214" s="1"/>
    </row>
    <row r="215" spans="1:10" x14ac:dyDescent="0.25">
      <c r="A215">
        <v>78116</v>
      </c>
      <c r="B215">
        <v>0</v>
      </c>
      <c r="C215" s="1" t="s">
        <v>974</v>
      </c>
      <c r="D215">
        <v>332</v>
      </c>
      <c r="E215" s="2">
        <v>5.9722222222222225E-2</v>
      </c>
      <c r="F215" s="1" t="s">
        <v>685</v>
      </c>
      <c r="H215" s="3"/>
      <c r="I215" s="1"/>
      <c r="J215" s="1"/>
    </row>
    <row r="216" spans="1:10" x14ac:dyDescent="0.25">
      <c r="A216">
        <v>78117</v>
      </c>
      <c r="B216">
        <v>0</v>
      </c>
      <c r="C216" s="1" t="s">
        <v>975</v>
      </c>
      <c r="D216">
        <v>332</v>
      </c>
      <c r="E216" s="2">
        <v>5.9722222222222225E-2</v>
      </c>
      <c r="F216" s="1" t="s">
        <v>685</v>
      </c>
      <c r="H216" s="3"/>
      <c r="I216" s="1"/>
      <c r="J216" s="1"/>
    </row>
    <row r="217" spans="1:10" x14ac:dyDescent="0.25">
      <c r="A217">
        <v>78118</v>
      </c>
      <c r="B217">
        <v>0</v>
      </c>
      <c r="C217" s="1" t="s">
        <v>976</v>
      </c>
      <c r="D217">
        <v>332</v>
      </c>
      <c r="E217" s="2">
        <v>6.0416666666666667E-2</v>
      </c>
      <c r="F217" s="1" t="s">
        <v>685</v>
      </c>
      <c r="H217" s="3"/>
      <c r="I217" s="1"/>
      <c r="J217" s="1"/>
    </row>
    <row r="218" spans="1:10" x14ac:dyDescent="0.25">
      <c r="A218">
        <v>78119</v>
      </c>
      <c r="B218">
        <v>0</v>
      </c>
      <c r="C218" s="1" t="s">
        <v>977</v>
      </c>
      <c r="D218">
        <v>332</v>
      </c>
      <c r="E218" s="2">
        <v>6.0416666666666667E-2</v>
      </c>
      <c r="F218" s="1" t="s">
        <v>685</v>
      </c>
      <c r="H218" s="3"/>
      <c r="I218" s="1"/>
      <c r="J218" s="1"/>
    </row>
    <row r="219" spans="1:10" x14ac:dyDescent="0.25">
      <c r="A219">
        <v>78120</v>
      </c>
      <c r="B219">
        <v>0</v>
      </c>
      <c r="C219" s="1" t="s">
        <v>978</v>
      </c>
      <c r="D219">
        <v>332</v>
      </c>
      <c r="E219" s="2">
        <v>6.1111111111111109E-2</v>
      </c>
      <c r="F219" s="1" t="s">
        <v>685</v>
      </c>
      <c r="H219" s="3"/>
      <c r="I219" s="1"/>
      <c r="J219" s="1"/>
    </row>
    <row r="220" spans="1:10" x14ac:dyDescent="0.25">
      <c r="A220">
        <v>78121</v>
      </c>
      <c r="B220">
        <v>0</v>
      </c>
      <c r="C220" s="1" t="s">
        <v>979</v>
      </c>
      <c r="D220">
        <v>332</v>
      </c>
      <c r="E220" s="2">
        <v>6.1111111111111109E-2</v>
      </c>
      <c r="F220" s="1" t="s">
        <v>685</v>
      </c>
      <c r="H220" s="3"/>
      <c r="I220" s="1"/>
      <c r="J220" s="1"/>
    </row>
    <row r="221" spans="1:10" x14ac:dyDescent="0.25">
      <c r="A221">
        <v>78122</v>
      </c>
      <c r="B221">
        <v>0</v>
      </c>
      <c r="C221" s="1" t="s">
        <v>980</v>
      </c>
      <c r="D221">
        <v>332</v>
      </c>
      <c r="E221" s="2">
        <v>6.1805555555555558E-2</v>
      </c>
      <c r="F221" s="1" t="s">
        <v>685</v>
      </c>
      <c r="H221" s="3"/>
      <c r="I221" s="1"/>
      <c r="J221" s="1"/>
    </row>
    <row r="222" spans="1:10" x14ac:dyDescent="0.25">
      <c r="A222">
        <v>78123</v>
      </c>
      <c r="B222">
        <v>0</v>
      </c>
      <c r="C222" s="1" t="s">
        <v>981</v>
      </c>
      <c r="D222">
        <v>332</v>
      </c>
      <c r="E222" s="2">
        <v>6.1805555555555558E-2</v>
      </c>
      <c r="F222" s="1" t="s">
        <v>685</v>
      </c>
      <c r="H222" s="3"/>
      <c r="I222" s="1"/>
      <c r="J222" s="1"/>
    </row>
    <row r="223" spans="1:10" x14ac:dyDescent="0.25">
      <c r="A223">
        <v>78124</v>
      </c>
      <c r="B223">
        <v>0</v>
      </c>
      <c r="C223" s="1" t="s">
        <v>982</v>
      </c>
      <c r="D223">
        <v>332</v>
      </c>
      <c r="E223" s="2">
        <v>6.25E-2</v>
      </c>
      <c r="F223" s="1" t="s">
        <v>685</v>
      </c>
      <c r="H223" s="3"/>
      <c r="I223" s="1"/>
      <c r="J223" s="1"/>
    </row>
    <row r="224" spans="1:10" x14ac:dyDescent="0.25">
      <c r="A224">
        <v>78125</v>
      </c>
      <c r="B224">
        <v>0</v>
      </c>
      <c r="C224" s="1" t="s">
        <v>983</v>
      </c>
      <c r="D224">
        <v>332</v>
      </c>
      <c r="E224" s="2">
        <v>6.25E-2</v>
      </c>
      <c r="F224" s="1" t="s">
        <v>685</v>
      </c>
      <c r="H224" s="3"/>
      <c r="I224" s="1"/>
      <c r="J224" s="1"/>
    </row>
    <row r="225" spans="1:10" x14ac:dyDescent="0.25">
      <c r="A225">
        <v>78126</v>
      </c>
      <c r="B225">
        <v>0</v>
      </c>
      <c r="C225" s="1" t="s">
        <v>984</v>
      </c>
      <c r="D225">
        <v>332</v>
      </c>
      <c r="E225" s="2">
        <v>6.3194444444444442E-2</v>
      </c>
      <c r="F225" s="1" t="s">
        <v>685</v>
      </c>
      <c r="H225" s="3"/>
      <c r="I225" s="1"/>
      <c r="J225" s="1"/>
    </row>
    <row r="226" spans="1:10" x14ac:dyDescent="0.25">
      <c r="A226">
        <v>78127</v>
      </c>
      <c r="B226">
        <v>0</v>
      </c>
      <c r="C226" s="1" t="s">
        <v>985</v>
      </c>
      <c r="D226">
        <v>332</v>
      </c>
      <c r="E226" s="2">
        <v>6.3194444444444442E-2</v>
      </c>
      <c r="F226" s="1" t="s">
        <v>685</v>
      </c>
      <c r="H226" s="3"/>
      <c r="I226" s="1"/>
      <c r="J226" s="1"/>
    </row>
    <row r="227" spans="1:10" x14ac:dyDescent="0.25">
      <c r="A227">
        <v>78128</v>
      </c>
      <c r="B227">
        <v>0</v>
      </c>
      <c r="C227" s="1" t="s">
        <v>986</v>
      </c>
      <c r="D227">
        <v>332</v>
      </c>
      <c r="E227" s="2">
        <v>6.3888888888888884E-2</v>
      </c>
      <c r="F227" s="1" t="s">
        <v>685</v>
      </c>
      <c r="H227" s="3"/>
      <c r="I227" s="1"/>
      <c r="J227" s="1"/>
    </row>
    <row r="228" spans="1:10" x14ac:dyDescent="0.25">
      <c r="A228">
        <v>78129</v>
      </c>
      <c r="B228">
        <v>0</v>
      </c>
      <c r="C228" s="1" t="s">
        <v>987</v>
      </c>
      <c r="D228">
        <v>332</v>
      </c>
      <c r="E228" s="2">
        <v>6.3888888888888884E-2</v>
      </c>
      <c r="F228" s="1" t="s">
        <v>685</v>
      </c>
      <c r="H228" s="3"/>
      <c r="I228" s="1"/>
      <c r="J228" s="1"/>
    </row>
    <row r="229" spans="1:10" x14ac:dyDescent="0.25">
      <c r="A229">
        <v>78130</v>
      </c>
      <c r="B229">
        <v>0</v>
      </c>
      <c r="C229" s="1" t="s">
        <v>988</v>
      </c>
      <c r="D229">
        <v>332</v>
      </c>
      <c r="E229" s="2">
        <v>6.458333333333334E-2</v>
      </c>
      <c r="F229" s="1" t="s">
        <v>685</v>
      </c>
      <c r="H229" s="3"/>
      <c r="I229" s="1"/>
      <c r="J229" s="1"/>
    </row>
    <row r="230" spans="1:10" x14ac:dyDescent="0.25">
      <c r="A230">
        <v>78131</v>
      </c>
      <c r="B230">
        <v>0</v>
      </c>
      <c r="C230" s="1" t="s">
        <v>989</v>
      </c>
      <c r="D230">
        <v>332</v>
      </c>
      <c r="E230" s="2">
        <v>6.458333333333334E-2</v>
      </c>
      <c r="F230" s="1" t="s">
        <v>685</v>
      </c>
      <c r="H230" s="3"/>
      <c r="I230" s="1"/>
      <c r="J230" s="1"/>
    </row>
    <row r="231" spans="1:10" x14ac:dyDescent="0.25">
      <c r="A231">
        <v>78132</v>
      </c>
      <c r="B231">
        <v>0</v>
      </c>
      <c r="C231" s="1" t="s">
        <v>990</v>
      </c>
      <c r="D231">
        <v>332</v>
      </c>
      <c r="E231" s="2">
        <v>6.5277777777777782E-2</v>
      </c>
      <c r="F231" s="1" t="s">
        <v>685</v>
      </c>
      <c r="H231" s="3"/>
      <c r="I231" s="1"/>
      <c r="J231" s="1"/>
    </row>
    <row r="232" spans="1:10" x14ac:dyDescent="0.25">
      <c r="A232">
        <v>78133</v>
      </c>
      <c r="B232">
        <v>0</v>
      </c>
      <c r="C232" s="1" t="s">
        <v>991</v>
      </c>
      <c r="D232">
        <v>332</v>
      </c>
      <c r="E232" s="2">
        <v>6.5277777777777782E-2</v>
      </c>
      <c r="F232" s="1" t="s">
        <v>685</v>
      </c>
      <c r="H232" s="3"/>
      <c r="I232" s="1"/>
      <c r="J232" s="1"/>
    </row>
    <row r="233" spans="1:10" x14ac:dyDescent="0.25">
      <c r="A233">
        <v>78134</v>
      </c>
      <c r="B233">
        <v>0</v>
      </c>
      <c r="C233" s="1" t="s">
        <v>992</v>
      </c>
      <c r="D233">
        <v>332</v>
      </c>
      <c r="E233" s="2">
        <v>6.5972222222222224E-2</v>
      </c>
      <c r="F233" s="1" t="s">
        <v>685</v>
      </c>
      <c r="H233" s="3"/>
      <c r="I233" s="1"/>
      <c r="J233" s="1"/>
    </row>
    <row r="234" spans="1:10" x14ac:dyDescent="0.25">
      <c r="A234">
        <v>78135</v>
      </c>
      <c r="B234">
        <v>0</v>
      </c>
      <c r="C234" s="1" t="s">
        <v>993</v>
      </c>
      <c r="D234">
        <v>332</v>
      </c>
      <c r="E234" s="2">
        <v>6.5972222222222224E-2</v>
      </c>
      <c r="F234" s="1" t="s">
        <v>685</v>
      </c>
      <c r="H234" s="3"/>
      <c r="I234" s="1"/>
      <c r="J234" s="1"/>
    </row>
    <row r="235" spans="1:10" x14ac:dyDescent="0.25">
      <c r="A235">
        <v>78136</v>
      </c>
      <c r="B235">
        <v>0</v>
      </c>
      <c r="C235" s="1" t="s">
        <v>994</v>
      </c>
      <c r="D235">
        <v>332</v>
      </c>
      <c r="E235" s="2">
        <v>6.6666666666666666E-2</v>
      </c>
      <c r="F235" s="1" t="s">
        <v>685</v>
      </c>
      <c r="H235" s="3"/>
      <c r="I235" s="1"/>
      <c r="J235" s="1"/>
    </row>
    <row r="236" spans="1:10" x14ac:dyDescent="0.25">
      <c r="A236">
        <v>78137</v>
      </c>
      <c r="B236">
        <v>0</v>
      </c>
      <c r="C236" s="1" t="s">
        <v>995</v>
      </c>
      <c r="D236">
        <v>332</v>
      </c>
      <c r="E236" s="2">
        <v>6.6666666666666666E-2</v>
      </c>
      <c r="F236" s="1" t="s">
        <v>685</v>
      </c>
      <c r="H236" s="3"/>
      <c r="I236" s="1"/>
      <c r="J236" s="1"/>
    </row>
    <row r="237" spans="1:10" x14ac:dyDescent="0.25">
      <c r="A237">
        <v>78138</v>
      </c>
      <c r="B237">
        <v>0</v>
      </c>
      <c r="C237" s="1" t="s">
        <v>996</v>
      </c>
      <c r="D237">
        <v>332</v>
      </c>
      <c r="E237" s="2">
        <v>6.7361111111111108E-2</v>
      </c>
      <c r="F237" s="1" t="s">
        <v>685</v>
      </c>
      <c r="H237" s="3"/>
      <c r="I237" s="1"/>
      <c r="J237" s="1"/>
    </row>
    <row r="238" spans="1:10" x14ac:dyDescent="0.25">
      <c r="A238">
        <v>78139</v>
      </c>
      <c r="B238">
        <v>0</v>
      </c>
      <c r="C238" s="1" t="s">
        <v>997</v>
      </c>
      <c r="D238">
        <v>332</v>
      </c>
      <c r="E238" s="2">
        <v>6.7361111111111108E-2</v>
      </c>
      <c r="F238" s="1" t="s">
        <v>685</v>
      </c>
      <c r="H238" s="3"/>
      <c r="I238" s="1"/>
      <c r="J238" s="1"/>
    </row>
    <row r="239" spans="1:10" x14ac:dyDescent="0.25">
      <c r="A239">
        <v>78140</v>
      </c>
      <c r="B239">
        <v>0</v>
      </c>
      <c r="C239" s="1" t="s">
        <v>998</v>
      </c>
      <c r="D239">
        <v>332</v>
      </c>
      <c r="E239" s="2">
        <v>6.805555555555555E-2</v>
      </c>
      <c r="F239" s="1" t="s">
        <v>685</v>
      </c>
      <c r="H239" s="3"/>
      <c r="I239" s="1"/>
      <c r="J239" s="1"/>
    </row>
    <row r="240" spans="1:10" x14ac:dyDescent="0.25">
      <c r="A240">
        <v>78141</v>
      </c>
      <c r="B240">
        <v>0</v>
      </c>
      <c r="C240" s="1" t="s">
        <v>999</v>
      </c>
      <c r="D240">
        <v>332</v>
      </c>
      <c r="E240" s="2">
        <v>6.805555555555555E-2</v>
      </c>
      <c r="F240" s="1" t="s">
        <v>685</v>
      </c>
      <c r="H240" s="3"/>
      <c r="I240" s="1"/>
      <c r="J240" s="1"/>
    </row>
    <row r="241" spans="1:10" x14ac:dyDescent="0.25">
      <c r="A241">
        <v>78142</v>
      </c>
      <c r="B241">
        <v>0</v>
      </c>
      <c r="C241" s="1" t="s">
        <v>1000</v>
      </c>
      <c r="D241">
        <v>332</v>
      </c>
      <c r="E241" s="2">
        <v>6.8750000000000006E-2</v>
      </c>
      <c r="F241" s="1" t="s">
        <v>685</v>
      </c>
      <c r="H241" s="3"/>
      <c r="I241" s="1"/>
      <c r="J241" s="1"/>
    </row>
    <row r="242" spans="1:10" x14ac:dyDescent="0.25">
      <c r="A242">
        <v>78143</v>
      </c>
      <c r="B242">
        <v>0</v>
      </c>
      <c r="C242" s="1" t="s">
        <v>1001</v>
      </c>
      <c r="D242">
        <v>332</v>
      </c>
      <c r="E242" s="2">
        <v>6.8750000000000006E-2</v>
      </c>
      <c r="F242" s="1" t="s">
        <v>685</v>
      </c>
      <c r="H242" s="3"/>
      <c r="I242" s="1"/>
      <c r="J242" s="1"/>
    </row>
    <row r="243" spans="1:10" x14ac:dyDescent="0.25">
      <c r="A243">
        <v>78144</v>
      </c>
      <c r="B243">
        <v>0</v>
      </c>
      <c r="C243" s="1" t="s">
        <v>1002</v>
      </c>
      <c r="D243">
        <v>332</v>
      </c>
      <c r="E243" s="2">
        <v>6.9444444444444448E-2</v>
      </c>
      <c r="F243" s="1" t="s">
        <v>685</v>
      </c>
      <c r="H243" s="3"/>
      <c r="I243" s="1"/>
      <c r="J243" s="1"/>
    </row>
    <row r="244" spans="1:10" x14ac:dyDescent="0.25">
      <c r="A244">
        <v>78145</v>
      </c>
      <c r="B244">
        <v>0</v>
      </c>
      <c r="C244" s="1" t="s">
        <v>1003</v>
      </c>
      <c r="D244">
        <v>332</v>
      </c>
      <c r="E244" s="2">
        <v>6.9444444444444448E-2</v>
      </c>
      <c r="F244" s="1" t="s">
        <v>685</v>
      </c>
      <c r="H244" s="3"/>
      <c r="I244" s="1"/>
      <c r="J244" s="1"/>
    </row>
    <row r="245" spans="1:10" x14ac:dyDescent="0.25">
      <c r="A245">
        <v>78146</v>
      </c>
      <c r="B245">
        <v>0</v>
      </c>
      <c r="C245" s="1" t="s">
        <v>1004</v>
      </c>
      <c r="D245">
        <v>332</v>
      </c>
      <c r="E245" s="2">
        <v>7.013888888888889E-2</v>
      </c>
      <c r="F245" s="1" t="s">
        <v>685</v>
      </c>
      <c r="H245" s="3"/>
      <c r="I245" s="1"/>
      <c r="J245" s="1"/>
    </row>
    <row r="246" spans="1:10" x14ac:dyDescent="0.25">
      <c r="A246">
        <v>78147</v>
      </c>
      <c r="B246">
        <v>0</v>
      </c>
      <c r="C246" s="1" t="s">
        <v>1005</v>
      </c>
      <c r="D246">
        <v>332</v>
      </c>
      <c r="E246" s="2">
        <v>7.013888888888889E-2</v>
      </c>
      <c r="F246" s="1" t="s">
        <v>685</v>
      </c>
      <c r="H246" s="3"/>
      <c r="I246" s="1"/>
      <c r="J246" s="1"/>
    </row>
    <row r="247" spans="1:10" x14ac:dyDescent="0.25">
      <c r="A247">
        <v>78148</v>
      </c>
      <c r="B247">
        <v>0</v>
      </c>
      <c r="C247" s="1" t="s">
        <v>1006</v>
      </c>
      <c r="D247">
        <v>332</v>
      </c>
      <c r="E247" s="2">
        <v>7.0833333333333331E-2</v>
      </c>
      <c r="F247" s="1" t="s">
        <v>685</v>
      </c>
      <c r="H247" s="3"/>
      <c r="I247" s="1"/>
      <c r="J247" s="1"/>
    </row>
    <row r="248" spans="1:10" x14ac:dyDescent="0.25">
      <c r="A248">
        <v>78149</v>
      </c>
      <c r="B248">
        <v>0</v>
      </c>
      <c r="C248" s="1" t="s">
        <v>1007</v>
      </c>
      <c r="D248">
        <v>332</v>
      </c>
      <c r="E248" s="2">
        <v>7.0833333333333331E-2</v>
      </c>
      <c r="F248" s="1" t="s">
        <v>685</v>
      </c>
      <c r="H248" s="3"/>
      <c r="I248" s="1"/>
      <c r="J248" s="1"/>
    </row>
    <row r="249" spans="1:10" x14ac:dyDescent="0.25">
      <c r="A249">
        <v>78150</v>
      </c>
      <c r="B249">
        <v>0</v>
      </c>
      <c r="C249" s="1" t="s">
        <v>1008</v>
      </c>
      <c r="D249">
        <v>332</v>
      </c>
      <c r="E249" s="2">
        <v>7.1527777777777773E-2</v>
      </c>
      <c r="F249" s="1" t="s">
        <v>685</v>
      </c>
      <c r="H249" s="3"/>
      <c r="I249" s="1"/>
      <c r="J249" s="1"/>
    </row>
    <row r="250" spans="1:10" x14ac:dyDescent="0.25">
      <c r="A250">
        <v>78151</v>
      </c>
      <c r="B250">
        <v>0</v>
      </c>
      <c r="C250" s="1" t="s">
        <v>1009</v>
      </c>
      <c r="D250">
        <v>332</v>
      </c>
      <c r="E250" s="2">
        <v>7.1527777777777773E-2</v>
      </c>
      <c r="F250" s="1" t="s">
        <v>685</v>
      </c>
      <c r="H250" s="3"/>
      <c r="I250" s="1"/>
      <c r="J250" s="1"/>
    </row>
    <row r="251" spans="1:10" x14ac:dyDescent="0.25">
      <c r="A251">
        <v>78152</v>
      </c>
      <c r="B251">
        <v>0</v>
      </c>
      <c r="C251" s="1" t="s">
        <v>1010</v>
      </c>
      <c r="D251">
        <v>332</v>
      </c>
      <c r="E251" s="2">
        <v>7.2222222222222215E-2</v>
      </c>
      <c r="F251" s="1" t="s">
        <v>685</v>
      </c>
      <c r="H251" s="3"/>
      <c r="I251" s="1"/>
      <c r="J251" s="1"/>
    </row>
    <row r="252" spans="1:10" x14ac:dyDescent="0.25">
      <c r="A252">
        <v>78153</v>
      </c>
      <c r="B252">
        <v>0</v>
      </c>
      <c r="C252" s="1" t="s">
        <v>1011</v>
      </c>
      <c r="D252">
        <v>332</v>
      </c>
      <c r="E252" s="2">
        <v>7.2222222222222215E-2</v>
      </c>
      <c r="F252" s="1" t="s">
        <v>685</v>
      </c>
      <c r="H252" s="3"/>
      <c r="I252" s="1"/>
      <c r="J252" s="1"/>
    </row>
    <row r="253" spans="1:10" x14ac:dyDescent="0.25">
      <c r="A253">
        <v>78154</v>
      </c>
      <c r="B253">
        <v>0</v>
      </c>
      <c r="C253" s="1" t="s">
        <v>1012</v>
      </c>
      <c r="D253">
        <v>332</v>
      </c>
      <c r="E253" s="2">
        <v>7.2916666666666671E-2</v>
      </c>
      <c r="F253" s="1" t="s">
        <v>685</v>
      </c>
      <c r="H253" s="3"/>
      <c r="I253" s="1"/>
      <c r="J253" s="1"/>
    </row>
    <row r="254" spans="1:10" x14ac:dyDescent="0.25">
      <c r="A254">
        <v>78155</v>
      </c>
      <c r="B254">
        <v>0</v>
      </c>
      <c r="C254" s="1" t="s">
        <v>1013</v>
      </c>
      <c r="D254">
        <v>332</v>
      </c>
      <c r="E254" s="2">
        <v>7.2916666666666671E-2</v>
      </c>
      <c r="F254" s="1" t="s">
        <v>685</v>
      </c>
      <c r="H254" s="3"/>
      <c r="I254" s="1"/>
      <c r="J254" s="1"/>
    </row>
    <row r="255" spans="1:10" x14ac:dyDescent="0.25">
      <c r="A255">
        <v>78156</v>
      </c>
      <c r="B255">
        <v>0</v>
      </c>
      <c r="C255" s="1" t="s">
        <v>1014</v>
      </c>
      <c r="D255">
        <v>332</v>
      </c>
      <c r="E255" s="2">
        <v>7.3611111111111113E-2</v>
      </c>
      <c r="F255" s="1" t="s">
        <v>685</v>
      </c>
      <c r="H255" s="3"/>
      <c r="I255" s="1"/>
      <c r="J255" s="1"/>
    </row>
    <row r="256" spans="1:10" x14ac:dyDescent="0.25">
      <c r="A256">
        <v>78157</v>
      </c>
      <c r="B256">
        <v>0</v>
      </c>
      <c r="C256" s="1" t="s">
        <v>1015</v>
      </c>
      <c r="D256">
        <v>332</v>
      </c>
      <c r="E256" s="2">
        <v>7.3611111111111113E-2</v>
      </c>
      <c r="F256" s="1" t="s">
        <v>685</v>
      </c>
      <c r="H256" s="3"/>
      <c r="I256" s="1"/>
      <c r="J256" s="1"/>
    </row>
    <row r="257" spans="1:10" x14ac:dyDescent="0.25">
      <c r="A257">
        <v>78158</v>
      </c>
      <c r="B257">
        <v>0</v>
      </c>
      <c r="C257" s="1" t="s">
        <v>1016</v>
      </c>
      <c r="D257">
        <v>332</v>
      </c>
      <c r="E257" s="2">
        <v>7.4305555555555555E-2</v>
      </c>
      <c r="F257" s="1" t="s">
        <v>685</v>
      </c>
      <c r="H257" s="3"/>
      <c r="I257" s="1"/>
      <c r="J257" s="1"/>
    </row>
    <row r="258" spans="1:10" x14ac:dyDescent="0.25">
      <c r="A258">
        <v>78159</v>
      </c>
      <c r="B258">
        <v>0</v>
      </c>
      <c r="C258" s="1" t="s">
        <v>1017</v>
      </c>
      <c r="D258">
        <v>332</v>
      </c>
      <c r="E258" s="2">
        <v>7.4305555555555555E-2</v>
      </c>
      <c r="F258" s="1" t="s">
        <v>685</v>
      </c>
      <c r="H258" s="3"/>
      <c r="I258" s="1"/>
      <c r="J258" s="1"/>
    </row>
    <row r="259" spans="1:10" x14ac:dyDescent="0.25">
      <c r="A259">
        <v>78160</v>
      </c>
      <c r="B259">
        <v>0</v>
      </c>
      <c r="C259" s="1" t="s">
        <v>1018</v>
      </c>
      <c r="D259">
        <v>332</v>
      </c>
      <c r="E259" s="2">
        <v>7.4999999999999997E-2</v>
      </c>
      <c r="F259" s="1" t="s">
        <v>685</v>
      </c>
      <c r="H259" s="3"/>
      <c r="I259" s="1"/>
      <c r="J259" s="1"/>
    </row>
    <row r="260" spans="1:10" x14ac:dyDescent="0.25">
      <c r="A260">
        <v>78161</v>
      </c>
      <c r="B260">
        <v>0</v>
      </c>
      <c r="C260" s="1" t="s">
        <v>1019</v>
      </c>
      <c r="D260">
        <v>332</v>
      </c>
      <c r="E260" s="2">
        <v>7.4999999999999997E-2</v>
      </c>
      <c r="F260" s="1" t="s">
        <v>685</v>
      </c>
      <c r="H260" s="3"/>
      <c r="I260" s="1"/>
      <c r="J260" s="1"/>
    </row>
    <row r="261" spans="1:10" x14ac:dyDescent="0.25">
      <c r="A261">
        <v>78162</v>
      </c>
      <c r="B261">
        <v>0</v>
      </c>
      <c r="C261" s="1" t="s">
        <v>1020</v>
      </c>
      <c r="D261">
        <v>332</v>
      </c>
      <c r="E261" s="2">
        <v>7.5694444444444439E-2</v>
      </c>
      <c r="F261" s="1" t="s">
        <v>685</v>
      </c>
      <c r="H261" s="3"/>
      <c r="I261" s="1"/>
      <c r="J261" s="1"/>
    </row>
    <row r="262" spans="1:10" x14ac:dyDescent="0.25">
      <c r="A262">
        <v>78163</v>
      </c>
      <c r="B262">
        <v>0</v>
      </c>
      <c r="C262" s="1" t="s">
        <v>1021</v>
      </c>
      <c r="D262">
        <v>332</v>
      </c>
      <c r="E262" s="2">
        <v>7.5694444444444439E-2</v>
      </c>
      <c r="F262" s="1" t="s">
        <v>685</v>
      </c>
      <c r="H262" s="3"/>
      <c r="I262" s="1"/>
      <c r="J262" s="1"/>
    </row>
    <row r="263" spans="1:10" x14ac:dyDescent="0.25">
      <c r="A263">
        <v>78164</v>
      </c>
      <c r="B263">
        <v>0</v>
      </c>
      <c r="C263" s="1" t="s">
        <v>1022</v>
      </c>
      <c r="D263">
        <v>332</v>
      </c>
      <c r="E263" s="2">
        <v>7.6388888888888895E-2</v>
      </c>
      <c r="F263" s="1" t="s">
        <v>685</v>
      </c>
      <c r="H263" s="3"/>
      <c r="I263" s="1"/>
      <c r="J263" s="1"/>
    </row>
    <row r="264" spans="1:10" x14ac:dyDescent="0.25">
      <c r="A264">
        <v>78165</v>
      </c>
      <c r="B264">
        <v>0</v>
      </c>
      <c r="C264" s="1" t="s">
        <v>1023</v>
      </c>
      <c r="D264">
        <v>332</v>
      </c>
      <c r="E264" s="2">
        <v>7.6388888888888895E-2</v>
      </c>
      <c r="F264" s="1" t="s">
        <v>685</v>
      </c>
      <c r="H264" s="3"/>
      <c r="I264" s="1"/>
      <c r="J264" s="1"/>
    </row>
    <row r="265" spans="1:10" x14ac:dyDescent="0.25">
      <c r="A265">
        <v>78166</v>
      </c>
      <c r="B265">
        <v>0</v>
      </c>
      <c r="C265" s="1" t="s">
        <v>1024</v>
      </c>
      <c r="D265">
        <v>332</v>
      </c>
      <c r="E265" s="2">
        <v>7.7083333333333337E-2</v>
      </c>
      <c r="F265" s="1" t="s">
        <v>685</v>
      </c>
      <c r="H265" s="3"/>
      <c r="I265" s="1"/>
      <c r="J265" s="1"/>
    </row>
    <row r="266" spans="1:10" x14ac:dyDescent="0.25">
      <c r="A266">
        <v>78167</v>
      </c>
      <c r="B266">
        <v>0</v>
      </c>
      <c r="C266" s="1" t="s">
        <v>1025</v>
      </c>
      <c r="D266">
        <v>332</v>
      </c>
      <c r="E266" s="2">
        <v>7.7083333333333337E-2</v>
      </c>
      <c r="F266" s="1" t="s">
        <v>685</v>
      </c>
      <c r="H266" s="3"/>
      <c r="I266" s="1"/>
      <c r="J266" s="1"/>
    </row>
    <row r="267" spans="1:10" x14ac:dyDescent="0.25">
      <c r="A267">
        <v>78168</v>
      </c>
      <c r="B267">
        <v>0</v>
      </c>
      <c r="C267" s="1" t="s">
        <v>1026</v>
      </c>
      <c r="D267">
        <v>332</v>
      </c>
      <c r="E267" s="2">
        <v>7.7777777777777779E-2</v>
      </c>
      <c r="F267" s="1" t="s">
        <v>685</v>
      </c>
      <c r="H267" s="3"/>
      <c r="I267" s="1"/>
      <c r="J267" s="1"/>
    </row>
    <row r="268" spans="1:10" x14ac:dyDescent="0.25">
      <c r="A268">
        <v>78169</v>
      </c>
      <c r="B268">
        <v>0</v>
      </c>
      <c r="C268" s="1" t="s">
        <v>1027</v>
      </c>
      <c r="D268">
        <v>332</v>
      </c>
      <c r="E268" s="2">
        <v>7.7777777777777779E-2</v>
      </c>
      <c r="F268" s="1" t="s">
        <v>685</v>
      </c>
      <c r="H268" s="3"/>
      <c r="I268" s="1"/>
      <c r="J268" s="1"/>
    </row>
    <row r="269" spans="1:10" x14ac:dyDescent="0.25">
      <c r="A269">
        <v>78170</v>
      </c>
      <c r="B269">
        <v>0</v>
      </c>
      <c r="C269" s="1" t="s">
        <v>1028</v>
      </c>
      <c r="D269">
        <v>332</v>
      </c>
      <c r="E269" s="2">
        <v>7.8472222222222221E-2</v>
      </c>
      <c r="F269" s="1" t="s">
        <v>685</v>
      </c>
      <c r="H269" s="3"/>
      <c r="I269" s="1"/>
      <c r="J269" s="1"/>
    </row>
    <row r="270" spans="1:10" x14ac:dyDescent="0.25">
      <c r="A270">
        <v>78171</v>
      </c>
      <c r="B270">
        <v>0</v>
      </c>
      <c r="C270" s="1" t="s">
        <v>1029</v>
      </c>
      <c r="D270">
        <v>332</v>
      </c>
      <c r="E270" s="2">
        <v>7.8472222222222221E-2</v>
      </c>
      <c r="F270" s="1" t="s">
        <v>685</v>
      </c>
      <c r="H270" s="3"/>
      <c r="I270" s="1"/>
      <c r="J270" s="1"/>
    </row>
    <row r="271" spans="1:10" x14ac:dyDescent="0.25">
      <c r="A271">
        <v>78172</v>
      </c>
      <c r="B271">
        <v>0</v>
      </c>
      <c r="C271" s="1" t="s">
        <v>1030</v>
      </c>
      <c r="D271">
        <v>332</v>
      </c>
      <c r="E271" s="2">
        <v>7.9166666666666663E-2</v>
      </c>
      <c r="F271" s="1" t="s">
        <v>685</v>
      </c>
      <c r="H271" s="3"/>
      <c r="I271" s="1"/>
      <c r="J271" s="1"/>
    </row>
    <row r="272" spans="1:10" x14ac:dyDescent="0.25">
      <c r="A272">
        <v>78173</v>
      </c>
      <c r="B272">
        <v>0</v>
      </c>
      <c r="C272" s="1" t="s">
        <v>1031</v>
      </c>
      <c r="D272">
        <v>332</v>
      </c>
      <c r="E272" s="2">
        <v>7.9166666666666663E-2</v>
      </c>
      <c r="F272" s="1" t="s">
        <v>685</v>
      </c>
      <c r="H272" s="3"/>
      <c r="I272" s="1"/>
      <c r="J272" s="1"/>
    </row>
    <row r="273" spans="1:10" x14ac:dyDescent="0.25">
      <c r="A273">
        <v>78174</v>
      </c>
      <c r="B273">
        <v>0</v>
      </c>
      <c r="C273" s="1" t="s">
        <v>1032</v>
      </c>
      <c r="D273">
        <v>332</v>
      </c>
      <c r="E273" s="2">
        <v>7.9861111111111105E-2</v>
      </c>
      <c r="F273" s="1" t="s">
        <v>685</v>
      </c>
      <c r="H273" s="3"/>
      <c r="I273" s="1"/>
      <c r="J273" s="1"/>
    </row>
    <row r="274" spans="1:10" x14ac:dyDescent="0.25">
      <c r="A274">
        <v>78175</v>
      </c>
      <c r="B274">
        <v>0</v>
      </c>
      <c r="C274" s="1" t="s">
        <v>1033</v>
      </c>
      <c r="D274">
        <v>332</v>
      </c>
      <c r="E274" s="2">
        <v>7.9861111111111105E-2</v>
      </c>
      <c r="F274" s="1" t="s">
        <v>685</v>
      </c>
      <c r="H274" s="3"/>
      <c r="I274" s="1"/>
      <c r="J274" s="1"/>
    </row>
    <row r="275" spans="1:10" x14ac:dyDescent="0.25">
      <c r="A275">
        <v>78176</v>
      </c>
      <c r="B275">
        <v>0</v>
      </c>
      <c r="C275" s="1" t="s">
        <v>1034</v>
      </c>
      <c r="D275">
        <v>332</v>
      </c>
      <c r="E275" s="2">
        <v>8.0555555555555561E-2</v>
      </c>
      <c r="F275" s="1" t="s">
        <v>685</v>
      </c>
      <c r="H275" s="3"/>
      <c r="I275" s="1"/>
      <c r="J275" s="1"/>
    </row>
    <row r="276" spans="1:10" x14ac:dyDescent="0.25">
      <c r="A276">
        <v>78177</v>
      </c>
      <c r="B276">
        <v>0</v>
      </c>
      <c r="C276" s="1" t="s">
        <v>1035</v>
      </c>
      <c r="D276">
        <v>332</v>
      </c>
      <c r="E276" s="2">
        <v>8.0555555555555561E-2</v>
      </c>
      <c r="F276" s="1" t="s">
        <v>685</v>
      </c>
      <c r="H276" s="3"/>
      <c r="I276" s="1"/>
      <c r="J276" s="1"/>
    </row>
    <row r="277" spans="1:10" x14ac:dyDescent="0.25">
      <c r="A277">
        <v>78178</v>
      </c>
      <c r="B277">
        <v>0</v>
      </c>
      <c r="C277" s="1" t="s">
        <v>1036</v>
      </c>
      <c r="D277">
        <v>332</v>
      </c>
      <c r="E277" s="2">
        <v>8.1250000000000003E-2</v>
      </c>
      <c r="F277" s="1" t="s">
        <v>685</v>
      </c>
      <c r="H277" s="3"/>
      <c r="I277" s="1"/>
      <c r="J277" s="1"/>
    </row>
    <row r="278" spans="1:10" x14ac:dyDescent="0.25">
      <c r="A278">
        <v>78179</v>
      </c>
      <c r="B278">
        <v>0</v>
      </c>
      <c r="C278" s="1" t="s">
        <v>1037</v>
      </c>
      <c r="D278">
        <v>332</v>
      </c>
      <c r="E278" s="2">
        <v>8.1250000000000003E-2</v>
      </c>
      <c r="F278" s="1" t="s">
        <v>685</v>
      </c>
      <c r="H278" s="3"/>
      <c r="I278" s="1"/>
      <c r="J278" s="1"/>
    </row>
    <row r="279" spans="1:10" x14ac:dyDescent="0.25">
      <c r="A279">
        <v>78180</v>
      </c>
      <c r="B279">
        <v>0</v>
      </c>
      <c r="C279" s="1" t="s">
        <v>1038</v>
      </c>
      <c r="D279">
        <v>332</v>
      </c>
      <c r="E279" s="2">
        <v>8.1944444444444445E-2</v>
      </c>
      <c r="F279" s="1" t="s">
        <v>685</v>
      </c>
      <c r="H279" s="3"/>
      <c r="I279" s="1"/>
      <c r="J279" s="1"/>
    </row>
    <row r="280" spans="1:10" x14ac:dyDescent="0.25">
      <c r="A280">
        <v>78181</v>
      </c>
      <c r="B280">
        <v>0</v>
      </c>
      <c r="C280" s="1" t="s">
        <v>1039</v>
      </c>
      <c r="D280">
        <v>332</v>
      </c>
      <c r="E280" s="2">
        <v>8.1944444444444445E-2</v>
      </c>
      <c r="F280" s="1" t="s">
        <v>685</v>
      </c>
      <c r="H280" s="3"/>
      <c r="I280" s="1"/>
      <c r="J280" s="1"/>
    </row>
    <row r="281" spans="1:10" x14ac:dyDescent="0.25">
      <c r="A281">
        <v>78182</v>
      </c>
      <c r="B281">
        <v>0</v>
      </c>
      <c r="C281" s="1" t="s">
        <v>1040</v>
      </c>
      <c r="D281">
        <v>332</v>
      </c>
      <c r="E281" s="2">
        <v>8.2638888888888887E-2</v>
      </c>
      <c r="F281" s="1" t="s">
        <v>685</v>
      </c>
      <c r="H281" s="3"/>
      <c r="I281" s="1"/>
      <c r="J281" s="1"/>
    </row>
    <row r="282" spans="1:10" x14ac:dyDescent="0.25">
      <c r="A282">
        <v>78183</v>
      </c>
      <c r="B282">
        <v>0</v>
      </c>
      <c r="C282" s="1" t="s">
        <v>1041</v>
      </c>
      <c r="D282">
        <v>332</v>
      </c>
      <c r="E282" s="2">
        <v>8.2638888888888887E-2</v>
      </c>
      <c r="F282" s="1" t="s">
        <v>685</v>
      </c>
      <c r="H282" s="3"/>
      <c r="I282" s="1"/>
      <c r="J282" s="1"/>
    </row>
    <row r="283" spans="1:10" x14ac:dyDescent="0.25">
      <c r="A283">
        <v>78184</v>
      </c>
      <c r="B283">
        <v>0</v>
      </c>
      <c r="C283" s="1" t="s">
        <v>1042</v>
      </c>
      <c r="D283">
        <v>332</v>
      </c>
      <c r="E283" s="2">
        <v>8.3333333333333329E-2</v>
      </c>
      <c r="F283" s="1" t="s">
        <v>685</v>
      </c>
      <c r="H283" s="3"/>
      <c r="I283" s="1"/>
      <c r="J283" s="1"/>
    </row>
    <row r="284" spans="1:10" x14ac:dyDescent="0.25">
      <c r="A284">
        <v>78185</v>
      </c>
      <c r="B284">
        <v>0</v>
      </c>
      <c r="C284" s="1" t="s">
        <v>1043</v>
      </c>
      <c r="D284">
        <v>332</v>
      </c>
      <c r="E284" s="2">
        <v>8.3333333333333329E-2</v>
      </c>
      <c r="F284" s="1" t="s">
        <v>685</v>
      </c>
      <c r="H284" s="3"/>
      <c r="I284" s="1"/>
      <c r="J284" s="1"/>
    </row>
    <row r="285" spans="1:10" x14ac:dyDescent="0.25">
      <c r="A285">
        <v>78186</v>
      </c>
      <c r="B285">
        <v>0</v>
      </c>
      <c r="C285" s="1" t="s">
        <v>1044</v>
      </c>
      <c r="D285">
        <v>332</v>
      </c>
      <c r="E285" s="2">
        <v>8.4027777777777785E-2</v>
      </c>
      <c r="F285" s="1" t="s">
        <v>685</v>
      </c>
      <c r="H285" s="3"/>
      <c r="I285" s="1"/>
      <c r="J285" s="1"/>
    </row>
    <row r="286" spans="1:10" x14ac:dyDescent="0.25">
      <c r="A286">
        <v>78187</v>
      </c>
      <c r="B286">
        <v>0</v>
      </c>
      <c r="C286" s="1" t="s">
        <v>1045</v>
      </c>
      <c r="D286">
        <v>332</v>
      </c>
      <c r="E286" s="2">
        <v>8.4027777777777785E-2</v>
      </c>
      <c r="F286" s="1" t="s">
        <v>685</v>
      </c>
      <c r="H286" s="3"/>
      <c r="I286" s="1"/>
      <c r="J286" s="1"/>
    </row>
    <row r="287" spans="1:10" x14ac:dyDescent="0.25">
      <c r="A287">
        <v>78188</v>
      </c>
      <c r="B287">
        <v>0</v>
      </c>
      <c r="C287" s="1" t="s">
        <v>1046</v>
      </c>
      <c r="D287">
        <v>332</v>
      </c>
      <c r="E287" s="2">
        <v>8.4722222222222227E-2</v>
      </c>
      <c r="F287" s="1" t="s">
        <v>685</v>
      </c>
      <c r="H287" s="3"/>
      <c r="I287" s="1"/>
      <c r="J287" s="1"/>
    </row>
    <row r="288" spans="1:10" x14ac:dyDescent="0.25">
      <c r="A288">
        <v>78189</v>
      </c>
      <c r="B288">
        <v>0</v>
      </c>
      <c r="C288" s="1" t="s">
        <v>1047</v>
      </c>
      <c r="D288">
        <v>332</v>
      </c>
      <c r="E288" s="2">
        <v>8.4722222222222227E-2</v>
      </c>
      <c r="F288" s="1" t="s">
        <v>685</v>
      </c>
      <c r="H288" s="3"/>
      <c r="I288" s="1"/>
      <c r="J288" s="1"/>
    </row>
    <row r="289" spans="1:10" x14ac:dyDescent="0.25">
      <c r="A289">
        <v>78190</v>
      </c>
      <c r="B289">
        <v>0</v>
      </c>
      <c r="C289" s="1" t="s">
        <v>1048</v>
      </c>
      <c r="D289">
        <v>332</v>
      </c>
      <c r="E289" s="2">
        <v>8.5416666666666669E-2</v>
      </c>
      <c r="F289" s="1" t="s">
        <v>685</v>
      </c>
      <c r="H289" s="3"/>
      <c r="I289" s="1"/>
      <c r="J289" s="1"/>
    </row>
    <row r="290" spans="1:10" x14ac:dyDescent="0.25">
      <c r="A290">
        <v>78191</v>
      </c>
      <c r="B290">
        <v>0</v>
      </c>
      <c r="C290" s="1" t="s">
        <v>1049</v>
      </c>
      <c r="D290">
        <v>332</v>
      </c>
      <c r="E290" s="2">
        <v>8.5416666666666669E-2</v>
      </c>
      <c r="F290" s="1" t="s">
        <v>685</v>
      </c>
      <c r="H290" s="3"/>
      <c r="I290" s="1"/>
      <c r="J290" s="1"/>
    </row>
    <row r="291" spans="1:10" x14ac:dyDescent="0.25">
      <c r="A291">
        <v>78192</v>
      </c>
      <c r="B291">
        <v>0</v>
      </c>
      <c r="C291" s="1" t="s">
        <v>1050</v>
      </c>
      <c r="D291">
        <v>332</v>
      </c>
      <c r="E291" s="2">
        <v>8.611111111111111E-2</v>
      </c>
      <c r="F291" s="1" t="s">
        <v>685</v>
      </c>
      <c r="H291" s="3"/>
      <c r="I291" s="1"/>
      <c r="J291" s="1"/>
    </row>
    <row r="292" spans="1:10" x14ac:dyDescent="0.25">
      <c r="A292">
        <v>78193</v>
      </c>
      <c r="B292">
        <v>0</v>
      </c>
      <c r="C292" s="1" t="s">
        <v>1051</v>
      </c>
      <c r="D292">
        <v>332</v>
      </c>
      <c r="E292" s="2">
        <v>8.611111111111111E-2</v>
      </c>
      <c r="F292" s="1" t="s">
        <v>685</v>
      </c>
      <c r="H292" s="3"/>
      <c r="I292" s="1"/>
      <c r="J292" s="1"/>
    </row>
    <row r="293" spans="1:10" x14ac:dyDescent="0.25">
      <c r="A293">
        <v>78194</v>
      </c>
      <c r="B293">
        <v>0</v>
      </c>
      <c r="C293" s="1" t="s">
        <v>1052</v>
      </c>
      <c r="D293">
        <v>332</v>
      </c>
      <c r="E293" s="2">
        <v>8.6805555555555552E-2</v>
      </c>
      <c r="F293" s="1" t="s">
        <v>685</v>
      </c>
      <c r="H293" s="3"/>
      <c r="I293" s="1"/>
      <c r="J293" s="1"/>
    </row>
    <row r="294" spans="1:10" x14ac:dyDescent="0.25">
      <c r="A294">
        <v>78195</v>
      </c>
      <c r="B294">
        <v>0</v>
      </c>
      <c r="C294" s="1" t="s">
        <v>1053</v>
      </c>
      <c r="D294">
        <v>332</v>
      </c>
      <c r="E294" s="2">
        <v>8.6805555555555552E-2</v>
      </c>
      <c r="F294" s="1" t="s">
        <v>685</v>
      </c>
      <c r="H294" s="3"/>
      <c r="I294" s="1"/>
      <c r="J294" s="1"/>
    </row>
    <row r="295" spans="1:10" x14ac:dyDescent="0.25">
      <c r="A295">
        <v>78196</v>
      </c>
      <c r="B295">
        <v>0</v>
      </c>
      <c r="C295" s="1" t="s">
        <v>1054</v>
      </c>
      <c r="D295">
        <v>332</v>
      </c>
      <c r="E295" s="2">
        <v>8.7499999999999994E-2</v>
      </c>
      <c r="F295" s="1" t="s">
        <v>685</v>
      </c>
      <c r="H295" s="3"/>
      <c r="I295" s="1"/>
      <c r="J295" s="1"/>
    </row>
    <row r="296" spans="1:10" x14ac:dyDescent="0.25">
      <c r="A296">
        <v>78197</v>
      </c>
      <c r="B296">
        <v>0</v>
      </c>
      <c r="C296" s="1" t="s">
        <v>1055</v>
      </c>
      <c r="D296">
        <v>332</v>
      </c>
      <c r="E296" s="2">
        <v>8.7499999999999994E-2</v>
      </c>
      <c r="F296" s="1" t="s">
        <v>685</v>
      </c>
      <c r="H296" s="3"/>
      <c r="I296" s="1"/>
      <c r="J296" s="1"/>
    </row>
    <row r="297" spans="1:10" x14ac:dyDescent="0.25">
      <c r="A297">
        <v>78198</v>
      </c>
      <c r="B297">
        <v>0</v>
      </c>
      <c r="C297" s="1" t="s">
        <v>1056</v>
      </c>
      <c r="D297">
        <v>332</v>
      </c>
      <c r="E297" s="2">
        <v>8.819444444444445E-2</v>
      </c>
      <c r="F297" s="1" t="s">
        <v>685</v>
      </c>
      <c r="H297" s="3"/>
      <c r="I297" s="1"/>
      <c r="J297" s="1"/>
    </row>
    <row r="298" spans="1:10" x14ac:dyDescent="0.25">
      <c r="A298">
        <v>78199</v>
      </c>
      <c r="B298">
        <v>0</v>
      </c>
      <c r="C298" s="1" t="s">
        <v>1057</v>
      </c>
      <c r="D298">
        <v>332</v>
      </c>
      <c r="E298" s="2">
        <v>8.819444444444445E-2</v>
      </c>
      <c r="F298" s="1" t="s">
        <v>685</v>
      </c>
      <c r="H298" s="3"/>
      <c r="I298" s="1"/>
      <c r="J298" s="1"/>
    </row>
    <row r="299" spans="1:10" x14ac:dyDescent="0.25">
      <c r="A299">
        <v>78200</v>
      </c>
      <c r="B299">
        <v>0</v>
      </c>
      <c r="C299" s="1" t="s">
        <v>1058</v>
      </c>
      <c r="D299">
        <v>332</v>
      </c>
      <c r="E299" s="2">
        <v>8.8888888888888892E-2</v>
      </c>
      <c r="F299" s="1" t="s">
        <v>685</v>
      </c>
      <c r="H299" s="3"/>
      <c r="I299" s="1"/>
      <c r="J299" s="1"/>
    </row>
    <row r="300" spans="1:10" x14ac:dyDescent="0.25">
      <c r="A300">
        <v>78201</v>
      </c>
      <c r="B300">
        <v>0</v>
      </c>
      <c r="C300" s="1" t="s">
        <v>1059</v>
      </c>
      <c r="D300">
        <v>332</v>
      </c>
      <c r="E300" s="2">
        <v>8.8888888888888892E-2</v>
      </c>
      <c r="F300" s="1" t="s">
        <v>685</v>
      </c>
      <c r="H300" s="3"/>
      <c r="I300" s="1"/>
      <c r="J300" s="1"/>
    </row>
    <row r="301" spans="1:10" x14ac:dyDescent="0.25">
      <c r="A301">
        <v>78202</v>
      </c>
      <c r="B301">
        <v>0</v>
      </c>
      <c r="C301" s="1" t="s">
        <v>1060</v>
      </c>
      <c r="D301">
        <v>332</v>
      </c>
      <c r="E301" s="2">
        <v>8.9583333333333334E-2</v>
      </c>
      <c r="F301" s="1" t="s">
        <v>685</v>
      </c>
      <c r="H301" s="3"/>
      <c r="I301" s="1"/>
      <c r="J301" s="1"/>
    </row>
    <row r="302" spans="1:10" x14ac:dyDescent="0.25">
      <c r="A302">
        <v>78203</v>
      </c>
      <c r="B302">
        <v>0</v>
      </c>
      <c r="C302" s="1" t="s">
        <v>1061</v>
      </c>
      <c r="D302">
        <v>332</v>
      </c>
      <c r="E302" s="2">
        <v>8.9583333333333334E-2</v>
      </c>
      <c r="F302" s="1" t="s">
        <v>685</v>
      </c>
      <c r="H302" s="3"/>
      <c r="I302" s="1"/>
      <c r="J302" s="1"/>
    </row>
    <row r="303" spans="1:10" x14ac:dyDescent="0.25">
      <c r="A303">
        <v>78204</v>
      </c>
      <c r="B303">
        <v>0</v>
      </c>
      <c r="C303" s="1" t="s">
        <v>1062</v>
      </c>
      <c r="D303">
        <v>332</v>
      </c>
      <c r="E303" s="2">
        <v>9.0277777777777776E-2</v>
      </c>
      <c r="F303" s="1" t="s">
        <v>685</v>
      </c>
      <c r="H303" s="3"/>
      <c r="I303" s="1"/>
      <c r="J303" s="1"/>
    </row>
    <row r="304" spans="1:10" x14ac:dyDescent="0.25">
      <c r="A304">
        <v>78205</v>
      </c>
      <c r="B304">
        <v>0</v>
      </c>
      <c r="C304" s="1" t="s">
        <v>1063</v>
      </c>
      <c r="D304">
        <v>332</v>
      </c>
      <c r="E304" s="2">
        <v>9.0277777777777776E-2</v>
      </c>
      <c r="F304" s="1" t="s">
        <v>685</v>
      </c>
      <c r="H304" s="3"/>
      <c r="I304" s="1"/>
      <c r="J304" s="1"/>
    </row>
    <row r="305" spans="1:10" x14ac:dyDescent="0.25">
      <c r="A305">
        <v>78206</v>
      </c>
      <c r="B305">
        <v>0</v>
      </c>
      <c r="C305" s="1" t="s">
        <v>1064</v>
      </c>
      <c r="D305">
        <v>332</v>
      </c>
      <c r="E305" s="2">
        <v>9.0972222222222218E-2</v>
      </c>
      <c r="F305" s="1" t="s">
        <v>685</v>
      </c>
      <c r="H305" s="3"/>
      <c r="I305" s="1"/>
      <c r="J305" s="1"/>
    </row>
    <row r="306" spans="1:10" x14ac:dyDescent="0.25">
      <c r="A306">
        <v>78207</v>
      </c>
      <c r="B306">
        <v>0</v>
      </c>
      <c r="C306" s="1" t="s">
        <v>1065</v>
      </c>
      <c r="D306">
        <v>332</v>
      </c>
      <c r="E306" s="2">
        <v>9.0972222222222218E-2</v>
      </c>
      <c r="F306" s="1" t="s">
        <v>685</v>
      </c>
      <c r="H306" s="3"/>
      <c r="I306" s="1"/>
      <c r="J306" s="1"/>
    </row>
    <row r="307" spans="1:10" x14ac:dyDescent="0.25">
      <c r="A307">
        <v>78208</v>
      </c>
      <c r="B307">
        <v>0</v>
      </c>
      <c r="C307" s="1" t="s">
        <v>1066</v>
      </c>
      <c r="D307">
        <v>332</v>
      </c>
      <c r="E307" s="2">
        <v>9.166666666666666E-2</v>
      </c>
      <c r="F307" s="1" t="s">
        <v>685</v>
      </c>
      <c r="H307" s="3"/>
      <c r="I307" s="1"/>
      <c r="J307" s="1"/>
    </row>
    <row r="308" spans="1:10" x14ac:dyDescent="0.25">
      <c r="A308">
        <v>78209</v>
      </c>
      <c r="B308">
        <v>0</v>
      </c>
      <c r="C308" s="1" t="s">
        <v>1067</v>
      </c>
      <c r="D308">
        <v>332</v>
      </c>
      <c r="E308" s="2">
        <v>9.166666666666666E-2</v>
      </c>
      <c r="F308" s="1" t="s">
        <v>685</v>
      </c>
      <c r="H308" s="3"/>
      <c r="I308" s="1"/>
      <c r="J308" s="1"/>
    </row>
    <row r="309" spans="1:10" x14ac:dyDescent="0.25">
      <c r="A309">
        <v>78210</v>
      </c>
      <c r="B309">
        <v>0</v>
      </c>
      <c r="C309" s="1" t="s">
        <v>1068</v>
      </c>
      <c r="D309">
        <v>332</v>
      </c>
      <c r="E309" s="2">
        <v>9.2361111111111116E-2</v>
      </c>
      <c r="F309" s="1" t="s">
        <v>685</v>
      </c>
      <c r="H309" s="3"/>
      <c r="I309" s="1"/>
      <c r="J309" s="1"/>
    </row>
    <row r="310" spans="1:10" x14ac:dyDescent="0.25">
      <c r="A310">
        <v>78211</v>
      </c>
      <c r="B310">
        <v>0</v>
      </c>
      <c r="C310" s="1" t="s">
        <v>1069</v>
      </c>
      <c r="D310">
        <v>332</v>
      </c>
      <c r="E310" s="2">
        <v>9.2361111111111116E-2</v>
      </c>
      <c r="F310" s="1" t="s">
        <v>685</v>
      </c>
      <c r="H310" s="3"/>
      <c r="I310" s="1"/>
      <c r="J310" s="1"/>
    </row>
    <row r="311" spans="1:10" x14ac:dyDescent="0.25">
      <c r="A311">
        <v>78212</v>
      </c>
      <c r="B311">
        <v>0</v>
      </c>
      <c r="C311" s="1" t="s">
        <v>1070</v>
      </c>
      <c r="D311">
        <v>332</v>
      </c>
      <c r="E311" s="2">
        <v>9.3055555555555558E-2</v>
      </c>
      <c r="F311" s="1" t="s">
        <v>685</v>
      </c>
      <c r="H311" s="3"/>
      <c r="I311" s="1"/>
      <c r="J311" s="1"/>
    </row>
    <row r="312" spans="1:10" x14ac:dyDescent="0.25">
      <c r="A312">
        <v>78213</v>
      </c>
      <c r="B312">
        <v>0</v>
      </c>
      <c r="C312" s="1" t="s">
        <v>1071</v>
      </c>
      <c r="D312">
        <v>332</v>
      </c>
      <c r="E312" s="2">
        <v>9.3055555555555558E-2</v>
      </c>
      <c r="F312" s="1" t="s">
        <v>685</v>
      </c>
      <c r="H312" s="3"/>
      <c r="I312" s="1"/>
      <c r="J312" s="1"/>
    </row>
    <row r="313" spans="1:10" x14ac:dyDescent="0.25">
      <c r="A313">
        <v>78214</v>
      </c>
      <c r="B313">
        <v>0</v>
      </c>
      <c r="C313" s="1" t="s">
        <v>1072</v>
      </c>
      <c r="D313">
        <v>332</v>
      </c>
      <c r="E313" s="2">
        <v>9.375E-2</v>
      </c>
      <c r="F313" s="1" t="s">
        <v>685</v>
      </c>
      <c r="H313" s="3"/>
      <c r="I313" s="1"/>
      <c r="J313" s="1"/>
    </row>
    <row r="314" spans="1:10" x14ac:dyDescent="0.25">
      <c r="A314">
        <v>78215</v>
      </c>
      <c r="B314">
        <v>0</v>
      </c>
      <c r="C314" s="1" t="s">
        <v>1073</v>
      </c>
      <c r="D314">
        <v>332</v>
      </c>
      <c r="E314" s="2">
        <v>9.375E-2</v>
      </c>
      <c r="F314" s="1" t="s">
        <v>685</v>
      </c>
      <c r="H314" s="3"/>
      <c r="I314" s="1"/>
      <c r="J314" s="1"/>
    </row>
    <row r="315" spans="1:10" x14ac:dyDescent="0.25">
      <c r="A315">
        <v>78216</v>
      </c>
      <c r="B315">
        <v>0</v>
      </c>
      <c r="C315" s="1" t="s">
        <v>1074</v>
      </c>
      <c r="D315">
        <v>332</v>
      </c>
      <c r="E315" s="2">
        <v>9.4444444444444442E-2</v>
      </c>
      <c r="F315" s="1" t="s">
        <v>685</v>
      </c>
      <c r="H315" s="3"/>
      <c r="I315" s="1"/>
      <c r="J315" s="1"/>
    </row>
    <row r="316" spans="1:10" x14ac:dyDescent="0.25">
      <c r="A316">
        <v>78217</v>
      </c>
      <c r="B316">
        <v>0</v>
      </c>
      <c r="C316" s="1" t="s">
        <v>1075</v>
      </c>
      <c r="D316">
        <v>332</v>
      </c>
      <c r="E316" s="2">
        <v>9.4444444444444442E-2</v>
      </c>
      <c r="F316" s="1" t="s">
        <v>685</v>
      </c>
      <c r="H316" s="3"/>
      <c r="I316" s="1"/>
      <c r="J316" s="1"/>
    </row>
    <row r="317" spans="1:10" x14ac:dyDescent="0.25">
      <c r="A317">
        <v>78218</v>
      </c>
      <c r="B317">
        <v>0</v>
      </c>
      <c r="C317" s="1" t="s">
        <v>1076</v>
      </c>
      <c r="D317">
        <v>332</v>
      </c>
      <c r="E317" s="2">
        <v>9.5138888888888884E-2</v>
      </c>
      <c r="F317" s="1" t="s">
        <v>685</v>
      </c>
      <c r="H317" s="3"/>
      <c r="I317" s="1"/>
      <c r="J317" s="1"/>
    </row>
    <row r="318" spans="1:10" x14ac:dyDescent="0.25">
      <c r="A318">
        <v>78219</v>
      </c>
      <c r="B318">
        <v>0</v>
      </c>
      <c r="C318" s="1" t="s">
        <v>1077</v>
      </c>
      <c r="D318">
        <v>332</v>
      </c>
      <c r="E318" s="2">
        <v>9.5138888888888884E-2</v>
      </c>
      <c r="F318" s="1" t="s">
        <v>685</v>
      </c>
      <c r="H318" s="3"/>
      <c r="I318" s="1"/>
      <c r="J318" s="1"/>
    </row>
    <row r="319" spans="1:10" x14ac:dyDescent="0.25">
      <c r="A319">
        <v>78220</v>
      </c>
      <c r="B319">
        <v>0</v>
      </c>
      <c r="C319" s="1" t="s">
        <v>1078</v>
      </c>
      <c r="D319">
        <v>332</v>
      </c>
      <c r="E319" s="2">
        <v>9.583333333333334E-2</v>
      </c>
      <c r="F319" s="1" t="s">
        <v>685</v>
      </c>
      <c r="H319" s="3"/>
      <c r="I319" s="1"/>
      <c r="J319" s="1"/>
    </row>
    <row r="320" spans="1:10" x14ac:dyDescent="0.25">
      <c r="A320">
        <v>78221</v>
      </c>
      <c r="B320">
        <v>0</v>
      </c>
      <c r="C320" s="1" t="s">
        <v>1079</v>
      </c>
      <c r="D320">
        <v>332</v>
      </c>
      <c r="E320" s="2">
        <v>9.583333333333334E-2</v>
      </c>
      <c r="F320" s="1" t="s">
        <v>685</v>
      </c>
      <c r="H320" s="3"/>
      <c r="I320" s="1"/>
      <c r="J320" s="1"/>
    </row>
    <row r="321" spans="1:10" x14ac:dyDescent="0.25">
      <c r="A321">
        <v>78222</v>
      </c>
      <c r="B321">
        <v>0</v>
      </c>
      <c r="C321" s="1" t="s">
        <v>1080</v>
      </c>
      <c r="D321">
        <v>332</v>
      </c>
      <c r="E321" s="2">
        <v>9.6527777777777782E-2</v>
      </c>
      <c r="F321" s="1" t="s">
        <v>685</v>
      </c>
      <c r="H321" s="3"/>
      <c r="I321" s="1"/>
      <c r="J321" s="1"/>
    </row>
    <row r="322" spans="1:10" x14ac:dyDescent="0.25">
      <c r="A322">
        <v>78223</v>
      </c>
      <c r="B322">
        <v>0</v>
      </c>
      <c r="C322" s="1" t="s">
        <v>1081</v>
      </c>
      <c r="D322">
        <v>332</v>
      </c>
      <c r="E322" s="2">
        <v>9.6527777777777782E-2</v>
      </c>
      <c r="F322" s="1" t="s">
        <v>685</v>
      </c>
      <c r="H322" s="3"/>
      <c r="I322" s="1"/>
      <c r="J322" s="1"/>
    </row>
    <row r="323" spans="1:10" x14ac:dyDescent="0.25">
      <c r="A323">
        <v>78224</v>
      </c>
      <c r="B323">
        <v>0</v>
      </c>
      <c r="C323" s="1" t="s">
        <v>1082</v>
      </c>
      <c r="D323">
        <v>332</v>
      </c>
      <c r="E323" s="2">
        <v>9.7222222222222224E-2</v>
      </c>
      <c r="F323" s="1" t="s">
        <v>685</v>
      </c>
      <c r="H323" s="3"/>
      <c r="I323" s="1"/>
      <c r="J323" s="1"/>
    </row>
    <row r="324" spans="1:10" x14ac:dyDescent="0.25">
      <c r="A324">
        <v>78225</v>
      </c>
      <c r="B324">
        <v>0</v>
      </c>
      <c r="C324" s="1" t="s">
        <v>1083</v>
      </c>
      <c r="D324">
        <v>332</v>
      </c>
      <c r="E324" s="2">
        <v>9.7222222222222224E-2</v>
      </c>
      <c r="F324" s="1" t="s">
        <v>685</v>
      </c>
      <c r="H324" s="3"/>
      <c r="I324" s="1"/>
      <c r="J324" s="1"/>
    </row>
    <row r="325" spans="1:10" x14ac:dyDescent="0.25">
      <c r="A325">
        <v>78226</v>
      </c>
      <c r="B325">
        <v>0</v>
      </c>
      <c r="C325" s="1" t="s">
        <v>1084</v>
      </c>
      <c r="D325">
        <v>332</v>
      </c>
      <c r="E325" s="2">
        <v>9.7916666666666666E-2</v>
      </c>
      <c r="F325" s="1" t="s">
        <v>685</v>
      </c>
      <c r="H325" s="3"/>
      <c r="I325" s="1"/>
      <c r="J325" s="1"/>
    </row>
    <row r="326" spans="1:10" x14ac:dyDescent="0.25">
      <c r="A326">
        <v>78227</v>
      </c>
      <c r="B326">
        <v>0</v>
      </c>
      <c r="C326" s="1" t="s">
        <v>1085</v>
      </c>
      <c r="D326">
        <v>332</v>
      </c>
      <c r="E326" s="2">
        <v>9.7916666666666666E-2</v>
      </c>
      <c r="F326" s="1" t="s">
        <v>685</v>
      </c>
      <c r="H326" s="3"/>
      <c r="I326" s="1"/>
      <c r="J326" s="1"/>
    </row>
    <row r="327" spans="1:10" x14ac:dyDescent="0.25">
      <c r="A327">
        <v>78228</v>
      </c>
      <c r="B327">
        <v>0</v>
      </c>
      <c r="C327" s="1" t="s">
        <v>1086</v>
      </c>
      <c r="D327">
        <v>332</v>
      </c>
      <c r="E327" s="2">
        <v>9.8611111111111108E-2</v>
      </c>
      <c r="F327" s="1" t="s">
        <v>685</v>
      </c>
      <c r="H327" s="3"/>
      <c r="I327" s="1"/>
      <c r="J327" s="1"/>
    </row>
    <row r="328" spans="1:10" x14ac:dyDescent="0.25">
      <c r="A328">
        <v>78229</v>
      </c>
      <c r="B328">
        <v>0</v>
      </c>
      <c r="C328" s="1" t="s">
        <v>1087</v>
      </c>
      <c r="D328">
        <v>332</v>
      </c>
      <c r="E328" s="2">
        <v>9.8611111111111108E-2</v>
      </c>
      <c r="F328" s="1" t="s">
        <v>685</v>
      </c>
      <c r="H328" s="3"/>
      <c r="I328" s="1"/>
      <c r="J328" s="1"/>
    </row>
    <row r="329" spans="1:10" x14ac:dyDescent="0.25">
      <c r="A329">
        <v>78230</v>
      </c>
      <c r="B329">
        <v>0</v>
      </c>
      <c r="C329" s="1" t="s">
        <v>1088</v>
      </c>
      <c r="D329">
        <v>332</v>
      </c>
      <c r="E329" s="2">
        <v>9.930555555555555E-2</v>
      </c>
      <c r="F329" s="1" t="s">
        <v>685</v>
      </c>
      <c r="H329" s="3"/>
      <c r="I329" s="1"/>
      <c r="J329" s="1"/>
    </row>
    <row r="330" spans="1:10" x14ac:dyDescent="0.25">
      <c r="A330">
        <v>78231</v>
      </c>
      <c r="B330">
        <v>0</v>
      </c>
      <c r="C330" s="1" t="s">
        <v>1089</v>
      </c>
      <c r="D330">
        <v>332</v>
      </c>
      <c r="E330" s="2">
        <v>9.930555555555555E-2</v>
      </c>
      <c r="F330" s="1" t="s">
        <v>685</v>
      </c>
      <c r="H330" s="3"/>
      <c r="I330" s="1"/>
      <c r="J330" s="1"/>
    </row>
    <row r="331" spans="1:10" x14ac:dyDescent="0.25">
      <c r="A331">
        <v>78232</v>
      </c>
      <c r="B331">
        <v>0</v>
      </c>
      <c r="C331" s="1" t="s">
        <v>1090</v>
      </c>
      <c r="D331">
        <v>332</v>
      </c>
      <c r="E331" s="2">
        <v>0.1</v>
      </c>
      <c r="F331" s="1" t="s">
        <v>685</v>
      </c>
      <c r="H331" s="3"/>
      <c r="I331" s="1"/>
      <c r="J331" s="1"/>
    </row>
    <row r="332" spans="1:10" x14ac:dyDescent="0.25">
      <c r="A332">
        <v>78233</v>
      </c>
      <c r="B332">
        <v>0</v>
      </c>
      <c r="C332" s="1" t="s">
        <v>1091</v>
      </c>
      <c r="D332">
        <v>332</v>
      </c>
      <c r="E332" s="2">
        <v>0.1</v>
      </c>
      <c r="F332" s="1" t="s">
        <v>685</v>
      </c>
      <c r="H332" s="3"/>
      <c r="I332" s="1"/>
      <c r="J332" s="1"/>
    </row>
    <row r="333" spans="1:10" x14ac:dyDescent="0.25">
      <c r="A333">
        <v>78234</v>
      </c>
      <c r="B333">
        <v>0</v>
      </c>
      <c r="C333" s="1" t="s">
        <v>1092</v>
      </c>
      <c r="D333">
        <v>332</v>
      </c>
      <c r="E333" s="2">
        <v>0.10069444444444445</v>
      </c>
      <c r="F333" s="1" t="s">
        <v>685</v>
      </c>
      <c r="H333" s="3"/>
      <c r="I333" s="1"/>
      <c r="J333" s="1"/>
    </row>
    <row r="334" spans="1:10" x14ac:dyDescent="0.25">
      <c r="A334">
        <v>78235</v>
      </c>
      <c r="B334">
        <v>0</v>
      </c>
      <c r="C334" s="1" t="s">
        <v>1093</v>
      </c>
      <c r="D334">
        <v>332</v>
      </c>
      <c r="E334" s="2">
        <v>0.10069444444444445</v>
      </c>
      <c r="F334" s="1" t="s">
        <v>685</v>
      </c>
      <c r="H334" s="3"/>
      <c r="I334" s="1"/>
      <c r="J334" s="1"/>
    </row>
    <row r="335" spans="1:10" x14ac:dyDescent="0.25">
      <c r="A335">
        <v>78236</v>
      </c>
      <c r="B335">
        <v>0</v>
      </c>
      <c r="C335" s="1" t="s">
        <v>1094</v>
      </c>
      <c r="D335">
        <v>332</v>
      </c>
      <c r="E335" s="2">
        <v>0.10138888888888889</v>
      </c>
      <c r="F335" s="1" t="s">
        <v>685</v>
      </c>
      <c r="H335" s="3"/>
      <c r="I335" s="1"/>
      <c r="J335" s="1"/>
    </row>
    <row r="336" spans="1:10" x14ac:dyDescent="0.25">
      <c r="A336">
        <v>78237</v>
      </c>
      <c r="B336">
        <v>0</v>
      </c>
      <c r="C336" s="1" t="s">
        <v>1095</v>
      </c>
      <c r="D336">
        <v>332</v>
      </c>
      <c r="E336" s="2">
        <v>0.10138888888888889</v>
      </c>
      <c r="F336" s="1" t="s">
        <v>685</v>
      </c>
      <c r="H336" s="3"/>
      <c r="I336" s="1"/>
      <c r="J336" s="1"/>
    </row>
    <row r="337" spans="1:10" x14ac:dyDescent="0.25">
      <c r="A337">
        <v>78238</v>
      </c>
      <c r="B337">
        <v>0</v>
      </c>
      <c r="C337" s="1" t="s">
        <v>1096</v>
      </c>
      <c r="D337">
        <v>332</v>
      </c>
      <c r="E337" s="2">
        <v>0.10208333333333333</v>
      </c>
      <c r="F337" s="1" t="s">
        <v>685</v>
      </c>
      <c r="H337" s="3"/>
      <c r="I337" s="1"/>
      <c r="J337" s="1"/>
    </row>
    <row r="338" spans="1:10" x14ac:dyDescent="0.25">
      <c r="A338">
        <v>78239</v>
      </c>
      <c r="B338">
        <v>0</v>
      </c>
      <c r="C338" s="1" t="s">
        <v>1097</v>
      </c>
      <c r="D338">
        <v>332</v>
      </c>
      <c r="E338" s="2">
        <v>0.10208333333333333</v>
      </c>
      <c r="F338" s="1" t="s">
        <v>685</v>
      </c>
      <c r="H338" s="3"/>
      <c r="I338" s="1"/>
      <c r="J338" s="1"/>
    </row>
    <row r="339" spans="1:10" x14ac:dyDescent="0.25">
      <c r="A339">
        <v>78240</v>
      </c>
      <c r="B339">
        <v>0</v>
      </c>
      <c r="C339" s="1" t="s">
        <v>1098</v>
      </c>
      <c r="D339">
        <v>332</v>
      </c>
      <c r="E339" s="2">
        <v>0.10277777777777777</v>
      </c>
      <c r="F339" s="1" t="s">
        <v>685</v>
      </c>
      <c r="H339" s="3"/>
      <c r="I339" s="1"/>
      <c r="J339" s="1"/>
    </row>
    <row r="340" spans="1:10" x14ac:dyDescent="0.25">
      <c r="A340">
        <v>78241</v>
      </c>
      <c r="B340">
        <v>0</v>
      </c>
      <c r="C340" s="1" t="s">
        <v>1099</v>
      </c>
      <c r="D340">
        <v>332</v>
      </c>
      <c r="E340" s="2">
        <v>0.10277777777777777</v>
      </c>
      <c r="F340" s="1" t="s">
        <v>685</v>
      </c>
      <c r="H340" s="3"/>
      <c r="I340" s="1"/>
      <c r="J340" s="1"/>
    </row>
    <row r="341" spans="1:10" x14ac:dyDescent="0.25">
      <c r="A341">
        <v>78242</v>
      </c>
      <c r="B341">
        <v>0</v>
      </c>
      <c r="C341" s="1" t="s">
        <v>1100</v>
      </c>
      <c r="D341">
        <v>332</v>
      </c>
      <c r="E341" s="2">
        <v>0.10347222222222222</v>
      </c>
      <c r="F341" s="1" t="s">
        <v>685</v>
      </c>
      <c r="H341" s="3"/>
      <c r="I341" s="1"/>
      <c r="J341" s="1"/>
    </row>
    <row r="342" spans="1:10" x14ac:dyDescent="0.25">
      <c r="A342">
        <v>78243</v>
      </c>
      <c r="B342">
        <v>0</v>
      </c>
      <c r="C342" s="1" t="s">
        <v>1101</v>
      </c>
      <c r="D342">
        <v>332</v>
      </c>
      <c r="E342" s="2">
        <v>0.10347222222222222</v>
      </c>
      <c r="F342" s="1" t="s">
        <v>685</v>
      </c>
      <c r="H342" s="3"/>
      <c r="I342" s="1"/>
      <c r="J342" s="1"/>
    </row>
    <row r="343" spans="1:10" x14ac:dyDescent="0.25">
      <c r="A343">
        <v>78244</v>
      </c>
      <c r="B343">
        <v>0</v>
      </c>
      <c r="C343" s="1" t="s">
        <v>1102</v>
      </c>
      <c r="D343">
        <v>332</v>
      </c>
      <c r="E343" s="2">
        <v>0.10416666666666667</v>
      </c>
      <c r="F343" s="1" t="s">
        <v>685</v>
      </c>
      <c r="H343" s="3"/>
      <c r="I343" s="1"/>
      <c r="J343" s="1"/>
    </row>
    <row r="344" spans="1:10" x14ac:dyDescent="0.25">
      <c r="A344">
        <v>78245</v>
      </c>
      <c r="B344">
        <v>0</v>
      </c>
      <c r="C344" s="1" t="s">
        <v>1103</v>
      </c>
      <c r="D344">
        <v>332</v>
      </c>
      <c r="E344" s="2">
        <v>0.10416666666666667</v>
      </c>
      <c r="F344" s="1" t="s">
        <v>685</v>
      </c>
      <c r="H344" s="3"/>
      <c r="I344" s="1"/>
      <c r="J344" s="1"/>
    </row>
    <row r="345" spans="1:10" x14ac:dyDescent="0.25">
      <c r="A345">
        <v>78246</v>
      </c>
      <c r="B345">
        <v>0</v>
      </c>
      <c r="C345" s="1" t="s">
        <v>1104</v>
      </c>
      <c r="D345">
        <v>332</v>
      </c>
      <c r="E345" s="2">
        <v>0.10486111111111111</v>
      </c>
      <c r="F345" s="1" t="s">
        <v>685</v>
      </c>
      <c r="H345" s="3"/>
      <c r="I345" s="1"/>
      <c r="J345" s="1"/>
    </row>
    <row r="346" spans="1:10" x14ac:dyDescent="0.25">
      <c r="A346">
        <v>78247</v>
      </c>
      <c r="B346">
        <v>0</v>
      </c>
      <c r="C346" s="1" t="s">
        <v>1105</v>
      </c>
      <c r="D346">
        <v>332</v>
      </c>
      <c r="E346" s="2">
        <v>0.10486111111111111</v>
      </c>
      <c r="F346" s="1" t="s">
        <v>685</v>
      </c>
      <c r="H346" s="3"/>
      <c r="I346" s="1"/>
      <c r="J346" s="1"/>
    </row>
    <row r="347" spans="1:10" x14ac:dyDescent="0.25">
      <c r="A347">
        <v>78248</v>
      </c>
      <c r="B347">
        <v>0</v>
      </c>
      <c r="C347" s="1" t="s">
        <v>1106</v>
      </c>
      <c r="D347">
        <v>332</v>
      </c>
      <c r="E347" s="2">
        <v>0.10555555555555556</v>
      </c>
      <c r="F347" s="1" t="s">
        <v>685</v>
      </c>
      <c r="H347" s="3"/>
      <c r="I347" s="1"/>
      <c r="J347" s="1"/>
    </row>
    <row r="348" spans="1:10" x14ac:dyDescent="0.25">
      <c r="A348">
        <v>78249</v>
      </c>
      <c r="B348">
        <v>0</v>
      </c>
      <c r="C348" s="1" t="s">
        <v>1107</v>
      </c>
      <c r="D348">
        <v>332</v>
      </c>
      <c r="E348" s="2">
        <v>0.10555555555555556</v>
      </c>
      <c r="F348" s="1" t="s">
        <v>685</v>
      </c>
      <c r="H348" s="3"/>
      <c r="I348" s="1"/>
      <c r="J348" s="1"/>
    </row>
    <row r="349" spans="1:10" x14ac:dyDescent="0.25">
      <c r="A349">
        <v>78250</v>
      </c>
      <c r="B349">
        <v>0</v>
      </c>
      <c r="C349" s="1" t="s">
        <v>1108</v>
      </c>
      <c r="D349">
        <v>332</v>
      </c>
      <c r="E349" s="2">
        <v>0.10625</v>
      </c>
      <c r="F349" s="1" t="s">
        <v>685</v>
      </c>
      <c r="H349" s="3"/>
      <c r="I349" s="1"/>
      <c r="J349" s="1"/>
    </row>
    <row r="350" spans="1:10" x14ac:dyDescent="0.25">
      <c r="A350">
        <v>78251</v>
      </c>
      <c r="B350">
        <v>0</v>
      </c>
      <c r="C350" s="1" t="s">
        <v>1109</v>
      </c>
      <c r="D350">
        <v>332</v>
      </c>
      <c r="E350" s="2">
        <v>0.10625</v>
      </c>
      <c r="F350" s="1" t="s">
        <v>685</v>
      </c>
      <c r="H350" s="3"/>
      <c r="I350" s="1"/>
      <c r="J350" s="1"/>
    </row>
    <row r="351" spans="1:10" x14ac:dyDescent="0.25">
      <c r="A351">
        <v>78252</v>
      </c>
      <c r="B351">
        <v>0</v>
      </c>
      <c r="C351" s="1" t="s">
        <v>1110</v>
      </c>
      <c r="D351">
        <v>332</v>
      </c>
      <c r="E351" s="2">
        <v>0.10694444444444444</v>
      </c>
      <c r="F351" s="1" t="s">
        <v>685</v>
      </c>
      <c r="H351" s="3"/>
      <c r="I351" s="1"/>
      <c r="J351" s="1"/>
    </row>
    <row r="352" spans="1:10" x14ac:dyDescent="0.25">
      <c r="A352">
        <v>78253</v>
      </c>
      <c r="B352">
        <v>0</v>
      </c>
      <c r="C352" s="1" t="s">
        <v>1111</v>
      </c>
      <c r="D352">
        <v>332</v>
      </c>
      <c r="E352" s="2">
        <v>0.10694444444444444</v>
      </c>
      <c r="F352" s="1" t="s">
        <v>685</v>
      </c>
      <c r="H352" s="3"/>
      <c r="I352" s="1"/>
      <c r="J352" s="1"/>
    </row>
    <row r="353" spans="1:10" x14ac:dyDescent="0.25">
      <c r="A353">
        <v>78254</v>
      </c>
      <c r="B353">
        <v>0</v>
      </c>
      <c r="C353" s="1" t="s">
        <v>1112</v>
      </c>
      <c r="D353">
        <v>332</v>
      </c>
      <c r="E353" s="2">
        <v>0.1076388888888889</v>
      </c>
      <c r="F353" s="1" t="s">
        <v>685</v>
      </c>
      <c r="H353" s="3"/>
      <c r="I353" s="1"/>
      <c r="J353" s="1"/>
    </row>
    <row r="354" spans="1:10" x14ac:dyDescent="0.25">
      <c r="A354">
        <v>78255</v>
      </c>
      <c r="B354">
        <v>0</v>
      </c>
      <c r="C354" s="1" t="s">
        <v>1113</v>
      </c>
      <c r="D354">
        <v>332</v>
      </c>
      <c r="E354" s="2">
        <v>0.1076388888888889</v>
      </c>
      <c r="F354" s="1" t="s">
        <v>685</v>
      </c>
      <c r="H354" s="3"/>
      <c r="I354" s="1"/>
      <c r="J354" s="1"/>
    </row>
    <row r="355" spans="1:10" x14ac:dyDescent="0.25">
      <c r="A355">
        <v>78256</v>
      </c>
      <c r="B355">
        <v>0</v>
      </c>
      <c r="C355" s="1" t="s">
        <v>1114</v>
      </c>
      <c r="D355">
        <v>332</v>
      </c>
      <c r="E355" s="2">
        <v>0.10833333333333334</v>
      </c>
      <c r="F355" s="1" t="s">
        <v>685</v>
      </c>
      <c r="H355" s="3"/>
      <c r="I355" s="1"/>
      <c r="J355" s="1"/>
    </row>
    <row r="356" spans="1:10" x14ac:dyDescent="0.25">
      <c r="A356">
        <v>78257</v>
      </c>
      <c r="B356">
        <v>0</v>
      </c>
      <c r="C356" s="1" t="s">
        <v>1115</v>
      </c>
      <c r="D356">
        <v>332</v>
      </c>
      <c r="E356" s="2">
        <v>0.10833333333333334</v>
      </c>
      <c r="F356" s="1" t="s">
        <v>685</v>
      </c>
      <c r="H356" s="3"/>
      <c r="I356" s="1"/>
      <c r="J356" s="1"/>
    </row>
    <row r="357" spans="1:10" x14ac:dyDescent="0.25">
      <c r="A357">
        <v>78258</v>
      </c>
      <c r="B357">
        <v>0</v>
      </c>
      <c r="C357" s="1" t="s">
        <v>1116</v>
      </c>
      <c r="D357">
        <v>332</v>
      </c>
      <c r="E357" s="2">
        <v>0.10902777777777778</v>
      </c>
      <c r="F357" s="1" t="s">
        <v>685</v>
      </c>
      <c r="H357" s="3"/>
      <c r="I357" s="1"/>
      <c r="J357" s="1"/>
    </row>
    <row r="358" spans="1:10" x14ac:dyDescent="0.25">
      <c r="A358">
        <v>78259</v>
      </c>
      <c r="B358">
        <v>0</v>
      </c>
      <c r="C358" s="1" t="s">
        <v>1117</v>
      </c>
      <c r="D358">
        <v>332</v>
      </c>
      <c r="E358" s="2">
        <v>0.10902777777777778</v>
      </c>
      <c r="F358" s="1" t="s">
        <v>685</v>
      </c>
      <c r="H358" s="3"/>
      <c r="I358" s="1"/>
      <c r="J358" s="1"/>
    </row>
    <row r="359" spans="1:10" x14ac:dyDescent="0.25">
      <c r="A359">
        <v>78260</v>
      </c>
      <c r="B359">
        <v>0</v>
      </c>
      <c r="C359" s="1" t="s">
        <v>1118</v>
      </c>
      <c r="D359">
        <v>332</v>
      </c>
      <c r="E359" s="2">
        <v>0.10972222222222222</v>
      </c>
      <c r="F359" s="1" t="s">
        <v>685</v>
      </c>
      <c r="H359" s="3"/>
      <c r="I359" s="1"/>
      <c r="J359" s="1"/>
    </row>
    <row r="360" spans="1:10" x14ac:dyDescent="0.25">
      <c r="A360">
        <v>78261</v>
      </c>
      <c r="B360">
        <v>0</v>
      </c>
      <c r="C360" s="1" t="s">
        <v>1119</v>
      </c>
      <c r="D360">
        <v>332</v>
      </c>
      <c r="E360" s="2">
        <v>0.10972222222222222</v>
      </c>
      <c r="F360" s="1" t="s">
        <v>685</v>
      </c>
      <c r="H360" s="3"/>
      <c r="I360" s="1"/>
      <c r="J360" s="1"/>
    </row>
    <row r="361" spans="1:10" x14ac:dyDescent="0.25">
      <c r="A361">
        <v>78262</v>
      </c>
      <c r="B361">
        <v>0</v>
      </c>
      <c r="C361" s="1" t="s">
        <v>1120</v>
      </c>
      <c r="D361">
        <v>332</v>
      </c>
      <c r="E361" s="2">
        <v>0.11041666666666666</v>
      </c>
      <c r="F361" s="1" t="s">
        <v>685</v>
      </c>
      <c r="H361" s="3"/>
      <c r="I361" s="1"/>
      <c r="J361" s="1"/>
    </row>
    <row r="362" spans="1:10" x14ac:dyDescent="0.25">
      <c r="A362">
        <v>78263</v>
      </c>
      <c r="B362">
        <v>0</v>
      </c>
      <c r="C362" s="1" t="s">
        <v>1121</v>
      </c>
      <c r="D362">
        <v>332</v>
      </c>
      <c r="E362" s="2">
        <v>0.11041666666666666</v>
      </c>
      <c r="F362" s="1" t="s">
        <v>685</v>
      </c>
      <c r="H362" s="3"/>
      <c r="I362" s="1"/>
      <c r="J362" s="1"/>
    </row>
    <row r="363" spans="1:10" x14ac:dyDescent="0.25">
      <c r="A363">
        <v>78264</v>
      </c>
      <c r="B363">
        <v>0</v>
      </c>
      <c r="C363" s="1" t="s">
        <v>1122</v>
      </c>
      <c r="D363">
        <v>332</v>
      </c>
      <c r="E363" s="2">
        <v>0.1111111111111111</v>
      </c>
      <c r="F363" s="1" t="s">
        <v>685</v>
      </c>
      <c r="H363" s="3"/>
      <c r="I363" s="1"/>
      <c r="J363" s="1"/>
    </row>
    <row r="364" spans="1:10" x14ac:dyDescent="0.25">
      <c r="A364">
        <v>78265</v>
      </c>
      <c r="B364">
        <v>0</v>
      </c>
      <c r="C364" s="1" t="s">
        <v>1123</v>
      </c>
      <c r="D364">
        <v>332</v>
      </c>
      <c r="E364" s="2">
        <v>0.1111111111111111</v>
      </c>
      <c r="F364" s="1" t="s">
        <v>685</v>
      </c>
      <c r="H364" s="3"/>
      <c r="I364" s="1"/>
      <c r="J364" s="1"/>
    </row>
    <row r="365" spans="1:10" x14ac:dyDescent="0.25">
      <c r="A365">
        <v>78266</v>
      </c>
      <c r="B365">
        <v>0</v>
      </c>
      <c r="C365" s="1" t="s">
        <v>1124</v>
      </c>
      <c r="D365">
        <v>332</v>
      </c>
      <c r="E365" s="2">
        <v>0.11180555555555556</v>
      </c>
      <c r="F365" s="1" t="s">
        <v>685</v>
      </c>
      <c r="H365" s="3"/>
      <c r="I365" s="1"/>
      <c r="J365" s="1"/>
    </row>
    <row r="366" spans="1:10" x14ac:dyDescent="0.25">
      <c r="A366">
        <v>78267</v>
      </c>
      <c r="B366">
        <v>0</v>
      </c>
      <c r="C366" s="1" t="s">
        <v>1125</v>
      </c>
      <c r="D366">
        <v>332</v>
      </c>
      <c r="E366" s="2">
        <v>0.11180555555555556</v>
      </c>
      <c r="F366" s="1" t="s">
        <v>685</v>
      </c>
      <c r="H366" s="3"/>
      <c r="I366" s="1"/>
      <c r="J366" s="1"/>
    </row>
    <row r="367" spans="1:10" x14ac:dyDescent="0.25">
      <c r="A367">
        <v>78268</v>
      </c>
      <c r="B367">
        <v>0</v>
      </c>
      <c r="C367" s="1" t="s">
        <v>1126</v>
      </c>
      <c r="D367">
        <v>332</v>
      </c>
      <c r="E367" s="2">
        <v>0.1125</v>
      </c>
      <c r="F367" s="1" t="s">
        <v>685</v>
      </c>
      <c r="H367" s="3"/>
      <c r="I367" s="1"/>
      <c r="J367" s="1"/>
    </row>
    <row r="368" spans="1:10" x14ac:dyDescent="0.25">
      <c r="A368">
        <v>78269</v>
      </c>
      <c r="B368">
        <v>0</v>
      </c>
      <c r="C368" s="1" t="s">
        <v>1127</v>
      </c>
      <c r="D368">
        <v>332</v>
      </c>
      <c r="E368" s="2">
        <v>0.1125</v>
      </c>
      <c r="F368" s="1" t="s">
        <v>685</v>
      </c>
      <c r="H368" s="3"/>
      <c r="I368" s="1"/>
      <c r="J368" s="1"/>
    </row>
    <row r="369" spans="1:10" x14ac:dyDescent="0.25">
      <c r="A369">
        <v>78270</v>
      </c>
      <c r="B369">
        <v>0</v>
      </c>
      <c r="C369" s="1" t="s">
        <v>1128</v>
      </c>
      <c r="D369">
        <v>332</v>
      </c>
      <c r="E369" s="2">
        <v>0.11319444444444444</v>
      </c>
      <c r="F369" s="1" t="s">
        <v>685</v>
      </c>
      <c r="H369" s="3"/>
      <c r="I369" s="1"/>
      <c r="J369" s="1"/>
    </row>
    <row r="370" spans="1:10" x14ac:dyDescent="0.25">
      <c r="A370">
        <v>78271</v>
      </c>
      <c r="B370">
        <v>0</v>
      </c>
      <c r="C370" s="1" t="s">
        <v>1129</v>
      </c>
      <c r="D370">
        <v>332</v>
      </c>
      <c r="E370" s="2">
        <v>0.11319444444444444</v>
      </c>
      <c r="F370" s="1" t="s">
        <v>685</v>
      </c>
      <c r="H370" s="3"/>
      <c r="I370" s="1"/>
      <c r="J370" s="1"/>
    </row>
    <row r="371" spans="1:10" x14ac:dyDescent="0.25">
      <c r="A371">
        <v>78272</v>
      </c>
      <c r="B371">
        <v>0</v>
      </c>
      <c r="C371" s="1" t="s">
        <v>1130</v>
      </c>
      <c r="D371">
        <v>332</v>
      </c>
      <c r="E371" s="2">
        <v>0.11388888888888889</v>
      </c>
      <c r="F371" s="1" t="s">
        <v>685</v>
      </c>
      <c r="H371" s="3"/>
      <c r="I371" s="1"/>
      <c r="J371" s="1"/>
    </row>
    <row r="372" spans="1:10" x14ac:dyDescent="0.25">
      <c r="A372">
        <v>78273</v>
      </c>
      <c r="B372">
        <v>0</v>
      </c>
      <c r="C372" s="1" t="s">
        <v>1131</v>
      </c>
      <c r="D372">
        <v>332</v>
      </c>
      <c r="E372" s="2">
        <v>0.11388888888888889</v>
      </c>
      <c r="F372" s="1" t="s">
        <v>685</v>
      </c>
      <c r="H372" s="3"/>
      <c r="I372" s="1"/>
      <c r="J372" s="1"/>
    </row>
    <row r="373" spans="1:10" x14ac:dyDescent="0.25">
      <c r="A373">
        <v>78274</v>
      </c>
      <c r="B373">
        <v>0</v>
      </c>
      <c r="C373" s="1" t="s">
        <v>1132</v>
      </c>
      <c r="D373">
        <v>332</v>
      </c>
      <c r="E373" s="2">
        <v>0.11458333333333333</v>
      </c>
      <c r="F373" s="1" t="s">
        <v>685</v>
      </c>
      <c r="H373" s="3"/>
      <c r="I373" s="1"/>
      <c r="J373" s="1"/>
    </row>
    <row r="374" spans="1:10" x14ac:dyDescent="0.25">
      <c r="A374">
        <v>78275</v>
      </c>
      <c r="B374">
        <v>0</v>
      </c>
      <c r="C374" s="1" t="s">
        <v>1133</v>
      </c>
      <c r="D374">
        <v>332</v>
      </c>
      <c r="E374" s="2">
        <v>0.11458333333333333</v>
      </c>
      <c r="F374" s="1" t="s">
        <v>685</v>
      </c>
      <c r="H374" s="3"/>
      <c r="I374" s="1"/>
      <c r="J374" s="1"/>
    </row>
    <row r="375" spans="1:10" x14ac:dyDescent="0.25">
      <c r="A375">
        <v>78276</v>
      </c>
      <c r="B375">
        <v>0</v>
      </c>
      <c r="C375" s="1" t="s">
        <v>1134</v>
      </c>
      <c r="D375">
        <v>332</v>
      </c>
      <c r="E375" s="2">
        <v>0.11527777777777778</v>
      </c>
      <c r="F375" s="1" t="s">
        <v>685</v>
      </c>
      <c r="H375" s="3"/>
      <c r="I375" s="1"/>
      <c r="J375" s="1"/>
    </row>
    <row r="376" spans="1:10" x14ac:dyDescent="0.25">
      <c r="A376">
        <v>78277</v>
      </c>
      <c r="B376">
        <v>0</v>
      </c>
      <c r="C376" s="1" t="s">
        <v>1135</v>
      </c>
      <c r="D376">
        <v>332</v>
      </c>
      <c r="E376" s="2">
        <v>0.11527777777777778</v>
      </c>
      <c r="F376" s="1" t="s">
        <v>685</v>
      </c>
      <c r="H376" s="3"/>
      <c r="I376" s="1"/>
      <c r="J376" s="1"/>
    </row>
    <row r="377" spans="1:10" x14ac:dyDescent="0.25">
      <c r="A377">
        <v>78278</v>
      </c>
      <c r="B377">
        <v>0</v>
      </c>
      <c r="C377" s="1" t="s">
        <v>1136</v>
      </c>
      <c r="D377">
        <v>332</v>
      </c>
      <c r="E377" s="2">
        <v>0.11597222222222223</v>
      </c>
      <c r="F377" s="1" t="s">
        <v>685</v>
      </c>
      <c r="H377" s="3"/>
      <c r="I377" s="1"/>
      <c r="J377" s="1"/>
    </row>
    <row r="378" spans="1:10" x14ac:dyDescent="0.25">
      <c r="A378">
        <v>78279</v>
      </c>
      <c r="B378">
        <v>0</v>
      </c>
      <c r="C378" s="1" t="s">
        <v>1137</v>
      </c>
      <c r="D378">
        <v>332</v>
      </c>
      <c r="E378" s="2">
        <v>0.11597222222222223</v>
      </c>
      <c r="F378" s="1" t="s">
        <v>685</v>
      </c>
      <c r="H378" s="3"/>
      <c r="I378" s="1"/>
      <c r="J378" s="1"/>
    </row>
    <row r="379" spans="1:10" x14ac:dyDescent="0.25">
      <c r="A379">
        <v>78280</v>
      </c>
      <c r="B379">
        <v>0</v>
      </c>
      <c r="C379" s="1" t="s">
        <v>1138</v>
      </c>
      <c r="D379">
        <v>332</v>
      </c>
      <c r="E379" s="2">
        <v>0.11666666666666667</v>
      </c>
      <c r="F379" s="1" t="s">
        <v>685</v>
      </c>
      <c r="H379" s="3"/>
      <c r="I379" s="1"/>
      <c r="J379" s="1"/>
    </row>
    <row r="380" spans="1:10" x14ac:dyDescent="0.25">
      <c r="A380">
        <v>78281</v>
      </c>
      <c r="B380">
        <v>0</v>
      </c>
      <c r="C380" s="1" t="s">
        <v>1139</v>
      </c>
      <c r="D380">
        <v>332</v>
      </c>
      <c r="E380" s="2">
        <v>0.11666666666666667</v>
      </c>
      <c r="F380" s="1" t="s">
        <v>685</v>
      </c>
      <c r="H380" s="3"/>
      <c r="I380" s="1"/>
      <c r="J380" s="1"/>
    </row>
    <row r="381" spans="1:10" x14ac:dyDescent="0.25">
      <c r="A381">
        <v>78282</v>
      </c>
      <c r="B381">
        <v>0</v>
      </c>
      <c r="C381" s="1" t="s">
        <v>1140</v>
      </c>
      <c r="D381">
        <v>332</v>
      </c>
      <c r="E381" s="2">
        <v>0.11736111111111111</v>
      </c>
      <c r="F381" s="1" t="s">
        <v>685</v>
      </c>
      <c r="H381" s="3"/>
      <c r="I381" s="1"/>
      <c r="J381" s="1"/>
    </row>
    <row r="382" spans="1:10" x14ac:dyDescent="0.25">
      <c r="A382">
        <v>78283</v>
      </c>
      <c r="B382">
        <v>0</v>
      </c>
      <c r="C382" s="1" t="s">
        <v>1141</v>
      </c>
      <c r="D382">
        <v>332</v>
      </c>
      <c r="E382" s="2">
        <v>0.11736111111111111</v>
      </c>
      <c r="F382" s="1" t="s">
        <v>685</v>
      </c>
      <c r="H382" s="3"/>
      <c r="I382" s="1"/>
      <c r="J382" s="1"/>
    </row>
    <row r="383" spans="1:10" x14ac:dyDescent="0.25">
      <c r="A383">
        <v>78284</v>
      </c>
      <c r="B383">
        <v>0</v>
      </c>
      <c r="C383" s="1" t="s">
        <v>1142</v>
      </c>
      <c r="D383">
        <v>332</v>
      </c>
      <c r="E383" s="2">
        <v>0.11805555555555555</v>
      </c>
      <c r="F383" s="1" t="s">
        <v>685</v>
      </c>
      <c r="H383" s="3"/>
      <c r="I383" s="1"/>
      <c r="J383" s="1"/>
    </row>
    <row r="384" spans="1:10" x14ac:dyDescent="0.25">
      <c r="A384">
        <v>78285</v>
      </c>
      <c r="B384">
        <v>0</v>
      </c>
      <c r="C384" s="1" t="s">
        <v>1143</v>
      </c>
      <c r="D384">
        <v>332</v>
      </c>
      <c r="E384" s="2">
        <v>0.11805555555555555</v>
      </c>
      <c r="F384" s="1" t="s">
        <v>685</v>
      </c>
      <c r="H384" s="3"/>
      <c r="I384" s="1"/>
      <c r="J384" s="1"/>
    </row>
    <row r="385" spans="1:10" x14ac:dyDescent="0.25">
      <c r="A385">
        <v>78286</v>
      </c>
      <c r="B385">
        <v>0</v>
      </c>
      <c r="C385" s="1" t="s">
        <v>1144</v>
      </c>
      <c r="D385">
        <v>332</v>
      </c>
      <c r="E385" s="2">
        <v>0.11874999999999999</v>
      </c>
      <c r="F385" s="1" t="s">
        <v>685</v>
      </c>
      <c r="H385" s="3"/>
      <c r="I385" s="1"/>
      <c r="J385" s="1"/>
    </row>
    <row r="386" spans="1:10" x14ac:dyDescent="0.25">
      <c r="A386">
        <v>78287</v>
      </c>
      <c r="B386">
        <v>0</v>
      </c>
      <c r="C386" s="1" t="s">
        <v>1145</v>
      </c>
      <c r="D386">
        <v>332</v>
      </c>
      <c r="E386" s="2">
        <v>0.11874999999999999</v>
      </c>
      <c r="F386" s="1" t="s">
        <v>685</v>
      </c>
      <c r="H386" s="3"/>
      <c r="I386" s="1"/>
      <c r="J386" s="1"/>
    </row>
    <row r="387" spans="1:10" x14ac:dyDescent="0.25">
      <c r="A387">
        <v>78288</v>
      </c>
      <c r="B387">
        <v>0</v>
      </c>
      <c r="C387" s="1" t="s">
        <v>1146</v>
      </c>
      <c r="D387">
        <v>332</v>
      </c>
      <c r="E387" s="2">
        <v>0.11944444444444445</v>
      </c>
      <c r="F387" s="1" t="s">
        <v>685</v>
      </c>
      <c r="H387" s="3"/>
      <c r="I387" s="1"/>
      <c r="J387" s="1"/>
    </row>
    <row r="388" spans="1:10" x14ac:dyDescent="0.25">
      <c r="A388">
        <v>78289</v>
      </c>
      <c r="B388">
        <v>0</v>
      </c>
      <c r="C388" s="1" t="s">
        <v>1147</v>
      </c>
      <c r="D388">
        <v>332</v>
      </c>
      <c r="E388" s="2">
        <v>0.11944444444444445</v>
      </c>
      <c r="F388" s="1" t="s">
        <v>685</v>
      </c>
      <c r="H388" s="3"/>
      <c r="I388" s="1"/>
      <c r="J388" s="1"/>
    </row>
    <row r="389" spans="1:10" x14ac:dyDescent="0.25">
      <c r="A389">
        <v>78290</v>
      </c>
      <c r="B389">
        <v>0</v>
      </c>
      <c r="C389" s="1" t="s">
        <v>1148</v>
      </c>
      <c r="D389">
        <v>332</v>
      </c>
      <c r="E389" s="2">
        <v>0.12013888888888889</v>
      </c>
      <c r="F389" s="1" t="s">
        <v>685</v>
      </c>
      <c r="H389" s="3"/>
      <c r="I389" s="1"/>
      <c r="J389" s="1"/>
    </row>
    <row r="390" spans="1:10" x14ac:dyDescent="0.25">
      <c r="A390">
        <v>78291</v>
      </c>
      <c r="B390">
        <v>0</v>
      </c>
      <c r="C390" s="1" t="s">
        <v>1149</v>
      </c>
      <c r="D390">
        <v>332</v>
      </c>
      <c r="E390" s="2">
        <v>0.12013888888888889</v>
      </c>
      <c r="F390" s="1" t="s">
        <v>685</v>
      </c>
      <c r="H390" s="3"/>
      <c r="I390" s="1"/>
      <c r="J390" s="1"/>
    </row>
    <row r="391" spans="1:10" x14ac:dyDescent="0.25">
      <c r="A391">
        <v>78292</v>
      </c>
      <c r="B391">
        <v>0</v>
      </c>
      <c r="C391" s="1" t="s">
        <v>1150</v>
      </c>
      <c r="D391">
        <v>332</v>
      </c>
      <c r="E391" s="2">
        <v>0.12083333333333333</v>
      </c>
      <c r="F391" s="1" t="s">
        <v>685</v>
      </c>
      <c r="H391" s="3"/>
      <c r="I391" s="1"/>
      <c r="J391" s="1"/>
    </row>
    <row r="392" spans="1:10" x14ac:dyDescent="0.25">
      <c r="A392">
        <v>78293</v>
      </c>
      <c r="B392">
        <v>0</v>
      </c>
      <c r="C392" s="1" t="s">
        <v>1151</v>
      </c>
      <c r="D392">
        <v>332</v>
      </c>
      <c r="E392" s="2">
        <v>0.12083333333333333</v>
      </c>
      <c r="F392" s="1" t="s">
        <v>685</v>
      </c>
      <c r="H392" s="3"/>
      <c r="I392" s="1"/>
      <c r="J392" s="1"/>
    </row>
    <row r="393" spans="1:10" x14ac:dyDescent="0.25">
      <c r="A393">
        <v>78294</v>
      </c>
      <c r="B393">
        <v>0</v>
      </c>
      <c r="C393" s="1" t="s">
        <v>1152</v>
      </c>
      <c r="D393">
        <v>332</v>
      </c>
      <c r="E393" s="2">
        <v>0.12152777777777778</v>
      </c>
      <c r="F393" s="1" t="s">
        <v>685</v>
      </c>
      <c r="H393" s="3"/>
      <c r="I393" s="1"/>
      <c r="J393" s="1"/>
    </row>
    <row r="394" spans="1:10" x14ac:dyDescent="0.25">
      <c r="A394">
        <v>78295</v>
      </c>
      <c r="B394">
        <v>0</v>
      </c>
      <c r="C394" s="1" t="s">
        <v>1153</v>
      </c>
      <c r="D394">
        <v>332</v>
      </c>
      <c r="E394" s="2">
        <v>0.12152777777777778</v>
      </c>
      <c r="F394" s="1" t="s">
        <v>685</v>
      </c>
      <c r="H394" s="3"/>
      <c r="I394" s="1"/>
      <c r="J394" s="1"/>
    </row>
    <row r="395" spans="1:10" x14ac:dyDescent="0.25">
      <c r="A395">
        <v>78296</v>
      </c>
      <c r="B395">
        <v>0</v>
      </c>
      <c r="C395" s="1" t="s">
        <v>1154</v>
      </c>
      <c r="D395">
        <v>332</v>
      </c>
      <c r="E395" s="2">
        <v>0.12222222222222222</v>
      </c>
      <c r="F395" s="1" t="s">
        <v>685</v>
      </c>
      <c r="H395" s="3"/>
      <c r="I395" s="1"/>
      <c r="J395" s="1"/>
    </row>
    <row r="396" spans="1:10" x14ac:dyDescent="0.25">
      <c r="A396">
        <v>78297</v>
      </c>
      <c r="B396">
        <v>0</v>
      </c>
      <c r="C396" s="1" t="s">
        <v>1155</v>
      </c>
      <c r="D396">
        <v>332</v>
      </c>
      <c r="E396" s="2">
        <v>0.12222222222222222</v>
      </c>
      <c r="F396" s="1" t="s">
        <v>685</v>
      </c>
      <c r="H396" s="3"/>
      <c r="I396" s="1"/>
      <c r="J396" s="1"/>
    </row>
    <row r="397" spans="1:10" x14ac:dyDescent="0.25">
      <c r="A397">
        <v>78298</v>
      </c>
      <c r="B397">
        <v>0</v>
      </c>
      <c r="C397" s="1" t="s">
        <v>1156</v>
      </c>
      <c r="D397">
        <v>332</v>
      </c>
      <c r="E397" s="2">
        <v>0.12291666666666666</v>
      </c>
      <c r="F397" s="1" t="s">
        <v>685</v>
      </c>
      <c r="H397" s="3"/>
      <c r="I397" s="1"/>
      <c r="J397" s="1"/>
    </row>
    <row r="398" spans="1:10" x14ac:dyDescent="0.25">
      <c r="A398">
        <v>78299</v>
      </c>
      <c r="B398">
        <v>0</v>
      </c>
      <c r="C398" s="1" t="s">
        <v>1157</v>
      </c>
      <c r="D398">
        <v>332</v>
      </c>
      <c r="E398" s="2">
        <v>0.12291666666666666</v>
      </c>
      <c r="F398" s="1" t="s">
        <v>685</v>
      </c>
      <c r="H398" s="3"/>
      <c r="I398" s="1"/>
      <c r="J398" s="1"/>
    </row>
    <row r="399" spans="1:10" x14ac:dyDescent="0.25">
      <c r="A399">
        <v>78300</v>
      </c>
      <c r="B399">
        <v>0</v>
      </c>
      <c r="C399" s="1" t="s">
        <v>1158</v>
      </c>
      <c r="D399">
        <v>332</v>
      </c>
      <c r="E399" s="2">
        <v>0.12361111111111112</v>
      </c>
      <c r="F399" s="1" t="s">
        <v>685</v>
      </c>
      <c r="H399" s="3"/>
      <c r="I399" s="1"/>
      <c r="J399" s="1"/>
    </row>
    <row r="400" spans="1:10" x14ac:dyDescent="0.25">
      <c r="A400">
        <v>78301</v>
      </c>
      <c r="B400">
        <v>0</v>
      </c>
      <c r="C400" s="1" t="s">
        <v>1159</v>
      </c>
      <c r="D400">
        <v>332</v>
      </c>
      <c r="E400" s="2">
        <v>0.12361111111111112</v>
      </c>
      <c r="F400" s="1" t="s">
        <v>685</v>
      </c>
      <c r="H400" s="3"/>
      <c r="I400" s="1"/>
      <c r="J400" s="1"/>
    </row>
    <row r="401" spans="1:10" x14ac:dyDescent="0.25">
      <c r="A401">
        <v>78302</v>
      </c>
      <c r="B401">
        <v>0</v>
      </c>
      <c r="C401" s="1" t="s">
        <v>1160</v>
      </c>
      <c r="D401">
        <v>332</v>
      </c>
      <c r="E401" s="2">
        <v>0.12430555555555556</v>
      </c>
      <c r="F401" s="1" t="s">
        <v>685</v>
      </c>
      <c r="H401" s="3"/>
      <c r="I401" s="1"/>
      <c r="J401" s="1"/>
    </row>
    <row r="402" spans="1:10" x14ac:dyDescent="0.25">
      <c r="A402">
        <v>78303</v>
      </c>
      <c r="B402">
        <v>0</v>
      </c>
      <c r="C402" s="1" t="s">
        <v>1161</v>
      </c>
      <c r="D402">
        <v>332</v>
      </c>
      <c r="E402" s="2">
        <v>0.12430555555555556</v>
      </c>
      <c r="F402" s="1" t="s">
        <v>685</v>
      </c>
      <c r="H402" s="3"/>
      <c r="I402" s="1"/>
      <c r="J402" s="1"/>
    </row>
    <row r="403" spans="1:10" x14ac:dyDescent="0.25">
      <c r="A403">
        <v>78304</v>
      </c>
      <c r="B403">
        <v>0</v>
      </c>
      <c r="C403" s="1" t="s">
        <v>1162</v>
      </c>
      <c r="D403">
        <v>332</v>
      </c>
      <c r="E403" s="2">
        <v>0.125</v>
      </c>
      <c r="F403" s="1" t="s">
        <v>685</v>
      </c>
      <c r="H403" s="3"/>
      <c r="I403" s="1"/>
      <c r="J403" s="1"/>
    </row>
    <row r="404" spans="1:10" x14ac:dyDescent="0.25">
      <c r="A404">
        <v>78305</v>
      </c>
      <c r="B404">
        <v>0</v>
      </c>
      <c r="C404" s="1" t="s">
        <v>1163</v>
      </c>
      <c r="D404">
        <v>332</v>
      </c>
      <c r="E404" s="2">
        <v>0.125</v>
      </c>
      <c r="F404" s="1" t="s">
        <v>685</v>
      </c>
      <c r="H404" s="3"/>
      <c r="I404" s="1"/>
      <c r="J404" s="1"/>
    </row>
    <row r="405" spans="1:10" x14ac:dyDescent="0.25">
      <c r="A405">
        <v>78306</v>
      </c>
      <c r="B405">
        <v>0</v>
      </c>
      <c r="C405" s="1" t="s">
        <v>1164</v>
      </c>
      <c r="D405">
        <v>332</v>
      </c>
      <c r="E405" s="2">
        <v>0.12569444444444444</v>
      </c>
      <c r="F405" s="1" t="s">
        <v>685</v>
      </c>
      <c r="H405" s="3"/>
      <c r="I405" s="1"/>
      <c r="J405" s="1"/>
    </row>
    <row r="406" spans="1:10" x14ac:dyDescent="0.25">
      <c r="A406">
        <v>78307</v>
      </c>
      <c r="B406">
        <v>0</v>
      </c>
      <c r="C406" s="1" t="s">
        <v>1165</v>
      </c>
      <c r="D406">
        <v>332</v>
      </c>
      <c r="E406" s="2">
        <v>0.12569444444444444</v>
      </c>
      <c r="F406" s="1" t="s">
        <v>685</v>
      </c>
      <c r="H406" s="3"/>
      <c r="I406" s="1"/>
      <c r="J406" s="1"/>
    </row>
    <row r="407" spans="1:10" x14ac:dyDescent="0.25">
      <c r="A407">
        <v>78308</v>
      </c>
      <c r="B407">
        <v>0</v>
      </c>
      <c r="C407" s="1" t="s">
        <v>1166</v>
      </c>
      <c r="D407">
        <v>332</v>
      </c>
      <c r="E407" s="2">
        <v>0.12638888888888888</v>
      </c>
      <c r="F407" s="1" t="s">
        <v>685</v>
      </c>
      <c r="H407" s="3"/>
      <c r="I407" s="1"/>
      <c r="J407" s="1"/>
    </row>
    <row r="408" spans="1:10" x14ac:dyDescent="0.25">
      <c r="A408">
        <v>78309</v>
      </c>
      <c r="B408">
        <v>0</v>
      </c>
      <c r="C408" s="1" t="s">
        <v>1167</v>
      </c>
      <c r="D408">
        <v>332</v>
      </c>
      <c r="E408" s="2">
        <v>0.12638888888888888</v>
      </c>
      <c r="F408" s="1" t="s">
        <v>685</v>
      </c>
      <c r="H408" s="3"/>
      <c r="I408" s="1"/>
      <c r="J408" s="1"/>
    </row>
    <row r="409" spans="1:10" x14ac:dyDescent="0.25">
      <c r="A409">
        <v>78310</v>
      </c>
      <c r="B409">
        <v>0</v>
      </c>
      <c r="C409" s="1" t="s">
        <v>1168</v>
      </c>
      <c r="D409">
        <v>332</v>
      </c>
      <c r="E409" s="2">
        <v>0.12708333333333333</v>
      </c>
      <c r="F409" s="1" t="s">
        <v>685</v>
      </c>
      <c r="H409" s="3"/>
      <c r="I409" s="1"/>
      <c r="J409" s="1"/>
    </row>
    <row r="410" spans="1:10" x14ac:dyDescent="0.25">
      <c r="A410">
        <v>78311</v>
      </c>
      <c r="B410">
        <v>0</v>
      </c>
      <c r="C410" s="1" t="s">
        <v>1169</v>
      </c>
      <c r="D410">
        <v>332</v>
      </c>
      <c r="E410" s="2">
        <v>0.12708333333333333</v>
      </c>
      <c r="F410" s="1" t="s">
        <v>685</v>
      </c>
      <c r="H410" s="3"/>
      <c r="I410" s="1"/>
      <c r="J410" s="1"/>
    </row>
    <row r="411" spans="1:10" x14ac:dyDescent="0.25">
      <c r="A411">
        <v>78312</v>
      </c>
      <c r="B411">
        <v>0</v>
      </c>
      <c r="C411" s="1" t="s">
        <v>1170</v>
      </c>
      <c r="D411">
        <v>332</v>
      </c>
      <c r="E411" s="2">
        <v>0.12777777777777777</v>
      </c>
      <c r="F411" s="1" t="s">
        <v>685</v>
      </c>
      <c r="H411" s="3"/>
      <c r="I411" s="1"/>
      <c r="J411" s="1"/>
    </row>
    <row r="412" spans="1:10" x14ac:dyDescent="0.25">
      <c r="A412">
        <v>78313</v>
      </c>
      <c r="B412">
        <v>0</v>
      </c>
      <c r="C412" s="1" t="s">
        <v>1171</v>
      </c>
      <c r="D412">
        <v>332</v>
      </c>
      <c r="E412" s="2">
        <v>0.12777777777777777</v>
      </c>
      <c r="F412" s="1" t="s">
        <v>685</v>
      </c>
      <c r="H412" s="3"/>
      <c r="I412" s="1"/>
      <c r="J412" s="1"/>
    </row>
    <row r="413" spans="1:10" x14ac:dyDescent="0.25">
      <c r="A413">
        <v>78314</v>
      </c>
      <c r="B413">
        <v>0</v>
      </c>
      <c r="C413" s="1" t="s">
        <v>1172</v>
      </c>
      <c r="D413">
        <v>332</v>
      </c>
      <c r="E413" s="2">
        <v>0.12847222222222221</v>
      </c>
      <c r="F413" s="1" t="s">
        <v>685</v>
      </c>
      <c r="H413" s="3"/>
      <c r="I413" s="1"/>
      <c r="J413" s="1"/>
    </row>
    <row r="414" spans="1:10" x14ac:dyDescent="0.25">
      <c r="A414">
        <v>78315</v>
      </c>
      <c r="B414">
        <v>0</v>
      </c>
      <c r="C414" s="1" t="s">
        <v>1173</v>
      </c>
      <c r="D414">
        <v>332</v>
      </c>
      <c r="E414" s="2">
        <v>0.12847222222222221</v>
      </c>
      <c r="F414" s="1" t="s">
        <v>685</v>
      </c>
      <c r="H414" s="3"/>
      <c r="I414" s="1"/>
      <c r="J414" s="1"/>
    </row>
    <row r="415" spans="1:10" x14ac:dyDescent="0.25">
      <c r="A415">
        <v>78316</v>
      </c>
      <c r="B415">
        <v>0</v>
      </c>
      <c r="C415" s="1" t="s">
        <v>1174</v>
      </c>
      <c r="D415">
        <v>332</v>
      </c>
      <c r="E415" s="2">
        <v>0.12916666666666668</v>
      </c>
      <c r="F415" s="1" t="s">
        <v>685</v>
      </c>
      <c r="H415" s="3"/>
      <c r="I415" s="1"/>
      <c r="J415" s="1"/>
    </row>
    <row r="416" spans="1:10" x14ac:dyDescent="0.25">
      <c r="A416">
        <v>78317</v>
      </c>
      <c r="B416">
        <v>0</v>
      </c>
      <c r="C416" s="1" t="s">
        <v>1175</v>
      </c>
      <c r="D416">
        <v>332</v>
      </c>
      <c r="E416" s="2">
        <v>0.12916666666666668</v>
      </c>
      <c r="F416" s="1" t="s">
        <v>685</v>
      </c>
      <c r="H416" s="3"/>
      <c r="I416" s="1"/>
      <c r="J416" s="1"/>
    </row>
    <row r="417" spans="1:10" x14ac:dyDescent="0.25">
      <c r="A417">
        <v>78318</v>
      </c>
      <c r="B417">
        <v>0</v>
      </c>
      <c r="C417" s="1" t="s">
        <v>1176</v>
      </c>
      <c r="D417">
        <v>332</v>
      </c>
      <c r="E417" s="2">
        <v>0.12986111111111112</v>
      </c>
      <c r="F417" s="1" t="s">
        <v>685</v>
      </c>
      <c r="H417" s="3"/>
      <c r="I417" s="1"/>
      <c r="J417" s="1"/>
    </row>
    <row r="418" spans="1:10" x14ac:dyDescent="0.25">
      <c r="A418">
        <v>78319</v>
      </c>
      <c r="B418">
        <v>0</v>
      </c>
      <c r="C418" s="1" t="s">
        <v>1177</v>
      </c>
      <c r="D418">
        <v>332</v>
      </c>
      <c r="E418" s="2">
        <v>0.12986111111111112</v>
      </c>
      <c r="F418" s="1" t="s">
        <v>685</v>
      </c>
      <c r="H418" s="3"/>
      <c r="I418" s="1"/>
      <c r="J418" s="1"/>
    </row>
    <row r="419" spans="1:10" x14ac:dyDescent="0.25">
      <c r="A419">
        <v>78320</v>
      </c>
      <c r="B419">
        <v>0</v>
      </c>
      <c r="C419" s="1" t="s">
        <v>1178</v>
      </c>
      <c r="D419">
        <v>332</v>
      </c>
      <c r="E419" s="2">
        <v>0.13055555555555556</v>
      </c>
      <c r="F419" s="1" t="s">
        <v>685</v>
      </c>
      <c r="H419" s="3"/>
      <c r="I419" s="1"/>
      <c r="J419" s="1"/>
    </row>
    <row r="420" spans="1:10" x14ac:dyDescent="0.25">
      <c r="A420">
        <v>78321</v>
      </c>
      <c r="B420">
        <v>0</v>
      </c>
      <c r="C420" s="1" t="s">
        <v>1179</v>
      </c>
      <c r="D420">
        <v>332</v>
      </c>
      <c r="E420" s="2">
        <v>0.13055555555555556</v>
      </c>
      <c r="F420" s="1" t="s">
        <v>685</v>
      </c>
      <c r="H420" s="3"/>
      <c r="I420" s="1"/>
      <c r="J420" s="1"/>
    </row>
    <row r="421" spans="1:10" x14ac:dyDescent="0.25">
      <c r="A421">
        <v>78322</v>
      </c>
      <c r="B421">
        <v>0</v>
      </c>
      <c r="C421" s="1" t="s">
        <v>1180</v>
      </c>
      <c r="D421">
        <v>332</v>
      </c>
      <c r="E421" s="2">
        <v>0.13125000000000001</v>
      </c>
      <c r="F421" s="1" t="s">
        <v>685</v>
      </c>
      <c r="H421" s="3"/>
      <c r="I421" s="1"/>
      <c r="J421" s="1"/>
    </row>
    <row r="422" spans="1:10" x14ac:dyDescent="0.25">
      <c r="A422">
        <v>78323</v>
      </c>
      <c r="B422">
        <v>0</v>
      </c>
      <c r="C422" s="1" t="s">
        <v>1181</v>
      </c>
      <c r="D422">
        <v>332</v>
      </c>
      <c r="E422" s="2">
        <v>0.13125000000000001</v>
      </c>
      <c r="F422" s="1" t="s">
        <v>685</v>
      </c>
      <c r="H422" s="3"/>
      <c r="I422" s="1"/>
      <c r="J422" s="1"/>
    </row>
    <row r="423" spans="1:10" x14ac:dyDescent="0.25">
      <c r="A423">
        <v>78324</v>
      </c>
      <c r="B423">
        <v>0</v>
      </c>
      <c r="C423" s="1" t="s">
        <v>1182</v>
      </c>
      <c r="D423">
        <v>332</v>
      </c>
      <c r="E423" s="2">
        <v>0.13194444444444445</v>
      </c>
      <c r="F423" s="1" t="s">
        <v>685</v>
      </c>
      <c r="H423" s="3"/>
      <c r="I423" s="1"/>
      <c r="J423" s="1"/>
    </row>
    <row r="424" spans="1:10" x14ac:dyDescent="0.25">
      <c r="A424">
        <v>78325</v>
      </c>
      <c r="B424">
        <v>0</v>
      </c>
      <c r="C424" s="1" t="s">
        <v>1183</v>
      </c>
      <c r="D424">
        <v>332</v>
      </c>
      <c r="E424" s="2">
        <v>0.13194444444444445</v>
      </c>
      <c r="F424" s="1" t="s">
        <v>685</v>
      </c>
      <c r="H424" s="3"/>
      <c r="I424" s="1"/>
      <c r="J424" s="1"/>
    </row>
    <row r="425" spans="1:10" x14ac:dyDescent="0.25">
      <c r="A425">
        <v>78326</v>
      </c>
      <c r="B425">
        <v>0</v>
      </c>
      <c r="C425" s="1" t="s">
        <v>1184</v>
      </c>
      <c r="D425">
        <v>332</v>
      </c>
      <c r="E425" s="2">
        <v>0.13263888888888889</v>
      </c>
      <c r="F425" s="1" t="s">
        <v>685</v>
      </c>
      <c r="H425" s="3"/>
      <c r="I425" s="1"/>
      <c r="J425" s="1"/>
    </row>
    <row r="426" spans="1:10" x14ac:dyDescent="0.25">
      <c r="A426">
        <v>78327</v>
      </c>
      <c r="B426">
        <v>0</v>
      </c>
      <c r="C426" s="1" t="s">
        <v>1185</v>
      </c>
      <c r="D426">
        <v>332</v>
      </c>
      <c r="E426" s="2">
        <v>0.13263888888888889</v>
      </c>
      <c r="F426" s="1" t="s">
        <v>685</v>
      </c>
      <c r="H426" s="3"/>
      <c r="I426" s="1"/>
      <c r="J426" s="1"/>
    </row>
    <row r="427" spans="1:10" x14ac:dyDescent="0.25">
      <c r="A427">
        <v>78328</v>
      </c>
      <c r="B427">
        <v>0</v>
      </c>
      <c r="C427" s="1" t="s">
        <v>1186</v>
      </c>
      <c r="D427">
        <v>332</v>
      </c>
      <c r="E427" s="2"/>
      <c r="F427" s="1" t="s">
        <v>685</v>
      </c>
      <c r="H427" s="3"/>
      <c r="I427" s="1"/>
      <c r="J427" s="1"/>
    </row>
    <row r="428" spans="1:10" x14ac:dyDescent="0.25">
      <c r="A428">
        <v>78329</v>
      </c>
      <c r="B428">
        <v>0</v>
      </c>
      <c r="C428" s="1" t="s">
        <v>1187</v>
      </c>
      <c r="D428">
        <v>332</v>
      </c>
      <c r="E428" s="2">
        <v>0.13333333333333333</v>
      </c>
      <c r="F428" s="1" t="s">
        <v>685</v>
      </c>
      <c r="H428" s="3"/>
      <c r="I428" s="1"/>
      <c r="J428" s="1"/>
    </row>
    <row r="429" spans="1:10" x14ac:dyDescent="0.25">
      <c r="A429">
        <v>78330</v>
      </c>
      <c r="B429">
        <v>0</v>
      </c>
      <c r="C429" s="1" t="s">
        <v>1188</v>
      </c>
      <c r="D429">
        <v>332</v>
      </c>
      <c r="E429" s="2">
        <v>0.13402777777777777</v>
      </c>
      <c r="F429" s="1" t="s">
        <v>685</v>
      </c>
      <c r="H429" s="3"/>
      <c r="I429" s="1"/>
      <c r="J429" s="1"/>
    </row>
    <row r="430" spans="1:10" x14ac:dyDescent="0.25">
      <c r="A430">
        <v>78331</v>
      </c>
      <c r="B430">
        <v>0</v>
      </c>
      <c r="C430" s="1" t="s">
        <v>1189</v>
      </c>
      <c r="D430">
        <v>332</v>
      </c>
      <c r="E430" s="2">
        <v>0.13402777777777777</v>
      </c>
      <c r="F430" s="1" t="s">
        <v>685</v>
      </c>
      <c r="H430" s="3"/>
      <c r="I430" s="1"/>
      <c r="J430" s="1"/>
    </row>
    <row r="431" spans="1:10" x14ac:dyDescent="0.25">
      <c r="A431">
        <v>78332</v>
      </c>
      <c r="B431">
        <v>0</v>
      </c>
      <c r="C431" s="1" t="s">
        <v>1190</v>
      </c>
      <c r="D431">
        <v>332</v>
      </c>
      <c r="E431" s="2">
        <v>0.13472222222222222</v>
      </c>
      <c r="F431" s="1" t="s">
        <v>685</v>
      </c>
      <c r="H431" s="3"/>
      <c r="I431" s="1"/>
      <c r="J431" s="1"/>
    </row>
    <row r="432" spans="1:10" x14ac:dyDescent="0.25">
      <c r="A432">
        <v>78333</v>
      </c>
      <c r="B432">
        <v>0</v>
      </c>
      <c r="C432" s="1" t="s">
        <v>1191</v>
      </c>
      <c r="D432">
        <v>332</v>
      </c>
      <c r="E432" s="2">
        <v>0.13472222222222222</v>
      </c>
      <c r="F432" s="1" t="s">
        <v>685</v>
      </c>
      <c r="H432" s="3"/>
      <c r="I432" s="1"/>
      <c r="J432" s="1"/>
    </row>
    <row r="433" spans="1:10" x14ac:dyDescent="0.25">
      <c r="A433">
        <v>78334</v>
      </c>
      <c r="B433">
        <v>0</v>
      </c>
      <c r="C433" s="1" t="s">
        <v>1192</v>
      </c>
      <c r="D433">
        <v>332</v>
      </c>
      <c r="E433" s="2">
        <v>0.13541666666666666</v>
      </c>
      <c r="F433" s="1" t="s">
        <v>685</v>
      </c>
      <c r="H433" s="3"/>
      <c r="I433" s="1"/>
      <c r="J433" s="1"/>
    </row>
    <row r="434" spans="1:10" x14ac:dyDescent="0.25">
      <c r="A434">
        <v>78335</v>
      </c>
      <c r="B434">
        <v>0</v>
      </c>
      <c r="C434" s="1" t="s">
        <v>1193</v>
      </c>
      <c r="D434">
        <v>332</v>
      </c>
      <c r="E434" s="2">
        <v>0.13541666666666666</v>
      </c>
      <c r="F434" s="1" t="s">
        <v>685</v>
      </c>
      <c r="H434" s="3"/>
      <c r="I434" s="1"/>
      <c r="J434" s="1"/>
    </row>
    <row r="435" spans="1:10" x14ac:dyDescent="0.25">
      <c r="A435">
        <v>78336</v>
      </c>
      <c r="B435">
        <v>0</v>
      </c>
      <c r="C435" s="1" t="s">
        <v>1194</v>
      </c>
      <c r="D435">
        <v>332</v>
      </c>
      <c r="E435" s="2">
        <v>0.1361111111111111</v>
      </c>
      <c r="F435" s="1" t="s">
        <v>685</v>
      </c>
      <c r="H435" s="3"/>
      <c r="I435" s="1"/>
      <c r="J435" s="1"/>
    </row>
    <row r="436" spans="1:10" x14ac:dyDescent="0.25">
      <c r="A436">
        <v>78337</v>
      </c>
      <c r="B436">
        <v>0</v>
      </c>
      <c r="C436" s="1" t="s">
        <v>1195</v>
      </c>
      <c r="D436">
        <v>332</v>
      </c>
      <c r="E436" s="2">
        <v>0.1361111111111111</v>
      </c>
      <c r="F436" s="1" t="s">
        <v>685</v>
      </c>
      <c r="H436" s="3"/>
      <c r="I436" s="1"/>
      <c r="J436" s="1"/>
    </row>
    <row r="437" spans="1:10" x14ac:dyDescent="0.25">
      <c r="A437">
        <v>78338</v>
      </c>
      <c r="B437">
        <v>0</v>
      </c>
      <c r="C437" s="1" t="s">
        <v>1196</v>
      </c>
      <c r="D437">
        <v>332</v>
      </c>
      <c r="E437" s="2">
        <v>0.13680555555555557</v>
      </c>
      <c r="F437" s="1" t="s">
        <v>685</v>
      </c>
      <c r="H437" s="3"/>
      <c r="I437" s="1"/>
      <c r="J437" s="1"/>
    </row>
    <row r="438" spans="1:10" x14ac:dyDescent="0.25">
      <c r="A438">
        <v>78339</v>
      </c>
      <c r="B438">
        <v>0</v>
      </c>
      <c r="C438" s="1" t="s">
        <v>1197</v>
      </c>
      <c r="D438">
        <v>332</v>
      </c>
      <c r="E438" s="2">
        <v>0.13680555555555557</v>
      </c>
      <c r="F438" s="1" t="s">
        <v>685</v>
      </c>
      <c r="H438" s="3"/>
      <c r="I438" s="1"/>
      <c r="J438" s="1"/>
    </row>
    <row r="439" spans="1:10" x14ac:dyDescent="0.25">
      <c r="A439">
        <v>78340</v>
      </c>
      <c r="B439">
        <v>0</v>
      </c>
      <c r="C439" s="1" t="s">
        <v>1198</v>
      </c>
      <c r="D439">
        <v>332</v>
      </c>
      <c r="E439" s="2">
        <v>0.13750000000000001</v>
      </c>
      <c r="F439" s="1" t="s">
        <v>685</v>
      </c>
      <c r="H439" s="3"/>
      <c r="I439" s="1"/>
      <c r="J439" s="1"/>
    </row>
    <row r="440" spans="1:10" x14ac:dyDescent="0.25">
      <c r="A440">
        <v>78341</v>
      </c>
      <c r="B440">
        <v>0</v>
      </c>
      <c r="C440" s="1" t="s">
        <v>1199</v>
      </c>
      <c r="D440">
        <v>332</v>
      </c>
      <c r="E440" s="2">
        <v>0.13750000000000001</v>
      </c>
      <c r="F440" s="1" t="s">
        <v>685</v>
      </c>
      <c r="H440" s="3"/>
      <c r="I440" s="1"/>
      <c r="J440" s="1"/>
    </row>
    <row r="441" spans="1:10" x14ac:dyDescent="0.25">
      <c r="A441">
        <v>78342</v>
      </c>
      <c r="B441">
        <v>0</v>
      </c>
      <c r="C441" s="1" t="s">
        <v>1200</v>
      </c>
      <c r="D441">
        <v>332</v>
      </c>
      <c r="E441" s="2">
        <v>0.13819444444444445</v>
      </c>
      <c r="F441" s="1" t="s">
        <v>685</v>
      </c>
      <c r="H441" s="3"/>
      <c r="I441" s="1"/>
      <c r="J441" s="1"/>
    </row>
    <row r="442" spans="1:10" x14ac:dyDescent="0.25">
      <c r="A442">
        <v>78343</v>
      </c>
      <c r="B442">
        <v>0</v>
      </c>
      <c r="C442" s="1" t="s">
        <v>1201</v>
      </c>
      <c r="D442">
        <v>332</v>
      </c>
      <c r="E442" s="2"/>
      <c r="F442" s="1" t="s">
        <v>685</v>
      </c>
      <c r="H442" s="3"/>
      <c r="I442" s="1"/>
      <c r="J442" s="1"/>
    </row>
    <row r="443" spans="1:10" x14ac:dyDescent="0.25">
      <c r="A443">
        <v>78344</v>
      </c>
      <c r="B443">
        <v>0</v>
      </c>
      <c r="C443" s="1" t="s">
        <v>1202</v>
      </c>
      <c r="D443">
        <v>332</v>
      </c>
      <c r="E443" s="2">
        <v>0.1388888888888889</v>
      </c>
      <c r="F443" s="1" t="s">
        <v>685</v>
      </c>
      <c r="H443" s="3"/>
      <c r="I443" s="1"/>
      <c r="J443" s="1"/>
    </row>
    <row r="444" spans="1:10" x14ac:dyDescent="0.25">
      <c r="A444">
        <v>78345</v>
      </c>
      <c r="B444">
        <v>0</v>
      </c>
      <c r="C444" s="1" t="s">
        <v>1203</v>
      </c>
      <c r="D444">
        <v>332</v>
      </c>
      <c r="E444" s="2">
        <v>0.1388888888888889</v>
      </c>
      <c r="F444" s="1" t="s">
        <v>685</v>
      </c>
      <c r="H444" s="3"/>
      <c r="I444" s="1"/>
      <c r="J444" s="1"/>
    </row>
    <row r="445" spans="1:10" x14ac:dyDescent="0.25">
      <c r="A445">
        <v>78346</v>
      </c>
      <c r="B445">
        <v>0</v>
      </c>
      <c r="C445" s="1" t="s">
        <v>1204</v>
      </c>
      <c r="D445">
        <v>332</v>
      </c>
      <c r="E445" s="2">
        <v>0.13958333333333334</v>
      </c>
      <c r="F445" s="1" t="s">
        <v>685</v>
      </c>
      <c r="H445" s="3"/>
      <c r="I445" s="1"/>
      <c r="J445" s="1"/>
    </row>
    <row r="446" spans="1:10" x14ac:dyDescent="0.25">
      <c r="A446">
        <v>78347</v>
      </c>
      <c r="B446">
        <v>0</v>
      </c>
      <c r="C446" s="1" t="s">
        <v>1205</v>
      </c>
      <c r="D446">
        <v>332</v>
      </c>
      <c r="E446" s="2">
        <v>0.13958333333333334</v>
      </c>
      <c r="F446" s="1" t="s">
        <v>685</v>
      </c>
      <c r="H446" s="3"/>
      <c r="I446" s="1"/>
      <c r="J446" s="1"/>
    </row>
    <row r="447" spans="1:10" x14ac:dyDescent="0.25">
      <c r="A447">
        <v>78348</v>
      </c>
      <c r="B447">
        <v>0</v>
      </c>
      <c r="C447" s="1" t="s">
        <v>1206</v>
      </c>
      <c r="D447">
        <v>332</v>
      </c>
      <c r="E447" s="2">
        <v>0.14027777777777778</v>
      </c>
      <c r="F447" s="1" t="s">
        <v>685</v>
      </c>
      <c r="H447" s="3"/>
      <c r="I447" s="1"/>
      <c r="J447" s="1"/>
    </row>
    <row r="448" spans="1:10" x14ac:dyDescent="0.25">
      <c r="A448">
        <v>78349</v>
      </c>
      <c r="B448">
        <v>0</v>
      </c>
      <c r="C448" s="1" t="s">
        <v>1207</v>
      </c>
      <c r="D448">
        <v>332</v>
      </c>
      <c r="E448" s="2">
        <v>0.14027777777777778</v>
      </c>
      <c r="F448" s="1" t="s">
        <v>685</v>
      </c>
      <c r="H448" s="3"/>
      <c r="I448" s="1"/>
      <c r="J448" s="1"/>
    </row>
    <row r="449" spans="1:10" x14ac:dyDescent="0.25">
      <c r="A449">
        <v>78350</v>
      </c>
      <c r="B449">
        <v>0</v>
      </c>
      <c r="C449" s="1" t="s">
        <v>1208</v>
      </c>
      <c r="D449">
        <v>332</v>
      </c>
      <c r="E449" s="2">
        <v>0.14097222222222222</v>
      </c>
      <c r="F449" s="1" t="s">
        <v>685</v>
      </c>
      <c r="H449" s="3"/>
      <c r="I449" s="1"/>
      <c r="J449" s="1"/>
    </row>
    <row r="450" spans="1:10" x14ac:dyDescent="0.25">
      <c r="A450">
        <v>78351</v>
      </c>
      <c r="B450">
        <v>0</v>
      </c>
      <c r="C450" s="1" t="s">
        <v>1209</v>
      </c>
      <c r="D450">
        <v>332</v>
      </c>
      <c r="E450" s="2">
        <v>0.14097222222222222</v>
      </c>
      <c r="F450" s="1" t="s">
        <v>685</v>
      </c>
      <c r="H450" s="3"/>
      <c r="I450" s="1"/>
      <c r="J450" s="1"/>
    </row>
    <row r="451" spans="1:10" x14ac:dyDescent="0.25">
      <c r="A451">
        <v>78352</v>
      </c>
      <c r="B451">
        <v>0</v>
      </c>
      <c r="C451" s="1" t="s">
        <v>1210</v>
      </c>
      <c r="D451">
        <v>332</v>
      </c>
      <c r="E451" s="2">
        <v>0.14166666666666666</v>
      </c>
      <c r="F451" s="1" t="s">
        <v>685</v>
      </c>
      <c r="H451" s="3"/>
      <c r="I451" s="1"/>
      <c r="J451" s="1"/>
    </row>
    <row r="452" spans="1:10" x14ac:dyDescent="0.25">
      <c r="A452">
        <v>78353</v>
      </c>
      <c r="B452">
        <v>0</v>
      </c>
      <c r="C452" s="1" t="s">
        <v>1211</v>
      </c>
      <c r="D452">
        <v>332</v>
      </c>
      <c r="E452" s="2">
        <v>0.14166666666666666</v>
      </c>
      <c r="F452" s="1" t="s">
        <v>685</v>
      </c>
      <c r="H452" s="3"/>
      <c r="I452" s="1"/>
      <c r="J452" s="1"/>
    </row>
    <row r="453" spans="1:10" x14ac:dyDescent="0.25">
      <c r="A453">
        <v>78354</v>
      </c>
      <c r="B453">
        <v>0</v>
      </c>
      <c r="C453" s="1" t="s">
        <v>1212</v>
      </c>
      <c r="D453">
        <v>332</v>
      </c>
      <c r="E453" s="2">
        <v>0.1423611111111111</v>
      </c>
      <c r="F453" s="1" t="s">
        <v>685</v>
      </c>
      <c r="H453" s="3"/>
      <c r="I453" s="1"/>
      <c r="J453" s="1"/>
    </row>
    <row r="454" spans="1:10" x14ac:dyDescent="0.25">
      <c r="A454">
        <v>78355</v>
      </c>
      <c r="B454">
        <v>0</v>
      </c>
      <c r="C454" s="1" t="s">
        <v>1213</v>
      </c>
      <c r="D454">
        <v>332</v>
      </c>
      <c r="E454" s="2">
        <v>0.1423611111111111</v>
      </c>
      <c r="F454" s="1" t="s">
        <v>685</v>
      </c>
      <c r="H454" s="3"/>
      <c r="I454" s="1"/>
      <c r="J454" s="1"/>
    </row>
    <row r="455" spans="1:10" x14ac:dyDescent="0.25">
      <c r="A455">
        <v>78356</v>
      </c>
      <c r="B455">
        <v>0</v>
      </c>
      <c r="C455" s="1" t="s">
        <v>1214</v>
      </c>
      <c r="D455">
        <v>332</v>
      </c>
      <c r="E455" s="2">
        <v>0.14305555555555555</v>
      </c>
      <c r="F455" s="1" t="s">
        <v>685</v>
      </c>
      <c r="H455" s="3"/>
      <c r="I455" s="1"/>
      <c r="J455" s="1"/>
    </row>
    <row r="456" spans="1:10" x14ac:dyDescent="0.25">
      <c r="A456">
        <v>78357</v>
      </c>
      <c r="B456">
        <v>0</v>
      </c>
      <c r="C456" s="1" t="s">
        <v>1215</v>
      </c>
      <c r="D456">
        <v>332</v>
      </c>
      <c r="E456" s="2">
        <v>0.14305555555555555</v>
      </c>
      <c r="F456" s="1" t="s">
        <v>685</v>
      </c>
      <c r="H456" s="3"/>
      <c r="I456" s="1"/>
      <c r="J456" s="1"/>
    </row>
    <row r="457" spans="1:10" x14ac:dyDescent="0.25">
      <c r="A457">
        <v>78358</v>
      </c>
      <c r="B457">
        <v>0</v>
      </c>
      <c r="C457" s="1" t="s">
        <v>1216</v>
      </c>
      <c r="D457">
        <v>332</v>
      </c>
      <c r="E457" s="2">
        <v>0.14374999999999999</v>
      </c>
      <c r="F457" s="1" t="s">
        <v>685</v>
      </c>
      <c r="H457" s="3"/>
      <c r="I457" s="1"/>
      <c r="J457" s="1"/>
    </row>
    <row r="458" spans="1:10" x14ac:dyDescent="0.25">
      <c r="A458">
        <v>78359</v>
      </c>
      <c r="B458">
        <v>0</v>
      </c>
      <c r="C458" s="1" t="s">
        <v>1217</v>
      </c>
      <c r="D458">
        <v>332</v>
      </c>
      <c r="E458" s="2">
        <v>0.14374999999999999</v>
      </c>
      <c r="F458" s="1" t="s">
        <v>685</v>
      </c>
      <c r="H458" s="3"/>
      <c r="I458" s="1"/>
      <c r="J458" s="1"/>
    </row>
    <row r="459" spans="1:10" x14ac:dyDescent="0.25">
      <c r="A459">
        <v>78360</v>
      </c>
      <c r="B459">
        <v>0</v>
      </c>
      <c r="C459" s="1" t="s">
        <v>1218</v>
      </c>
      <c r="D459">
        <v>332</v>
      </c>
      <c r="E459" s="2">
        <v>0.14444444444444443</v>
      </c>
      <c r="F459" s="1" t="s">
        <v>685</v>
      </c>
      <c r="H459" s="3"/>
      <c r="I459" s="1"/>
      <c r="J459" s="1"/>
    </row>
    <row r="460" spans="1:10" x14ac:dyDescent="0.25">
      <c r="A460">
        <v>78361</v>
      </c>
      <c r="B460">
        <v>0</v>
      </c>
      <c r="C460" s="1" t="s">
        <v>1219</v>
      </c>
      <c r="D460">
        <v>332</v>
      </c>
      <c r="E460" s="2">
        <v>0.14444444444444443</v>
      </c>
      <c r="F460" s="1" t="s">
        <v>685</v>
      </c>
      <c r="H460" s="3"/>
      <c r="I460" s="1"/>
      <c r="J460" s="1"/>
    </row>
    <row r="461" spans="1:10" x14ac:dyDescent="0.25">
      <c r="A461">
        <v>78362</v>
      </c>
      <c r="B461">
        <v>0</v>
      </c>
      <c r="C461" s="1" t="s">
        <v>1220</v>
      </c>
      <c r="D461">
        <v>332</v>
      </c>
      <c r="E461" s="2">
        <v>0.1451388888888889</v>
      </c>
      <c r="F461" s="1" t="s">
        <v>685</v>
      </c>
      <c r="H461" s="3"/>
      <c r="I461" s="1"/>
      <c r="J461" s="1"/>
    </row>
    <row r="462" spans="1:10" x14ac:dyDescent="0.25">
      <c r="A462">
        <v>78363</v>
      </c>
      <c r="B462">
        <v>0</v>
      </c>
      <c r="C462" s="1" t="s">
        <v>1221</v>
      </c>
      <c r="D462">
        <v>332</v>
      </c>
      <c r="E462" s="2">
        <v>0.1451388888888889</v>
      </c>
      <c r="F462" s="1" t="s">
        <v>685</v>
      </c>
      <c r="H462" s="3"/>
      <c r="I462" s="1"/>
      <c r="J462" s="1"/>
    </row>
    <row r="463" spans="1:10" x14ac:dyDescent="0.25">
      <c r="A463">
        <v>78364</v>
      </c>
      <c r="B463">
        <v>0</v>
      </c>
      <c r="C463" s="1" t="s">
        <v>1222</v>
      </c>
      <c r="D463">
        <v>332</v>
      </c>
      <c r="E463" s="2">
        <v>0.14583333333333334</v>
      </c>
      <c r="F463" s="1" t="s">
        <v>685</v>
      </c>
      <c r="H463" s="3"/>
      <c r="I463" s="1"/>
      <c r="J463" s="1"/>
    </row>
    <row r="464" spans="1:10" x14ac:dyDescent="0.25">
      <c r="A464">
        <v>78365</v>
      </c>
      <c r="B464">
        <v>0</v>
      </c>
      <c r="C464" s="1" t="s">
        <v>1223</v>
      </c>
      <c r="D464">
        <v>332</v>
      </c>
      <c r="E464" s="2">
        <v>0.14583333333333334</v>
      </c>
      <c r="F464" s="1" t="s">
        <v>685</v>
      </c>
      <c r="H464" s="3"/>
      <c r="I464" s="1"/>
      <c r="J464" s="1"/>
    </row>
    <row r="465" spans="1:10" x14ac:dyDescent="0.25">
      <c r="A465">
        <v>78366</v>
      </c>
      <c r="B465">
        <v>0</v>
      </c>
      <c r="C465" s="1" t="s">
        <v>1224</v>
      </c>
      <c r="D465">
        <v>332</v>
      </c>
      <c r="E465" s="2">
        <v>0.14652777777777778</v>
      </c>
      <c r="F465" s="1" t="s">
        <v>685</v>
      </c>
      <c r="H465" s="3"/>
      <c r="I465" s="1"/>
      <c r="J465" s="1"/>
    </row>
    <row r="466" spans="1:10" x14ac:dyDescent="0.25">
      <c r="A466">
        <v>78367</v>
      </c>
      <c r="B466">
        <v>0</v>
      </c>
      <c r="C466" s="1" t="s">
        <v>1225</v>
      </c>
      <c r="D466">
        <v>332</v>
      </c>
      <c r="E466" s="2">
        <v>0.14652777777777778</v>
      </c>
      <c r="F466" s="1" t="s">
        <v>685</v>
      </c>
      <c r="H466" s="3"/>
      <c r="I466" s="1"/>
      <c r="J466" s="1"/>
    </row>
    <row r="467" spans="1:10" x14ac:dyDescent="0.25">
      <c r="A467">
        <v>78368</v>
      </c>
      <c r="B467">
        <v>0</v>
      </c>
      <c r="C467" s="1" t="s">
        <v>1226</v>
      </c>
      <c r="D467">
        <v>332</v>
      </c>
      <c r="E467" s="2">
        <v>0.14722222222222223</v>
      </c>
      <c r="F467" s="1" t="s">
        <v>685</v>
      </c>
      <c r="H467" s="3"/>
      <c r="I467" s="1"/>
      <c r="J467" s="1"/>
    </row>
    <row r="468" spans="1:10" x14ac:dyDescent="0.25">
      <c r="A468">
        <v>78369</v>
      </c>
      <c r="B468">
        <v>0</v>
      </c>
      <c r="C468" s="1" t="s">
        <v>1227</v>
      </c>
      <c r="D468">
        <v>332</v>
      </c>
      <c r="E468" s="2">
        <v>0.14722222222222223</v>
      </c>
      <c r="F468" s="1" t="s">
        <v>685</v>
      </c>
      <c r="H468" s="3"/>
      <c r="I468" s="1"/>
      <c r="J468" s="1"/>
    </row>
    <row r="469" spans="1:10" x14ac:dyDescent="0.25">
      <c r="A469">
        <v>78370</v>
      </c>
      <c r="B469">
        <v>0</v>
      </c>
      <c r="C469" s="1" t="s">
        <v>1228</v>
      </c>
      <c r="D469">
        <v>332</v>
      </c>
      <c r="E469" s="2">
        <v>0.14791666666666667</v>
      </c>
      <c r="F469" s="1" t="s">
        <v>685</v>
      </c>
      <c r="H469" s="3"/>
      <c r="I469" s="1"/>
      <c r="J469" s="1"/>
    </row>
    <row r="470" spans="1:10" x14ac:dyDescent="0.25">
      <c r="A470">
        <v>78371</v>
      </c>
      <c r="B470">
        <v>0</v>
      </c>
      <c r="C470" s="1" t="s">
        <v>1229</v>
      </c>
      <c r="D470">
        <v>332</v>
      </c>
      <c r="E470" s="2">
        <v>0.14791666666666667</v>
      </c>
      <c r="F470" s="1" t="s">
        <v>685</v>
      </c>
      <c r="H470" s="3"/>
      <c r="I470" s="1"/>
      <c r="J470" s="1"/>
    </row>
    <row r="471" spans="1:10" x14ac:dyDescent="0.25">
      <c r="A471">
        <v>78372</v>
      </c>
      <c r="B471">
        <v>0</v>
      </c>
      <c r="C471" s="1" t="s">
        <v>1230</v>
      </c>
      <c r="D471">
        <v>332</v>
      </c>
      <c r="E471" s="2">
        <v>0.14861111111111111</v>
      </c>
      <c r="F471" s="1" t="s">
        <v>685</v>
      </c>
      <c r="H471" s="3"/>
      <c r="I471" s="1"/>
      <c r="J471" s="1"/>
    </row>
    <row r="472" spans="1:10" x14ac:dyDescent="0.25">
      <c r="A472">
        <v>78373</v>
      </c>
      <c r="B472">
        <v>0</v>
      </c>
      <c r="C472" s="1" t="s">
        <v>1231</v>
      </c>
      <c r="D472">
        <v>332</v>
      </c>
      <c r="E472" s="2">
        <v>0.14861111111111111</v>
      </c>
      <c r="F472" s="1" t="s">
        <v>685</v>
      </c>
      <c r="H472" s="3"/>
      <c r="I472" s="1"/>
      <c r="J472" s="1"/>
    </row>
    <row r="473" spans="1:10" x14ac:dyDescent="0.25">
      <c r="A473">
        <v>78374</v>
      </c>
      <c r="B473">
        <v>0</v>
      </c>
      <c r="C473" s="1" t="s">
        <v>1232</v>
      </c>
      <c r="D473">
        <v>332</v>
      </c>
      <c r="E473" s="2">
        <v>0.14930555555555555</v>
      </c>
      <c r="F473" s="1" t="s">
        <v>685</v>
      </c>
      <c r="H473" s="3"/>
      <c r="I473" s="1"/>
      <c r="J473" s="1"/>
    </row>
    <row r="474" spans="1:10" x14ac:dyDescent="0.25">
      <c r="A474">
        <v>78375</v>
      </c>
      <c r="B474">
        <v>0</v>
      </c>
      <c r="C474" s="1" t="s">
        <v>1233</v>
      </c>
      <c r="D474">
        <v>332</v>
      </c>
      <c r="E474" s="2">
        <v>0.14930555555555555</v>
      </c>
      <c r="F474" s="1" t="s">
        <v>685</v>
      </c>
      <c r="H474" s="3"/>
      <c r="I474" s="1"/>
      <c r="J474" s="1"/>
    </row>
    <row r="475" spans="1:10" x14ac:dyDescent="0.25">
      <c r="A475">
        <v>78376</v>
      </c>
      <c r="B475">
        <v>0</v>
      </c>
      <c r="C475" s="1" t="s">
        <v>1234</v>
      </c>
      <c r="D475">
        <v>332</v>
      </c>
      <c r="E475" s="2">
        <v>0.15</v>
      </c>
      <c r="F475" s="1" t="s">
        <v>685</v>
      </c>
      <c r="H475" s="3"/>
      <c r="I475" s="1"/>
      <c r="J475" s="1"/>
    </row>
    <row r="476" spans="1:10" x14ac:dyDescent="0.25">
      <c r="A476">
        <v>78377</v>
      </c>
      <c r="B476">
        <v>0</v>
      </c>
      <c r="C476" s="1" t="s">
        <v>1235</v>
      </c>
      <c r="D476">
        <v>332</v>
      </c>
      <c r="E476" s="2">
        <v>0.15</v>
      </c>
      <c r="F476" s="1" t="s">
        <v>685</v>
      </c>
      <c r="H476" s="3"/>
      <c r="I476" s="1"/>
      <c r="J476" s="1"/>
    </row>
    <row r="477" spans="1:10" x14ac:dyDescent="0.25">
      <c r="A477">
        <v>78378</v>
      </c>
      <c r="B477">
        <v>0</v>
      </c>
      <c r="C477" s="1" t="s">
        <v>1236</v>
      </c>
      <c r="D477">
        <v>332</v>
      </c>
      <c r="E477" s="2">
        <v>0.15069444444444444</v>
      </c>
      <c r="F477" s="1" t="s">
        <v>685</v>
      </c>
      <c r="H477" s="3"/>
      <c r="I477" s="1"/>
      <c r="J477" s="1"/>
    </row>
    <row r="478" spans="1:10" x14ac:dyDescent="0.25">
      <c r="A478">
        <v>78379</v>
      </c>
      <c r="B478">
        <v>0</v>
      </c>
      <c r="C478" s="1" t="s">
        <v>1237</v>
      </c>
      <c r="D478">
        <v>332</v>
      </c>
      <c r="E478" s="2">
        <v>0.15069444444444444</v>
      </c>
      <c r="F478" s="1" t="s">
        <v>685</v>
      </c>
      <c r="H478" s="3"/>
      <c r="I478" s="1"/>
      <c r="J478" s="1"/>
    </row>
    <row r="479" spans="1:10" x14ac:dyDescent="0.25">
      <c r="A479">
        <v>78380</v>
      </c>
      <c r="B479">
        <v>0</v>
      </c>
      <c r="C479" s="1" t="s">
        <v>1238</v>
      </c>
      <c r="D479">
        <v>332</v>
      </c>
      <c r="E479" s="2">
        <v>0.15138888888888888</v>
      </c>
      <c r="F479" s="1" t="s">
        <v>685</v>
      </c>
      <c r="H479" s="3"/>
      <c r="I479" s="1"/>
      <c r="J479" s="1"/>
    </row>
    <row r="480" spans="1:10" x14ac:dyDescent="0.25">
      <c r="A480">
        <v>78381</v>
      </c>
      <c r="B480">
        <v>0</v>
      </c>
      <c r="C480" s="1" t="s">
        <v>1239</v>
      </c>
      <c r="D480">
        <v>332</v>
      </c>
      <c r="E480" s="2">
        <v>0.15138888888888888</v>
      </c>
      <c r="F480" s="1" t="s">
        <v>685</v>
      </c>
      <c r="H480" s="3"/>
      <c r="I480" s="1"/>
      <c r="J480" s="1"/>
    </row>
    <row r="481" spans="1:10" x14ac:dyDescent="0.25">
      <c r="A481">
        <v>78382</v>
      </c>
      <c r="B481">
        <v>0</v>
      </c>
      <c r="C481" s="1" t="s">
        <v>1240</v>
      </c>
      <c r="D481">
        <v>332</v>
      </c>
      <c r="E481" s="2">
        <v>0.15208333333333332</v>
      </c>
      <c r="F481" s="1" t="s">
        <v>685</v>
      </c>
      <c r="H481" s="3"/>
      <c r="I481" s="1"/>
      <c r="J481" s="1"/>
    </row>
    <row r="482" spans="1:10" x14ac:dyDescent="0.25">
      <c r="A482">
        <v>78383</v>
      </c>
      <c r="B482">
        <v>0</v>
      </c>
      <c r="C482" s="1" t="s">
        <v>1241</v>
      </c>
      <c r="D482">
        <v>332</v>
      </c>
      <c r="E482" s="2">
        <v>0.15208333333333332</v>
      </c>
      <c r="F482" s="1" t="s">
        <v>685</v>
      </c>
      <c r="H482" s="3"/>
      <c r="I482" s="1"/>
      <c r="J482" s="1"/>
    </row>
    <row r="483" spans="1:10" x14ac:dyDescent="0.25">
      <c r="A483">
        <v>78384</v>
      </c>
      <c r="B483">
        <v>0</v>
      </c>
      <c r="C483" s="1" t="s">
        <v>1242</v>
      </c>
      <c r="D483">
        <v>332</v>
      </c>
      <c r="E483" s="2">
        <v>0.15277777777777779</v>
      </c>
      <c r="F483" s="1" t="s">
        <v>685</v>
      </c>
      <c r="H483" s="3"/>
      <c r="I483" s="1"/>
      <c r="J483" s="1"/>
    </row>
    <row r="484" spans="1:10" x14ac:dyDescent="0.25">
      <c r="A484">
        <v>78385</v>
      </c>
      <c r="B484">
        <v>0</v>
      </c>
      <c r="C484" s="1" t="s">
        <v>1243</v>
      </c>
      <c r="D484">
        <v>332</v>
      </c>
      <c r="E484" s="2">
        <v>0.15277777777777779</v>
      </c>
      <c r="F484" s="1" t="s">
        <v>685</v>
      </c>
      <c r="H484" s="3"/>
      <c r="I484" s="1"/>
      <c r="J484" s="1"/>
    </row>
    <row r="485" spans="1:10" x14ac:dyDescent="0.25">
      <c r="A485">
        <v>78386</v>
      </c>
      <c r="B485">
        <v>0</v>
      </c>
      <c r="C485" s="1" t="s">
        <v>1244</v>
      </c>
      <c r="D485">
        <v>332</v>
      </c>
      <c r="E485" s="2">
        <v>0.15347222222222223</v>
      </c>
      <c r="F485" s="1" t="s">
        <v>685</v>
      </c>
      <c r="H485" s="3"/>
      <c r="I485" s="1"/>
      <c r="J485" s="1"/>
    </row>
    <row r="486" spans="1:10" x14ac:dyDescent="0.25">
      <c r="A486">
        <v>78387</v>
      </c>
      <c r="B486">
        <v>0</v>
      </c>
      <c r="C486" s="1" t="s">
        <v>1245</v>
      </c>
      <c r="D486">
        <v>332</v>
      </c>
      <c r="E486" s="2">
        <v>0.15347222222222223</v>
      </c>
      <c r="F486" s="1" t="s">
        <v>685</v>
      </c>
      <c r="H486" s="3"/>
      <c r="I486" s="1"/>
      <c r="J486" s="1"/>
    </row>
    <row r="487" spans="1:10" x14ac:dyDescent="0.25">
      <c r="A487">
        <v>78388</v>
      </c>
      <c r="B487">
        <v>0</v>
      </c>
      <c r="C487" s="1" t="s">
        <v>1246</v>
      </c>
      <c r="D487">
        <v>332</v>
      </c>
      <c r="E487" s="2">
        <v>0.15416666666666667</v>
      </c>
      <c r="F487" s="1" t="s">
        <v>685</v>
      </c>
      <c r="H487" s="3"/>
      <c r="I487" s="1"/>
      <c r="J487" s="1"/>
    </row>
    <row r="488" spans="1:10" x14ac:dyDescent="0.25">
      <c r="A488">
        <v>78389</v>
      </c>
      <c r="B488">
        <v>0</v>
      </c>
      <c r="C488" s="1" t="s">
        <v>1247</v>
      </c>
      <c r="D488">
        <v>332</v>
      </c>
      <c r="E488" s="2">
        <v>0.15416666666666667</v>
      </c>
      <c r="F488" s="1" t="s">
        <v>685</v>
      </c>
      <c r="H488" s="3"/>
      <c r="I488" s="1"/>
      <c r="J488" s="1"/>
    </row>
    <row r="489" spans="1:10" x14ac:dyDescent="0.25">
      <c r="A489">
        <v>78390</v>
      </c>
      <c r="B489">
        <v>0</v>
      </c>
      <c r="C489" s="1" t="s">
        <v>1248</v>
      </c>
      <c r="D489">
        <v>332</v>
      </c>
      <c r="E489" s="2">
        <v>0.15486111111111112</v>
      </c>
      <c r="F489" s="1" t="s">
        <v>685</v>
      </c>
      <c r="H489" s="3"/>
      <c r="I489" s="1"/>
      <c r="J489" s="1"/>
    </row>
    <row r="490" spans="1:10" x14ac:dyDescent="0.25">
      <c r="A490">
        <v>78391</v>
      </c>
      <c r="B490">
        <v>0</v>
      </c>
      <c r="C490" s="1" t="s">
        <v>1249</v>
      </c>
      <c r="D490">
        <v>332</v>
      </c>
      <c r="E490" s="2">
        <v>0.15486111111111112</v>
      </c>
      <c r="F490" s="1" t="s">
        <v>685</v>
      </c>
      <c r="H490" s="3"/>
      <c r="I490" s="1"/>
      <c r="J490" s="1"/>
    </row>
    <row r="491" spans="1:10" x14ac:dyDescent="0.25">
      <c r="A491">
        <v>78392</v>
      </c>
      <c r="B491">
        <v>0</v>
      </c>
      <c r="C491" s="1" t="s">
        <v>1250</v>
      </c>
      <c r="D491">
        <v>332</v>
      </c>
      <c r="E491" s="2">
        <v>0.15555555555555556</v>
      </c>
      <c r="F491" s="1" t="s">
        <v>685</v>
      </c>
      <c r="H491" s="3"/>
      <c r="I491" s="1"/>
      <c r="J491" s="1"/>
    </row>
    <row r="492" spans="1:10" x14ac:dyDescent="0.25">
      <c r="A492">
        <v>78393</v>
      </c>
      <c r="B492">
        <v>0</v>
      </c>
      <c r="C492" s="1" t="s">
        <v>1251</v>
      </c>
      <c r="D492">
        <v>332</v>
      </c>
      <c r="E492" s="2">
        <v>0.15555555555555556</v>
      </c>
      <c r="F492" s="1" t="s">
        <v>685</v>
      </c>
      <c r="H492" s="3"/>
      <c r="I492" s="1"/>
      <c r="J492" s="1"/>
    </row>
    <row r="493" spans="1:10" x14ac:dyDescent="0.25">
      <c r="A493">
        <v>78394</v>
      </c>
      <c r="B493">
        <v>0</v>
      </c>
      <c r="C493" s="1" t="s">
        <v>1252</v>
      </c>
      <c r="D493">
        <v>332</v>
      </c>
      <c r="E493" s="2">
        <v>0.15625</v>
      </c>
      <c r="F493" s="1" t="s">
        <v>685</v>
      </c>
      <c r="H493" s="3"/>
      <c r="I493" s="1"/>
      <c r="J493" s="1"/>
    </row>
    <row r="494" spans="1:10" x14ac:dyDescent="0.25">
      <c r="A494">
        <v>78395</v>
      </c>
      <c r="B494">
        <v>0</v>
      </c>
      <c r="C494" s="1" t="s">
        <v>1253</v>
      </c>
      <c r="D494">
        <v>332</v>
      </c>
      <c r="E494" s="2">
        <v>0.15625</v>
      </c>
      <c r="F494" s="1" t="s">
        <v>685</v>
      </c>
      <c r="H494" s="3"/>
      <c r="I494" s="1"/>
      <c r="J494" s="1"/>
    </row>
    <row r="495" spans="1:10" x14ac:dyDescent="0.25">
      <c r="A495">
        <v>78396</v>
      </c>
      <c r="B495">
        <v>0</v>
      </c>
      <c r="C495" s="1" t="s">
        <v>1254</v>
      </c>
      <c r="D495">
        <v>332</v>
      </c>
      <c r="E495" s="2">
        <v>0.15694444444444444</v>
      </c>
      <c r="F495" s="1" t="s">
        <v>685</v>
      </c>
      <c r="H495" s="3"/>
      <c r="I495" s="1"/>
      <c r="J495" s="1"/>
    </row>
    <row r="496" spans="1:10" x14ac:dyDescent="0.25">
      <c r="A496">
        <v>78397</v>
      </c>
      <c r="B496">
        <v>0</v>
      </c>
      <c r="C496" s="1" t="s">
        <v>1255</v>
      </c>
      <c r="D496">
        <v>332</v>
      </c>
      <c r="E496" s="2">
        <v>0.15694444444444444</v>
      </c>
      <c r="F496" s="1" t="s">
        <v>685</v>
      </c>
      <c r="H496" s="3"/>
      <c r="I496" s="1"/>
      <c r="J496" s="1"/>
    </row>
    <row r="497" spans="1:10" x14ac:dyDescent="0.25">
      <c r="A497">
        <v>78398</v>
      </c>
      <c r="B497">
        <v>0</v>
      </c>
      <c r="C497" s="1" t="s">
        <v>1256</v>
      </c>
      <c r="D497">
        <v>332</v>
      </c>
      <c r="E497" s="2">
        <v>0.15763888888888888</v>
      </c>
      <c r="F497" s="1" t="s">
        <v>685</v>
      </c>
      <c r="H497" s="3"/>
      <c r="I497" s="1"/>
      <c r="J497" s="1"/>
    </row>
    <row r="498" spans="1:10" x14ac:dyDescent="0.25">
      <c r="A498">
        <v>78399</v>
      </c>
      <c r="B498">
        <v>0</v>
      </c>
      <c r="C498" s="1" t="s">
        <v>1257</v>
      </c>
      <c r="D498">
        <v>332</v>
      </c>
      <c r="E498" s="2">
        <v>0.15763888888888888</v>
      </c>
      <c r="F498" s="1" t="s">
        <v>685</v>
      </c>
      <c r="H498" s="3"/>
      <c r="I498" s="1"/>
      <c r="J498" s="1"/>
    </row>
    <row r="499" spans="1:10" x14ac:dyDescent="0.25">
      <c r="A499">
        <v>78400</v>
      </c>
      <c r="B499">
        <v>0</v>
      </c>
      <c r="C499" s="1" t="s">
        <v>1258</v>
      </c>
      <c r="D499">
        <v>332</v>
      </c>
      <c r="E499" s="2">
        <v>0.15833333333333333</v>
      </c>
      <c r="F499" s="1" t="s">
        <v>685</v>
      </c>
      <c r="H499" s="3"/>
      <c r="I499" s="1"/>
      <c r="J499" s="1"/>
    </row>
    <row r="500" spans="1:10" x14ac:dyDescent="0.25">
      <c r="A500">
        <v>78401</v>
      </c>
      <c r="B500">
        <v>0</v>
      </c>
      <c r="C500" s="1" t="s">
        <v>1259</v>
      </c>
      <c r="D500">
        <v>332</v>
      </c>
      <c r="E500" s="2">
        <v>0.15833333333333333</v>
      </c>
      <c r="F500" s="1" t="s">
        <v>685</v>
      </c>
      <c r="H500" s="3"/>
      <c r="I500" s="1"/>
      <c r="J500" s="1"/>
    </row>
    <row r="501" spans="1:10" x14ac:dyDescent="0.25">
      <c r="A501">
        <v>78402</v>
      </c>
      <c r="B501">
        <v>0</v>
      </c>
      <c r="C501" s="1" t="s">
        <v>1260</v>
      </c>
      <c r="D501">
        <v>332</v>
      </c>
      <c r="E501" s="2">
        <v>0.15902777777777777</v>
      </c>
      <c r="F501" s="1" t="s">
        <v>685</v>
      </c>
      <c r="H501" s="3"/>
      <c r="I501" s="1"/>
      <c r="J501" s="1"/>
    </row>
    <row r="502" spans="1:10" x14ac:dyDescent="0.25">
      <c r="A502">
        <v>78403</v>
      </c>
      <c r="B502">
        <v>0</v>
      </c>
      <c r="C502" s="1" t="s">
        <v>1261</v>
      </c>
      <c r="D502">
        <v>332</v>
      </c>
      <c r="E502" s="2">
        <v>0.15902777777777777</v>
      </c>
      <c r="F502" s="1" t="s">
        <v>685</v>
      </c>
      <c r="H502" s="3"/>
      <c r="I502" s="1"/>
      <c r="J502" s="1"/>
    </row>
    <row r="503" spans="1:10" x14ac:dyDescent="0.25">
      <c r="A503">
        <v>78404</v>
      </c>
      <c r="B503">
        <v>0</v>
      </c>
      <c r="C503" s="1" t="s">
        <v>1262</v>
      </c>
      <c r="D503">
        <v>332</v>
      </c>
      <c r="E503" s="2">
        <v>0.15972222222222221</v>
      </c>
      <c r="F503" s="1" t="s">
        <v>685</v>
      </c>
      <c r="H503" s="3"/>
      <c r="I503" s="1"/>
      <c r="J503" s="1"/>
    </row>
    <row r="504" spans="1:10" x14ac:dyDescent="0.25">
      <c r="A504">
        <v>78405</v>
      </c>
      <c r="B504">
        <v>0</v>
      </c>
      <c r="C504" s="1" t="s">
        <v>1263</v>
      </c>
      <c r="D504">
        <v>332</v>
      </c>
      <c r="E504" s="2">
        <v>0.15972222222222221</v>
      </c>
      <c r="F504" s="1" t="s">
        <v>685</v>
      </c>
      <c r="H504" s="3"/>
      <c r="I504" s="1"/>
      <c r="J504" s="1"/>
    </row>
    <row r="505" spans="1:10" x14ac:dyDescent="0.25">
      <c r="A505">
        <v>78406</v>
      </c>
      <c r="B505">
        <v>0</v>
      </c>
      <c r="C505" s="1" t="s">
        <v>1264</v>
      </c>
      <c r="D505">
        <v>332</v>
      </c>
      <c r="E505" s="2">
        <v>0.16041666666666668</v>
      </c>
      <c r="F505" s="1" t="s">
        <v>685</v>
      </c>
      <c r="H505" s="3"/>
      <c r="I505" s="1"/>
      <c r="J505" s="1"/>
    </row>
    <row r="506" spans="1:10" x14ac:dyDescent="0.25">
      <c r="A506">
        <v>78407</v>
      </c>
      <c r="B506">
        <v>0</v>
      </c>
      <c r="C506" s="1" t="s">
        <v>1265</v>
      </c>
      <c r="D506">
        <v>332</v>
      </c>
      <c r="E506" s="2">
        <v>0.16041666666666668</v>
      </c>
      <c r="F506" s="1" t="s">
        <v>685</v>
      </c>
      <c r="H506" s="3"/>
      <c r="I506" s="1"/>
      <c r="J506" s="1"/>
    </row>
    <row r="507" spans="1:10" x14ac:dyDescent="0.25">
      <c r="A507">
        <v>78408</v>
      </c>
      <c r="B507">
        <v>0</v>
      </c>
      <c r="C507" s="1" t="s">
        <v>1266</v>
      </c>
      <c r="D507">
        <v>332</v>
      </c>
      <c r="E507" s="2">
        <v>0.16111111111111112</v>
      </c>
      <c r="F507" s="1" t="s">
        <v>685</v>
      </c>
      <c r="H507" s="3"/>
      <c r="I507" s="1"/>
      <c r="J507" s="1"/>
    </row>
    <row r="508" spans="1:10" x14ac:dyDescent="0.25">
      <c r="A508">
        <v>78409</v>
      </c>
      <c r="B508">
        <v>0</v>
      </c>
      <c r="C508" s="1" t="s">
        <v>1267</v>
      </c>
      <c r="D508">
        <v>332</v>
      </c>
      <c r="E508" s="2">
        <v>0.16111111111111112</v>
      </c>
      <c r="F508" s="1" t="s">
        <v>685</v>
      </c>
      <c r="H508" s="3"/>
      <c r="I508" s="1"/>
      <c r="J508" s="1"/>
    </row>
    <row r="509" spans="1:10" x14ac:dyDescent="0.25">
      <c r="A509">
        <v>78410</v>
      </c>
      <c r="B509">
        <v>0</v>
      </c>
      <c r="C509" s="1" t="s">
        <v>1268</v>
      </c>
      <c r="D509">
        <v>332</v>
      </c>
      <c r="E509" s="2">
        <v>0.16180555555555556</v>
      </c>
      <c r="F509" s="1" t="s">
        <v>685</v>
      </c>
      <c r="H509" s="3"/>
      <c r="I509" s="1"/>
      <c r="J509" s="1"/>
    </row>
    <row r="510" spans="1:10" x14ac:dyDescent="0.25">
      <c r="A510">
        <v>78411</v>
      </c>
      <c r="B510">
        <v>0</v>
      </c>
      <c r="C510" s="1" t="s">
        <v>1269</v>
      </c>
      <c r="D510">
        <v>332</v>
      </c>
      <c r="E510" s="2">
        <v>0.16180555555555556</v>
      </c>
      <c r="F510" s="1" t="s">
        <v>685</v>
      </c>
      <c r="H510" s="3"/>
      <c r="I510" s="1"/>
      <c r="J510" s="1"/>
    </row>
    <row r="511" spans="1:10" x14ac:dyDescent="0.25">
      <c r="A511">
        <v>78412</v>
      </c>
      <c r="B511">
        <v>0</v>
      </c>
      <c r="C511" s="1" t="s">
        <v>1270</v>
      </c>
      <c r="D511">
        <v>332</v>
      </c>
      <c r="E511" s="2">
        <v>0.16250000000000001</v>
      </c>
      <c r="F511" s="1" t="s">
        <v>685</v>
      </c>
      <c r="H511" s="3"/>
      <c r="I511" s="1"/>
      <c r="J511" s="1"/>
    </row>
    <row r="512" spans="1:10" x14ac:dyDescent="0.25">
      <c r="A512">
        <v>78413</v>
      </c>
      <c r="B512">
        <v>0</v>
      </c>
      <c r="C512" s="1" t="s">
        <v>1271</v>
      </c>
      <c r="D512">
        <v>332</v>
      </c>
      <c r="E512" s="2">
        <v>0.16250000000000001</v>
      </c>
      <c r="F512" s="1" t="s">
        <v>685</v>
      </c>
      <c r="H512" s="3"/>
      <c r="I512" s="1"/>
      <c r="J512" s="1"/>
    </row>
    <row r="513" spans="1:10" x14ac:dyDescent="0.25">
      <c r="A513">
        <v>78414</v>
      </c>
      <c r="B513">
        <v>0</v>
      </c>
      <c r="C513" s="1" t="s">
        <v>1272</v>
      </c>
      <c r="D513">
        <v>332</v>
      </c>
      <c r="E513" s="2">
        <v>0.16319444444444445</v>
      </c>
      <c r="F513" s="1" t="s">
        <v>685</v>
      </c>
      <c r="H513" s="3"/>
      <c r="I513" s="1"/>
      <c r="J513" s="1"/>
    </row>
    <row r="514" spans="1:10" x14ac:dyDescent="0.25">
      <c r="A514">
        <v>78415</v>
      </c>
      <c r="B514">
        <v>0</v>
      </c>
      <c r="C514" s="1" t="s">
        <v>1273</v>
      </c>
      <c r="D514">
        <v>332</v>
      </c>
      <c r="E514" s="2">
        <v>0.16319444444444445</v>
      </c>
      <c r="F514" s="1" t="s">
        <v>685</v>
      </c>
      <c r="H514" s="3"/>
      <c r="I514" s="1"/>
      <c r="J514" s="1"/>
    </row>
    <row r="515" spans="1:10" x14ac:dyDescent="0.25">
      <c r="A515">
        <v>78416</v>
      </c>
      <c r="B515">
        <v>0</v>
      </c>
      <c r="C515" s="1" t="s">
        <v>1274</v>
      </c>
      <c r="D515">
        <v>332</v>
      </c>
      <c r="E515" s="2">
        <v>0.16388888888888889</v>
      </c>
      <c r="F515" s="1" t="s">
        <v>685</v>
      </c>
      <c r="H515" s="3"/>
      <c r="I515" s="1"/>
      <c r="J515" s="1"/>
    </row>
    <row r="516" spans="1:10" x14ac:dyDescent="0.25">
      <c r="A516">
        <v>78417</v>
      </c>
      <c r="B516">
        <v>0</v>
      </c>
      <c r="C516" s="1" t="s">
        <v>1275</v>
      </c>
      <c r="D516">
        <v>332</v>
      </c>
      <c r="E516" s="2">
        <v>0.16388888888888889</v>
      </c>
      <c r="F516" s="1" t="s">
        <v>685</v>
      </c>
      <c r="H516" s="3"/>
      <c r="I516" s="1"/>
      <c r="J516" s="1"/>
    </row>
    <row r="517" spans="1:10" x14ac:dyDescent="0.25">
      <c r="A517">
        <v>78418</v>
      </c>
      <c r="B517">
        <v>0</v>
      </c>
      <c r="C517" s="1" t="s">
        <v>1276</v>
      </c>
      <c r="D517">
        <v>332</v>
      </c>
      <c r="E517" s="2">
        <v>0.16458333333333333</v>
      </c>
      <c r="F517" s="1" t="s">
        <v>685</v>
      </c>
      <c r="H517" s="3"/>
      <c r="I517" s="1"/>
      <c r="J517" s="1"/>
    </row>
    <row r="518" spans="1:10" x14ac:dyDescent="0.25">
      <c r="A518">
        <v>78419</v>
      </c>
      <c r="B518">
        <v>0</v>
      </c>
      <c r="C518" s="1" t="s">
        <v>1277</v>
      </c>
      <c r="D518">
        <v>332</v>
      </c>
      <c r="E518" s="2">
        <v>0.16458333333333333</v>
      </c>
      <c r="F518" s="1" t="s">
        <v>685</v>
      </c>
      <c r="H518" s="3"/>
      <c r="I518" s="1"/>
      <c r="J518" s="1"/>
    </row>
    <row r="519" spans="1:10" x14ac:dyDescent="0.25">
      <c r="A519">
        <v>78420</v>
      </c>
      <c r="B519">
        <v>0</v>
      </c>
      <c r="C519" s="1" t="s">
        <v>1278</v>
      </c>
      <c r="D519">
        <v>332</v>
      </c>
      <c r="E519" s="2">
        <v>0.16527777777777777</v>
      </c>
      <c r="F519" s="1" t="s">
        <v>685</v>
      </c>
      <c r="H519" s="3"/>
      <c r="I519" s="1"/>
      <c r="J519" s="1"/>
    </row>
    <row r="520" spans="1:10" x14ac:dyDescent="0.25">
      <c r="A520">
        <v>78421</v>
      </c>
      <c r="B520">
        <v>0</v>
      </c>
      <c r="C520" s="1" t="s">
        <v>1279</v>
      </c>
      <c r="D520">
        <v>332</v>
      </c>
      <c r="E520" s="2">
        <v>0.16527777777777777</v>
      </c>
      <c r="F520" s="1" t="s">
        <v>685</v>
      </c>
      <c r="H520" s="3"/>
      <c r="I520" s="1"/>
      <c r="J520" s="1"/>
    </row>
    <row r="521" spans="1:10" x14ac:dyDescent="0.25">
      <c r="A521">
        <v>78422</v>
      </c>
      <c r="B521">
        <v>0</v>
      </c>
      <c r="C521" s="1" t="s">
        <v>1280</v>
      </c>
      <c r="D521">
        <v>332</v>
      </c>
      <c r="E521" s="2">
        <v>0.16597222222222222</v>
      </c>
      <c r="F521" s="1" t="s">
        <v>685</v>
      </c>
      <c r="H521" s="3"/>
      <c r="I521" s="1"/>
      <c r="J521" s="1"/>
    </row>
    <row r="522" spans="1:10" x14ac:dyDescent="0.25">
      <c r="A522">
        <v>78423</v>
      </c>
      <c r="B522">
        <v>0</v>
      </c>
      <c r="C522" s="1" t="s">
        <v>1281</v>
      </c>
      <c r="D522">
        <v>332</v>
      </c>
      <c r="E522" s="2">
        <v>0.16597222222222222</v>
      </c>
      <c r="F522" s="1" t="s">
        <v>685</v>
      </c>
      <c r="H522" s="3"/>
      <c r="I522" s="1"/>
      <c r="J522" s="1"/>
    </row>
    <row r="523" spans="1:10" x14ac:dyDescent="0.25">
      <c r="A523">
        <v>78424</v>
      </c>
      <c r="B523">
        <v>0</v>
      </c>
      <c r="C523" s="1" t="s">
        <v>1282</v>
      </c>
      <c r="D523">
        <v>332</v>
      </c>
      <c r="E523" s="2">
        <v>0.16666666666666666</v>
      </c>
      <c r="F523" s="1" t="s">
        <v>685</v>
      </c>
      <c r="H523" s="3"/>
      <c r="I523" s="1"/>
      <c r="J523" s="1"/>
    </row>
    <row r="524" spans="1:10" x14ac:dyDescent="0.25">
      <c r="A524">
        <v>78425</v>
      </c>
      <c r="B524">
        <v>0</v>
      </c>
      <c r="C524" s="1" t="s">
        <v>1283</v>
      </c>
      <c r="D524">
        <v>332</v>
      </c>
      <c r="E524" s="2">
        <v>0.16666666666666666</v>
      </c>
      <c r="F524" s="1" t="s">
        <v>685</v>
      </c>
      <c r="H524" s="3"/>
      <c r="I524" s="1"/>
      <c r="J524" s="1"/>
    </row>
    <row r="525" spans="1:10" x14ac:dyDescent="0.25">
      <c r="A525">
        <v>78426</v>
      </c>
      <c r="B525">
        <v>0</v>
      </c>
      <c r="C525" s="1" t="s">
        <v>1284</v>
      </c>
      <c r="D525">
        <v>332</v>
      </c>
      <c r="E525" s="2">
        <v>0.1673611111111111</v>
      </c>
      <c r="F525" s="1" t="s">
        <v>685</v>
      </c>
      <c r="H525" s="3"/>
      <c r="I525" s="1"/>
      <c r="J525" s="1"/>
    </row>
    <row r="526" spans="1:10" x14ac:dyDescent="0.25">
      <c r="A526">
        <v>78427</v>
      </c>
      <c r="B526">
        <v>0</v>
      </c>
      <c r="C526" s="1" t="s">
        <v>1285</v>
      </c>
      <c r="D526">
        <v>332</v>
      </c>
      <c r="E526" s="2">
        <v>0.1673611111111111</v>
      </c>
      <c r="F526" s="1" t="s">
        <v>685</v>
      </c>
      <c r="H526" s="3"/>
      <c r="I526" s="1"/>
      <c r="J526" s="1"/>
    </row>
    <row r="527" spans="1:10" x14ac:dyDescent="0.25">
      <c r="A527">
        <v>78428</v>
      </c>
      <c r="B527">
        <v>0</v>
      </c>
      <c r="C527" s="1" t="s">
        <v>1286</v>
      </c>
      <c r="D527">
        <v>332</v>
      </c>
      <c r="E527" s="2">
        <v>0.16805555555555557</v>
      </c>
      <c r="F527" s="1" t="s">
        <v>685</v>
      </c>
      <c r="H527" s="3"/>
      <c r="I527" s="1"/>
      <c r="J527" s="1"/>
    </row>
    <row r="528" spans="1:10" x14ac:dyDescent="0.25">
      <c r="A528">
        <v>78429</v>
      </c>
      <c r="B528">
        <v>0</v>
      </c>
      <c r="C528" s="1" t="s">
        <v>1287</v>
      </c>
      <c r="D528">
        <v>332</v>
      </c>
      <c r="E528" s="2">
        <v>0.16805555555555557</v>
      </c>
      <c r="F528" s="1" t="s">
        <v>685</v>
      </c>
      <c r="H528" s="3"/>
      <c r="I528" s="1"/>
      <c r="J528" s="1"/>
    </row>
    <row r="529" spans="1:10" x14ac:dyDescent="0.25">
      <c r="A529">
        <v>78430</v>
      </c>
      <c r="B529">
        <v>0</v>
      </c>
      <c r="C529" s="1" t="s">
        <v>1288</v>
      </c>
      <c r="D529">
        <v>332</v>
      </c>
      <c r="E529" s="2">
        <v>0.16875000000000001</v>
      </c>
      <c r="F529" s="1" t="s">
        <v>685</v>
      </c>
      <c r="H529" s="3"/>
      <c r="I529" s="1"/>
      <c r="J529" s="1"/>
    </row>
    <row r="530" spans="1:10" x14ac:dyDescent="0.25">
      <c r="A530">
        <v>78431</v>
      </c>
      <c r="B530">
        <v>0</v>
      </c>
      <c r="C530" s="1" t="s">
        <v>1289</v>
      </c>
      <c r="D530">
        <v>332</v>
      </c>
      <c r="E530" s="2">
        <v>0.16875000000000001</v>
      </c>
      <c r="F530" s="1" t="s">
        <v>685</v>
      </c>
      <c r="H530" s="3"/>
      <c r="I530" s="1"/>
      <c r="J530" s="1"/>
    </row>
    <row r="531" spans="1:10" x14ac:dyDescent="0.25">
      <c r="A531">
        <v>78432</v>
      </c>
      <c r="B531">
        <v>0</v>
      </c>
      <c r="C531" s="1" t="s">
        <v>1290</v>
      </c>
      <c r="D531">
        <v>332</v>
      </c>
      <c r="E531" s="2">
        <v>0.16944444444444445</v>
      </c>
      <c r="F531" s="1" t="s">
        <v>685</v>
      </c>
      <c r="H531" s="3"/>
      <c r="I531" s="1"/>
      <c r="J531" s="1"/>
    </row>
    <row r="532" spans="1:10" x14ac:dyDescent="0.25">
      <c r="A532">
        <v>78433</v>
      </c>
      <c r="B532">
        <v>0</v>
      </c>
      <c r="C532" s="1" t="s">
        <v>1291</v>
      </c>
      <c r="D532">
        <v>332</v>
      </c>
      <c r="E532" s="2">
        <v>0.16944444444444445</v>
      </c>
      <c r="F532" s="1" t="s">
        <v>685</v>
      </c>
      <c r="H532" s="3"/>
      <c r="I532" s="1"/>
      <c r="J532" s="1"/>
    </row>
    <row r="533" spans="1:10" x14ac:dyDescent="0.25">
      <c r="A533">
        <v>78434</v>
      </c>
      <c r="B533">
        <v>0</v>
      </c>
      <c r="C533" s="1" t="s">
        <v>1292</v>
      </c>
      <c r="D533">
        <v>332</v>
      </c>
      <c r="E533" s="2">
        <v>0.1701388888888889</v>
      </c>
      <c r="F533" s="1" t="s">
        <v>685</v>
      </c>
      <c r="H533" s="3"/>
      <c r="I533" s="1"/>
      <c r="J533" s="1"/>
    </row>
    <row r="534" spans="1:10" x14ac:dyDescent="0.25">
      <c r="A534">
        <v>78435</v>
      </c>
      <c r="B534">
        <v>0</v>
      </c>
      <c r="C534" s="1" t="s">
        <v>1293</v>
      </c>
      <c r="D534">
        <v>332</v>
      </c>
      <c r="E534" s="2">
        <v>0.1701388888888889</v>
      </c>
      <c r="F534" s="1" t="s">
        <v>685</v>
      </c>
      <c r="H534" s="3"/>
      <c r="I534" s="1"/>
      <c r="J534" s="1"/>
    </row>
    <row r="535" spans="1:10" x14ac:dyDescent="0.25">
      <c r="A535">
        <v>78436</v>
      </c>
      <c r="B535">
        <v>0</v>
      </c>
      <c r="C535" s="1" t="s">
        <v>1294</v>
      </c>
      <c r="D535">
        <v>332</v>
      </c>
      <c r="E535" s="2">
        <v>0.17083333333333334</v>
      </c>
      <c r="F535" s="1" t="s">
        <v>685</v>
      </c>
      <c r="H535" s="3"/>
      <c r="I535" s="1"/>
      <c r="J535" s="1"/>
    </row>
    <row r="536" spans="1:10" x14ac:dyDescent="0.25">
      <c r="A536">
        <v>78437</v>
      </c>
      <c r="B536">
        <v>0</v>
      </c>
      <c r="C536" s="1" t="s">
        <v>1295</v>
      </c>
      <c r="D536">
        <v>332</v>
      </c>
      <c r="E536" s="2">
        <v>0.17083333333333334</v>
      </c>
      <c r="F536" s="1" t="s">
        <v>685</v>
      </c>
      <c r="H536" s="3"/>
      <c r="I536" s="1"/>
      <c r="J536" s="1"/>
    </row>
    <row r="537" spans="1:10" x14ac:dyDescent="0.25">
      <c r="A537">
        <v>78438</v>
      </c>
      <c r="B537">
        <v>0</v>
      </c>
      <c r="C537" s="1" t="s">
        <v>1296</v>
      </c>
      <c r="D537">
        <v>332</v>
      </c>
      <c r="E537" s="2">
        <v>0.17152777777777778</v>
      </c>
      <c r="F537" s="1" t="s">
        <v>685</v>
      </c>
      <c r="H537" s="3"/>
      <c r="I537" s="1"/>
      <c r="J537" s="1"/>
    </row>
    <row r="538" spans="1:10" x14ac:dyDescent="0.25">
      <c r="A538">
        <v>78439</v>
      </c>
      <c r="B538">
        <v>0</v>
      </c>
      <c r="C538" s="1" t="s">
        <v>1297</v>
      </c>
      <c r="D538">
        <v>332</v>
      </c>
      <c r="E538" s="2">
        <v>0.17152777777777778</v>
      </c>
      <c r="F538" s="1" t="s">
        <v>685</v>
      </c>
      <c r="H538" s="3"/>
      <c r="I538" s="1"/>
      <c r="J538" s="1"/>
    </row>
    <row r="539" spans="1:10" x14ac:dyDescent="0.25">
      <c r="A539">
        <v>78440</v>
      </c>
      <c r="B539">
        <v>0</v>
      </c>
      <c r="C539" s="1" t="s">
        <v>1298</v>
      </c>
      <c r="D539">
        <v>332</v>
      </c>
      <c r="E539" s="2">
        <v>0.17222222222222222</v>
      </c>
      <c r="F539" s="1" t="s">
        <v>685</v>
      </c>
      <c r="H539" s="3"/>
      <c r="I539" s="1"/>
      <c r="J539" s="1"/>
    </row>
    <row r="540" spans="1:10" x14ac:dyDescent="0.25">
      <c r="A540">
        <v>78441</v>
      </c>
      <c r="B540">
        <v>0</v>
      </c>
      <c r="C540" s="1" t="s">
        <v>1299</v>
      </c>
      <c r="D540">
        <v>332</v>
      </c>
      <c r="E540" s="2">
        <v>0.17222222222222222</v>
      </c>
      <c r="F540" s="1" t="s">
        <v>685</v>
      </c>
      <c r="H540" s="3"/>
      <c r="I540" s="1"/>
      <c r="J540" s="1"/>
    </row>
    <row r="541" spans="1:10" x14ac:dyDescent="0.25">
      <c r="A541">
        <v>78442</v>
      </c>
      <c r="B541">
        <v>0</v>
      </c>
      <c r="C541" s="1" t="s">
        <v>1300</v>
      </c>
      <c r="D541">
        <v>332</v>
      </c>
      <c r="E541" s="2">
        <v>0.17291666666666666</v>
      </c>
      <c r="F541" s="1" t="s">
        <v>685</v>
      </c>
      <c r="H541" s="3"/>
      <c r="I541" s="1"/>
      <c r="J541" s="1"/>
    </row>
    <row r="542" spans="1:10" x14ac:dyDescent="0.25">
      <c r="A542">
        <v>78443</v>
      </c>
      <c r="B542">
        <v>0</v>
      </c>
      <c r="C542" s="1" t="s">
        <v>1301</v>
      </c>
      <c r="D542">
        <v>332</v>
      </c>
      <c r="E542" s="2">
        <v>0.17291666666666666</v>
      </c>
      <c r="F542" s="1" t="s">
        <v>685</v>
      </c>
      <c r="H542" s="3"/>
      <c r="I542" s="1"/>
      <c r="J542" s="1"/>
    </row>
    <row r="543" spans="1:10" x14ac:dyDescent="0.25">
      <c r="A543">
        <v>1</v>
      </c>
      <c r="B543">
        <v>1</v>
      </c>
      <c r="C543" s="1" t="s">
        <v>1302</v>
      </c>
      <c r="D543">
        <v>332</v>
      </c>
      <c r="E543" s="2">
        <v>0.87638888888888888</v>
      </c>
      <c r="F543" s="1" t="s">
        <v>721</v>
      </c>
      <c r="G543" t="b">
        <v>1</v>
      </c>
      <c r="H543" s="3">
        <v>43538.876574074071</v>
      </c>
      <c r="I543" s="1" t="s">
        <v>180</v>
      </c>
      <c r="J543" s="1" t="s">
        <v>181</v>
      </c>
    </row>
    <row r="544" spans="1:10" x14ac:dyDescent="0.25">
      <c r="A544">
        <v>1</v>
      </c>
      <c r="B544">
        <v>2</v>
      </c>
      <c r="C544" s="1" t="s">
        <v>1302</v>
      </c>
      <c r="D544">
        <v>332</v>
      </c>
      <c r="E544" s="2">
        <v>0.87638888888888888</v>
      </c>
      <c r="F544" s="1" t="s">
        <v>778</v>
      </c>
      <c r="G544" t="b">
        <v>1</v>
      </c>
      <c r="H544" s="3">
        <v>43538.876226851855</v>
      </c>
      <c r="I544" s="1" t="s">
        <v>300</v>
      </c>
      <c r="J544" s="1" t="s">
        <v>301</v>
      </c>
    </row>
    <row r="545" spans="1:10" x14ac:dyDescent="0.25">
      <c r="A545">
        <v>1</v>
      </c>
      <c r="B545">
        <v>3</v>
      </c>
      <c r="C545" s="1" t="s">
        <v>1302</v>
      </c>
      <c r="D545">
        <v>332</v>
      </c>
      <c r="E545" s="2">
        <v>0.87638888888888888</v>
      </c>
      <c r="F545" s="1" t="s">
        <v>783</v>
      </c>
      <c r="G545" t="b">
        <v>1</v>
      </c>
      <c r="H545" s="3">
        <v>43538.876643518517</v>
      </c>
      <c r="I545" s="1" t="s">
        <v>681</v>
      </c>
      <c r="J545" s="1" t="s">
        <v>682</v>
      </c>
    </row>
    <row r="546" spans="1:10" x14ac:dyDescent="0.25">
      <c r="A546">
        <v>1</v>
      </c>
      <c r="B546">
        <v>4</v>
      </c>
      <c r="C546" s="1" t="s">
        <v>1302</v>
      </c>
      <c r="D546">
        <v>332</v>
      </c>
      <c r="E546" s="2">
        <v>0.87638888888888888</v>
      </c>
      <c r="F546" s="1" t="s">
        <v>775</v>
      </c>
      <c r="G546" t="b">
        <v>1</v>
      </c>
      <c r="H546" s="3">
        <v>43538.876562500001</v>
      </c>
      <c r="I546" s="1" t="s">
        <v>681</v>
      </c>
      <c r="J546" s="1" t="s">
        <v>682</v>
      </c>
    </row>
    <row r="547" spans="1:10" x14ac:dyDescent="0.25">
      <c r="A547">
        <v>2</v>
      </c>
      <c r="B547">
        <v>1</v>
      </c>
      <c r="C547" s="1" t="s">
        <v>1303</v>
      </c>
      <c r="D547">
        <v>332</v>
      </c>
      <c r="E547" s="2">
        <v>0.87638888888888888</v>
      </c>
      <c r="F547" s="1" t="s">
        <v>721</v>
      </c>
      <c r="G547" t="b">
        <v>1</v>
      </c>
      <c r="H547" s="3">
        <v>43538.876574074071</v>
      </c>
      <c r="I547" s="1" t="s">
        <v>180</v>
      </c>
      <c r="J547" s="1" t="s">
        <v>181</v>
      </c>
    </row>
    <row r="548" spans="1:10" x14ac:dyDescent="0.25">
      <c r="A548">
        <v>2</v>
      </c>
      <c r="B548">
        <v>2</v>
      </c>
      <c r="C548" s="1" t="s">
        <v>1303</v>
      </c>
      <c r="D548">
        <v>332</v>
      </c>
      <c r="E548" s="2">
        <v>0.87638888888888888</v>
      </c>
      <c r="F548" s="1" t="s">
        <v>778</v>
      </c>
      <c r="G548" t="b">
        <v>1</v>
      </c>
      <c r="H548" s="3">
        <v>43538.876793981479</v>
      </c>
      <c r="I548" s="1" t="s">
        <v>408</v>
      </c>
      <c r="J548" s="1" t="s">
        <v>409</v>
      </c>
    </row>
    <row r="549" spans="1:10" x14ac:dyDescent="0.25">
      <c r="A549">
        <v>2</v>
      </c>
      <c r="B549">
        <v>3</v>
      </c>
      <c r="C549" s="1" t="s">
        <v>1303</v>
      </c>
      <c r="D549">
        <v>332</v>
      </c>
      <c r="E549" s="2">
        <v>0.87638888888888888</v>
      </c>
      <c r="F549" s="1" t="s">
        <v>783</v>
      </c>
      <c r="G549" t="b">
        <v>1</v>
      </c>
      <c r="H549" s="3">
        <v>43538.876643518517</v>
      </c>
      <c r="I549" s="1" t="s">
        <v>681</v>
      </c>
      <c r="J549" s="1" t="s">
        <v>682</v>
      </c>
    </row>
    <row r="550" spans="1:10" x14ac:dyDescent="0.25">
      <c r="A550">
        <v>2</v>
      </c>
      <c r="B550">
        <v>4</v>
      </c>
      <c r="C550" s="1" t="s">
        <v>1303</v>
      </c>
      <c r="D550">
        <v>332</v>
      </c>
      <c r="E550" s="2">
        <v>0.87638888888888888</v>
      </c>
      <c r="F550" s="1" t="s">
        <v>775</v>
      </c>
      <c r="G550" t="b">
        <v>1</v>
      </c>
      <c r="H550" s="3">
        <v>43538.876562500001</v>
      </c>
      <c r="I550" s="1" t="s">
        <v>681</v>
      </c>
      <c r="J550" s="1" t="s">
        <v>682</v>
      </c>
    </row>
    <row r="551" spans="1:10" x14ac:dyDescent="0.25">
      <c r="A551">
        <v>3</v>
      </c>
      <c r="B551">
        <v>1</v>
      </c>
      <c r="C551" s="1" t="s">
        <v>1304</v>
      </c>
      <c r="D551">
        <v>332</v>
      </c>
      <c r="E551" s="2">
        <v>0.87708333333333333</v>
      </c>
      <c r="F551" s="1" t="s">
        <v>721</v>
      </c>
      <c r="G551" t="b">
        <v>1</v>
      </c>
      <c r="H551" s="3">
        <v>43538.87709490741</v>
      </c>
      <c r="I551" s="1" t="s">
        <v>180</v>
      </c>
      <c r="J551" s="1" t="s">
        <v>181</v>
      </c>
    </row>
    <row r="552" spans="1:10" x14ac:dyDescent="0.25">
      <c r="A552">
        <v>3</v>
      </c>
      <c r="B552">
        <v>2</v>
      </c>
      <c r="C552" s="1" t="s">
        <v>1304</v>
      </c>
      <c r="D552">
        <v>332</v>
      </c>
      <c r="E552" s="2">
        <v>0.87708333333333333</v>
      </c>
      <c r="F552" s="1" t="s">
        <v>778</v>
      </c>
      <c r="G552" t="b">
        <v>1</v>
      </c>
      <c r="H552" s="3">
        <v>43538.877268518518</v>
      </c>
      <c r="I552" s="1" t="s">
        <v>262</v>
      </c>
      <c r="J552" s="1" t="s">
        <v>263</v>
      </c>
    </row>
    <row r="553" spans="1:10" x14ac:dyDescent="0.25">
      <c r="A553">
        <v>3</v>
      </c>
      <c r="B553">
        <v>3</v>
      </c>
      <c r="C553" s="1" t="s">
        <v>1304</v>
      </c>
      <c r="D553">
        <v>332</v>
      </c>
      <c r="E553" s="2">
        <v>0.87708333333333333</v>
      </c>
      <c r="F553" s="1" t="s">
        <v>783</v>
      </c>
      <c r="G553" t="b">
        <v>1</v>
      </c>
      <c r="H553" s="3">
        <v>43538.877175925925</v>
      </c>
      <c r="I553" s="1" t="s">
        <v>681</v>
      </c>
      <c r="J553" s="1" t="s">
        <v>682</v>
      </c>
    </row>
    <row r="554" spans="1:10" x14ac:dyDescent="0.25">
      <c r="A554">
        <v>3</v>
      </c>
      <c r="B554">
        <v>4</v>
      </c>
      <c r="C554" s="1" t="s">
        <v>1304</v>
      </c>
      <c r="D554">
        <v>332</v>
      </c>
      <c r="E554" s="2">
        <v>0.87708333333333333</v>
      </c>
      <c r="F554" s="1" t="s">
        <v>775</v>
      </c>
      <c r="G554" t="b">
        <v>1</v>
      </c>
      <c r="H554" s="3">
        <v>43538.877083333333</v>
      </c>
      <c r="I554" s="1" t="s">
        <v>681</v>
      </c>
      <c r="J554" s="1" t="s">
        <v>682</v>
      </c>
    </row>
    <row r="555" spans="1:10" x14ac:dyDescent="0.25">
      <c r="A555">
        <v>4</v>
      </c>
      <c r="B555">
        <v>1</v>
      </c>
      <c r="C555" s="1" t="s">
        <v>1305</v>
      </c>
      <c r="D555">
        <v>332</v>
      </c>
      <c r="E555" s="2">
        <v>0.87708333333333333</v>
      </c>
      <c r="F555" s="1" t="s">
        <v>721</v>
      </c>
      <c r="G555" t="b">
        <v>1</v>
      </c>
      <c r="H555" s="3">
        <v>43538.877615740741</v>
      </c>
      <c r="I555" s="1" t="s">
        <v>180</v>
      </c>
      <c r="J555" s="1" t="s">
        <v>181</v>
      </c>
    </row>
    <row r="556" spans="1:10" x14ac:dyDescent="0.25">
      <c r="A556">
        <v>4</v>
      </c>
      <c r="B556">
        <v>2</v>
      </c>
      <c r="C556" s="1" t="s">
        <v>1305</v>
      </c>
      <c r="D556">
        <v>332</v>
      </c>
      <c r="E556" s="2">
        <v>0.87708333333333333</v>
      </c>
      <c r="F556" s="1" t="s">
        <v>778</v>
      </c>
      <c r="G556" t="b">
        <v>1</v>
      </c>
      <c r="H556" s="3">
        <v>43538.877268518518</v>
      </c>
      <c r="I556" s="1" t="s">
        <v>262</v>
      </c>
      <c r="J556" s="1" t="s">
        <v>263</v>
      </c>
    </row>
    <row r="557" spans="1:10" x14ac:dyDescent="0.25">
      <c r="A557">
        <v>4</v>
      </c>
      <c r="B557">
        <v>3</v>
      </c>
      <c r="C557" s="1" t="s">
        <v>1305</v>
      </c>
      <c r="D557">
        <v>332</v>
      </c>
      <c r="E557" s="2">
        <v>0.87708333333333333</v>
      </c>
      <c r="F557" s="1" t="s">
        <v>783</v>
      </c>
      <c r="G557" t="b">
        <v>1</v>
      </c>
      <c r="H557" s="3">
        <v>43538.877175925925</v>
      </c>
      <c r="I557" s="1" t="s">
        <v>681</v>
      </c>
      <c r="J557" s="1" t="s">
        <v>682</v>
      </c>
    </row>
    <row r="558" spans="1:10" x14ac:dyDescent="0.25">
      <c r="A558">
        <v>4</v>
      </c>
      <c r="B558">
        <v>4</v>
      </c>
      <c r="C558" s="1" t="s">
        <v>1305</v>
      </c>
      <c r="D558">
        <v>332</v>
      </c>
      <c r="E558" s="2">
        <v>0.87708333333333333</v>
      </c>
      <c r="F558" s="1" t="s">
        <v>775</v>
      </c>
      <c r="G558" t="b">
        <v>1</v>
      </c>
      <c r="H558" s="3">
        <v>43538.877615740741</v>
      </c>
      <c r="I558" s="1" t="s">
        <v>681</v>
      </c>
      <c r="J558" s="1" t="s">
        <v>682</v>
      </c>
    </row>
    <row r="559" spans="1:10" x14ac:dyDescent="0.25">
      <c r="A559">
        <v>5</v>
      </c>
      <c r="B559">
        <v>1</v>
      </c>
      <c r="C559" s="1" t="s">
        <v>1306</v>
      </c>
      <c r="D559">
        <v>332</v>
      </c>
      <c r="E559" s="2">
        <v>0.87777777777777777</v>
      </c>
      <c r="F559" s="1" t="s">
        <v>721</v>
      </c>
      <c r="G559" t="b">
        <v>1</v>
      </c>
      <c r="H559" s="3">
        <v>43538.877615740741</v>
      </c>
      <c r="I559" s="1" t="s">
        <v>180</v>
      </c>
      <c r="J559" s="1" t="s">
        <v>181</v>
      </c>
    </row>
    <row r="560" spans="1:10" x14ac:dyDescent="0.25">
      <c r="A560">
        <v>5</v>
      </c>
      <c r="B560">
        <v>2</v>
      </c>
      <c r="C560" s="1" t="s">
        <v>1306</v>
      </c>
      <c r="D560">
        <v>332</v>
      </c>
      <c r="E560" s="2">
        <v>0.87777777777777777</v>
      </c>
      <c r="F560" s="1" t="s">
        <v>778</v>
      </c>
      <c r="G560" t="b">
        <v>1</v>
      </c>
      <c r="H560" s="3">
        <v>43538.877789351849</v>
      </c>
      <c r="I560" s="1" t="s">
        <v>768</v>
      </c>
      <c r="J560" s="1" t="s">
        <v>769</v>
      </c>
    </row>
    <row r="561" spans="1:10" x14ac:dyDescent="0.25">
      <c r="A561">
        <v>5</v>
      </c>
      <c r="B561">
        <v>3</v>
      </c>
      <c r="C561" s="1" t="s">
        <v>1306</v>
      </c>
      <c r="D561">
        <v>332</v>
      </c>
      <c r="E561" s="2">
        <v>0.87777777777777777</v>
      </c>
      <c r="F561" s="1" t="s">
        <v>775</v>
      </c>
      <c r="G561" t="b">
        <v>1</v>
      </c>
      <c r="H561" s="3">
        <v>43538.877615740741</v>
      </c>
      <c r="I561" s="1" t="s">
        <v>681</v>
      </c>
      <c r="J561" s="1" t="s">
        <v>682</v>
      </c>
    </row>
    <row r="562" spans="1:10" x14ac:dyDescent="0.25">
      <c r="A562">
        <v>6</v>
      </c>
      <c r="B562">
        <v>1</v>
      </c>
      <c r="C562" s="1" t="s">
        <v>1307</v>
      </c>
      <c r="D562">
        <v>332</v>
      </c>
      <c r="E562" s="2">
        <v>0.87777777777777777</v>
      </c>
      <c r="F562" s="1" t="s">
        <v>721</v>
      </c>
      <c r="G562" t="b">
        <v>1</v>
      </c>
      <c r="H562" s="3">
        <v>43538.878136574072</v>
      </c>
      <c r="I562" s="1" t="s">
        <v>180</v>
      </c>
      <c r="J562" s="1" t="s">
        <v>181</v>
      </c>
    </row>
    <row r="563" spans="1:10" x14ac:dyDescent="0.25">
      <c r="A563">
        <v>6</v>
      </c>
      <c r="B563">
        <v>2</v>
      </c>
      <c r="C563" s="1" t="s">
        <v>1307</v>
      </c>
      <c r="D563">
        <v>332</v>
      </c>
      <c r="E563" s="2">
        <v>0.87777777777777777</v>
      </c>
      <c r="F563" s="1" t="s">
        <v>778</v>
      </c>
      <c r="G563" t="b">
        <v>1</v>
      </c>
      <c r="H563" s="3">
        <v>43538.878321759257</v>
      </c>
      <c r="I563" s="1" t="s">
        <v>266</v>
      </c>
      <c r="J563" s="1" t="s">
        <v>267</v>
      </c>
    </row>
    <row r="564" spans="1:10" x14ac:dyDescent="0.25">
      <c r="A564">
        <v>6</v>
      </c>
      <c r="B564">
        <v>3</v>
      </c>
      <c r="C564" s="1" t="s">
        <v>1307</v>
      </c>
      <c r="D564">
        <v>332</v>
      </c>
      <c r="E564" s="2">
        <v>0.87777777777777777</v>
      </c>
      <c r="F564" s="1" t="s">
        <v>775</v>
      </c>
      <c r="G564" t="b">
        <v>1</v>
      </c>
      <c r="H564" s="3">
        <v>43538.878263888888</v>
      </c>
      <c r="I564" s="1" t="s">
        <v>681</v>
      </c>
      <c r="J564" s="1" t="s">
        <v>682</v>
      </c>
    </row>
    <row r="565" spans="1:10" x14ac:dyDescent="0.25">
      <c r="A565">
        <v>7</v>
      </c>
      <c r="B565">
        <v>1</v>
      </c>
      <c r="C565" s="1" t="s">
        <v>1308</v>
      </c>
      <c r="D565">
        <v>332</v>
      </c>
      <c r="E565" s="2">
        <v>0.87847222222222221</v>
      </c>
      <c r="F565" s="1" t="s">
        <v>721</v>
      </c>
      <c r="G565" t="b">
        <v>1</v>
      </c>
      <c r="H565" s="3">
        <v>43538.878657407404</v>
      </c>
      <c r="I565" s="1" t="s">
        <v>180</v>
      </c>
      <c r="J565" s="1" t="s">
        <v>181</v>
      </c>
    </row>
    <row r="566" spans="1:10" x14ac:dyDescent="0.25">
      <c r="A566">
        <v>7</v>
      </c>
      <c r="B566">
        <v>2</v>
      </c>
      <c r="C566" s="1" t="s">
        <v>1308</v>
      </c>
      <c r="D566">
        <v>332</v>
      </c>
      <c r="E566" s="2">
        <v>0.87847222222222221</v>
      </c>
      <c r="F566" s="1" t="s">
        <v>778</v>
      </c>
      <c r="G566" t="b">
        <v>1</v>
      </c>
      <c r="H566" s="3">
        <v>43538.878321759257</v>
      </c>
      <c r="I566" s="1" t="s">
        <v>266</v>
      </c>
      <c r="J566" s="1" t="s">
        <v>267</v>
      </c>
    </row>
    <row r="567" spans="1:10" x14ac:dyDescent="0.25">
      <c r="A567">
        <v>7</v>
      </c>
      <c r="B567">
        <v>3</v>
      </c>
      <c r="C567" s="1" t="s">
        <v>1308</v>
      </c>
      <c r="D567">
        <v>332</v>
      </c>
      <c r="E567" s="2">
        <v>0.87847222222222221</v>
      </c>
      <c r="F567" s="1" t="s">
        <v>775</v>
      </c>
      <c r="G567" t="b">
        <v>1</v>
      </c>
      <c r="H567" s="3">
        <v>43538.878645833334</v>
      </c>
      <c r="I567" s="1" t="s">
        <v>681</v>
      </c>
      <c r="J567" s="1" t="s">
        <v>682</v>
      </c>
    </row>
    <row r="568" spans="1:10" x14ac:dyDescent="0.25">
      <c r="A568">
        <v>8</v>
      </c>
      <c r="B568">
        <v>1</v>
      </c>
      <c r="C568" s="1" t="s">
        <v>1309</v>
      </c>
      <c r="D568">
        <v>332</v>
      </c>
      <c r="E568" s="2">
        <v>0.87847222222222221</v>
      </c>
      <c r="F568" s="1" t="s">
        <v>778</v>
      </c>
      <c r="G568" t="b">
        <v>1</v>
      </c>
      <c r="H568" s="3">
        <v>43538.878877314812</v>
      </c>
      <c r="I568" s="1" t="s">
        <v>694</v>
      </c>
      <c r="J568" s="1" t="s">
        <v>695</v>
      </c>
    </row>
    <row r="569" spans="1:10" x14ac:dyDescent="0.25">
      <c r="A569">
        <v>8</v>
      </c>
      <c r="B569">
        <v>2</v>
      </c>
      <c r="C569" s="1" t="s">
        <v>1309</v>
      </c>
      <c r="D569">
        <v>332</v>
      </c>
      <c r="E569" s="2">
        <v>0.87847222222222221</v>
      </c>
      <c r="F569" s="1" t="s">
        <v>775</v>
      </c>
      <c r="G569" t="b">
        <v>1</v>
      </c>
      <c r="H569" s="3">
        <v>43538.87877314815</v>
      </c>
      <c r="I569" s="1" t="s">
        <v>681</v>
      </c>
      <c r="J569" s="1" t="s">
        <v>682</v>
      </c>
    </row>
    <row r="570" spans="1:10" x14ac:dyDescent="0.25">
      <c r="A570">
        <v>9</v>
      </c>
      <c r="B570">
        <v>1</v>
      </c>
      <c r="C570" s="1" t="s">
        <v>1310</v>
      </c>
      <c r="D570">
        <v>332</v>
      </c>
      <c r="E570" s="2">
        <v>0.87916666666666665</v>
      </c>
      <c r="F570" s="1" t="s">
        <v>778</v>
      </c>
      <c r="G570" t="b">
        <v>1</v>
      </c>
      <c r="H570" s="3">
        <v>43538.879363425927</v>
      </c>
      <c r="I570" s="1" t="s">
        <v>781</v>
      </c>
      <c r="J570" s="1" t="s">
        <v>782</v>
      </c>
    </row>
    <row r="571" spans="1:10" x14ac:dyDescent="0.25">
      <c r="A571">
        <v>9</v>
      </c>
      <c r="B571">
        <v>2</v>
      </c>
      <c r="C571" s="1" t="s">
        <v>1310</v>
      </c>
      <c r="D571">
        <v>332</v>
      </c>
      <c r="E571" s="2">
        <v>0.87916666666666665</v>
      </c>
      <c r="F571" s="1" t="s">
        <v>775</v>
      </c>
      <c r="G571" t="b">
        <v>1</v>
      </c>
      <c r="H571" s="3">
        <v>43538.879166666666</v>
      </c>
      <c r="I571" s="1" t="s">
        <v>681</v>
      </c>
      <c r="J571" s="1" t="s">
        <v>682</v>
      </c>
    </row>
    <row r="572" spans="1:10" x14ac:dyDescent="0.25">
      <c r="A572">
        <v>10</v>
      </c>
      <c r="B572">
        <v>1</v>
      </c>
      <c r="C572" s="1" t="s">
        <v>1311</v>
      </c>
      <c r="D572">
        <v>332</v>
      </c>
      <c r="E572" s="2">
        <v>0.87916666666666665</v>
      </c>
      <c r="F572" s="1" t="s">
        <v>778</v>
      </c>
      <c r="G572" t="b">
        <v>1</v>
      </c>
      <c r="H572" s="3">
        <v>43538.879363425927</v>
      </c>
      <c r="I572" s="1" t="s">
        <v>781</v>
      </c>
      <c r="J572" s="1" t="s">
        <v>782</v>
      </c>
    </row>
    <row r="573" spans="1:10" x14ac:dyDescent="0.25">
      <c r="A573">
        <v>10</v>
      </c>
      <c r="B573">
        <v>2</v>
      </c>
      <c r="C573" s="1" t="s">
        <v>1311</v>
      </c>
      <c r="D573">
        <v>332</v>
      </c>
      <c r="E573" s="2">
        <v>0.87916666666666665</v>
      </c>
      <c r="F573" s="1" t="s">
        <v>775</v>
      </c>
      <c r="G573" t="b">
        <v>1</v>
      </c>
      <c r="H573" s="3">
        <v>43538.879687499997</v>
      </c>
      <c r="I573" s="1" t="s">
        <v>681</v>
      </c>
      <c r="J573" s="1" t="s">
        <v>682</v>
      </c>
    </row>
    <row r="574" spans="1:10" x14ac:dyDescent="0.25">
      <c r="A574">
        <v>11</v>
      </c>
      <c r="B574">
        <v>1</v>
      </c>
      <c r="C574" s="1" t="s">
        <v>1312</v>
      </c>
      <c r="D574">
        <v>332</v>
      </c>
      <c r="E574" s="2">
        <v>0.87986111111111109</v>
      </c>
      <c r="F574" s="1" t="s">
        <v>778</v>
      </c>
      <c r="G574" t="b">
        <v>1</v>
      </c>
      <c r="H574" s="3">
        <v>43538.879884259259</v>
      </c>
      <c r="I574" s="1" t="s">
        <v>362</v>
      </c>
      <c r="J574" s="1" t="s">
        <v>363</v>
      </c>
    </row>
    <row r="575" spans="1:10" x14ac:dyDescent="0.25">
      <c r="A575">
        <v>11</v>
      </c>
      <c r="B575">
        <v>2</v>
      </c>
      <c r="C575" s="1" t="s">
        <v>1312</v>
      </c>
      <c r="D575">
        <v>332</v>
      </c>
      <c r="E575" s="2">
        <v>0.87986111111111109</v>
      </c>
      <c r="F575" s="1" t="s">
        <v>775</v>
      </c>
      <c r="G575" t="b">
        <v>1</v>
      </c>
      <c r="H575" s="3">
        <v>43538.879687499997</v>
      </c>
      <c r="I575" s="1" t="s">
        <v>681</v>
      </c>
      <c r="J575" s="1" t="s">
        <v>682</v>
      </c>
    </row>
    <row r="576" spans="1:10" x14ac:dyDescent="0.25">
      <c r="A576">
        <v>12</v>
      </c>
      <c r="B576">
        <v>1</v>
      </c>
      <c r="C576" s="1" t="s">
        <v>1313</v>
      </c>
      <c r="D576">
        <v>332</v>
      </c>
      <c r="E576" s="2">
        <v>0.87986111111111109</v>
      </c>
      <c r="F576" s="1" t="s">
        <v>778</v>
      </c>
      <c r="G576" t="b">
        <v>1</v>
      </c>
      <c r="H576" s="3">
        <v>43538.88040509259</v>
      </c>
      <c r="I576" s="1" t="s">
        <v>172</v>
      </c>
      <c r="J576" s="1" t="s">
        <v>173</v>
      </c>
    </row>
    <row r="577" spans="1:10" x14ac:dyDescent="0.25">
      <c r="A577">
        <v>12</v>
      </c>
      <c r="B577">
        <v>2</v>
      </c>
      <c r="C577" s="1" t="s">
        <v>1313</v>
      </c>
      <c r="D577">
        <v>332</v>
      </c>
      <c r="E577" s="2">
        <v>0.87986111111111109</v>
      </c>
      <c r="F577" s="1" t="s">
        <v>775</v>
      </c>
      <c r="G577" t="b">
        <v>1</v>
      </c>
      <c r="H577" s="3">
        <v>43538.880370370367</v>
      </c>
      <c r="I577" s="1" t="s">
        <v>681</v>
      </c>
      <c r="J577" s="1" t="s">
        <v>682</v>
      </c>
    </row>
    <row r="578" spans="1:10" x14ac:dyDescent="0.25">
      <c r="A578">
        <v>13</v>
      </c>
      <c r="B578">
        <v>1</v>
      </c>
      <c r="C578" s="1" t="s">
        <v>1314</v>
      </c>
      <c r="D578">
        <v>332</v>
      </c>
      <c r="E578" s="2">
        <v>0.88055555555555554</v>
      </c>
      <c r="F578" s="1" t="s">
        <v>778</v>
      </c>
      <c r="G578" t="b">
        <v>1</v>
      </c>
      <c r="H578" s="3">
        <v>43538.88040509259</v>
      </c>
      <c r="I578" s="1" t="s">
        <v>172</v>
      </c>
      <c r="J578" s="1" t="s">
        <v>173</v>
      </c>
    </row>
    <row r="579" spans="1:10" x14ac:dyDescent="0.25">
      <c r="A579">
        <v>13</v>
      </c>
      <c r="B579">
        <v>2</v>
      </c>
      <c r="C579" s="1" t="s">
        <v>1314</v>
      </c>
      <c r="D579">
        <v>332</v>
      </c>
      <c r="E579" s="2">
        <v>0.88055555555555554</v>
      </c>
      <c r="F579" s="1" t="s">
        <v>775</v>
      </c>
      <c r="G579" t="b">
        <v>1</v>
      </c>
      <c r="H579" s="3">
        <v>43538.880729166667</v>
      </c>
      <c r="I579" s="1" t="s">
        <v>786</v>
      </c>
      <c r="J579" s="1" t="s">
        <v>787</v>
      </c>
    </row>
    <row r="580" spans="1:10" x14ac:dyDescent="0.25">
      <c r="A580">
        <v>14</v>
      </c>
      <c r="B580">
        <v>1</v>
      </c>
      <c r="C580" s="1" t="s">
        <v>1315</v>
      </c>
      <c r="D580">
        <v>332</v>
      </c>
      <c r="E580" s="2">
        <v>0.88055555555555554</v>
      </c>
      <c r="F580" s="1" t="s">
        <v>778</v>
      </c>
      <c r="G580" t="b">
        <v>1</v>
      </c>
      <c r="H580" s="3">
        <v>43538.880972222221</v>
      </c>
      <c r="I580" s="1" t="s">
        <v>772</v>
      </c>
      <c r="J580" s="1" t="s">
        <v>773</v>
      </c>
    </row>
    <row r="581" spans="1:10" x14ac:dyDescent="0.25">
      <c r="A581">
        <v>14</v>
      </c>
      <c r="B581">
        <v>2</v>
      </c>
      <c r="C581" s="1" t="s">
        <v>1315</v>
      </c>
      <c r="D581">
        <v>332</v>
      </c>
      <c r="E581" s="2">
        <v>0.88055555555555554</v>
      </c>
      <c r="F581" s="1" t="s">
        <v>775</v>
      </c>
      <c r="G581" t="b">
        <v>1</v>
      </c>
      <c r="H581" s="3">
        <v>43538.880729166667</v>
      </c>
      <c r="I581" s="1" t="s">
        <v>786</v>
      </c>
      <c r="J581" s="1" t="s">
        <v>787</v>
      </c>
    </row>
    <row r="582" spans="1:10" x14ac:dyDescent="0.25">
      <c r="A582">
        <v>15</v>
      </c>
      <c r="B582">
        <v>1</v>
      </c>
      <c r="C582" s="1" t="s">
        <v>1316</v>
      </c>
      <c r="D582">
        <v>332</v>
      </c>
      <c r="E582" s="2">
        <v>0.88124999999999998</v>
      </c>
      <c r="F582" s="1" t="s">
        <v>778</v>
      </c>
      <c r="G582" t="b">
        <v>1</v>
      </c>
      <c r="H582" s="3">
        <v>43538.880972222221</v>
      </c>
      <c r="I582" s="1" t="s">
        <v>772</v>
      </c>
      <c r="J582" s="1" t="s">
        <v>773</v>
      </c>
    </row>
    <row r="583" spans="1:10" x14ac:dyDescent="0.25">
      <c r="A583">
        <v>15</v>
      </c>
      <c r="B583">
        <v>2</v>
      </c>
      <c r="C583" s="1" t="s">
        <v>1316</v>
      </c>
      <c r="D583">
        <v>332</v>
      </c>
      <c r="E583" s="2">
        <v>0.88124999999999998</v>
      </c>
      <c r="F583" s="1" t="s">
        <v>775</v>
      </c>
      <c r="G583" t="b">
        <v>1</v>
      </c>
      <c r="H583" s="3">
        <v>43538.881261574075</v>
      </c>
      <c r="I583" s="1" t="s">
        <v>724</v>
      </c>
      <c r="J583" s="1" t="s">
        <v>725</v>
      </c>
    </row>
    <row r="584" spans="1:10" x14ac:dyDescent="0.25">
      <c r="A584">
        <v>16</v>
      </c>
      <c r="B584">
        <v>1</v>
      </c>
      <c r="C584" s="1" t="s">
        <v>1317</v>
      </c>
      <c r="D584">
        <v>332</v>
      </c>
      <c r="E584" s="2">
        <v>0.88124999999999998</v>
      </c>
      <c r="F584" s="1" t="s">
        <v>778</v>
      </c>
      <c r="G584" t="b">
        <v>1</v>
      </c>
      <c r="H584" s="3">
        <v>43538.88144675926</v>
      </c>
      <c r="I584" s="1" t="s">
        <v>316</v>
      </c>
      <c r="J584" s="1" t="s">
        <v>317</v>
      </c>
    </row>
    <row r="585" spans="1:10" x14ac:dyDescent="0.25">
      <c r="A585">
        <v>16</v>
      </c>
      <c r="B585">
        <v>2</v>
      </c>
      <c r="C585" s="1" t="s">
        <v>1317</v>
      </c>
      <c r="D585">
        <v>332</v>
      </c>
      <c r="E585" s="2">
        <v>0.88124999999999998</v>
      </c>
      <c r="F585" s="1" t="s">
        <v>775</v>
      </c>
      <c r="G585" t="b">
        <v>1</v>
      </c>
      <c r="H585" s="3">
        <v>43538.881782407407</v>
      </c>
      <c r="I585" s="1" t="s">
        <v>294</v>
      </c>
      <c r="J585" s="1" t="s">
        <v>295</v>
      </c>
    </row>
    <row r="586" spans="1:10" x14ac:dyDescent="0.25">
      <c r="A586">
        <v>17</v>
      </c>
      <c r="B586">
        <v>1</v>
      </c>
      <c r="C586" s="1" t="s">
        <v>1318</v>
      </c>
      <c r="D586">
        <v>332</v>
      </c>
      <c r="E586" s="2">
        <v>0.88194444444444442</v>
      </c>
      <c r="F586" s="1" t="s">
        <v>778</v>
      </c>
      <c r="G586" t="b">
        <v>1</v>
      </c>
      <c r="H586" s="3">
        <v>43538.881967592592</v>
      </c>
      <c r="I586" s="1" t="s">
        <v>272</v>
      </c>
      <c r="J586" s="1" t="s">
        <v>273</v>
      </c>
    </row>
    <row r="587" spans="1:10" x14ac:dyDescent="0.25">
      <c r="A587">
        <v>17</v>
      </c>
      <c r="B587">
        <v>2</v>
      </c>
      <c r="C587" s="1" t="s">
        <v>1318</v>
      </c>
      <c r="D587">
        <v>332</v>
      </c>
      <c r="E587" s="2">
        <v>0.88194444444444442</v>
      </c>
      <c r="F587" s="1" t="s">
        <v>775</v>
      </c>
      <c r="G587" t="b">
        <v>1</v>
      </c>
      <c r="H587" s="3">
        <v>43538.881782407407</v>
      </c>
      <c r="I587" s="1" t="s">
        <v>294</v>
      </c>
      <c r="J587" s="1" t="s">
        <v>295</v>
      </c>
    </row>
    <row r="588" spans="1:10" x14ac:dyDescent="0.25">
      <c r="A588">
        <v>18</v>
      </c>
      <c r="B588">
        <v>1</v>
      </c>
      <c r="C588" s="1" t="s">
        <v>1319</v>
      </c>
      <c r="D588">
        <v>332</v>
      </c>
      <c r="E588" s="2">
        <v>0.88194444444444442</v>
      </c>
      <c r="F588" s="1" t="s">
        <v>778</v>
      </c>
      <c r="G588" t="b">
        <v>1</v>
      </c>
      <c r="H588" s="3">
        <v>43538.881967592592</v>
      </c>
      <c r="I588" s="1" t="s">
        <v>272</v>
      </c>
      <c r="J588" s="1" t="s">
        <v>273</v>
      </c>
    </row>
    <row r="589" spans="1:10" x14ac:dyDescent="0.25">
      <c r="A589">
        <v>18</v>
      </c>
      <c r="B589">
        <v>2</v>
      </c>
      <c r="C589" s="1" t="s">
        <v>1319</v>
      </c>
      <c r="D589">
        <v>332</v>
      </c>
      <c r="E589" s="2">
        <v>0.88194444444444442</v>
      </c>
      <c r="F589" s="1" t="s">
        <v>775</v>
      </c>
      <c r="G589" t="b">
        <v>1</v>
      </c>
      <c r="H589" s="3">
        <v>43538.88244212963</v>
      </c>
      <c r="I589" s="1" t="s">
        <v>260</v>
      </c>
      <c r="J589" s="1" t="s">
        <v>261</v>
      </c>
    </row>
    <row r="590" spans="1:10" x14ac:dyDescent="0.25">
      <c r="A590">
        <v>19</v>
      </c>
      <c r="B590">
        <v>1</v>
      </c>
      <c r="C590" s="1" t="s">
        <v>1320</v>
      </c>
      <c r="D590">
        <v>332</v>
      </c>
      <c r="E590" s="2">
        <v>0.88263888888888886</v>
      </c>
      <c r="F590" s="1" t="s">
        <v>778</v>
      </c>
      <c r="G590" t="b">
        <v>1</v>
      </c>
      <c r="H590" s="3">
        <v>43538.882754629631</v>
      </c>
      <c r="I590" s="1" t="s">
        <v>176</v>
      </c>
      <c r="J590" s="1" t="s">
        <v>177</v>
      </c>
    </row>
    <row r="591" spans="1:10" x14ac:dyDescent="0.25">
      <c r="A591">
        <v>19</v>
      </c>
      <c r="B591">
        <v>2</v>
      </c>
      <c r="C591" s="1" t="s">
        <v>1320</v>
      </c>
      <c r="D591">
        <v>332</v>
      </c>
      <c r="E591" s="2">
        <v>0.88263888888888886</v>
      </c>
      <c r="F591" s="1" t="s">
        <v>775</v>
      </c>
      <c r="G591" t="b">
        <v>1</v>
      </c>
      <c r="H591" s="3">
        <v>43538.882824074077</v>
      </c>
      <c r="I591" s="1" t="s">
        <v>264</v>
      </c>
      <c r="J591" s="1" t="s">
        <v>265</v>
      </c>
    </row>
    <row r="592" spans="1:10" x14ac:dyDescent="0.25">
      <c r="A592">
        <v>20</v>
      </c>
      <c r="B592">
        <v>1</v>
      </c>
      <c r="C592" s="1" t="s">
        <v>1321</v>
      </c>
      <c r="D592">
        <v>332</v>
      </c>
      <c r="E592" s="2">
        <v>0.88263888888888886</v>
      </c>
      <c r="F592" s="1" t="s">
        <v>778</v>
      </c>
      <c r="G592" t="b">
        <v>1</v>
      </c>
      <c r="H592" s="3">
        <v>43538.883055555554</v>
      </c>
      <c r="I592" s="1" t="s">
        <v>376</v>
      </c>
      <c r="J592" s="1" t="s">
        <v>377</v>
      </c>
    </row>
    <row r="593" spans="1:10" x14ac:dyDescent="0.25">
      <c r="A593">
        <v>20</v>
      </c>
      <c r="B593">
        <v>2</v>
      </c>
      <c r="C593" s="1" t="s">
        <v>1321</v>
      </c>
      <c r="D593">
        <v>332</v>
      </c>
      <c r="E593" s="2">
        <v>0.88263888888888886</v>
      </c>
      <c r="F593" s="1" t="s">
        <v>775</v>
      </c>
      <c r="G593" t="b">
        <v>1</v>
      </c>
      <c r="H593" s="3">
        <v>43538.882928240739</v>
      </c>
      <c r="I593" s="1" t="s">
        <v>208</v>
      </c>
      <c r="J593" s="1" t="s">
        <v>209</v>
      </c>
    </row>
    <row r="594" spans="1:10" x14ac:dyDescent="0.25">
      <c r="A594">
        <v>21</v>
      </c>
      <c r="B594">
        <v>1</v>
      </c>
      <c r="C594" s="1" t="s">
        <v>1322</v>
      </c>
      <c r="D594">
        <v>332</v>
      </c>
      <c r="E594" s="2">
        <v>0.8833333333333333</v>
      </c>
      <c r="F594" s="1" t="s">
        <v>778</v>
      </c>
      <c r="G594" t="b">
        <v>1</v>
      </c>
      <c r="H594" s="3">
        <v>43538.883055555554</v>
      </c>
      <c r="I594" s="1" t="s">
        <v>376</v>
      </c>
      <c r="J594" s="1" t="s">
        <v>377</v>
      </c>
    </row>
    <row r="595" spans="1:10" x14ac:dyDescent="0.25">
      <c r="A595">
        <v>21</v>
      </c>
      <c r="B595">
        <v>2</v>
      </c>
      <c r="C595" s="1" t="s">
        <v>1322</v>
      </c>
      <c r="D595">
        <v>332</v>
      </c>
      <c r="E595" s="2">
        <v>0.8833333333333333</v>
      </c>
      <c r="F595" s="1" t="s">
        <v>775</v>
      </c>
      <c r="G595" t="b">
        <v>1</v>
      </c>
      <c r="H595" s="3">
        <v>43538.883344907408</v>
      </c>
      <c r="I595" s="1" t="s">
        <v>332</v>
      </c>
      <c r="J595" s="1" t="s">
        <v>333</v>
      </c>
    </row>
    <row r="596" spans="1:10" x14ac:dyDescent="0.25">
      <c r="A596">
        <v>22</v>
      </c>
      <c r="B596">
        <v>1</v>
      </c>
      <c r="C596" s="1" t="s">
        <v>1323</v>
      </c>
      <c r="D596">
        <v>332</v>
      </c>
      <c r="E596" s="2">
        <v>0.8833333333333333</v>
      </c>
      <c r="F596" s="1" t="s">
        <v>778</v>
      </c>
      <c r="G596" t="b">
        <v>1</v>
      </c>
      <c r="H596" s="3">
        <v>43538.883750000001</v>
      </c>
      <c r="I596" s="1" t="s">
        <v>180</v>
      </c>
      <c r="J596" s="1" t="s">
        <v>181</v>
      </c>
    </row>
    <row r="597" spans="1:10" x14ac:dyDescent="0.25">
      <c r="A597">
        <v>22</v>
      </c>
      <c r="B597">
        <v>2</v>
      </c>
      <c r="C597" s="1" t="s">
        <v>1323</v>
      </c>
      <c r="D597">
        <v>332</v>
      </c>
      <c r="E597" s="2">
        <v>0.8833333333333333</v>
      </c>
      <c r="F597" s="1" t="s">
        <v>775</v>
      </c>
      <c r="G597" t="b">
        <v>1</v>
      </c>
      <c r="H597" s="3">
        <v>43538.88386574074</v>
      </c>
      <c r="I597" s="1" t="s">
        <v>334</v>
      </c>
      <c r="J597" s="1" t="s">
        <v>335</v>
      </c>
    </row>
    <row r="598" spans="1:10" x14ac:dyDescent="0.25">
      <c r="A598">
        <v>23</v>
      </c>
      <c r="B598">
        <v>1</v>
      </c>
      <c r="C598" s="1" t="s">
        <v>1324</v>
      </c>
      <c r="D598">
        <v>332</v>
      </c>
      <c r="E598" s="2">
        <v>0.88402777777777775</v>
      </c>
      <c r="F598" s="1" t="s">
        <v>778</v>
      </c>
      <c r="G598" t="b">
        <v>1</v>
      </c>
      <c r="H598" s="3">
        <v>43538.884050925924</v>
      </c>
      <c r="I598" s="1" t="s">
        <v>180</v>
      </c>
      <c r="J598" s="1" t="s">
        <v>181</v>
      </c>
    </row>
    <row r="599" spans="1:10" x14ac:dyDescent="0.25">
      <c r="A599">
        <v>23</v>
      </c>
      <c r="B599">
        <v>2</v>
      </c>
      <c r="C599" s="1" t="s">
        <v>1324</v>
      </c>
      <c r="D599">
        <v>332</v>
      </c>
      <c r="E599" s="2">
        <v>0.88402777777777775</v>
      </c>
      <c r="F599" s="1" t="s">
        <v>775</v>
      </c>
      <c r="G599" t="b">
        <v>1</v>
      </c>
      <c r="H599" s="3">
        <v>43538.88386574074</v>
      </c>
      <c r="I599" s="1" t="s">
        <v>334</v>
      </c>
      <c r="J599" s="1" t="s">
        <v>335</v>
      </c>
    </row>
    <row r="600" spans="1:10" x14ac:dyDescent="0.25">
      <c r="A600">
        <v>24</v>
      </c>
      <c r="B600">
        <v>1</v>
      </c>
      <c r="C600" s="1" t="s">
        <v>1325</v>
      </c>
      <c r="D600">
        <v>332</v>
      </c>
      <c r="E600" s="2">
        <v>0.88402777777777775</v>
      </c>
      <c r="F600" s="1" t="s">
        <v>778</v>
      </c>
      <c r="G600" t="b">
        <v>1</v>
      </c>
      <c r="H600" s="3">
        <v>43538.884050925924</v>
      </c>
      <c r="I600" s="1" t="s">
        <v>180</v>
      </c>
      <c r="J600" s="1" t="s">
        <v>181</v>
      </c>
    </row>
    <row r="601" spans="1:10" x14ac:dyDescent="0.25">
      <c r="A601">
        <v>24</v>
      </c>
      <c r="B601">
        <v>2</v>
      </c>
      <c r="C601" s="1" t="s">
        <v>1325</v>
      </c>
      <c r="D601">
        <v>332</v>
      </c>
      <c r="E601" s="2">
        <v>0.88402777777777775</v>
      </c>
      <c r="F601" s="1" t="s">
        <v>775</v>
      </c>
      <c r="G601" t="b">
        <v>1</v>
      </c>
      <c r="H601" s="3">
        <v>43538.88453703704</v>
      </c>
      <c r="I601" s="1" t="s">
        <v>234</v>
      </c>
      <c r="J601" s="1" t="s">
        <v>235</v>
      </c>
    </row>
    <row r="602" spans="1:10" x14ac:dyDescent="0.25">
      <c r="A602">
        <v>25</v>
      </c>
      <c r="B602">
        <v>1</v>
      </c>
      <c r="C602" s="1" t="s">
        <v>1326</v>
      </c>
      <c r="D602">
        <v>332</v>
      </c>
      <c r="E602" s="2">
        <v>0.88472222222222219</v>
      </c>
      <c r="F602" s="1" t="s">
        <v>778</v>
      </c>
      <c r="G602" t="b">
        <v>1</v>
      </c>
      <c r="H602" s="3">
        <v>43538.884583333333</v>
      </c>
      <c r="I602" s="1" t="s">
        <v>180</v>
      </c>
      <c r="J602" s="1" t="s">
        <v>181</v>
      </c>
    </row>
    <row r="603" spans="1:10" x14ac:dyDescent="0.25">
      <c r="A603">
        <v>25</v>
      </c>
      <c r="B603">
        <v>2</v>
      </c>
      <c r="C603" s="1" t="s">
        <v>1326</v>
      </c>
      <c r="D603">
        <v>332</v>
      </c>
      <c r="E603" s="2">
        <v>0.88472222222222219</v>
      </c>
      <c r="F603" s="1" t="s">
        <v>775</v>
      </c>
      <c r="G603" t="b">
        <v>1</v>
      </c>
      <c r="H603" s="3">
        <v>43538.88490740741</v>
      </c>
      <c r="I603" s="1" t="s">
        <v>212</v>
      </c>
      <c r="J603" s="1" t="s">
        <v>213</v>
      </c>
    </row>
    <row r="604" spans="1:10" x14ac:dyDescent="0.25">
      <c r="A604">
        <v>26</v>
      </c>
      <c r="B604">
        <v>1</v>
      </c>
      <c r="C604" s="1" t="s">
        <v>1327</v>
      </c>
      <c r="D604">
        <v>332</v>
      </c>
      <c r="E604" s="2">
        <v>0.88472222222222219</v>
      </c>
      <c r="F604" s="1" t="s">
        <v>778</v>
      </c>
      <c r="G604" t="b">
        <v>1</v>
      </c>
      <c r="H604" s="3">
        <v>43538.885150462964</v>
      </c>
      <c r="I604" s="1" t="s">
        <v>180</v>
      </c>
      <c r="J604" s="1" t="s">
        <v>181</v>
      </c>
    </row>
    <row r="605" spans="1:10" x14ac:dyDescent="0.25">
      <c r="A605">
        <v>26</v>
      </c>
      <c r="B605">
        <v>2</v>
      </c>
      <c r="C605" s="1" t="s">
        <v>1327</v>
      </c>
      <c r="D605">
        <v>332</v>
      </c>
      <c r="E605" s="2">
        <v>0.88472222222222219</v>
      </c>
      <c r="F605" s="1" t="s">
        <v>775</v>
      </c>
      <c r="G605" t="b">
        <v>1</v>
      </c>
      <c r="H605" s="3">
        <v>43538.88490740741</v>
      </c>
      <c r="I605" s="1" t="s">
        <v>212</v>
      </c>
      <c r="J605" s="1" t="s">
        <v>213</v>
      </c>
    </row>
    <row r="606" spans="1:10" x14ac:dyDescent="0.25">
      <c r="A606">
        <v>27</v>
      </c>
      <c r="B606">
        <v>1</v>
      </c>
      <c r="C606" s="1" t="s">
        <v>1328</v>
      </c>
      <c r="D606">
        <v>332</v>
      </c>
      <c r="E606" s="2">
        <v>0.88541666666666663</v>
      </c>
      <c r="F606" s="1" t="s">
        <v>778</v>
      </c>
      <c r="G606" t="b">
        <v>1</v>
      </c>
      <c r="H606" s="3">
        <v>43538.885150462964</v>
      </c>
      <c r="I606" s="1" t="s">
        <v>180</v>
      </c>
      <c r="J606" s="1" t="s">
        <v>181</v>
      </c>
    </row>
    <row r="607" spans="1:10" x14ac:dyDescent="0.25">
      <c r="A607">
        <v>27</v>
      </c>
      <c r="B607">
        <v>2</v>
      </c>
      <c r="C607" s="1" t="s">
        <v>1328</v>
      </c>
      <c r="D607">
        <v>332</v>
      </c>
      <c r="E607" s="2">
        <v>0.88541666666666663</v>
      </c>
      <c r="F607" s="1" t="s">
        <v>775</v>
      </c>
      <c r="G607" t="b">
        <v>1</v>
      </c>
      <c r="H607" s="3">
        <v>43538.885428240741</v>
      </c>
      <c r="I607" s="1" t="s">
        <v>270</v>
      </c>
      <c r="J607" s="1" t="s">
        <v>271</v>
      </c>
    </row>
    <row r="608" spans="1:10" x14ac:dyDescent="0.25">
      <c r="A608">
        <v>28</v>
      </c>
      <c r="B608">
        <v>1</v>
      </c>
      <c r="C608" s="1" t="s">
        <v>1329</v>
      </c>
      <c r="D608">
        <v>332</v>
      </c>
      <c r="E608" s="2">
        <v>0.88541666666666663</v>
      </c>
      <c r="F608" s="1" t="s">
        <v>778</v>
      </c>
      <c r="G608" t="b">
        <v>1</v>
      </c>
      <c r="H608" s="3">
        <v>43538.885625000003</v>
      </c>
      <c r="I608" s="1" t="s">
        <v>180</v>
      </c>
      <c r="J608" s="1" t="s">
        <v>181</v>
      </c>
    </row>
    <row r="609" spans="1:10" x14ac:dyDescent="0.25">
      <c r="A609">
        <v>28</v>
      </c>
      <c r="B609">
        <v>2</v>
      </c>
      <c r="C609" s="1" t="s">
        <v>1329</v>
      </c>
      <c r="D609">
        <v>332</v>
      </c>
      <c r="E609" s="2">
        <v>0.88541666666666663</v>
      </c>
      <c r="F609" s="1" t="s">
        <v>775</v>
      </c>
      <c r="G609" t="b">
        <v>1</v>
      </c>
      <c r="H609" s="3">
        <v>43538.885960648149</v>
      </c>
      <c r="I609" s="1" t="s">
        <v>216</v>
      </c>
      <c r="J609" s="1" t="s">
        <v>217</v>
      </c>
    </row>
    <row r="610" spans="1:10" x14ac:dyDescent="0.25">
      <c r="A610">
        <v>29</v>
      </c>
      <c r="B610">
        <v>1</v>
      </c>
      <c r="C610" s="1" t="s">
        <v>1330</v>
      </c>
      <c r="D610">
        <v>332</v>
      </c>
      <c r="E610" s="2">
        <v>0.88611111111111107</v>
      </c>
      <c r="F610" s="1" t="s">
        <v>778</v>
      </c>
      <c r="G610" t="b">
        <v>1</v>
      </c>
      <c r="H610" s="3">
        <v>43538.886145833334</v>
      </c>
      <c r="I610" s="1" t="s">
        <v>180</v>
      </c>
      <c r="J610" s="1" t="s">
        <v>181</v>
      </c>
    </row>
    <row r="611" spans="1:10" x14ac:dyDescent="0.25">
      <c r="A611">
        <v>29</v>
      </c>
      <c r="B611">
        <v>2</v>
      </c>
      <c r="C611" s="1" t="s">
        <v>1330</v>
      </c>
      <c r="D611">
        <v>332</v>
      </c>
      <c r="E611" s="2">
        <v>0.88611111111111107</v>
      </c>
      <c r="F611" s="1" t="s">
        <v>775</v>
      </c>
      <c r="G611" t="b">
        <v>1</v>
      </c>
      <c r="H611" s="3">
        <v>43538.885960648149</v>
      </c>
      <c r="I611" s="1" t="s">
        <v>216</v>
      </c>
      <c r="J611" s="1" t="s">
        <v>217</v>
      </c>
    </row>
    <row r="612" spans="1:10" x14ac:dyDescent="0.25">
      <c r="A612">
        <v>30</v>
      </c>
      <c r="B612">
        <v>1</v>
      </c>
      <c r="C612" s="1" t="s">
        <v>1331</v>
      </c>
      <c r="D612">
        <v>332</v>
      </c>
      <c r="E612" s="2">
        <v>0.88611111111111107</v>
      </c>
      <c r="F612" s="1" t="s">
        <v>778</v>
      </c>
      <c r="G612" t="b">
        <v>1</v>
      </c>
      <c r="H612" s="3">
        <v>43538.886145833334</v>
      </c>
      <c r="I612" s="1" t="s">
        <v>180</v>
      </c>
      <c r="J612" s="1" t="s">
        <v>181</v>
      </c>
    </row>
    <row r="613" spans="1:10" x14ac:dyDescent="0.25">
      <c r="A613">
        <v>30</v>
      </c>
      <c r="B613">
        <v>2</v>
      </c>
      <c r="C613" s="1" t="s">
        <v>1331</v>
      </c>
      <c r="D613">
        <v>332</v>
      </c>
      <c r="E613" s="2">
        <v>0.88611111111111107</v>
      </c>
      <c r="F613" s="1" t="s">
        <v>775</v>
      </c>
      <c r="G613" t="b">
        <v>1</v>
      </c>
      <c r="H613" s="3">
        <v>43538.886620370373</v>
      </c>
      <c r="I613" s="1" t="s">
        <v>350</v>
      </c>
      <c r="J613" s="1" t="s">
        <v>351</v>
      </c>
    </row>
    <row r="614" spans="1:10" x14ac:dyDescent="0.25">
      <c r="A614">
        <v>31</v>
      </c>
      <c r="B614">
        <v>1</v>
      </c>
      <c r="C614" s="1" t="s">
        <v>1332</v>
      </c>
      <c r="D614">
        <v>332</v>
      </c>
      <c r="E614" s="2">
        <v>0.88680555555555551</v>
      </c>
      <c r="F614" s="1" t="s">
        <v>778</v>
      </c>
      <c r="G614" t="b">
        <v>1</v>
      </c>
      <c r="H614" s="3">
        <v>43538.886666666665</v>
      </c>
      <c r="I614" s="1" t="s">
        <v>180</v>
      </c>
      <c r="J614" s="1" t="s">
        <v>181</v>
      </c>
    </row>
    <row r="615" spans="1:10" x14ac:dyDescent="0.25">
      <c r="A615">
        <v>31</v>
      </c>
      <c r="B615">
        <v>2</v>
      </c>
      <c r="C615" s="1" t="s">
        <v>1332</v>
      </c>
      <c r="D615">
        <v>332</v>
      </c>
      <c r="E615" s="2">
        <v>0.88680555555555551</v>
      </c>
      <c r="F615" s="1" t="s">
        <v>775</v>
      </c>
      <c r="G615" t="b">
        <v>1</v>
      </c>
      <c r="H615" s="3">
        <v>43538.887002314812</v>
      </c>
      <c r="I615" s="1" t="s">
        <v>310</v>
      </c>
      <c r="J615" s="1" t="s">
        <v>311</v>
      </c>
    </row>
    <row r="616" spans="1:10" x14ac:dyDescent="0.25">
      <c r="A616">
        <v>32</v>
      </c>
      <c r="B616">
        <v>1</v>
      </c>
      <c r="C616" s="1" t="s">
        <v>1333</v>
      </c>
      <c r="D616">
        <v>332</v>
      </c>
      <c r="E616" s="2">
        <v>0.88680555555555551</v>
      </c>
      <c r="F616" s="1" t="s">
        <v>778</v>
      </c>
      <c r="G616" t="b">
        <v>1</v>
      </c>
      <c r="H616" s="3">
        <v>43538.887233796297</v>
      </c>
      <c r="I616" s="1" t="s">
        <v>180</v>
      </c>
      <c r="J616" s="1" t="s">
        <v>181</v>
      </c>
    </row>
    <row r="617" spans="1:10" x14ac:dyDescent="0.25">
      <c r="A617">
        <v>32</v>
      </c>
      <c r="B617">
        <v>2</v>
      </c>
      <c r="C617" s="1" t="s">
        <v>1333</v>
      </c>
      <c r="D617">
        <v>332</v>
      </c>
      <c r="E617" s="2">
        <v>0.88680555555555551</v>
      </c>
      <c r="F617" s="1" t="s">
        <v>775</v>
      </c>
      <c r="G617" t="b">
        <v>1</v>
      </c>
      <c r="H617" s="3">
        <v>43538.887002314812</v>
      </c>
      <c r="I617" s="1" t="s">
        <v>310</v>
      </c>
      <c r="J617" s="1" t="s">
        <v>311</v>
      </c>
    </row>
    <row r="618" spans="1:10" x14ac:dyDescent="0.25">
      <c r="A618">
        <v>33</v>
      </c>
      <c r="B618">
        <v>1</v>
      </c>
      <c r="C618" s="1" t="s">
        <v>1334</v>
      </c>
      <c r="D618">
        <v>332</v>
      </c>
      <c r="E618" s="2">
        <v>0.88749999999999996</v>
      </c>
      <c r="F618" s="1" t="s">
        <v>778</v>
      </c>
      <c r="G618" t="b">
        <v>1</v>
      </c>
      <c r="H618" s="3">
        <v>43538.887233796297</v>
      </c>
      <c r="I618" s="1" t="s">
        <v>180</v>
      </c>
      <c r="J618" s="1" t="s">
        <v>181</v>
      </c>
    </row>
    <row r="619" spans="1:10" x14ac:dyDescent="0.25">
      <c r="A619">
        <v>33</v>
      </c>
      <c r="B619">
        <v>2</v>
      </c>
      <c r="C619" s="1" t="s">
        <v>1334</v>
      </c>
      <c r="D619">
        <v>332</v>
      </c>
      <c r="E619" s="2">
        <v>0.88749999999999996</v>
      </c>
      <c r="F619" s="1" t="s">
        <v>775</v>
      </c>
      <c r="G619" t="b">
        <v>1</v>
      </c>
      <c r="H619" s="3">
        <v>43538.887511574074</v>
      </c>
      <c r="I619" s="1" t="s">
        <v>218</v>
      </c>
      <c r="J619" s="1" t="s">
        <v>219</v>
      </c>
    </row>
    <row r="620" spans="1:10" x14ac:dyDescent="0.25">
      <c r="A620">
        <v>34</v>
      </c>
      <c r="B620">
        <v>1</v>
      </c>
      <c r="C620" s="1" t="s">
        <v>1335</v>
      </c>
      <c r="D620">
        <v>332</v>
      </c>
      <c r="E620" s="2">
        <v>0.88749999999999996</v>
      </c>
      <c r="F620" s="1" t="s">
        <v>778</v>
      </c>
      <c r="G620" t="b">
        <v>1</v>
      </c>
      <c r="H620" s="3">
        <v>43538.887708333335</v>
      </c>
      <c r="I620" s="1" t="s">
        <v>180</v>
      </c>
      <c r="J620" s="1" t="s">
        <v>181</v>
      </c>
    </row>
    <row r="621" spans="1:10" x14ac:dyDescent="0.25">
      <c r="A621">
        <v>34</v>
      </c>
      <c r="B621">
        <v>2</v>
      </c>
      <c r="C621" s="1" t="s">
        <v>1335</v>
      </c>
      <c r="D621">
        <v>332</v>
      </c>
      <c r="E621" s="2">
        <v>0.88749999999999996</v>
      </c>
      <c r="F621" s="1" t="s">
        <v>775</v>
      </c>
      <c r="G621" t="b">
        <v>1</v>
      </c>
      <c r="H621" s="3">
        <v>43538.888032407405</v>
      </c>
      <c r="I621" s="1" t="s">
        <v>776</v>
      </c>
      <c r="J621" s="1" t="s">
        <v>777</v>
      </c>
    </row>
    <row r="622" spans="1:10" x14ac:dyDescent="0.25">
      <c r="A622">
        <v>35</v>
      </c>
      <c r="B622">
        <v>1</v>
      </c>
      <c r="C622" s="1" t="s">
        <v>1336</v>
      </c>
      <c r="D622">
        <v>332</v>
      </c>
      <c r="E622" s="2">
        <v>0.8881944444444444</v>
      </c>
      <c r="F622" s="1" t="s">
        <v>778</v>
      </c>
      <c r="G622" t="b">
        <v>1</v>
      </c>
      <c r="H622" s="3">
        <v>43538.888229166667</v>
      </c>
      <c r="I622" s="1" t="s">
        <v>180</v>
      </c>
      <c r="J622" s="1" t="s">
        <v>181</v>
      </c>
    </row>
    <row r="623" spans="1:10" x14ac:dyDescent="0.25">
      <c r="A623">
        <v>35</v>
      </c>
      <c r="B623">
        <v>2</v>
      </c>
      <c r="C623" s="1" t="s">
        <v>1336</v>
      </c>
      <c r="D623">
        <v>332</v>
      </c>
      <c r="E623" s="2">
        <v>0.8881944444444444</v>
      </c>
      <c r="F623" s="1" t="s">
        <v>775</v>
      </c>
      <c r="G623" t="b">
        <v>1</v>
      </c>
      <c r="H623" s="3">
        <v>43538.888032407405</v>
      </c>
      <c r="I623" s="1" t="s">
        <v>776</v>
      </c>
      <c r="J623" s="1" t="s">
        <v>777</v>
      </c>
    </row>
    <row r="624" spans="1:10" x14ac:dyDescent="0.25">
      <c r="A624">
        <v>36</v>
      </c>
      <c r="B624">
        <v>1</v>
      </c>
      <c r="C624" s="1" t="s">
        <v>1337</v>
      </c>
      <c r="D624">
        <v>332</v>
      </c>
      <c r="E624" s="2">
        <v>0.8881944444444444</v>
      </c>
      <c r="F624" s="1" t="s">
        <v>778</v>
      </c>
      <c r="G624" t="b">
        <v>1</v>
      </c>
      <c r="H624" s="3">
        <v>43538.888229166667</v>
      </c>
      <c r="I624" s="1" t="s">
        <v>180</v>
      </c>
      <c r="J624" s="1" t="s">
        <v>181</v>
      </c>
    </row>
    <row r="625" spans="1:10" x14ac:dyDescent="0.25">
      <c r="A625">
        <v>36</v>
      </c>
      <c r="B625">
        <v>2</v>
      </c>
      <c r="C625" s="1" t="s">
        <v>1337</v>
      </c>
      <c r="D625">
        <v>332</v>
      </c>
      <c r="E625" s="2">
        <v>0.8881944444444444</v>
      </c>
      <c r="F625" s="1" t="s">
        <v>775</v>
      </c>
      <c r="G625" t="b">
        <v>1</v>
      </c>
      <c r="H625" s="3">
        <v>43538.888715277775</v>
      </c>
      <c r="I625" s="1" t="s">
        <v>444</v>
      </c>
      <c r="J625" s="1" t="s">
        <v>445</v>
      </c>
    </row>
    <row r="626" spans="1:10" x14ac:dyDescent="0.25">
      <c r="A626">
        <v>37</v>
      </c>
      <c r="B626">
        <v>1</v>
      </c>
      <c r="C626" s="1" t="s">
        <v>1338</v>
      </c>
      <c r="D626">
        <v>332</v>
      </c>
      <c r="E626" s="2">
        <v>0.88888888888888884</v>
      </c>
      <c r="F626" s="1" t="s">
        <v>778</v>
      </c>
      <c r="G626" t="b">
        <v>1</v>
      </c>
      <c r="H626" s="3">
        <v>43538.888749999998</v>
      </c>
      <c r="I626" s="1" t="s">
        <v>180</v>
      </c>
      <c r="J626" s="1" t="s">
        <v>181</v>
      </c>
    </row>
    <row r="627" spans="1:10" x14ac:dyDescent="0.25">
      <c r="A627">
        <v>37</v>
      </c>
      <c r="B627">
        <v>2</v>
      </c>
      <c r="C627" s="1" t="s">
        <v>1338</v>
      </c>
      <c r="D627">
        <v>332</v>
      </c>
      <c r="E627" s="2">
        <v>0.88888888888888884</v>
      </c>
      <c r="F627" s="1" t="s">
        <v>775</v>
      </c>
      <c r="G627" t="b">
        <v>1</v>
      </c>
      <c r="H627" s="3">
        <v>43538.889074074075</v>
      </c>
      <c r="I627" s="1" t="s">
        <v>354</v>
      </c>
      <c r="J627" s="1" t="s">
        <v>355</v>
      </c>
    </row>
    <row r="628" spans="1:10" x14ac:dyDescent="0.25">
      <c r="A628">
        <v>38</v>
      </c>
      <c r="B628">
        <v>1</v>
      </c>
      <c r="C628" s="1" t="s">
        <v>1339</v>
      </c>
      <c r="D628">
        <v>332</v>
      </c>
      <c r="E628" s="2">
        <v>0.88888888888888884</v>
      </c>
      <c r="F628" s="1" t="s">
        <v>778</v>
      </c>
      <c r="G628" t="b">
        <v>1</v>
      </c>
      <c r="H628" s="3">
        <v>43538.889328703706</v>
      </c>
      <c r="I628" s="1" t="s">
        <v>180</v>
      </c>
      <c r="J628" s="1" t="s">
        <v>181</v>
      </c>
    </row>
    <row r="629" spans="1:10" x14ac:dyDescent="0.25">
      <c r="A629">
        <v>38</v>
      </c>
      <c r="B629">
        <v>2</v>
      </c>
      <c r="C629" s="1" t="s">
        <v>1339</v>
      </c>
      <c r="D629">
        <v>332</v>
      </c>
      <c r="E629" s="2">
        <v>0.88888888888888884</v>
      </c>
      <c r="F629" s="1" t="s">
        <v>775</v>
      </c>
      <c r="G629" t="b">
        <v>1</v>
      </c>
      <c r="H629" s="3">
        <v>43538.889074074075</v>
      </c>
      <c r="I629" s="1" t="s">
        <v>354</v>
      </c>
      <c r="J629" s="1" t="s">
        <v>355</v>
      </c>
    </row>
    <row r="630" spans="1:10" x14ac:dyDescent="0.25">
      <c r="A630">
        <v>39</v>
      </c>
      <c r="B630">
        <v>1</v>
      </c>
      <c r="C630" s="1" t="s">
        <v>1340</v>
      </c>
      <c r="D630">
        <v>332</v>
      </c>
      <c r="E630" s="2">
        <v>0.88958333333333328</v>
      </c>
      <c r="F630" s="1" t="s">
        <v>778</v>
      </c>
      <c r="G630" t="b">
        <v>1</v>
      </c>
      <c r="H630" s="3">
        <v>43538.889525462961</v>
      </c>
      <c r="I630" s="1" t="s">
        <v>180</v>
      </c>
      <c r="J630" s="1" t="s">
        <v>181</v>
      </c>
    </row>
    <row r="631" spans="1:10" x14ac:dyDescent="0.25">
      <c r="A631">
        <v>39</v>
      </c>
      <c r="B631">
        <v>2</v>
      </c>
      <c r="C631" s="1" t="s">
        <v>1340</v>
      </c>
      <c r="D631">
        <v>332</v>
      </c>
      <c r="E631" s="2">
        <v>0.88958333333333328</v>
      </c>
      <c r="F631" s="1" t="s">
        <v>775</v>
      </c>
      <c r="G631" t="b">
        <v>1</v>
      </c>
      <c r="H631" s="3">
        <v>43538.889606481483</v>
      </c>
      <c r="I631" s="1" t="s">
        <v>442</v>
      </c>
      <c r="J631" s="1" t="s">
        <v>443</v>
      </c>
    </row>
    <row r="632" spans="1:10" x14ac:dyDescent="0.25">
      <c r="A632">
        <v>40</v>
      </c>
      <c r="B632">
        <v>1</v>
      </c>
      <c r="C632" s="1" t="s">
        <v>1341</v>
      </c>
      <c r="D632">
        <v>332</v>
      </c>
      <c r="E632" s="2">
        <v>0.88958333333333328</v>
      </c>
      <c r="F632" s="1" t="s">
        <v>775</v>
      </c>
      <c r="G632" t="b">
        <v>1</v>
      </c>
      <c r="H632" s="3">
        <v>43538.890138888892</v>
      </c>
      <c r="I632" s="1" t="s">
        <v>198</v>
      </c>
      <c r="J632" s="1" t="s">
        <v>199</v>
      </c>
    </row>
    <row r="633" spans="1:10" x14ac:dyDescent="0.25">
      <c r="A633">
        <v>41</v>
      </c>
      <c r="B633">
        <v>1</v>
      </c>
      <c r="C633" s="1" t="s">
        <v>1342</v>
      </c>
      <c r="D633">
        <v>332</v>
      </c>
      <c r="E633" s="2">
        <v>0.89027777777777772</v>
      </c>
      <c r="F633" s="1" t="s">
        <v>775</v>
      </c>
      <c r="G633" t="b">
        <v>1</v>
      </c>
      <c r="H633" s="3">
        <v>43538.890138888892</v>
      </c>
      <c r="I633" s="1" t="s">
        <v>198</v>
      </c>
      <c r="J633" s="1" t="s">
        <v>199</v>
      </c>
    </row>
    <row r="634" spans="1:10" x14ac:dyDescent="0.25">
      <c r="A634">
        <v>42</v>
      </c>
      <c r="B634">
        <v>1</v>
      </c>
      <c r="C634" s="1" t="s">
        <v>1343</v>
      </c>
      <c r="D634">
        <v>332</v>
      </c>
      <c r="E634" s="2">
        <v>0.89027777777777772</v>
      </c>
      <c r="F634" s="1" t="s">
        <v>775</v>
      </c>
      <c r="G634" t="b">
        <v>1</v>
      </c>
      <c r="H634" s="3">
        <v>43538.890798611108</v>
      </c>
      <c r="I634" s="1" t="s">
        <v>394</v>
      </c>
      <c r="J634" s="1" t="s">
        <v>395</v>
      </c>
    </row>
    <row r="635" spans="1:10" x14ac:dyDescent="0.25">
      <c r="A635">
        <v>43</v>
      </c>
      <c r="B635">
        <v>1</v>
      </c>
      <c r="C635" s="1" t="s">
        <v>1344</v>
      </c>
      <c r="D635">
        <v>332</v>
      </c>
      <c r="E635" s="2">
        <v>0.89097222222222228</v>
      </c>
      <c r="F635" s="1" t="s">
        <v>775</v>
      </c>
      <c r="G635" t="b">
        <v>1</v>
      </c>
      <c r="H635" s="3">
        <v>43538.891168981485</v>
      </c>
      <c r="I635" s="1" t="s">
        <v>252</v>
      </c>
      <c r="J635" s="1" t="s">
        <v>253</v>
      </c>
    </row>
    <row r="636" spans="1:10" x14ac:dyDescent="0.25">
      <c r="A636">
        <v>44</v>
      </c>
      <c r="B636">
        <v>1</v>
      </c>
      <c r="C636" s="1" t="s">
        <v>1345</v>
      </c>
      <c r="D636">
        <v>332</v>
      </c>
      <c r="E636" s="2">
        <v>0.89097222222222228</v>
      </c>
      <c r="F636" s="1" t="s">
        <v>775</v>
      </c>
      <c r="G636" t="b">
        <v>1</v>
      </c>
      <c r="H636" s="3">
        <v>43538.891168981485</v>
      </c>
      <c r="I636" s="1" t="s">
        <v>252</v>
      </c>
      <c r="J636" s="1" t="s">
        <v>253</v>
      </c>
    </row>
    <row r="637" spans="1:10" x14ac:dyDescent="0.25">
      <c r="A637">
        <v>45</v>
      </c>
      <c r="B637">
        <v>1</v>
      </c>
      <c r="C637" s="1" t="s">
        <v>1346</v>
      </c>
      <c r="D637">
        <v>332</v>
      </c>
      <c r="E637" s="2">
        <v>0.89166666666666672</v>
      </c>
      <c r="F637" s="1" t="s">
        <v>775</v>
      </c>
      <c r="G637" t="b">
        <v>1</v>
      </c>
      <c r="H637" s="3">
        <v>43538.891689814816</v>
      </c>
      <c r="I637" s="1" t="s">
        <v>298</v>
      </c>
      <c r="J637" s="1" t="s">
        <v>299</v>
      </c>
    </row>
    <row r="638" spans="1:10" x14ac:dyDescent="0.25">
      <c r="A638">
        <v>46</v>
      </c>
      <c r="B638">
        <v>1</v>
      </c>
      <c r="C638" s="1" t="s">
        <v>1347</v>
      </c>
      <c r="D638">
        <v>332</v>
      </c>
      <c r="E638" s="2">
        <v>0.89166666666666672</v>
      </c>
      <c r="F638" s="1" t="s">
        <v>775</v>
      </c>
      <c r="G638" t="b">
        <v>1</v>
      </c>
      <c r="H638" s="3">
        <v>43538.891689814816</v>
      </c>
      <c r="I638" s="1" t="s">
        <v>298</v>
      </c>
      <c r="J638" s="1" t="s">
        <v>299</v>
      </c>
    </row>
    <row r="639" spans="1:10" x14ac:dyDescent="0.25">
      <c r="A639">
        <v>47</v>
      </c>
      <c r="B639">
        <v>1</v>
      </c>
      <c r="C639" s="1" t="s">
        <v>1348</v>
      </c>
      <c r="D639">
        <v>332</v>
      </c>
      <c r="E639" s="2">
        <v>0.89236111111111116</v>
      </c>
      <c r="F639" s="1" t="s">
        <v>775</v>
      </c>
      <c r="G639" t="b">
        <v>1</v>
      </c>
      <c r="H639" s="3">
        <v>43538.892210648148</v>
      </c>
      <c r="I639" s="1" t="s">
        <v>256</v>
      </c>
      <c r="J639" s="1" t="s">
        <v>257</v>
      </c>
    </row>
    <row r="640" spans="1:10" x14ac:dyDescent="0.25">
      <c r="A640">
        <v>48</v>
      </c>
      <c r="B640">
        <v>1</v>
      </c>
      <c r="C640" s="1" t="s">
        <v>1349</v>
      </c>
      <c r="D640">
        <v>332</v>
      </c>
      <c r="E640" s="2">
        <v>0.89236111111111116</v>
      </c>
      <c r="F640" s="1" t="s">
        <v>775</v>
      </c>
      <c r="G640" t="b">
        <v>1</v>
      </c>
      <c r="H640" s="3">
        <v>43538.892210648148</v>
      </c>
      <c r="I640" s="1" t="s">
        <v>256</v>
      </c>
      <c r="J640" s="1" t="s">
        <v>257</v>
      </c>
    </row>
    <row r="641" spans="1:10" x14ac:dyDescent="0.25">
      <c r="A641">
        <v>49</v>
      </c>
      <c r="B641">
        <v>1</v>
      </c>
      <c r="C641" s="1" t="s">
        <v>1350</v>
      </c>
      <c r="D641">
        <v>332</v>
      </c>
      <c r="E641" s="2">
        <v>0.8930555555555556</v>
      </c>
      <c r="F641" s="1" t="s">
        <v>775</v>
      </c>
      <c r="G641" t="b">
        <v>1</v>
      </c>
      <c r="H641" s="3">
        <v>43538.892210648148</v>
      </c>
      <c r="I641" s="1" t="s">
        <v>256</v>
      </c>
      <c r="J641" s="1" t="s">
        <v>257</v>
      </c>
    </row>
    <row r="642" spans="1:10" x14ac:dyDescent="0.25">
      <c r="A642">
        <v>50</v>
      </c>
      <c r="B642">
        <v>1</v>
      </c>
      <c r="C642" s="1" t="s">
        <v>1351</v>
      </c>
      <c r="D642">
        <v>332</v>
      </c>
      <c r="E642" s="2">
        <v>0.8930555555555556</v>
      </c>
      <c r="F642" s="1" t="s">
        <v>775</v>
      </c>
      <c r="G642" t="b">
        <v>1</v>
      </c>
      <c r="H642" s="3">
        <v>43538.892210648148</v>
      </c>
      <c r="I642" s="1" t="s">
        <v>256</v>
      </c>
      <c r="J642" s="1" t="s">
        <v>257</v>
      </c>
    </row>
    <row r="643" spans="1:10" x14ac:dyDescent="0.25">
      <c r="A643">
        <v>51</v>
      </c>
      <c r="B643">
        <v>1</v>
      </c>
      <c r="C643" s="1" t="s">
        <v>1352</v>
      </c>
      <c r="D643">
        <v>332</v>
      </c>
      <c r="E643" s="2">
        <v>0.89375000000000004</v>
      </c>
      <c r="F643" s="1" t="s">
        <v>775</v>
      </c>
      <c r="G643" t="b">
        <v>1</v>
      </c>
      <c r="H643" s="3">
        <v>43538.892210648148</v>
      </c>
      <c r="I643" s="1" t="s">
        <v>256</v>
      </c>
      <c r="J643" s="1" t="s">
        <v>257</v>
      </c>
    </row>
    <row r="644" spans="1:10" x14ac:dyDescent="0.25">
      <c r="A644">
        <v>52</v>
      </c>
      <c r="B644">
        <v>1</v>
      </c>
      <c r="C644" s="1" t="s">
        <v>1353</v>
      </c>
      <c r="D644">
        <v>332</v>
      </c>
      <c r="E644" s="2">
        <v>0.89375000000000004</v>
      </c>
      <c r="F644" s="1" t="s">
        <v>775</v>
      </c>
      <c r="G644" t="b">
        <v>1</v>
      </c>
      <c r="H644" s="3">
        <v>43538.892210648148</v>
      </c>
      <c r="I644" s="1" t="s">
        <v>256</v>
      </c>
      <c r="J644" s="1" t="s">
        <v>257</v>
      </c>
    </row>
    <row r="645" spans="1:10" x14ac:dyDescent="0.25">
      <c r="A645">
        <v>53</v>
      </c>
      <c r="B645">
        <v>1</v>
      </c>
      <c r="C645" s="1" t="s">
        <v>1354</v>
      </c>
      <c r="D645">
        <v>332</v>
      </c>
      <c r="E645" s="2">
        <v>0.89444444444444449</v>
      </c>
      <c r="F645" s="1" t="s">
        <v>775</v>
      </c>
      <c r="G645" t="b">
        <v>1</v>
      </c>
      <c r="H645" s="3">
        <v>43538.892210648148</v>
      </c>
      <c r="I645" s="1" t="s">
        <v>256</v>
      </c>
      <c r="J645" s="1" t="s">
        <v>257</v>
      </c>
    </row>
    <row r="646" spans="1:10" x14ac:dyDescent="0.25">
      <c r="A646">
        <v>54</v>
      </c>
      <c r="B646">
        <v>1</v>
      </c>
      <c r="C646" s="1" t="s">
        <v>1355</v>
      </c>
      <c r="D646">
        <v>332</v>
      </c>
      <c r="E646" s="2">
        <v>0.89444444444444449</v>
      </c>
      <c r="F646" s="1" t="s">
        <v>775</v>
      </c>
      <c r="G646" t="b">
        <v>1</v>
      </c>
      <c r="H646" s="3">
        <v>43538.892210648148</v>
      </c>
      <c r="I646" s="1" t="s">
        <v>256</v>
      </c>
      <c r="J646" s="1" t="s">
        <v>257</v>
      </c>
    </row>
    <row r="647" spans="1:10" x14ac:dyDescent="0.25">
      <c r="A647">
        <v>55</v>
      </c>
      <c r="B647">
        <v>1</v>
      </c>
      <c r="C647" s="1" t="s">
        <v>1356</v>
      </c>
      <c r="D647">
        <v>332</v>
      </c>
      <c r="E647" s="2">
        <v>0.89513888888888893</v>
      </c>
      <c r="F647" s="1" t="s">
        <v>775</v>
      </c>
      <c r="G647" t="b">
        <v>1</v>
      </c>
      <c r="H647" s="3">
        <v>43538.892210648148</v>
      </c>
      <c r="I647" s="1" t="s">
        <v>256</v>
      </c>
      <c r="J647" s="1" t="s">
        <v>257</v>
      </c>
    </row>
    <row r="648" spans="1:10" x14ac:dyDescent="0.25">
      <c r="A648">
        <v>56</v>
      </c>
      <c r="B648">
        <v>1</v>
      </c>
      <c r="C648" s="1" t="s">
        <v>1357</v>
      </c>
      <c r="D648">
        <v>332</v>
      </c>
      <c r="E648" s="2">
        <v>0.89513888888888893</v>
      </c>
      <c r="F648" s="1" t="s">
        <v>775</v>
      </c>
      <c r="G648" t="b">
        <v>1</v>
      </c>
      <c r="H648" s="3">
        <v>43538.892210648148</v>
      </c>
      <c r="I648" s="1" t="s">
        <v>256</v>
      </c>
      <c r="J648" s="1" t="s">
        <v>257</v>
      </c>
    </row>
    <row r="649" spans="1:10" x14ac:dyDescent="0.25">
      <c r="A649">
        <v>57</v>
      </c>
      <c r="B649">
        <v>1</v>
      </c>
      <c r="C649" s="1" t="s">
        <v>1358</v>
      </c>
      <c r="D649">
        <v>332</v>
      </c>
      <c r="E649" s="2">
        <v>0.89583333333333337</v>
      </c>
      <c r="F649" s="1" t="s">
        <v>775</v>
      </c>
      <c r="G649" t="b">
        <v>1</v>
      </c>
      <c r="H649" s="3">
        <v>43538.892210648148</v>
      </c>
      <c r="I649" s="1" t="s">
        <v>256</v>
      </c>
      <c r="J649" s="1" t="s">
        <v>257</v>
      </c>
    </row>
    <row r="650" spans="1:10" x14ac:dyDescent="0.25">
      <c r="A650">
        <v>58</v>
      </c>
      <c r="B650">
        <v>1</v>
      </c>
      <c r="C650" s="1" t="s">
        <v>1359</v>
      </c>
      <c r="D650">
        <v>332</v>
      </c>
      <c r="E650" s="2">
        <v>0.89583333333333337</v>
      </c>
      <c r="F650" s="1" t="s">
        <v>775</v>
      </c>
      <c r="G650" t="b">
        <v>1</v>
      </c>
      <c r="H650" s="3">
        <v>43538.892210648148</v>
      </c>
      <c r="I650" s="1" t="s">
        <v>256</v>
      </c>
      <c r="J650" s="1" t="s">
        <v>257</v>
      </c>
    </row>
    <row r="651" spans="1:10" x14ac:dyDescent="0.25">
      <c r="A651">
        <v>59</v>
      </c>
      <c r="B651">
        <v>0</v>
      </c>
      <c r="C651" s="1" t="s">
        <v>1360</v>
      </c>
      <c r="D651">
        <v>332</v>
      </c>
      <c r="E651" s="2">
        <v>0.89652777777777781</v>
      </c>
      <c r="F651" s="1" t="s">
        <v>685</v>
      </c>
      <c r="H651" s="3"/>
      <c r="I651" s="1"/>
      <c r="J651" s="1"/>
    </row>
    <row r="652" spans="1:10" x14ac:dyDescent="0.25">
      <c r="A652">
        <v>60</v>
      </c>
      <c r="B652">
        <v>0</v>
      </c>
      <c r="C652" s="1" t="s">
        <v>1361</v>
      </c>
      <c r="D652">
        <v>332</v>
      </c>
      <c r="E652" s="2">
        <v>0.89652777777777781</v>
      </c>
      <c r="F652" s="1" t="s">
        <v>685</v>
      </c>
      <c r="H652" s="3"/>
      <c r="I652" s="1"/>
      <c r="J652" s="1"/>
    </row>
    <row r="653" spans="1:10" x14ac:dyDescent="0.25">
      <c r="A653">
        <v>61</v>
      </c>
      <c r="B653">
        <v>0</v>
      </c>
      <c r="C653" s="1" t="s">
        <v>1362</v>
      </c>
      <c r="D653">
        <v>332</v>
      </c>
      <c r="E653" s="2">
        <v>0.89722222222222225</v>
      </c>
      <c r="F653" s="1" t="s">
        <v>685</v>
      </c>
      <c r="H653" s="3"/>
      <c r="I653" s="1"/>
      <c r="J653" s="1"/>
    </row>
    <row r="654" spans="1:10" x14ac:dyDescent="0.25">
      <c r="A654">
        <v>62</v>
      </c>
      <c r="B654">
        <v>0</v>
      </c>
      <c r="C654" s="1" t="s">
        <v>1363</v>
      </c>
      <c r="D654">
        <v>332</v>
      </c>
      <c r="E654" s="2">
        <v>0.89722222222222225</v>
      </c>
      <c r="F654" s="1" t="s">
        <v>685</v>
      </c>
      <c r="H654" s="3"/>
      <c r="I654" s="1"/>
      <c r="J654" s="1"/>
    </row>
    <row r="655" spans="1:10" x14ac:dyDescent="0.25">
      <c r="A655">
        <v>63</v>
      </c>
      <c r="B655">
        <v>0</v>
      </c>
      <c r="C655" s="1" t="s">
        <v>1364</v>
      </c>
      <c r="D655">
        <v>332</v>
      </c>
      <c r="E655" s="2">
        <v>0.8979166666666667</v>
      </c>
      <c r="F655" s="1" t="s">
        <v>685</v>
      </c>
      <c r="H655" s="3"/>
      <c r="I655" s="1"/>
      <c r="J655" s="1"/>
    </row>
    <row r="656" spans="1:10" x14ac:dyDescent="0.25">
      <c r="A656">
        <v>64</v>
      </c>
      <c r="B656">
        <v>0</v>
      </c>
      <c r="C656" s="1" t="s">
        <v>1365</v>
      </c>
      <c r="D656">
        <v>332</v>
      </c>
      <c r="E656" s="2">
        <v>0.8979166666666667</v>
      </c>
      <c r="F656" s="1" t="s">
        <v>685</v>
      </c>
      <c r="H656" s="3"/>
      <c r="I656" s="1"/>
      <c r="J656" s="1"/>
    </row>
    <row r="657" spans="1:10" x14ac:dyDescent="0.25">
      <c r="A657">
        <v>65</v>
      </c>
      <c r="B657">
        <v>0</v>
      </c>
      <c r="C657" s="1" t="s">
        <v>1366</v>
      </c>
      <c r="D657">
        <v>332</v>
      </c>
      <c r="E657" s="2">
        <v>0.89861111111111114</v>
      </c>
      <c r="F657" s="1" t="s">
        <v>685</v>
      </c>
      <c r="H657" s="3"/>
      <c r="I657" s="1"/>
      <c r="J657" s="1"/>
    </row>
    <row r="658" spans="1:10" x14ac:dyDescent="0.25">
      <c r="A658">
        <v>66</v>
      </c>
      <c r="B658">
        <v>0</v>
      </c>
      <c r="C658" s="1" t="s">
        <v>1367</v>
      </c>
      <c r="D658">
        <v>332</v>
      </c>
      <c r="E658" s="2">
        <v>0.89861111111111114</v>
      </c>
      <c r="F658" s="1" t="s">
        <v>685</v>
      </c>
      <c r="H658" s="3"/>
      <c r="I658" s="1"/>
      <c r="J658" s="1"/>
    </row>
    <row r="659" spans="1:10" x14ac:dyDescent="0.25">
      <c r="A659">
        <v>67</v>
      </c>
      <c r="B659">
        <v>0</v>
      </c>
      <c r="C659" s="1" t="s">
        <v>1368</v>
      </c>
      <c r="D659">
        <v>332</v>
      </c>
      <c r="E659" s="2">
        <v>0.89930555555555558</v>
      </c>
      <c r="F659" s="1" t="s">
        <v>685</v>
      </c>
      <c r="H659" s="3"/>
      <c r="I659" s="1"/>
      <c r="J659" s="1"/>
    </row>
    <row r="660" spans="1:10" x14ac:dyDescent="0.25">
      <c r="A660">
        <v>68</v>
      </c>
      <c r="B660">
        <v>0</v>
      </c>
      <c r="C660" s="1" t="s">
        <v>1369</v>
      </c>
      <c r="D660">
        <v>332</v>
      </c>
      <c r="E660" s="2">
        <v>0.89930555555555558</v>
      </c>
      <c r="F660" s="1" t="s">
        <v>685</v>
      </c>
      <c r="H660" s="3"/>
      <c r="I660" s="1"/>
      <c r="J660" s="1"/>
    </row>
    <row r="661" spans="1:10" x14ac:dyDescent="0.25">
      <c r="A661">
        <v>69</v>
      </c>
      <c r="B661">
        <v>1</v>
      </c>
      <c r="C661" s="1" t="s">
        <v>1370</v>
      </c>
      <c r="D661">
        <v>332</v>
      </c>
      <c r="E661" s="2">
        <v>0.9</v>
      </c>
      <c r="F661" s="1" t="s">
        <v>812</v>
      </c>
      <c r="G661" t="b">
        <v>1</v>
      </c>
      <c r="H661" s="3">
        <v>43538.899895833332</v>
      </c>
      <c r="I661" s="1" t="s">
        <v>681</v>
      </c>
      <c r="J661" s="1" t="s">
        <v>682</v>
      </c>
    </row>
    <row r="662" spans="1:10" x14ac:dyDescent="0.25">
      <c r="A662">
        <v>70</v>
      </c>
      <c r="B662">
        <v>1</v>
      </c>
      <c r="C662" s="1" t="s">
        <v>1371</v>
      </c>
      <c r="D662">
        <v>332</v>
      </c>
      <c r="E662" s="2">
        <v>0.9</v>
      </c>
      <c r="F662" s="1" t="s">
        <v>812</v>
      </c>
      <c r="G662" t="b">
        <v>1</v>
      </c>
      <c r="H662" s="3">
        <v>43538.900393518517</v>
      </c>
      <c r="I662" s="1" t="s">
        <v>688</v>
      </c>
      <c r="J662" s="1" t="s">
        <v>689</v>
      </c>
    </row>
    <row r="663" spans="1:10" x14ac:dyDescent="0.25">
      <c r="A663">
        <v>71</v>
      </c>
      <c r="B663">
        <v>1</v>
      </c>
      <c r="C663" s="1" t="s">
        <v>1372</v>
      </c>
      <c r="D663">
        <v>332</v>
      </c>
      <c r="E663" s="2">
        <v>0.90069444444444446</v>
      </c>
      <c r="F663" s="1" t="s">
        <v>775</v>
      </c>
      <c r="G663" t="b">
        <v>1</v>
      </c>
      <c r="H663" s="3">
        <v>43538.898472222223</v>
      </c>
      <c r="I663" s="1" t="s">
        <v>376</v>
      </c>
      <c r="J663" s="1" t="s">
        <v>377</v>
      </c>
    </row>
    <row r="664" spans="1:10" x14ac:dyDescent="0.25">
      <c r="A664">
        <v>71</v>
      </c>
      <c r="B664">
        <v>2</v>
      </c>
      <c r="C664" s="1" t="s">
        <v>1372</v>
      </c>
      <c r="D664">
        <v>332</v>
      </c>
      <c r="E664" s="2">
        <v>0.90069444444444446</v>
      </c>
      <c r="F664" s="1" t="s">
        <v>812</v>
      </c>
      <c r="G664" t="b">
        <v>1</v>
      </c>
      <c r="H664" s="3">
        <v>43538.900833333333</v>
      </c>
      <c r="I664" s="1" t="s">
        <v>416</v>
      </c>
      <c r="J664" s="1" t="s">
        <v>417</v>
      </c>
    </row>
    <row r="665" spans="1:10" x14ac:dyDescent="0.25">
      <c r="A665">
        <v>72</v>
      </c>
      <c r="B665">
        <v>1</v>
      </c>
      <c r="C665" s="1" t="s">
        <v>1373</v>
      </c>
      <c r="D665">
        <v>332</v>
      </c>
      <c r="E665" s="2">
        <v>0.90069444444444446</v>
      </c>
      <c r="F665" s="1" t="s">
        <v>775</v>
      </c>
      <c r="G665" t="b">
        <v>1</v>
      </c>
      <c r="H665" s="3">
        <v>43538.901076388887</v>
      </c>
      <c r="I665" s="1" t="s">
        <v>180</v>
      </c>
      <c r="J665" s="1" t="s">
        <v>181</v>
      </c>
    </row>
    <row r="666" spans="1:10" x14ac:dyDescent="0.25">
      <c r="A666">
        <v>72</v>
      </c>
      <c r="B666">
        <v>2</v>
      </c>
      <c r="C666" s="1" t="s">
        <v>1373</v>
      </c>
      <c r="D666">
        <v>332</v>
      </c>
      <c r="E666" s="2">
        <v>0.90069444444444446</v>
      </c>
      <c r="F666" s="1" t="s">
        <v>812</v>
      </c>
      <c r="G666" t="b">
        <v>1</v>
      </c>
      <c r="H666" s="3">
        <v>43538.900833333333</v>
      </c>
      <c r="I666" s="1" t="s">
        <v>416</v>
      </c>
      <c r="J666" s="1" t="s">
        <v>417</v>
      </c>
    </row>
    <row r="667" spans="1:10" x14ac:dyDescent="0.25">
      <c r="A667">
        <v>73</v>
      </c>
      <c r="B667">
        <v>1</v>
      </c>
      <c r="C667" s="1" t="s">
        <v>1374</v>
      </c>
      <c r="D667">
        <v>332</v>
      </c>
      <c r="E667" s="2">
        <v>0.90138888888888891</v>
      </c>
      <c r="F667" s="1" t="s">
        <v>775</v>
      </c>
      <c r="G667" t="b">
        <v>1</v>
      </c>
      <c r="H667" s="3">
        <v>43538.901250000003</v>
      </c>
      <c r="I667" s="1" t="s">
        <v>180</v>
      </c>
      <c r="J667" s="1" t="s">
        <v>181</v>
      </c>
    </row>
    <row r="668" spans="1:10" x14ac:dyDescent="0.25">
      <c r="A668">
        <v>73</v>
      </c>
      <c r="B668">
        <v>2</v>
      </c>
      <c r="C668" s="1" t="s">
        <v>1374</v>
      </c>
      <c r="D668">
        <v>332</v>
      </c>
      <c r="E668" s="2">
        <v>0.90138888888888891</v>
      </c>
      <c r="F668" s="1" t="s">
        <v>812</v>
      </c>
      <c r="G668" t="b">
        <v>1</v>
      </c>
      <c r="H668" s="3">
        <v>43538.901354166665</v>
      </c>
      <c r="I668" s="1" t="s">
        <v>294</v>
      </c>
      <c r="J668" s="1" t="s">
        <v>295</v>
      </c>
    </row>
    <row r="669" spans="1:10" x14ac:dyDescent="0.25">
      <c r="A669">
        <v>74</v>
      </c>
      <c r="B669">
        <v>1</v>
      </c>
      <c r="C669" s="1" t="s">
        <v>1375</v>
      </c>
      <c r="D669">
        <v>332</v>
      </c>
      <c r="E669" s="2">
        <v>0.90138888888888891</v>
      </c>
      <c r="F669" s="1" t="s">
        <v>775</v>
      </c>
      <c r="G669" t="b">
        <v>1</v>
      </c>
      <c r="H669" s="3">
        <v>43538.901597222219</v>
      </c>
      <c r="I669" s="1" t="s">
        <v>180</v>
      </c>
      <c r="J669" s="1" t="s">
        <v>181</v>
      </c>
    </row>
    <row r="670" spans="1:10" x14ac:dyDescent="0.25">
      <c r="A670">
        <v>74</v>
      </c>
      <c r="B670">
        <v>2</v>
      </c>
      <c r="C670" s="1" t="s">
        <v>1375</v>
      </c>
      <c r="D670">
        <v>332</v>
      </c>
      <c r="E670" s="2">
        <v>0.90138888888888891</v>
      </c>
      <c r="F670" s="1" t="s">
        <v>812</v>
      </c>
      <c r="G670" t="b">
        <v>1</v>
      </c>
      <c r="H670" s="3">
        <v>43538.901875000003</v>
      </c>
      <c r="I670" s="1" t="s">
        <v>320</v>
      </c>
      <c r="J670" s="1" t="s">
        <v>321</v>
      </c>
    </row>
    <row r="671" spans="1:10" x14ac:dyDescent="0.25">
      <c r="A671">
        <v>75</v>
      </c>
      <c r="B671">
        <v>1</v>
      </c>
      <c r="C671" s="1" t="s">
        <v>1376</v>
      </c>
      <c r="D671">
        <v>332</v>
      </c>
      <c r="E671" s="2">
        <v>0.90208333333333335</v>
      </c>
      <c r="F671" s="1" t="s">
        <v>775</v>
      </c>
      <c r="G671" t="b">
        <v>1</v>
      </c>
      <c r="H671" s="3">
        <v>43538.902118055557</v>
      </c>
      <c r="I671" s="1" t="s">
        <v>180</v>
      </c>
      <c r="J671" s="1" t="s">
        <v>181</v>
      </c>
    </row>
    <row r="672" spans="1:10" x14ac:dyDescent="0.25">
      <c r="A672">
        <v>75</v>
      </c>
      <c r="B672">
        <v>2</v>
      </c>
      <c r="C672" s="1" t="s">
        <v>1376</v>
      </c>
      <c r="D672">
        <v>332</v>
      </c>
      <c r="E672" s="2">
        <v>0.90208333333333335</v>
      </c>
      <c r="F672" s="1" t="s">
        <v>812</v>
      </c>
      <c r="G672" t="b">
        <v>1</v>
      </c>
      <c r="H672" s="3">
        <v>43538.901875000003</v>
      </c>
      <c r="I672" s="1" t="s">
        <v>320</v>
      </c>
      <c r="J672" s="1" t="s">
        <v>321</v>
      </c>
    </row>
    <row r="673" spans="1:10" x14ac:dyDescent="0.25">
      <c r="A673">
        <v>76</v>
      </c>
      <c r="B673">
        <v>1</v>
      </c>
      <c r="C673" s="1" t="s">
        <v>1377</v>
      </c>
      <c r="D673">
        <v>332</v>
      </c>
      <c r="E673" s="2">
        <v>0.90208333333333335</v>
      </c>
      <c r="F673" s="1" t="s">
        <v>775</v>
      </c>
      <c r="G673" t="b">
        <v>1</v>
      </c>
      <c r="H673" s="3">
        <v>43538.902118055557</v>
      </c>
      <c r="I673" s="1" t="s">
        <v>180</v>
      </c>
      <c r="J673" s="1" t="s">
        <v>181</v>
      </c>
    </row>
    <row r="674" spans="1:10" x14ac:dyDescent="0.25">
      <c r="A674">
        <v>76</v>
      </c>
      <c r="B674">
        <v>2</v>
      </c>
      <c r="C674" s="1" t="s">
        <v>1377</v>
      </c>
      <c r="D674">
        <v>332</v>
      </c>
      <c r="E674" s="2">
        <v>0.90208333333333335</v>
      </c>
      <c r="F674" s="1" t="s">
        <v>812</v>
      </c>
      <c r="G674" t="b">
        <v>1</v>
      </c>
      <c r="H674" s="3">
        <v>43538.902488425927</v>
      </c>
      <c r="I674" s="1" t="s">
        <v>368</v>
      </c>
      <c r="J674" s="1" t="s">
        <v>369</v>
      </c>
    </row>
    <row r="675" spans="1:10" x14ac:dyDescent="0.25">
      <c r="A675">
        <v>77</v>
      </c>
      <c r="B675">
        <v>1</v>
      </c>
      <c r="C675" s="1" t="s">
        <v>1378</v>
      </c>
      <c r="D675">
        <v>332</v>
      </c>
      <c r="E675" s="2">
        <v>0.90277777777777779</v>
      </c>
      <c r="F675" s="1" t="s">
        <v>775</v>
      </c>
      <c r="G675" t="b">
        <v>1</v>
      </c>
      <c r="H675" s="3">
        <v>43538.902638888889</v>
      </c>
      <c r="I675" s="1" t="s">
        <v>180</v>
      </c>
      <c r="J675" s="1" t="s">
        <v>181</v>
      </c>
    </row>
    <row r="676" spans="1:10" x14ac:dyDescent="0.25">
      <c r="A676">
        <v>77</v>
      </c>
      <c r="B676">
        <v>2</v>
      </c>
      <c r="C676" s="1" t="s">
        <v>1378</v>
      </c>
      <c r="D676">
        <v>332</v>
      </c>
      <c r="E676" s="2">
        <v>0.90277777777777779</v>
      </c>
      <c r="F676" s="1" t="s">
        <v>812</v>
      </c>
      <c r="G676" t="b">
        <v>1</v>
      </c>
      <c r="H676" s="3">
        <v>43538.902916666666</v>
      </c>
      <c r="I676" s="1" t="s">
        <v>210</v>
      </c>
      <c r="J676" s="1" t="s">
        <v>211</v>
      </c>
    </row>
    <row r="677" spans="1:10" x14ac:dyDescent="0.25">
      <c r="A677">
        <v>78</v>
      </c>
      <c r="B677">
        <v>1</v>
      </c>
      <c r="C677" s="1" t="s">
        <v>1379</v>
      </c>
      <c r="D677">
        <v>332</v>
      </c>
      <c r="E677" s="2">
        <v>0.90277777777777779</v>
      </c>
      <c r="F677" s="1" t="s">
        <v>775</v>
      </c>
      <c r="G677" t="b">
        <v>1</v>
      </c>
      <c r="H677" s="3">
        <v>43538.90315972222</v>
      </c>
      <c r="I677" s="1" t="s">
        <v>180</v>
      </c>
      <c r="J677" s="1" t="s">
        <v>181</v>
      </c>
    </row>
    <row r="678" spans="1:10" x14ac:dyDescent="0.25">
      <c r="A678">
        <v>78</v>
      </c>
      <c r="B678">
        <v>2</v>
      </c>
      <c r="C678" s="1" t="s">
        <v>1379</v>
      </c>
      <c r="D678">
        <v>332</v>
      </c>
      <c r="E678" s="2">
        <v>0.90277777777777779</v>
      </c>
      <c r="F678" s="1" t="s">
        <v>812</v>
      </c>
      <c r="G678" t="b">
        <v>1</v>
      </c>
      <c r="H678" s="3">
        <v>43538.903078703705</v>
      </c>
      <c r="I678" s="1" t="s">
        <v>696</v>
      </c>
      <c r="J678" s="1" t="s">
        <v>697</v>
      </c>
    </row>
    <row r="679" spans="1:10" x14ac:dyDescent="0.25">
      <c r="A679">
        <v>79</v>
      </c>
      <c r="B679">
        <v>1</v>
      </c>
      <c r="C679" s="1" t="s">
        <v>1380</v>
      </c>
      <c r="D679">
        <v>332</v>
      </c>
      <c r="E679" s="2">
        <v>0.90347222222222223</v>
      </c>
      <c r="F679" s="1" t="s">
        <v>775</v>
      </c>
      <c r="G679" t="b">
        <v>1</v>
      </c>
      <c r="H679" s="3">
        <v>43538.903344907405</v>
      </c>
      <c r="I679" s="1" t="s">
        <v>180</v>
      </c>
      <c r="J679" s="1" t="s">
        <v>181</v>
      </c>
    </row>
    <row r="680" spans="1:10" x14ac:dyDescent="0.25">
      <c r="A680">
        <v>79</v>
      </c>
      <c r="B680">
        <v>2</v>
      </c>
      <c r="C680" s="1" t="s">
        <v>1380</v>
      </c>
      <c r="D680">
        <v>332</v>
      </c>
      <c r="E680" s="2">
        <v>0.90347222222222223</v>
      </c>
      <c r="F680" s="1" t="s">
        <v>812</v>
      </c>
      <c r="G680" t="b">
        <v>1</v>
      </c>
      <c r="H680" s="3">
        <v>43538.903437499997</v>
      </c>
      <c r="I680" s="1" t="s">
        <v>322</v>
      </c>
      <c r="J680" s="1" t="s">
        <v>323</v>
      </c>
    </row>
    <row r="681" spans="1:10" x14ac:dyDescent="0.25">
      <c r="A681">
        <v>80</v>
      </c>
      <c r="B681">
        <v>1</v>
      </c>
      <c r="C681" s="1" t="s">
        <v>1381</v>
      </c>
      <c r="D681">
        <v>332</v>
      </c>
      <c r="E681" s="2">
        <v>0.90347222222222223</v>
      </c>
      <c r="F681" s="1" t="s">
        <v>721</v>
      </c>
      <c r="G681" t="b">
        <v>1</v>
      </c>
      <c r="H681" s="3">
        <v>43538.903981481482</v>
      </c>
      <c r="I681" s="1" t="s">
        <v>681</v>
      </c>
      <c r="J681" s="1" t="s">
        <v>682</v>
      </c>
    </row>
    <row r="682" spans="1:10" x14ac:dyDescent="0.25">
      <c r="A682">
        <v>80</v>
      </c>
      <c r="B682">
        <v>2</v>
      </c>
      <c r="C682" s="1" t="s">
        <v>1381</v>
      </c>
      <c r="D682">
        <v>332</v>
      </c>
      <c r="E682" s="2">
        <v>0.90347222222222223</v>
      </c>
      <c r="F682" s="1" t="s">
        <v>775</v>
      </c>
      <c r="G682" t="b">
        <v>1</v>
      </c>
      <c r="H682" s="3">
        <v>43538.903680555559</v>
      </c>
      <c r="I682" s="1" t="s">
        <v>180</v>
      </c>
      <c r="J682" s="1" t="s">
        <v>181</v>
      </c>
    </row>
    <row r="683" spans="1:10" x14ac:dyDescent="0.25">
      <c r="A683">
        <v>80</v>
      </c>
      <c r="B683">
        <v>3</v>
      </c>
      <c r="C683" s="1" t="s">
        <v>1381</v>
      </c>
      <c r="D683">
        <v>332</v>
      </c>
      <c r="E683" s="2">
        <v>0.90347222222222223</v>
      </c>
      <c r="F683" s="1" t="s">
        <v>812</v>
      </c>
      <c r="G683" t="b">
        <v>1</v>
      </c>
      <c r="H683" s="3">
        <v>43538.903958333336</v>
      </c>
      <c r="I683" s="1" t="s">
        <v>190</v>
      </c>
      <c r="J683" s="1" t="s">
        <v>191</v>
      </c>
    </row>
    <row r="684" spans="1:10" x14ac:dyDescent="0.25">
      <c r="A684">
        <v>81</v>
      </c>
      <c r="B684">
        <v>1</v>
      </c>
      <c r="C684" s="1" t="s">
        <v>1382</v>
      </c>
      <c r="D684">
        <v>332</v>
      </c>
      <c r="E684" s="2">
        <v>0.90416666666666667</v>
      </c>
      <c r="F684" s="1" t="s">
        <v>721</v>
      </c>
      <c r="G684" t="b">
        <v>1</v>
      </c>
      <c r="H684" s="3">
        <v>43538.90421296296</v>
      </c>
      <c r="I684" s="1" t="s">
        <v>681</v>
      </c>
      <c r="J684" s="1" t="s">
        <v>682</v>
      </c>
    </row>
    <row r="685" spans="1:10" x14ac:dyDescent="0.25">
      <c r="A685">
        <v>81</v>
      </c>
      <c r="B685">
        <v>2</v>
      </c>
      <c r="C685" s="1" t="s">
        <v>1382</v>
      </c>
      <c r="D685">
        <v>332</v>
      </c>
      <c r="E685" s="2">
        <v>0.90416666666666667</v>
      </c>
      <c r="F685" s="1" t="s">
        <v>775</v>
      </c>
      <c r="G685" t="b">
        <v>1</v>
      </c>
      <c r="H685" s="3">
        <v>43538.90421296296</v>
      </c>
      <c r="I685" s="1" t="s">
        <v>180</v>
      </c>
      <c r="J685" s="1" t="s">
        <v>181</v>
      </c>
    </row>
    <row r="686" spans="1:10" x14ac:dyDescent="0.25">
      <c r="A686">
        <v>81</v>
      </c>
      <c r="B686">
        <v>3</v>
      </c>
      <c r="C686" s="1" t="s">
        <v>1382</v>
      </c>
      <c r="D686">
        <v>332</v>
      </c>
      <c r="E686" s="2">
        <v>0.90416666666666667</v>
      </c>
      <c r="F686" s="1" t="s">
        <v>812</v>
      </c>
      <c r="G686" t="b">
        <v>1</v>
      </c>
      <c r="H686" s="3">
        <v>43538.903958333336</v>
      </c>
      <c r="I686" s="1" t="s">
        <v>190</v>
      </c>
      <c r="J686" s="1" t="s">
        <v>191</v>
      </c>
    </row>
    <row r="687" spans="1:10" x14ac:dyDescent="0.25">
      <c r="A687">
        <v>82</v>
      </c>
      <c r="B687">
        <v>1</v>
      </c>
      <c r="C687" s="1" t="s">
        <v>1383</v>
      </c>
      <c r="D687">
        <v>332</v>
      </c>
      <c r="E687" s="2">
        <v>0.90416666666666667</v>
      </c>
      <c r="F687" s="1" t="s">
        <v>721</v>
      </c>
      <c r="G687" t="b">
        <v>1</v>
      </c>
      <c r="H687" s="3">
        <v>43538.90421296296</v>
      </c>
      <c r="I687" s="1" t="s">
        <v>681</v>
      </c>
      <c r="J687" s="1" t="s">
        <v>682</v>
      </c>
    </row>
    <row r="688" spans="1:10" x14ac:dyDescent="0.25">
      <c r="A688">
        <v>82</v>
      </c>
      <c r="B688">
        <v>2</v>
      </c>
      <c r="C688" s="1" t="s">
        <v>1383</v>
      </c>
      <c r="D688">
        <v>332</v>
      </c>
      <c r="E688" s="2">
        <v>0.90416666666666667</v>
      </c>
      <c r="F688" s="1" t="s">
        <v>775</v>
      </c>
      <c r="G688" t="b">
        <v>1</v>
      </c>
      <c r="H688" s="3">
        <v>43538.90421296296</v>
      </c>
      <c r="I688" s="1" t="s">
        <v>180</v>
      </c>
      <c r="J688" s="1" t="s">
        <v>181</v>
      </c>
    </row>
    <row r="689" spans="1:10" x14ac:dyDescent="0.25">
      <c r="A689">
        <v>82</v>
      </c>
      <c r="B689">
        <v>3</v>
      </c>
      <c r="C689" s="1" t="s">
        <v>1383</v>
      </c>
      <c r="D689">
        <v>332</v>
      </c>
      <c r="E689" s="2">
        <v>0.90416666666666667</v>
      </c>
      <c r="F689" s="1" t="s">
        <v>812</v>
      </c>
      <c r="G689" t="b">
        <v>1</v>
      </c>
      <c r="H689" s="3">
        <v>43538.904583333337</v>
      </c>
      <c r="I689" s="1" t="s">
        <v>348</v>
      </c>
      <c r="J689" s="1" t="s">
        <v>349</v>
      </c>
    </row>
    <row r="690" spans="1:10" x14ac:dyDescent="0.25">
      <c r="A690">
        <v>83</v>
      </c>
      <c r="B690">
        <v>1</v>
      </c>
      <c r="C690" s="1" t="s">
        <v>1384</v>
      </c>
      <c r="D690">
        <v>332</v>
      </c>
      <c r="E690" s="2">
        <v>0.90486111111111112</v>
      </c>
      <c r="F690" s="1" t="s">
        <v>721</v>
      </c>
      <c r="G690" t="b">
        <v>1</v>
      </c>
      <c r="H690" s="3">
        <v>43538.904733796298</v>
      </c>
      <c r="I690" s="1" t="s">
        <v>681</v>
      </c>
      <c r="J690" s="1" t="s">
        <v>682</v>
      </c>
    </row>
    <row r="691" spans="1:10" x14ac:dyDescent="0.25">
      <c r="A691">
        <v>83</v>
      </c>
      <c r="B691">
        <v>2</v>
      </c>
      <c r="C691" s="1" t="s">
        <v>1384</v>
      </c>
      <c r="D691">
        <v>332</v>
      </c>
      <c r="E691" s="2">
        <v>0.90486111111111112</v>
      </c>
      <c r="F691" s="1" t="s">
        <v>775</v>
      </c>
      <c r="G691" t="b">
        <v>1</v>
      </c>
      <c r="H691" s="3">
        <v>43538.904733796298</v>
      </c>
      <c r="I691" s="1" t="s">
        <v>180</v>
      </c>
      <c r="J691" s="1" t="s">
        <v>181</v>
      </c>
    </row>
    <row r="692" spans="1:10" x14ac:dyDescent="0.25">
      <c r="A692">
        <v>83</v>
      </c>
      <c r="B692">
        <v>3</v>
      </c>
      <c r="C692" s="1" t="s">
        <v>1384</v>
      </c>
      <c r="D692">
        <v>332</v>
      </c>
      <c r="E692" s="2">
        <v>0.90486111111111112</v>
      </c>
      <c r="F692" s="1" t="s">
        <v>812</v>
      </c>
      <c r="G692" t="b">
        <v>1</v>
      </c>
      <c r="H692" s="3">
        <v>43538.904999999999</v>
      </c>
      <c r="I692" s="1" t="s">
        <v>310</v>
      </c>
      <c r="J692" s="1" t="s">
        <v>311</v>
      </c>
    </row>
    <row r="693" spans="1:10" x14ac:dyDescent="0.25">
      <c r="A693">
        <v>84</v>
      </c>
      <c r="B693">
        <v>1</v>
      </c>
      <c r="C693" s="1" t="s">
        <v>1385</v>
      </c>
      <c r="D693">
        <v>332</v>
      </c>
      <c r="E693" s="2">
        <v>0.90486111111111112</v>
      </c>
      <c r="F693" s="1" t="s">
        <v>721</v>
      </c>
      <c r="G693" t="b">
        <v>1</v>
      </c>
      <c r="H693" s="3">
        <v>43538.905266203707</v>
      </c>
      <c r="I693" s="1" t="s">
        <v>681</v>
      </c>
      <c r="J693" s="1" t="s">
        <v>682</v>
      </c>
    </row>
    <row r="694" spans="1:10" x14ac:dyDescent="0.25">
      <c r="A694">
        <v>84</v>
      </c>
      <c r="B694">
        <v>2</v>
      </c>
      <c r="C694" s="1" t="s">
        <v>1385</v>
      </c>
      <c r="D694">
        <v>332</v>
      </c>
      <c r="E694" s="2">
        <v>0.90486111111111112</v>
      </c>
      <c r="F694" s="1" t="s">
        <v>812</v>
      </c>
      <c r="G694" t="b">
        <v>1</v>
      </c>
      <c r="H694" s="3">
        <v>43538.904999999999</v>
      </c>
      <c r="I694" s="1" t="s">
        <v>310</v>
      </c>
      <c r="J694" s="1" t="s">
        <v>311</v>
      </c>
    </row>
    <row r="695" spans="1:10" x14ac:dyDescent="0.25">
      <c r="A695">
        <v>85</v>
      </c>
      <c r="B695">
        <v>1</v>
      </c>
      <c r="C695" s="1" t="s">
        <v>1386</v>
      </c>
      <c r="D695">
        <v>332</v>
      </c>
      <c r="E695" s="2">
        <v>0.90555555555555556</v>
      </c>
      <c r="F695" s="1" t="s">
        <v>721</v>
      </c>
      <c r="G695" t="b">
        <v>1</v>
      </c>
      <c r="H695" s="3">
        <v>43538.905486111114</v>
      </c>
      <c r="I695" s="1" t="s">
        <v>681</v>
      </c>
      <c r="J695" s="1" t="s">
        <v>682</v>
      </c>
    </row>
    <row r="696" spans="1:10" x14ac:dyDescent="0.25">
      <c r="A696">
        <v>85</v>
      </c>
      <c r="B696">
        <v>2</v>
      </c>
      <c r="C696" s="1" t="s">
        <v>1386</v>
      </c>
      <c r="D696">
        <v>332</v>
      </c>
      <c r="E696" s="2">
        <v>0.90555555555555556</v>
      </c>
      <c r="F696" s="1" t="s">
        <v>812</v>
      </c>
      <c r="G696" t="b">
        <v>1</v>
      </c>
      <c r="H696" s="3">
        <v>43538.90552083333</v>
      </c>
      <c r="I696" s="1" t="s">
        <v>238</v>
      </c>
      <c r="J696" s="1" t="s">
        <v>239</v>
      </c>
    </row>
    <row r="697" spans="1:10" x14ac:dyDescent="0.25">
      <c r="A697">
        <v>86</v>
      </c>
      <c r="B697">
        <v>1</v>
      </c>
      <c r="C697" s="1" t="s">
        <v>1387</v>
      </c>
      <c r="D697">
        <v>332</v>
      </c>
      <c r="E697" s="2">
        <v>0.90555555555555556</v>
      </c>
      <c r="F697" s="1" t="s">
        <v>721</v>
      </c>
      <c r="G697" t="b">
        <v>1</v>
      </c>
      <c r="H697" s="3">
        <v>43538.906018518515</v>
      </c>
      <c r="I697" s="1" t="s">
        <v>681</v>
      </c>
      <c r="J697" s="1" t="s">
        <v>682</v>
      </c>
    </row>
    <row r="698" spans="1:10" x14ac:dyDescent="0.25">
      <c r="A698">
        <v>86</v>
      </c>
      <c r="B698">
        <v>2</v>
      </c>
      <c r="C698" s="1" t="s">
        <v>1387</v>
      </c>
      <c r="D698">
        <v>332</v>
      </c>
      <c r="E698" s="2">
        <v>0.90555555555555556</v>
      </c>
      <c r="F698" s="1" t="s">
        <v>812</v>
      </c>
      <c r="G698" t="b">
        <v>1</v>
      </c>
      <c r="H698" s="3">
        <v>43538.906041666669</v>
      </c>
      <c r="I698" s="1" t="s">
        <v>446</v>
      </c>
      <c r="J698" s="1" t="s">
        <v>447</v>
      </c>
    </row>
    <row r="699" spans="1:10" x14ac:dyDescent="0.25">
      <c r="A699">
        <v>87</v>
      </c>
      <c r="B699">
        <v>1</v>
      </c>
      <c r="C699" s="1" t="s">
        <v>1388</v>
      </c>
      <c r="D699">
        <v>332</v>
      </c>
      <c r="E699" s="2">
        <v>0.90625</v>
      </c>
      <c r="F699" s="1" t="s">
        <v>721</v>
      </c>
      <c r="G699" t="b">
        <v>1</v>
      </c>
      <c r="H699" s="3">
        <v>43538.9062962963</v>
      </c>
      <c r="I699" s="1" t="s">
        <v>681</v>
      </c>
      <c r="J699" s="1" t="s">
        <v>682</v>
      </c>
    </row>
    <row r="700" spans="1:10" x14ac:dyDescent="0.25">
      <c r="A700">
        <v>87</v>
      </c>
      <c r="B700">
        <v>2</v>
      </c>
      <c r="C700" s="1" t="s">
        <v>1388</v>
      </c>
      <c r="D700">
        <v>332</v>
      </c>
      <c r="E700" s="2">
        <v>0.90625</v>
      </c>
      <c r="F700" s="1" t="s">
        <v>812</v>
      </c>
      <c r="G700" t="b">
        <v>1</v>
      </c>
      <c r="H700" s="3">
        <v>43538.906041666669</v>
      </c>
      <c r="I700" s="1" t="s">
        <v>446</v>
      </c>
      <c r="J700" s="1" t="s">
        <v>447</v>
      </c>
    </row>
    <row r="701" spans="1:10" x14ac:dyDescent="0.25">
      <c r="A701">
        <v>88</v>
      </c>
      <c r="B701">
        <v>1</v>
      </c>
      <c r="C701" s="1" t="s">
        <v>1389</v>
      </c>
      <c r="D701">
        <v>332</v>
      </c>
      <c r="E701" s="2">
        <v>0.90625</v>
      </c>
      <c r="F701" s="1" t="s">
        <v>721</v>
      </c>
      <c r="G701" t="b">
        <v>1</v>
      </c>
      <c r="H701" s="3">
        <v>43538.9062962963</v>
      </c>
      <c r="I701" s="1" t="s">
        <v>681</v>
      </c>
      <c r="J701" s="1" t="s">
        <v>682</v>
      </c>
    </row>
    <row r="702" spans="1:10" x14ac:dyDescent="0.25">
      <c r="A702">
        <v>88</v>
      </c>
      <c r="B702">
        <v>2</v>
      </c>
      <c r="C702" s="1" t="s">
        <v>1389</v>
      </c>
      <c r="D702">
        <v>332</v>
      </c>
      <c r="E702" s="2">
        <v>0.90625</v>
      </c>
      <c r="F702" s="1" t="s">
        <v>812</v>
      </c>
      <c r="G702" t="b">
        <v>1</v>
      </c>
      <c r="H702" s="3">
        <v>43538.906666666669</v>
      </c>
      <c r="I702" s="1" t="s">
        <v>248</v>
      </c>
      <c r="J702" s="1" t="s">
        <v>249</v>
      </c>
    </row>
    <row r="703" spans="1:10" x14ac:dyDescent="0.25">
      <c r="A703">
        <v>89</v>
      </c>
      <c r="B703">
        <v>1</v>
      </c>
      <c r="C703" s="1" t="s">
        <v>1390</v>
      </c>
      <c r="D703">
        <v>332</v>
      </c>
      <c r="E703" s="2">
        <v>0.90694444444444444</v>
      </c>
      <c r="F703" s="1" t="s">
        <v>721</v>
      </c>
      <c r="G703" t="b">
        <v>1</v>
      </c>
      <c r="H703" s="3">
        <v>43538.906828703701</v>
      </c>
      <c r="I703" s="1" t="s">
        <v>681</v>
      </c>
      <c r="J703" s="1" t="s">
        <v>682</v>
      </c>
    </row>
    <row r="704" spans="1:10" x14ac:dyDescent="0.25">
      <c r="A704">
        <v>89</v>
      </c>
      <c r="B704">
        <v>2</v>
      </c>
      <c r="C704" s="1" t="s">
        <v>1390</v>
      </c>
      <c r="D704">
        <v>332</v>
      </c>
      <c r="E704" s="2">
        <v>0.90694444444444444</v>
      </c>
      <c r="F704" s="1" t="s">
        <v>812</v>
      </c>
      <c r="G704" t="b">
        <v>1</v>
      </c>
      <c r="H704" s="3">
        <v>43538.907083333332</v>
      </c>
      <c r="I704" s="1" t="s">
        <v>428</v>
      </c>
      <c r="J704" s="1" t="s">
        <v>429</v>
      </c>
    </row>
    <row r="705" spans="1:10" x14ac:dyDescent="0.25">
      <c r="A705">
        <v>90</v>
      </c>
      <c r="B705">
        <v>1</v>
      </c>
      <c r="C705" s="1" t="s">
        <v>1391</v>
      </c>
      <c r="D705">
        <v>332</v>
      </c>
      <c r="E705" s="2">
        <v>0.90694444444444444</v>
      </c>
      <c r="F705" s="1" t="s">
        <v>721</v>
      </c>
      <c r="G705" t="b">
        <v>1</v>
      </c>
      <c r="H705" s="3">
        <v>43538.907349537039</v>
      </c>
      <c r="I705" s="1" t="s">
        <v>681</v>
      </c>
      <c r="J705" s="1" t="s">
        <v>682</v>
      </c>
    </row>
    <row r="706" spans="1:10" x14ac:dyDescent="0.25">
      <c r="A706">
        <v>90</v>
      </c>
      <c r="B706">
        <v>2</v>
      </c>
      <c r="C706" s="1" t="s">
        <v>1391</v>
      </c>
      <c r="D706">
        <v>332</v>
      </c>
      <c r="E706" s="2">
        <v>0.90694444444444444</v>
      </c>
      <c r="F706" s="1" t="s">
        <v>812</v>
      </c>
      <c r="G706" t="b">
        <v>1</v>
      </c>
      <c r="H706" s="3">
        <v>43538.907083333332</v>
      </c>
      <c r="I706" s="1" t="s">
        <v>428</v>
      </c>
      <c r="J706" s="1" t="s">
        <v>429</v>
      </c>
    </row>
    <row r="707" spans="1:10" x14ac:dyDescent="0.25">
      <c r="A707">
        <v>91</v>
      </c>
      <c r="B707">
        <v>1</v>
      </c>
      <c r="C707" s="1" t="s">
        <v>1392</v>
      </c>
      <c r="D707">
        <v>332</v>
      </c>
      <c r="E707" s="2">
        <v>0.90763888888888888</v>
      </c>
      <c r="F707" s="1" t="s">
        <v>721</v>
      </c>
      <c r="G707" t="b">
        <v>1</v>
      </c>
      <c r="H707" s="3">
        <v>43538.907349537039</v>
      </c>
      <c r="I707" s="1" t="s">
        <v>681</v>
      </c>
      <c r="J707" s="1" t="s">
        <v>682</v>
      </c>
    </row>
    <row r="708" spans="1:10" x14ac:dyDescent="0.25">
      <c r="A708">
        <v>91</v>
      </c>
      <c r="B708">
        <v>2</v>
      </c>
      <c r="C708" s="1" t="s">
        <v>1392</v>
      </c>
      <c r="D708">
        <v>332</v>
      </c>
      <c r="E708" s="2">
        <v>0.90763888888888888</v>
      </c>
      <c r="F708" s="1" t="s">
        <v>812</v>
      </c>
      <c r="G708" t="b">
        <v>1</v>
      </c>
      <c r="H708" s="3">
        <v>43538.907604166663</v>
      </c>
      <c r="I708" s="1" t="s">
        <v>340</v>
      </c>
      <c r="J708" s="1" t="s">
        <v>341</v>
      </c>
    </row>
    <row r="709" spans="1:10" x14ac:dyDescent="0.25">
      <c r="A709">
        <v>92</v>
      </c>
      <c r="B709">
        <v>1</v>
      </c>
      <c r="C709" s="1" t="s">
        <v>1393</v>
      </c>
      <c r="D709">
        <v>332</v>
      </c>
      <c r="E709" s="2">
        <v>0.90763888888888888</v>
      </c>
      <c r="F709" s="1" t="s">
        <v>721</v>
      </c>
      <c r="G709" t="b">
        <v>1</v>
      </c>
      <c r="H709" s="3">
        <v>43538.907858796294</v>
      </c>
      <c r="I709" s="1" t="s">
        <v>681</v>
      </c>
      <c r="J709" s="1" t="s">
        <v>682</v>
      </c>
    </row>
    <row r="710" spans="1:10" x14ac:dyDescent="0.25">
      <c r="A710">
        <v>92</v>
      </c>
      <c r="B710">
        <v>2</v>
      </c>
      <c r="C710" s="1" t="s">
        <v>1393</v>
      </c>
      <c r="D710">
        <v>332</v>
      </c>
      <c r="E710" s="2">
        <v>0.90763888888888888</v>
      </c>
      <c r="F710" s="1" t="s">
        <v>812</v>
      </c>
      <c r="G710" t="b">
        <v>1</v>
      </c>
      <c r="H710" s="3">
        <v>43538.908136574071</v>
      </c>
      <c r="I710" s="1" t="s">
        <v>296</v>
      </c>
      <c r="J710" s="1" t="s">
        <v>297</v>
      </c>
    </row>
    <row r="711" spans="1:10" x14ac:dyDescent="0.25">
      <c r="A711">
        <v>93</v>
      </c>
      <c r="B711">
        <v>1</v>
      </c>
      <c r="C711" s="1" t="s">
        <v>1394</v>
      </c>
      <c r="D711">
        <v>332</v>
      </c>
      <c r="E711" s="2">
        <v>0.90833333333333333</v>
      </c>
      <c r="F711" s="1" t="s">
        <v>721</v>
      </c>
      <c r="G711" t="b">
        <v>1</v>
      </c>
      <c r="H711" s="3">
        <v>43538.908402777779</v>
      </c>
      <c r="I711" s="1" t="s">
        <v>681</v>
      </c>
      <c r="J711" s="1" t="s">
        <v>682</v>
      </c>
    </row>
    <row r="712" spans="1:10" x14ac:dyDescent="0.25">
      <c r="A712">
        <v>93</v>
      </c>
      <c r="B712">
        <v>2</v>
      </c>
      <c r="C712" s="1" t="s">
        <v>1394</v>
      </c>
      <c r="D712">
        <v>332</v>
      </c>
      <c r="E712" s="2">
        <v>0.90833333333333333</v>
      </c>
      <c r="F712" s="1" t="s">
        <v>812</v>
      </c>
      <c r="G712" t="b">
        <v>1</v>
      </c>
      <c r="H712" s="3">
        <v>43538.908136574071</v>
      </c>
      <c r="I712" s="1" t="s">
        <v>296</v>
      </c>
      <c r="J712" s="1" t="s">
        <v>297</v>
      </c>
    </row>
    <row r="713" spans="1:10" x14ac:dyDescent="0.25">
      <c r="A713">
        <v>94</v>
      </c>
      <c r="B713">
        <v>1</v>
      </c>
      <c r="C713" s="1" t="s">
        <v>1395</v>
      </c>
      <c r="D713">
        <v>332</v>
      </c>
      <c r="E713" s="2">
        <v>0.90833333333333333</v>
      </c>
      <c r="F713" s="1" t="s">
        <v>721</v>
      </c>
      <c r="G713" t="b">
        <v>1</v>
      </c>
      <c r="H713" s="3">
        <v>43538.908402777779</v>
      </c>
      <c r="I713" s="1" t="s">
        <v>681</v>
      </c>
      <c r="J713" s="1" t="s">
        <v>682</v>
      </c>
    </row>
    <row r="714" spans="1:10" x14ac:dyDescent="0.25">
      <c r="A714">
        <v>94</v>
      </c>
      <c r="B714">
        <v>2</v>
      </c>
      <c r="C714" s="1" t="s">
        <v>1395</v>
      </c>
      <c r="D714">
        <v>332</v>
      </c>
      <c r="E714" s="2">
        <v>0.90833333333333333</v>
      </c>
      <c r="F714" s="1" t="s">
        <v>812</v>
      </c>
      <c r="G714" t="b">
        <v>1</v>
      </c>
      <c r="H714" s="3">
        <v>43538.908761574072</v>
      </c>
      <c r="I714" s="1" t="s">
        <v>298</v>
      </c>
      <c r="J714" s="1" t="s">
        <v>299</v>
      </c>
    </row>
    <row r="715" spans="1:10" x14ac:dyDescent="0.25">
      <c r="A715">
        <v>95</v>
      </c>
      <c r="B715">
        <v>1</v>
      </c>
      <c r="C715" s="1" t="s">
        <v>1396</v>
      </c>
      <c r="D715">
        <v>332</v>
      </c>
      <c r="E715" s="2">
        <v>0.90902777777777777</v>
      </c>
      <c r="F715" s="1" t="s">
        <v>721</v>
      </c>
      <c r="G715" t="b">
        <v>1</v>
      </c>
      <c r="H715" s="3">
        <v>43538.90892361111</v>
      </c>
      <c r="I715" s="1" t="s">
        <v>681</v>
      </c>
      <c r="J715" s="1" t="s">
        <v>682</v>
      </c>
    </row>
    <row r="716" spans="1:10" x14ac:dyDescent="0.25">
      <c r="A716">
        <v>95</v>
      </c>
      <c r="B716">
        <v>2</v>
      </c>
      <c r="C716" s="1" t="s">
        <v>1396</v>
      </c>
      <c r="D716">
        <v>332</v>
      </c>
      <c r="E716" s="2">
        <v>0.90902777777777777</v>
      </c>
      <c r="F716" s="1" t="s">
        <v>812</v>
      </c>
      <c r="G716" t="b">
        <v>1</v>
      </c>
      <c r="H716" s="3">
        <v>43538.909189814818</v>
      </c>
      <c r="I716" s="1" t="s">
        <v>240</v>
      </c>
      <c r="J716" s="1" t="s">
        <v>241</v>
      </c>
    </row>
    <row r="717" spans="1:10" x14ac:dyDescent="0.25">
      <c r="A717">
        <v>96</v>
      </c>
      <c r="B717">
        <v>1</v>
      </c>
      <c r="C717" s="1" t="s">
        <v>1397</v>
      </c>
      <c r="D717">
        <v>332</v>
      </c>
      <c r="E717" s="2">
        <v>0.90902777777777777</v>
      </c>
      <c r="F717" s="1" t="s">
        <v>721</v>
      </c>
      <c r="G717" t="b">
        <v>1</v>
      </c>
      <c r="H717" s="3">
        <v>43538.909432870372</v>
      </c>
      <c r="I717" s="1" t="s">
        <v>681</v>
      </c>
      <c r="J717" s="1" t="s">
        <v>682</v>
      </c>
    </row>
    <row r="718" spans="1:10" x14ac:dyDescent="0.25">
      <c r="A718">
        <v>96</v>
      </c>
      <c r="B718">
        <v>2</v>
      </c>
      <c r="C718" s="1" t="s">
        <v>1397</v>
      </c>
      <c r="D718">
        <v>332</v>
      </c>
      <c r="E718" s="2">
        <v>0.90902777777777777</v>
      </c>
      <c r="F718" s="1" t="s">
        <v>812</v>
      </c>
      <c r="G718" t="b">
        <v>1</v>
      </c>
      <c r="H718" s="3">
        <v>43538.909189814818</v>
      </c>
      <c r="I718" s="1" t="s">
        <v>240</v>
      </c>
      <c r="J718" s="1" t="s">
        <v>241</v>
      </c>
    </row>
    <row r="719" spans="1:10" x14ac:dyDescent="0.25">
      <c r="A719">
        <v>97</v>
      </c>
      <c r="B719">
        <v>1</v>
      </c>
      <c r="C719" s="1" t="s">
        <v>1398</v>
      </c>
      <c r="D719">
        <v>332</v>
      </c>
      <c r="E719" s="2">
        <v>0.90972222222222221</v>
      </c>
      <c r="F719" s="1" t="s">
        <v>721</v>
      </c>
      <c r="G719" t="b">
        <v>1</v>
      </c>
      <c r="H719" s="3">
        <v>43538.909432870372</v>
      </c>
      <c r="I719" s="1" t="s">
        <v>681</v>
      </c>
      <c r="J719" s="1" t="s">
        <v>682</v>
      </c>
    </row>
    <row r="720" spans="1:10" x14ac:dyDescent="0.25">
      <c r="A720">
        <v>97</v>
      </c>
      <c r="B720">
        <v>2</v>
      </c>
      <c r="C720" s="1" t="s">
        <v>1398</v>
      </c>
      <c r="D720">
        <v>332</v>
      </c>
      <c r="E720" s="2">
        <v>0.90972222222222221</v>
      </c>
      <c r="F720" s="1" t="s">
        <v>812</v>
      </c>
      <c r="G720" t="b">
        <v>1</v>
      </c>
      <c r="H720" s="3">
        <v>43538.909699074073</v>
      </c>
      <c r="I720" s="1" t="s">
        <v>1399</v>
      </c>
      <c r="J720" s="1" t="s">
        <v>1400</v>
      </c>
    </row>
    <row r="721" spans="1:10" x14ac:dyDescent="0.25">
      <c r="A721">
        <v>98</v>
      </c>
      <c r="B721">
        <v>1</v>
      </c>
      <c r="C721" s="1" t="s">
        <v>1401</v>
      </c>
      <c r="D721">
        <v>332</v>
      </c>
      <c r="E721" s="2">
        <v>0.90972222222222221</v>
      </c>
      <c r="F721" s="1" t="s">
        <v>721</v>
      </c>
      <c r="G721" t="b">
        <v>1</v>
      </c>
      <c r="H721" s="3">
        <v>43538.90996527778</v>
      </c>
      <c r="I721" s="1" t="s">
        <v>681</v>
      </c>
      <c r="J721" s="1" t="s">
        <v>682</v>
      </c>
    </row>
    <row r="722" spans="1:10" x14ac:dyDescent="0.25">
      <c r="A722">
        <v>98</v>
      </c>
      <c r="B722">
        <v>2</v>
      </c>
      <c r="C722" s="1" t="s">
        <v>1401</v>
      </c>
      <c r="D722">
        <v>332</v>
      </c>
      <c r="E722" s="2">
        <v>0.90972222222222221</v>
      </c>
      <c r="F722" s="1" t="s">
        <v>812</v>
      </c>
      <c r="G722" t="b">
        <v>1</v>
      </c>
      <c r="H722" s="3">
        <v>43538.910219907404</v>
      </c>
      <c r="I722" s="1" t="s">
        <v>262</v>
      </c>
      <c r="J722" s="1" t="s">
        <v>263</v>
      </c>
    </row>
    <row r="723" spans="1:10" x14ac:dyDescent="0.25">
      <c r="A723">
        <v>99</v>
      </c>
      <c r="B723">
        <v>1</v>
      </c>
      <c r="C723" s="1" t="s">
        <v>1402</v>
      </c>
      <c r="D723">
        <v>332</v>
      </c>
      <c r="E723" s="2">
        <v>0.91041666666666665</v>
      </c>
      <c r="F723" s="1" t="s">
        <v>721</v>
      </c>
      <c r="G723" t="b">
        <v>1</v>
      </c>
      <c r="H723" s="3">
        <v>43538.910486111112</v>
      </c>
      <c r="I723" s="1" t="s">
        <v>681</v>
      </c>
      <c r="J723" s="1" t="s">
        <v>682</v>
      </c>
    </row>
    <row r="724" spans="1:10" x14ac:dyDescent="0.25">
      <c r="A724">
        <v>99</v>
      </c>
      <c r="B724">
        <v>2</v>
      </c>
      <c r="C724" s="1" t="s">
        <v>1402</v>
      </c>
      <c r="D724">
        <v>332</v>
      </c>
      <c r="E724" s="2">
        <v>0.91041666666666665</v>
      </c>
      <c r="F724" s="1" t="s">
        <v>812</v>
      </c>
      <c r="G724" t="b">
        <v>1</v>
      </c>
      <c r="H724" s="3">
        <v>43538.910219907404</v>
      </c>
      <c r="I724" s="1" t="s">
        <v>262</v>
      </c>
      <c r="J724" s="1" t="s">
        <v>263</v>
      </c>
    </row>
    <row r="725" spans="1:10" x14ac:dyDescent="0.25">
      <c r="A725">
        <v>100</v>
      </c>
      <c r="B725">
        <v>1</v>
      </c>
      <c r="C725" s="1" t="s">
        <v>1403</v>
      </c>
      <c r="D725">
        <v>332</v>
      </c>
      <c r="E725" s="2">
        <v>0.91041666666666665</v>
      </c>
      <c r="F725" s="1" t="s">
        <v>721</v>
      </c>
      <c r="G725" t="b">
        <v>1</v>
      </c>
      <c r="H725" s="3">
        <v>43538.910486111112</v>
      </c>
      <c r="I725" s="1" t="s">
        <v>681</v>
      </c>
      <c r="J725" s="1" t="s">
        <v>682</v>
      </c>
    </row>
    <row r="726" spans="1:10" x14ac:dyDescent="0.25">
      <c r="A726">
        <v>100</v>
      </c>
      <c r="B726">
        <v>2</v>
      </c>
      <c r="C726" s="1" t="s">
        <v>1403</v>
      </c>
      <c r="D726">
        <v>332</v>
      </c>
      <c r="E726" s="2">
        <v>0.91041666666666665</v>
      </c>
      <c r="F726" s="1" t="s">
        <v>812</v>
      </c>
      <c r="G726" t="b">
        <v>1</v>
      </c>
      <c r="H726" s="3">
        <v>43538.910844907405</v>
      </c>
      <c r="I726" s="1" t="s">
        <v>226</v>
      </c>
      <c r="J726" s="1" t="s">
        <v>227</v>
      </c>
    </row>
    <row r="727" spans="1:10" x14ac:dyDescent="0.25">
      <c r="A727">
        <v>101</v>
      </c>
      <c r="B727">
        <v>1</v>
      </c>
      <c r="C727" s="1" t="s">
        <v>1404</v>
      </c>
      <c r="D727">
        <v>332</v>
      </c>
      <c r="E727" s="2">
        <v>0.91111111111111109</v>
      </c>
      <c r="F727" s="1" t="s">
        <v>721</v>
      </c>
      <c r="G727" t="b">
        <v>1</v>
      </c>
      <c r="H727" s="3">
        <v>43538.910995370374</v>
      </c>
      <c r="I727" s="1" t="s">
        <v>681</v>
      </c>
      <c r="J727" s="1" t="s">
        <v>682</v>
      </c>
    </row>
    <row r="728" spans="1:10" x14ac:dyDescent="0.25">
      <c r="A728">
        <v>101</v>
      </c>
      <c r="B728">
        <v>2</v>
      </c>
      <c r="C728" s="1" t="s">
        <v>1404</v>
      </c>
      <c r="D728">
        <v>332</v>
      </c>
      <c r="E728" s="2">
        <v>0.91111111111111109</v>
      </c>
      <c r="F728" s="1" t="s">
        <v>812</v>
      </c>
      <c r="G728" t="b">
        <v>1</v>
      </c>
      <c r="H728" s="3">
        <v>43538.911261574074</v>
      </c>
      <c r="I728" s="1" t="s">
        <v>1405</v>
      </c>
      <c r="J728" s="1" t="s">
        <v>1406</v>
      </c>
    </row>
    <row r="729" spans="1:10" x14ac:dyDescent="0.25">
      <c r="A729">
        <v>102</v>
      </c>
      <c r="B729">
        <v>1</v>
      </c>
      <c r="C729" s="1" t="s">
        <v>1407</v>
      </c>
      <c r="D729">
        <v>332</v>
      </c>
      <c r="E729" s="2">
        <v>0.91111111111111109</v>
      </c>
      <c r="F729" s="1" t="s">
        <v>721</v>
      </c>
      <c r="G729" t="b">
        <v>1</v>
      </c>
      <c r="H729" s="3">
        <v>43538.911527777775</v>
      </c>
      <c r="I729" s="1" t="s">
        <v>681</v>
      </c>
      <c r="J729" s="1" t="s">
        <v>682</v>
      </c>
    </row>
    <row r="730" spans="1:10" x14ac:dyDescent="0.25">
      <c r="A730">
        <v>102</v>
      </c>
      <c r="B730">
        <v>2</v>
      </c>
      <c r="C730" s="1" t="s">
        <v>1407</v>
      </c>
      <c r="D730">
        <v>332</v>
      </c>
      <c r="E730" s="2">
        <v>0.91111111111111109</v>
      </c>
      <c r="F730" s="1" t="s">
        <v>812</v>
      </c>
      <c r="G730" t="b">
        <v>1</v>
      </c>
      <c r="H730" s="3">
        <v>43538.911261574074</v>
      </c>
      <c r="I730" s="1" t="s">
        <v>1405</v>
      </c>
      <c r="J730" s="1" t="s">
        <v>1406</v>
      </c>
    </row>
    <row r="731" spans="1:10" x14ac:dyDescent="0.25">
      <c r="A731">
        <v>103</v>
      </c>
      <c r="B731">
        <v>1</v>
      </c>
      <c r="C731" s="1" t="s">
        <v>1408</v>
      </c>
      <c r="D731">
        <v>332</v>
      </c>
      <c r="E731" s="2">
        <v>0.91180555555555554</v>
      </c>
      <c r="F731" s="1" t="s">
        <v>721</v>
      </c>
      <c r="G731" t="b">
        <v>1</v>
      </c>
      <c r="H731" s="3">
        <v>43538.911527777775</v>
      </c>
      <c r="I731" s="1" t="s">
        <v>681</v>
      </c>
      <c r="J731" s="1" t="s">
        <v>682</v>
      </c>
    </row>
    <row r="732" spans="1:10" x14ac:dyDescent="0.25">
      <c r="A732">
        <v>103</v>
      </c>
      <c r="B732">
        <v>2</v>
      </c>
      <c r="C732" s="1" t="s">
        <v>1408</v>
      </c>
      <c r="D732">
        <v>332</v>
      </c>
      <c r="E732" s="2">
        <v>0.91180555555555554</v>
      </c>
      <c r="F732" s="1" t="s">
        <v>812</v>
      </c>
      <c r="G732" t="b">
        <v>1</v>
      </c>
      <c r="H732" s="3">
        <v>43538.911782407406</v>
      </c>
      <c r="I732" s="1" t="s">
        <v>312</v>
      </c>
      <c r="J732" s="1" t="s">
        <v>313</v>
      </c>
    </row>
    <row r="733" spans="1:10" x14ac:dyDescent="0.25">
      <c r="A733">
        <v>104</v>
      </c>
      <c r="B733">
        <v>1</v>
      </c>
      <c r="C733" s="1" t="s">
        <v>1409</v>
      </c>
      <c r="D733">
        <v>332</v>
      </c>
      <c r="E733" s="2">
        <v>0.91180555555555554</v>
      </c>
      <c r="F733" s="1" t="s">
        <v>721</v>
      </c>
      <c r="G733" t="b">
        <v>1</v>
      </c>
      <c r="H733" s="3">
        <v>43538.912037037036</v>
      </c>
      <c r="I733" s="1" t="s">
        <v>681</v>
      </c>
      <c r="J733" s="1" t="s">
        <v>682</v>
      </c>
    </row>
    <row r="734" spans="1:10" x14ac:dyDescent="0.25">
      <c r="A734">
        <v>104</v>
      </c>
      <c r="B734">
        <v>2</v>
      </c>
      <c r="C734" s="1" t="s">
        <v>1409</v>
      </c>
      <c r="D734">
        <v>332</v>
      </c>
      <c r="E734" s="2">
        <v>0.91180555555555554</v>
      </c>
      <c r="F734" s="1" t="s">
        <v>812</v>
      </c>
      <c r="G734" t="b">
        <v>1</v>
      </c>
      <c r="H734" s="3">
        <v>43538.912303240744</v>
      </c>
      <c r="I734" s="1" t="s">
        <v>384</v>
      </c>
      <c r="J734" s="1" t="s">
        <v>385</v>
      </c>
    </row>
    <row r="735" spans="1:10" x14ac:dyDescent="0.25">
      <c r="A735">
        <v>105</v>
      </c>
      <c r="B735">
        <v>1</v>
      </c>
      <c r="C735" s="1" t="s">
        <v>1410</v>
      </c>
      <c r="D735">
        <v>332</v>
      </c>
      <c r="E735" s="2">
        <v>0.91249999999999998</v>
      </c>
      <c r="F735" s="1" t="s">
        <v>721</v>
      </c>
      <c r="G735" t="b">
        <v>1</v>
      </c>
      <c r="H735" s="3">
        <v>43538.912557870368</v>
      </c>
      <c r="I735" s="1" t="s">
        <v>681</v>
      </c>
      <c r="J735" s="1" t="s">
        <v>682</v>
      </c>
    </row>
    <row r="736" spans="1:10" x14ac:dyDescent="0.25">
      <c r="A736">
        <v>105</v>
      </c>
      <c r="B736">
        <v>2</v>
      </c>
      <c r="C736" s="1" t="s">
        <v>1410</v>
      </c>
      <c r="D736">
        <v>332</v>
      </c>
      <c r="E736" s="2">
        <v>0.91249999999999998</v>
      </c>
      <c r="F736" s="1" t="s">
        <v>812</v>
      </c>
      <c r="G736" t="b">
        <v>1</v>
      </c>
      <c r="H736" s="3">
        <v>43538.912303240744</v>
      </c>
      <c r="I736" s="1" t="s">
        <v>384</v>
      </c>
      <c r="J736" s="1" t="s">
        <v>385</v>
      </c>
    </row>
    <row r="737" spans="1:10" x14ac:dyDescent="0.25">
      <c r="A737">
        <v>106</v>
      </c>
      <c r="B737">
        <v>1</v>
      </c>
      <c r="C737" s="1" t="s">
        <v>1411</v>
      </c>
      <c r="D737">
        <v>332</v>
      </c>
      <c r="E737" s="2">
        <v>0.91249999999999998</v>
      </c>
      <c r="F737" s="1" t="s">
        <v>721</v>
      </c>
      <c r="G737" t="b">
        <v>1</v>
      </c>
      <c r="H737" s="3">
        <v>43538.912557870368</v>
      </c>
      <c r="I737" s="1" t="s">
        <v>681</v>
      </c>
      <c r="J737" s="1" t="s">
        <v>682</v>
      </c>
    </row>
    <row r="738" spans="1:10" x14ac:dyDescent="0.25">
      <c r="A738">
        <v>106</v>
      </c>
      <c r="B738">
        <v>2</v>
      </c>
      <c r="C738" s="1" t="s">
        <v>1411</v>
      </c>
      <c r="D738">
        <v>332</v>
      </c>
      <c r="E738" s="2">
        <v>0.91249999999999998</v>
      </c>
      <c r="F738" s="1" t="s">
        <v>812</v>
      </c>
      <c r="G738" t="b">
        <v>1</v>
      </c>
      <c r="H738" s="3">
        <v>43538.912928240738</v>
      </c>
      <c r="I738" s="1" t="s">
        <v>230</v>
      </c>
      <c r="J738" s="1" t="s">
        <v>231</v>
      </c>
    </row>
    <row r="739" spans="1:10" x14ac:dyDescent="0.25">
      <c r="A739">
        <v>107</v>
      </c>
      <c r="B739">
        <v>1</v>
      </c>
      <c r="C739" s="1" t="s">
        <v>1412</v>
      </c>
      <c r="D739">
        <v>332</v>
      </c>
      <c r="E739" s="2">
        <v>0.91319444444444442</v>
      </c>
      <c r="F739" s="1" t="s">
        <v>721</v>
      </c>
      <c r="G739" t="b">
        <v>1</v>
      </c>
      <c r="H739" s="3">
        <v>43538.913090277776</v>
      </c>
      <c r="I739" s="1" t="s">
        <v>681</v>
      </c>
      <c r="J739" s="1" t="s">
        <v>682</v>
      </c>
    </row>
    <row r="740" spans="1:10" x14ac:dyDescent="0.25">
      <c r="A740">
        <v>107</v>
      </c>
      <c r="B740">
        <v>2</v>
      </c>
      <c r="C740" s="1" t="s">
        <v>1412</v>
      </c>
      <c r="D740">
        <v>332</v>
      </c>
      <c r="E740" s="2">
        <v>0.91319444444444442</v>
      </c>
      <c r="F740" s="1" t="s">
        <v>812</v>
      </c>
      <c r="G740" t="b">
        <v>1</v>
      </c>
      <c r="H740" s="3">
        <v>43538.913344907407</v>
      </c>
      <c r="I740" s="1" t="s">
        <v>288</v>
      </c>
      <c r="J740" s="1" t="s">
        <v>289</v>
      </c>
    </row>
    <row r="741" spans="1:10" x14ac:dyDescent="0.25">
      <c r="A741">
        <v>108</v>
      </c>
      <c r="B741">
        <v>1</v>
      </c>
      <c r="C741" s="1" t="s">
        <v>1413</v>
      </c>
      <c r="D741">
        <v>332</v>
      </c>
      <c r="E741" s="2">
        <v>0.91319444444444442</v>
      </c>
      <c r="F741" s="1" t="s">
        <v>721</v>
      </c>
      <c r="G741" t="b">
        <v>1</v>
      </c>
      <c r="H741" s="3">
        <v>43538.913599537038</v>
      </c>
      <c r="I741" s="1" t="s">
        <v>681</v>
      </c>
      <c r="J741" s="1" t="s">
        <v>682</v>
      </c>
    </row>
    <row r="742" spans="1:10" x14ac:dyDescent="0.25">
      <c r="A742">
        <v>108</v>
      </c>
      <c r="B742">
        <v>2</v>
      </c>
      <c r="C742" s="1" t="s">
        <v>1413</v>
      </c>
      <c r="D742">
        <v>332</v>
      </c>
      <c r="E742" s="2">
        <v>0.91319444444444442</v>
      </c>
      <c r="F742" s="1" t="s">
        <v>812</v>
      </c>
      <c r="G742" t="b">
        <v>1</v>
      </c>
      <c r="H742" s="3">
        <v>43538.913344907407</v>
      </c>
      <c r="I742" s="1" t="s">
        <v>288</v>
      </c>
      <c r="J742" s="1" t="s">
        <v>289</v>
      </c>
    </row>
    <row r="743" spans="1:10" x14ac:dyDescent="0.25">
      <c r="A743">
        <v>109</v>
      </c>
      <c r="B743">
        <v>1</v>
      </c>
      <c r="C743" s="1" t="s">
        <v>1414</v>
      </c>
      <c r="D743">
        <v>332</v>
      </c>
      <c r="E743" s="2">
        <v>0.91388888888888886</v>
      </c>
      <c r="F743" s="1" t="s">
        <v>721</v>
      </c>
      <c r="G743" t="b">
        <v>1</v>
      </c>
      <c r="H743" s="3">
        <v>43538.913599537038</v>
      </c>
      <c r="I743" s="1" t="s">
        <v>681</v>
      </c>
      <c r="J743" s="1" t="s">
        <v>682</v>
      </c>
    </row>
    <row r="744" spans="1:10" x14ac:dyDescent="0.25">
      <c r="A744">
        <v>109</v>
      </c>
      <c r="B744">
        <v>2</v>
      </c>
      <c r="C744" s="1" t="s">
        <v>1414</v>
      </c>
      <c r="D744">
        <v>332</v>
      </c>
      <c r="E744" s="2">
        <v>0.91388888888888886</v>
      </c>
      <c r="F744" s="1" t="s">
        <v>812</v>
      </c>
      <c r="G744" t="b">
        <v>1</v>
      </c>
      <c r="H744" s="3">
        <v>43538.913865740738</v>
      </c>
      <c r="I744" s="1" t="s">
        <v>290</v>
      </c>
      <c r="J744" s="1" t="s">
        <v>291</v>
      </c>
    </row>
    <row r="745" spans="1:10" x14ac:dyDescent="0.25">
      <c r="A745">
        <v>110</v>
      </c>
      <c r="B745">
        <v>1</v>
      </c>
      <c r="C745" s="1" t="s">
        <v>1415</v>
      </c>
      <c r="D745">
        <v>332</v>
      </c>
      <c r="E745" s="2">
        <v>0.91388888888888886</v>
      </c>
      <c r="F745" s="1" t="s">
        <v>721</v>
      </c>
      <c r="G745" t="b">
        <v>1</v>
      </c>
      <c r="H745" s="3">
        <v>43538.914120370369</v>
      </c>
      <c r="I745" s="1" t="s">
        <v>681</v>
      </c>
      <c r="J745" s="1" t="s">
        <v>682</v>
      </c>
    </row>
    <row r="746" spans="1:10" x14ac:dyDescent="0.25">
      <c r="A746">
        <v>110</v>
      </c>
      <c r="B746">
        <v>2</v>
      </c>
      <c r="C746" s="1" t="s">
        <v>1415</v>
      </c>
      <c r="D746">
        <v>332</v>
      </c>
      <c r="E746" s="2">
        <v>0.91388888888888886</v>
      </c>
      <c r="F746" s="1" t="s">
        <v>812</v>
      </c>
      <c r="G746" t="b">
        <v>1</v>
      </c>
      <c r="H746" s="3">
        <v>43538.914386574077</v>
      </c>
      <c r="I746" s="1" t="s">
        <v>290</v>
      </c>
      <c r="J746" s="1" t="s">
        <v>291</v>
      </c>
    </row>
    <row r="747" spans="1:10" x14ac:dyDescent="0.25">
      <c r="A747">
        <v>111</v>
      </c>
      <c r="B747">
        <v>1</v>
      </c>
      <c r="C747" s="1" t="s">
        <v>1416</v>
      </c>
      <c r="D747">
        <v>332</v>
      </c>
      <c r="E747" s="2">
        <v>0.9145833333333333</v>
      </c>
      <c r="F747" s="1" t="s">
        <v>721</v>
      </c>
      <c r="G747" t="b">
        <v>1</v>
      </c>
      <c r="H747" s="3">
        <v>43538.914641203701</v>
      </c>
      <c r="I747" s="1" t="s">
        <v>681</v>
      </c>
      <c r="J747" s="1" t="s">
        <v>682</v>
      </c>
    </row>
    <row r="748" spans="1:10" x14ac:dyDescent="0.25">
      <c r="A748">
        <v>111</v>
      </c>
      <c r="B748">
        <v>2</v>
      </c>
      <c r="C748" s="1" t="s">
        <v>1416</v>
      </c>
      <c r="D748">
        <v>332</v>
      </c>
      <c r="E748" s="2">
        <v>0.9145833333333333</v>
      </c>
      <c r="F748" s="1" t="s">
        <v>812</v>
      </c>
      <c r="G748" t="b">
        <v>1</v>
      </c>
      <c r="H748" s="3">
        <v>43538.914756944447</v>
      </c>
      <c r="I748" s="1" t="s">
        <v>176</v>
      </c>
      <c r="J748" s="1" t="s">
        <v>177</v>
      </c>
    </row>
    <row r="749" spans="1:10" x14ac:dyDescent="0.25">
      <c r="A749">
        <v>112</v>
      </c>
      <c r="B749">
        <v>1</v>
      </c>
      <c r="C749" s="1" t="s">
        <v>1417</v>
      </c>
      <c r="D749">
        <v>332</v>
      </c>
      <c r="E749" s="2">
        <v>0.9145833333333333</v>
      </c>
      <c r="F749" s="1" t="s">
        <v>721</v>
      </c>
      <c r="G749" t="b">
        <v>1</v>
      </c>
      <c r="H749" s="3">
        <v>43538.914641203701</v>
      </c>
      <c r="I749" s="1" t="s">
        <v>681</v>
      </c>
      <c r="J749" s="1" t="s">
        <v>682</v>
      </c>
    </row>
    <row r="750" spans="1:10" x14ac:dyDescent="0.25">
      <c r="A750">
        <v>112</v>
      </c>
      <c r="B750">
        <v>2</v>
      </c>
      <c r="C750" s="1" t="s">
        <v>1417</v>
      </c>
      <c r="D750">
        <v>332</v>
      </c>
      <c r="E750" s="2">
        <v>0.9145833333333333</v>
      </c>
      <c r="F750" s="1" t="s">
        <v>812</v>
      </c>
      <c r="G750" t="b">
        <v>1</v>
      </c>
      <c r="H750" s="3">
        <v>43538.915092592593</v>
      </c>
      <c r="I750" s="1" t="s">
        <v>178</v>
      </c>
      <c r="J750" s="1" t="s">
        <v>179</v>
      </c>
    </row>
    <row r="751" spans="1:10" x14ac:dyDescent="0.25">
      <c r="A751">
        <v>113</v>
      </c>
      <c r="B751">
        <v>1</v>
      </c>
      <c r="C751" s="1" t="s">
        <v>1418</v>
      </c>
      <c r="D751">
        <v>332</v>
      </c>
      <c r="E751" s="2">
        <v>0.91527777777777775</v>
      </c>
      <c r="F751" s="1" t="s">
        <v>721</v>
      </c>
      <c r="G751" t="b">
        <v>1</v>
      </c>
      <c r="H751" s="3">
        <v>43538.915173611109</v>
      </c>
      <c r="I751" s="1" t="s">
        <v>681</v>
      </c>
      <c r="J751" s="1" t="s">
        <v>682</v>
      </c>
    </row>
    <row r="752" spans="1:10" x14ac:dyDescent="0.25">
      <c r="A752">
        <v>113</v>
      </c>
      <c r="B752">
        <v>2</v>
      </c>
      <c r="C752" s="1" t="s">
        <v>1418</v>
      </c>
      <c r="D752">
        <v>332</v>
      </c>
      <c r="E752" s="2">
        <v>0.91527777777777775</v>
      </c>
      <c r="F752" s="1" t="s">
        <v>774</v>
      </c>
      <c r="G752" t="b">
        <v>1</v>
      </c>
      <c r="H752" s="3">
        <v>43538.915277777778</v>
      </c>
      <c r="I752" s="1" t="s">
        <v>681</v>
      </c>
      <c r="J752" s="1" t="s">
        <v>682</v>
      </c>
    </row>
    <row r="753" spans="1:10" x14ac:dyDescent="0.25">
      <c r="A753">
        <v>113</v>
      </c>
      <c r="B753">
        <v>3</v>
      </c>
      <c r="C753" s="1" t="s">
        <v>1418</v>
      </c>
      <c r="D753">
        <v>332</v>
      </c>
      <c r="E753" s="2">
        <v>0.91527777777777775</v>
      </c>
      <c r="F753" s="1" t="s">
        <v>812</v>
      </c>
      <c r="G753" t="b">
        <v>1</v>
      </c>
      <c r="H753" s="3">
        <v>43538.91542824074</v>
      </c>
      <c r="I753" s="1" t="s">
        <v>180</v>
      </c>
      <c r="J753" s="1" t="s">
        <v>181</v>
      </c>
    </row>
    <row r="754" spans="1:10" x14ac:dyDescent="0.25">
      <c r="A754">
        <v>114</v>
      </c>
      <c r="B754">
        <v>1</v>
      </c>
      <c r="C754" s="1" t="s">
        <v>1419</v>
      </c>
      <c r="D754">
        <v>332</v>
      </c>
      <c r="E754" s="2">
        <v>0.91527777777777775</v>
      </c>
      <c r="F754" s="1" t="s">
        <v>721</v>
      </c>
      <c r="G754" t="b">
        <v>1</v>
      </c>
      <c r="H754" s="3">
        <v>43538.915682870371</v>
      </c>
      <c r="I754" s="1" t="s">
        <v>681</v>
      </c>
      <c r="J754" s="1" t="s">
        <v>682</v>
      </c>
    </row>
    <row r="755" spans="1:10" x14ac:dyDescent="0.25">
      <c r="A755">
        <v>114</v>
      </c>
      <c r="B755">
        <v>2</v>
      </c>
      <c r="C755" s="1" t="s">
        <v>1419</v>
      </c>
      <c r="D755">
        <v>332</v>
      </c>
      <c r="E755" s="2">
        <v>0.91527777777777775</v>
      </c>
      <c r="F755" s="1" t="s">
        <v>774</v>
      </c>
      <c r="G755" t="b">
        <v>1</v>
      </c>
      <c r="H755" s="3">
        <v>43538.915543981479</v>
      </c>
      <c r="I755" s="1" t="s">
        <v>681</v>
      </c>
      <c r="J755" s="1" t="s">
        <v>682</v>
      </c>
    </row>
    <row r="756" spans="1:10" x14ac:dyDescent="0.25">
      <c r="A756">
        <v>114</v>
      </c>
      <c r="B756">
        <v>3</v>
      </c>
      <c r="C756" s="1" t="s">
        <v>1419</v>
      </c>
      <c r="D756">
        <v>332</v>
      </c>
      <c r="E756" s="2">
        <v>0.91527777777777775</v>
      </c>
      <c r="F756" s="1" t="s">
        <v>812</v>
      </c>
      <c r="G756" t="b">
        <v>1</v>
      </c>
      <c r="H756" s="3">
        <v>43538.915810185186</v>
      </c>
      <c r="I756" s="1" t="s">
        <v>180</v>
      </c>
      <c r="J756" s="1" t="s">
        <v>181</v>
      </c>
    </row>
    <row r="757" spans="1:10" x14ac:dyDescent="0.25">
      <c r="A757">
        <v>115</v>
      </c>
      <c r="B757">
        <v>1</v>
      </c>
      <c r="C757" s="1" t="s">
        <v>1420</v>
      </c>
      <c r="D757">
        <v>332</v>
      </c>
      <c r="E757" s="2">
        <v>0.91597222222222219</v>
      </c>
      <c r="F757" s="1" t="s">
        <v>721</v>
      </c>
      <c r="G757" t="b">
        <v>1</v>
      </c>
      <c r="H757" s="3">
        <v>43538.915682870371</v>
      </c>
      <c r="I757" s="1" t="s">
        <v>681</v>
      </c>
      <c r="J757" s="1" t="s">
        <v>682</v>
      </c>
    </row>
    <row r="758" spans="1:10" x14ac:dyDescent="0.25">
      <c r="A758">
        <v>115</v>
      </c>
      <c r="B758">
        <v>2</v>
      </c>
      <c r="C758" s="1" t="s">
        <v>1420</v>
      </c>
      <c r="D758">
        <v>332</v>
      </c>
      <c r="E758" s="2">
        <v>0.91597222222222219</v>
      </c>
      <c r="F758" s="1" t="s">
        <v>774</v>
      </c>
      <c r="G758" t="b">
        <v>1</v>
      </c>
      <c r="H758" s="3">
        <v>43538.916076388887</v>
      </c>
      <c r="I758" s="1" t="s">
        <v>681</v>
      </c>
      <c r="J758" s="1" t="s">
        <v>682</v>
      </c>
    </row>
    <row r="759" spans="1:10" x14ac:dyDescent="0.25">
      <c r="A759">
        <v>115</v>
      </c>
      <c r="B759">
        <v>3</v>
      </c>
      <c r="C759" s="1" t="s">
        <v>1420</v>
      </c>
      <c r="D759">
        <v>332</v>
      </c>
      <c r="E759" s="2">
        <v>0.91597222222222219</v>
      </c>
      <c r="F759" s="1" t="s">
        <v>812</v>
      </c>
      <c r="G759" t="b">
        <v>1</v>
      </c>
      <c r="H759" s="3">
        <v>43538.915949074071</v>
      </c>
      <c r="I759" s="1" t="s">
        <v>180</v>
      </c>
      <c r="J759" s="1" t="s">
        <v>181</v>
      </c>
    </row>
    <row r="760" spans="1:10" x14ac:dyDescent="0.25">
      <c r="A760">
        <v>116</v>
      </c>
      <c r="B760">
        <v>1</v>
      </c>
      <c r="C760" s="1" t="s">
        <v>1421</v>
      </c>
      <c r="D760">
        <v>332</v>
      </c>
      <c r="E760" s="2">
        <v>0.91597222222222219</v>
      </c>
      <c r="F760" s="1" t="s">
        <v>721</v>
      </c>
      <c r="G760" t="b">
        <v>1</v>
      </c>
      <c r="H760" s="3">
        <v>43538.916215277779</v>
      </c>
      <c r="I760" s="1" t="s">
        <v>681</v>
      </c>
      <c r="J760" s="1" t="s">
        <v>682</v>
      </c>
    </row>
    <row r="761" spans="1:10" x14ac:dyDescent="0.25">
      <c r="A761">
        <v>116</v>
      </c>
      <c r="B761">
        <v>2</v>
      </c>
      <c r="C761" s="1" t="s">
        <v>1421</v>
      </c>
      <c r="D761">
        <v>332</v>
      </c>
      <c r="E761" s="2">
        <v>0.91597222222222219</v>
      </c>
      <c r="F761" s="1" t="s">
        <v>774</v>
      </c>
      <c r="G761" t="b">
        <v>1</v>
      </c>
      <c r="H761" s="3">
        <v>43538.916076388887</v>
      </c>
      <c r="I761" s="1" t="s">
        <v>681</v>
      </c>
      <c r="J761" s="1" t="s">
        <v>682</v>
      </c>
    </row>
    <row r="762" spans="1:10" x14ac:dyDescent="0.25">
      <c r="A762">
        <v>116</v>
      </c>
      <c r="B762">
        <v>3</v>
      </c>
      <c r="C762" s="1" t="s">
        <v>1421</v>
      </c>
      <c r="D762">
        <v>332</v>
      </c>
      <c r="E762" s="2">
        <v>0.91597222222222219</v>
      </c>
      <c r="F762" s="1" t="s">
        <v>812</v>
      </c>
      <c r="G762" t="b">
        <v>1</v>
      </c>
      <c r="H762" s="3">
        <v>43538.916481481479</v>
      </c>
      <c r="I762" s="1" t="s">
        <v>180</v>
      </c>
      <c r="J762" s="1" t="s">
        <v>181</v>
      </c>
    </row>
    <row r="763" spans="1:10" x14ac:dyDescent="0.25">
      <c r="A763">
        <v>117</v>
      </c>
      <c r="B763">
        <v>1</v>
      </c>
      <c r="C763" s="1" t="s">
        <v>1422</v>
      </c>
      <c r="D763">
        <v>332</v>
      </c>
      <c r="E763" s="2">
        <v>0.91666666666666663</v>
      </c>
      <c r="F763" s="1" t="s">
        <v>721</v>
      </c>
      <c r="G763" t="b">
        <v>1</v>
      </c>
      <c r="H763" s="3">
        <v>43538.91673611111</v>
      </c>
      <c r="I763" s="1" t="s">
        <v>681</v>
      </c>
      <c r="J763" s="1" t="s">
        <v>682</v>
      </c>
    </row>
    <row r="764" spans="1:10" x14ac:dyDescent="0.25">
      <c r="A764">
        <v>117</v>
      </c>
      <c r="B764">
        <v>2</v>
      </c>
      <c r="C764" s="1" t="s">
        <v>1422</v>
      </c>
      <c r="D764">
        <v>332</v>
      </c>
      <c r="E764" s="2">
        <v>0.91666666666666663</v>
      </c>
      <c r="F764" s="1" t="s">
        <v>774</v>
      </c>
      <c r="G764" t="b">
        <v>1</v>
      </c>
      <c r="H764" s="3">
        <v>43538.916585648149</v>
      </c>
      <c r="I764" s="1" t="s">
        <v>681</v>
      </c>
      <c r="J764" s="1" t="s">
        <v>682</v>
      </c>
    </row>
    <row r="765" spans="1:10" x14ac:dyDescent="0.25">
      <c r="A765">
        <v>117</v>
      </c>
      <c r="B765">
        <v>3</v>
      </c>
      <c r="C765" s="1" t="s">
        <v>1422</v>
      </c>
      <c r="D765">
        <v>332</v>
      </c>
      <c r="E765" s="2">
        <v>0.91666666666666663</v>
      </c>
      <c r="F765" s="1" t="s">
        <v>812</v>
      </c>
      <c r="G765" t="b">
        <v>1</v>
      </c>
      <c r="H765" s="3">
        <v>43538.916481481479</v>
      </c>
      <c r="I765" s="1" t="s">
        <v>180</v>
      </c>
      <c r="J765" s="1" t="s">
        <v>181</v>
      </c>
    </row>
    <row r="766" spans="1:10" x14ac:dyDescent="0.25">
      <c r="A766">
        <v>118</v>
      </c>
      <c r="B766">
        <v>1</v>
      </c>
      <c r="C766" s="1" t="s">
        <v>1423</v>
      </c>
      <c r="D766">
        <v>332</v>
      </c>
      <c r="E766" s="2">
        <v>0.91666666666666663</v>
      </c>
      <c r="F766" s="1" t="s">
        <v>721</v>
      </c>
      <c r="G766" t="b">
        <v>1</v>
      </c>
      <c r="H766" s="3">
        <v>43538.91673611111</v>
      </c>
      <c r="I766" s="1" t="s">
        <v>681</v>
      </c>
      <c r="J766" s="1" t="s">
        <v>682</v>
      </c>
    </row>
    <row r="767" spans="1:10" x14ac:dyDescent="0.25">
      <c r="A767">
        <v>118</v>
      </c>
      <c r="B767">
        <v>2</v>
      </c>
      <c r="C767" s="1" t="s">
        <v>1423</v>
      </c>
      <c r="D767">
        <v>332</v>
      </c>
      <c r="E767" s="2">
        <v>0.91666666666666663</v>
      </c>
      <c r="F767" s="1" t="s">
        <v>774</v>
      </c>
      <c r="G767" t="b">
        <v>1</v>
      </c>
      <c r="H767" s="3">
        <v>43538.91710648148</v>
      </c>
      <c r="I767" s="1" t="s">
        <v>681</v>
      </c>
      <c r="J767" s="1" t="s">
        <v>682</v>
      </c>
    </row>
    <row r="768" spans="1:10" x14ac:dyDescent="0.25">
      <c r="A768">
        <v>118</v>
      </c>
      <c r="B768">
        <v>3</v>
      </c>
      <c r="C768" s="1" t="s">
        <v>1423</v>
      </c>
      <c r="D768">
        <v>332</v>
      </c>
      <c r="E768" s="2">
        <v>0.91666666666666663</v>
      </c>
      <c r="F768" s="1" t="s">
        <v>812</v>
      </c>
      <c r="G768" t="b">
        <v>1</v>
      </c>
      <c r="H768" s="3">
        <v>43538.91710648148</v>
      </c>
      <c r="I768" s="1" t="s">
        <v>180</v>
      </c>
      <c r="J768" s="1" t="s">
        <v>181</v>
      </c>
    </row>
    <row r="769" spans="1:10" x14ac:dyDescent="0.25">
      <c r="A769">
        <v>119</v>
      </c>
      <c r="B769">
        <v>1</v>
      </c>
      <c r="C769" s="1" t="s">
        <v>1424</v>
      </c>
      <c r="D769">
        <v>332</v>
      </c>
      <c r="E769" s="2">
        <v>0.91736111111111107</v>
      </c>
      <c r="F769" s="1" t="s">
        <v>721</v>
      </c>
      <c r="G769" t="b">
        <v>1</v>
      </c>
      <c r="H769" s="3">
        <v>43538.917268518519</v>
      </c>
      <c r="I769" s="1" t="s">
        <v>681</v>
      </c>
      <c r="J769" s="1" t="s">
        <v>682</v>
      </c>
    </row>
    <row r="770" spans="1:10" x14ac:dyDescent="0.25">
      <c r="A770">
        <v>119</v>
      </c>
      <c r="B770">
        <v>2</v>
      </c>
      <c r="C770" s="1" t="s">
        <v>1424</v>
      </c>
      <c r="D770">
        <v>332</v>
      </c>
      <c r="E770" s="2">
        <v>0.91736111111111107</v>
      </c>
      <c r="F770" s="1" t="s">
        <v>774</v>
      </c>
      <c r="G770" t="b">
        <v>1</v>
      </c>
      <c r="H770" s="3">
        <v>43538.917349537034</v>
      </c>
      <c r="I770" s="1" t="s">
        <v>681</v>
      </c>
      <c r="J770" s="1" t="s">
        <v>682</v>
      </c>
    </row>
    <row r="771" spans="1:10" x14ac:dyDescent="0.25">
      <c r="A771">
        <v>119</v>
      </c>
      <c r="B771">
        <v>3</v>
      </c>
      <c r="C771" s="1" t="s">
        <v>1424</v>
      </c>
      <c r="D771">
        <v>332</v>
      </c>
      <c r="E771" s="2">
        <v>0.91736111111111107</v>
      </c>
      <c r="F771" s="1" t="s">
        <v>812</v>
      </c>
      <c r="G771" t="b">
        <v>1</v>
      </c>
      <c r="H771" s="3">
        <v>43538.917523148149</v>
      </c>
      <c r="I771" s="1" t="s">
        <v>180</v>
      </c>
      <c r="J771" s="1" t="s">
        <v>181</v>
      </c>
    </row>
    <row r="772" spans="1:10" x14ac:dyDescent="0.25">
      <c r="A772">
        <v>120</v>
      </c>
      <c r="B772">
        <v>1</v>
      </c>
      <c r="C772" s="1" t="s">
        <v>1425</v>
      </c>
      <c r="D772">
        <v>332</v>
      </c>
      <c r="E772" s="2">
        <v>0.91736111111111107</v>
      </c>
      <c r="F772" s="1" t="s">
        <v>721</v>
      </c>
      <c r="G772" t="b">
        <v>1</v>
      </c>
      <c r="H772" s="3">
        <v>43538.91778935185</v>
      </c>
      <c r="I772" s="1" t="s">
        <v>681</v>
      </c>
      <c r="J772" s="1" t="s">
        <v>682</v>
      </c>
    </row>
    <row r="773" spans="1:10" x14ac:dyDescent="0.25">
      <c r="A773">
        <v>120</v>
      </c>
      <c r="B773">
        <v>2</v>
      </c>
      <c r="C773" s="1" t="s">
        <v>1425</v>
      </c>
      <c r="D773">
        <v>332</v>
      </c>
      <c r="E773" s="2">
        <v>0.91736111111111107</v>
      </c>
      <c r="F773" s="1" t="s">
        <v>774</v>
      </c>
      <c r="G773" t="b">
        <v>1</v>
      </c>
      <c r="H773" s="3">
        <v>43538.917638888888</v>
      </c>
      <c r="I773" s="1" t="s">
        <v>681</v>
      </c>
      <c r="J773" s="1" t="s">
        <v>682</v>
      </c>
    </row>
    <row r="774" spans="1:10" x14ac:dyDescent="0.25">
      <c r="A774">
        <v>120</v>
      </c>
      <c r="B774">
        <v>3</v>
      </c>
      <c r="C774" s="1" t="s">
        <v>1425</v>
      </c>
      <c r="D774">
        <v>332</v>
      </c>
      <c r="E774" s="2">
        <v>0.91736111111111107</v>
      </c>
      <c r="F774" s="1" t="s">
        <v>812</v>
      </c>
      <c r="G774" t="b">
        <v>1</v>
      </c>
      <c r="H774" s="3">
        <v>43538.917523148149</v>
      </c>
      <c r="I774" s="1" t="s">
        <v>180</v>
      </c>
      <c r="J774" s="1" t="s">
        <v>181</v>
      </c>
    </row>
    <row r="775" spans="1:10" x14ac:dyDescent="0.25">
      <c r="A775">
        <v>121</v>
      </c>
      <c r="B775">
        <v>1</v>
      </c>
      <c r="C775" s="1" t="s">
        <v>1426</v>
      </c>
      <c r="D775">
        <v>332</v>
      </c>
      <c r="E775" s="2">
        <v>0.91805555555555551</v>
      </c>
      <c r="F775" s="1" t="s">
        <v>721</v>
      </c>
      <c r="G775" t="b">
        <v>1</v>
      </c>
      <c r="H775" s="3">
        <v>43538.91778935185</v>
      </c>
      <c r="I775" s="1" t="s">
        <v>681</v>
      </c>
      <c r="J775" s="1" t="s">
        <v>682</v>
      </c>
    </row>
    <row r="776" spans="1:10" x14ac:dyDescent="0.25">
      <c r="A776">
        <v>121</v>
      </c>
      <c r="B776">
        <v>2</v>
      </c>
      <c r="C776" s="1" t="s">
        <v>1426</v>
      </c>
      <c r="D776">
        <v>332</v>
      </c>
      <c r="E776" s="2">
        <v>0.91805555555555551</v>
      </c>
      <c r="F776" s="1" t="s">
        <v>774</v>
      </c>
      <c r="G776" t="b">
        <v>1</v>
      </c>
      <c r="H776" s="3">
        <v>43538.91815972222</v>
      </c>
      <c r="I776" s="1" t="s">
        <v>681</v>
      </c>
      <c r="J776" s="1" t="s">
        <v>682</v>
      </c>
    </row>
    <row r="777" spans="1:10" x14ac:dyDescent="0.25">
      <c r="A777">
        <v>121</v>
      </c>
      <c r="B777">
        <v>3</v>
      </c>
      <c r="C777" s="1" t="s">
        <v>1426</v>
      </c>
      <c r="D777">
        <v>332</v>
      </c>
      <c r="E777" s="2">
        <v>0.91805555555555551</v>
      </c>
      <c r="F777" s="1" t="s">
        <v>812</v>
      </c>
      <c r="G777" t="b">
        <v>1</v>
      </c>
      <c r="H777" s="3">
        <v>43538.918043981481</v>
      </c>
      <c r="I777" s="1" t="s">
        <v>180</v>
      </c>
      <c r="J777" s="1" t="s">
        <v>181</v>
      </c>
    </row>
    <row r="778" spans="1:10" x14ac:dyDescent="0.25">
      <c r="A778">
        <v>122</v>
      </c>
      <c r="B778">
        <v>1</v>
      </c>
      <c r="C778" s="1" t="s">
        <v>1427</v>
      </c>
      <c r="D778">
        <v>332</v>
      </c>
      <c r="E778" s="2">
        <v>0.91805555555555551</v>
      </c>
      <c r="F778" s="1" t="s">
        <v>721</v>
      </c>
      <c r="G778" t="b">
        <v>1</v>
      </c>
      <c r="H778" s="3">
        <v>43538.918298611112</v>
      </c>
      <c r="I778" s="1" t="s">
        <v>681</v>
      </c>
      <c r="J778" s="1" t="s">
        <v>682</v>
      </c>
    </row>
    <row r="779" spans="1:10" x14ac:dyDescent="0.25">
      <c r="A779">
        <v>122</v>
      </c>
      <c r="B779">
        <v>2</v>
      </c>
      <c r="C779" s="1" t="s">
        <v>1427</v>
      </c>
      <c r="D779">
        <v>332</v>
      </c>
      <c r="E779" s="2">
        <v>0.91805555555555551</v>
      </c>
      <c r="F779" s="1" t="s">
        <v>778</v>
      </c>
      <c r="G779" t="b">
        <v>1</v>
      </c>
      <c r="H779" s="3">
        <v>43538.918564814812</v>
      </c>
      <c r="I779" s="1" t="s">
        <v>681</v>
      </c>
      <c r="J779" s="1" t="s">
        <v>682</v>
      </c>
    </row>
    <row r="780" spans="1:10" x14ac:dyDescent="0.25">
      <c r="A780">
        <v>122</v>
      </c>
      <c r="B780">
        <v>3</v>
      </c>
      <c r="C780" s="1" t="s">
        <v>1427</v>
      </c>
      <c r="D780">
        <v>332</v>
      </c>
      <c r="E780" s="2">
        <v>0.91805555555555551</v>
      </c>
      <c r="F780" s="1" t="s">
        <v>774</v>
      </c>
      <c r="G780" t="b">
        <v>1</v>
      </c>
      <c r="H780" s="3">
        <v>43538.918530092589</v>
      </c>
      <c r="I780" s="1" t="s">
        <v>688</v>
      </c>
      <c r="J780" s="1" t="s">
        <v>689</v>
      </c>
    </row>
    <row r="781" spans="1:10" x14ac:dyDescent="0.25">
      <c r="A781">
        <v>122</v>
      </c>
      <c r="B781">
        <v>4</v>
      </c>
      <c r="C781" s="1" t="s">
        <v>1427</v>
      </c>
      <c r="D781">
        <v>332</v>
      </c>
      <c r="E781" s="2">
        <v>0.91805555555555551</v>
      </c>
      <c r="F781" s="1" t="s">
        <v>812</v>
      </c>
      <c r="G781" t="b">
        <v>1</v>
      </c>
      <c r="H781" s="3">
        <v>43538.918564814812</v>
      </c>
      <c r="I781" s="1" t="s">
        <v>180</v>
      </c>
      <c r="J781" s="1" t="s">
        <v>181</v>
      </c>
    </row>
    <row r="782" spans="1:10" x14ac:dyDescent="0.25">
      <c r="A782">
        <v>123</v>
      </c>
      <c r="B782">
        <v>1</v>
      </c>
      <c r="C782" s="1" t="s">
        <v>1428</v>
      </c>
      <c r="D782">
        <v>332</v>
      </c>
      <c r="E782" s="2">
        <v>0.91874999999999996</v>
      </c>
      <c r="F782" s="1" t="s">
        <v>721</v>
      </c>
      <c r="G782" t="b">
        <v>1</v>
      </c>
      <c r="H782" s="3">
        <v>43538.918819444443</v>
      </c>
      <c r="I782" s="1" t="s">
        <v>681</v>
      </c>
      <c r="J782" s="1" t="s">
        <v>682</v>
      </c>
    </row>
    <row r="783" spans="1:10" x14ac:dyDescent="0.25">
      <c r="A783">
        <v>123</v>
      </c>
      <c r="B783">
        <v>2</v>
      </c>
      <c r="C783" s="1" t="s">
        <v>1428</v>
      </c>
      <c r="D783">
        <v>332</v>
      </c>
      <c r="E783" s="2">
        <v>0.91874999999999996</v>
      </c>
      <c r="F783" s="1" t="s">
        <v>778</v>
      </c>
      <c r="G783" t="b">
        <v>1</v>
      </c>
      <c r="H783" s="3">
        <v>43538.918599537035</v>
      </c>
      <c r="I783" s="1" t="s">
        <v>681</v>
      </c>
      <c r="J783" s="1" t="s">
        <v>682</v>
      </c>
    </row>
    <row r="784" spans="1:10" x14ac:dyDescent="0.25">
      <c r="A784">
        <v>123</v>
      </c>
      <c r="B784">
        <v>3</v>
      </c>
      <c r="C784" s="1" t="s">
        <v>1428</v>
      </c>
      <c r="D784">
        <v>332</v>
      </c>
      <c r="E784" s="2">
        <v>0.91874999999999996</v>
      </c>
      <c r="F784" s="1" t="s">
        <v>774</v>
      </c>
      <c r="G784" t="b">
        <v>1</v>
      </c>
      <c r="H784" s="3">
        <v>43538.918668981481</v>
      </c>
      <c r="I784" s="1" t="s">
        <v>704</v>
      </c>
      <c r="J784" s="1" t="s">
        <v>705</v>
      </c>
    </row>
    <row r="785" spans="1:10" x14ac:dyDescent="0.25">
      <c r="A785">
        <v>123</v>
      </c>
      <c r="B785">
        <v>4</v>
      </c>
      <c r="C785" s="1" t="s">
        <v>1428</v>
      </c>
      <c r="D785">
        <v>332</v>
      </c>
      <c r="E785" s="2">
        <v>0.91874999999999996</v>
      </c>
      <c r="F785" s="1" t="s">
        <v>812</v>
      </c>
      <c r="G785" t="b">
        <v>1</v>
      </c>
      <c r="H785" s="3">
        <v>43538.918564814812</v>
      </c>
      <c r="I785" s="1" t="s">
        <v>180</v>
      </c>
      <c r="J785" s="1" t="s">
        <v>181</v>
      </c>
    </row>
    <row r="786" spans="1:10" x14ac:dyDescent="0.25">
      <c r="A786">
        <v>124</v>
      </c>
      <c r="B786">
        <v>1</v>
      </c>
      <c r="C786" s="1" t="s">
        <v>1429</v>
      </c>
      <c r="D786">
        <v>332</v>
      </c>
      <c r="E786" s="2">
        <v>0.91874999999999996</v>
      </c>
      <c r="F786" s="1" t="s">
        <v>721</v>
      </c>
      <c r="G786" t="b">
        <v>1</v>
      </c>
      <c r="H786" s="3">
        <v>43538.918819444443</v>
      </c>
      <c r="I786" s="1" t="s">
        <v>681</v>
      </c>
      <c r="J786" s="1" t="s">
        <v>682</v>
      </c>
    </row>
    <row r="787" spans="1:10" x14ac:dyDescent="0.25">
      <c r="A787">
        <v>124</v>
      </c>
      <c r="B787">
        <v>2</v>
      </c>
      <c r="C787" s="1" t="s">
        <v>1429</v>
      </c>
      <c r="D787">
        <v>332</v>
      </c>
      <c r="E787" s="2">
        <v>0.91874999999999996</v>
      </c>
      <c r="F787" s="1" t="s">
        <v>778</v>
      </c>
      <c r="G787" t="b">
        <v>1</v>
      </c>
      <c r="H787" s="3">
        <v>43538.919004629628</v>
      </c>
      <c r="I787" s="1" t="s">
        <v>681</v>
      </c>
      <c r="J787" s="1" t="s">
        <v>682</v>
      </c>
    </row>
    <row r="788" spans="1:10" x14ac:dyDescent="0.25">
      <c r="A788">
        <v>124</v>
      </c>
      <c r="B788">
        <v>3</v>
      </c>
      <c r="C788" s="1" t="s">
        <v>1429</v>
      </c>
      <c r="D788">
        <v>332</v>
      </c>
      <c r="E788" s="2">
        <v>0.91874999999999996</v>
      </c>
      <c r="F788" s="1" t="s">
        <v>774</v>
      </c>
      <c r="G788" t="b">
        <v>1</v>
      </c>
      <c r="H788" s="3">
        <v>43538.91920138889</v>
      </c>
      <c r="I788" s="1" t="s">
        <v>366</v>
      </c>
      <c r="J788" s="1" t="s">
        <v>367</v>
      </c>
    </row>
    <row r="789" spans="1:10" x14ac:dyDescent="0.25">
      <c r="A789">
        <v>125</v>
      </c>
      <c r="B789">
        <v>1</v>
      </c>
      <c r="C789" s="1" t="s">
        <v>1430</v>
      </c>
      <c r="D789">
        <v>332</v>
      </c>
      <c r="E789" s="2">
        <v>0.9194444444444444</v>
      </c>
      <c r="F789" s="1" t="s">
        <v>721</v>
      </c>
      <c r="G789" t="b">
        <v>1</v>
      </c>
      <c r="H789" s="3">
        <v>43538.919363425928</v>
      </c>
      <c r="I789" s="1" t="s">
        <v>681</v>
      </c>
      <c r="J789" s="1" t="s">
        <v>682</v>
      </c>
    </row>
    <row r="790" spans="1:10" x14ac:dyDescent="0.25">
      <c r="A790">
        <v>125</v>
      </c>
      <c r="B790">
        <v>2</v>
      </c>
      <c r="C790" s="1" t="s">
        <v>1430</v>
      </c>
      <c r="D790">
        <v>332</v>
      </c>
      <c r="E790" s="2">
        <v>0.9194444444444444</v>
      </c>
      <c r="F790" s="1" t="s">
        <v>778</v>
      </c>
      <c r="G790" t="b">
        <v>1</v>
      </c>
      <c r="H790" s="3">
        <v>43538.919525462959</v>
      </c>
      <c r="I790" s="1" t="s">
        <v>681</v>
      </c>
      <c r="J790" s="1" t="s">
        <v>682</v>
      </c>
    </row>
    <row r="791" spans="1:10" x14ac:dyDescent="0.25">
      <c r="A791">
        <v>125</v>
      </c>
      <c r="B791">
        <v>3</v>
      </c>
      <c r="C791" s="1" t="s">
        <v>1430</v>
      </c>
      <c r="D791">
        <v>332</v>
      </c>
      <c r="E791" s="2">
        <v>0.9194444444444444</v>
      </c>
      <c r="F791" s="1" t="s">
        <v>774</v>
      </c>
      <c r="G791" t="b">
        <v>1</v>
      </c>
      <c r="H791" s="3">
        <v>43538.919432870367</v>
      </c>
      <c r="I791" s="1" t="s">
        <v>242</v>
      </c>
      <c r="J791" s="1" t="s">
        <v>243</v>
      </c>
    </row>
    <row r="792" spans="1:10" x14ac:dyDescent="0.25">
      <c r="A792">
        <v>126</v>
      </c>
      <c r="B792">
        <v>1</v>
      </c>
      <c r="C792" s="1" t="s">
        <v>1431</v>
      </c>
      <c r="D792">
        <v>332</v>
      </c>
      <c r="E792" s="2">
        <v>0.9194444444444444</v>
      </c>
      <c r="F792" s="1" t="s">
        <v>721</v>
      </c>
      <c r="G792" t="b">
        <v>1</v>
      </c>
      <c r="H792" s="3">
        <v>43538.919861111113</v>
      </c>
      <c r="I792" s="1" t="s">
        <v>681</v>
      </c>
      <c r="J792" s="1" t="s">
        <v>682</v>
      </c>
    </row>
    <row r="793" spans="1:10" x14ac:dyDescent="0.25">
      <c r="A793">
        <v>126</v>
      </c>
      <c r="B793">
        <v>2</v>
      </c>
      <c r="C793" s="1" t="s">
        <v>1431</v>
      </c>
      <c r="D793">
        <v>332</v>
      </c>
      <c r="E793" s="2">
        <v>0.9194444444444444</v>
      </c>
      <c r="F793" s="1" t="s">
        <v>778</v>
      </c>
      <c r="G793" t="b">
        <v>1</v>
      </c>
      <c r="H793" s="3">
        <v>43538.919525462959</v>
      </c>
      <c r="I793" s="1" t="s">
        <v>681</v>
      </c>
      <c r="J793" s="1" t="s">
        <v>682</v>
      </c>
    </row>
    <row r="794" spans="1:10" x14ac:dyDescent="0.25">
      <c r="A794">
        <v>126</v>
      </c>
      <c r="B794">
        <v>3</v>
      </c>
      <c r="C794" s="1" t="s">
        <v>1431</v>
      </c>
      <c r="D794">
        <v>332</v>
      </c>
      <c r="E794" s="2">
        <v>0.9194444444444444</v>
      </c>
      <c r="F794" s="1" t="s">
        <v>774</v>
      </c>
      <c r="G794" t="b">
        <v>1</v>
      </c>
      <c r="H794" s="3">
        <v>43538.919722222221</v>
      </c>
      <c r="I794" s="1" t="s">
        <v>242</v>
      </c>
      <c r="J794" s="1" t="s">
        <v>243</v>
      </c>
    </row>
    <row r="795" spans="1:10" x14ac:dyDescent="0.25">
      <c r="A795">
        <v>127</v>
      </c>
      <c r="B795">
        <v>1</v>
      </c>
      <c r="C795" s="1" t="s">
        <v>1432</v>
      </c>
      <c r="D795">
        <v>332</v>
      </c>
      <c r="E795" s="2">
        <v>0.92013888888888884</v>
      </c>
      <c r="F795" s="1" t="s">
        <v>721</v>
      </c>
      <c r="G795" t="b">
        <v>1</v>
      </c>
      <c r="H795" s="3">
        <v>43538.919861111113</v>
      </c>
      <c r="I795" s="1" t="s">
        <v>681</v>
      </c>
      <c r="J795" s="1" t="s">
        <v>682</v>
      </c>
    </row>
    <row r="796" spans="1:10" x14ac:dyDescent="0.25">
      <c r="A796">
        <v>127</v>
      </c>
      <c r="B796">
        <v>2</v>
      </c>
      <c r="C796" s="1" t="s">
        <v>1432</v>
      </c>
      <c r="D796">
        <v>332</v>
      </c>
      <c r="E796" s="2">
        <v>0.92013888888888884</v>
      </c>
      <c r="F796" s="1" t="s">
        <v>774</v>
      </c>
      <c r="G796" t="b">
        <v>1</v>
      </c>
      <c r="H796" s="3">
        <v>43538.920243055552</v>
      </c>
      <c r="I796" s="1" t="s">
        <v>320</v>
      </c>
      <c r="J796" s="1" t="s">
        <v>321</v>
      </c>
    </row>
    <row r="797" spans="1:10" x14ac:dyDescent="0.25">
      <c r="A797">
        <v>128</v>
      </c>
      <c r="B797">
        <v>1</v>
      </c>
      <c r="C797" s="1" t="s">
        <v>1433</v>
      </c>
      <c r="D797">
        <v>332</v>
      </c>
      <c r="E797" s="2">
        <v>0.92013888888888884</v>
      </c>
      <c r="F797" s="1" t="s">
        <v>721</v>
      </c>
      <c r="G797" t="b">
        <v>1</v>
      </c>
      <c r="H797" s="3">
        <v>43538.920381944445</v>
      </c>
      <c r="I797" s="1" t="s">
        <v>681</v>
      </c>
      <c r="J797" s="1" t="s">
        <v>682</v>
      </c>
    </row>
    <row r="798" spans="1:10" x14ac:dyDescent="0.25">
      <c r="A798">
        <v>128</v>
      </c>
      <c r="B798">
        <v>2</v>
      </c>
      <c r="C798" s="1" t="s">
        <v>1433</v>
      </c>
      <c r="D798">
        <v>332</v>
      </c>
      <c r="E798" s="2">
        <v>0.92013888888888884</v>
      </c>
      <c r="F798" s="1" t="s">
        <v>774</v>
      </c>
      <c r="G798" t="b">
        <v>1</v>
      </c>
      <c r="H798" s="3">
        <v>43538.920243055552</v>
      </c>
      <c r="I798" s="1" t="s">
        <v>320</v>
      </c>
      <c r="J798" s="1" t="s">
        <v>321</v>
      </c>
    </row>
    <row r="799" spans="1:10" x14ac:dyDescent="0.25">
      <c r="A799">
        <v>129</v>
      </c>
      <c r="B799">
        <v>1</v>
      </c>
      <c r="C799" s="1" t="s">
        <v>1434</v>
      </c>
      <c r="D799">
        <v>332</v>
      </c>
      <c r="E799" s="2">
        <v>0.92083333333333328</v>
      </c>
      <c r="F799" s="1" t="s">
        <v>721</v>
      </c>
      <c r="G799" t="b">
        <v>1</v>
      </c>
      <c r="H799" s="3">
        <v>43538.920902777776</v>
      </c>
      <c r="I799" s="1" t="s">
        <v>681</v>
      </c>
      <c r="J799" s="1" t="s">
        <v>682</v>
      </c>
    </row>
    <row r="800" spans="1:10" x14ac:dyDescent="0.25">
      <c r="A800">
        <v>129</v>
      </c>
      <c r="B800">
        <v>2</v>
      </c>
      <c r="C800" s="1" t="s">
        <v>1434</v>
      </c>
      <c r="D800">
        <v>332</v>
      </c>
      <c r="E800" s="2">
        <v>0.92083333333333328</v>
      </c>
      <c r="F800" s="1" t="s">
        <v>774</v>
      </c>
      <c r="G800" t="b">
        <v>1</v>
      </c>
      <c r="H800" s="3">
        <v>43538.920752314814</v>
      </c>
      <c r="I800" s="1" t="s">
        <v>208</v>
      </c>
      <c r="J800" s="1" t="s">
        <v>209</v>
      </c>
    </row>
    <row r="801" spans="1:10" x14ac:dyDescent="0.25">
      <c r="A801">
        <v>130</v>
      </c>
      <c r="B801">
        <v>1</v>
      </c>
      <c r="C801" s="1" t="s">
        <v>1435</v>
      </c>
      <c r="D801">
        <v>332</v>
      </c>
      <c r="E801" s="2">
        <v>0.92083333333333328</v>
      </c>
      <c r="F801" s="1" t="s">
        <v>721</v>
      </c>
      <c r="G801" t="b">
        <v>1</v>
      </c>
      <c r="H801" s="3">
        <v>43538.920902777776</v>
      </c>
      <c r="I801" s="1" t="s">
        <v>681</v>
      </c>
      <c r="J801" s="1" t="s">
        <v>682</v>
      </c>
    </row>
    <row r="802" spans="1:10" x14ac:dyDescent="0.25">
      <c r="A802">
        <v>130</v>
      </c>
      <c r="B802">
        <v>2</v>
      </c>
      <c r="C802" s="1" t="s">
        <v>1435</v>
      </c>
      <c r="D802">
        <v>332</v>
      </c>
      <c r="E802" s="2">
        <v>0.92083333333333328</v>
      </c>
      <c r="F802" s="1" t="s">
        <v>774</v>
      </c>
      <c r="G802" t="b">
        <v>1</v>
      </c>
      <c r="H802" s="3">
        <v>43538.921307870369</v>
      </c>
      <c r="I802" s="1" t="s">
        <v>200</v>
      </c>
      <c r="J802" s="1" t="s">
        <v>201</v>
      </c>
    </row>
    <row r="803" spans="1:10" x14ac:dyDescent="0.25">
      <c r="A803">
        <v>131</v>
      </c>
      <c r="B803">
        <v>1</v>
      </c>
      <c r="C803" s="1" t="s">
        <v>1436</v>
      </c>
      <c r="D803">
        <v>332</v>
      </c>
      <c r="E803" s="2">
        <v>0.92152777777777772</v>
      </c>
      <c r="F803" s="1" t="s">
        <v>721</v>
      </c>
      <c r="G803" t="b">
        <v>1</v>
      </c>
      <c r="H803" s="3">
        <v>43538.921435185184</v>
      </c>
      <c r="I803" s="1" t="s">
        <v>681</v>
      </c>
      <c r="J803" s="1" t="s">
        <v>682</v>
      </c>
    </row>
    <row r="804" spans="1:10" x14ac:dyDescent="0.25">
      <c r="A804">
        <v>131</v>
      </c>
      <c r="B804">
        <v>2</v>
      </c>
      <c r="C804" s="1" t="s">
        <v>1436</v>
      </c>
      <c r="D804">
        <v>332</v>
      </c>
      <c r="E804" s="2">
        <v>0.92152777777777772</v>
      </c>
      <c r="F804" s="1" t="s">
        <v>774</v>
      </c>
      <c r="G804" t="b">
        <v>1</v>
      </c>
      <c r="H804" s="3">
        <v>43538.921527777777</v>
      </c>
      <c r="I804" s="1" t="s">
        <v>210</v>
      </c>
      <c r="J804" s="1" t="s">
        <v>211</v>
      </c>
    </row>
    <row r="805" spans="1:10" x14ac:dyDescent="0.25">
      <c r="A805">
        <v>132</v>
      </c>
      <c r="B805">
        <v>1</v>
      </c>
      <c r="C805" s="1" t="s">
        <v>1437</v>
      </c>
      <c r="D805">
        <v>332</v>
      </c>
      <c r="E805" s="2">
        <v>0.92152777777777772</v>
      </c>
      <c r="F805" s="1" t="s">
        <v>721</v>
      </c>
      <c r="G805" t="b">
        <v>1</v>
      </c>
      <c r="H805" s="3">
        <v>43538.921956018516</v>
      </c>
      <c r="I805" s="1" t="s">
        <v>681</v>
      </c>
      <c r="J805" s="1" t="s">
        <v>682</v>
      </c>
    </row>
    <row r="806" spans="1:10" x14ac:dyDescent="0.25">
      <c r="A806">
        <v>132</v>
      </c>
      <c r="B806">
        <v>2</v>
      </c>
      <c r="C806" s="1" t="s">
        <v>1437</v>
      </c>
      <c r="D806">
        <v>332</v>
      </c>
      <c r="E806" s="2">
        <v>0.92152777777777772</v>
      </c>
      <c r="F806" s="1" t="s">
        <v>774</v>
      </c>
      <c r="G806" t="b">
        <v>1</v>
      </c>
      <c r="H806" s="3">
        <v>43538.921793981484</v>
      </c>
      <c r="I806" s="1" t="s">
        <v>184</v>
      </c>
      <c r="J806" s="1" t="s">
        <v>185</v>
      </c>
    </row>
    <row r="807" spans="1:10" x14ac:dyDescent="0.25">
      <c r="A807">
        <v>133</v>
      </c>
      <c r="B807">
        <v>1</v>
      </c>
      <c r="C807" s="1" t="s">
        <v>1438</v>
      </c>
      <c r="D807">
        <v>332</v>
      </c>
      <c r="E807" s="2">
        <v>0.92222222222222228</v>
      </c>
      <c r="F807" s="1" t="s">
        <v>721</v>
      </c>
      <c r="G807" t="b">
        <v>1</v>
      </c>
      <c r="H807" s="3">
        <v>43538.921956018516</v>
      </c>
      <c r="I807" s="1" t="s">
        <v>681</v>
      </c>
      <c r="J807" s="1" t="s">
        <v>682</v>
      </c>
    </row>
    <row r="808" spans="1:10" x14ac:dyDescent="0.25">
      <c r="A808">
        <v>133</v>
      </c>
      <c r="B808">
        <v>2</v>
      </c>
      <c r="C808" s="1" t="s">
        <v>1438</v>
      </c>
      <c r="D808">
        <v>332</v>
      </c>
      <c r="E808" s="2">
        <v>0.92222222222222228</v>
      </c>
      <c r="F808" s="1" t="s">
        <v>774</v>
      </c>
      <c r="G808" t="b">
        <v>1</v>
      </c>
      <c r="H808" s="3">
        <v>43538.922326388885</v>
      </c>
      <c r="I808" s="1" t="s">
        <v>212</v>
      </c>
      <c r="J808" s="1" t="s">
        <v>213</v>
      </c>
    </row>
    <row r="809" spans="1:10" x14ac:dyDescent="0.25">
      <c r="A809">
        <v>134</v>
      </c>
      <c r="B809">
        <v>1</v>
      </c>
      <c r="C809" s="1" t="s">
        <v>1439</v>
      </c>
      <c r="D809">
        <v>332</v>
      </c>
      <c r="E809" s="2">
        <v>0.92222222222222228</v>
      </c>
      <c r="F809" s="1" t="s">
        <v>721</v>
      </c>
      <c r="G809" t="b">
        <v>1</v>
      </c>
      <c r="H809" s="3">
        <v>43538.922476851854</v>
      </c>
      <c r="I809" s="1" t="s">
        <v>681</v>
      </c>
      <c r="J809" s="1" t="s">
        <v>682</v>
      </c>
    </row>
    <row r="810" spans="1:10" x14ac:dyDescent="0.25">
      <c r="A810">
        <v>134</v>
      </c>
      <c r="B810">
        <v>2</v>
      </c>
      <c r="C810" s="1" t="s">
        <v>1439</v>
      </c>
      <c r="D810">
        <v>332</v>
      </c>
      <c r="E810" s="2">
        <v>0.92222222222222228</v>
      </c>
      <c r="F810" s="1" t="s">
        <v>774</v>
      </c>
      <c r="G810" t="b">
        <v>1</v>
      </c>
      <c r="H810" s="3">
        <v>43538.922326388885</v>
      </c>
      <c r="I810" s="1" t="s">
        <v>212</v>
      </c>
      <c r="J810" s="1" t="s">
        <v>213</v>
      </c>
    </row>
    <row r="811" spans="1:10" x14ac:dyDescent="0.25">
      <c r="A811">
        <v>135</v>
      </c>
      <c r="B811">
        <v>1</v>
      </c>
      <c r="C811" s="1" t="s">
        <v>1440</v>
      </c>
      <c r="D811">
        <v>332</v>
      </c>
      <c r="E811" s="2">
        <v>0.92291666666666672</v>
      </c>
      <c r="F811" s="1" t="s">
        <v>721</v>
      </c>
      <c r="G811" t="b">
        <v>1</v>
      </c>
      <c r="H811" s="3">
        <v>43538.922986111109</v>
      </c>
      <c r="I811" s="1" t="s">
        <v>681</v>
      </c>
      <c r="J811" s="1" t="s">
        <v>682</v>
      </c>
    </row>
    <row r="812" spans="1:10" x14ac:dyDescent="0.25">
      <c r="A812">
        <v>135</v>
      </c>
      <c r="B812">
        <v>2</v>
      </c>
      <c r="C812" s="1" t="s">
        <v>1440</v>
      </c>
      <c r="D812">
        <v>332</v>
      </c>
      <c r="E812" s="2">
        <v>0.92291666666666672</v>
      </c>
      <c r="F812" s="1" t="s">
        <v>774</v>
      </c>
      <c r="G812" t="b">
        <v>1</v>
      </c>
      <c r="H812" s="3">
        <v>43538.922847222224</v>
      </c>
      <c r="I812" s="1" t="s">
        <v>326</v>
      </c>
      <c r="J812" s="1" t="s">
        <v>327</v>
      </c>
    </row>
    <row r="813" spans="1:10" x14ac:dyDescent="0.25">
      <c r="A813">
        <v>136</v>
      </c>
      <c r="B813">
        <v>1</v>
      </c>
      <c r="C813" s="1" t="s">
        <v>1441</v>
      </c>
      <c r="D813">
        <v>332</v>
      </c>
      <c r="E813" s="2">
        <v>0.92291666666666672</v>
      </c>
      <c r="F813" s="1" t="s">
        <v>721</v>
      </c>
      <c r="G813" t="b">
        <v>1</v>
      </c>
      <c r="H813" s="3">
        <v>43538.922986111109</v>
      </c>
      <c r="I813" s="1" t="s">
        <v>681</v>
      </c>
      <c r="J813" s="1" t="s">
        <v>682</v>
      </c>
    </row>
    <row r="814" spans="1:10" x14ac:dyDescent="0.25">
      <c r="A814">
        <v>136</v>
      </c>
      <c r="B814">
        <v>2</v>
      </c>
      <c r="C814" s="1" t="s">
        <v>1441</v>
      </c>
      <c r="D814">
        <v>332</v>
      </c>
      <c r="E814" s="2">
        <v>0.92291666666666672</v>
      </c>
      <c r="F814" s="1" t="s">
        <v>774</v>
      </c>
      <c r="G814" t="b">
        <v>1</v>
      </c>
      <c r="H814" s="3">
        <v>43538.923356481479</v>
      </c>
      <c r="I814" s="1" t="s">
        <v>796</v>
      </c>
      <c r="J814" s="1" t="s">
        <v>797</v>
      </c>
    </row>
    <row r="815" spans="1:10" x14ac:dyDescent="0.25">
      <c r="A815">
        <v>137</v>
      </c>
      <c r="B815">
        <v>1</v>
      </c>
      <c r="C815" s="1" t="s">
        <v>1442</v>
      </c>
      <c r="D815">
        <v>332</v>
      </c>
      <c r="E815" s="2">
        <v>0.92361111111111116</v>
      </c>
      <c r="F815" s="1" t="s">
        <v>721</v>
      </c>
      <c r="G815" t="b">
        <v>1</v>
      </c>
      <c r="H815" s="3">
        <v>43538.923530092594</v>
      </c>
      <c r="I815" s="1" t="s">
        <v>681</v>
      </c>
      <c r="J815" s="1" t="s">
        <v>682</v>
      </c>
    </row>
    <row r="816" spans="1:10" x14ac:dyDescent="0.25">
      <c r="A816">
        <v>137</v>
      </c>
      <c r="B816">
        <v>2</v>
      </c>
      <c r="C816" s="1" t="s">
        <v>1442</v>
      </c>
      <c r="D816">
        <v>332</v>
      </c>
      <c r="E816" s="2">
        <v>0.92361111111111116</v>
      </c>
      <c r="F816" s="1" t="s">
        <v>774</v>
      </c>
      <c r="G816" t="b">
        <v>1</v>
      </c>
      <c r="H816" s="3">
        <v>43538.923622685186</v>
      </c>
      <c r="I816" s="1" t="s">
        <v>214</v>
      </c>
      <c r="J816" s="1" t="s">
        <v>215</v>
      </c>
    </row>
    <row r="817" spans="1:10" x14ac:dyDescent="0.25">
      <c r="A817">
        <v>138</v>
      </c>
      <c r="B817">
        <v>1</v>
      </c>
      <c r="C817" s="1" t="s">
        <v>1443</v>
      </c>
      <c r="D817">
        <v>332</v>
      </c>
      <c r="E817" s="2">
        <v>0.92361111111111116</v>
      </c>
      <c r="F817" s="1" t="s">
        <v>721</v>
      </c>
      <c r="G817" t="b">
        <v>1</v>
      </c>
      <c r="H817" s="3">
        <v>43538.924039351848</v>
      </c>
      <c r="I817" s="1" t="s">
        <v>681</v>
      </c>
      <c r="J817" s="1" t="s">
        <v>682</v>
      </c>
    </row>
    <row r="818" spans="1:10" x14ac:dyDescent="0.25">
      <c r="A818">
        <v>138</v>
      </c>
      <c r="B818">
        <v>2</v>
      </c>
      <c r="C818" s="1" t="s">
        <v>1443</v>
      </c>
      <c r="D818">
        <v>332</v>
      </c>
      <c r="E818" s="2">
        <v>0.92361111111111116</v>
      </c>
      <c r="F818" s="1" t="s">
        <v>774</v>
      </c>
      <c r="G818" t="b">
        <v>1</v>
      </c>
      <c r="H818" s="3">
        <v>43538.923877314817</v>
      </c>
      <c r="I818" s="1" t="s">
        <v>192</v>
      </c>
      <c r="J818" s="1" t="s">
        <v>193</v>
      </c>
    </row>
    <row r="819" spans="1:10" x14ac:dyDescent="0.25">
      <c r="A819">
        <v>139</v>
      </c>
      <c r="B819">
        <v>1</v>
      </c>
      <c r="C819" s="1" t="s">
        <v>1444</v>
      </c>
      <c r="D819">
        <v>332</v>
      </c>
      <c r="E819" s="2">
        <v>0.9243055555555556</v>
      </c>
      <c r="F819" s="1" t="s">
        <v>721</v>
      </c>
      <c r="G819" t="b">
        <v>1</v>
      </c>
      <c r="H819" s="3">
        <v>43538.924039351848</v>
      </c>
      <c r="I819" s="1" t="s">
        <v>681</v>
      </c>
      <c r="J819" s="1" t="s">
        <v>682</v>
      </c>
    </row>
    <row r="820" spans="1:10" x14ac:dyDescent="0.25">
      <c r="A820">
        <v>139</v>
      </c>
      <c r="B820">
        <v>2</v>
      </c>
      <c r="C820" s="1" t="s">
        <v>1444</v>
      </c>
      <c r="D820">
        <v>332</v>
      </c>
      <c r="E820" s="2">
        <v>0.9243055555555556</v>
      </c>
      <c r="F820" s="1" t="s">
        <v>774</v>
      </c>
      <c r="G820" t="b">
        <v>1</v>
      </c>
      <c r="H820" s="3">
        <v>43538.924409722225</v>
      </c>
      <c r="I820" s="1" t="s">
        <v>348</v>
      </c>
      <c r="J820" s="1" t="s">
        <v>349</v>
      </c>
    </row>
    <row r="821" spans="1:10" x14ac:dyDescent="0.25">
      <c r="A821">
        <v>140</v>
      </c>
      <c r="B821">
        <v>1</v>
      </c>
      <c r="C821" s="1" t="s">
        <v>1445</v>
      </c>
      <c r="D821">
        <v>332</v>
      </c>
      <c r="E821" s="2">
        <v>0.9243055555555556</v>
      </c>
      <c r="F821" s="1" t="s">
        <v>721</v>
      </c>
      <c r="G821" t="b">
        <v>1</v>
      </c>
      <c r="H821" s="3">
        <v>43538.924571759257</v>
      </c>
      <c r="I821" s="1" t="s">
        <v>681</v>
      </c>
      <c r="J821" s="1" t="s">
        <v>682</v>
      </c>
    </row>
    <row r="822" spans="1:10" x14ac:dyDescent="0.25">
      <c r="A822">
        <v>140</v>
      </c>
      <c r="B822">
        <v>2</v>
      </c>
      <c r="C822" s="1" t="s">
        <v>1445</v>
      </c>
      <c r="D822">
        <v>332</v>
      </c>
      <c r="E822" s="2">
        <v>0.9243055555555556</v>
      </c>
      <c r="F822" s="1" t="s">
        <v>774</v>
      </c>
      <c r="G822" t="b">
        <v>1</v>
      </c>
      <c r="H822" s="3">
        <v>43538.924409722225</v>
      </c>
      <c r="I822" s="1" t="s">
        <v>348</v>
      </c>
      <c r="J822" s="1" t="s">
        <v>349</v>
      </c>
    </row>
    <row r="823" spans="1:10" x14ac:dyDescent="0.25">
      <c r="A823">
        <v>141</v>
      </c>
      <c r="B823">
        <v>1</v>
      </c>
      <c r="C823" s="1" t="s">
        <v>1446</v>
      </c>
      <c r="D823">
        <v>332</v>
      </c>
      <c r="E823" s="2">
        <v>0.92500000000000004</v>
      </c>
      <c r="F823" s="1" t="s">
        <v>721</v>
      </c>
      <c r="G823" t="b">
        <v>1</v>
      </c>
      <c r="H823" s="3">
        <v>43538.925081018519</v>
      </c>
      <c r="I823" s="1" t="s">
        <v>681</v>
      </c>
      <c r="J823" s="1" t="s">
        <v>682</v>
      </c>
    </row>
    <row r="824" spans="1:10" x14ac:dyDescent="0.25">
      <c r="A824">
        <v>141</v>
      </c>
      <c r="B824">
        <v>2</v>
      </c>
      <c r="C824" s="1" t="s">
        <v>1446</v>
      </c>
      <c r="D824">
        <v>332</v>
      </c>
      <c r="E824" s="2">
        <v>0.92500000000000004</v>
      </c>
      <c r="F824" s="1" t="s">
        <v>774</v>
      </c>
      <c r="G824" t="b">
        <v>1</v>
      </c>
      <c r="H824" s="3">
        <v>43538.924942129626</v>
      </c>
      <c r="I824" s="1" t="s">
        <v>218</v>
      </c>
      <c r="J824" s="1" t="s">
        <v>219</v>
      </c>
    </row>
    <row r="825" spans="1:10" x14ac:dyDescent="0.25">
      <c r="A825">
        <v>142</v>
      </c>
      <c r="B825">
        <v>1</v>
      </c>
      <c r="C825" s="1" t="s">
        <v>1447</v>
      </c>
      <c r="D825">
        <v>332</v>
      </c>
      <c r="E825" s="2">
        <v>0.92500000000000004</v>
      </c>
      <c r="F825" s="1" t="s">
        <v>721</v>
      </c>
      <c r="G825" t="b">
        <v>1</v>
      </c>
      <c r="H825" s="3">
        <v>43538.925081018519</v>
      </c>
      <c r="I825" s="1" t="s">
        <v>681</v>
      </c>
      <c r="J825" s="1" t="s">
        <v>682</v>
      </c>
    </row>
    <row r="826" spans="1:10" x14ac:dyDescent="0.25">
      <c r="A826">
        <v>142</v>
      </c>
      <c r="B826">
        <v>2</v>
      </c>
      <c r="C826" s="1" t="s">
        <v>1447</v>
      </c>
      <c r="D826">
        <v>332</v>
      </c>
      <c r="E826" s="2">
        <v>0.92500000000000004</v>
      </c>
      <c r="F826" s="1" t="s">
        <v>774</v>
      </c>
      <c r="G826" t="b">
        <v>1</v>
      </c>
      <c r="H826" s="3">
        <v>43538.925451388888</v>
      </c>
      <c r="I826" s="1" t="s">
        <v>218</v>
      </c>
      <c r="J826" s="1" t="s">
        <v>219</v>
      </c>
    </row>
    <row r="827" spans="1:10" x14ac:dyDescent="0.25">
      <c r="A827">
        <v>143</v>
      </c>
      <c r="B827">
        <v>1</v>
      </c>
      <c r="C827" s="1" t="s">
        <v>1448</v>
      </c>
      <c r="D827">
        <v>332</v>
      </c>
      <c r="E827" s="2">
        <v>0.92569444444444449</v>
      </c>
      <c r="F827" s="1" t="s">
        <v>721</v>
      </c>
      <c r="G827" t="b">
        <v>1</v>
      </c>
      <c r="H827" s="3">
        <v>43538.925613425927</v>
      </c>
      <c r="I827" s="1" t="s">
        <v>681</v>
      </c>
      <c r="J827" s="1" t="s">
        <v>682</v>
      </c>
    </row>
    <row r="828" spans="1:10" x14ac:dyDescent="0.25">
      <c r="A828">
        <v>143</v>
      </c>
      <c r="B828">
        <v>2</v>
      </c>
      <c r="C828" s="1" t="s">
        <v>1448</v>
      </c>
      <c r="D828">
        <v>332</v>
      </c>
      <c r="E828" s="2">
        <v>0.92569444444444449</v>
      </c>
      <c r="F828" s="1" t="s">
        <v>774</v>
      </c>
      <c r="G828" t="b">
        <v>1</v>
      </c>
      <c r="H828" s="3">
        <v>43538.925706018519</v>
      </c>
      <c r="I828" s="1" t="s">
        <v>276</v>
      </c>
      <c r="J828" s="1" t="s">
        <v>277</v>
      </c>
    </row>
    <row r="829" spans="1:10" x14ac:dyDescent="0.25">
      <c r="A829">
        <v>144</v>
      </c>
      <c r="B829">
        <v>1</v>
      </c>
      <c r="C829" s="1" t="s">
        <v>1449</v>
      </c>
      <c r="D829">
        <v>332</v>
      </c>
      <c r="E829" s="2">
        <v>0.92569444444444449</v>
      </c>
      <c r="F829" s="1" t="s">
        <v>721</v>
      </c>
      <c r="G829" t="b">
        <v>1</v>
      </c>
      <c r="H829" s="3">
        <v>43538.926122685189</v>
      </c>
      <c r="I829" s="1" t="s">
        <v>681</v>
      </c>
      <c r="J829" s="1" t="s">
        <v>682</v>
      </c>
    </row>
    <row r="830" spans="1:10" x14ac:dyDescent="0.25">
      <c r="A830">
        <v>144</v>
      </c>
      <c r="B830">
        <v>2</v>
      </c>
      <c r="C830" s="1" t="s">
        <v>1449</v>
      </c>
      <c r="D830">
        <v>332</v>
      </c>
      <c r="E830" s="2">
        <v>0.92569444444444449</v>
      </c>
      <c r="F830" s="1" t="s">
        <v>774</v>
      </c>
      <c r="G830" t="b">
        <v>1</v>
      </c>
      <c r="H830" s="3">
        <v>43538.92597222222</v>
      </c>
      <c r="I830" s="1" t="s">
        <v>446</v>
      </c>
      <c r="J830" s="1" t="s">
        <v>447</v>
      </c>
    </row>
    <row r="831" spans="1:10" x14ac:dyDescent="0.25">
      <c r="A831">
        <v>145</v>
      </c>
      <c r="B831">
        <v>1</v>
      </c>
      <c r="C831" s="1" t="s">
        <v>1450</v>
      </c>
      <c r="D831">
        <v>332</v>
      </c>
      <c r="E831" s="2">
        <v>0.92638888888888893</v>
      </c>
      <c r="F831" s="1" t="s">
        <v>721</v>
      </c>
      <c r="G831" t="b">
        <v>1</v>
      </c>
      <c r="H831" s="3">
        <v>43538.926446759258</v>
      </c>
      <c r="I831" s="1" t="s">
        <v>681</v>
      </c>
      <c r="J831" s="1" t="s">
        <v>682</v>
      </c>
    </row>
    <row r="832" spans="1:10" x14ac:dyDescent="0.25">
      <c r="A832">
        <v>145</v>
      </c>
      <c r="B832">
        <v>2</v>
      </c>
      <c r="C832" s="1" t="s">
        <v>1450</v>
      </c>
      <c r="D832">
        <v>332</v>
      </c>
      <c r="E832" s="2">
        <v>0.92638888888888893</v>
      </c>
      <c r="F832" s="1" t="s">
        <v>774</v>
      </c>
      <c r="G832" t="b">
        <v>1</v>
      </c>
      <c r="H832" s="3">
        <v>43538.926493055558</v>
      </c>
      <c r="I832" s="1" t="s">
        <v>196</v>
      </c>
      <c r="J832" s="1" t="s">
        <v>197</v>
      </c>
    </row>
    <row r="833" spans="1:10" x14ac:dyDescent="0.25">
      <c r="A833">
        <v>146</v>
      </c>
      <c r="B833">
        <v>1</v>
      </c>
      <c r="C833" s="1" t="s">
        <v>1451</v>
      </c>
      <c r="D833">
        <v>332</v>
      </c>
      <c r="E833" s="2">
        <v>0.92638888888888893</v>
      </c>
      <c r="F833" s="1" t="s">
        <v>721</v>
      </c>
      <c r="G833" t="b">
        <v>1</v>
      </c>
      <c r="H833" s="3">
        <v>43538.92664351852</v>
      </c>
      <c r="I833" s="1" t="s">
        <v>681</v>
      </c>
      <c r="J833" s="1" t="s">
        <v>682</v>
      </c>
    </row>
    <row r="834" spans="1:10" x14ac:dyDescent="0.25">
      <c r="A834">
        <v>146</v>
      </c>
      <c r="B834">
        <v>2</v>
      </c>
      <c r="C834" s="1" t="s">
        <v>1451</v>
      </c>
      <c r="D834">
        <v>332</v>
      </c>
      <c r="E834" s="2">
        <v>0.92638888888888893</v>
      </c>
      <c r="F834" s="1" t="s">
        <v>774</v>
      </c>
      <c r="G834" t="b">
        <v>1</v>
      </c>
      <c r="H834" s="3">
        <v>43538.926493055558</v>
      </c>
      <c r="I834" s="1" t="s">
        <v>196</v>
      </c>
      <c r="J834" s="1" t="s">
        <v>197</v>
      </c>
    </row>
    <row r="835" spans="1:10" x14ac:dyDescent="0.25">
      <c r="A835">
        <v>147</v>
      </c>
      <c r="B835">
        <v>1</v>
      </c>
      <c r="C835" s="1" t="s">
        <v>1452</v>
      </c>
      <c r="D835">
        <v>332</v>
      </c>
      <c r="E835" s="2">
        <v>0.92708333333333337</v>
      </c>
      <c r="F835" s="1" t="s">
        <v>721</v>
      </c>
      <c r="G835" t="b">
        <v>1</v>
      </c>
      <c r="H835" s="3">
        <v>43538.927164351851</v>
      </c>
      <c r="I835" s="1" t="s">
        <v>681</v>
      </c>
      <c r="J835" s="1" t="s">
        <v>682</v>
      </c>
    </row>
    <row r="836" spans="1:10" x14ac:dyDescent="0.25">
      <c r="A836">
        <v>147</v>
      </c>
      <c r="B836">
        <v>2</v>
      </c>
      <c r="C836" s="1" t="s">
        <v>1452</v>
      </c>
      <c r="D836">
        <v>332</v>
      </c>
      <c r="E836" s="2">
        <v>0.92708333333333337</v>
      </c>
      <c r="F836" s="1" t="s">
        <v>774</v>
      </c>
      <c r="G836" t="b">
        <v>1</v>
      </c>
      <c r="H836" s="3">
        <v>43538.927025462966</v>
      </c>
      <c r="I836" s="1" t="s">
        <v>692</v>
      </c>
      <c r="J836" s="1" t="s">
        <v>693</v>
      </c>
    </row>
    <row r="837" spans="1:10" x14ac:dyDescent="0.25">
      <c r="A837">
        <v>148</v>
      </c>
      <c r="B837">
        <v>1</v>
      </c>
      <c r="C837" s="1" t="s">
        <v>1453</v>
      </c>
      <c r="D837">
        <v>332</v>
      </c>
      <c r="E837" s="2">
        <v>0.92708333333333337</v>
      </c>
      <c r="F837" s="1" t="s">
        <v>721</v>
      </c>
      <c r="G837" t="b">
        <v>1</v>
      </c>
      <c r="H837" s="3">
        <v>43538.927164351851</v>
      </c>
      <c r="I837" s="1" t="s">
        <v>681</v>
      </c>
      <c r="J837" s="1" t="s">
        <v>682</v>
      </c>
    </row>
    <row r="838" spans="1:10" x14ac:dyDescent="0.25">
      <c r="A838">
        <v>148</v>
      </c>
      <c r="B838">
        <v>2</v>
      </c>
      <c r="C838" s="1" t="s">
        <v>1453</v>
      </c>
      <c r="D838">
        <v>332</v>
      </c>
      <c r="E838" s="2">
        <v>0.92708333333333337</v>
      </c>
      <c r="F838" s="1" t="s">
        <v>774</v>
      </c>
      <c r="G838" t="b">
        <v>1</v>
      </c>
      <c r="H838" s="3">
        <v>43538.927546296298</v>
      </c>
      <c r="I838" s="1" t="s">
        <v>278</v>
      </c>
      <c r="J838" s="1" t="s">
        <v>279</v>
      </c>
    </row>
    <row r="839" spans="1:10" x14ac:dyDescent="0.25">
      <c r="A839">
        <v>149</v>
      </c>
      <c r="B839">
        <v>1</v>
      </c>
      <c r="C839" s="1" t="s">
        <v>1454</v>
      </c>
      <c r="D839">
        <v>332</v>
      </c>
      <c r="E839" s="2">
        <v>0.92777777777777781</v>
      </c>
      <c r="F839" s="1" t="s">
        <v>721</v>
      </c>
      <c r="G839" t="b">
        <v>1</v>
      </c>
      <c r="H839" s="3">
        <v>43538.927731481483</v>
      </c>
      <c r="I839" s="1" t="s">
        <v>681</v>
      </c>
      <c r="J839" s="1" t="s">
        <v>682</v>
      </c>
    </row>
    <row r="840" spans="1:10" x14ac:dyDescent="0.25">
      <c r="A840">
        <v>149</v>
      </c>
      <c r="B840">
        <v>2</v>
      </c>
      <c r="C840" s="1" t="s">
        <v>1454</v>
      </c>
      <c r="D840">
        <v>332</v>
      </c>
      <c r="E840" s="2">
        <v>0.92777777777777781</v>
      </c>
      <c r="F840" s="1" t="s">
        <v>774</v>
      </c>
      <c r="G840" t="b">
        <v>1</v>
      </c>
      <c r="H840" s="3">
        <v>43538.927800925929</v>
      </c>
      <c r="I840" s="1" t="s">
        <v>278</v>
      </c>
      <c r="J840" s="1" t="s">
        <v>279</v>
      </c>
    </row>
    <row r="841" spans="1:10" x14ac:dyDescent="0.25">
      <c r="A841">
        <v>150</v>
      </c>
      <c r="B841">
        <v>1</v>
      </c>
      <c r="C841" s="1" t="s">
        <v>1455</v>
      </c>
      <c r="D841">
        <v>332</v>
      </c>
      <c r="E841" s="2">
        <v>0.92777777777777781</v>
      </c>
      <c r="F841" s="1" t="s">
        <v>721</v>
      </c>
      <c r="G841" t="b">
        <v>1</v>
      </c>
      <c r="H841" s="3">
        <v>43538.928217592591</v>
      </c>
      <c r="I841" s="1" t="s">
        <v>681</v>
      </c>
      <c r="J841" s="1" t="s">
        <v>682</v>
      </c>
    </row>
    <row r="842" spans="1:10" x14ac:dyDescent="0.25">
      <c r="A842">
        <v>150</v>
      </c>
      <c r="B842">
        <v>2</v>
      </c>
      <c r="C842" s="1" t="s">
        <v>1455</v>
      </c>
      <c r="D842">
        <v>332</v>
      </c>
      <c r="E842" s="2">
        <v>0.92777777777777781</v>
      </c>
      <c r="F842" s="1" t="s">
        <v>774</v>
      </c>
      <c r="G842" t="b">
        <v>1</v>
      </c>
      <c r="H842" s="3">
        <v>43538.928067129629</v>
      </c>
      <c r="I842" s="1" t="s">
        <v>198</v>
      </c>
      <c r="J842" s="1" t="s">
        <v>199</v>
      </c>
    </row>
    <row r="843" spans="1:10" x14ac:dyDescent="0.25">
      <c r="A843">
        <v>151</v>
      </c>
      <c r="B843">
        <v>1</v>
      </c>
      <c r="C843" s="1" t="s">
        <v>1456</v>
      </c>
      <c r="D843">
        <v>332</v>
      </c>
      <c r="E843" s="2">
        <v>0.92847222222222225</v>
      </c>
      <c r="F843" s="1" t="s">
        <v>721</v>
      </c>
      <c r="G843" t="b">
        <v>1</v>
      </c>
      <c r="H843" s="3">
        <v>43538.928472222222</v>
      </c>
      <c r="I843" s="1" t="s">
        <v>681</v>
      </c>
      <c r="J843" s="1" t="s">
        <v>682</v>
      </c>
    </row>
    <row r="844" spans="1:10" x14ac:dyDescent="0.25">
      <c r="A844">
        <v>151</v>
      </c>
      <c r="B844">
        <v>2</v>
      </c>
      <c r="C844" s="1" t="s">
        <v>1456</v>
      </c>
      <c r="D844">
        <v>332</v>
      </c>
      <c r="E844" s="2">
        <v>0.92847222222222225</v>
      </c>
      <c r="F844" s="1" t="s">
        <v>774</v>
      </c>
      <c r="G844" t="b">
        <v>1</v>
      </c>
      <c r="H844" s="3">
        <v>43538.928587962961</v>
      </c>
      <c r="I844" s="1" t="s">
        <v>406</v>
      </c>
      <c r="J844" s="1" t="s">
        <v>407</v>
      </c>
    </row>
    <row r="845" spans="1:10" x14ac:dyDescent="0.25">
      <c r="A845">
        <v>152</v>
      </c>
      <c r="B845">
        <v>1</v>
      </c>
      <c r="C845" s="1" t="s">
        <v>1457</v>
      </c>
      <c r="D845">
        <v>332</v>
      </c>
      <c r="E845" s="2">
        <v>0.92847222222222225</v>
      </c>
      <c r="F845" s="1" t="s">
        <v>721</v>
      </c>
      <c r="G845" t="b">
        <v>1</v>
      </c>
      <c r="H845" s="3">
        <v>43538.928738425922</v>
      </c>
      <c r="I845" s="1" t="s">
        <v>681</v>
      </c>
      <c r="J845" s="1" t="s">
        <v>682</v>
      </c>
    </row>
    <row r="846" spans="1:10" x14ac:dyDescent="0.25">
      <c r="A846">
        <v>152</v>
      </c>
      <c r="B846">
        <v>2</v>
      </c>
      <c r="C846" s="1" t="s">
        <v>1457</v>
      </c>
      <c r="D846">
        <v>332</v>
      </c>
      <c r="E846" s="2">
        <v>0.92847222222222225</v>
      </c>
      <c r="F846" s="1" t="s">
        <v>774</v>
      </c>
      <c r="G846" t="b">
        <v>1</v>
      </c>
      <c r="H846" s="3">
        <v>43538.928587962961</v>
      </c>
      <c r="I846" s="1" t="s">
        <v>406</v>
      </c>
      <c r="J846" s="1" t="s">
        <v>407</v>
      </c>
    </row>
    <row r="847" spans="1:10" x14ac:dyDescent="0.25">
      <c r="A847">
        <v>153</v>
      </c>
      <c r="B847">
        <v>1</v>
      </c>
      <c r="C847" s="1" t="s">
        <v>1458</v>
      </c>
      <c r="D847">
        <v>332</v>
      </c>
      <c r="E847" s="2">
        <v>0.9291666666666667</v>
      </c>
      <c r="F847" s="1" t="s">
        <v>721</v>
      </c>
      <c r="G847" t="b">
        <v>1</v>
      </c>
      <c r="H847" s="3">
        <v>43538.929259259261</v>
      </c>
      <c r="I847" s="1" t="s">
        <v>681</v>
      </c>
      <c r="J847" s="1" t="s">
        <v>682</v>
      </c>
    </row>
    <row r="848" spans="1:10" x14ac:dyDescent="0.25">
      <c r="A848">
        <v>153</v>
      </c>
      <c r="B848">
        <v>2</v>
      </c>
      <c r="C848" s="1" t="s">
        <v>1458</v>
      </c>
      <c r="D848">
        <v>332</v>
      </c>
      <c r="E848" s="2">
        <v>0.9291666666666667</v>
      </c>
      <c r="F848" s="1" t="s">
        <v>774</v>
      </c>
      <c r="G848" t="b">
        <v>1</v>
      </c>
      <c r="H848" s="3">
        <v>43538.929108796299</v>
      </c>
      <c r="I848" s="1" t="s">
        <v>298</v>
      </c>
      <c r="J848" s="1" t="s">
        <v>299</v>
      </c>
    </row>
    <row r="849" spans="1:10" x14ac:dyDescent="0.25">
      <c r="A849">
        <v>154</v>
      </c>
      <c r="B849">
        <v>1</v>
      </c>
      <c r="C849" s="1" t="s">
        <v>1459</v>
      </c>
      <c r="D849">
        <v>332</v>
      </c>
      <c r="E849" s="2">
        <v>0.9291666666666667</v>
      </c>
      <c r="F849" s="1" t="s">
        <v>721</v>
      </c>
      <c r="G849" t="b">
        <v>1</v>
      </c>
      <c r="H849" s="3">
        <v>43538.929259259261</v>
      </c>
      <c r="I849" s="1" t="s">
        <v>681</v>
      </c>
      <c r="J849" s="1" t="s">
        <v>682</v>
      </c>
    </row>
    <row r="850" spans="1:10" x14ac:dyDescent="0.25">
      <c r="A850">
        <v>154</v>
      </c>
      <c r="B850">
        <v>2</v>
      </c>
      <c r="C850" s="1" t="s">
        <v>1459</v>
      </c>
      <c r="D850">
        <v>332</v>
      </c>
      <c r="E850" s="2">
        <v>0.9291666666666667</v>
      </c>
      <c r="F850" s="1" t="s">
        <v>774</v>
      </c>
      <c r="G850" t="b">
        <v>1</v>
      </c>
      <c r="H850" s="3">
        <v>43538.929618055554</v>
      </c>
      <c r="I850" s="1" t="s">
        <v>410</v>
      </c>
      <c r="J850" s="1" t="s">
        <v>411</v>
      </c>
    </row>
    <row r="851" spans="1:10" x14ac:dyDescent="0.25">
      <c r="A851">
        <v>155</v>
      </c>
      <c r="B851">
        <v>1</v>
      </c>
      <c r="C851" s="1" t="s">
        <v>1460</v>
      </c>
      <c r="D851">
        <v>332</v>
      </c>
      <c r="E851" s="2">
        <v>0.92986111111111114</v>
      </c>
      <c r="F851" s="1" t="s">
        <v>721</v>
      </c>
      <c r="G851" t="b">
        <v>1</v>
      </c>
      <c r="H851" s="3">
        <v>43538.929814814815</v>
      </c>
      <c r="I851" s="1" t="s">
        <v>681</v>
      </c>
      <c r="J851" s="1" t="s">
        <v>682</v>
      </c>
    </row>
    <row r="852" spans="1:10" x14ac:dyDescent="0.25">
      <c r="A852">
        <v>155</v>
      </c>
      <c r="B852">
        <v>2</v>
      </c>
      <c r="C852" s="1" t="s">
        <v>1460</v>
      </c>
      <c r="D852">
        <v>332</v>
      </c>
      <c r="E852" s="2">
        <v>0.92986111111111114</v>
      </c>
      <c r="F852" s="1" t="s">
        <v>774</v>
      </c>
      <c r="G852" t="b">
        <v>1</v>
      </c>
      <c r="H852" s="3">
        <v>43538.929884259262</v>
      </c>
      <c r="I852" s="1" t="s">
        <v>284</v>
      </c>
      <c r="J852" s="1" t="s">
        <v>285</v>
      </c>
    </row>
    <row r="853" spans="1:10" x14ac:dyDescent="0.25">
      <c r="A853">
        <v>156</v>
      </c>
      <c r="B853">
        <v>1</v>
      </c>
      <c r="C853" s="1" t="s">
        <v>1461</v>
      </c>
      <c r="D853">
        <v>332</v>
      </c>
      <c r="E853" s="2">
        <v>0.92986111111111114</v>
      </c>
      <c r="F853" s="1" t="s">
        <v>721</v>
      </c>
      <c r="G853" t="b">
        <v>1</v>
      </c>
      <c r="H853" s="3">
        <v>43538.930289351854</v>
      </c>
      <c r="I853" s="1" t="s">
        <v>688</v>
      </c>
      <c r="J853" s="1" t="s">
        <v>689</v>
      </c>
    </row>
    <row r="854" spans="1:10" x14ac:dyDescent="0.25">
      <c r="A854">
        <v>156</v>
      </c>
      <c r="B854">
        <v>2</v>
      </c>
      <c r="C854" s="1" t="s">
        <v>1461</v>
      </c>
      <c r="D854">
        <v>332</v>
      </c>
      <c r="E854" s="2">
        <v>0.92986111111111114</v>
      </c>
      <c r="F854" s="1" t="s">
        <v>774</v>
      </c>
      <c r="G854" t="b">
        <v>1</v>
      </c>
      <c r="H854" s="3">
        <v>43538.930150462962</v>
      </c>
      <c r="I854" s="1" t="s">
        <v>728</v>
      </c>
      <c r="J854" s="1" t="s">
        <v>729</v>
      </c>
    </row>
    <row r="855" spans="1:10" x14ac:dyDescent="0.25">
      <c r="A855">
        <v>157</v>
      </c>
      <c r="B855">
        <v>1</v>
      </c>
      <c r="C855" s="1" t="s">
        <v>1462</v>
      </c>
      <c r="D855">
        <v>332</v>
      </c>
      <c r="E855" s="2">
        <v>0.93055555555555558</v>
      </c>
      <c r="F855" s="1" t="s">
        <v>721</v>
      </c>
      <c r="G855" t="b">
        <v>1</v>
      </c>
      <c r="H855" s="3">
        <v>43538.930289351854</v>
      </c>
      <c r="I855" s="1" t="s">
        <v>688</v>
      </c>
      <c r="J855" s="1" t="s">
        <v>689</v>
      </c>
    </row>
    <row r="856" spans="1:10" x14ac:dyDescent="0.25">
      <c r="A856">
        <v>157</v>
      </c>
      <c r="B856">
        <v>2</v>
      </c>
      <c r="C856" s="1" t="s">
        <v>1462</v>
      </c>
      <c r="D856">
        <v>332</v>
      </c>
      <c r="E856" s="2">
        <v>0.93055555555555558</v>
      </c>
      <c r="F856" s="1" t="s">
        <v>774</v>
      </c>
      <c r="G856" t="b">
        <v>1</v>
      </c>
      <c r="H856" s="3">
        <v>43538.930671296293</v>
      </c>
      <c r="I856" s="1" t="s">
        <v>440</v>
      </c>
      <c r="J856" s="1" t="s">
        <v>441</v>
      </c>
    </row>
    <row r="857" spans="1:10" x14ac:dyDescent="0.25">
      <c r="A857">
        <v>158</v>
      </c>
      <c r="B857">
        <v>1</v>
      </c>
      <c r="C857" s="1" t="s">
        <v>1463</v>
      </c>
      <c r="D857">
        <v>332</v>
      </c>
      <c r="E857" s="2">
        <v>0.93055555555555558</v>
      </c>
      <c r="F857" s="1" t="s">
        <v>721</v>
      </c>
      <c r="G857" t="b">
        <v>1</v>
      </c>
      <c r="H857" s="3">
        <v>43538.930821759262</v>
      </c>
      <c r="I857" s="1" t="s">
        <v>724</v>
      </c>
      <c r="J857" s="1" t="s">
        <v>725</v>
      </c>
    </row>
    <row r="858" spans="1:10" x14ac:dyDescent="0.25">
      <c r="A858">
        <v>158</v>
      </c>
      <c r="B858">
        <v>2</v>
      </c>
      <c r="C858" s="1" t="s">
        <v>1463</v>
      </c>
      <c r="D858">
        <v>332</v>
      </c>
      <c r="E858" s="2">
        <v>0.93055555555555558</v>
      </c>
      <c r="F858" s="1" t="s">
        <v>774</v>
      </c>
      <c r="G858" t="b">
        <v>1</v>
      </c>
      <c r="H858" s="3">
        <v>43538.930671296293</v>
      </c>
      <c r="I858" s="1" t="s">
        <v>440</v>
      </c>
      <c r="J858" s="1" t="s">
        <v>441</v>
      </c>
    </row>
    <row r="859" spans="1:10" x14ac:dyDescent="0.25">
      <c r="A859">
        <v>159</v>
      </c>
      <c r="B859">
        <v>1</v>
      </c>
      <c r="C859" s="1" t="s">
        <v>1464</v>
      </c>
      <c r="D859">
        <v>332</v>
      </c>
      <c r="E859" s="2">
        <v>0.93125000000000002</v>
      </c>
      <c r="F859" s="1" t="s">
        <v>721</v>
      </c>
      <c r="G859" t="b">
        <v>1</v>
      </c>
      <c r="H859" s="3">
        <v>43538.931331018517</v>
      </c>
      <c r="I859" s="1" t="s">
        <v>294</v>
      </c>
      <c r="J859" s="1" t="s">
        <v>295</v>
      </c>
    </row>
    <row r="860" spans="1:10" x14ac:dyDescent="0.25">
      <c r="A860">
        <v>159</v>
      </c>
      <c r="B860">
        <v>2</v>
      </c>
      <c r="C860" s="1" t="s">
        <v>1464</v>
      </c>
      <c r="D860">
        <v>332</v>
      </c>
      <c r="E860" s="2">
        <v>0.93125000000000002</v>
      </c>
      <c r="F860" s="1" t="s">
        <v>774</v>
      </c>
      <c r="G860" t="b">
        <v>1</v>
      </c>
      <c r="H860" s="3">
        <v>43538.931192129632</v>
      </c>
      <c r="I860" s="1" t="s">
        <v>784</v>
      </c>
      <c r="J860" s="1" t="s">
        <v>785</v>
      </c>
    </row>
    <row r="861" spans="1:10" x14ac:dyDescent="0.25">
      <c r="A861">
        <v>160</v>
      </c>
      <c r="B861">
        <v>1</v>
      </c>
      <c r="C861" s="1" t="s">
        <v>1465</v>
      </c>
      <c r="D861">
        <v>332</v>
      </c>
      <c r="E861" s="2">
        <v>0.93125000000000002</v>
      </c>
      <c r="F861" s="1" t="s">
        <v>721</v>
      </c>
      <c r="G861" t="b">
        <v>1</v>
      </c>
      <c r="H861" s="3">
        <v>43538.931331018517</v>
      </c>
      <c r="I861" s="1" t="s">
        <v>294</v>
      </c>
      <c r="J861" s="1" t="s">
        <v>295</v>
      </c>
    </row>
    <row r="862" spans="1:10" x14ac:dyDescent="0.25">
      <c r="A862">
        <v>160</v>
      </c>
      <c r="B862">
        <v>2</v>
      </c>
      <c r="C862" s="1" t="s">
        <v>1465</v>
      </c>
      <c r="D862">
        <v>332</v>
      </c>
      <c r="E862" s="2">
        <v>0.93125000000000002</v>
      </c>
      <c r="F862" s="1" t="s">
        <v>774</v>
      </c>
      <c r="G862" t="b">
        <v>1</v>
      </c>
      <c r="H862" s="3">
        <v>43538.931701388887</v>
      </c>
      <c r="I862" s="1" t="s">
        <v>719</v>
      </c>
      <c r="J862" s="1" t="s">
        <v>720</v>
      </c>
    </row>
    <row r="863" spans="1:10" x14ac:dyDescent="0.25">
      <c r="A863">
        <v>161</v>
      </c>
      <c r="B863">
        <v>1</v>
      </c>
      <c r="C863" s="1" t="s">
        <v>1466</v>
      </c>
      <c r="D863">
        <v>332</v>
      </c>
      <c r="E863" s="2">
        <v>0.93194444444444446</v>
      </c>
      <c r="F863" s="1" t="s">
        <v>721</v>
      </c>
      <c r="G863" t="b">
        <v>1</v>
      </c>
      <c r="H863" s="3">
        <v>43538.931898148148</v>
      </c>
      <c r="I863" s="1" t="s">
        <v>320</v>
      </c>
      <c r="J863" s="1" t="s">
        <v>321</v>
      </c>
    </row>
    <row r="864" spans="1:10" x14ac:dyDescent="0.25">
      <c r="A864">
        <v>161</v>
      </c>
      <c r="B864">
        <v>2</v>
      </c>
      <c r="C864" s="1" t="s">
        <v>1466</v>
      </c>
      <c r="D864">
        <v>332</v>
      </c>
      <c r="E864" s="2">
        <v>0.93194444444444446</v>
      </c>
      <c r="F864" s="1" t="s">
        <v>774</v>
      </c>
      <c r="G864" t="b">
        <v>1</v>
      </c>
      <c r="H864" s="3">
        <v>43538.931979166664</v>
      </c>
      <c r="I864" s="1" t="s">
        <v>306</v>
      </c>
      <c r="J864" s="1" t="s">
        <v>307</v>
      </c>
    </row>
    <row r="865" spans="1:10" x14ac:dyDescent="0.25">
      <c r="A865">
        <v>162</v>
      </c>
      <c r="B865">
        <v>1</v>
      </c>
      <c r="C865" s="1" t="s">
        <v>1467</v>
      </c>
      <c r="D865">
        <v>332</v>
      </c>
      <c r="E865" s="2">
        <v>0.93194444444444446</v>
      </c>
      <c r="F865" s="1" t="s">
        <v>721</v>
      </c>
      <c r="G865" t="b">
        <v>1</v>
      </c>
      <c r="H865" s="3">
        <v>43538.932384259257</v>
      </c>
      <c r="I865" s="1" t="s">
        <v>404</v>
      </c>
      <c r="J865" s="1" t="s">
        <v>405</v>
      </c>
    </row>
    <row r="866" spans="1:10" x14ac:dyDescent="0.25">
      <c r="A866">
        <v>162</v>
      </c>
      <c r="B866">
        <v>2</v>
      </c>
      <c r="C866" s="1" t="s">
        <v>1467</v>
      </c>
      <c r="D866">
        <v>332</v>
      </c>
      <c r="E866" s="2">
        <v>0.93194444444444446</v>
      </c>
      <c r="F866" s="1" t="s">
        <v>774</v>
      </c>
      <c r="G866" t="b">
        <v>1</v>
      </c>
      <c r="H866" s="3">
        <v>43538.932233796295</v>
      </c>
      <c r="I866" s="1" t="s">
        <v>308</v>
      </c>
      <c r="J866" s="1" t="s">
        <v>309</v>
      </c>
    </row>
    <row r="867" spans="1:10" x14ac:dyDescent="0.25">
      <c r="A867">
        <v>163</v>
      </c>
      <c r="B867">
        <v>1</v>
      </c>
      <c r="C867" s="1" t="s">
        <v>1468</v>
      </c>
      <c r="D867">
        <v>332</v>
      </c>
      <c r="E867" s="2">
        <v>0.93263888888888891</v>
      </c>
      <c r="F867" s="1" t="s">
        <v>721</v>
      </c>
      <c r="G867" t="b">
        <v>1</v>
      </c>
      <c r="H867" s="3">
        <v>43538.932627314818</v>
      </c>
      <c r="I867" s="1" t="s">
        <v>208</v>
      </c>
      <c r="J867" s="1" t="s">
        <v>209</v>
      </c>
    </row>
    <row r="868" spans="1:10" x14ac:dyDescent="0.25">
      <c r="A868">
        <v>163</v>
      </c>
      <c r="B868">
        <v>2</v>
      </c>
      <c r="C868" s="1" t="s">
        <v>1468</v>
      </c>
      <c r="D868">
        <v>332</v>
      </c>
      <c r="E868" s="2">
        <v>0.93263888888888891</v>
      </c>
      <c r="F868" s="1" t="s">
        <v>774</v>
      </c>
      <c r="G868" t="b">
        <v>1</v>
      </c>
      <c r="H868" s="3">
        <v>43538.932754629626</v>
      </c>
      <c r="I868" s="1" t="s">
        <v>683</v>
      </c>
      <c r="J868" s="1" t="s">
        <v>684</v>
      </c>
    </row>
    <row r="869" spans="1:10" x14ac:dyDescent="0.25">
      <c r="A869">
        <v>164</v>
      </c>
      <c r="B869">
        <v>1</v>
      </c>
      <c r="C869" s="1" t="s">
        <v>1469</v>
      </c>
      <c r="D869">
        <v>332</v>
      </c>
      <c r="E869" s="2">
        <v>0.93263888888888891</v>
      </c>
      <c r="F869" s="1" t="s">
        <v>721</v>
      </c>
      <c r="G869" t="b">
        <v>1</v>
      </c>
      <c r="H869" s="3">
        <v>43538.932986111111</v>
      </c>
      <c r="I869" s="1" t="s">
        <v>210</v>
      </c>
      <c r="J869" s="1" t="s">
        <v>211</v>
      </c>
    </row>
    <row r="870" spans="1:10" x14ac:dyDescent="0.25">
      <c r="A870">
        <v>164</v>
      </c>
      <c r="B870">
        <v>2</v>
      </c>
      <c r="C870" s="1" t="s">
        <v>1469</v>
      </c>
      <c r="D870">
        <v>332</v>
      </c>
      <c r="E870" s="2">
        <v>0.93263888888888891</v>
      </c>
      <c r="F870" s="1" t="s">
        <v>774</v>
      </c>
      <c r="G870" t="b">
        <v>1</v>
      </c>
      <c r="H870" s="3">
        <v>43538.932754629626</v>
      </c>
      <c r="I870" s="1" t="s">
        <v>683</v>
      </c>
      <c r="J870" s="1" t="s">
        <v>684</v>
      </c>
    </row>
    <row r="871" spans="1:10" x14ac:dyDescent="0.25">
      <c r="A871">
        <v>165</v>
      </c>
      <c r="B871">
        <v>1</v>
      </c>
      <c r="C871" s="1" t="s">
        <v>1470</v>
      </c>
      <c r="D871">
        <v>332</v>
      </c>
      <c r="E871" s="2">
        <v>0.93333333333333335</v>
      </c>
      <c r="F871" s="1" t="s">
        <v>721</v>
      </c>
      <c r="G871" t="b">
        <v>1</v>
      </c>
      <c r="H871" s="3">
        <v>43538.933437500003</v>
      </c>
      <c r="I871" s="1" t="s">
        <v>244</v>
      </c>
      <c r="J871" s="1" t="s">
        <v>245</v>
      </c>
    </row>
    <row r="872" spans="1:10" x14ac:dyDescent="0.25">
      <c r="A872">
        <v>165</v>
      </c>
      <c r="B872">
        <v>2</v>
      </c>
      <c r="C872" s="1" t="s">
        <v>1470</v>
      </c>
      <c r="D872">
        <v>332</v>
      </c>
      <c r="E872" s="2">
        <v>0.93333333333333335</v>
      </c>
      <c r="F872" s="1" t="s">
        <v>774</v>
      </c>
      <c r="G872" t="b">
        <v>1</v>
      </c>
      <c r="H872" s="3">
        <v>43538.933287037034</v>
      </c>
      <c r="I872" s="1" t="s">
        <v>228</v>
      </c>
      <c r="J872" s="1" t="s">
        <v>229</v>
      </c>
    </row>
    <row r="873" spans="1:10" x14ac:dyDescent="0.25">
      <c r="A873">
        <v>166</v>
      </c>
      <c r="B873">
        <v>1</v>
      </c>
      <c r="C873" s="1" t="s">
        <v>1471</v>
      </c>
      <c r="D873">
        <v>332</v>
      </c>
      <c r="E873" s="2">
        <v>0.93333333333333335</v>
      </c>
      <c r="F873" s="1" t="s">
        <v>721</v>
      </c>
      <c r="G873" t="b">
        <v>1</v>
      </c>
      <c r="H873" s="3">
        <v>43538.933437500003</v>
      </c>
      <c r="I873" s="1" t="s">
        <v>244</v>
      </c>
      <c r="J873" s="1" t="s">
        <v>245</v>
      </c>
    </row>
    <row r="874" spans="1:10" x14ac:dyDescent="0.25">
      <c r="A874">
        <v>166</v>
      </c>
      <c r="B874">
        <v>2</v>
      </c>
      <c r="C874" s="1" t="s">
        <v>1471</v>
      </c>
      <c r="D874">
        <v>332</v>
      </c>
      <c r="E874" s="2">
        <v>0.93333333333333335</v>
      </c>
      <c r="F874" s="1" t="s">
        <v>774</v>
      </c>
      <c r="G874" t="b">
        <v>1</v>
      </c>
      <c r="H874" s="3">
        <v>43538.933796296296</v>
      </c>
      <c r="I874" s="1" t="s">
        <v>1472</v>
      </c>
      <c r="J874" s="1" t="s">
        <v>1473</v>
      </c>
    </row>
    <row r="875" spans="1:10" x14ac:dyDescent="0.25">
      <c r="A875">
        <v>167</v>
      </c>
      <c r="B875">
        <v>1</v>
      </c>
      <c r="C875" s="1" t="s">
        <v>1474</v>
      </c>
      <c r="D875">
        <v>332</v>
      </c>
      <c r="E875" s="2">
        <v>0.93402777777777779</v>
      </c>
      <c r="F875" s="1" t="s">
        <v>721</v>
      </c>
      <c r="G875" t="b">
        <v>1</v>
      </c>
      <c r="H875" s="3">
        <v>43538.933993055558</v>
      </c>
      <c r="I875" s="1" t="s">
        <v>418</v>
      </c>
      <c r="J875" s="1" t="s">
        <v>419</v>
      </c>
    </row>
    <row r="876" spans="1:10" x14ac:dyDescent="0.25">
      <c r="A876">
        <v>167</v>
      </c>
      <c r="B876">
        <v>2</v>
      </c>
      <c r="C876" s="1" t="s">
        <v>1474</v>
      </c>
      <c r="D876">
        <v>332</v>
      </c>
      <c r="E876" s="2">
        <v>0.93402777777777779</v>
      </c>
      <c r="F876" s="1" t="s">
        <v>774</v>
      </c>
      <c r="G876" t="b">
        <v>1</v>
      </c>
      <c r="H876" s="3">
        <v>43538.934062499997</v>
      </c>
      <c r="I876" s="1" t="s">
        <v>314</v>
      </c>
      <c r="J876" s="1" t="s">
        <v>315</v>
      </c>
    </row>
    <row r="877" spans="1:10" x14ac:dyDescent="0.25">
      <c r="A877">
        <v>168</v>
      </c>
      <c r="B877">
        <v>1</v>
      </c>
      <c r="C877" s="1" t="s">
        <v>1475</v>
      </c>
      <c r="D877">
        <v>332</v>
      </c>
      <c r="E877" s="2">
        <v>0.93402777777777779</v>
      </c>
      <c r="F877" s="1" t="s">
        <v>721</v>
      </c>
      <c r="G877" t="b">
        <v>1</v>
      </c>
      <c r="H877" s="3">
        <v>43538.934467592589</v>
      </c>
      <c r="I877" s="1" t="s">
        <v>188</v>
      </c>
      <c r="J877" s="1" t="s">
        <v>189</v>
      </c>
    </row>
    <row r="878" spans="1:10" x14ac:dyDescent="0.25">
      <c r="A878">
        <v>168</v>
      </c>
      <c r="B878">
        <v>2</v>
      </c>
      <c r="C878" s="1" t="s">
        <v>1475</v>
      </c>
      <c r="D878">
        <v>332</v>
      </c>
      <c r="E878" s="2">
        <v>0.93402777777777779</v>
      </c>
      <c r="F878" s="1" t="s">
        <v>774</v>
      </c>
      <c r="G878" t="b">
        <v>1</v>
      </c>
      <c r="H878" s="3">
        <v>43538.934328703705</v>
      </c>
      <c r="I878" s="1" t="s">
        <v>318</v>
      </c>
      <c r="J878" s="1" t="s">
        <v>319</v>
      </c>
    </row>
    <row r="879" spans="1:10" x14ac:dyDescent="0.25">
      <c r="A879">
        <v>168</v>
      </c>
      <c r="B879">
        <v>3</v>
      </c>
      <c r="C879" s="1" t="s">
        <v>1475</v>
      </c>
      <c r="D879">
        <v>332</v>
      </c>
      <c r="E879" s="2">
        <v>0.93402777777777779</v>
      </c>
      <c r="F879" s="1" t="s">
        <v>775</v>
      </c>
      <c r="G879" t="b">
        <v>1</v>
      </c>
      <c r="H879" s="3">
        <v>43538.93445601852</v>
      </c>
      <c r="I879" s="1" t="s">
        <v>681</v>
      </c>
      <c r="J879" s="1" t="s">
        <v>682</v>
      </c>
    </row>
    <row r="880" spans="1:10" x14ac:dyDescent="0.25">
      <c r="A880">
        <v>169</v>
      </c>
      <c r="B880">
        <v>1</v>
      </c>
      <c r="C880" s="1" t="s">
        <v>1476</v>
      </c>
      <c r="D880">
        <v>332</v>
      </c>
      <c r="E880" s="2">
        <v>0.93472222222222223</v>
      </c>
      <c r="F880" s="1" t="s">
        <v>721</v>
      </c>
      <c r="G880" t="b">
        <v>1</v>
      </c>
      <c r="H880" s="3">
        <v>43538.934467592589</v>
      </c>
      <c r="I880" s="1" t="s">
        <v>188</v>
      </c>
      <c r="J880" s="1" t="s">
        <v>189</v>
      </c>
    </row>
    <row r="881" spans="1:10" x14ac:dyDescent="0.25">
      <c r="A881">
        <v>169</v>
      </c>
      <c r="B881">
        <v>2</v>
      </c>
      <c r="C881" s="1" t="s">
        <v>1476</v>
      </c>
      <c r="D881">
        <v>332</v>
      </c>
      <c r="E881" s="2">
        <v>0.93472222222222223</v>
      </c>
      <c r="F881" s="1" t="s">
        <v>774</v>
      </c>
      <c r="G881" t="b">
        <v>1</v>
      </c>
      <c r="H881" s="3">
        <v>43538.934849537036</v>
      </c>
      <c r="I881" s="1" t="s">
        <v>386</v>
      </c>
      <c r="J881" s="1" t="s">
        <v>387</v>
      </c>
    </row>
    <row r="882" spans="1:10" x14ac:dyDescent="0.25">
      <c r="A882">
        <v>169</v>
      </c>
      <c r="B882">
        <v>3</v>
      </c>
      <c r="C882" s="1" t="s">
        <v>1476</v>
      </c>
      <c r="D882">
        <v>332</v>
      </c>
      <c r="E882" s="2">
        <v>0.93472222222222223</v>
      </c>
      <c r="F882" s="1" t="s">
        <v>775</v>
      </c>
      <c r="G882" t="b">
        <v>1</v>
      </c>
      <c r="H882" s="3">
        <v>43538.934675925928</v>
      </c>
      <c r="I882" s="1" t="s">
        <v>681</v>
      </c>
      <c r="J882" s="1" t="s">
        <v>682</v>
      </c>
    </row>
    <row r="883" spans="1:10" x14ac:dyDescent="0.25">
      <c r="A883">
        <v>170</v>
      </c>
      <c r="B883">
        <v>1</v>
      </c>
      <c r="C883" s="1" t="s">
        <v>1477</v>
      </c>
      <c r="D883">
        <v>332</v>
      </c>
      <c r="E883" s="2">
        <v>0.93472222222222223</v>
      </c>
      <c r="F883" s="1" t="s">
        <v>721</v>
      </c>
      <c r="G883" t="b">
        <v>1</v>
      </c>
      <c r="H883" s="3">
        <v>43538.934988425928</v>
      </c>
      <c r="I883" s="1" t="s">
        <v>270</v>
      </c>
      <c r="J883" s="1" t="s">
        <v>271</v>
      </c>
    </row>
    <row r="884" spans="1:10" x14ac:dyDescent="0.25">
      <c r="A884">
        <v>170</v>
      </c>
      <c r="B884">
        <v>2</v>
      </c>
      <c r="C884" s="1" t="s">
        <v>1477</v>
      </c>
      <c r="D884">
        <v>332</v>
      </c>
      <c r="E884" s="2">
        <v>0.93472222222222223</v>
      </c>
      <c r="F884" s="1" t="s">
        <v>774</v>
      </c>
      <c r="G884" t="b">
        <v>1</v>
      </c>
      <c r="H884" s="3">
        <v>43538.934849537036</v>
      </c>
      <c r="I884" s="1" t="s">
        <v>386</v>
      </c>
      <c r="J884" s="1" t="s">
        <v>387</v>
      </c>
    </row>
    <row r="885" spans="1:10" x14ac:dyDescent="0.25">
      <c r="A885">
        <v>170</v>
      </c>
      <c r="B885">
        <v>3</v>
      </c>
      <c r="C885" s="1" t="s">
        <v>1477</v>
      </c>
      <c r="D885">
        <v>332</v>
      </c>
      <c r="E885" s="2">
        <v>0.93472222222222223</v>
      </c>
      <c r="F885" s="1" t="s">
        <v>775</v>
      </c>
      <c r="G885" t="b">
        <v>1</v>
      </c>
      <c r="H885" s="3">
        <v>43538.934976851851</v>
      </c>
      <c r="I885" s="1" t="s">
        <v>681</v>
      </c>
      <c r="J885" s="1" t="s">
        <v>682</v>
      </c>
    </row>
    <row r="886" spans="1:10" x14ac:dyDescent="0.25">
      <c r="A886">
        <v>171</v>
      </c>
      <c r="B886">
        <v>1</v>
      </c>
      <c r="C886" s="1" t="s">
        <v>1478</v>
      </c>
      <c r="D886">
        <v>332</v>
      </c>
      <c r="E886" s="2">
        <v>0.93541666666666667</v>
      </c>
      <c r="F886" s="1" t="s">
        <v>721</v>
      </c>
      <c r="G886" t="b">
        <v>1</v>
      </c>
      <c r="H886" s="3">
        <v>43538.93550925926</v>
      </c>
      <c r="I886" s="1" t="s">
        <v>236</v>
      </c>
      <c r="J886" s="1" t="s">
        <v>237</v>
      </c>
    </row>
    <row r="887" spans="1:10" x14ac:dyDescent="0.25">
      <c r="A887">
        <v>171</v>
      </c>
      <c r="B887">
        <v>2</v>
      </c>
      <c r="C887" s="1" t="s">
        <v>1478</v>
      </c>
      <c r="D887">
        <v>332</v>
      </c>
      <c r="E887" s="2">
        <v>0.93541666666666667</v>
      </c>
      <c r="F887" s="1" t="s">
        <v>774</v>
      </c>
      <c r="G887" t="b">
        <v>1</v>
      </c>
      <c r="H887" s="3">
        <v>43538.935601851852</v>
      </c>
      <c r="I887" s="1" t="s">
        <v>176</v>
      </c>
      <c r="J887" s="1" t="s">
        <v>177</v>
      </c>
    </row>
    <row r="888" spans="1:10" x14ac:dyDescent="0.25">
      <c r="A888">
        <v>171</v>
      </c>
      <c r="B888">
        <v>3</v>
      </c>
      <c r="C888" s="1" t="s">
        <v>1478</v>
      </c>
      <c r="D888">
        <v>332</v>
      </c>
      <c r="E888" s="2">
        <v>0.93541666666666667</v>
      </c>
      <c r="F888" s="1" t="s">
        <v>775</v>
      </c>
      <c r="G888" t="b">
        <v>1</v>
      </c>
      <c r="H888" s="3">
        <v>43538.935497685183</v>
      </c>
      <c r="I888" s="1" t="s">
        <v>681</v>
      </c>
      <c r="J888" s="1" t="s">
        <v>682</v>
      </c>
    </row>
    <row r="889" spans="1:10" x14ac:dyDescent="0.25">
      <c r="A889">
        <v>172</v>
      </c>
      <c r="B889">
        <v>1</v>
      </c>
      <c r="C889" s="1" t="s">
        <v>1479</v>
      </c>
      <c r="D889">
        <v>332</v>
      </c>
      <c r="E889" s="2">
        <v>0.93541666666666667</v>
      </c>
      <c r="F889" s="1" t="s">
        <v>721</v>
      </c>
      <c r="G889" t="b">
        <v>1</v>
      </c>
      <c r="H889" s="3">
        <v>43538.93550925926</v>
      </c>
      <c r="I889" s="1" t="s">
        <v>236</v>
      </c>
      <c r="J889" s="1" t="s">
        <v>237</v>
      </c>
    </row>
    <row r="890" spans="1:10" x14ac:dyDescent="0.25">
      <c r="A890">
        <v>172</v>
      </c>
      <c r="B890">
        <v>2</v>
      </c>
      <c r="C890" s="1" t="s">
        <v>1479</v>
      </c>
      <c r="D890">
        <v>332</v>
      </c>
      <c r="E890" s="2">
        <v>0.93541666666666667</v>
      </c>
      <c r="F890" s="1" t="s">
        <v>774</v>
      </c>
      <c r="G890" t="b">
        <v>1</v>
      </c>
      <c r="H890" s="3">
        <v>43538.935891203706</v>
      </c>
      <c r="I890" s="1" t="s">
        <v>376</v>
      </c>
      <c r="J890" s="1" t="s">
        <v>377</v>
      </c>
    </row>
    <row r="891" spans="1:10" x14ac:dyDescent="0.25">
      <c r="A891">
        <v>172</v>
      </c>
      <c r="B891">
        <v>3</v>
      </c>
      <c r="C891" s="1" t="s">
        <v>1479</v>
      </c>
      <c r="D891">
        <v>332</v>
      </c>
      <c r="E891" s="2">
        <v>0.93541666666666667</v>
      </c>
      <c r="F891" s="1" t="s">
        <v>775</v>
      </c>
      <c r="G891" t="b">
        <v>1</v>
      </c>
      <c r="H891" s="3">
        <v>43538.935497685183</v>
      </c>
      <c r="I891" s="1" t="s">
        <v>681</v>
      </c>
      <c r="J891" s="1" t="s">
        <v>682</v>
      </c>
    </row>
    <row r="892" spans="1:10" x14ac:dyDescent="0.25">
      <c r="A892">
        <v>173</v>
      </c>
      <c r="B892">
        <v>1</v>
      </c>
      <c r="C892" s="1" t="s">
        <v>1480</v>
      </c>
      <c r="D892">
        <v>332</v>
      </c>
      <c r="E892" s="2">
        <v>0.93611111111111112</v>
      </c>
      <c r="F892" s="1" t="s">
        <v>721</v>
      </c>
      <c r="G892" t="b">
        <v>1</v>
      </c>
      <c r="H892" s="3">
        <v>43538.936076388891</v>
      </c>
      <c r="I892" s="1" t="s">
        <v>348</v>
      </c>
      <c r="J892" s="1" t="s">
        <v>349</v>
      </c>
    </row>
    <row r="893" spans="1:10" x14ac:dyDescent="0.25">
      <c r="A893">
        <v>173</v>
      </c>
      <c r="B893">
        <v>2</v>
      </c>
      <c r="C893" s="1" t="s">
        <v>1480</v>
      </c>
      <c r="D893">
        <v>332</v>
      </c>
      <c r="E893" s="2">
        <v>0.93611111111111112</v>
      </c>
      <c r="F893" s="1" t="s">
        <v>774</v>
      </c>
      <c r="G893" t="b">
        <v>1</v>
      </c>
      <c r="H893" s="3">
        <v>43538.93613425926</v>
      </c>
      <c r="I893" s="1" t="s">
        <v>180</v>
      </c>
      <c r="J893" s="1" t="s">
        <v>181</v>
      </c>
    </row>
    <row r="894" spans="1:10" x14ac:dyDescent="0.25">
      <c r="A894">
        <v>173</v>
      </c>
      <c r="B894">
        <v>3</v>
      </c>
      <c r="C894" s="1" t="s">
        <v>1480</v>
      </c>
      <c r="D894">
        <v>332</v>
      </c>
      <c r="E894" s="2">
        <v>0.93611111111111112</v>
      </c>
      <c r="F894" s="1" t="s">
        <v>775</v>
      </c>
      <c r="G894" t="b">
        <v>1</v>
      </c>
      <c r="H894" s="3">
        <v>43538.936018518521</v>
      </c>
      <c r="I894" s="1" t="s">
        <v>681</v>
      </c>
      <c r="J894" s="1" t="s">
        <v>682</v>
      </c>
    </row>
    <row r="895" spans="1:10" x14ac:dyDescent="0.25">
      <c r="A895">
        <v>174</v>
      </c>
      <c r="B895">
        <v>1</v>
      </c>
      <c r="C895" s="1" t="s">
        <v>1481</v>
      </c>
      <c r="D895">
        <v>332</v>
      </c>
      <c r="E895" s="2">
        <v>0.93611111111111112</v>
      </c>
      <c r="F895" s="1" t="s">
        <v>721</v>
      </c>
      <c r="G895" t="b">
        <v>1</v>
      </c>
      <c r="H895" s="3">
        <v>43538.936550925922</v>
      </c>
      <c r="I895" s="1" t="s">
        <v>218</v>
      </c>
      <c r="J895" s="1" t="s">
        <v>219</v>
      </c>
    </row>
    <row r="896" spans="1:10" x14ac:dyDescent="0.25">
      <c r="A896">
        <v>174</v>
      </c>
      <c r="B896">
        <v>2</v>
      </c>
      <c r="C896" s="1" t="s">
        <v>1481</v>
      </c>
      <c r="D896">
        <v>332</v>
      </c>
      <c r="E896" s="2">
        <v>0.93611111111111112</v>
      </c>
      <c r="F896" s="1" t="s">
        <v>774</v>
      </c>
      <c r="G896" t="b">
        <v>1</v>
      </c>
      <c r="H896" s="3">
        <v>43538.936412037037</v>
      </c>
      <c r="I896" s="1" t="s">
        <v>180</v>
      </c>
      <c r="J896" s="1" t="s">
        <v>181</v>
      </c>
    </row>
    <row r="897" spans="1:10" x14ac:dyDescent="0.25">
      <c r="A897">
        <v>175</v>
      </c>
      <c r="B897">
        <v>1</v>
      </c>
      <c r="C897" s="1" t="s">
        <v>1482</v>
      </c>
      <c r="D897">
        <v>332</v>
      </c>
      <c r="E897" s="2">
        <v>0.93680555555555556</v>
      </c>
      <c r="F897" s="1" t="s">
        <v>721</v>
      </c>
      <c r="G897" t="b">
        <v>1</v>
      </c>
      <c r="H897" s="3">
        <v>43538.936550925922</v>
      </c>
      <c r="I897" s="1" t="s">
        <v>218</v>
      </c>
      <c r="J897" s="1" t="s">
        <v>219</v>
      </c>
    </row>
    <row r="898" spans="1:10" x14ac:dyDescent="0.25">
      <c r="A898">
        <v>175</v>
      </c>
      <c r="B898">
        <v>2</v>
      </c>
      <c r="C898" s="1" t="s">
        <v>1482</v>
      </c>
      <c r="D898">
        <v>332</v>
      </c>
      <c r="E898" s="2">
        <v>0.93680555555555556</v>
      </c>
      <c r="F898" s="1" t="s">
        <v>774</v>
      </c>
      <c r="G898" t="b">
        <v>1</v>
      </c>
      <c r="H898" s="3">
        <v>43538.936921296299</v>
      </c>
      <c r="I898" s="1" t="s">
        <v>374</v>
      </c>
      <c r="J898" s="1" t="s">
        <v>375</v>
      </c>
    </row>
    <row r="899" spans="1:10" x14ac:dyDescent="0.25">
      <c r="A899">
        <v>176</v>
      </c>
      <c r="B899">
        <v>1</v>
      </c>
      <c r="C899" s="1" t="s">
        <v>1483</v>
      </c>
      <c r="D899">
        <v>332</v>
      </c>
      <c r="E899" s="2">
        <v>0.93680555555555556</v>
      </c>
      <c r="F899" s="1" t="s">
        <v>721</v>
      </c>
      <c r="G899" t="b">
        <v>1</v>
      </c>
      <c r="H899" s="3">
        <v>43538.937083333331</v>
      </c>
      <c r="I899" s="1" t="s">
        <v>420</v>
      </c>
      <c r="J899" s="1" t="s">
        <v>421</v>
      </c>
    </row>
    <row r="900" spans="1:10" x14ac:dyDescent="0.25">
      <c r="A900">
        <v>176</v>
      </c>
      <c r="B900">
        <v>2</v>
      </c>
      <c r="C900" s="1" t="s">
        <v>1483</v>
      </c>
      <c r="D900">
        <v>332</v>
      </c>
      <c r="E900" s="2">
        <v>0.93680555555555556</v>
      </c>
      <c r="F900" s="1" t="s">
        <v>1484</v>
      </c>
      <c r="G900" t="b">
        <v>1</v>
      </c>
      <c r="H900" s="3">
        <v>43538.937268518515</v>
      </c>
      <c r="I900" s="1" t="s">
        <v>700</v>
      </c>
      <c r="J900" s="1" t="s">
        <v>701</v>
      </c>
    </row>
    <row r="901" spans="1:10" x14ac:dyDescent="0.25">
      <c r="A901">
        <v>176</v>
      </c>
      <c r="B901">
        <v>3</v>
      </c>
      <c r="C901" s="1" t="s">
        <v>1483</v>
      </c>
      <c r="D901">
        <v>332</v>
      </c>
      <c r="E901" s="2">
        <v>0.93680555555555556</v>
      </c>
      <c r="F901" s="1" t="s">
        <v>774</v>
      </c>
      <c r="G901" t="b">
        <v>1</v>
      </c>
      <c r="H901" s="3">
        <v>43538.936921296299</v>
      </c>
      <c r="I901" s="1" t="s">
        <v>374</v>
      </c>
      <c r="J901" s="1" t="s">
        <v>375</v>
      </c>
    </row>
    <row r="902" spans="1:10" x14ac:dyDescent="0.25">
      <c r="A902">
        <v>177</v>
      </c>
      <c r="B902">
        <v>1</v>
      </c>
      <c r="C902" s="1" t="s">
        <v>1485</v>
      </c>
      <c r="D902">
        <v>332</v>
      </c>
      <c r="E902" s="2">
        <v>0.9375</v>
      </c>
      <c r="F902" s="1" t="s">
        <v>721</v>
      </c>
      <c r="G902" t="b">
        <v>1</v>
      </c>
      <c r="H902" s="3">
        <v>43538.937592592592</v>
      </c>
      <c r="I902" s="1" t="s">
        <v>396</v>
      </c>
      <c r="J902" s="1" t="s">
        <v>397</v>
      </c>
    </row>
    <row r="903" spans="1:10" x14ac:dyDescent="0.25">
      <c r="A903">
        <v>177</v>
      </c>
      <c r="B903">
        <v>2</v>
      </c>
      <c r="C903" s="1" t="s">
        <v>1485</v>
      </c>
      <c r="D903">
        <v>332</v>
      </c>
      <c r="E903" s="2">
        <v>0.9375</v>
      </c>
      <c r="F903" s="1" t="s">
        <v>1484</v>
      </c>
      <c r="G903" t="b">
        <v>1</v>
      </c>
      <c r="H903" s="3">
        <v>43538.937395833331</v>
      </c>
      <c r="I903" s="1" t="s">
        <v>414</v>
      </c>
      <c r="J903" s="1" t="s">
        <v>415</v>
      </c>
    </row>
    <row r="904" spans="1:10" x14ac:dyDescent="0.25">
      <c r="A904">
        <v>177</v>
      </c>
      <c r="B904">
        <v>3</v>
      </c>
      <c r="C904" s="1" t="s">
        <v>1485</v>
      </c>
      <c r="D904">
        <v>332</v>
      </c>
      <c r="E904" s="2">
        <v>0.9375</v>
      </c>
      <c r="F904" s="1" t="s">
        <v>774</v>
      </c>
      <c r="G904" t="b">
        <v>1</v>
      </c>
      <c r="H904" s="3">
        <v>43538.9374537037</v>
      </c>
      <c r="I904" s="1" t="s">
        <v>180</v>
      </c>
      <c r="J904" s="1" t="s">
        <v>181</v>
      </c>
    </row>
    <row r="905" spans="1:10" x14ac:dyDescent="0.25">
      <c r="A905">
        <v>178</v>
      </c>
      <c r="B905">
        <v>1</v>
      </c>
      <c r="C905" s="1" t="s">
        <v>1486</v>
      </c>
      <c r="D905">
        <v>332</v>
      </c>
      <c r="E905" s="2">
        <v>0.9375</v>
      </c>
      <c r="F905" s="1" t="s">
        <v>721</v>
      </c>
      <c r="G905" t="b">
        <v>1</v>
      </c>
      <c r="H905" s="3">
        <v>43538.937592592592</v>
      </c>
      <c r="I905" s="1" t="s">
        <v>396</v>
      </c>
      <c r="J905" s="1" t="s">
        <v>397</v>
      </c>
    </row>
    <row r="906" spans="1:10" x14ac:dyDescent="0.25">
      <c r="A906">
        <v>178</v>
      </c>
      <c r="B906">
        <v>2</v>
      </c>
      <c r="C906" s="1" t="s">
        <v>1486</v>
      </c>
      <c r="D906">
        <v>332</v>
      </c>
      <c r="E906" s="2">
        <v>0.9375</v>
      </c>
      <c r="F906" s="1" t="s">
        <v>1484</v>
      </c>
      <c r="G906" t="b">
        <v>1</v>
      </c>
      <c r="H906" s="3">
        <v>43538.937916666669</v>
      </c>
      <c r="I906" s="1" t="s">
        <v>770</v>
      </c>
      <c r="J906" s="1" t="s">
        <v>771</v>
      </c>
    </row>
    <row r="907" spans="1:10" x14ac:dyDescent="0.25">
      <c r="A907">
        <v>178</v>
      </c>
      <c r="B907">
        <v>3</v>
      </c>
      <c r="C907" s="1" t="s">
        <v>1486</v>
      </c>
      <c r="D907">
        <v>332</v>
      </c>
      <c r="E907" s="2">
        <v>0.9375</v>
      </c>
      <c r="F907" s="1" t="s">
        <v>774</v>
      </c>
      <c r="G907" t="b">
        <v>1</v>
      </c>
      <c r="H907" s="3">
        <v>43538.937974537039</v>
      </c>
      <c r="I907" s="1" t="s">
        <v>180</v>
      </c>
      <c r="J907" s="1" t="s">
        <v>181</v>
      </c>
    </row>
    <row r="908" spans="1:10" x14ac:dyDescent="0.25">
      <c r="A908">
        <v>179</v>
      </c>
      <c r="B908">
        <v>1</v>
      </c>
      <c r="C908" s="1" t="s">
        <v>1487</v>
      </c>
      <c r="D908">
        <v>332</v>
      </c>
      <c r="E908" s="2">
        <v>0.93819444444444444</v>
      </c>
      <c r="F908" s="1" t="s">
        <v>721</v>
      </c>
      <c r="G908" t="b">
        <v>1</v>
      </c>
      <c r="H908" s="3">
        <v>43538.93818287037</v>
      </c>
      <c r="I908" s="1" t="s">
        <v>354</v>
      </c>
      <c r="J908" s="1" t="s">
        <v>355</v>
      </c>
    </row>
    <row r="909" spans="1:10" x14ac:dyDescent="0.25">
      <c r="A909">
        <v>179</v>
      </c>
      <c r="B909">
        <v>2</v>
      </c>
      <c r="C909" s="1" t="s">
        <v>1487</v>
      </c>
      <c r="D909">
        <v>332</v>
      </c>
      <c r="E909" s="2">
        <v>0.93819444444444444</v>
      </c>
      <c r="F909" s="1" t="s">
        <v>1484</v>
      </c>
      <c r="G909" t="b">
        <v>1</v>
      </c>
      <c r="H909" s="3">
        <v>43538.937916666669</v>
      </c>
      <c r="I909" s="1" t="s">
        <v>770</v>
      </c>
      <c r="J909" s="1" t="s">
        <v>771</v>
      </c>
    </row>
    <row r="910" spans="1:10" x14ac:dyDescent="0.25">
      <c r="A910">
        <v>179</v>
      </c>
      <c r="B910">
        <v>3</v>
      </c>
      <c r="C910" s="1" t="s">
        <v>1487</v>
      </c>
      <c r="D910">
        <v>332</v>
      </c>
      <c r="E910" s="2">
        <v>0.93819444444444444</v>
      </c>
      <c r="F910" s="1" t="s">
        <v>774</v>
      </c>
      <c r="G910" t="b">
        <v>1</v>
      </c>
      <c r="H910" s="3">
        <v>43538.938240740739</v>
      </c>
      <c r="I910" s="1" t="s">
        <v>180</v>
      </c>
      <c r="J910" s="1" t="s">
        <v>181</v>
      </c>
    </row>
    <row r="911" spans="1:10" x14ac:dyDescent="0.25">
      <c r="A911">
        <v>180</v>
      </c>
      <c r="B911">
        <v>1</v>
      </c>
      <c r="C911" s="1" t="s">
        <v>1488</v>
      </c>
      <c r="D911">
        <v>332</v>
      </c>
      <c r="E911" s="2">
        <v>0.93819444444444444</v>
      </c>
      <c r="F911" s="1" t="s">
        <v>721</v>
      </c>
      <c r="G911" t="b">
        <v>1</v>
      </c>
      <c r="H911" s="3">
        <v>43538.938634259262</v>
      </c>
      <c r="I911" s="1" t="s">
        <v>356</v>
      </c>
      <c r="J911" s="1" t="s">
        <v>357</v>
      </c>
    </row>
    <row r="912" spans="1:10" x14ac:dyDescent="0.25">
      <c r="A912">
        <v>180</v>
      </c>
      <c r="B912">
        <v>2</v>
      </c>
      <c r="C912" s="1" t="s">
        <v>1488</v>
      </c>
      <c r="D912">
        <v>332</v>
      </c>
      <c r="E912" s="2">
        <v>0.93819444444444444</v>
      </c>
      <c r="F912" s="1" t="s">
        <v>1484</v>
      </c>
      <c r="G912" t="b">
        <v>1</v>
      </c>
      <c r="H912" s="3">
        <v>43538.938622685186</v>
      </c>
      <c r="I912" s="1" t="s">
        <v>328</v>
      </c>
      <c r="J912" s="1" t="s">
        <v>329</v>
      </c>
    </row>
    <row r="913" spans="1:10" x14ac:dyDescent="0.25">
      <c r="A913">
        <v>180</v>
      </c>
      <c r="B913">
        <v>3</v>
      </c>
      <c r="C913" s="1" t="s">
        <v>1488</v>
      </c>
      <c r="D913">
        <v>332</v>
      </c>
      <c r="E913" s="2">
        <v>0.93819444444444444</v>
      </c>
      <c r="F913" s="1" t="s">
        <v>774</v>
      </c>
      <c r="G913" t="b">
        <v>1</v>
      </c>
      <c r="H913" s="3">
        <v>43538.93849537037</v>
      </c>
      <c r="I913" s="1" t="s">
        <v>180</v>
      </c>
      <c r="J913" s="1" t="s">
        <v>181</v>
      </c>
    </row>
    <row r="914" spans="1:10" x14ac:dyDescent="0.25">
      <c r="A914">
        <v>181</v>
      </c>
      <c r="B914">
        <v>1</v>
      </c>
      <c r="C914" s="1" t="s">
        <v>1489</v>
      </c>
      <c r="D914">
        <v>332</v>
      </c>
      <c r="E914" s="2">
        <v>0.93888888888888888</v>
      </c>
      <c r="F914" s="1" t="s">
        <v>721</v>
      </c>
      <c r="G914" t="b">
        <v>1</v>
      </c>
      <c r="H914" s="3">
        <v>43538.938634259262</v>
      </c>
      <c r="I914" s="1" t="s">
        <v>356</v>
      </c>
      <c r="J914" s="1" t="s">
        <v>357</v>
      </c>
    </row>
    <row r="915" spans="1:10" x14ac:dyDescent="0.25">
      <c r="A915">
        <v>181</v>
      </c>
      <c r="B915">
        <v>2</v>
      </c>
      <c r="C915" s="1" t="s">
        <v>1489</v>
      </c>
      <c r="D915">
        <v>332</v>
      </c>
      <c r="E915" s="2">
        <v>0.93888888888888888</v>
      </c>
      <c r="F915" s="1" t="s">
        <v>1484</v>
      </c>
      <c r="G915" t="b">
        <v>1</v>
      </c>
      <c r="H915" s="3">
        <v>43538.938958333332</v>
      </c>
      <c r="I915" s="1" t="s">
        <v>264</v>
      </c>
      <c r="J915" s="1" t="s">
        <v>265</v>
      </c>
    </row>
    <row r="916" spans="1:10" x14ac:dyDescent="0.25">
      <c r="A916">
        <v>181</v>
      </c>
      <c r="B916">
        <v>3</v>
      </c>
      <c r="C916" s="1" t="s">
        <v>1489</v>
      </c>
      <c r="D916">
        <v>332</v>
      </c>
      <c r="E916" s="2">
        <v>0.93888888888888888</v>
      </c>
      <c r="F916" s="1" t="s">
        <v>774</v>
      </c>
      <c r="G916" t="b">
        <v>1</v>
      </c>
      <c r="H916" s="3">
        <v>43538.939004629632</v>
      </c>
      <c r="I916" s="1" t="s">
        <v>180</v>
      </c>
      <c r="J916" s="1" t="s">
        <v>181</v>
      </c>
    </row>
    <row r="917" spans="1:10" x14ac:dyDescent="0.25">
      <c r="A917">
        <v>182</v>
      </c>
      <c r="B917">
        <v>1</v>
      </c>
      <c r="C917" s="1" t="s">
        <v>1490</v>
      </c>
      <c r="D917">
        <v>332</v>
      </c>
      <c r="E917" s="2">
        <v>0.93888888888888888</v>
      </c>
      <c r="F917" s="1" t="s">
        <v>721</v>
      </c>
      <c r="G917" t="b">
        <v>1</v>
      </c>
      <c r="H917" s="3">
        <v>43538.939166666663</v>
      </c>
      <c r="I917" s="1" t="s">
        <v>250</v>
      </c>
      <c r="J917" s="1" t="s">
        <v>251</v>
      </c>
    </row>
    <row r="918" spans="1:10" x14ac:dyDescent="0.25">
      <c r="A918">
        <v>182</v>
      </c>
      <c r="B918">
        <v>2</v>
      </c>
      <c r="C918" s="1" t="s">
        <v>1490</v>
      </c>
      <c r="D918">
        <v>332</v>
      </c>
      <c r="E918" s="2">
        <v>0.93888888888888888</v>
      </c>
      <c r="F918" s="1" t="s">
        <v>1484</v>
      </c>
      <c r="G918" t="b">
        <v>1</v>
      </c>
      <c r="H918" s="3">
        <v>43538.939363425925</v>
      </c>
      <c r="I918" s="1" t="s">
        <v>200</v>
      </c>
      <c r="J918" s="1" t="s">
        <v>201</v>
      </c>
    </row>
    <row r="919" spans="1:10" x14ac:dyDescent="0.25">
      <c r="A919">
        <v>182</v>
      </c>
      <c r="B919">
        <v>3</v>
      </c>
      <c r="C919" s="1" t="s">
        <v>1490</v>
      </c>
      <c r="D919">
        <v>332</v>
      </c>
      <c r="E919" s="2">
        <v>0.93888888888888888</v>
      </c>
      <c r="F919" s="1" t="s">
        <v>774</v>
      </c>
      <c r="G919" t="b">
        <v>1</v>
      </c>
      <c r="H919" s="3">
        <v>43538.939004629632</v>
      </c>
      <c r="I919" s="1" t="s">
        <v>180</v>
      </c>
      <c r="J919" s="1" t="s">
        <v>181</v>
      </c>
    </row>
    <row r="920" spans="1:10" x14ac:dyDescent="0.25">
      <c r="A920">
        <v>183</v>
      </c>
      <c r="B920">
        <v>1</v>
      </c>
      <c r="C920" s="1" t="s">
        <v>1491</v>
      </c>
      <c r="D920">
        <v>332</v>
      </c>
      <c r="E920" s="2">
        <v>0.93958333333333333</v>
      </c>
      <c r="F920" s="1" t="s">
        <v>721</v>
      </c>
      <c r="G920" t="b">
        <v>1</v>
      </c>
      <c r="H920" s="3">
        <v>43538.939675925925</v>
      </c>
      <c r="I920" s="1" t="s">
        <v>788</v>
      </c>
      <c r="J920" s="1" t="s">
        <v>789</v>
      </c>
    </row>
    <row r="921" spans="1:10" x14ac:dyDescent="0.25">
      <c r="A921">
        <v>183</v>
      </c>
      <c r="B921">
        <v>2</v>
      </c>
      <c r="C921" s="1" t="s">
        <v>1491</v>
      </c>
      <c r="D921">
        <v>332</v>
      </c>
      <c r="E921" s="2">
        <v>0.93958333333333333</v>
      </c>
      <c r="F921" s="1" t="s">
        <v>1484</v>
      </c>
      <c r="G921" t="b">
        <v>1</v>
      </c>
      <c r="H921" s="3">
        <v>43538.93949074074</v>
      </c>
      <c r="I921" s="1" t="s">
        <v>210</v>
      </c>
      <c r="J921" s="1" t="s">
        <v>211</v>
      </c>
    </row>
    <row r="922" spans="1:10" x14ac:dyDescent="0.25">
      <c r="A922">
        <v>184</v>
      </c>
      <c r="B922">
        <v>1</v>
      </c>
      <c r="C922" s="1" t="s">
        <v>1492</v>
      </c>
      <c r="D922">
        <v>332</v>
      </c>
      <c r="E922" s="2">
        <v>0.93958333333333333</v>
      </c>
      <c r="F922" s="1" t="s">
        <v>721</v>
      </c>
      <c r="G922" t="b">
        <v>1</v>
      </c>
      <c r="H922" s="3">
        <v>43538.939675925925</v>
      </c>
      <c r="I922" s="1" t="s">
        <v>788</v>
      </c>
      <c r="J922" s="1" t="s">
        <v>789</v>
      </c>
    </row>
    <row r="923" spans="1:10" x14ac:dyDescent="0.25">
      <c r="A923">
        <v>184</v>
      </c>
      <c r="B923">
        <v>2</v>
      </c>
      <c r="C923" s="1" t="s">
        <v>1492</v>
      </c>
      <c r="D923">
        <v>332</v>
      </c>
      <c r="E923" s="2">
        <v>0.93958333333333333</v>
      </c>
      <c r="F923" s="1" t="s">
        <v>1484</v>
      </c>
      <c r="G923" t="b">
        <v>1</v>
      </c>
      <c r="H923" s="3">
        <v>43538.940011574072</v>
      </c>
      <c r="I923" s="1" t="s">
        <v>392</v>
      </c>
      <c r="J923" s="1" t="s">
        <v>393</v>
      </c>
    </row>
    <row r="924" spans="1:10" x14ac:dyDescent="0.25">
      <c r="A924">
        <v>185</v>
      </c>
      <c r="B924">
        <v>1</v>
      </c>
      <c r="C924" s="1" t="s">
        <v>1493</v>
      </c>
      <c r="D924">
        <v>332</v>
      </c>
      <c r="E924" s="2">
        <v>0.94027777777777777</v>
      </c>
      <c r="F924" s="1" t="s">
        <v>721</v>
      </c>
      <c r="G924" t="b">
        <v>1</v>
      </c>
      <c r="H924" s="3">
        <v>43538.940266203703</v>
      </c>
      <c r="I924" s="1" t="s">
        <v>198</v>
      </c>
      <c r="J924" s="1" t="s">
        <v>199</v>
      </c>
    </row>
    <row r="925" spans="1:10" x14ac:dyDescent="0.25">
      <c r="A925">
        <v>185</v>
      </c>
      <c r="B925">
        <v>2</v>
      </c>
      <c r="C925" s="1" t="s">
        <v>1493</v>
      </c>
      <c r="D925">
        <v>332</v>
      </c>
      <c r="E925" s="2">
        <v>0.94027777777777777</v>
      </c>
      <c r="F925" s="1" t="s">
        <v>1484</v>
      </c>
      <c r="G925" t="b">
        <v>1</v>
      </c>
      <c r="H925" s="3">
        <v>43538.940011574072</v>
      </c>
      <c r="I925" s="1" t="s">
        <v>392</v>
      </c>
      <c r="J925" s="1" t="s">
        <v>393</v>
      </c>
    </row>
    <row r="926" spans="1:10" x14ac:dyDescent="0.25">
      <c r="A926">
        <v>186</v>
      </c>
      <c r="B926">
        <v>1</v>
      </c>
      <c r="C926" s="1" t="s">
        <v>1494</v>
      </c>
      <c r="D926">
        <v>332</v>
      </c>
      <c r="E926" s="2">
        <v>0.94027777777777777</v>
      </c>
      <c r="F926" s="1" t="s">
        <v>721</v>
      </c>
      <c r="G926" t="b">
        <v>1</v>
      </c>
      <c r="H926" s="3">
        <v>43538.940717592595</v>
      </c>
      <c r="I926" s="1" t="s">
        <v>340</v>
      </c>
      <c r="J926" s="1" t="s">
        <v>341</v>
      </c>
    </row>
    <row r="927" spans="1:10" x14ac:dyDescent="0.25">
      <c r="A927">
        <v>186</v>
      </c>
      <c r="B927">
        <v>2</v>
      </c>
      <c r="C927" s="1" t="s">
        <v>1494</v>
      </c>
      <c r="D927">
        <v>332</v>
      </c>
      <c r="E927" s="2">
        <v>0.94027777777777777</v>
      </c>
      <c r="F927" s="1" t="s">
        <v>1484</v>
      </c>
      <c r="G927" t="b">
        <v>1</v>
      </c>
      <c r="H927" s="3">
        <v>43538.940729166665</v>
      </c>
      <c r="I927" s="1" t="s">
        <v>212</v>
      </c>
      <c r="J927" s="1" t="s">
        <v>213</v>
      </c>
    </row>
    <row r="928" spans="1:10" x14ac:dyDescent="0.25">
      <c r="A928">
        <v>187</v>
      </c>
      <c r="B928">
        <v>1</v>
      </c>
      <c r="C928" s="1" t="s">
        <v>1495</v>
      </c>
      <c r="D928">
        <v>332</v>
      </c>
      <c r="E928" s="2">
        <v>0.94097222222222221</v>
      </c>
      <c r="F928" s="1" t="s">
        <v>721</v>
      </c>
      <c r="G928" t="b">
        <v>1</v>
      </c>
      <c r="H928" s="3">
        <v>43538.940717592595</v>
      </c>
      <c r="I928" s="1" t="s">
        <v>340</v>
      </c>
      <c r="J928" s="1" t="s">
        <v>341</v>
      </c>
    </row>
    <row r="929" spans="1:10" x14ac:dyDescent="0.25">
      <c r="A929">
        <v>187</v>
      </c>
      <c r="B929">
        <v>2</v>
      </c>
      <c r="C929" s="1" t="s">
        <v>1495</v>
      </c>
      <c r="D929">
        <v>332</v>
      </c>
      <c r="E929" s="2">
        <v>0.94097222222222221</v>
      </c>
      <c r="F929" s="1" t="s">
        <v>1484</v>
      </c>
      <c r="G929" t="b">
        <v>1</v>
      </c>
      <c r="H929" s="3">
        <v>43538.941053240742</v>
      </c>
      <c r="I929" s="1" t="s">
        <v>326</v>
      </c>
      <c r="J929" s="1" t="s">
        <v>327</v>
      </c>
    </row>
    <row r="930" spans="1:10" x14ac:dyDescent="0.25">
      <c r="A930">
        <v>188</v>
      </c>
      <c r="B930">
        <v>1</v>
      </c>
      <c r="C930" s="1" t="s">
        <v>1496</v>
      </c>
      <c r="D930">
        <v>332</v>
      </c>
      <c r="E930" s="2">
        <v>0.94097222222222221</v>
      </c>
      <c r="F930" s="1" t="s">
        <v>721</v>
      </c>
      <c r="G930" t="b">
        <v>1</v>
      </c>
      <c r="H930" s="3">
        <v>43538.941250000003</v>
      </c>
      <c r="I930" s="1" t="s">
        <v>717</v>
      </c>
      <c r="J930" s="1" t="s">
        <v>718</v>
      </c>
    </row>
    <row r="931" spans="1:10" x14ac:dyDescent="0.25">
      <c r="A931">
        <v>188</v>
      </c>
      <c r="B931">
        <v>2</v>
      </c>
      <c r="C931" s="1" t="s">
        <v>1496</v>
      </c>
      <c r="D931">
        <v>332</v>
      </c>
      <c r="E931" s="2">
        <v>0.94097222222222221</v>
      </c>
      <c r="F931" s="1" t="s">
        <v>1484</v>
      </c>
      <c r="G931" t="b">
        <v>1</v>
      </c>
      <c r="H931" s="3">
        <v>43538.941053240742</v>
      </c>
      <c r="I931" s="1" t="s">
        <v>326</v>
      </c>
      <c r="J931" s="1" t="s">
        <v>327</v>
      </c>
    </row>
    <row r="932" spans="1:10" x14ac:dyDescent="0.25">
      <c r="A932">
        <v>189</v>
      </c>
      <c r="B932">
        <v>1</v>
      </c>
      <c r="C932" s="1" t="s">
        <v>1497</v>
      </c>
      <c r="D932">
        <v>332</v>
      </c>
      <c r="E932" s="2">
        <v>0.94166666666666665</v>
      </c>
      <c r="F932" s="1" t="s">
        <v>721</v>
      </c>
      <c r="G932" t="b">
        <v>1</v>
      </c>
      <c r="H932" s="3">
        <v>43538.941770833335</v>
      </c>
      <c r="I932" s="1" t="s">
        <v>280</v>
      </c>
      <c r="J932" s="1" t="s">
        <v>281</v>
      </c>
    </row>
    <row r="933" spans="1:10" x14ac:dyDescent="0.25">
      <c r="A933">
        <v>189</v>
      </c>
      <c r="B933">
        <v>2</v>
      </c>
      <c r="C933" s="1" t="s">
        <v>1497</v>
      </c>
      <c r="D933">
        <v>332</v>
      </c>
      <c r="E933" s="2">
        <v>0.94166666666666665</v>
      </c>
      <c r="F933" s="1" t="s">
        <v>1484</v>
      </c>
      <c r="G933" t="b">
        <v>1</v>
      </c>
      <c r="H933" s="3">
        <v>43538.941562499997</v>
      </c>
      <c r="I933" s="1" t="s">
        <v>268</v>
      </c>
      <c r="J933" s="1" t="s">
        <v>269</v>
      </c>
    </row>
    <row r="934" spans="1:10" x14ac:dyDescent="0.25">
      <c r="A934">
        <v>190</v>
      </c>
      <c r="B934">
        <v>1</v>
      </c>
      <c r="C934" s="1" t="s">
        <v>1498</v>
      </c>
      <c r="D934">
        <v>332</v>
      </c>
      <c r="E934" s="2">
        <v>0.94166666666666665</v>
      </c>
      <c r="F934" s="1" t="s">
        <v>721</v>
      </c>
      <c r="G934" t="b">
        <v>1</v>
      </c>
      <c r="H934" s="3">
        <v>43538.941770833335</v>
      </c>
      <c r="I934" s="1" t="s">
        <v>280</v>
      </c>
      <c r="J934" s="1" t="s">
        <v>281</v>
      </c>
    </row>
    <row r="935" spans="1:10" x14ac:dyDescent="0.25">
      <c r="A935">
        <v>190</v>
      </c>
      <c r="B935">
        <v>2</v>
      </c>
      <c r="C935" s="1" t="s">
        <v>1498</v>
      </c>
      <c r="D935">
        <v>332</v>
      </c>
      <c r="E935" s="2">
        <v>0.94166666666666665</v>
      </c>
      <c r="F935" s="1" t="s">
        <v>1484</v>
      </c>
      <c r="G935" t="b">
        <v>1</v>
      </c>
      <c r="H935" s="3">
        <v>43538.942083333335</v>
      </c>
      <c r="I935" s="1" t="s">
        <v>216</v>
      </c>
      <c r="J935" s="1" t="s">
        <v>217</v>
      </c>
    </row>
    <row r="936" spans="1:10" x14ac:dyDescent="0.25">
      <c r="A936">
        <v>191</v>
      </c>
      <c r="B936">
        <v>1</v>
      </c>
      <c r="C936" s="1" t="s">
        <v>1499</v>
      </c>
      <c r="D936">
        <v>332</v>
      </c>
      <c r="E936" s="2">
        <v>0.94236111111111109</v>
      </c>
      <c r="F936" s="1" t="s">
        <v>721</v>
      </c>
      <c r="G936" t="b">
        <v>1</v>
      </c>
      <c r="H936" s="3">
        <v>43538.942349537036</v>
      </c>
      <c r="I936" s="1" t="s">
        <v>346</v>
      </c>
      <c r="J936" s="1" t="s">
        <v>347</v>
      </c>
    </row>
    <row r="937" spans="1:10" x14ac:dyDescent="0.25">
      <c r="A937">
        <v>191</v>
      </c>
      <c r="B937">
        <v>2</v>
      </c>
      <c r="C937" s="1" t="s">
        <v>1499</v>
      </c>
      <c r="D937">
        <v>332</v>
      </c>
      <c r="E937" s="2">
        <v>0.94236111111111109</v>
      </c>
      <c r="F937" s="1" t="s">
        <v>1484</v>
      </c>
      <c r="G937" t="b">
        <v>1</v>
      </c>
      <c r="H937" s="3">
        <v>43538.942083333335</v>
      </c>
      <c r="I937" s="1" t="s">
        <v>216</v>
      </c>
      <c r="J937" s="1" t="s">
        <v>217</v>
      </c>
    </row>
    <row r="938" spans="1:10" x14ac:dyDescent="0.25">
      <c r="A938">
        <v>192</v>
      </c>
      <c r="B938">
        <v>1</v>
      </c>
      <c r="C938" s="1" t="s">
        <v>1500</v>
      </c>
      <c r="D938">
        <v>332</v>
      </c>
      <c r="E938" s="2">
        <v>0.94236111111111109</v>
      </c>
      <c r="F938" s="1" t="s">
        <v>721</v>
      </c>
      <c r="G938" t="b">
        <v>1</v>
      </c>
      <c r="H938" s="3">
        <v>43538.942824074074</v>
      </c>
      <c r="I938" s="1" t="s">
        <v>240</v>
      </c>
      <c r="J938" s="1" t="s">
        <v>241</v>
      </c>
    </row>
    <row r="939" spans="1:10" x14ac:dyDescent="0.25">
      <c r="A939">
        <v>192</v>
      </c>
      <c r="B939">
        <v>2</v>
      </c>
      <c r="C939" s="1" t="s">
        <v>1500</v>
      </c>
      <c r="D939">
        <v>332</v>
      </c>
      <c r="E939" s="2">
        <v>0.94236111111111109</v>
      </c>
      <c r="F939" s="1" t="s">
        <v>1484</v>
      </c>
      <c r="G939" t="b">
        <v>1</v>
      </c>
      <c r="H939" s="3">
        <v>43538.942824074074</v>
      </c>
      <c r="I939" s="1" t="s">
        <v>286</v>
      </c>
      <c r="J939" s="1" t="s">
        <v>287</v>
      </c>
    </row>
    <row r="940" spans="1:10" x14ac:dyDescent="0.25">
      <c r="A940">
        <v>193</v>
      </c>
      <c r="B940">
        <v>1</v>
      </c>
      <c r="C940" s="1" t="s">
        <v>1501</v>
      </c>
      <c r="D940">
        <v>332</v>
      </c>
      <c r="E940" s="2">
        <v>0.94305555555555554</v>
      </c>
      <c r="F940" s="1" t="s">
        <v>721</v>
      </c>
      <c r="G940" t="b">
        <v>1</v>
      </c>
      <c r="H940" s="3">
        <v>43538.942824074074</v>
      </c>
      <c r="I940" s="1" t="s">
        <v>240</v>
      </c>
      <c r="J940" s="1" t="s">
        <v>241</v>
      </c>
    </row>
    <row r="941" spans="1:10" x14ac:dyDescent="0.25">
      <c r="A941">
        <v>193</v>
      </c>
      <c r="B941">
        <v>2</v>
      </c>
      <c r="C941" s="1" t="s">
        <v>1501</v>
      </c>
      <c r="D941">
        <v>332</v>
      </c>
      <c r="E941" s="2">
        <v>0.94305555555555554</v>
      </c>
      <c r="F941" s="1" t="s">
        <v>1484</v>
      </c>
      <c r="G941" t="b">
        <v>1</v>
      </c>
      <c r="H941" s="3">
        <v>43538.943136574075</v>
      </c>
      <c r="I941" s="1" t="s">
        <v>274</v>
      </c>
      <c r="J941" s="1" t="s">
        <v>275</v>
      </c>
    </row>
    <row r="942" spans="1:10" x14ac:dyDescent="0.25">
      <c r="A942">
        <v>194</v>
      </c>
      <c r="B942">
        <v>1</v>
      </c>
      <c r="C942" s="1" t="s">
        <v>1502</v>
      </c>
      <c r="D942">
        <v>332</v>
      </c>
      <c r="E942" s="2">
        <v>0.94305555555555554</v>
      </c>
      <c r="F942" s="1" t="s">
        <v>721</v>
      </c>
      <c r="G942" t="b">
        <v>1</v>
      </c>
      <c r="H942" s="3">
        <v>43538.943344907406</v>
      </c>
      <c r="I942" s="1" t="s">
        <v>426</v>
      </c>
      <c r="J942" s="1" t="s">
        <v>427</v>
      </c>
    </row>
    <row r="943" spans="1:10" x14ac:dyDescent="0.25">
      <c r="A943">
        <v>194</v>
      </c>
      <c r="B943">
        <v>2</v>
      </c>
      <c r="C943" s="1" t="s">
        <v>1502</v>
      </c>
      <c r="D943">
        <v>332</v>
      </c>
      <c r="E943" s="2">
        <v>0.94305555555555554</v>
      </c>
      <c r="F943" s="1" t="s">
        <v>1484</v>
      </c>
      <c r="G943" t="b">
        <v>1</v>
      </c>
      <c r="H943" s="3">
        <v>43538.943136574075</v>
      </c>
      <c r="I943" s="1" t="s">
        <v>274</v>
      </c>
      <c r="J943" s="1" t="s">
        <v>275</v>
      </c>
    </row>
    <row r="944" spans="1:10" x14ac:dyDescent="0.25">
      <c r="A944">
        <v>195</v>
      </c>
      <c r="B944">
        <v>1</v>
      </c>
      <c r="C944" s="1" t="s">
        <v>1503</v>
      </c>
      <c r="D944">
        <v>332</v>
      </c>
      <c r="E944" s="2">
        <v>0.94374999999999998</v>
      </c>
      <c r="F944" s="1" t="s">
        <v>721</v>
      </c>
      <c r="G944" t="b">
        <v>1</v>
      </c>
      <c r="H944" s="3">
        <v>43538.943854166668</v>
      </c>
      <c r="I944" s="1" t="s">
        <v>408</v>
      </c>
      <c r="J944" s="1" t="s">
        <v>409</v>
      </c>
    </row>
    <row r="945" spans="1:10" x14ac:dyDescent="0.25">
      <c r="A945">
        <v>195</v>
      </c>
      <c r="B945">
        <v>2</v>
      </c>
      <c r="C945" s="1" t="s">
        <v>1503</v>
      </c>
      <c r="D945">
        <v>332</v>
      </c>
      <c r="E945" s="2">
        <v>0.94374999999999998</v>
      </c>
      <c r="F945" s="1" t="s">
        <v>1484</v>
      </c>
      <c r="G945" t="b">
        <v>1</v>
      </c>
      <c r="H945" s="3">
        <v>43538.943657407406</v>
      </c>
      <c r="I945" s="1" t="s">
        <v>792</v>
      </c>
      <c r="J945" s="1" t="s">
        <v>793</v>
      </c>
    </row>
    <row r="946" spans="1:10" x14ac:dyDescent="0.25">
      <c r="A946">
        <v>196</v>
      </c>
      <c r="B946">
        <v>1</v>
      </c>
      <c r="C946" s="1" t="s">
        <v>1504</v>
      </c>
      <c r="D946">
        <v>332</v>
      </c>
      <c r="E946" s="2">
        <v>0.94374999999999998</v>
      </c>
      <c r="F946" s="1" t="s">
        <v>721</v>
      </c>
      <c r="G946" t="b">
        <v>1</v>
      </c>
      <c r="H946" s="3">
        <v>43538.943854166668</v>
      </c>
      <c r="I946" s="1" t="s">
        <v>408</v>
      </c>
      <c r="J946" s="1" t="s">
        <v>409</v>
      </c>
    </row>
    <row r="947" spans="1:10" x14ac:dyDescent="0.25">
      <c r="A947">
        <v>196</v>
      </c>
      <c r="B947">
        <v>2</v>
      </c>
      <c r="C947" s="1" t="s">
        <v>1504</v>
      </c>
      <c r="D947">
        <v>332</v>
      </c>
      <c r="E947" s="2">
        <v>0.94374999999999998</v>
      </c>
      <c r="F947" s="1" t="s">
        <v>1484</v>
      </c>
      <c r="G947" t="b">
        <v>1</v>
      </c>
      <c r="H947" s="3">
        <v>43538.944178240738</v>
      </c>
      <c r="I947" s="1" t="s">
        <v>396</v>
      </c>
      <c r="J947" s="1" t="s">
        <v>397</v>
      </c>
    </row>
    <row r="948" spans="1:10" x14ac:dyDescent="0.25">
      <c r="A948">
        <v>197</v>
      </c>
      <c r="B948">
        <v>1</v>
      </c>
      <c r="C948" s="1" t="s">
        <v>1505</v>
      </c>
      <c r="D948">
        <v>332</v>
      </c>
      <c r="E948" s="2">
        <v>0.94444444444444442</v>
      </c>
      <c r="F948" s="1" t="s">
        <v>721</v>
      </c>
      <c r="G948" t="b">
        <v>1</v>
      </c>
      <c r="H948" s="3">
        <v>43538.944444444445</v>
      </c>
      <c r="I948" s="1" t="s">
        <v>204</v>
      </c>
      <c r="J948" s="1" t="s">
        <v>205</v>
      </c>
    </row>
    <row r="949" spans="1:10" x14ac:dyDescent="0.25">
      <c r="A949">
        <v>197</v>
      </c>
      <c r="B949">
        <v>2</v>
      </c>
      <c r="C949" s="1" t="s">
        <v>1505</v>
      </c>
      <c r="D949">
        <v>332</v>
      </c>
      <c r="E949" s="2">
        <v>0.94444444444444442</v>
      </c>
      <c r="F949" s="1" t="s">
        <v>1484</v>
      </c>
      <c r="G949" t="b">
        <v>1</v>
      </c>
      <c r="H949" s="3">
        <v>43538.944178240738</v>
      </c>
      <c r="I949" s="1" t="s">
        <v>396</v>
      </c>
      <c r="J949" s="1" t="s">
        <v>397</v>
      </c>
    </row>
    <row r="950" spans="1:10" x14ac:dyDescent="0.25">
      <c r="A950">
        <v>198</v>
      </c>
      <c r="B950">
        <v>1</v>
      </c>
      <c r="C950" s="1" t="s">
        <v>1506</v>
      </c>
      <c r="D950">
        <v>332</v>
      </c>
      <c r="E950" s="2">
        <v>0.94444444444444442</v>
      </c>
      <c r="F950" s="1" t="s">
        <v>721</v>
      </c>
      <c r="G950" t="b">
        <v>1</v>
      </c>
      <c r="H950" s="3">
        <v>43538.944907407407</v>
      </c>
      <c r="I950" s="1" t="s">
        <v>304</v>
      </c>
      <c r="J950" s="1" t="s">
        <v>305</v>
      </c>
    </row>
    <row r="951" spans="1:10" x14ac:dyDescent="0.25">
      <c r="A951">
        <v>198</v>
      </c>
      <c r="B951">
        <v>2</v>
      </c>
      <c r="C951" s="1" t="s">
        <v>1506</v>
      </c>
      <c r="D951">
        <v>332</v>
      </c>
      <c r="E951" s="2">
        <v>0.94444444444444442</v>
      </c>
      <c r="F951" s="1" t="s">
        <v>1484</v>
      </c>
      <c r="G951" t="b">
        <v>1</v>
      </c>
      <c r="H951" s="3">
        <v>43538.944953703707</v>
      </c>
      <c r="I951" s="1" t="s">
        <v>779</v>
      </c>
      <c r="J951" s="1" t="s">
        <v>780</v>
      </c>
    </row>
    <row r="952" spans="1:10" x14ac:dyDescent="0.25">
      <c r="A952">
        <v>199</v>
      </c>
      <c r="B952">
        <v>1</v>
      </c>
      <c r="C952" s="1" t="s">
        <v>1507</v>
      </c>
      <c r="D952">
        <v>332</v>
      </c>
      <c r="E952" s="2">
        <v>0.94513888888888886</v>
      </c>
      <c r="F952" s="1" t="s">
        <v>721</v>
      </c>
      <c r="G952" t="b">
        <v>1</v>
      </c>
      <c r="H952" s="3">
        <v>43538.944907407407</v>
      </c>
      <c r="I952" s="1" t="s">
        <v>304</v>
      </c>
      <c r="J952" s="1" t="s">
        <v>305</v>
      </c>
    </row>
    <row r="953" spans="1:10" x14ac:dyDescent="0.25">
      <c r="A953">
        <v>199</v>
      </c>
      <c r="B953">
        <v>2</v>
      </c>
      <c r="C953" s="1" t="s">
        <v>1507</v>
      </c>
      <c r="D953">
        <v>332</v>
      </c>
      <c r="E953" s="2">
        <v>0.94513888888888886</v>
      </c>
      <c r="F953" s="1" t="s">
        <v>1484</v>
      </c>
      <c r="G953" t="b">
        <v>1</v>
      </c>
      <c r="H953" s="3">
        <v>43538.945219907408</v>
      </c>
      <c r="I953" s="1" t="s">
        <v>356</v>
      </c>
      <c r="J953" s="1" t="s">
        <v>357</v>
      </c>
    </row>
    <row r="954" spans="1:10" x14ac:dyDescent="0.25">
      <c r="A954">
        <v>200</v>
      </c>
      <c r="B954">
        <v>1</v>
      </c>
      <c r="C954" s="1" t="s">
        <v>1508</v>
      </c>
      <c r="D954">
        <v>332</v>
      </c>
      <c r="E954" s="2">
        <v>0.94513888888888886</v>
      </c>
      <c r="F954" s="1" t="s">
        <v>721</v>
      </c>
      <c r="G954" t="b">
        <v>1</v>
      </c>
      <c r="H954" s="3">
        <v>43538.945416666669</v>
      </c>
      <c r="I954" s="1" t="s">
        <v>266</v>
      </c>
      <c r="J954" s="1" t="s">
        <v>267</v>
      </c>
    </row>
    <row r="955" spans="1:10" x14ac:dyDescent="0.25">
      <c r="A955">
        <v>200</v>
      </c>
      <c r="B955">
        <v>2</v>
      </c>
      <c r="C955" s="1" t="s">
        <v>1508</v>
      </c>
      <c r="D955">
        <v>332</v>
      </c>
      <c r="E955" s="2">
        <v>0.94513888888888886</v>
      </c>
      <c r="F955" s="1" t="s">
        <v>1484</v>
      </c>
      <c r="G955" t="b">
        <v>1</v>
      </c>
      <c r="H955" s="3">
        <v>43538.945219907408</v>
      </c>
      <c r="I955" s="1" t="s">
        <v>356</v>
      </c>
      <c r="J955" s="1" t="s">
        <v>357</v>
      </c>
    </row>
    <row r="956" spans="1:10" x14ac:dyDescent="0.25">
      <c r="A956">
        <v>201</v>
      </c>
      <c r="B956">
        <v>1</v>
      </c>
      <c r="C956" s="1" t="s">
        <v>1509</v>
      </c>
      <c r="D956">
        <v>332</v>
      </c>
      <c r="E956" s="2">
        <v>0.9458333333333333</v>
      </c>
      <c r="F956" s="1" t="s">
        <v>721</v>
      </c>
      <c r="G956" t="b">
        <v>1</v>
      </c>
      <c r="H956" s="3">
        <v>43538.945937500001</v>
      </c>
      <c r="I956" s="1" t="s">
        <v>690</v>
      </c>
      <c r="J956" s="1" t="s">
        <v>691</v>
      </c>
    </row>
    <row r="957" spans="1:10" x14ac:dyDescent="0.25">
      <c r="A957">
        <v>201</v>
      </c>
      <c r="B957">
        <v>2</v>
      </c>
      <c r="C957" s="1" t="s">
        <v>1509</v>
      </c>
      <c r="D957">
        <v>332</v>
      </c>
      <c r="E957" s="2">
        <v>0.9458333333333333</v>
      </c>
      <c r="F957" s="1" t="s">
        <v>1484</v>
      </c>
      <c r="G957" t="b">
        <v>1</v>
      </c>
      <c r="H957" s="3">
        <v>43538.945740740739</v>
      </c>
      <c r="I957" s="1" t="s">
        <v>340</v>
      </c>
      <c r="J957" s="1" t="s">
        <v>341</v>
      </c>
    </row>
    <row r="958" spans="1:10" x14ac:dyDescent="0.25">
      <c r="A958">
        <v>202</v>
      </c>
      <c r="B958">
        <v>1</v>
      </c>
      <c r="C958" s="1" t="s">
        <v>1510</v>
      </c>
      <c r="D958">
        <v>332</v>
      </c>
      <c r="E958" s="2">
        <v>0.9458333333333333</v>
      </c>
      <c r="F958" s="1" t="s">
        <v>721</v>
      </c>
      <c r="G958" t="b">
        <v>1</v>
      </c>
      <c r="H958" s="3">
        <v>43538.945937500001</v>
      </c>
      <c r="I958" s="1" t="s">
        <v>690</v>
      </c>
      <c r="J958" s="1" t="s">
        <v>691</v>
      </c>
    </row>
    <row r="959" spans="1:10" x14ac:dyDescent="0.25">
      <c r="A959">
        <v>202</v>
      </c>
      <c r="B959">
        <v>2</v>
      </c>
      <c r="C959" s="1" t="s">
        <v>1510</v>
      </c>
      <c r="D959">
        <v>332</v>
      </c>
      <c r="E959" s="2">
        <v>0.9458333333333333</v>
      </c>
      <c r="F959" s="1" t="s">
        <v>1484</v>
      </c>
      <c r="G959" t="b">
        <v>1</v>
      </c>
      <c r="H959" s="3">
        <v>43538.946261574078</v>
      </c>
      <c r="I959" s="1" t="s">
        <v>344</v>
      </c>
      <c r="J959" s="1" t="s">
        <v>345</v>
      </c>
    </row>
    <row r="960" spans="1:10" x14ac:dyDescent="0.25">
      <c r="A960">
        <v>203</v>
      </c>
      <c r="B960">
        <v>1</v>
      </c>
      <c r="C960" s="1" t="s">
        <v>1511</v>
      </c>
      <c r="D960">
        <v>332</v>
      </c>
      <c r="E960" s="2">
        <v>0.94652777777777775</v>
      </c>
      <c r="F960" s="1" t="s">
        <v>721</v>
      </c>
      <c r="G960" t="b">
        <v>1</v>
      </c>
      <c r="H960" s="3">
        <v>43538.946527777778</v>
      </c>
      <c r="I960" s="1" t="s">
        <v>436</v>
      </c>
      <c r="J960" s="1" t="s">
        <v>437</v>
      </c>
    </row>
    <row r="961" spans="1:10" x14ac:dyDescent="0.25">
      <c r="A961">
        <v>203</v>
      </c>
      <c r="B961">
        <v>2</v>
      </c>
      <c r="C961" s="1" t="s">
        <v>1511</v>
      </c>
      <c r="D961">
        <v>332</v>
      </c>
      <c r="E961" s="2">
        <v>0.94652777777777775</v>
      </c>
      <c r="F961" s="1" t="s">
        <v>1484</v>
      </c>
      <c r="G961" t="b">
        <v>1</v>
      </c>
      <c r="H961" s="3">
        <v>43538.946261574078</v>
      </c>
      <c r="I961" s="1" t="s">
        <v>344</v>
      </c>
      <c r="J961" s="1" t="s">
        <v>345</v>
      </c>
    </row>
    <row r="962" spans="1:10" x14ac:dyDescent="0.25">
      <c r="A962">
        <v>204</v>
      </c>
      <c r="B962">
        <v>1</v>
      </c>
      <c r="C962" s="1" t="s">
        <v>1512</v>
      </c>
      <c r="D962">
        <v>332</v>
      </c>
      <c r="E962" s="2">
        <v>0.94652777777777775</v>
      </c>
      <c r="F962" s="1" t="s">
        <v>721</v>
      </c>
      <c r="G962" t="b">
        <v>1</v>
      </c>
      <c r="H962" s="3">
        <v>43538.94699074074</v>
      </c>
      <c r="I962" s="1" t="s">
        <v>246</v>
      </c>
      <c r="J962" s="1" t="s">
        <v>247</v>
      </c>
    </row>
    <row r="963" spans="1:10" x14ac:dyDescent="0.25">
      <c r="A963">
        <v>204</v>
      </c>
      <c r="B963">
        <v>2</v>
      </c>
      <c r="C963" s="1" t="s">
        <v>1512</v>
      </c>
      <c r="D963">
        <v>332</v>
      </c>
      <c r="E963" s="2">
        <v>0.94652777777777775</v>
      </c>
      <c r="F963" s="1" t="s">
        <v>1484</v>
      </c>
      <c r="G963" t="b">
        <v>1</v>
      </c>
      <c r="H963" s="3">
        <v>43538.947048611109</v>
      </c>
      <c r="I963" s="1" t="s">
        <v>298</v>
      </c>
      <c r="J963" s="1" t="s">
        <v>299</v>
      </c>
    </row>
    <row r="964" spans="1:10" x14ac:dyDescent="0.25">
      <c r="A964">
        <v>205</v>
      </c>
      <c r="B964">
        <v>1</v>
      </c>
      <c r="C964" s="1" t="s">
        <v>1513</v>
      </c>
      <c r="D964">
        <v>332</v>
      </c>
      <c r="E964" s="2">
        <v>0.94722222222222219</v>
      </c>
      <c r="F964" s="1" t="s">
        <v>721</v>
      </c>
      <c r="G964" t="b">
        <v>1</v>
      </c>
      <c r="H964" s="3">
        <v>43538.94699074074</v>
      </c>
      <c r="I964" s="1" t="s">
        <v>246</v>
      </c>
      <c r="J964" s="1" t="s">
        <v>247</v>
      </c>
    </row>
    <row r="965" spans="1:10" x14ac:dyDescent="0.25">
      <c r="A965">
        <v>205</v>
      </c>
      <c r="B965">
        <v>2</v>
      </c>
      <c r="C965" s="1" t="s">
        <v>1513</v>
      </c>
      <c r="D965">
        <v>332</v>
      </c>
      <c r="E965" s="2">
        <v>0.94722222222222219</v>
      </c>
      <c r="F965" s="1" t="s">
        <v>1484</v>
      </c>
      <c r="G965" t="b">
        <v>1</v>
      </c>
      <c r="H965" s="3">
        <v>43538.947314814817</v>
      </c>
      <c r="I965" s="1" t="s">
        <v>352</v>
      </c>
      <c r="J965" s="1" t="s">
        <v>353</v>
      </c>
    </row>
    <row r="966" spans="1:10" x14ac:dyDescent="0.25">
      <c r="A966">
        <v>206</v>
      </c>
      <c r="B966">
        <v>1</v>
      </c>
      <c r="C966" s="1" t="s">
        <v>1514</v>
      </c>
      <c r="D966">
        <v>332</v>
      </c>
      <c r="E966" s="2">
        <v>0.94722222222222219</v>
      </c>
      <c r="F966" s="1" t="s">
        <v>721</v>
      </c>
      <c r="G966" t="b">
        <v>1</v>
      </c>
      <c r="H966" s="3">
        <v>43538.947500000002</v>
      </c>
      <c r="I966" s="1" t="s">
        <v>230</v>
      </c>
      <c r="J966" s="1" t="s">
        <v>231</v>
      </c>
    </row>
    <row r="967" spans="1:10" x14ac:dyDescent="0.25">
      <c r="A967">
        <v>206</v>
      </c>
      <c r="B967">
        <v>2</v>
      </c>
      <c r="C967" s="1" t="s">
        <v>1514</v>
      </c>
      <c r="D967">
        <v>332</v>
      </c>
      <c r="E967" s="2">
        <v>0.94722222222222219</v>
      </c>
      <c r="F967" s="1" t="s">
        <v>1484</v>
      </c>
      <c r="G967" t="b">
        <v>1</v>
      </c>
      <c r="H967" s="3">
        <v>43538.947314814817</v>
      </c>
      <c r="I967" s="1" t="s">
        <v>352</v>
      </c>
      <c r="J967" s="1" t="s">
        <v>353</v>
      </c>
    </row>
    <row r="968" spans="1:10" x14ac:dyDescent="0.25">
      <c r="A968">
        <v>207</v>
      </c>
      <c r="B968">
        <v>1</v>
      </c>
      <c r="C968" s="1" t="s">
        <v>1515</v>
      </c>
      <c r="D968">
        <v>332</v>
      </c>
      <c r="E968" s="2">
        <v>0.94791666666666663</v>
      </c>
      <c r="F968" s="1" t="s">
        <v>721</v>
      </c>
      <c r="G968" t="b">
        <v>1</v>
      </c>
      <c r="H968" s="3">
        <v>43538.948020833333</v>
      </c>
      <c r="I968" s="1" t="s">
        <v>206</v>
      </c>
      <c r="J968" s="1" t="s">
        <v>207</v>
      </c>
    </row>
    <row r="969" spans="1:10" x14ac:dyDescent="0.25">
      <c r="A969">
        <v>207</v>
      </c>
      <c r="B969">
        <v>2</v>
      </c>
      <c r="C969" s="1" t="s">
        <v>1515</v>
      </c>
      <c r="D969">
        <v>332</v>
      </c>
      <c r="E969" s="2">
        <v>0.94791666666666663</v>
      </c>
      <c r="F969" s="1" t="s">
        <v>1484</v>
      </c>
      <c r="G969" t="b">
        <v>1</v>
      </c>
      <c r="H969" s="3">
        <v>43538.947835648149</v>
      </c>
      <c r="I969" s="1" t="s">
        <v>202</v>
      </c>
      <c r="J969" s="1" t="s">
        <v>203</v>
      </c>
    </row>
    <row r="970" spans="1:10" x14ac:dyDescent="0.25">
      <c r="A970">
        <v>208</v>
      </c>
      <c r="B970">
        <v>1</v>
      </c>
      <c r="C970" s="1" t="s">
        <v>1516</v>
      </c>
      <c r="D970">
        <v>332</v>
      </c>
      <c r="E970" s="2">
        <v>0.94791666666666663</v>
      </c>
      <c r="F970" s="1" t="s">
        <v>721</v>
      </c>
      <c r="G970" t="b">
        <v>1</v>
      </c>
      <c r="H970" s="3">
        <v>43538.948020833333</v>
      </c>
      <c r="I970" s="1" t="s">
        <v>206</v>
      </c>
      <c r="J970" s="1" t="s">
        <v>207</v>
      </c>
    </row>
    <row r="971" spans="1:10" x14ac:dyDescent="0.25">
      <c r="A971">
        <v>208</v>
      </c>
      <c r="B971">
        <v>2</v>
      </c>
      <c r="C971" s="1" t="s">
        <v>1516</v>
      </c>
      <c r="D971">
        <v>332</v>
      </c>
      <c r="E971" s="2">
        <v>0.94791666666666663</v>
      </c>
      <c r="F971" s="1" t="s">
        <v>1484</v>
      </c>
      <c r="G971" t="b">
        <v>1</v>
      </c>
      <c r="H971" s="3">
        <v>43538.94835648148</v>
      </c>
      <c r="I971" s="1" t="s">
        <v>258</v>
      </c>
      <c r="J971" s="1" t="s">
        <v>259</v>
      </c>
    </row>
    <row r="972" spans="1:10" x14ac:dyDescent="0.25">
      <c r="A972">
        <v>209</v>
      </c>
      <c r="B972">
        <v>1</v>
      </c>
      <c r="C972" s="1" t="s">
        <v>1517</v>
      </c>
      <c r="D972">
        <v>332</v>
      </c>
      <c r="E972" s="2">
        <v>0.94861111111111107</v>
      </c>
      <c r="F972" s="1" t="s">
        <v>721</v>
      </c>
      <c r="G972" t="b">
        <v>1</v>
      </c>
      <c r="H972" s="3">
        <v>43538.948611111111</v>
      </c>
      <c r="I972" s="1" t="s">
        <v>206</v>
      </c>
      <c r="J972" s="1" t="s">
        <v>207</v>
      </c>
    </row>
    <row r="973" spans="1:10" x14ac:dyDescent="0.25">
      <c r="A973">
        <v>209</v>
      </c>
      <c r="B973">
        <v>2</v>
      </c>
      <c r="C973" s="1" t="s">
        <v>1517</v>
      </c>
      <c r="D973">
        <v>332</v>
      </c>
      <c r="E973" s="2">
        <v>0.94861111111111107</v>
      </c>
      <c r="F973" s="1" t="s">
        <v>1484</v>
      </c>
      <c r="G973" t="b">
        <v>1</v>
      </c>
      <c r="H973" s="3">
        <v>43538.94835648148</v>
      </c>
      <c r="I973" s="1" t="s">
        <v>258</v>
      </c>
      <c r="J973" s="1" t="s">
        <v>259</v>
      </c>
    </row>
    <row r="974" spans="1:10" x14ac:dyDescent="0.25">
      <c r="A974">
        <v>210</v>
      </c>
      <c r="B974">
        <v>1</v>
      </c>
      <c r="C974" s="1" t="s">
        <v>1518</v>
      </c>
      <c r="D974">
        <v>332</v>
      </c>
      <c r="E974" s="2">
        <v>0.94861111111111107</v>
      </c>
      <c r="F974" s="1" t="s">
        <v>721</v>
      </c>
      <c r="G974" t="b">
        <v>1</v>
      </c>
      <c r="H974" s="3">
        <v>43538.94908564815</v>
      </c>
      <c r="I974" s="1" t="s">
        <v>378</v>
      </c>
      <c r="J974" s="1" t="s">
        <v>379</v>
      </c>
    </row>
    <row r="975" spans="1:10" x14ac:dyDescent="0.25">
      <c r="A975">
        <v>210</v>
      </c>
      <c r="B975">
        <v>2</v>
      </c>
      <c r="C975" s="1" t="s">
        <v>1518</v>
      </c>
      <c r="D975">
        <v>332</v>
      </c>
      <c r="E975" s="2">
        <v>0.94861111111111107</v>
      </c>
      <c r="F975" s="1" t="s">
        <v>1484</v>
      </c>
      <c r="G975" t="b">
        <v>1</v>
      </c>
      <c r="H975" s="3">
        <v>43538.949131944442</v>
      </c>
      <c r="I975" s="1" t="s">
        <v>302</v>
      </c>
      <c r="J975" s="1" t="s">
        <v>303</v>
      </c>
    </row>
    <row r="976" spans="1:10" x14ac:dyDescent="0.25">
      <c r="A976">
        <v>211</v>
      </c>
      <c r="B976">
        <v>1</v>
      </c>
      <c r="C976" s="1" t="s">
        <v>1519</v>
      </c>
      <c r="D976">
        <v>332</v>
      </c>
      <c r="E976" s="2">
        <v>0.94930555555555551</v>
      </c>
      <c r="F976" s="1" t="s">
        <v>721</v>
      </c>
      <c r="G976" t="b">
        <v>1</v>
      </c>
      <c r="H976" s="3">
        <v>43538.94908564815</v>
      </c>
      <c r="I976" s="1" t="s">
        <v>378</v>
      </c>
      <c r="J976" s="1" t="s">
        <v>379</v>
      </c>
    </row>
    <row r="977" spans="1:10" x14ac:dyDescent="0.25">
      <c r="A977">
        <v>211</v>
      </c>
      <c r="B977">
        <v>2</v>
      </c>
      <c r="C977" s="1" t="s">
        <v>1519</v>
      </c>
      <c r="D977">
        <v>332</v>
      </c>
      <c r="E977" s="2">
        <v>0.94930555555555551</v>
      </c>
      <c r="F977" s="1" t="s">
        <v>1484</v>
      </c>
      <c r="G977" t="b">
        <v>1</v>
      </c>
      <c r="H977" s="3">
        <v>43538.94939814815</v>
      </c>
      <c r="I977" s="1" t="s">
        <v>222</v>
      </c>
      <c r="J977" s="1" t="s">
        <v>223</v>
      </c>
    </row>
    <row r="978" spans="1:10" x14ac:dyDescent="0.25">
      <c r="A978">
        <v>212</v>
      </c>
      <c r="B978">
        <v>1</v>
      </c>
      <c r="C978" s="1" t="s">
        <v>1520</v>
      </c>
      <c r="D978">
        <v>332</v>
      </c>
      <c r="E978" s="2">
        <v>0.94930555555555551</v>
      </c>
      <c r="F978" s="1" t="s">
        <v>721</v>
      </c>
      <c r="G978" t="b">
        <v>1</v>
      </c>
      <c r="H978" s="3">
        <v>43538.949814814812</v>
      </c>
      <c r="I978" s="1" t="s">
        <v>178</v>
      </c>
      <c r="J978" s="1" t="s">
        <v>179</v>
      </c>
    </row>
    <row r="979" spans="1:10" x14ac:dyDescent="0.25">
      <c r="A979">
        <v>212</v>
      </c>
      <c r="B979">
        <v>2</v>
      </c>
      <c r="C979" s="1" t="s">
        <v>1520</v>
      </c>
      <c r="D979">
        <v>332</v>
      </c>
      <c r="E979" s="2">
        <v>0.94930555555555551</v>
      </c>
      <c r="F979" s="1" t="s">
        <v>1484</v>
      </c>
      <c r="G979" t="b">
        <v>1</v>
      </c>
      <c r="H979" s="3">
        <v>43538.94939814815</v>
      </c>
      <c r="I979" s="1" t="s">
        <v>222</v>
      </c>
      <c r="J979" s="1" t="s">
        <v>223</v>
      </c>
    </row>
    <row r="980" spans="1:10" x14ac:dyDescent="0.25">
      <c r="A980">
        <v>213</v>
      </c>
      <c r="B980">
        <v>1</v>
      </c>
      <c r="C980" s="1" t="s">
        <v>1521</v>
      </c>
      <c r="D980">
        <v>332</v>
      </c>
      <c r="E980" s="2">
        <v>0.95</v>
      </c>
      <c r="F980" s="1" t="s">
        <v>721</v>
      </c>
      <c r="G980" t="b">
        <v>1</v>
      </c>
      <c r="H980" s="3">
        <v>43538.950150462966</v>
      </c>
      <c r="I980" s="1" t="s">
        <v>380</v>
      </c>
      <c r="J980" s="1" t="s">
        <v>381</v>
      </c>
    </row>
    <row r="981" spans="1:10" x14ac:dyDescent="0.25">
      <c r="A981">
        <v>213</v>
      </c>
      <c r="B981">
        <v>2</v>
      </c>
      <c r="C981" s="1" t="s">
        <v>1521</v>
      </c>
      <c r="D981">
        <v>332</v>
      </c>
      <c r="E981" s="2">
        <v>0.95</v>
      </c>
      <c r="F981" s="1" t="s">
        <v>1484</v>
      </c>
      <c r="G981" t="b">
        <v>1</v>
      </c>
      <c r="H981" s="3">
        <v>43538.949918981481</v>
      </c>
      <c r="I981" s="1" t="s">
        <v>226</v>
      </c>
      <c r="J981" s="1" t="s">
        <v>227</v>
      </c>
    </row>
    <row r="982" spans="1:10" x14ac:dyDescent="0.25">
      <c r="A982">
        <v>214</v>
      </c>
      <c r="B982">
        <v>1</v>
      </c>
      <c r="C982" s="1" t="s">
        <v>1522</v>
      </c>
      <c r="D982">
        <v>332</v>
      </c>
      <c r="E982" s="2">
        <v>0.95</v>
      </c>
      <c r="F982" s="1" t="s">
        <v>721</v>
      </c>
      <c r="G982" t="b">
        <v>1</v>
      </c>
      <c r="H982" s="3">
        <v>43538.950150462966</v>
      </c>
      <c r="I982" s="1" t="s">
        <v>380</v>
      </c>
      <c r="J982" s="1" t="s">
        <v>381</v>
      </c>
    </row>
    <row r="983" spans="1:10" x14ac:dyDescent="0.25">
      <c r="A983">
        <v>214</v>
      </c>
      <c r="B983">
        <v>2</v>
      </c>
      <c r="C983" s="1" t="s">
        <v>1522</v>
      </c>
      <c r="D983">
        <v>332</v>
      </c>
      <c r="E983" s="2">
        <v>0.95</v>
      </c>
      <c r="F983" s="1" t="s">
        <v>1484</v>
      </c>
      <c r="G983" t="b">
        <v>1</v>
      </c>
      <c r="H983" s="3">
        <v>43538.950428240743</v>
      </c>
      <c r="I983" s="1" t="s">
        <v>726</v>
      </c>
      <c r="J983" s="1" t="s">
        <v>727</v>
      </c>
    </row>
    <row r="984" spans="1:10" x14ac:dyDescent="0.25">
      <c r="A984">
        <v>215</v>
      </c>
      <c r="B984">
        <v>1</v>
      </c>
      <c r="C984" s="1" t="s">
        <v>1523</v>
      </c>
      <c r="D984">
        <v>332</v>
      </c>
      <c r="E984" s="2">
        <v>0.9506944444444444</v>
      </c>
      <c r="F984" s="1" t="s">
        <v>721</v>
      </c>
      <c r="G984" t="b">
        <v>1</v>
      </c>
      <c r="H984" s="3">
        <v>43538.950706018521</v>
      </c>
      <c r="I984" s="1" t="s">
        <v>180</v>
      </c>
      <c r="J984" s="1" t="s">
        <v>181</v>
      </c>
    </row>
    <row r="985" spans="1:10" x14ac:dyDescent="0.25">
      <c r="A985">
        <v>215</v>
      </c>
      <c r="B985">
        <v>2</v>
      </c>
      <c r="C985" s="1" t="s">
        <v>1523</v>
      </c>
      <c r="D985">
        <v>332</v>
      </c>
      <c r="E985" s="2">
        <v>0.9506944444444444</v>
      </c>
      <c r="F985" s="1" t="s">
        <v>1484</v>
      </c>
      <c r="G985" t="b">
        <v>1</v>
      </c>
      <c r="H985" s="3">
        <v>43538.950428240743</v>
      </c>
      <c r="I985" s="1" t="s">
        <v>726</v>
      </c>
      <c r="J985" s="1" t="s">
        <v>727</v>
      </c>
    </row>
    <row r="986" spans="1:10" x14ac:dyDescent="0.25">
      <c r="A986">
        <v>216</v>
      </c>
      <c r="B986">
        <v>1</v>
      </c>
      <c r="C986" s="1" t="s">
        <v>1524</v>
      </c>
      <c r="D986">
        <v>332</v>
      </c>
      <c r="E986" s="2">
        <v>0.9506944444444444</v>
      </c>
      <c r="F986" s="1" t="s">
        <v>721</v>
      </c>
      <c r="G986" t="b">
        <v>1</v>
      </c>
      <c r="H986" s="3">
        <v>43538.951168981483</v>
      </c>
      <c r="I986" s="1" t="s">
        <v>180</v>
      </c>
      <c r="J986" s="1" t="s">
        <v>181</v>
      </c>
    </row>
    <row r="987" spans="1:10" x14ac:dyDescent="0.25">
      <c r="A987">
        <v>216</v>
      </c>
      <c r="B987">
        <v>2</v>
      </c>
      <c r="C987" s="1" t="s">
        <v>1524</v>
      </c>
      <c r="D987">
        <v>332</v>
      </c>
      <c r="E987" s="2">
        <v>0.9506944444444444</v>
      </c>
      <c r="F987" s="1" t="s">
        <v>1484</v>
      </c>
      <c r="G987" t="b">
        <v>1</v>
      </c>
      <c r="H987" s="3">
        <v>43538.951203703706</v>
      </c>
      <c r="I987" s="1" t="s">
        <v>246</v>
      </c>
      <c r="J987" s="1" t="s">
        <v>247</v>
      </c>
    </row>
    <row r="988" spans="1:10" x14ac:dyDescent="0.25">
      <c r="A988">
        <v>217</v>
      </c>
      <c r="B988">
        <v>1</v>
      </c>
      <c r="C988" s="1" t="s">
        <v>1525</v>
      </c>
      <c r="D988">
        <v>332</v>
      </c>
      <c r="E988" s="2">
        <v>0.95138888888888884</v>
      </c>
      <c r="F988" s="1" t="s">
        <v>721</v>
      </c>
      <c r="G988" t="b">
        <v>1</v>
      </c>
      <c r="H988" s="3">
        <v>43538.951168981483</v>
      </c>
      <c r="I988" s="1" t="s">
        <v>180</v>
      </c>
      <c r="J988" s="1" t="s">
        <v>181</v>
      </c>
    </row>
    <row r="989" spans="1:10" x14ac:dyDescent="0.25">
      <c r="A989">
        <v>217</v>
      </c>
      <c r="B989">
        <v>2</v>
      </c>
      <c r="C989" s="1" t="s">
        <v>1525</v>
      </c>
      <c r="D989">
        <v>332</v>
      </c>
      <c r="E989" s="2">
        <v>0.95138888888888884</v>
      </c>
      <c r="F989" s="1" t="s">
        <v>1484</v>
      </c>
      <c r="G989" t="b">
        <v>1</v>
      </c>
      <c r="H989" s="3">
        <v>43538.951481481483</v>
      </c>
      <c r="I989" s="1" t="s">
        <v>772</v>
      </c>
      <c r="J989" s="1" t="s">
        <v>773</v>
      </c>
    </row>
    <row r="990" spans="1:10" x14ac:dyDescent="0.25">
      <c r="A990">
        <v>218</v>
      </c>
      <c r="B990">
        <v>1</v>
      </c>
      <c r="C990" s="1" t="s">
        <v>1526</v>
      </c>
      <c r="D990">
        <v>332</v>
      </c>
      <c r="E990" s="2">
        <v>0.95138888888888884</v>
      </c>
      <c r="F990" s="1" t="s">
        <v>721</v>
      </c>
      <c r="G990" t="b">
        <v>1</v>
      </c>
      <c r="H990" s="3">
        <v>43538.951689814814</v>
      </c>
      <c r="I990" s="1" t="s">
        <v>180</v>
      </c>
      <c r="J990" s="1" t="s">
        <v>181</v>
      </c>
    </row>
    <row r="991" spans="1:10" x14ac:dyDescent="0.25">
      <c r="A991">
        <v>218</v>
      </c>
      <c r="B991">
        <v>2</v>
      </c>
      <c r="C991" s="1" t="s">
        <v>1526</v>
      </c>
      <c r="D991">
        <v>332</v>
      </c>
      <c r="E991" s="2">
        <v>0.95138888888888884</v>
      </c>
      <c r="F991" s="1" t="s">
        <v>1484</v>
      </c>
      <c r="G991" t="b">
        <v>1</v>
      </c>
      <c r="H991" s="3">
        <v>43538.951481481483</v>
      </c>
      <c r="I991" s="1" t="s">
        <v>772</v>
      </c>
      <c r="J991" s="1" t="s">
        <v>773</v>
      </c>
    </row>
    <row r="992" spans="1:10" x14ac:dyDescent="0.25">
      <c r="A992">
        <v>219</v>
      </c>
      <c r="B992">
        <v>1</v>
      </c>
      <c r="C992" s="1" t="s">
        <v>1527</v>
      </c>
      <c r="D992">
        <v>332</v>
      </c>
      <c r="E992" s="2">
        <v>0.95208333333333328</v>
      </c>
      <c r="F992" s="1" t="s">
        <v>721</v>
      </c>
      <c r="G992" t="b">
        <v>1</v>
      </c>
      <c r="H992" s="3">
        <v>43538.952199074076</v>
      </c>
      <c r="I992" s="1" t="s">
        <v>180</v>
      </c>
      <c r="J992" s="1" t="s">
        <v>181</v>
      </c>
    </row>
    <row r="993" spans="1:10" x14ac:dyDescent="0.25">
      <c r="A993">
        <v>219</v>
      </c>
      <c r="B993">
        <v>2</v>
      </c>
      <c r="C993" s="1" t="s">
        <v>1527</v>
      </c>
      <c r="D993">
        <v>332</v>
      </c>
      <c r="E993" s="2">
        <v>0.95208333333333328</v>
      </c>
      <c r="F993" s="1" t="s">
        <v>1484</v>
      </c>
      <c r="G993" t="b">
        <v>1</v>
      </c>
      <c r="H993" s="3">
        <v>43538.952002314814</v>
      </c>
      <c r="I993" s="1" t="s">
        <v>338</v>
      </c>
      <c r="J993" s="1" t="s">
        <v>339</v>
      </c>
    </row>
    <row r="994" spans="1:10" x14ac:dyDescent="0.25">
      <c r="A994">
        <v>220</v>
      </c>
      <c r="B994">
        <v>1</v>
      </c>
      <c r="C994" s="1" t="s">
        <v>1528</v>
      </c>
      <c r="D994">
        <v>332</v>
      </c>
      <c r="E994" s="2">
        <v>0.95208333333333328</v>
      </c>
      <c r="F994" s="1" t="s">
        <v>721</v>
      </c>
      <c r="G994" t="b">
        <v>1</v>
      </c>
      <c r="H994" s="3">
        <v>43538.952199074076</v>
      </c>
      <c r="I994" s="1" t="s">
        <v>180</v>
      </c>
      <c r="J994" s="1" t="s">
        <v>181</v>
      </c>
    </row>
    <row r="995" spans="1:10" x14ac:dyDescent="0.25">
      <c r="A995">
        <v>220</v>
      </c>
      <c r="B995">
        <v>2</v>
      </c>
      <c r="C995" s="1" t="s">
        <v>1528</v>
      </c>
      <c r="D995">
        <v>332</v>
      </c>
      <c r="E995" s="2">
        <v>0.95208333333333328</v>
      </c>
      <c r="F995" s="1" t="s">
        <v>1484</v>
      </c>
      <c r="G995" t="b">
        <v>1</v>
      </c>
      <c r="H995" s="3">
        <v>43538.952523148146</v>
      </c>
      <c r="I995" s="1" t="s">
        <v>424</v>
      </c>
      <c r="J995" s="1" t="s">
        <v>425</v>
      </c>
    </row>
    <row r="996" spans="1:10" x14ac:dyDescent="0.25">
      <c r="A996">
        <v>221</v>
      </c>
      <c r="B996">
        <v>1</v>
      </c>
      <c r="C996" s="1" t="s">
        <v>1529</v>
      </c>
      <c r="D996">
        <v>332</v>
      </c>
      <c r="E996" s="2">
        <v>0.95277777777777772</v>
      </c>
      <c r="F996" s="1" t="s">
        <v>721</v>
      </c>
      <c r="G996" t="b">
        <v>1</v>
      </c>
      <c r="H996" s="3">
        <v>43538.9528125</v>
      </c>
      <c r="I996" s="1" t="s">
        <v>180</v>
      </c>
      <c r="J996" s="1" t="s">
        <v>181</v>
      </c>
    </row>
    <row r="997" spans="1:10" x14ac:dyDescent="0.25">
      <c r="A997">
        <v>221</v>
      </c>
      <c r="B997">
        <v>2</v>
      </c>
      <c r="C997" s="1" t="s">
        <v>1529</v>
      </c>
      <c r="D997">
        <v>332</v>
      </c>
      <c r="E997" s="2">
        <v>0.95277777777777772</v>
      </c>
      <c r="F997" s="1" t="s">
        <v>1484</v>
      </c>
      <c r="G997" t="b">
        <v>1</v>
      </c>
      <c r="H997" s="3">
        <v>43538.952696759261</v>
      </c>
      <c r="I997" s="1" t="s">
        <v>178</v>
      </c>
      <c r="J997" s="1" t="s">
        <v>179</v>
      </c>
    </row>
    <row r="998" spans="1:10" x14ac:dyDescent="0.25">
      <c r="A998">
        <v>222</v>
      </c>
      <c r="B998">
        <v>1</v>
      </c>
      <c r="C998" s="1" t="s">
        <v>1530</v>
      </c>
      <c r="D998">
        <v>332</v>
      </c>
      <c r="E998" s="2">
        <v>0.95277777777777772</v>
      </c>
      <c r="F998" s="1" t="s">
        <v>721</v>
      </c>
      <c r="G998" t="b">
        <v>1</v>
      </c>
      <c r="H998" s="3">
        <v>43538.953252314815</v>
      </c>
      <c r="I998" s="1" t="s">
        <v>180</v>
      </c>
      <c r="J998" s="1" t="s">
        <v>181</v>
      </c>
    </row>
    <row r="999" spans="1:10" x14ac:dyDescent="0.25">
      <c r="A999">
        <v>222</v>
      </c>
      <c r="B999">
        <v>2</v>
      </c>
      <c r="C999" s="1" t="s">
        <v>1530</v>
      </c>
      <c r="D999">
        <v>332</v>
      </c>
      <c r="E999" s="2">
        <v>0.95277777777777772</v>
      </c>
      <c r="F999" s="1" t="s">
        <v>1484</v>
      </c>
      <c r="G999" t="b">
        <v>1</v>
      </c>
      <c r="H999" s="3">
        <v>43538.953310185185</v>
      </c>
      <c r="I999" s="1" t="s">
        <v>374</v>
      </c>
      <c r="J999" s="1" t="s">
        <v>375</v>
      </c>
    </row>
    <row r="1000" spans="1:10" x14ac:dyDescent="0.25">
      <c r="A1000">
        <v>223</v>
      </c>
      <c r="B1000">
        <v>1</v>
      </c>
      <c r="C1000" s="1" t="s">
        <v>1531</v>
      </c>
      <c r="D1000">
        <v>332</v>
      </c>
      <c r="E1000" s="2">
        <v>0.95347222222222228</v>
      </c>
      <c r="F1000" s="1" t="s">
        <v>721</v>
      </c>
      <c r="G1000" t="b">
        <v>1</v>
      </c>
      <c r="H1000" s="3">
        <v>43538.953252314815</v>
      </c>
      <c r="I1000" s="1" t="s">
        <v>180</v>
      </c>
      <c r="J1000" s="1" t="s">
        <v>181</v>
      </c>
    </row>
    <row r="1001" spans="1:10" x14ac:dyDescent="0.25">
      <c r="A1001">
        <v>223</v>
      </c>
      <c r="B1001">
        <v>2</v>
      </c>
      <c r="C1001" s="1" t="s">
        <v>1531</v>
      </c>
      <c r="D1001">
        <v>332</v>
      </c>
      <c r="E1001" s="2">
        <v>0.95347222222222228</v>
      </c>
      <c r="F1001" s="1" t="s">
        <v>1484</v>
      </c>
      <c r="G1001" t="b">
        <v>1</v>
      </c>
      <c r="H1001" s="3">
        <v>43538.953576388885</v>
      </c>
      <c r="I1001" s="1" t="s">
        <v>374</v>
      </c>
      <c r="J1001" s="1" t="s">
        <v>375</v>
      </c>
    </row>
    <row r="1002" spans="1:10" x14ac:dyDescent="0.25">
      <c r="A1002">
        <v>224</v>
      </c>
      <c r="B1002">
        <v>1</v>
      </c>
      <c r="C1002" s="1" t="s">
        <v>1532</v>
      </c>
      <c r="D1002">
        <v>332</v>
      </c>
      <c r="E1002" s="2">
        <v>0.95347222222222228</v>
      </c>
      <c r="F1002" s="1" t="s">
        <v>721</v>
      </c>
      <c r="G1002" t="b">
        <v>1</v>
      </c>
      <c r="H1002" s="3">
        <v>43538.953761574077</v>
      </c>
      <c r="I1002" s="1" t="s">
        <v>232</v>
      </c>
      <c r="J1002" s="1" t="s">
        <v>233</v>
      </c>
    </row>
    <row r="1003" spans="1:10" x14ac:dyDescent="0.25">
      <c r="A1003">
        <v>224</v>
      </c>
      <c r="B1003">
        <v>2</v>
      </c>
      <c r="C1003" s="1" t="s">
        <v>1532</v>
      </c>
      <c r="D1003">
        <v>332</v>
      </c>
      <c r="E1003" s="2">
        <v>0.95347222222222228</v>
      </c>
      <c r="F1003" s="1" t="s">
        <v>1484</v>
      </c>
      <c r="G1003" t="b">
        <v>1</v>
      </c>
      <c r="H1003" s="3">
        <v>43538.953576388885</v>
      </c>
      <c r="I1003" s="1" t="s">
        <v>374</v>
      </c>
      <c r="J1003" s="1" t="s">
        <v>375</v>
      </c>
    </row>
    <row r="1004" spans="1:10" x14ac:dyDescent="0.25">
      <c r="A1004">
        <v>225</v>
      </c>
      <c r="B1004">
        <v>1</v>
      </c>
      <c r="C1004" s="1" t="s">
        <v>1533</v>
      </c>
      <c r="D1004">
        <v>332</v>
      </c>
      <c r="E1004" s="2">
        <v>0.95416666666666672</v>
      </c>
      <c r="F1004" s="1" t="s">
        <v>721</v>
      </c>
      <c r="G1004" t="b">
        <v>1</v>
      </c>
      <c r="H1004" s="3">
        <v>43538.954282407409</v>
      </c>
      <c r="I1004" s="1" t="s">
        <v>178</v>
      </c>
      <c r="J1004" s="1" t="s">
        <v>179</v>
      </c>
    </row>
    <row r="1005" spans="1:10" x14ac:dyDescent="0.25">
      <c r="A1005">
        <v>225</v>
      </c>
      <c r="B1005">
        <v>2</v>
      </c>
      <c r="C1005" s="1" t="s">
        <v>1533</v>
      </c>
      <c r="D1005">
        <v>332</v>
      </c>
      <c r="E1005" s="2">
        <v>0.95416666666666672</v>
      </c>
      <c r="F1005" s="1" t="s">
        <v>1484</v>
      </c>
      <c r="G1005" t="b">
        <v>1</v>
      </c>
      <c r="H1005" s="3">
        <v>43538.954097222224</v>
      </c>
      <c r="I1005" s="1" t="s">
        <v>180</v>
      </c>
      <c r="J1005" s="1" t="s">
        <v>181</v>
      </c>
    </row>
    <row r="1006" spans="1:10" x14ac:dyDescent="0.25">
      <c r="A1006">
        <v>226</v>
      </c>
      <c r="B1006">
        <v>1</v>
      </c>
      <c r="C1006" s="1" t="s">
        <v>1534</v>
      </c>
      <c r="D1006">
        <v>332</v>
      </c>
      <c r="E1006" s="2">
        <v>0.95416666666666672</v>
      </c>
      <c r="F1006" s="1" t="s">
        <v>721</v>
      </c>
      <c r="G1006" t="b">
        <v>1</v>
      </c>
      <c r="H1006" s="3">
        <v>43538.954282407409</v>
      </c>
      <c r="I1006" s="1" t="s">
        <v>178</v>
      </c>
      <c r="J1006" s="1" t="s">
        <v>179</v>
      </c>
    </row>
    <row r="1007" spans="1:10" x14ac:dyDescent="0.25">
      <c r="A1007">
        <v>226</v>
      </c>
      <c r="B1007">
        <v>2</v>
      </c>
      <c r="C1007" s="1" t="s">
        <v>1534</v>
      </c>
      <c r="D1007">
        <v>332</v>
      </c>
      <c r="E1007" s="2">
        <v>0.95416666666666672</v>
      </c>
      <c r="F1007" s="1" t="s">
        <v>1484</v>
      </c>
      <c r="G1007" t="b">
        <v>1</v>
      </c>
      <c r="H1007" s="3">
        <v>43538.954618055555</v>
      </c>
      <c r="I1007" s="1" t="s">
        <v>180</v>
      </c>
      <c r="J1007" s="1" t="s">
        <v>181</v>
      </c>
    </row>
    <row r="1008" spans="1:10" x14ac:dyDescent="0.25">
      <c r="A1008">
        <v>227</v>
      </c>
      <c r="B1008">
        <v>1</v>
      </c>
      <c r="C1008" s="1" t="s">
        <v>1535</v>
      </c>
      <c r="D1008">
        <v>332</v>
      </c>
      <c r="E1008" s="2">
        <v>0.95486111111111116</v>
      </c>
      <c r="F1008" s="1" t="s">
        <v>1484</v>
      </c>
      <c r="G1008" t="b">
        <v>1</v>
      </c>
      <c r="H1008" s="3">
        <v>43538.954618055555</v>
      </c>
      <c r="I1008" s="1" t="s">
        <v>180</v>
      </c>
      <c r="J1008" s="1" t="s">
        <v>181</v>
      </c>
    </row>
    <row r="1009" spans="1:10" x14ac:dyDescent="0.25">
      <c r="A1009">
        <v>227</v>
      </c>
      <c r="B1009">
        <v>2</v>
      </c>
      <c r="C1009" s="1" t="s">
        <v>1535</v>
      </c>
      <c r="D1009">
        <v>332</v>
      </c>
      <c r="E1009" s="2">
        <v>0.95486111111111116</v>
      </c>
      <c r="F1009" s="1" t="s">
        <v>812</v>
      </c>
      <c r="G1009" t="b">
        <v>1</v>
      </c>
      <c r="H1009" s="3">
        <v>43538.955000000002</v>
      </c>
      <c r="I1009" s="1" t="s">
        <v>681</v>
      </c>
      <c r="J1009" s="1" t="s">
        <v>682</v>
      </c>
    </row>
    <row r="1010" spans="1:10" x14ac:dyDescent="0.25">
      <c r="A1010">
        <v>228</v>
      </c>
      <c r="B1010">
        <v>1</v>
      </c>
      <c r="C1010" s="1" t="s">
        <v>1536</v>
      </c>
      <c r="D1010">
        <v>332</v>
      </c>
      <c r="E1010" s="2">
        <v>0.95486111111111116</v>
      </c>
      <c r="F1010" s="1" t="s">
        <v>1484</v>
      </c>
      <c r="G1010" t="b">
        <v>1</v>
      </c>
      <c r="H1010" s="3">
        <v>43538.955405092594</v>
      </c>
      <c r="I1010" s="1" t="s">
        <v>180</v>
      </c>
      <c r="J1010" s="1" t="s">
        <v>181</v>
      </c>
    </row>
    <row r="1011" spans="1:10" x14ac:dyDescent="0.25">
      <c r="A1011">
        <v>228</v>
      </c>
      <c r="B1011">
        <v>2</v>
      </c>
      <c r="C1011" s="1" t="s">
        <v>1536</v>
      </c>
      <c r="D1011">
        <v>332</v>
      </c>
      <c r="E1011" s="2">
        <v>0.95486111111111116</v>
      </c>
      <c r="F1011" s="1" t="s">
        <v>812</v>
      </c>
      <c r="G1011" t="b">
        <v>1</v>
      </c>
      <c r="H1011" s="3">
        <v>43538.955069444448</v>
      </c>
      <c r="I1011" s="1" t="s">
        <v>681</v>
      </c>
      <c r="J1011" s="1" t="s">
        <v>682</v>
      </c>
    </row>
    <row r="1012" spans="1:10" x14ac:dyDescent="0.25">
      <c r="A1012">
        <v>229</v>
      </c>
      <c r="B1012">
        <v>1</v>
      </c>
      <c r="C1012" s="1" t="s">
        <v>1537</v>
      </c>
      <c r="D1012">
        <v>332</v>
      </c>
      <c r="E1012" s="2">
        <v>0.9555555555555556</v>
      </c>
      <c r="F1012" s="1" t="s">
        <v>1484</v>
      </c>
      <c r="G1012" t="b">
        <v>1</v>
      </c>
      <c r="H1012" s="3">
        <v>43538.955659722225</v>
      </c>
      <c r="I1012" s="1" t="s">
        <v>180</v>
      </c>
      <c r="J1012" s="1" t="s">
        <v>181</v>
      </c>
    </row>
    <row r="1013" spans="1:10" x14ac:dyDescent="0.25">
      <c r="A1013">
        <v>229</v>
      </c>
      <c r="B1013">
        <v>2</v>
      </c>
      <c r="C1013" s="1" t="s">
        <v>1537</v>
      </c>
      <c r="D1013">
        <v>332</v>
      </c>
      <c r="E1013" s="2">
        <v>0.9555555555555556</v>
      </c>
      <c r="F1013" s="1" t="s">
        <v>812</v>
      </c>
      <c r="G1013" t="b">
        <v>1</v>
      </c>
      <c r="H1013" s="3">
        <v>43538.955590277779</v>
      </c>
      <c r="I1013" s="1" t="s">
        <v>681</v>
      </c>
      <c r="J1013" s="1" t="s">
        <v>682</v>
      </c>
    </row>
    <row r="1014" spans="1:10" x14ac:dyDescent="0.25">
      <c r="A1014">
        <v>230</v>
      </c>
      <c r="B1014">
        <v>1</v>
      </c>
      <c r="C1014" s="1" t="s">
        <v>1538</v>
      </c>
      <c r="D1014">
        <v>332</v>
      </c>
      <c r="E1014" s="2">
        <v>0.9555555555555556</v>
      </c>
      <c r="F1014" s="1" t="s">
        <v>1484</v>
      </c>
      <c r="G1014" t="b">
        <v>1</v>
      </c>
      <c r="H1014" s="3">
        <v>43538.955659722225</v>
      </c>
      <c r="I1014" s="1" t="s">
        <v>180</v>
      </c>
      <c r="J1014" s="1" t="s">
        <v>181</v>
      </c>
    </row>
    <row r="1015" spans="1:10" x14ac:dyDescent="0.25">
      <c r="A1015">
        <v>230</v>
      </c>
      <c r="B1015">
        <v>2</v>
      </c>
      <c r="C1015" s="1" t="s">
        <v>1538</v>
      </c>
      <c r="D1015">
        <v>332</v>
      </c>
      <c r="E1015" s="2">
        <v>0.9555555555555556</v>
      </c>
      <c r="F1015" s="1" t="s">
        <v>812</v>
      </c>
      <c r="G1015" t="b">
        <v>1</v>
      </c>
      <c r="H1015" s="3">
        <v>43538.956041666665</v>
      </c>
      <c r="I1015" s="1" t="s">
        <v>681</v>
      </c>
      <c r="J1015" s="1" t="s">
        <v>682</v>
      </c>
    </row>
    <row r="1016" spans="1:10" x14ac:dyDescent="0.25">
      <c r="A1016">
        <v>231</v>
      </c>
      <c r="B1016">
        <v>1</v>
      </c>
      <c r="C1016" s="1" t="s">
        <v>1539</v>
      </c>
      <c r="D1016">
        <v>332</v>
      </c>
      <c r="E1016" s="2">
        <v>0.95625000000000004</v>
      </c>
      <c r="F1016" s="1" t="s">
        <v>1484</v>
      </c>
      <c r="G1016" t="b">
        <v>1</v>
      </c>
      <c r="H1016" s="3">
        <v>43538.956180555557</v>
      </c>
      <c r="I1016" s="1" t="s">
        <v>180</v>
      </c>
      <c r="J1016" s="1" t="s">
        <v>181</v>
      </c>
    </row>
    <row r="1017" spans="1:10" x14ac:dyDescent="0.25">
      <c r="A1017">
        <v>231</v>
      </c>
      <c r="B1017">
        <v>2</v>
      </c>
      <c r="C1017" s="1" t="s">
        <v>1539</v>
      </c>
      <c r="D1017">
        <v>332</v>
      </c>
      <c r="E1017" s="2">
        <v>0.95625000000000004</v>
      </c>
      <c r="F1017" s="1" t="s">
        <v>812</v>
      </c>
      <c r="G1017" t="b">
        <v>1</v>
      </c>
      <c r="H1017" s="3">
        <v>43538.956111111111</v>
      </c>
      <c r="I1017" s="1" t="s">
        <v>681</v>
      </c>
      <c r="J1017" s="1" t="s">
        <v>682</v>
      </c>
    </row>
    <row r="1018" spans="1:10" x14ac:dyDescent="0.25">
      <c r="A1018">
        <v>232</v>
      </c>
      <c r="B1018">
        <v>1</v>
      </c>
      <c r="C1018" s="1" t="s">
        <v>1540</v>
      </c>
      <c r="D1018">
        <v>332</v>
      </c>
      <c r="E1018" s="2">
        <v>0.95625000000000004</v>
      </c>
      <c r="F1018" s="1" t="s">
        <v>1484</v>
      </c>
      <c r="G1018" t="b">
        <v>1</v>
      </c>
      <c r="H1018" s="3">
        <v>43538.956689814811</v>
      </c>
      <c r="I1018" s="1" t="s">
        <v>180</v>
      </c>
      <c r="J1018" s="1" t="s">
        <v>181</v>
      </c>
    </row>
    <row r="1019" spans="1:10" x14ac:dyDescent="0.25">
      <c r="A1019">
        <v>232</v>
      </c>
      <c r="B1019">
        <v>2</v>
      </c>
      <c r="C1019" s="1" t="s">
        <v>1540</v>
      </c>
      <c r="D1019">
        <v>332</v>
      </c>
      <c r="E1019" s="2">
        <v>0.95625000000000004</v>
      </c>
      <c r="F1019" s="1" t="s">
        <v>812</v>
      </c>
      <c r="G1019" t="b">
        <v>1</v>
      </c>
      <c r="H1019" s="3">
        <v>43538.956643518519</v>
      </c>
      <c r="I1019" s="1" t="s">
        <v>681</v>
      </c>
      <c r="J1019" s="1" t="s">
        <v>682</v>
      </c>
    </row>
    <row r="1020" spans="1:10" x14ac:dyDescent="0.25">
      <c r="A1020">
        <v>233</v>
      </c>
      <c r="B1020">
        <v>1</v>
      </c>
      <c r="C1020" s="1" t="s">
        <v>1541</v>
      </c>
      <c r="D1020">
        <v>332</v>
      </c>
      <c r="E1020" s="2">
        <v>0.95694444444444449</v>
      </c>
      <c r="F1020" s="1" t="s">
        <v>1484</v>
      </c>
      <c r="G1020" t="b">
        <v>1</v>
      </c>
      <c r="H1020" s="3">
        <v>43538.956689814811</v>
      </c>
      <c r="I1020" s="1" t="s">
        <v>180</v>
      </c>
      <c r="J1020" s="1" t="s">
        <v>181</v>
      </c>
    </row>
    <row r="1021" spans="1:10" x14ac:dyDescent="0.25">
      <c r="A1021">
        <v>233</v>
      </c>
      <c r="B1021">
        <v>2</v>
      </c>
      <c r="C1021" s="1" t="s">
        <v>1541</v>
      </c>
      <c r="D1021">
        <v>332</v>
      </c>
      <c r="E1021" s="2">
        <v>0.95694444444444449</v>
      </c>
      <c r="F1021" s="1" t="s">
        <v>812</v>
      </c>
      <c r="G1021" t="b">
        <v>1</v>
      </c>
      <c r="H1021" s="3">
        <v>43538.956817129627</v>
      </c>
      <c r="I1021" s="1" t="s">
        <v>681</v>
      </c>
      <c r="J1021" s="1" t="s">
        <v>682</v>
      </c>
    </row>
    <row r="1022" spans="1:10" x14ac:dyDescent="0.25">
      <c r="A1022">
        <v>234</v>
      </c>
      <c r="B1022">
        <v>1</v>
      </c>
      <c r="C1022" s="1" t="s">
        <v>1542</v>
      </c>
      <c r="D1022">
        <v>332</v>
      </c>
      <c r="E1022" s="2">
        <v>0.95694444444444449</v>
      </c>
      <c r="F1022" s="1" t="s">
        <v>1484</v>
      </c>
      <c r="G1022" t="b">
        <v>1</v>
      </c>
      <c r="H1022" s="3">
        <v>43538.957488425927</v>
      </c>
      <c r="I1022" s="1" t="s">
        <v>180</v>
      </c>
      <c r="J1022" s="1" t="s">
        <v>181</v>
      </c>
    </row>
    <row r="1023" spans="1:10" x14ac:dyDescent="0.25">
      <c r="A1023">
        <v>234</v>
      </c>
      <c r="B1023">
        <v>2</v>
      </c>
      <c r="C1023" s="1" t="s">
        <v>1542</v>
      </c>
      <c r="D1023">
        <v>332</v>
      </c>
      <c r="E1023" s="2">
        <v>0.95694444444444449</v>
      </c>
      <c r="F1023" s="1" t="s">
        <v>812</v>
      </c>
      <c r="G1023" t="b">
        <v>1</v>
      </c>
      <c r="H1023" s="3">
        <v>43538.95716435185</v>
      </c>
      <c r="I1023" s="1" t="s">
        <v>681</v>
      </c>
      <c r="J1023" s="1" t="s">
        <v>682</v>
      </c>
    </row>
    <row r="1024" spans="1:10" x14ac:dyDescent="0.25">
      <c r="A1024">
        <v>235</v>
      </c>
      <c r="B1024">
        <v>1</v>
      </c>
      <c r="C1024" s="1" t="s">
        <v>1543</v>
      </c>
      <c r="D1024">
        <v>332</v>
      </c>
      <c r="E1024" s="2">
        <v>0.95763888888888893</v>
      </c>
      <c r="F1024" s="1" t="s">
        <v>1484</v>
      </c>
      <c r="G1024" t="b">
        <v>1</v>
      </c>
      <c r="H1024" s="3">
        <v>43538.957743055558</v>
      </c>
      <c r="I1024" s="1" t="s">
        <v>180</v>
      </c>
      <c r="J1024" s="1" t="s">
        <v>181</v>
      </c>
    </row>
    <row r="1025" spans="1:10" x14ac:dyDescent="0.25">
      <c r="A1025">
        <v>235</v>
      </c>
      <c r="B1025">
        <v>2</v>
      </c>
      <c r="C1025" s="1" t="s">
        <v>1543</v>
      </c>
      <c r="D1025">
        <v>332</v>
      </c>
      <c r="E1025" s="2">
        <v>0.95763888888888893</v>
      </c>
      <c r="F1025" s="1" t="s">
        <v>812</v>
      </c>
      <c r="G1025" t="b">
        <v>1</v>
      </c>
      <c r="H1025" s="3">
        <v>43538.957673611112</v>
      </c>
      <c r="I1025" s="1" t="s">
        <v>681</v>
      </c>
      <c r="J1025" s="1" t="s">
        <v>682</v>
      </c>
    </row>
    <row r="1026" spans="1:10" x14ac:dyDescent="0.25">
      <c r="A1026">
        <v>236</v>
      </c>
      <c r="B1026">
        <v>1</v>
      </c>
      <c r="C1026" s="1" t="s">
        <v>1544</v>
      </c>
      <c r="D1026">
        <v>332</v>
      </c>
      <c r="E1026" s="2">
        <v>0.95763888888888893</v>
      </c>
      <c r="F1026" s="1" t="s">
        <v>812</v>
      </c>
      <c r="G1026" t="b">
        <v>1</v>
      </c>
      <c r="H1026" s="3">
        <v>43538.958020833335</v>
      </c>
      <c r="I1026" s="1" t="s">
        <v>688</v>
      </c>
      <c r="J1026" s="1" t="s">
        <v>689</v>
      </c>
    </row>
    <row r="1027" spans="1:10" x14ac:dyDescent="0.25">
      <c r="A1027">
        <v>237</v>
      </c>
      <c r="B1027">
        <v>1</v>
      </c>
      <c r="C1027" s="1" t="s">
        <v>1545</v>
      </c>
      <c r="D1027">
        <v>332</v>
      </c>
      <c r="E1027" s="2">
        <v>0.95833333333333337</v>
      </c>
      <c r="F1027" s="1" t="s">
        <v>812</v>
      </c>
      <c r="G1027" t="b">
        <v>1</v>
      </c>
      <c r="H1027" s="3">
        <v>43538.958194444444</v>
      </c>
      <c r="I1027" s="1" t="s">
        <v>686</v>
      </c>
      <c r="J1027" s="1" t="s">
        <v>687</v>
      </c>
    </row>
    <row r="1028" spans="1:10" x14ac:dyDescent="0.25">
      <c r="A1028">
        <v>238</v>
      </c>
      <c r="B1028">
        <v>1</v>
      </c>
      <c r="C1028" s="1" t="s">
        <v>1546</v>
      </c>
      <c r="D1028">
        <v>332</v>
      </c>
      <c r="E1028" s="2">
        <v>0.95833333333333337</v>
      </c>
      <c r="F1028" s="1" t="s">
        <v>812</v>
      </c>
      <c r="G1028" t="b">
        <v>1</v>
      </c>
      <c r="H1028" s="3">
        <v>43538.958715277775</v>
      </c>
      <c r="I1028" s="1" t="s">
        <v>366</v>
      </c>
      <c r="J1028" s="1" t="s">
        <v>367</v>
      </c>
    </row>
    <row r="1029" spans="1:10" x14ac:dyDescent="0.25">
      <c r="A1029">
        <v>239</v>
      </c>
      <c r="B1029">
        <v>1</v>
      </c>
      <c r="C1029" s="1" t="s">
        <v>1547</v>
      </c>
      <c r="D1029">
        <v>332</v>
      </c>
      <c r="E1029" s="2">
        <v>0.95902777777777781</v>
      </c>
      <c r="F1029" s="1" t="s">
        <v>812</v>
      </c>
      <c r="G1029" t="b">
        <v>1</v>
      </c>
      <c r="H1029" s="3">
        <v>43538.95888888889</v>
      </c>
      <c r="I1029" s="1" t="s">
        <v>366</v>
      </c>
      <c r="J1029" s="1" t="s">
        <v>367</v>
      </c>
    </row>
    <row r="1030" spans="1:10" x14ac:dyDescent="0.25">
      <c r="A1030">
        <v>240</v>
      </c>
      <c r="B1030">
        <v>1</v>
      </c>
      <c r="C1030" s="1" t="s">
        <v>1548</v>
      </c>
      <c r="D1030">
        <v>332</v>
      </c>
      <c r="E1030" s="2">
        <v>0.95902777777777781</v>
      </c>
      <c r="F1030" s="1" t="s">
        <v>812</v>
      </c>
      <c r="G1030" t="b">
        <v>1</v>
      </c>
      <c r="H1030" s="3">
        <v>43538.959247685183</v>
      </c>
      <c r="I1030" s="1" t="s">
        <v>282</v>
      </c>
      <c r="J1030" s="1" t="s">
        <v>283</v>
      </c>
    </row>
    <row r="1031" spans="1:10" x14ac:dyDescent="0.25">
      <c r="A1031">
        <v>241</v>
      </c>
      <c r="B1031">
        <v>1</v>
      </c>
      <c r="C1031" s="1" t="s">
        <v>1549</v>
      </c>
      <c r="D1031">
        <v>332</v>
      </c>
      <c r="E1031" s="2">
        <v>0.95972222222222225</v>
      </c>
      <c r="F1031" s="1" t="s">
        <v>812</v>
      </c>
      <c r="G1031" t="b">
        <v>1</v>
      </c>
      <c r="H1031" s="3">
        <v>43538.959768518522</v>
      </c>
      <c r="I1031" s="1" t="s">
        <v>368</v>
      </c>
      <c r="J1031" s="1" t="s">
        <v>369</v>
      </c>
    </row>
    <row r="1032" spans="1:10" x14ac:dyDescent="0.25">
      <c r="A1032">
        <v>242</v>
      </c>
      <c r="B1032">
        <v>1</v>
      </c>
      <c r="C1032" s="1" t="s">
        <v>1550</v>
      </c>
      <c r="D1032">
        <v>332</v>
      </c>
      <c r="E1032" s="2">
        <v>0.95972222222222225</v>
      </c>
      <c r="F1032" s="1" t="s">
        <v>812</v>
      </c>
      <c r="G1032" t="b">
        <v>1</v>
      </c>
      <c r="H1032" s="3">
        <v>43538.960185185184</v>
      </c>
      <c r="I1032" s="1" t="s">
        <v>200</v>
      </c>
      <c r="J1032" s="1" t="s">
        <v>201</v>
      </c>
    </row>
    <row r="1033" spans="1:10" x14ac:dyDescent="0.25">
      <c r="A1033">
        <v>243</v>
      </c>
      <c r="B1033">
        <v>1</v>
      </c>
      <c r="C1033" s="1" t="s">
        <v>1551</v>
      </c>
      <c r="D1033">
        <v>332</v>
      </c>
      <c r="E1033" s="2">
        <v>0.9604166666666667</v>
      </c>
      <c r="F1033" s="1" t="s">
        <v>812</v>
      </c>
      <c r="G1033" t="b">
        <v>1</v>
      </c>
      <c r="H1033" s="3">
        <v>43538.960358796299</v>
      </c>
      <c r="I1033" s="1" t="s">
        <v>696</v>
      </c>
      <c r="J1033" s="1" t="s">
        <v>697</v>
      </c>
    </row>
    <row r="1034" spans="1:10" x14ac:dyDescent="0.25">
      <c r="A1034">
        <v>244</v>
      </c>
      <c r="B1034">
        <v>1</v>
      </c>
      <c r="C1034" s="1" t="s">
        <v>1552</v>
      </c>
      <c r="D1034">
        <v>332</v>
      </c>
      <c r="E1034" s="2">
        <v>0.9604166666666667</v>
      </c>
      <c r="F1034" s="1" t="s">
        <v>812</v>
      </c>
      <c r="G1034" t="b">
        <v>1</v>
      </c>
      <c r="H1034" s="3">
        <v>43538.960810185185</v>
      </c>
      <c r="I1034" s="1" t="s">
        <v>234</v>
      </c>
      <c r="J1034" s="1" t="s">
        <v>235</v>
      </c>
    </row>
    <row r="1035" spans="1:10" x14ac:dyDescent="0.25">
      <c r="A1035">
        <v>245</v>
      </c>
      <c r="B1035">
        <v>1</v>
      </c>
      <c r="C1035" s="1" t="s">
        <v>1553</v>
      </c>
      <c r="D1035">
        <v>332</v>
      </c>
      <c r="E1035" s="2">
        <v>0.96111111111111114</v>
      </c>
      <c r="F1035" s="1" t="s">
        <v>812</v>
      </c>
      <c r="G1035" t="b">
        <v>1</v>
      </c>
      <c r="H1035" s="3">
        <v>43538.9609837963</v>
      </c>
      <c r="I1035" s="1" t="s">
        <v>212</v>
      </c>
      <c r="J1035" s="1" t="s">
        <v>213</v>
      </c>
    </row>
    <row r="1036" spans="1:10" x14ac:dyDescent="0.25">
      <c r="A1036">
        <v>246</v>
      </c>
      <c r="B1036">
        <v>1</v>
      </c>
      <c r="C1036" s="1" t="s">
        <v>1554</v>
      </c>
      <c r="D1036">
        <v>332</v>
      </c>
      <c r="E1036" s="2">
        <v>0.96111111111111114</v>
      </c>
      <c r="F1036" s="1" t="s">
        <v>1484</v>
      </c>
      <c r="G1036" t="b">
        <v>1</v>
      </c>
      <c r="H1036" s="3">
        <v>43538.961400462962</v>
      </c>
      <c r="I1036" s="1" t="s">
        <v>178</v>
      </c>
      <c r="J1036" s="1" t="s">
        <v>179</v>
      </c>
    </row>
    <row r="1037" spans="1:10" x14ac:dyDescent="0.25">
      <c r="A1037">
        <v>246</v>
      </c>
      <c r="B1037">
        <v>2</v>
      </c>
      <c r="C1037" s="1" t="s">
        <v>1554</v>
      </c>
      <c r="D1037">
        <v>332</v>
      </c>
      <c r="E1037" s="2">
        <v>0.96111111111111114</v>
      </c>
      <c r="F1037" s="1" t="s">
        <v>812</v>
      </c>
      <c r="G1037" t="b">
        <v>1</v>
      </c>
      <c r="H1037" s="3">
        <v>43538.961331018516</v>
      </c>
      <c r="I1037" s="1" t="s">
        <v>268</v>
      </c>
      <c r="J1037" s="1" t="s">
        <v>269</v>
      </c>
    </row>
    <row r="1038" spans="1:10" x14ac:dyDescent="0.25">
      <c r="A1038">
        <v>247</v>
      </c>
      <c r="B1038">
        <v>1</v>
      </c>
      <c r="C1038" s="1" t="s">
        <v>1555</v>
      </c>
      <c r="D1038">
        <v>332</v>
      </c>
      <c r="E1038" s="2">
        <v>0.96180555555555558</v>
      </c>
      <c r="F1038" s="1" t="s">
        <v>812</v>
      </c>
      <c r="G1038" t="b">
        <v>1</v>
      </c>
      <c r="H1038" s="3">
        <v>43538.961851851855</v>
      </c>
      <c r="I1038" s="1" t="s">
        <v>214</v>
      </c>
      <c r="J1038" s="1" t="s">
        <v>215</v>
      </c>
    </row>
    <row r="1039" spans="1:10" x14ac:dyDescent="0.25">
      <c r="A1039">
        <v>248</v>
      </c>
      <c r="B1039">
        <v>1</v>
      </c>
      <c r="C1039" s="1" t="s">
        <v>1556</v>
      </c>
      <c r="D1039">
        <v>332</v>
      </c>
      <c r="E1039" s="2">
        <v>0.96180555555555558</v>
      </c>
      <c r="F1039" s="1" t="s">
        <v>812</v>
      </c>
      <c r="G1039" t="b">
        <v>1</v>
      </c>
      <c r="H1039" s="3">
        <v>43538.961851851855</v>
      </c>
      <c r="I1039" s="1" t="s">
        <v>214</v>
      </c>
      <c r="J1039" s="1" t="s">
        <v>215</v>
      </c>
    </row>
    <row r="1040" spans="1:10" x14ac:dyDescent="0.25">
      <c r="A1040">
        <v>249</v>
      </c>
      <c r="B1040">
        <v>1</v>
      </c>
      <c r="C1040" s="1" t="s">
        <v>1557</v>
      </c>
      <c r="D1040">
        <v>332</v>
      </c>
      <c r="E1040" s="2">
        <v>0.96250000000000002</v>
      </c>
      <c r="F1040" s="1" t="s">
        <v>812</v>
      </c>
      <c r="G1040" t="b">
        <v>1</v>
      </c>
      <c r="H1040" s="3">
        <v>43538.962372685186</v>
      </c>
      <c r="I1040" s="1" t="s">
        <v>192</v>
      </c>
      <c r="J1040" s="1" t="s">
        <v>193</v>
      </c>
    </row>
    <row r="1041" spans="1:10" x14ac:dyDescent="0.25">
      <c r="A1041">
        <v>250</v>
      </c>
      <c r="B1041">
        <v>1</v>
      </c>
      <c r="C1041" s="1" t="s">
        <v>1558</v>
      </c>
      <c r="D1041">
        <v>332</v>
      </c>
      <c r="E1041" s="2">
        <v>0.96250000000000002</v>
      </c>
      <c r="F1041" s="1" t="s">
        <v>812</v>
      </c>
      <c r="G1041" t="b">
        <v>1</v>
      </c>
      <c r="H1041" s="3">
        <v>43538.962893518517</v>
      </c>
      <c r="I1041" s="1" t="s">
        <v>348</v>
      </c>
      <c r="J1041" s="1" t="s">
        <v>349</v>
      </c>
    </row>
    <row r="1042" spans="1:10" x14ac:dyDescent="0.25">
      <c r="A1042">
        <v>251</v>
      </c>
      <c r="B1042">
        <v>1</v>
      </c>
      <c r="C1042" s="1" t="s">
        <v>1559</v>
      </c>
      <c r="D1042">
        <v>332</v>
      </c>
      <c r="E1042" s="2">
        <v>0.96319444444444446</v>
      </c>
      <c r="F1042" s="1" t="s">
        <v>812</v>
      </c>
      <c r="G1042" t="b">
        <v>1</v>
      </c>
      <c r="H1042" s="3">
        <v>43538.963090277779</v>
      </c>
      <c r="I1042" s="1" t="s">
        <v>348</v>
      </c>
      <c r="J1042" s="1" t="s">
        <v>349</v>
      </c>
    </row>
    <row r="1043" spans="1:10" x14ac:dyDescent="0.25">
      <c r="A1043">
        <v>252</v>
      </c>
      <c r="B1043">
        <v>1</v>
      </c>
      <c r="C1043" s="1" t="s">
        <v>1560</v>
      </c>
      <c r="D1043">
        <v>332</v>
      </c>
      <c r="E1043" s="2">
        <v>0.96319444444444446</v>
      </c>
      <c r="F1043" s="1" t="s">
        <v>812</v>
      </c>
      <c r="G1043" t="b">
        <v>1</v>
      </c>
      <c r="H1043" s="3">
        <v>43538.963414351849</v>
      </c>
      <c r="I1043" s="1" t="s">
        <v>310</v>
      </c>
      <c r="J1043" s="1" t="s">
        <v>311</v>
      </c>
    </row>
    <row r="1044" spans="1:10" x14ac:dyDescent="0.25">
      <c r="A1044">
        <v>253</v>
      </c>
      <c r="B1044">
        <v>1</v>
      </c>
      <c r="C1044" s="1" t="s">
        <v>1561</v>
      </c>
      <c r="D1044">
        <v>332</v>
      </c>
      <c r="E1044" s="2">
        <v>0.96388888888888891</v>
      </c>
      <c r="F1044" s="1" t="s">
        <v>812</v>
      </c>
      <c r="G1044" t="b">
        <v>1</v>
      </c>
      <c r="H1044" s="3">
        <v>43538.963935185187</v>
      </c>
      <c r="I1044" s="1" t="s">
        <v>218</v>
      </c>
      <c r="J1044" s="1" t="s">
        <v>219</v>
      </c>
    </row>
    <row r="1045" spans="1:10" x14ac:dyDescent="0.25">
      <c r="A1045">
        <v>254</v>
      </c>
      <c r="B1045">
        <v>1</v>
      </c>
      <c r="C1045" s="1" t="s">
        <v>1562</v>
      </c>
      <c r="D1045">
        <v>332</v>
      </c>
      <c r="E1045" s="2">
        <v>0.96388888888888891</v>
      </c>
      <c r="F1045" s="1" t="s">
        <v>812</v>
      </c>
      <c r="G1045" t="b">
        <v>1</v>
      </c>
      <c r="H1045" s="3">
        <v>43538.963935185187</v>
      </c>
      <c r="I1045" s="1" t="s">
        <v>218</v>
      </c>
      <c r="J1045" s="1" t="s">
        <v>219</v>
      </c>
    </row>
    <row r="1046" spans="1:10" x14ac:dyDescent="0.25">
      <c r="A1046">
        <v>255</v>
      </c>
      <c r="B1046">
        <v>1</v>
      </c>
      <c r="C1046" s="1" t="s">
        <v>1563</v>
      </c>
      <c r="D1046">
        <v>332</v>
      </c>
      <c r="E1046" s="2">
        <v>0.96458333333333335</v>
      </c>
      <c r="F1046" s="1" t="s">
        <v>812</v>
      </c>
      <c r="G1046" t="b">
        <v>1</v>
      </c>
      <c r="H1046" s="3">
        <v>43538.964456018519</v>
      </c>
      <c r="I1046" s="1" t="s">
        <v>1564</v>
      </c>
      <c r="J1046" s="1" t="s">
        <v>1565</v>
      </c>
    </row>
    <row r="1047" spans="1:10" x14ac:dyDescent="0.25">
      <c r="A1047">
        <v>256</v>
      </c>
      <c r="B1047">
        <v>1</v>
      </c>
      <c r="C1047" s="1" t="s">
        <v>1566</v>
      </c>
      <c r="D1047">
        <v>332</v>
      </c>
      <c r="E1047" s="2">
        <v>0.96458333333333335</v>
      </c>
      <c r="F1047" s="1" t="s">
        <v>812</v>
      </c>
      <c r="G1047" t="b">
        <v>1</v>
      </c>
      <c r="H1047" s="3">
        <v>43538.96497685185</v>
      </c>
      <c r="I1047" s="1" t="s">
        <v>196</v>
      </c>
      <c r="J1047" s="1" t="s">
        <v>197</v>
      </c>
    </row>
    <row r="1048" spans="1:10" x14ac:dyDescent="0.25">
      <c r="A1048">
        <v>257</v>
      </c>
      <c r="B1048">
        <v>1</v>
      </c>
      <c r="C1048" s="1" t="s">
        <v>1567</v>
      </c>
      <c r="D1048">
        <v>332</v>
      </c>
      <c r="E1048" s="2">
        <v>0.96527777777777779</v>
      </c>
      <c r="F1048" s="1" t="s">
        <v>812</v>
      </c>
      <c r="G1048" t="b">
        <v>1</v>
      </c>
      <c r="H1048" s="3">
        <v>43538.965173611112</v>
      </c>
      <c r="I1048" s="1" t="s">
        <v>336</v>
      </c>
      <c r="J1048" s="1" t="s">
        <v>337</v>
      </c>
    </row>
    <row r="1049" spans="1:10" x14ac:dyDescent="0.25">
      <c r="A1049">
        <v>258</v>
      </c>
      <c r="B1049">
        <v>1</v>
      </c>
      <c r="C1049" s="1" t="s">
        <v>1568</v>
      </c>
      <c r="D1049">
        <v>332</v>
      </c>
      <c r="E1049" s="2">
        <v>0.96527777777777779</v>
      </c>
      <c r="F1049" s="1" t="s">
        <v>812</v>
      </c>
      <c r="G1049" t="b">
        <v>1</v>
      </c>
      <c r="H1049" s="3">
        <v>43538.965497685182</v>
      </c>
      <c r="I1049" s="1" t="s">
        <v>324</v>
      </c>
      <c r="J1049" s="1" t="s">
        <v>325</v>
      </c>
    </row>
    <row r="1050" spans="1:10" x14ac:dyDescent="0.25">
      <c r="A1050">
        <v>259</v>
      </c>
      <c r="B1050">
        <v>1</v>
      </c>
      <c r="C1050" s="1" t="s">
        <v>1569</v>
      </c>
      <c r="D1050">
        <v>332</v>
      </c>
      <c r="E1050" s="2">
        <v>0.96597222222222223</v>
      </c>
      <c r="F1050" s="1" t="s">
        <v>812</v>
      </c>
      <c r="G1050" t="b">
        <v>1</v>
      </c>
      <c r="H1050" s="3">
        <v>43538.96601851852</v>
      </c>
      <c r="I1050" s="1" t="s">
        <v>198</v>
      </c>
      <c r="J1050" s="1" t="s">
        <v>199</v>
      </c>
    </row>
    <row r="1051" spans="1:10" x14ac:dyDescent="0.25">
      <c r="A1051">
        <v>260</v>
      </c>
      <c r="B1051">
        <v>1</v>
      </c>
      <c r="C1051" s="1" t="s">
        <v>1570</v>
      </c>
      <c r="D1051">
        <v>332</v>
      </c>
      <c r="E1051" s="2">
        <v>0.96597222222222223</v>
      </c>
      <c r="F1051" s="1" t="s">
        <v>812</v>
      </c>
      <c r="G1051" t="b">
        <v>1</v>
      </c>
      <c r="H1051" s="3">
        <v>43538.96601851852</v>
      </c>
      <c r="I1051" s="1" t="s">
        <v>198</v>
      </c>
      <c r="J1051" s="1" t="s">
        <v>199</v>
      </c>
    </row>
    <row r="1052" spans="1:10" x14ac:dyDescent="0.25">
      <c r="A1052">
        <v>261</v>
      </c>
      <c r="B1052">
        <v>1</v>
      </c>
      <c r="C1052" s="1" t="s">
        <v>1571</v>
      </c>
      <c r="D1052">
        <v>332</v>
      </c>
      <c r="E1052" s="2">
        <v>0.96666666666666667</v>
      </c>
      <c r="F1052" s="1" t="s">
        <v>812</v>
      </c>
      <c r="G1052" t="b">
        <v>1</v>
      </c>
      <c r="H1052" s="3">
        <v>43538.966550925928</v>
      </c>
      <c r="I1052" s="1" t="s">
        <v>394</v>
      </c>
      <c r="J1052" s="1" t="s">
        <v>395</v>
      </c>
    </row>
    <row r="1053" spans="1:10" x14ac:dyDescent="0.25">
      <c r="A1053">
        <v>262</v>
      </c>
      <c r="B1053">
        <v>1</v>
      </c>
      <c r="C1053" s="1" t="s">
        <v>1572</v>
      </c>
      <c r="D1053">
        <v>332</v>
      </c>
      <c r="E1053" s="2">
        <v>0.96666666666666667</v>
      </c>
      <c r="F1053" s="1" t="s">
        <v>812</v>
      </c>
      <c r="G1053" t="b">
        <v>1</v>
      </c>
      <c r="H1053" s="3">
        <v>43538.967060185183</v>
      </c>
      <c r="I1053" s="1" t="s">
        <v>254</v>
      </c>
      <c r="J1053" s="1" t="s">
        <v>255</v>
      </c>
    </row>
    <row r="1054" spans="1:10" x14ac:dyDescent="0.25">
      <c r="A1054">
        <v>263</v>
      </c>
      <c r="B1054">
        <v>1</v>
      </c>
      <c r="C1054" s="1" t="s">
        <v>1573</v>
      </c>
      <c r="D1054">
        <v>332</v>
      </c>
      <c r="E1054" s="2">
        <v>0.96736111111111112</v>
      </c>
      <c r="F1054" s="1" t="s">
        <v>812</v>
      </c>
      <c r="G1054" t="b">
        <v>1</v>
      </c>
      <c r="H1054" s="3">
        <v>43538.967256944445</v>
      </c>
      <c r="I1054" s="1" t="s">
        <v>256</v>
      </c>
      <c r="J1054" s="1" t="s">
        <v>257</v>
      </c>
    </row>
    <row r="1055" spans="1:10" x14ac:dyDescent="0.25">
      <c r="A1055">
        <v>264</v>
      </c>
      <c r="B1055">
        <v>1</v>
      </c>
      <c r="C1055" s="1" t="s">
        <v>1574</v>
      </c>
      <c r="D1055">
        <v>332</v>
      </c>
      <c r="E1055" s="2">
        <v>0.96736111111111112</v>
      </c>
      <c r="F1055" s="1" t="s">
        <v>812</v>
      </c>
      <c r="G1055" t="b">
        <v>1</v>
      </c>
      <c r="H1055" s="3">
        <v>43538.967592592591</v>
      </c>
      <c r="I1055" s="1" t="s">
        <v>240</v>
      </c>
      <c r="J1055" s="1" t="s">
        <v>241</v>
      </c>
    </row>
    <row r="1056" spans="1:10" x14ac:dyDescent="0.25">
      <c r="A1056">
        <v>265</v>
      </c>
      <c r="B1056">
        <v>1</v>
      </c>
      <c r="C1056" s="1" t="s">
        <v>1575</v>
      </c>
      <c r="D1056">
        <v>332</v>
      </c>
      <c r="E1056" s="2">
        <v>0.96805555555555556</v>
      </c>
      <c r="F1056" s="1" t="s">
        <v>812</v>
      </c>
      <c r="G1056" t="b">
        <v>1</v>
      </c>
      <c r="H1056" s="3">
        <v>43538.968113425923</v>
      </c>
      <c r="I1056" s="1" t="s">
        <v>358</v>
      </c>
      <c r="J1056" s="1" t="s">
        <v>359</v>
      </c>
    </row>
    <row r="1057" spans="1:10" x14ac:dyDescent="0.25">
      <c r="A1057">
        <v>266</v>
      </c>
      <c r="B1057">
        <v>1</v>
      </c>
      <c r="C1057" s="1" t="s">
        <v>1576</v>
      </c>
      <c r="D1057">
        <v>332</v>
      </c>
      <c r="E1057" s="2">
        <v>0.96805555555555556</v>
      </c>
      <c r="F1057" s="1" t="s">
        <v>812</v>
      </c>
      <c r="G1057" t="b">
        <v>1</v>
      </c>
      <c r="H1057" s="3">
        <v>43538.968113425923</v>
      </c>
      <c r="I1057" s="1" t="s">
        <v>358</v>
      </c>
      <c r="J1057" s="1" t="s">
        <v>359</v>
      </c>
    </row>
    <row r="1058" spans="1:10" x14ac:dyDescent="0.25">
      <c r="A1058">
        <v>267</v>
      </c>
      <c r="B1058">
        <v>1</v>
      </c>
      <c r="C1058" s="1" t="s">
        <v>1577</v>
      </c>
      <c r="D1058">
        <v>332</v>
      </c>
      <c r="E1058" s="2">
        <v>0.96875</v>
      </c>
      <c r="F1058" s="1" t="s">
        <v>812</v>
      </c>
      <c r="G1058" t="b">
        <v>1</v>
      </c>
      <c r="H1058" s="3">
        <v>43538.968622685185</v>
      </c>
      <c r="I1058" s="1" t="s">
        <v>204</v>
      </c>
      <c r="J1058" s="1" t="s">
        <v>205</v>
      </c>
    </row>
    <row r="1059" spans="1:10" x14ac:dyDescent="0.25">
      <c r="A1059">
        <v>268</v>
      </c>
      <c r="B1059">
        <v>1</v>
      </c>
      <c r="C1059" s="1" t="s">
        <v>1578</v>
      </c>
      <c r="D1059">
        <v>332</v>
      </c>
      <c r="E1059" s="2">
        <v>0.96875</v>
      </c>
      <c r="F1059" s="1" t="s">
        <v>812</v>
      </c>
      <c r="G1059" t="b">
        <v>1</v>
      </c>
      <c r="H1059" s="3">
        <v>43538.969155092593</v>
      </c>
      <c r="I1059" s="1" t="s">
        <v>224</v>
      </c>
      <c r="J1059" s="1" t="s">
        <v>225</v>
      </c>
    </row>
    <row r="1060" spans="1:10" x14ac:dyDescent="0.25">
      <c r="A1060">
        <v>269</v>
      </c>
      <c r="B1060">
        <v>1</v>
      </c>
      <c r="C1060" s="1" t="s">
        <v>1579</v>
      </c>
      <c r="D1060">
        <v>332</v>
      </c>
      <c r="E1060" s="2">
        <v>0.96944444444444444</v>
      </c>
      <c r="F1060" s="1" t="s">
        <v>812</v>
      </c>
      <c r="G1060" t="b">
        <v>1</v>
      </c>
      <c r="H1060" s="3">
        <v>43538.969340277778</v>
      </c>
      <c r="I1060" s="1" t="s">
        <v>266</v>
      </c>
      <c r="J1060" s="1" t="s">
        <v>267</v>
      </c>
    </row>
    <row r="1061" spans="1:10" x14ac:dyDescent="0.25">
      <c r="A1061">
        <v>270</v>
      </c>
      <c r="B1061">
        <v>1</v>
      </c>
      <c r="C1061" s="1" t="s">
        <v>1580</v>
      </c>
      <c r="D1061">
        <v>332</v>
      </c>
      <c r="E1061" s="2">
        <v>0.96944444444444444</v>
      </c>
      <c r="F1061" s="1" t="s">
        <v>812</v>
      </c>
      <c r="G1061" t="b">
        <v>1</v>
      </c>
      <c r="H1061" s="3">
        <v>43538.969675925924</v>
      </c>
      <c r="I1061" s="1" t="s">
        <v>702</v>
      </c>
      <c r="J1061" s="1" t="s">
        <v>703</v>
      </c>
    </row>
    <row r="1062" spans="1:10" x14ac:dyDescent="0.25">
      <c r="A1062">
        <v>271</v>
      </c>
      <c r="B1062">
        <v>1</v>
      </c>
      <c r="C1062" s="1" t="s">
        <v>1581</v>
      </c>
      <c r="D1062">
        <v>332</v>
      </c>
      <c r="E1062" s="2">
        <v>0.97013888888888888</v>
      </c>
      <c r="F1062" s="1" t="s">
        <v>812</v>
      </c>
      <c r="G1062" t="b">
        <v>1</v>
      </c>
      <c r="H1062" s="3">
        <v>43538.969675925924</v>
      </c>
      <c r="I1062" s="1" t="s">
        <v>702</v>
      </c>
      <c r="J1062" s="1" t="s">
        <v>703</v>
      </c>
    </row>
    <row r="1063" spans="1:10" x14ac:dyDescent="0.25">
      <c r="A1063">
        <v>272</v>
      </c>
      <c r="B1063">
        <v>1</v>
      </c>
      <c r="C1063" s="1" t="s">
        <v>1582</v>
      </c>
      <c r="D1063">
        <v>332</v>
      </c>
      <c r="E1063" s="2">
        <v>0.97013888888888888</v>
      </c>
      <c r="F1063" s="1" t="s">
        <v>812</v>
      </c>
      <c r="G1063" t="b">
        <v>1</v>
      </c>
      <c r="H1063" s="3">
        <v>43538.970208333332</v>
      </c>
      <c r="I1063" s="1" t="s">
        <v>794</v>
      </c>
      <c r="J1063" s="1" t="s">
        <v>795</v>
      </c>
    </row>
    <row r="1064" spans="1:10" x14ac:dyDescent="0.25">
      <c r="A1064">
        <v>273</v>
      </c>
      <c r="B1064">
        <v>1</v>
      </c>
      <c r="C1064" s="1" t="s">
        <v>1583</v>
      </c>
      <c r="D1064">
        <v>332</v>
      </c>
      <c r="E1064" s="2">
        <v>0.97083333333333333</v>
      </c>
      <c r="F1064" s="1" t="s">
        <v>812</v>
      </c>
      <c r="G1064" t="b">
        <v>1</v>
      </c>
      <c r="H1064" s="3">
        <v>43538.970717592594</v>
      </c>
      <c r="I1064" s="1" t="s">
        <v>722</v>
      </c>
      <c r="J1064" s="1" t="s">
        <v>723</v>
      </c>
    </row>
    <row r="1065" spans="1:10" x14ac:dyDescent="0.25">
      <c r="A1065">
        <v>274</v>
      </c>
      <c r="B1065">
        <v>1</v>
      </c>
      <c r="C1065" s="1" t="s">
        <v>1584</v>
      </c>
      <c r="D1065">
        <v>332</v>
      </c>
      <c r="E1065" s="2">
        <v>0.97083333333333333</v>
      </c>
      <c r="F1065" s="1" t="s">
        <v>812</v>
      </c>
      <c r="G1065" t="b">
        <v>1</v>
      </c>
      <c r="H1065" s="3">
        <v>43538.971238425926</v>
      </c>
      <c r="I1065" s="1" t="s">
        <v>316</v>
      </c>
      <c r="J1065" s="1" t="s">
        <v>317</v>
      </c>
    </row>
    <row r="1066" spans="1:10" x14ac:dyDescent="0.25">
      <c r="A1066">
        <v>275</v>
      </c>
      <c r="B1066">
        <v>1</v>
      </c>
      <c r="C1066" s="1" t="s">
        <v>1585</v>
      </c>
      <c r="D1066">
        <v>332</v>
      </c>
      <c r="E1066" s="2">
        <v>0.97152777777777777</v>
      </c>
      <c r="F1066" s="1" t="s">
        <v>812</v>
      </c>
      <c r="G1066" t="b">
        <v>1</v>
      </c>
      <c r="H1066" s="3">
        <v>43538.971435185187</v>
      </c>
      <c r="I1066" s="1" t="s">
        <v>206</v>
      </c>
      <c r="J1066" s="1" t="s">
        <v>207</v>
      </c>
    </row>
    <row r="1067" spans="1:10" x14ac:dyDescent="0.25">
      <c r="A1067">
        <v>276</v>
      </c>
      <c r="B1067">
        <v>1</v>
      </c>
      <c r="C1067" s="1" t="s">
        <v>1586</v>
      </c>
      <c r="D1067">
        <v>332</v>
      </c>
      <c r="E1067" s="2">
        <v>0.97152777777777777</v>
      </c>
      <c r="F1067" s="1" t="s">
        <v>812</v>
      </c>
      <c r="G1067" t="b">
        <v>1</v>
      </c>
      <c r="H1067" s="3">
        <v>43538.971759259257</v>
      </c>
      <c r="I1067" s="1" t="s">
        <v>174</v>
      </c>
      <c r="J1067" s="1" t="s">
        <v>175</v>
      </c>
    </row>
    <row r="1068" spans="1:10" x14ac:dyDescent="0.25">
      <c r="A1068">
        <v>277</v>
      </c>
      <c r="B1068">
        <v>1</v>
      </c>
      <c r="C1068" s="1" t="s">
        <v>1587</v>
      </c>
      <c r="D1068">
        <v>332</v>
      </c>
      <c r="E1068" s="2">
        <v>0.97222222222222221</v>
      </c>
      <c r="F1068" s="1" t="s">
        <v>812</v>
      </c>
      <c r="G1068" t="b">
        <v>1</v>
      </c>
      <c r="H1068" s="3">
        <v>43538.972280092596</v>
      </c>
      <c r="I1068" s="1" t="s">
        <v>290</v>
      </c>
      <c r="J1068" s="1" t="s">
        <v>291</v>
      </c>
    </row>
    <row r="1069" spans="1:10" x14ac:dyDescent="0.25">
      <c r="A1069">
        <v>278</v>
      </c>
      <c r="B1069">
        <v>1</v>
      </c>
      <c r="C1069" s="1" t="s">
        <v>1588</v>
      </c>
      <c r="D1069">
        <v>332</v>
      </c>
      <c r="E1069" s="2">
        <v>0.97222222222222221</v>
      </c>
      <c r="F1069" s="1" t="s">
        <v>812</v>
      </c>
      <c r="G1069" t="b">
        <v>1</v>
      </c>
      <c r="H1069" s="3">
        <v>43538.972280092596</v>
      </c>
      <c r="I1069" s="1" t="s">
        <v>290</v>
      </c>
      <c r="J1069" s="1" t="s">
        <v>291</v>
      </c>
    </row>
    <row r="1070" spans="1:10" x14ac:dyDescent="0.25">
      <c r="A1070">
        <v>279</v>
      </c>
      <c r="B1070">
        <v>1</v>
      </c>
      <c r="C1070" s="1" t="s">
        <v>1589</v>
      </c>
      <c r="D1070">
        <v>332</v>
      </c>
      <c r="E1070" s="2">
        <v>0.97291666666666665</v>
      </c>
      <c r="F1070" s="1" t="s">
        <v>812</v>
      </c>
      <c r="G1070" t="b">
        <v>1</v>
      </c>
      <c r="H1070" s="3">
        <v>43538.973032407404</v>
      </c>
      <c r="I1070" s="1" t="s">
        <v>176</v>
      </c>
      <c r="J1070" s="1" t="s">
        <v>177</v>
      </c>
    </row>
    <row r="1071" spans="1:10" x14ac:dyDescent="0.25">
      <c r="A1071">
        <v>280</v>
      </c>
      <c r="B1071">
        <v>1</v>
      </c>
      <c r="C1071" s="1" t="s">
        <v>1590</v>
      </c>
      <c r="D1071">
        <v>332</v>
      </c>
      <c r="E1071" s="2">
        <v>0.97291666666666665</v>
      </c>
      <c r="F1071" s="1" t="s">
        <v>812</v>
      </c>
      <c r="G1071" t="b">
        <v>1</v>
      </c>
      <c r="H1071" s="3">
        <v>43538.973321759258</v>
      </c>
      <c r="I1071" s="1" t="s">
        <v>376</v>
      </c>
      <c r="J1071" s="1" t="s">
        <v>377</v>
      </c>
    </row>
    <row r="1072" spans="1:10" x14ac:dyDescent="0.25">
      <c r="A1072">
        <v>281</v>
      </c>
      <c r="B1072">
        <v>1</v>
      </c>
      <c r="C1072" s="1" t="s">
        <v>1591</v>
      </c>
      <c r="D1072">
        <v>332</v>
      </c>
      <c r="E1072" s="2">
        <v>0.97361111111111109</v>
      </c>
      <c r="F1072" s="1" t="s">
        <v>812</v>
      </c>
      <c r="G1072" t="b">
        <v>1</v>
      </c>
      <c r="H1072" s="3">
        <v>43538.973530092589</v>
      </c>
      <c r="I1072" s="1" t="s">
        <v>374</v>
      </c>
      <c r="J1072" s="1" t="s">
        <v>375</v>
      </c>
    </row>
    <row r="1073" spans="1:10" x14ac:dyDescent="0.25">
      <c r="A1073">
        <v>282</v>
      </c>
      <c r="B1073">
        <v>1</v>
      </c>
      <c r="C1073" s="1" t="s">
        <v>1592</v>
      </c>
      <c r="D1073">
        <v>332</v>
      </c>
      <c r="E1073" s="2">
        <v>0.97361111111111109</v>
      </c>
      <c r="F1073" s="1" t="s">
        <v>812</v>
      </c>
      <c r="G1073" t="b">
        <v>1</v>
      </c>
      <c r="H1073" s="3">
        <v>43538.973912037036</v>
      </c>
      <c r="I1073" s="1" t="s">
        <v>180</v>
      </c>
      <c r="J1073" s="1" t="s">
        <v>181</v>
      </c>
    </row>
    <row r="1074" spans="1:10" x14ac:dyDescent="0.25">
      <c r="A1074">
        <v>283</v>
      </c>
      <c r="B1074">
        <v>0</v>
      </c>
      <c r="C1074" s="1" t="s">
        <v>1593</v>
      </c>
      <c r="D1074">
        <v>332</v>
      </c>
      <c r="E1074" s="2">
        <v>0.97430555555555554</v>
      </c>
      <c r="F1074" s="1" t="s">
        <v>685</v>
      </c>
      <c r="H1074" s="3"/>
      <c r="I1074" s="1"/>
      <c r="J1074" s="1"/>
    </row>
    <row r="1075" spans="1:10" x14ac:dyDescent="0.25">
      <c r="A1075">
        <v>284</v>
      </c>
      <c r="B1075">
        <v>0</v>
      </c>
      <c r="C1075" s="1" t="s">
        <v>1594</v>
      </c>
      <c r="D1075">
        <v>332</v>
      </c>
      <c r="E1075" s="2">
        <v>0.97430555555555554</v>
      </c>
      <c r="F1075" s="1" t="s">
        <v>685</v>
      </c>
      <c r="H1075" s="3"/>
      <c r="I1075" s="1"/>
      <c r="J1075" s="1"/>
    </row>
    <row r="1076" spans="1:10" x14ac:dyDescent="0.25">
      <c r="A1076">
        <v>285</v>
      </c>
      <c r="B1076">
        <v>0</v>
      </c>
      <c r="C1076" s="1" t="s">
        <v>1595</v>
      </c>
      <c r="D1076">
        <v>332</v>
      </c>
      <c r="E1076" s="2">
        <v>0.97499999999999998</v>
      </c>
      <c r="F1076" s="1" t="s">
        <v>685</v>
      </c>
      <c r="H1076" s="3"/>
      <c r="I1076" s="1"/>
      <c r="J1076" s="1"/>
    </row>
    <row r="1077" spans="1:10" x14ac:dyDescent="0.25">
      <c r="A1077">
        <v>286</v>
      </c>
      <c r="B1077">
        <v>0</v>
      </c>
      <c r="C1077" s="1" t="s">
        <v>1596</v>
      </c>
      <c r="D1077">
        <v>332</v>
      </c>
      <c r="E1077" s="2">
        <v>0.97499999999999998</v>
      </c>
      <c r="F1077" s="1" t="s">
        <v>685</v>
      </c>
      <c r="H1077" s="3"/>
      <c r="I1077" s="1"/>
      <c r="J1077" s="1"/>
    </row>
    <row r="1078" spans="1:10" x14ac:dyDescent="0.25">
      <c r="A1078">
        <v>287</v>
      </c>
      <c r="B1078">
        <v>0</v>
      </c>
      <c r="C1078" s="1" t="s">
        <v>1597</v>
      </c>
      <c r="D1078">
        <v>332</v>
      </c>
      <c r="E1078" s="2">
        <v>0.97569444444444442</v>
      </c>
      <c r="F1078" s="1" t="s">
        <v>685</v>
      </c>
      <c r="H1078" s="3"/>
      <c r="I1078" s="1"/>
      <c r="J1078" s="1"/>
    </row>
    <row r="1079" spans="1:10" x14ac:dyDescent="0.25">
      <c r="A1079">
        <v>288</v>
      </c>
      <c r="B1079">
        <v>0</v>
      </c>
      <c r="C1079" s="1" t="s">
        <v>1598</v>
      </c>
      <c r="D1079">
        <v>332</v>
      </c>
      <c r="E1079" s="2">
        <v>0.97569444444444442</v>
      </c>
      <c r="F1079" s="1" t="s">
        <v>685</v>
      </c>
      <c r="H1079" s="3"/>
      <c r="I1079" s="1"/>
      <c r="J1079" s="1"/>
    </row>
    <row r="1080" spans="1:10" x14ac:dyDescent="0.25">
      <c r="A1080">
        <v>289</v>
      </c>
      <c r="B1080">
        <v>0</v>
      </c>
      <c r="C1080" s="1" t="s">
        <v>1599</v>
      </c>
      <c r="D1080">
        <v>332</v>
      </c>
      <c r="E1080" s="2">
        <v>0.97638888888888886</v>
      </c>
      <c r="F1080" s="1" t="s">
        <v>685</v>
      </c>
      <c r="H1080" s="3"/>
      <c r="I1080" s="1"/>
      <c r="J1080" s="1"/>
    </row>
    <row r="1081" spans="1:10" x14ac:dyDescent="0.25">
      <c r="A1081">
        <v>290</v>
      </c>
      <c r="B1081">
        <v>0</v>
      </c>
      <c r="C1081" s="1" t="s">
        <v>1600</v>
      </c>
      <c r="D1081">
        <v>332</v>
      </c>
      <c r="E1081" s="2">
        <v>0.97638888888888886</v>
      </c>
      <c r="F1081" s="1" t="s">
        <v>685</v>
      </c>
      <c r="H1081" s="3"/>
      <c r="I1081" s="1"/>
      <c r="J1081" s="1"/>
    </row>
    <row r="1082" spans="1:10" x14ac:dyDescent="0.25">
      <c r="A1082">
        <v>291</v>
      </c>
      <c r="B1082">
        <v>0</v>
      </c>
      <c r="C1082" s="1" t="s">
        <v>1601</v>
      </c>
      <c r="D1082">
        <v>332</v>
      </c>
      <c r="E1082" s="2">
        <v>0.9770833333333333</v>
      </c>
      <c r="F1082" s="1" t="s">
        <v>685</v>
      </c>
      <c r="H1082" s="3"/>
      <c r="I1082" s="1"/>
      <c r="J1082" s="1"/>
    </row>
    <row r="1083" spans="1:10" x14ac:dyDescent="0.25">
      <c r="A1083">
        <v>292</v>
      </c>
      <c r="B1083">
        <v>0</v>
      </c>
      <c r="C1083" s="1" t="s">
        <v>1602</v>
      </c>
      <c r="D1083">
        <v>332</v>
      </c>
      <c r="E1083" s="2">
        <v>0.9770833333333333</v>
      </c>
      <c r="F1083" s="1" t="s">
        <v>685</v>
      </c>
      <c r="H1083" s="3"/>
      <c r="I1083" s="1"/>
      <c r="J1083" s="1"/>
    </row>
    <row r="1084" spans="1:10" x14ac:dyDescent="0.25">
      <c r="A1084">
        <v>293</v>
      </c>
      <c r="B1084">
        <v>0</v>
      </c>
      <c r="C1084" s="1" t="s">
        <v>1603</v>
      </c>
      <c r="D1084">
        <v>332</v>
      </c>
      <c r="E1084" s="2">
        <v>0.97777777777777775</v>
      </c>
      <c r="F1084" s="1" t="s">
        <v>685</v>
      </c>
      <c r="H1084" s="3"/>
      <c r="I1084" s="1"/>
      <c r="J1084" s="1"/>
    </row>
    <row r="1085" spans="1:10" x14ac:dyDescent="0.25">
      <c r="A1085">
        <v>294</v>
      </c>
      <c r="B1085">
        <v>0</v>
      </c>
      <c r="C1085" s="1" t="s">
        <v>1604</v>
      </c>
      <c r="D1085">
        <v>332</v>
      </c>
      <c r="E1085" s="2">
        <v>0.97777777777777775</v>
      </c>
      <c r="F1085" s="1" t="s">
        <v>685</v>
      </c>
      <c r="H1085" s="3"/>
      <c r="I1085" s="1"/>
      <c r="J1085" s="1"/>
    </row>
    <row r="1086" spans="1:10" x14ac:dyDescent="0.25">
      <c r="A1086">
        <v>295</v>
      </c>
      <c r="B1086">
        <v>0</v>
      </c>
      <c r="C1086" s="1" t="s">
        <v>1605</v>
      </c>
      <c r="D1086">
        <v>332</v>
      </c>
      <c r="E1086" s="2">
        <v>0.97847222222222219</v>
      </c>
      <c r="F1086" s="1" t="s">
        <v>685</v>
      </c>
      <c r="H1086" s="3"/>
      <c r="I1086" s="1"/>
      <c r="J1086" s="1"/>
    </row>
    <row r="1087" spans="1:10" x14ac:dyDescent="0.25">
      <c r="A1087">
        <v>296</v>
      </c>
      <c r="B1087">
        <v>0</v>
      </c>
      <c r="C1087" s="1" t="s">
        <v>1606</v>
      </c>
      <c r="D1087">
        <v>332</v>
      </c>
      <c r="E1087" s="2">
        <v>0.97847222222222219</v>
      </c>
      <c r="F1087" s="1" t="s">
        <v>685</v>
      </c>
      <c r="H1087" s="3"/>
      <c r="I1087" s="1"/>
      <c r="J1087" s="1"/>
    </row>
    <row r="1088" spans="1:10" x14ac:dyDescent="0.25">
      <c r="A1088">
        <v>297</v>
      </c>
      <c r="B1088">
        <v>0</v>
      </c>
      <c r="C1088" s="1" t="s">
        <v>1607</v>
      </c>
      <c r="D1088">
        <v>332</v>
      </c>
      <c r="E1088" s="2">
        <v>0.97916666666666663</v>
      </c>
      <c r="F1088" s="1" t="s">
        <v>685</v>
      </c>
      <c r="H1088" s="3"/>
      <c r="I1088" s="1"/>
      <c r="J1088" s="1"/>
    </row>
    <row r="1089" spans="1:10" x14ac:dyDescent="0.25">
      <c r="A1089">
        <v>298</v>
      </c>
      <c r="B1089">
        <v>0</v>
      </c>
      <c r="C1089" s="1" t="s">
        <v>1608</v>
      </c>
      <c r="D1089">
        <v>332</v>
      </c>
      <c r="E1089" s="2">
        <v>0.97916666666666663</v>
      </c>
      <c r="F1089" s="1" t="s">
        <v>685</v>
      </c>
      <c r="H1089" s="3"/>
      <c r="I1089" s="1"/>
      <c r="J1089" s="1"/>
    </row>
    <row r="1090" spans="1:10" x14ac:dyDescent="0.25">
      <c r="A1090">
        <v>299</v>
      </c>
      <c r="B1090">
        <v>0</v>
      </c>
      <c r="C1090" s="1" t="s">
        <v>1609</v>
      </c>
      <c r="D1090">
        <v>332</v>
      </c>
      <c r="E1090" s="2">
        <v>0.97986111111111107</v>
      </c>
      <c r="F1090" s="1" t="s">
        <v>685</v>
      </c>
      <c r="H1090" s="3"/>
      <c r="I1090" s="1"/>
      <c r="J1090" s="1"/>
    </row>
    <row r="1091" spans="1:10" x14ac:dyDescent="0.25">
      <c r="A1091">
        <v>300</v>
      </c>
      <c r="B1091">
        <v>1</v>
      </c>
      <c r="C1091" s="1" t="s">
        <v>1610</v>
      </c>
      <c r="D1091">
        <v>332</v>
      </c>
      <c r="E1091" s="2">
        <v>0.97986111111111107</v>
      </c>
      <c r="F1091" s="1" t="s">
        <v>721</v>
      </c>
      <c r="G1091" t="b">
        <v>1</v>
      </c>
      <c r="H1091" s="3">
        <v>43538.980370370373</v>
      </c>
      <c r="I1091" s="1" t="s">
        <v>681</v>
      </c>
      <c r="J1091" s="1" t="s">
        <v>682</v>
      </c>
    </row>
    <row r="1092" spans="1:10" x14ac:dyDescent="0.25">
      <c r="A1092">
        <v>301</v>
      </c>
      <c r="B1092">
        <v>1</v>
      </c>
      <c r="C1092" s="1" t="s">
        <v>1611</v>
      </c>
      <c r="D1092">
        <v>332</v>
      </c>
      <c r="E1092" s="2">
        <v>0.98055555555555551</v>
      </c>
      <c r="F1092" s="1" t="s">
        <v>721</v>
      </c>
      <c r="G1092" t="b">
        <v>1</v>
      </c>
      <c r="H1092" s="3">
        <v>43538.980370370373</v>
      </c>
      <c r="I1092" s="1" t="s">
        <v>681</v>
      </c>
      <c r="J1092" s="1" t="s">
        <v>682</v>
      </c>
    </row>
    <row r="1093" spans="1:10" x14ac:dyDescent="0.25">
      <c r="A1093">
        <v>302</v>
      </c>
      <c r="B1093">
        <v>1</v>
      </c>
      <c r="C1093" s="1" t="s">
        <v>1612</v>
      </c>
      <c r="D1093">
        <v>332</v>
      </c>
      <c r="E1093" s="2">
        <v>0.98055555555555551</v>
      </c>
      <c r="F1093" s="1" t="s">
        <v>721</v>
      </c>
      <c r="G1093" t="b">
        <v>1</v>
      </c>
      <c r="H1093" s="3">
        <v>43538.980925925927</v>
      </c>
      <c r="I1093" s="1" t="s">
        <v>688</v>
      </c>
      <c r="J1093" s="1" t="s">
        <v>689</v>
      </c>
    </row>
    <row r="1094" spans="1:10" x14ac:dyDescent="0.25">
      <c r="A1094">
        <v>303</v>
      </c>
      <c r="B1094">
        <v>1</v>
      </c>
      <c r="C1094" s="1" t="s">
        <v>1613</v>
      </c>
      <c r="D1094">
        <v>332</v>
      </c>
      <c r="E1094" s="2">
        <v>0.98124999999999996</v>
      </c>
      <c r="F1094" s="1" t="s">
        <v>721</v>
      </c>
      <c r="G1094" t="b">
        <v>1</v>
      </c>
      <c r="H1094" s="3">
        <v>43538.981412037036</v>
      </c>
      <c r="I1094" s="1" t="s">
        <v>364</v>
      </c>
      <c r="J1094" s="1" t="s">
        <v>365</v>
      </c>
    </row>
    <row r="1095" spans="1:10" x14ac:dyDescent="0.25">
      <c r="A1095">
        <v>304</v>
      </c>
      <c r="B1095">
        <v>1</v>
      </c>
      <c r="C1095" s="1" t="s">
        <v>1614</v>
      </c>
      <c r="D1095">
        <v>332</v>
      </c>
      <c r="E1095" s="2">
        <v>0.98124999999999996</v>
      </c>
      <c r="F1095" s="1" t="s">
        <v>721</v>
      </c>
      <c r="G1095" t="b">
        <v>1</v>
      </c>
      <c r="H1095" s="3">
        <v>43538.981412037036</v>
      </c>
      <c r="I1095" s="1" t="s">
        <v>364</v>
      </c>
      <c r="J1095" s="1" t="s">
        <v>365</v>
      </c>
    </row>
    <row r="1096" spans="1:10" x14ac:dyDescent="0.25">
      <c r="A1096">
        <v>305</v>
      </c>
      <c r="B1096">
        <v>1</v>
      </c>
      <c r="C1096" s="1" t="s">
        <v>1615</v>
      </c>
      <c r="D1096">
        <v>332</v>
      </c>
      <c r="E1096" s="2">
        <v>0.9819444444444444</v>
      </c>
      <c r="F1096" s="1" t="s">
        <v>721</v>
      </c>
      <c r="G1096" t="b">
        <v>1</v>
      </c>
      <c r="H1096" s="3">
        <v>43538.982060185182</v>
      </c>
      <c r="I1096" s="1" t="s">
        <v>430</v>
      </c>
      <c r="J1096" s="1" t="s">
        <v>431</v>
      </c>
    </row>
    <row r="1097" spans="1:10" x14ac:dyDescent="0.25">
      <c r="A1097">
        <v>306</v>
      </c>
      <c r="B1097">
        <v>1</v>
      </c>
      <c r="C1097" s="1" t="s">
        <v>1616</v>
      </c>
      <c r="D1097">
        <v>332</v>
      </c>
      <c r="E1097" s="2">
        <v>0.9819444444444444</v>
      </c>
      <c r="F1097" s="1" t="s">
        <v>721</v>
      </c>
      <c r="G1097" t="b">
        <v>1</v>
      </c>
      <c r="H1097" s="3">
        <v>43538.982465277775</v>
      </c>
      <c r="I1097" s="1" t="s">
        <v>320</v>
      </c>
      <c r="J1097" s="1" t="s">
        <v>321</v>
      </c>
    </row>
    <row r="1098" spans="1:10" x14ac:dyDescent="0.25">
      <c r="A1098">
        <v>307</v>
      </c>
      <c r="B1098">
        <v>1</v>
      </c>
      <c r="C1098" s="1" t="s">
        <v>1617</v>
      </c>
      <c r="D1098">
        <v>332</v>
      </c>
      <c r="E1098" s="2">
        <v>0.98263888888888884</v>
      </c>
      <c r="F1098" s="1" t="s">
        <v>721</v>
      </c>
      <c r="G1098" t="b">
        <v>1</v>
      </c>
      <c r="H1098" s="3">
        <v>43538.982465277775</v>
      </c>
      <c r="I1098" s="1" t="s">
        <v>320</v>
      </c>
      <c r="J1098" s="1" t="s">
        <v>321</v>
      </c>
    </row>
    <row r="1099" spans="1:10" x14ac:dyDescent="0.25">
      <c r="A1099">
        <v>308</v>
      </c>
      <c r="B1099">
        <v>1</v>
      </c>
      <c r="C1099" s="1" t="s">
        <v>1618</v>
      </c>
      <c r="D1099">
        <v>332</v>
      </c>
      <c r="E1099" s="2">
        <v>0.98263888888888884</v>
      </c>
      <c r="F1099" s="1" t="s">
        <v>721</v>
      </c>
      <c r="G1099" t="b">
        <v>1</v>
      </c>
      <c r="H1099" s="3">
        <v>43538.982974537037</v>
      </c>
      <c r="I1099" s="1" t="s">
        <v>368</v>
      </c>
      <c r="J1099" s="1" t="s">
        <v>369</v>
      </c>
    </row>
    <row r="1100" spans="1:10" x14ac:dyDescent="0.25">
      <c r="A1100">
        <v>309</v>
      </c>
      <c r="B1100">
        <v>1</v>
      </c>
      <c r="C1100" s="1" t="s">
        <v>1619</v>
      </c>
      <c r="D1100">
        <v>332</v>
      </c>
      <c r="E1100" s="2">
        <v>0.98333333333333328</v>
      </c>
      <c r="F1100" s="1" t="s">
        <v>721</v>
      </c>
      <c r="G1100" t="b">
        <v>1</v>
      </c>
      <c r="H1100" s="3">
        <v>43538.983506944445</v>
      </c>
      <c r="I1100" s="1" t="s">
        <v>210</v>
      </c>
      <c r="J1100" s="1" t="s">
        <v>211</v>
      </c>
    </row>
    <row r="1101" spans="1:10" x14ac:dyDescent="0.25">
      <c r="A1101">
        <v>310</v>
      </c>
      <c r="B1101">
        <v>1</v>
      </c>
      <c r="C1101" s="1" t="s">
        <v>1620</v>
      </c>
      <c r="D1101">
        <v>332</v>
      </c>
      <c r="E1101" s="2">
        <v>0.98333333333333328</v>
      </c>
      <c r="F1101" s="1" t="s">
        <v>721</v>
      </c>
      <c r="G1101" t="b">
        <v>1</v>
      </c>
      <c r="H1101" s="3">
        <v>43538.983506944445</v>
      </c>
      <c r="I1101" s="1" t="s">
        <v>210</v>
      </c>
      <c r="J1101" s="1" t="s">
        <v>211</v>
      </c>
    </row>
    <row r="1102" spans="1:10" x14ac:dyDescent="0.25">
      <c r="A1102">
        <v>311</v>
      </c>
      <c r="B1102">
        <v>1</v>
      </c>
      <c r="C1102" s="1" t="s">
        <v>1621</v>
      </c>
      <c r="D1102">
        <v>332</v>
      </c>
      <c r="E1102" s="2">
        <v>0.98402777777777772</v>
      </c>
      <c r="F1102" s="1" t="s">
        <v>721</v>
      </c>
      <c r="G1102" t="b">
        <v>1</v>
      </c>
      <c r="H1102" s="3">
        <v>43538.984143518515</v>
      </c>
      <c r="I1102" s="1" t="s">
        <v>184</v>
      </c>
      <c r="J1102" s="1" t="s">
        <v>185</v>
      </c>
    </row>
    <row r="1103" spans="1:10" x14ac:dyDescent="0.25">
      <c r="A1103">
        <v>312</v>
      </c>
      <c r="B1103">
        <v>1</v>
      </c>
      <c r="C1103" s="1" t="s">
        <v>1622</v>
      </c>
      <c r="D1103">
        <v>332</v>
      </c>
      <c r="E1103" s="2">
        <v>0.98402777777777772</v>
      </c>
      <c r="F1103" s="1" t="s">
        <v>721</v>
      </c>
      <c r="G1103" t="b">
        <v>1</v>
      </c>
      <c r="H1103" s="3">
        <v>43538.984537037039</v>
      </c>
      <c r="I1103" s="1" t="s">
        <v>234</v>
      </c>
      <c r="J1103" s="1" t="s">
        <v>235</v>
      </c>
    </row>
    <row r="1104" spans="1:10" x14ac:dyDescent="0.25">
      <c r="A1104">
        <v>313</v>
      </c>
      <c r="B1104">
        <v>1</v>
      </c>
      <c r="C1104" s="1" t="s">
        <v>1623</v>
      </c>
      <c r="D1104">
        <v>332</v>
      </c>
      <c r="E1104" s="2">
        <v>0.98472222222222228</v>
      </c>
      <c r="F1104" s="1" t="s">
        <v>721</v>
      </c>
      <c r="G1104" t="b">
        <v>1</v>
      </c>
      <c r="H1104" s="3">
        <v>43538.984537037039</v>
      </c>
      <c r="I1104" s="1" t="s">
        <v>234</v>
      </c>
      <c r="J1104" s="1" t="s">
        <v>235</v>
      </c>
    </row>
    <row r="1105" spans="1:10" x14ac:dyDescent="0.25">
      <c r="A1105">
        <v>314</v>
      </c>
      <c r="B1105">
        <v>1</v>
      </c>
      <c r="C1105" s="1" t="s">
        <v>1624</v>
      </c>
      <c r="D1105">
        <v>332</v>
      </c>
      <c r="E1105" s="2">
        <v>0.98472222222222228</v>
      </c>
      <c r="F1105" s="1" t="s">
        <v>721</v>
      </c>
      <c r="G1105" t="b">
        <v>1</v>
      </c>
      <c r="H1105" s="3">
        <v>43538.98505787037</v>
      </c>
      <c r="I1105" s="1" t="s">
        <v>360</v>
      </c>
      <c r="J1105" s="1" t="s">
        <v>361</v>
      </c>
    </row>
    <row r="1106" spans="1:10" x14ac:dyDescent="0.25">
      <c r="A1106">
        <v>315</v>
      </c>
      <c r="B1106">
        <v>1</v>
      </c>
      <c r="C1106" s="1" t="s">
        <v>1625</v>
      </c>
      <c r="D1106">
        <v>332</v>
      </c>
      <c r="E1106" s="2">
        <v>0.98541666666666672</v>
      </c>
      <c r="F1106" s="1" t="s">
        <v>721</v>
      </c>
      <c r="G1106" t="b">
        <v>1</v>
      </c>
      <c r="H1106" s="3">
        <v>43538.985578703701</v>
      </c>
      <c r="I1106" s="1" t="s">
        <v>270</v>
      </c>
      <c r="J1106" s="1" t="s">
        <v>271</v>
      </c>
    </row>
    <row r="1107" spans="1:10" x14ac:dyDescent="0.25">
      <c r="A1107">
        <v>316</v>
      </c>
      <c r="B1107">
        <v>1</v>
      </c>
      <c r="C1107" s="1" t="s">
        <v>1626</v>
      </c>
      <c r="D1107">
        <v>332</v>
      </c>
      <c r="E1107" s="2">
        <v>0.98541666666666672</v>
      </c>
      <c r="F1107" s="1" t="s">
        <v>721</v>
      </c>
      <c r="G1107" t="b">
        <v>1</v>
      </c>
      <c r="H1107" s="3">
        <v>43538.985578703701</v>
      </c>
      <c r="I1107" s="1" t="s">
        <v>270</v>
      </c>
      <c r="J1107" s="1" t="s">
        <v>271</v>
      </c>
    </row>
    <row r="1108" spans="1:10" x14ac:dyDescent="0.25">
      <c r="A1108">
        <v>317</v>
      </c>
      <c r="B1108">
        <v>1</v>
      </c>
      <c r="C1108" s="1" t="s">
        <v>1627</v>
      </c>
      <c r="D1108">
        <v>332</v>
      </c>
      <c r="E1108" s="2">
        <v>0.98611111111111116</v>
      </c>
      <c r="F1108" s="1" t="s">
        <v>721</v>
      </c>
      <c r="G1108" t="b">
        <v>1</v>
      </c>
      <c r="H1108" s="3">
        <v>43538.986238425925</v>
      </c>
      <c r="I1108" s="1" t="s">
        <v>1628</v>
      </c>
      <c r="J1108" s="1" t="s">
        <v>1629</v>
      </c>
    </row>
    <row r="1109" spans="1:10" x14ac:dyDescent="0.25">
      <c r="A1109">
        <v>318</v>
      </c>
      <c r="B1109">
        <v>1</v>
      </c>
      <c r="C1109" s="1" t="s">
        <v>1630</v>
      </c>
      <c r="D1109">
        <v>332</v>
      </c>
      <c r="E1109" s="2">
        <v>0.98611111111111116</v>
      </c>
      <c r="F1109" s="1" t="s">
        <v>721</v>
      </c>
      <c r="G1109" t="b">
        <v>1</v>
      </c>
      <c r="H1109" s="3">
        <v>43538.986620370371</v>
      </c>
      <c r="I1109" s="1" t="s">
        <v>194</v>
      </c>
      <c r="J1109" s="1" t="s">
        <v>195</v>
      </c>
    </row>
    <row r="1110" spans="1:10" x14ac:dyDescent="0.25">
      <c r="A1110">
        <v>319</v>
      </c>
      <c r="B1110">
        <v>1</v>
      </c>
      <c r="C1110" s="1" t="s">
        <v>1631</v>
      </c>
      <c r="D1110">
        <v>332</v>
      </c>
      <c r="E1110" s="2">
        <v>0.9868055555555556</v>
      </c>
      <c r="F1110" s="1" t="s">
        <v>721</v>
      </c>
      <c r="G1110" t="b">
        <v>1</v>
      </c>
      <c r="H1110" s="3">
        <v>43538.986620370371</v>
      </c>
      <c r="I1110" s="1" t="s">
        <v>194</v>
      </c>
      <c r="J1110" s="1" t="s">
        <v>195</v>
      </c>
    </row>
    <row r="1111" spans="1:10" x14ac:dyDescent="0.25">
      <c r="A1111">
        <v>319</v>
      </c>
      <c r="B1111">
        <v>2</v>
      </c>
      <c r="C1111" s="1" t="s">
        <v>1631</v>
      </c>
      <c r="D1111">
        <v>332</v>
      </c>
      <c r="E1111" s="2">
        <v>0.9868055555555556</v>
      </c>
      <c r="F1111" s="1" t="s">
        <v>774</v>
      </c>
      <c r="G1111" t="b">
        <v>1</v>
      </c>
      <c r="H1111" s="3">
        <v>43538.986770833333</v>
      </c>
      <c r="I1111" s="1" t="s">
        <v>681</v>
      </c>
      <c r="J1111" s="1" t="s">
        <v>682</v>
      </c>
    </row>
    <row r="1112" spans="1:10" x14ac:dyDescent="0.25">
      <c r="A1112">
        <v>320</v>
      </c>
      <c r="B1112">
        <v>1</v>
      </c>
      <c r="C1112" s="1" t="s">
        <v>1632</v>
      </c>
      <c r="D1112">
        <v>332</v>
      </c>
      <c r="E1112" s="2">
        <v>0.9868055555555556</v>
      </c>
      <c r="F1112" s="1" t="s">
        <v>721</v>
      </c>
      <c r="G1112" t="b">
        <v>1</v>
      </c>
      <c r="H1112" s="3">
        <v>43538.98715277778</v>
      </c>
      <c r="I1112" s="1" t="s">
        <v>1564</v>
      </c>
      <c r="J1112" s="1" t="s">
        <v>1565</v>
      </c>
    </row>
    <row r="1113" spans="1:10" x14ac:dyDescent="0.25">
      <c r="A1113">
        <v>320</v>
      </c>
      <c r="B1113">
        <v>2</v>
      </c>
      <c r="C1113" s="1" t="s">
        <v>1632</v>
      </c>
      <c r="D1113">
        <v>332</v>
      </c>
      <c r="E1113" s="2">
        <v>0.9868055555555556</v>
      </c>
      <c r="F1113" s="1" t="s">
        <v>774</v>
      </c>
      <c r="G1113" t="b">
        <v>1</v>
      </c>
      <c r="H1113" s="3">
        <v>43538.987002314818</v>
      </c>
      <c r="I1113" s="1" t="s">
        <v>681</v>
      </c>
      <c r="J1113" s="1" t="s">
        <v>682</v>
      </c>
    </row>
    <row r="1114" spans="1:10" x14ac:dyDescent="0.25">
      <c r="A1114">
        <v>321</v>
      </c>
      <c r="B1114">
        <v>1</v>
      </c>
      <c r="C1114" s="1" t="s">
        <v>1633</v>
      </c>
      <c r="D1114">
        <v>332</v>
      </c>
      <c r="E1114" s="2">
        <v>0.98750000000000004</v>
      </c>
      <c r="F1114" s="1" t="s">
        <v>721</v>
      </c>
      <c r="G1114" t="b">
        <v>1</v>
      </c>
      <c r="H1114" s="3">
        <v>43538.987662037034</v>
      </c>
      <c r="I1114" s="1" t="s">
        <v>444</v>
      </c>
      <c r="J1114" s="1" t="s">
        <v>445</v>
      </c>
    </row>
    <row r="1115" spans="1:10" x14ac:dyDescent="0.25">
      <c r="A1115">
        <v>321</v>
      </c>
      <c r="B1115">
        <v>2</v>
      </c>
      <c r="C1115" s="1" t="s">
        <v>1633</v>
      </c>
      <c r="D1115">
        <v>332</v>
      </c>
      <c r="E1115" s="2">
        <v>0.98750000000000004</v>
      </c>
      <c r="F1115" s="1" t="s">
        <v>774</v>
      </c>
      <c r="G1115" t="b">
        <v>1</v>
      </c>
      <c r="H1115" s="3">
        <v>43538.987511574072</v>
      </c>
      <c r="I1115" s="1" t="s">
        <v>681</v>
      </c>
      <c r="J1115" s="1" t="s">
        <v>682</v>
      </c>
    </row>
    <row r="1116" spans="1:10" x14ac:dyDescent="0.25">
      <c r="A1116">
        <v>322</v>
      </c>
      <c r="B1116">
        <v>1</v>
      </c>
      <c r="C1116" s="1" t="s">
        <v>1634</v>
      </c>
      <c r="D1116">
        <v>332</v>
      </c>
      <c r="E1116" s="2">
        <v>0.98750000000000004</v>
      </c>
      <c r="F1116" s="1" t="s">
        <v>721</v>
      </c>
      <c r="G1116" t="b">
        <v>1</v>
      </c>
      <c r="H1116" s="3">
        <v>43538.987662037034</v>
      </c>
      <c r="I1116" s="1" t="s">
        <v>444</v>
      </c>
      <c r="J1116" s="1" t="s">
        <v>445</v>
      </c>
    </row>
    <row r="1117" spans="1:10" x14ac:dyDescent="0.25">
      <c r="A1117">
        <v>322</v>
      </c>
      <c r="B1117">
        <v>2</v>
      </c>
      <c r="C1117" s="1" t="s">
        <v>1634</v>
      </c>
      <c r="D1117">
        <v>332</v>
      </c>
      <c r="E1117" s="2">
        <v>0.98750000000000004</v>
      </c>
      <c r="F1117" s="1" t="s">
        <v>774</v>
      </c>
      <c r="G1117" t="b">
        <v>1</v>
      </c>
      <c r="H1117" s="3">
        <v>43538.987511574072</v>
      </c>
      <c r="I1117" s="1" t="s">
        <v>681</v>
      </c>
      <c r="J1117" s="1" t="s">
        <v>682</v>
      </c>
    </row>
    <row r="1118" spans="1:10" x14ac:dyDescent="0.25">
      <c r="A1118">
        <v>323</v>
      </c>
      <c r="B1118">
        <v>1</v>
      </c>
      <c r="C1118" s="1" t="s">
        <v>1635</v>
      </c>
      <c r="D1118">
        <v>332</v>
      </c>
      <c r="E1118" s="2">
        <v>0.98819444444444449</v>
      </c>
      <c r="F1118" s="1" t="s">
        <v>721</v>
      </c>
      <c r="G1118" t="b">
        <v>1</v>
      </c>
      <c r="H1118" s="3">
        <v>43538.988333333335</v>
      </c>
      <c r="I1118" s="1" t="s">
        <v>292</v>
      </c>
      <c r="J1118" s="1" t="s">
        <v>293</v>
      </c>
    </row>
    <row r="1119" spans="1:10" x14ac:dyDescent="0.25">
      <c r="A1119">
        <v>323</v>
      </c>
      <c r="B1119">
        <v>2</v>
      </c>
      <c r="C1119" s="1" t="s">
        <v>1635</v>
      </c>
      <c r="D1119">
        <v>332</v>
      </c>
      <c r="E1119" s="2">
        <v>0.98819444444444449</v>
      </c>
      <c r="F1119" s="1" t="s">
        <v>774</v>
      </c>
      <c r="G1119" t="b">
        <v>1</v>
      </c>
      <c r="H1119" s="3">
        <v>43538.988043981481</v>
      </c>
      <c r="I1119" s="1" t="s">
        <v>681</v>
      </c>
      <c r="J1119" s="1" t="s">
        <v>682</v>
      </c>
    </row>
    <row r="1120" spans="1:10" x14ac:dyDescent="0.25">
      <c r="A1120">
        <v>324</v>
      </c>
      <c r="B1120">
        <v>1</v>
      </c>
      <c r="C1120" s="1" t="s">
        <v>1636</v>
      </c>
      <c r="D1120">
        <v>332</v>
      </c>
      <c r="E1120" s="2">
        <v>0.98819444444444449</v>
      </c>
      <c r="F1120" s="1" t="s">
        <v>721</v>
      </c>
      <c r="G1120" t="b">
        <v>1</v>
      </c>
      <c r="H1120" s="3">
        <v>43538.988715277781</v>
      </c>
      <c r="I1120" s="1" t="s">
        <v>324</v>
      </c>
      <c r="J1120" s="1" t="s">
        <v>325</v>
      </c>
    </row>
    <row r="1121" spans="1:10" x14ac:dyDescent="0.25">
      <c r="A1121">
        <v>324</v>
      </c>
      <c r="B1121">
        <v>2</v>
      </c>
      <c r="C1121" s="1" t="s">
        <v>1636</v>
      </c>
      <c r="D1121">
        <v>332</v>
      </c>
      <c r="E1121" s="2">
        <v>0.98819444444444449</v>
      </c>
      <c r="F1121" s="1" t="s">
        <v>774</v>
      </c>
      <c r="G1121" t="b">
        <v>1</v>
      </c>
      <c r="H1121" s="3">
        <v>43538.988553240742</v>
      </c>
      <c r="I1121" s="1" t="s">
        <v>681</v>
      </c>
      <c r="J1121" s="1" t="s">
        <v>682</v>
      </c>
    </row>
    <row r="1122" spans="1:10" x14ac:dyDescent="0.25">
      <c r="A1122">
        <v>325</v>
      </c>
      <c r="B1122">
        <v>1</v>
      </c>
      <c r="C1122" s="1" t="s">
        <v>1637</v>
      </c>
      <c r="D1122">
        <v>332</v>
      </c>
      <c r="E1122" s="2">
        <v>0.98888888888888893</v>
      </c>
      <c r="F1122" s="1" t="s">
        <v>721</v>
      </c>
      <c r="G1122" t="b">
        <v>1</v>
      </c>
      <c r="H1122" s="3">
        <v>43538.988715277781</v>
      </c>
      <c r="I1122" s="1" t="s">
        <v>324</v>
      </c>
      <c r="J1122" s="1" t="s">
        <v>325</v>
      </c>
    </row>
    <row r="1123" spans="1:10" x14ac:dyDescent="0.25">
      <c r="A1123">
        <v>325</v>
      </c>
      <c r="B1123">
        <v>2</v>
      </c>
      <c r="C1123" s="1" t="s">
        <v>1638</v>
      </c>
      <c r="D1123">
        <v>332</v>
      </c>
      <c r="E1123" s="2">
        <v>0.98888888888888893</v>
      </c>
      <c r="F1123" s="1" t="s">
        <v>774</v>
      </c>
      <c r="G1123" t="b">
        <v>1</v>
      </c>
      <c r="H1123" s="3">
        <v>43538.989085648151</v>
      </c>
      <c r="I1123" s="1" t="s">
        <v>681</v>
      </c>
      <c r="J1123" s="1" t="s">
        <v>682</v>
      </c>
    </row>
    <row r="1124" spans="1:10" x14ac:dyDescent="0.25">
      <c r="A1124">
        <v>326</v>
      </c>
      <c r="B1124">
        <v>1</v>
      </c>
      <c r="C1124" s="1" t="s">
        <v>1639</v>
      </c>
      <c r="D1124">
        <v>332</v>
      </c>
      <c r="E1124" s="2">
        <v>0.98888888888888893</v>
      </c>
      <c r="F1124" s="1" t="s">
        <v>721</v>
      </c>
      <c r="G1124" t="b">
        <v>1</v>
      </c>
      <c r="H1124" s="3">
        <v>43538.989236111112</v>
      </c>
      <c r="I1124" s="1" t="s">
        <v>220</v>
      </c>
      <c r="J1124" s="1" t="s">
        <v>221</v>
      </c>
    </row>
    <row r="1125" spans="1:10" x14ac:dyDescent="0.25">
      <c r="A1125">
        <v>326</v>
      </c>
      <c r="B1125">
        <v>2</v>
      </c>
      <c r="C1125" s="1" t="s">
        <v>1639</v>
      </c>
      <c r="D1125">
        <v>332</v>
      </c>
      <c r="E1125" s="2">
        <v>0.98888888888888893</v>
      </c>
      <c r="F1125" s="1" t="s">
        <v>774</v>
      </c>
      <c r="G1125" t="b">
        <v>1</v>
      </c>
      <c r="H1125" s="3">
        <v>43538.989085648151</v>
      </c>
      <c r="I1125" s="1" t="s">
        <v>681</v>
      </c>
      <c r="J1125" s="1" t="s">
        <v>682</v>
      </c>
    </row>
    <row r="1126" spans="1:10" x14ac:dyDescent="0.25">
      <c r="A1126">
        <v>327</v>
      </c>
      <c r="B1126">
        <v>1</v>
      </c>
      <c r="C1126" s="1" t="s">
        <v>1640</v>
      </c>
      <c r="D1126">
        <v>332</v>
      </c>
      <c r="E1126" s="2">
        <v>0.98958333333333337</v>
      </c>
      <c r="F1126" s="1" t="s">
        <v>721</v>
      </c>
      <c r="G1126" t="b">
        <v>1</v>
      </c>
      <c r="H1126" s="3">
        <v>43538.989745370367</v>
      </c>
      <c r="I1126" s="1" t="s">
        <v>370</v>
      </c>
      <c r="J1126" s="1" t="s">
        <v>371</v>
      </c>
    </row>
    <row r="1127" spans="1:10" x14ac:dyDescent="0.25">
      <c r="A1127">
        <v>327</v>
      </c>
      <c r="B1127">
        <v>2</v>
      </c>
      <c r="C1127" s="1" t="s">
        <v>1640</v>
      </c>
      <c r="D1127">
        <v>332</v>
      </c>
      <c r="E1127" s="2">
        <v>0.98958333333333337</v>
      </c>
      <c r="F1127" s="1" t="s">
        <v>774</v>
      </c>
      <c r="G1127" t="b">
        <v>1</v>
      </c>
      <c r="H1127" s="3">
        <v>43538.989606481482</v>
      </c>
      <c r="I1127" s="1" t="s">
        <v>681</v>
      </c>
      <c r="J1127" s="1" t="s">
        <v>682</v>
      </c>
    </row>
    <row r="1128" spans="1:10" x14ac:dyDescent="0.25">
      <c r="A1128">
        <v>328</v>
      </c>
      <c r="B1128">
        <v>1</v>
      </c>
      <c r="C1128" s="1" t="s">
        <v>1641</v>
      </c>
      <c r="D1128">
        <v>332</v>
      </c>
      <c r="E1128" s="2">
        <v>0.98958333333333337</v>
      </c>
      <c r="F1128" s="1" t="s">
        <v>721</v>
      </c>
      <c r="G1128" t="b">
        <v>1</v>
      </c>
      <c r="H1128" s="3">
        <v>43538.989745370367</v>
      </c>
      <c r="I1128" s="1" t="s">
        <v>370</v>
      </c>
      <c r="J1128" s="1" t="s">
        <v>371</v>
      </c>
    </row>
    <row r="1129" spans="1:10" x14ac:dyDescent="0.25">
      <c r="A1129">
        <v>328</v>
      </c>
      <c r="B1129">
        <v>2</v>
      </c>
      <c r="C1129" s="1" t="s">
        <v>1641</v>
      </c>
      <c r="D1129">
        <v>332</v>
      </c>
      <c r="E1129" s="2">
        <v>0.98958333333333337</v>
      </c>
      <c r="F1129" s="1" t="s">
        <v>774</v>
      </c>
      <c r="G1129" t="b">
        <v>1</v>
      </c>
      <c r="H1129" s="3">
        <v>43538.990115740744</v>
      </c>
      <c r="I1129" s="1" t="s">
        <v>681</v>
      </c>
      <c r="J1129" s="1" t="s">
        <v>682</v>
      </c>
    </row>
    <row r="1130" spans="1:10" x14ac:dyDescent="0.25">
      <c r="A1130">
        <v>329</v>
      </c>
      <c r="B1130">
        <v>1</v>
      </c>
      <c r="C1130" s="1" t="s">
        <v>1642</v>
      </c>
      <c r="D1130">
        <v>332</v>
      </c>
      <c r="E1130" s="2">
        <v>0.99027777777777781</v>
      </c>
      <c r="F1130" s="1" t="s">
        <v>721</v>
      </c>
      <c r="G1130" t="b">
        <v>1</v>
      </c>
      <c r="H1130" s="3">
        <v>43538.990416666667</v>
      </c>
      <c r="I1130" s="1" t="s">
        <v>432</v>
      </c>
      <c r="J1130" s="1" t="s">
        <v>433</v>
      </c>
    </row>
    <row r="1131" spans="1:10" x14ac:dyDescent="0.25">
      <c r="A1131">
        <v>329</v>
      </c>
      <c r="B1131">
        <v>2</v>
      </c>
      <c r="C1131" s="1" t="s">
        <v>1642</v>
      </c>
      <c r="D1131">
        <v>332</v>
      </c>
      <c r="E1131" s="2">
        <v>0.99027777777777781</v>
      </c>
      <c r="F1131" s="1" t="s">
        <v>774</v>
      </c>
      <c r="G1131" t="b">
        <v>1</v>
      </c>
      <c r="H1131" s="3">
        <v>43538.990115740744</v>
      </c>
      <c r="I1131" s="1" t="s">
        <v>681</v>
      </c>
      <c r="J1131" s="1" t="s">
        <v>682</v>
      </c>
    </row>
    <row r="1132" spans="1:10" x14ac:dyDescent="0.25">
      <c r="A1132">
        <v>330</v>
      </c>
      <c r="B1132">
        <v>1</v>
      </c>
      <c r="C1132" s="1" t="s">
        <v>1643</v>
      </c>
      <c r="D1132">
        <v>332</v>
      </c>
      <c r="E1132" s="2">
        <v>0.99027777777777781</v>
      </c>
      <c r="F1132" s="1" t="s">
        <v>721</v>
      </c>
      <c r="G1132" t="b">
        <v>1</v>
      </c>
      <c r="H1132" s="3">
        <v>43538.990798611114</v>
      </c>
      <c r="I1132" s="1" t="s">
        <v>298</v>
      </c>
      <c r="J1132" s="1" t="s">
        <v>299</v>
      </c>
    </row>
    <row r="1133" spans="1:10" x14ac:dyDescent="0.25">
      <c r="A1133">
        <v>330</v>
      </c>
      <c r="B1133">
        <v>2</v>
      </c>
      <c r="C1133" s="1" t="s">
        <v>1643</v>
      </c>
      <c r="D1133">
        <v>332</v>
      </c>
      <c r="E1133" s="2">
        <v>0.99027777777777781</v>
      </c>
      <c r="F1133" s="1" t="s">
        <v>774</v>
      </c>
      <c r="G1133" t="b">
        <v>1</v>
      </c>
      <c r="H1133" s="3">
        <v>43538.990648148145</v>
      </c>
      <c r="I1133" s="1" t="s">
        <v>681</v>
      </c>
      <c r="J1133" s="1" t="s">
        <v>682</v>
      </c>
    </row>
    <row r="1134" spans="1:10" x14ac:dyDescent="0.25">
      <c r="A1134">
        <v>331</v>
      </c>
      <c r="B1134">
        <v>1</v>
      </c>
      <c r="C1134" s="1" t="s">
        <v>1644</v>
      </c>
      <c r="D1134">
        <v>332</v>
      </c>
      <c r="E1134" s="2">
        <v>0.99097222222222225</v>
      </c>
      <c r="F1134" s="1" t="s">
        <v>721</v>
      </c>
      <c r="G1134" t="b">
        <v>1</v>
      </c>
      <c r="H1134" s="3">
        <v>43538.990798611114</v>
      </c>
      <c r="I1134" s="1" t="s">
        <v>298</v>
      </c>
      <c r="J1134" s="1" t="s">
        <v>299</v>
      </c>
    </row>
    <row r="1135" spans="1:10" x14ac:dyDescent="0.25">
      <c r="A1135">
        <v>331</v>
      </c>
      <c r="B1135">
        <v>2</v>
      </c>
      <c r="C1135" s="1" t="s">
        <v>1644</v>
      </c>
      <c r="D1135">
        <v>332</v>
      </c>
      <c r="E1135" s="2">
        <v>0.99097222222222225</v>
      </c>
      <c r="F1135" s="1" t="s">
        <v>774</v>
      </c>
      <c r="G1135" t="b">
        <v>1</v>
      </c>
      <c r="H1135" s="3">
        <v>43538.990648148145</v>
      </c>
      <c r="I1135" s="1" t="s">
        <v>681</v>
      </c>
      <c r="J1135" s="1" t="s">
        <v>682</v>
      </c>
    </row>
    <row r="1136" spans="1:10" x14ac:dyDescent="0.25">
      <c r="A1136">
        <v>332</v>
      </c>
      <c r="B1136">
        <v>1</v>
      </c>
      <c r="C1136" s="1" t="s">
        <v>1645</v>
      </c>
      <c r="D1136">
        <v>332</v>
      </c>
      <c r="E1136" s="2">
        <v>0.99097222222222225</v>
      </c>
      <c r="F1136" s="1" t="s">
        <v>721</v>
      </c>
      <c r="G1136" t="b">
        <v>1</v>
      </c>
      <c r="H1136" s="3">
        <v>43538.991307870368</v>
      </c>
      <c r="I1136" s="1" t="s">
        <v>256</v>
      </c>
      <c r="J1136" s="1" t="s">
        <v>257</v>
      </c>
    </row>
    <row r="1137" spans="1:10" x14ac:dyDescent="0.25">
      <c r="A1137">
        <v>332</v>
      </c>
      <c r="B1137">
        <v>2</v>
      </c>
      <c r="C1137" s="1" t="s">
        <v>1645</v>
      </c>
      <c r="D1137">
        <v>332</v>
      </c>
      <c r="E1137" s="2">
        <v>0.99097222222222225</v>
      </c>
      <c r="F1137" s="1" t="s">
        <v>774</v>
      </c>
      <c r="G1137" t="b">
        <v>1</v>
      </c>
      <c r="H1137" s="3">
        <v>43538.991180555553</v>
      </c>
      <c r="I1137" s="1" t="s">
        <v>681</v>
      </c>
      <c r="J1137" s="1" t="s">
        <v>682</v>
      </c>
    </row>
    <row r="1138" spans="1:10" x14ac:dyDescent="0.25">
      <c r="A1138">
        <v>333</v>
      </c>
      <c r="B1138">
        <v>1</v>
      </c>
      <c r="C1138" s="1" t="s">
        <v>1646</v>
      </c>
      <c r="D1138">
        <v>332</v>
      </c>
      <c r="E1138" s="2">
        <v>0.9916666666666667</v>
      </c>
      <c r="F1138" s="1" t="s">
        <v>721</v>
      </c>
      <c r="G1138" t="b">
        <v>1</v>
      </c>
      <c r="H1138" s="3">
        <v>43538.991851851853</v>
      </c>
      <c r="I1138" s="1" t="s">
        <v>400</v>
      </c>
      <c r="J1138" s="1" t="s">
        <v>401</v>
      </c>
    </row>
    <row r="1139" spans="1:10" x14ac:dyDescent="0.25">
      <c r="A1139">
        <v>333</v>
      </c>
      <c r="B1139">
        <v>2</v>
      </c>
      <c r="C1139" s="1" t="s">
        <v>1646</v>
      </c>
      <c r="D1139">
        <v>332</v>
      </c>
      <c r="E1139" s="2">
        <v>0.9916666666666667</v>
      </c>
      <c r="F1139" s="1" t="s">
        <v>774</v>
      </c>
      <c r="G1139" t="b">
        <v>1</v>
      </c>
      <c r="H1139" s="3">
        <v>43538.991689814815</v>
      </c>
      <c r="I1139" s="1" t="s">
        <v>681</v>
      </c>
      <c r="J1139" s="1" t="s">
        <v>682</v>
      </c>
    </row>
    <row r="1140" spans="1:10" x14ac:dyDescent="0.25">
      <c r="A1140">
        <v>334</v>
      </c>
      <c r="B1140">
        <v>1</v>
      </c>
      <c r="C1140" s="1" t="s">
        <v>1647</v>
      </c>
      <c r="D1140">
        <v>332</v>
      </c>
      <c r="E1140" s="2">
        <v>0.9916666666666667</v>
      </c>
      <c r="F1140" s="1" t="s">
        <v>721</v>
      </c>
      <c r="G1140" t="b">
        <v>1</v>
      </c>
      <c r="H1140" s="3">
        <v>43538.991851851853</v>
      </c>
      <c r="I1140" s="1" t="s">
        <v>400</v>
      </c>
      <c r="J1140" s="1" t="s">
        <v>401</v>
      </c>
    </row>
    <row r="1141" spans="1:10" x14ac:dyDescent="0.25">
      <c r="A1141">
        <v>334</v>
      </c>
      <c r="B1141">
        <v>2</v>
      </c>
      <c r="C1141" s="1" t="s">
        <v>1647</v>
      </c>
      <c r="D1141">
        <v>332</v>
      </c>
      <c r="E1141" s="2">
        <v>0.9916666666666667</v>
      </c>
      <c r="F1141" s="1" t="s">
        <v>774</v>
      </c>
      <c r="G1141" t="b">
        <v>1</v>
      </c>
      <c r="H1141" s="3">
        <v>43538.992222222223</v>
      </c>
      <c r="I1141" s="1" t="s">
        <v>414</v>
      </c>
      <c r="J1141" s="1" t="s">
        <v>415</v>
      </c>
    </row>
    <row r="1142" spans="1:10" x14ac:dyDescent="0.25">
      <c r="A1142">
        <v>335</v>
      </c>
      <c r="B1142">
        <v>1</v>
      </c>
      <c r="C1142" s="1" t="s">
        <v>1648</v>
      </c>
      <c r="D1142">
        <v>332</v>
      </c>
      <c r="E1142" s="2">
        <v>0.99236111111111114</v>
      </c>
      <c r="F1142" s="1" t="s">
        <v>721</v>
      </c>
      <c r="G1142" t="b">
        <v>1</v>
      </c>
      <c r="H1142" s="3">
        <v>43538.992511574077</v>
      </c>
      <c r="I1142" s="1" t="s">
        <v>402</v>
      </c>
      <c r="J1142" s="1" t="s">
        <v>403</v>
      </c>
    </row>
    <row r="1143" spans="1:10" x14ac:dyDescent="0.25">
      <c r="A1143">
        <v>335</v>
      </c>
      <c r="B1143">
        <v>2</v>
      </c>
      <c r="C1143" s="1" t="s">
        <v>1648</v>
      </c>
      <c r="D1143">
        <v>332</v>
      </c>
      <c r="E1143" s="2">
        <v>0.99236111111111114</v>
      </c>
      <c r="F1143" s="1" t="s">
        <v>774</v>
      </c>
      <c r="G1143" t="b">
        <v>1</v>
      </c>
      <c r="H1143" s="3">
        <v>43538.992222222223</v>
      </c>
      <c r="I1143" s="1" t="s">
        <v>414</v>
      </c>
      <c r="J1143" s="1" t="s">
        <v>415</v>
      </c>
    </row>
    <row r="1144" spans="1:10" x14ac:dyDescent="0.25">
      <c r="A1144">
        <v>336</v>
      </c>
      <c r="B1144">
        <v>1</v>
      </c>
      <c r="C1144" s="1" t="s">
        <v>1649</v>
      </c>
      <c r="D1144">
        <v>332</v>
      </c>
      <c r="E1144" s="2">
        <v>0.99236111111111114</v>
      </c>
      <c r="F1144" s="1" t="s">
        <v>721</v>
      </c>
      <c r="G1144" t="b">
        <v>1</v>
      </c>
      <c r="H1144" s="3">
        <v>43538.992881944447</v>
      </c>
      <c r="I1144" s="1" t="s">
        <v>790</v>
      </c>
      <c r="J1144" s="1" t="s">
        <v>791</v>
      </c>
    </row>
    <row r="1145" spans="1:10" x14ac:dyDescent="0.25">
      <c r="A1145">
        <v>336</v>
      </c>
      <c r="B1145">
        <v>2</v>
      </c>
      <c r="C1145" s="1" t="s">
        <v>1649</v>
      </c>
      <c r="D1145">
        <v>332</v>
      </c>
      <c r="E1145" s="2">
        <v>0.99236111111111114</v>
      </c>
      <c r="F1145" s="1" t="s">
        <v>774</v>
      </c>
      <c r="G1145" t="b">
        <v>1</v>
      </c>
      <c r="H1145" s="3">
        <v>43538.992743055554</v>
      </c>
      <c r="I1145" s="1" t="s">
        <v>294</v>
      </c>
      <c r="J1145" s="1" t="s">
        <v>295</v>
      </c>
    </row>
    <row r="1146" spans="1:10" x14ac:dyDescent="0.25">
      <c r="A1146">
        <v>337</v>
      </c>
      <c r="B1146">
        <v>1</v>
      </c>
      <c r="C1146" s="1" t="s">
        <v>1650</v>
      </c>
      <c r="D1146">
        <v>332</v>
      </c>
      <c r="E1146" s="2">
        <v>0.99305555555555558</v>
      </c>
      <c r="F1146" s="1" t="s">
        <v>721</v>
      </c>
      <c r="G1146" t="b">
        <v>1</v>
      </c>
      <c r="H1146" s="3">
        <v>43538.992881944447</v>
      </c>
      <c r="I1146" s="1" t="s">
        <v>790</v>
      </c>
      <c r="J1146" s="1" t="s">
        <v>791</v>
      </c>
    </row>
    <row r="1147" spans="1:10" x14ac:dyDescent="0.25">
      <c r="A1147">
        <v>337</v>
      </c>
      <c r="B1147">
        <v>2</v>
      </c>
      <c r="C1147" s="1" t="s">
        <v>1650</v>
      </c>
      <c r="D1147">
        <v>332</v>
      </c>
      <c r="E1147" s="2">
        <v>0.99305555555555558</v>
      </c>
      <c r="F1147" s="1" t="s">
        <v>774</v>
      </c>
      <c r="G1147" t="b">
        <v>1</v>
      </c>
      <c r="H1147" s="3">
        <v>43538.992743055554</v>
      </c>
      <c r="I1147" s="1" t="s">
        <v>294</v>
      </c>
      <c r="J1147" s="1" t="s">
        <v>295</v>
      </c>
    </row>
    <row r="1148" spans="1:10" x14ac:dyDescent="0.25">
      <c r="A1148">
        <v>338</v>
      </c>
      <c r="B1148">
        <v>1</v>
      </c>
      <c r="C1148" s="1" t="s">
        <v>1651</v>
      </c>
      <c r="D1148">
        <v>332</v>
      </c>
      <c r="E1148" s="2">
        <v>0.99305555555555558</v>
      </c>
      <c r="F1148" s="1" t="s">
        <v>721</v>
      </c>
      <c r="G1148" t="b">
        <v>1</v>
      </c>
      <c r="H1148" s="3">
        <v>43538.993402777778</v>
      </c>
      <c r="I1148" s="1" t="s">
        <v>204</v>
      </c>
      <c r="J1148" s="1" t="s">
        <v>205</v>
      </c>
    </row>
    <row r="1149" spans="1:10" x14ac:dyDescent="0.25">
      <c r="A1149">
        <v>338</v>
      </c>
      <c r="B1149">
        <v>2</v>
      </c>
      <c r="C1149" s="1" t="s">
        <v>1651</v>
      </c>
      <c r="D1149">
        <v>332</v>
      </c>
      <c r="E1149" s="2">
        <v>0.99305555555555558</v>
      </c>
      <c r="F1149" s="1" t="s">
        <v>774</v>
      </c>
      <c r="G1149" t="b">
        <v>1</v>
      </c>
      <c r="H1149" s="3">
        <v>43538.993252314816</v>
      </c>
      <c r="I1149" s="1" t="s">
        <v>328</v>
      </c>
      <c r="J1149" s="1" t="s">
        <v>329</v>
      </c>
    </row>
    <row r="1150" spans="1:10" x14ac:dyDescent="0.25">
      <c r="A1150">
        <v>339</v>
      </c>
      <c r="B1150">
        <v>1</v>
      </c>
      <c r="C1150" s="1" t="s">
        <v>1652</v>
      </c>
      <c r="D1150">
        <v>332</v>
      </c>
      <c r="E1150" s="2">
        <v>0.99375000000000002</v>
      </c>
      <c r="F1150" s="1" t="s">
        <v>721</v>
      </c>
      <c r="G1150" t="b">
        <v>1</v>
      </c>
      <c r="H1150" s="3">
        <v>43538.993935185186</v>
      </c>
      <c r="I1150" s="1" t="s">
        <v>304</v>
      </c>
      <c r="J1150" s="1" t="s">
        <v>305</v>
      </c>
    </row>
    <row r="1151" spans="1:10" x14ac:dyDescent="0.25">
      <c r="A1151">
        <v>339</v>
      </c>
      <c r="B1151">
        <v>2</v>
      </c>
      <c r="C1151" s="1" t="s">
        <v>1652</v>
      </c>
      <c r="D1151">
        <v>332</v>
      </c>
      <c r="E1151" s="2">
        <v>0.99375000000000002</v>
      </c>
      <c r="F1151" s="1" t="s">
        <v>774</v>
      </c>
      <c r="G1151" t="b">
        <v>1</v>
      </c>
      <c r="H1151" s="3">
        <v>43538.993784722225</v>
      </c>
      <c r="I1151" s="1" t="s">
        <v>182</v>
      </c>
      <c r="J1151" s="1" t="s">
        <v>183</v>
      </c>
    </row>
    <row r="1152" spans="1:10" x14ac:dyDescent="0.25">
      <c r="A1152">
        <v>340</v>
      </c>
      <c r="B1152">
        <v>1</v>
      </c>
      <c r="C1152" s="1" t="s">
        <v>1653</v>
      </c>
      <c r="D1152">
        <v>332</v>
      </c>
      <c r="E1152" s="2">
        <v>0.99375000000000002</v>
      </c>
      <c r="F1152" s="1" t="s">
        <v>721</v>
      </c>
      <c r="G1152" t="b">
        <v>1</v>
      </c>
      <c r="H1152" s="3">
        <v>43538.993935185186</v>
      </c>
      <c r="I1152" s="1" t="s">
        <v>304</v>
      </c>
      <c r="J1152" s="1" t="s">
        <v>305</v>
      </c>
    </row>
    <row r="1153" spans="1:10" x14ac:dyDescent="0.25">
      <c r="A1153">
        <v>340</v>
      </c>
      <c r="B1153">
        <v>2</v>
      </c>
      <c r="C1153" s="1" t="s">
        <v>1653</v>
      </c>
      <c r="D1153">
        <v>332</v>
      </c>
      <c r="E1153" s="2">
        <v>0.99375000000000002</v>
      </c>
      <c r="F1153" s="1" t="s">
        <v>774</v>
      </c>
      <c r="G1153" t="b">
        <v>1</v>
      </c>
      <c r="H1153" s="3">
        <v>43538.993981481479</v>
      </c>
      <c r="I1153" s="1" t="s">
        <v>210</v>
      </c>
      <c r="J1153" s="1" t="s">
        <v>211</v>
      </c>
    </row>
    <row r="1154" spans="1:10" x14ac:dyDescent="0.25">
      <c r="A1154">
        <v>341</v>
      </c>
      <c r="B1154">
        <v>1</v>
      </c>
      <c r="C1154" s="1" t="s">
        <v>1654</v>
      </c>
      <c r="D1154">
        <v>332</v>
      </c>
      <c r="E1154" s="2">
        <v>0.99444444444444446</v>
      </c>
      <c r="F1154" s="1" t="s">
        <v>721</v>
      </c>
      <c r="G1154" t="b">
        <v>1</v>
      </c>
      <c r="H1154" s="3">
        <v>43538.994606481479</v>
      </c>
      <c r="I1154" s="1" t="s">
        <v>698</v>
      </c>
      <c r="J1154" s="1" t="s">
        <v>699</v>
      </c>
    </row>
    <row r="1155" spans="1:10" x14ac:dyDescent="0.25">
      <c r="A1155">
        <v>341</v>
      </c>
      <c r="B1155">
        <v>2</v>
      </c>
      <c r="C1155" s="1" t="s">
        <v>1654</v>
      </c>
      <c r="D1155">
        <v>332</v>
      </c>
      <c r="E1155" s="2">
        <v>0.99444444444444446</v>
      </c>
      <c r="F1155" s="1" t="s">
        <v>774</v>
      </c>
      <c r="G1155" t="b">
        <v>1</v>
      </c>
      <c r="H1155" s="3">
        <v>43538.994305555556</v>
      </c>
      <c r="I1155" s="1" t="s">
        <v>244</v>
      </c>
      <c r="J1155" s="1" t="s">
        <v>245</v>
      </c>
    </row>
    <row r="1156" spans="1:10" x14ac:dyDescent="0.25">
      <c r="A1156">
        <v>342</v>
      </c>
      <c r="B1156">
        <v>1</v>
      </c>
      <c r="C1156" s="1" t="s">
        <v>1655</v>
      </c>
      <c r="D1156">
        <v>332</v>
      </c>
      <c r="E1156" s="2">
        <v>0.99444444444444446</v>
      </c>
      <c r="F1156" s="1" t="s">
        <v>721</v>
      </c>
      <c r="G1156" t="b">
        <v>1</v>
      </c>
      <c r="H1156" s="3">
        <v>43538.99496527778</v>
      </c>
      <c r="I1156" s="1" t="s">
        <v>781</v>
      </c>
      <c r="J1156" s="1" t="s">
        <v>782</v>
      </c>
    </row>
    <row r="1157" spans="1:10" x14ac:dyDescent="0.25">
      <c r="A1157">
        <v>342</v>
      </c>
      <c r="B1157">
        <v>2</v>
      </c>
      <c r="C1157" s="1" t="s">
        <v>1655</v>
      </c>
      <c r="D1157">
        <v>332</v>
      </c>
      <c r="E1157" s="2">
        <v>0.99444444444444446</v>
      </c>
      <c r="F1157" s="1" t="s">
        <v>774</v>
      </c>
      <c r="G1157" t="b">
        <v>1</v>
      </c>
      <c r="H1157" s="3">
        <v>43538.994826388887</v>
      </c>
      <c r="I1157" s="1" t="s">
        <v>186</v>
      </c>
      <c r="J1157" s="1" t="s">
        <v>187</v>
      </c>
    </row>
    <row r="1158" spans="1:10" x14ac:dyDescent="0.25">
      <c r="A1158">
        <v>343</v>
      </c>
      <c r="B1158">
        <v>1</v>
      </c>
      <c r="C1158" s="1" t="s">
        <v>1656</v>
      </c>
      <c r="D1158">
        <v>332</v>
      </c>
      <c r="E1158" s="2">
        <v>0.99513888888888891</v>
      </c>
      <c r="F1158" s="1" t="s">
        <v>721</v>
      </c>
      <c r="G1158" t="b">
        <v>1</v>
      </c>
      <c r="H1158" s="3">
        <v>43538.99496527778</v>
      </c>
      <c r="I1158" s="1" t="s">
        <v>781</v>
      </c>
      <c r="J1158" s="1" t="s">
        <v>782</v>
      </c>
    </row>
    <row r="1159" spans="1:10" x14ac:dyDescent="0.25">
      <c r="A1159">
        <v>343</v>
      </c>
      <c r="B1159">
        <v>2</v>
      </c>
      <c r="C1159" s="1" t="s">
        <v>1656</v>
      </c>
      <c r="D1159">
        <v>332</v>
      </c>
      <c r="E1159" s="2">
        <v>0.99513888888888891</v>
      </c>
      <c r="F1159" s="1" t="s">
        <v>774</v>
      </c>
      <c r="G1159" t="b">
        <v>1</v>
      </c>
      <c r="H1159" s="3">
        <v>43538.994826388887</v>
      </c>
      <c r="I1159" s="1" t="s">
        <v>186</v>
      </c>
      <c r="J1159" s="1" t="s">
        <v>187</v>
      </c>
    </row>
    <row r="1160" spans="1:10" x14ac:dyDescent="0.25">
      <c r="A1160">
        <v>344</v>
      </c>
      <c r="B1160">
        <v>1</v>
      </c>
      <c r="C1160" s="1" t="s">
        <v>1657</v>
      </c>
      <c r="D1160">
        <v>332</v>
      </c>
      <c r="E1160" s="2">
        <v>0.99513888888888891</v>
      </c>
      <c r="F1160" s="1" t="s">
        <v>721</v>
      </c>
      <c r="G1160" t="b">
        <v>1</v>
      </c>
      <c r="H1160" s="3">
        <v>43538.995497685188</v>
      </c>
      <c r="I1160" s="1" t="s">
        <v>312</v>
      </c>
      <c r="J1160" s="1" t="s">
        <v>313</v>
      </c>
    </row>
    <row r="1161" spans="1:10" x14ac:dyDescent="0.25">
      <c r="A1161">
        <v>344</v>
      </c>
      <c r="B1161">
        <v>2</v>
      </c>
      <c r="C1161" s="1" t="s">
        <v>1657</v>
      </c>
      <c r="D1161">
        <v>332</v>
      </c>
      <c r="E1161" s="2">
        <v>0.99513888888888891</v>
      </c>
      <c r="F1161" s="1" t="s">
        <v>774</v>
      </c>
      <c r="G1161" t="b">
        <v>1</v>
      </c>
      <c r="H1161" s="3">
        <v>43538.995347222219</v>
      </c>
      <c r="I1161" s="1" t="s">
        <v>270</v>
      </c>
      <c r="J1161" s="1" t="s">
        <v>271</v>
      </c>
    </row>
    <row r="1162" spans="1:10" x14ac:dyDescent="0.25">
      <c r="A1162">
        <v>345</v>
      </c>
      <c r="B1162">
        <v>1</v>
      </c>
      <c r="C1162" s="1" t="s">
        <v>1658</v>
      </c>
      <c r="D1162">
        <v>332</v>
      </c>
      <c r="E1162" s="2">
        <v>0.99583333333333335</v>
      </c>
      <c r="F1162" s="1" t="s">
        <v>721</v>
      </c>
      <c r="G1162" t="b">
        <v>1</v>
      </c>
      <c r="H1162" s="3">
        <v>43538.996018518519</v>
      </c>
      <c r="I1162" s="1" t="s">
        <v>384</v>
      </c>
      <c r="J1162" s="1" t="s">
        <v>385</v>
      </c>
    </row>
    <row r="1163" spans="1:10" x14ac:dyDescent="0.25">
      <c r="A1163">
        <v>345</v>
      </c>
      <c r="B1163">
        <v>2</v>
      </c>
      <c r="C1163" s="1" t="s">
        <v>1658</v>
      </c>
      <c r="D1163">
        <v>332</v>
      </c>
      <c r="E1163" s="2">
        <v>0.99583333333333335</v>
      </c>
      <c r="F1163" s="1" t="s">
        <v>774</v>
      </c>
      <c r="G1163" t="b">
        <v>1</v>
      </c>
      <c r="H1163" s="3">
        <v>43538.995868055557</v>
      </c>
      <c r="I1163" s="1" t="s">
        <v>330</v>
      </c>
      <c r="J1163" s="1" t="s">
        <v>331</v>
      </c>
    </row>
    <row r="1164" spans="1:10" x14ac:dyDescent="0.25">
      <c r="A1164">
        <v>346</v>
      </c>
      <c r="B1164">
        <v>1</v>
      </c>
      <c r="C1164" s="1" t="s">
        <v>1659</v>
      </c>
      <c r="D1164">
        <v>332</v>
      </c>
      <c r="E1164" s="2">
        <v>0.99583333333333335</v>
      </c>
      <c r="F1164" s="1" t="s">
        <v>721</v>
      </c>
      <c r="G1164" t="b">
        <v>1</v>
      </c>
      <c r="H1164" s="3">
        <v>43538.996018518519</v>
      </c>
      <c r="I1164" s="1" t="s">
        <v>384</v>
      </c>
      <c r="J1164" s="1" t="s">
        <v>385</v>
      </c>
    </row>
    <row r="1165" spans="1:10" x14ac:dyDescent="0.25">
      <c r="A1165">
        <v>346</v>
      </c>
      <c r="B1165">
        <v>2</v>
      </c>
      <c r="C1165" s="1" t="s">
        <v>1659</v>
      </c>
      <c r="D1165">
        <v>332</v>
      </c>
      <c r="E1165" s="2">
        <v>0.99583333333333335</v>
      </c>
      <c r="F1165" s="1" t="s">
        <v>774</v>
      </c>
      <c r="G1165" t="b">
        <v>1</v>
      </c>
      <c r="H1165" s="3">
        <v>43538.995868055557</v>
      </c>
      <c r="I1165" s="1" t="s">
        <v>330</v>
      </c>
      <c r="J1165" s="1" t="s">
        <v>331</v>
      </c>
    </row>
    <row r="1166" spans="1:10" x14ac:dyDescent="0.25">
      <c r="A1166">
        <v>347</v>
      </c>
      <c r="B1166">
        <v>1</v>
      </c>
      <c r="C1166" s="1" t="s">
        <v>1660</v>
      </c>
      <c r="D1166">
        <v>332</v>
      </c>
      <c r="E1166" s="2">
        <v>0.99652777777777779</v>
      </c>
      <c r="F1166" s="1" t="s">
        <v>721</v>
      </c>
      <c r="G1166" t="b">
        <v>1</v>
      </c>
      <c r="H1166" s="3">
        <v>43538.996689814812</v>
      </c>
      <c r="I1166" s="1" t="s">
        <v>230</v>
      </c>
      <c r="J1166" s="1" t="s">
        <v>231</v>
      </c>
    </row>
    <row r="1167" spans="1:10" x14ac:dyDescent="0.25">
      <c r="A1167">
        <v>347</v>
      </c>
      <c r="B1167">
        <v>2</v>
      </c>
      <c r="C1167" s="1" t="s">
        <v>1660</v>
      </c>
      <c r="D1167">
        <v>332</v>
      </c>
      <c r="E1167" s="2">
        <v>0.99652777777777779</v>
      </c>
      <c r="F1167" s="1" t="s">
        <v>774</v>
      </c>
      <c r="G1167" t="b">
        <v>1</v>
      </c>
      <c r="H1167" s="3">
        <v>43538.996388888889</v>
      </c>
      <c r="I1167" s="1" t="s">
        <v>792</v>
      </c>
      <c r="J1167" s="1" t="s">
        <v>793</v>
      </c>
    </row>
    <row r="1168" spans="1:10" x14ac:dyDescent="0.25">
      <c r="A1168">
        <v>348</v>
      </c>
      <c r="B1168">
        <v>1</v>
      </c>
      <c r="C1168" s="1" t="s">
        <v>1661</v>
      </c>
      <c r="D1168">
        <v>332</v>
      </c>
      <c r="E1168" s="2">
        <v>0.99652777777777779</v>
      </c>
      <c r="F1168" s="1" t="s">
        <v>721</v>
      </c>
      <c r="G1168" t="b">
        <v>1</v>
      </c>
      <c r="H1168" s="3">
        <v>43538.997060185182</v>
      </c>
      <c r="I1168" s="1" t="s">
        <v>206</v>
      </c>
      <c r="J1168" s="1" t="s">
        <v>207</v>
      </c>
    </row>
    <row r="1169" spans="1:10" x14ac:dyDescent="0.25">
      <c r="A1169">
        <v>348</v>
      </c>
      <c r="B1169">
        <v>2</v>
      </c>
      <c r="C1169" s="1" t="s">
        <v>1661</v>
      </c>
      <c r="D1169">
        <v>332</v>
      </c>
      <c r="E1169" s="2">
        <v>0.99652777777777779</v>
      </c>
      <c r="F1169" s="1" t="s">
        <v>774</v>
      </c>
      <c r="G1169" t="b">
        <v>1</v>
      </c>
      <c r="H1169" s="3">
        <v>43538.99690972222</v>
      </c>
      <c r="I1169" s="1" t="s">
        <v>396</v>
      </c>
      <c r="J1169" s="1" t="s">
        <v>397</v>
      </c>
    </row>
    <row r="1170" spans="1:10" x14ac:dyDescent="0.25">
      <c r="A1170">
        <v>349</v>
      </c>
      <c r="B1170">
        <v>1</v>
      </c>
      <c r="C1170" s="1" t="s">
        <v>1662</v>
      </c>
      <c r="D1170">
        <v>332</v>
      </c>
      <c r="E1170" s="2">
        <v>0.99722222222222223</v>
      </c>
      <c r="F1170" s="1" t="s">
        <v>721</v>
      </c>
      <c r="G1170" t="b">
        <v>1</v>
      </c>
      <c r="H1170" s="3">
        <v>43538.997060185182</v>
      </c>
      <c r="I1170" s="1" t="s">
        <v>206</v>
      </c>
      <c r="J1170" s="1" t="s">
        <v>207</v>
      </c>
    </row>
    <row r="1171" spans="1:10" x14ac:dyDescent="0.25">
      <c r="A1171">
        <v>349</v>
      </c>
      <c r="B1171">
        <v>2</v>
      </c>
      <c r="C1171" s="1" t="s">
        <v>1662</v>
      </c>
      <c r="D1171">
        <v>332</v>
      </c>
      <c r="E1171" s="2">
        <v>0.99722222222222223</v>
      </c>
      <c r="F1171" s="1" t="s">
        <v>774</v>
      </c>
      <c r="G1171" t="b">
        <v>1</v>
      </c>
      <c r="H1171" s="3">
        <v>43538.99690972222</v>
      </c>
      <c r="I1171" s="1" t="s">
        <v>396</v>
      </c>
      <c r="J1171" s="1" t="s">
        <v>397</v>
      </c>
    </row>
    <row r="1172" spans="1:10" x14ac:dyDescent="0.25">
      <c r="A1172">
        <v>350</v>
      </c>
      <c r="B1172">
        <v>1</v>
      </c>
      <c r="C1172" s="1" t="s">
        <v>1663</v>
      </c>
      <c r="D1172">
        <v>332</v>
      </c>
      <c r="E1172" s="2">
        <v>0.99722222222222223</v>
      </c>
      <c r="F1172" s="1" t="s">
        <v>721</v>
      </c>
      <c r="G1172" t="b">
        <v>1</v>
      </c>
      <c r="H1172" s="3">
        <v>43538.997569444444</v>
      </c>
      <c r="I1172" s="1" t="s">
        <v>386</v>
      </c>
      <c r="J1172" s="1" t="s">
        <v>387</v>
      </c>
    </row>
    <row r="1173" spans="1:10" x14ac:dyDescent="0.25">
      <c r="A1173">
        <v>350</v>
      </c>
      <c r="B1173">
        <v>2</v>
      </c>
      <c r="C1173" s="1" t="s">
        <v>1663</v>
      </c>
      <c r="D1173">
        <v>332</v>
      </c>
      <c r="E1173" s="2">
        <v>0.99722222222222223</v>
      </c>
      <c r="F1173" s="1" t="s">
        <v>774</v>
      </c>
      <c r="G1173" t="b">
        <v>1</v>
      </c>
      <c r="H1173" s="3">
        <v>43538.997430555559</v>
      </c>
      <c r="I1173" s="1" t="s">
        <v>354</v>
      </c>
      <c r="J1173" s="1" t="s">
        <v>355</v>
      </c>
    </row>
    <row r="1174" spans="1:10" x14ac:dyDescent="0.25">
      <c r="A1174">
        <v>351</v>
      </c>
      <c r="B1174">
        <v>1</v>
      </c>
      <c r="C1174" s="1" t="s">
        <v>1664</v>
      </c>
      <c r="D1174">
        <v>332</v>
      </c>
      <c r="E1174" s="2">
        <v>0.99791666666666667</v>
      </c>
      <c r="F1174" s="1" t="s">
        <v>721</v>
      </c>
      <c r="G1174" t="b">
        <v>1</v>
      </c>
      <c r="H1174" s="3">
        <v>43538.998090277775</v>
      </c>
      <c r="I1174" s="1" t="s">
        <v>390</v>
      </c>
      <c r="J1174" s="1" t="s">
        <v>391</v>
      </c>
    </row>
    <row r="1175" spans="1:10" x14ac:dyDescent="0.25">
      <c r="A1175">
        <v>351</v>
      </c>
      <c r="B1175">
        <v>2</v>
      </c>
      <c r="C1175" s="1" t="s">
        <v>1664</v>
      </c>
      <c r="D1175">
        <v>332</v>
      </c>
      <c r="E1175" s="2">
        <v>0.99791666666666667</v>
      </c>
      <c r="F1175" s="1" t="s">
        <v>774</v>
      </c>
      <c r="G1175" t="b">
        <v>1</v>
      </c>
      <c r="H1175" s="3">
        <v>43538.997939814813</v>
      </c>
      <c r="I1175" s="1" t="s">
        <v>788</v>
      </c>
      <c r="J1175" s="1" t="s">
        <v>789</v>
      </c>
    </row>
    <row r="1176" spans="1:10" x14ac:dyDescent="0.25">
      <c r="A1176">
        <v>352</v>
      </c>
      <c r="B1176">
        <v>1</v>
      </c>
      <c r="C1176" s="1" t="s">
        <v>1665</v>
      </c>
      <c r="D1176">
        <v>332</v>
      </c>
      <c r="E1176" s="2">
        <v>0.99791666666666667</v>
      </c>
      <c r="F1176" s="1" t="s">
        <v>721</v>
      </c>
      <c r="G1176" t="b">
        <v>1</v>
      </c>
      <c r="H1176" s="3">
        <v>43538.998252314814</v>
      </c>
      <c r="I1176" s="1" t="s">
        <v>178</v>
      </c>
      <c r="J1176" s="1" t="s">
        <v>179</v>
      </c>
    </row>
    <row r="1177" spans="1:10" x14ac:dyDescent="0.25">
      <c r="A1177">
        <v>352</v>
      </c>
      <c r="B1177">
        <v>2</v>
      </c>
      <c r="C1177" s="1" t="s">
        <v>1665</v>
      </c>
      <c r="D1177">
        <v>332</v>
      </c>
      <c r="E1177" s="2">
        <v>0.99791666666666667</v>
      </c>
      <c r="F1177" s="1" t="s">
        <v>774</v>
      </c>
      <c r="G1177" t="b">
        <v>1</v>
      </c>
      <c r="H1177" s="3">
        <v>43538.997939814813</v>
      </c>
      <c r="I1177" s="1" t="s">
        <v>788</v>
      </c>
      <c r="J1177" s="1" t="s">
        <v>789</v>
      </c>
    </row>
    <row r="1178" spans="1:10" x14ac:dyDescent="0.25">
      <c r="A1178">
        <v>353</v>
      </c>
      <c r="B1178">
        <v>1</v>
      </c>
      <c r="C1178" s="1" t="s">
        <v>1666</v>
      </c>
      <c r="D1178">
        <v>332</v>
      </c>
      <c r="E1178" s="2">
        <v>0.99861111111111112</v>
      </c>
      <c r="F1178" s="1" t="s">
        <v>721</v>
      </c>
      <c r="G1178" t="b">
        <v>1</v>
      </c>
      <c r="H1178" s="3">
        <v>43538.998773148145</v>
      </c>
      <c r="I1178" s="1" t="s">
        <v>382</v>
      </c>
      <c r="J1178" s="1" t="s">
        <v>383</v>
      </c>
    </row>
    <row r="1179" spans="1:10" x14ac:dyDescent="0.25">
      <c r="A1179">
        <v>353</v>
      </c>
      <c r="B1179">
        <v>2</v>
      </c>
      <c r="C1179" s="1" t="s">
        <v>1666</v>
      </c>
      <c r="D1179">
        <v>332</v>
      </c>
      <c r="E1179" s="2">
        <v>0.99861111111111112</v>
      </c>
      <c r="F1179" s="1" t="s">
        <v>774</v>
      </c>
      <c r="G1179" t="b">
        <v>1</v>
      </c>
      <c r="H1179" s="3">
        <v>43538.998460648145</v>
      </c>
      <c r="I1179" s="1" t="s">
        <v>394</v>
      </c>
      <c r="J1179" s="1" t="s">
        <v>395</v>
      </c>
    </row>
    <row r="1180" spans="1:10" x14ac:dyDescent="0.25">
      <c r="A1180">
        <v>354</v>
      </c>
      <c r="B1180">
        <v>1</v>
      </c>
      <c r="C1180" s="1" t="s">
        <v>1667</v>
      </c>
      <c r="D1180">
        <v>332</v>
      </c>
      <c r="E1180" s="2">
        <v>0.99861111111111112</v>
      </c>
      <c r="F1180" s="1" t="s">
        <v>721</v>
      </c>
      <c r="G1180" t="b">
        <v>1</v>
      </c>
      <c r="H1180" s="3">
        <v>43538.999143518522</v>
      </c>
      <c r="I1180" s="1" t="s">
        <v>374</v>
      </c>
      <c r="J1180" s="1" t="s">
        <v>375</v>
      </c>
    </row>
    <row r="1181" spans="1:10" x14ac:dyDescent="0.25">
      <c r="A1181">
        <v>354</v>
      </c>
      <c r="B1181">
        <v>2</v>
      </c>
      <c r="C1181" s="1" t="s">
        <v>1667</v>
      </c>
      <c r="D1181">
        <v>332</v>
      </c>
      <c r="E1181" s="2">
        <v>0.99861111111111112</v>
      </c>
      <c r="F1181" s="1" t="s">
        <v>774</v>
      </c>
      <c r="G1181" t="b">
        <v>1</v>
      </c>
      <c r="H1181" s="3">
        <v>43538.998981481483</v>
      </c>
      <c r="I1181" s="1" t="s">
        <v>280</v>
      </c>
      <c r="J1181" s="1" t="s">
        <v>281</v>
      </c>
    </row>
    <row r="1182" spans="1:10" x14ac:dyDescent="0.25">
      <c r="A1182">
        <v>355</v>
      </c>
      <c r="B1182">
        <v>1</v>
      </c>
      <c r="C1182" s="1" t="s">
        <v>1668</v>
      </c>
      <c r="D1182">
        <v>332</v>
      </c>
      <c r="E1182" s="2">
        <v>0.99930555555555556</v>
      </c>
      <c r="F1182" s="1" t="s">
        <v>721</v>
      </c>
      <c r="G1182" t="b">
        <v>1</v>
      </c>
      <c r="H1182" s="3">
        <v>43538.999212962961</v>
      </c>
      <c r="I1182" s="1" t="s">
        <v>374</v>
      </c>
      <c r="J1182" s="1" t="s">
        <v>375</v>
      </c>
    </row>
    <row r="1183" spans="1:10" x14ac:dyDescent="0.25">
      <c r="A1183">
        <v>355</v>
      </c>
      <c r="B1183">
        <v>2</v>
      </c>
      <c r="C1183" s="1" t="s">
        <v>1668</v>
      </c>
      <c r="D1183">
        <v>332</v>
      </c>
      <c r="E1183" s="2">
        <v>0.99930555555555556</v>
      </c>
      <c r="F1183" s="1" t="s">
        <v>774</v>
      </c>
      <c r="G1183" t="b">
        <v>1</v>
      </c>
      <c r="H1183" s="3">
        <v>43538.998981481483</v>
      </c>
      <c r="I1183" s="1" t="s">
        <v>280</v>
      </c>
      <c r="J1183" s="1" t="s">
        <v>281</v>
      </c>
    </row>
    <row r="1184" spans="1:10" x14ac:dyDescent="0.25">
      <c r="A1184">
        <v>356</v>
      </c>
      <c r="B1184">
        <v>1</v>
      </c>
      <c r="C1184" s="1" t="s">
        <v>1669</v>
      </c>
      <c r="D1184">
        <v>332</v>
      </c>
      <c r="E1184" s="2">
        <v>0.99930555555555556</v>
      </c>
      <c r="F1184" s="1" t="s">
        <v>721</v>
      </c>
      <c r="G1184" t="b">
        <v>1</v>
      </c>
      <c r="H1184" s="3">
        <v>43538.999664351853</v>
      </c>
      <c r="I1184" s="1" t="s">
        <v>374</v>
      </c>
      <c r="J1184" s="1" t="s">
        <v>375</v>
      </c>
    </row>
    <row r="1185" spans="1:10" x14ac:dyDescent="0.25">
      <c r="A1185">
        <v>356</v>
      </c>
      <c r="B1185">
        <v>2</v>
      </c>
      <c r="C1185" s="1" t="s">
        <v>1669</v>
      </c>
      <c r="D1185">
        <v>332</v>
      </c>
      <c r="E1185" s="2">
        <v>0.99930555555555556</v>
      </c>
      <c r="F1185" s="1" t="s">
        <v>774</v>
      </c>
      <c r="G1185" t="b">
        <v>1</v>
      </c>
      <c r="H1185" s="3">
        <v>43538.999513888892</v>
      </c>
      <c r="I1185" s="1" t="s">
        <v>410</v>
      </c>
      <c r="J1185" s="1" t="s">
        <v>411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OM547"/>
  <sheetViews>
    <sheetView tabSelected="1" topLeftCell="KU1" zoomScale="85" zoomScaleNormal="85" workbookViewId="0">
      <pane ySplit="1" topLeftCell="A2" activePane="bottomLeft" state="frozen"/>
      <selection pane="bottomLeft" activeCell="LI9" sqref="LI9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9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20" bestFit="1" customWidth="1"/>
    <col min="10" max="10" width="13.5703125" style="21" bestFit="1" customWidth="1"/>
    <col min="11" max="11" width="5.85546875" style="21" customWidth="1"/>
    <col min="12" max="12" width="9.28515625" style="9" customWidth="1"/>
    <col min="13" max="13" width="10.140625" style="9" customWidth="1"/>
    <col min="14" max="14" width="12.28515625" style="9" customWidth="1"/>
    <col min="15" max="298" width="9.140625" style="9" customWidth="1"/>
    <col min="299" max="299" width="10.7109375" style="9" customWidth="1"/>
    <col min="300" max="300" width="9.140625" style="9"/>
    <col min="301" max="301" width="10.140625" style="17" customWidth="1"/>
    <col min="302" max="302" width="13.7109375" style="9" customWidth="1"/>
    <col min="303" max="303" width="9.140625" style="18"/>
    <col min="304" max="304" width="9.140625" style="9"/>
    <col min="305" max="307" width="10.85546875" style="11" customWidth="1"/>
    <col min="308" max="308" width="8" style="9" customWidth="1"/>
    <col min="309" max="309" width="12" style="9" customWidth="1"/>
    <col min="310" max="310" width="7.28515625" style="9" customWidth="1"/>
    <col min="311" max="311" width="6.140625" style="9" bestFit="1" customWidth="1"/>
    <col min="312" max="312" width="10.5703125" style="9" customWidth="1"/>
    <col min="313" max="313" width="7.28515625" style="9" customWidth="1"/>
    <col min="314" max="314" width="6.7109375" style="9" customWidth="1"/>
    <col min="315" max="315" width="11.7109375" style="9" customWidth="1"/>
    <col min="316" max="316" width="9.28515625" style="9" customWidth="1"/>
    <col min="317" max="317" width="9.140625" style="9"/>
    <col min="318" max="318" width="7.140625" style="9" customWidth="1"/>
    <col min="319" max="319" width="8.140625" style="9" bestFit="1" customWidth="1"/>
    <col min="320" max="320" width="7.7109375" style="9" bestFit="1" customWidth="1"/>
    <col min="321" max="321" width="9.28515625" style="9" customWidth="1"/>
    <col min="322" max="322" width="10.42578125" style="9" customWidth="1"/>
    <col min="323" max="323" width="6.7109375" style="9" bestFit="1" customWidth="1"/>
    <col min="324" max="324" width="9.140625" style="9"/>
    <col min="325" max="325" width="8" style="9" bestFit="1" customWidth="1"/>
    <col min="326" max="326" width="10.85546875" style="9" customWidth="1"/>
    <col min="327" max="16384" width="9.140625" style="9"/>
  </cols>
  <sheetData>
    <row r="1" spans="1:403" ht="14.25" customHeight="1" x14ac:dyDescent="0.25">
      <c r="A1" s="4" t="s">
        <v>0</v>
      </c>
      <c r="B1" s="4" t="s">
        <v>134</v>
      </c>
      <c r="C1" s="4" t="s">
        <v>135</v>
      </c>
      <c r="D1" s="4" t="s">
        <v>136</v>
      </c>
      <c r="E1" s="5" t="s">
        <v>137</v>
      </c>
      <c r="F1" s="4" t="s">
        <v>138</v>
      </c>
      <c r="G1" s="4" t="s">
        <v>139</v>
      </c>
      <c r="H1" s="6" t="s">
        <v>140</v>
      </c>
      <c r="I1" s="4" t="s">
        <v>142</v>
      </c>
      <c r="J1" s="4" t="s">
        <v>143</v>
      </c>
      <c r="K1" s="4" t="s">
        <v>706</v>
      </c>
      <c r="L1" s="4" t="s">
        <v>448</v>
      </c>
      <c r="M1" s="4" t="s">
        <v>141</v>
      </c>
      <c r="N1" s="4" t="s">
        <v>1</v>
      </c>
      <c r="O1" s="4" t="s">
        <v>2</v>
      </c>
      <c r="P1" s="4" t="s">
        <v>3</v>
      </c>
      <c r="Q1" s="4" t="s">
        <v>4</v>
      </c>
      <c r="R1" s="4" t="s">
        <v>5</v>
      </c>
      <c r="S1" s="4" t="s">
        <v>6</v>
      </c>
      <c r="T1" s="4" t="s">
        <v>7</v>
      </c>
      <c r="U1" s="4" t="s">
        <v>8</v>
      </c>
      <c r="V1" s="4" t="s">
        <v>9</v>
      </c>
      <c r="W1" s="4" t="s">
        <v>10</v>
      </c>
      <c r="X1" s="4" t="s">
        <v>11</v>
      </c>
      <c r="Y1" s="4" t="s">
        <v>12</v>
      </c>
      <c r="Z1" s="4" t="s">
        <v>13</v>
      </c>
      <c r="AA1" s="4" t="s">
        <v>14</v>
      </c>
      <c r="AB1" s="4" t="s">
        <v>15</v>
      </c>
      <c r="AC1" s="4" t="s">
        <v>16</v>
      </c>
      <c r="AD1" s="4" t="s">
        <v>17</v>
      </c>
      <c r="AE1" s="4" t="s">
        <v>18</v>
      </c>
      <c r="AF1" s="4" t="s">
        <v>19</v>
      </c>
      <c r="AG1" s="4" t="s">
        <v>20</v>
      </c>
      <c r="AH1" s="4" t="s">
        <v>21</v>
      </c>
      <c r="AI1" s="4" t="s">
        <v>22</v>
      </c>
      <c r="AJ1" s="4" t="s">
        <v>23</v>
      </c>
      <c r="AK1" s="4" t="s">
        <v>24</v>
      </c>
      <c r="AL1" s="4" t="s">
        <v>25</v>
      </c>
      <c r="AM1" s="4" t="s">
        <v>26</v>
      </c>
      <c r="AN1" s="4" t="s">
        <v>27</v>
      </c>
      <c r="AO1" s="4" t="s">
        <v>28</v>
      </c>
      <c r="AP1" s="4" t="s">
        <v>29</v>
      </c>
      <c r="AQ1" s="4" t="s">
        <v>30</v>
      </c>
      <c r="AR1" s="4" t="s">
        <v>31</v>
      </c>
      <c r="AS1" s="4" t="s">
        <v>32</v>
      </c>
      <c r="AT1" s="4" t="s">
        <v>33</v>
      </c>
      <c r="AU1" s="4" t="s">
        <v>34</v>
      </c>
      <c r="AV1" s="4" t="s">
        <v>35</v>
      </c>
      <c r="AW1" s="4" t="s">
        <v>449</v>
      </c>
      <c r="AX1" s="4" t="s">
        <v>450</v>
      </c>
      <c r="AY1" s="4" t="s">
        <v>451</v>
      </c>
      <c r="AZ1" s="4" t="s">
        <v>452</v>
      </c>
      <c r="BA1" s="4" t="s">
        <v>453</v>
      </c>
      <c r="BB1" s="4" t="s">
        <v>454</v>
      </c>
      <c r="BC1" s="4" t="s">
        <v>455</v>
      </c>
      <c r="BD1" s="4" t="s">
        <v>456</v>
      </c>
      <c r="BE1" s="4" t="s">
        <v>457</v>
      </c>
      <c r="BF1" s="4" t="s">
        <v>458</v>
      </c>
      <c r="BG1" s="4" t="s">
        <v>57</v>
      </c>
      <c r="BH1" s="4" t="s">
        <v>459</v>
      </c>
      <c r="BI1" s="4" t="s">
        <v>460</v>
      </c>
      <c r="BJ1" s="4" t="s">
        <v>461</v>
      </c>
      <c r="BK1" s="4" t="s">
        <v>462</v>
      </c>
      <c r="BL1" s="4" t="s">
        <v>463</v>
      </c>
      <c r="BM1" s="4" t="s">
        <v>464</v>
      </c>
      <c r="BN1" s="4" t="s">
        <v>465</v>
      </c>
      <c r="BO1" s="4" t="s">
        <v>466</v>
      </c>
      <c r="BP1" s="4" t="s">
        <v>467</v>
      </c>
      <c r="BQ1" s="4" t="s">
        <v>468</v>
      </c>
      <c r="BR1" s="4" t="s">
        <v>469</v>
      </c>
      <c r="BS1" s="4" t="s">
        <v>470</v>
      </c>
      <c r="BT1" s="4" t="s">
        <v>471</v>
      </c>
      <c r="BU1" s="4" t="s">
        <v>472</v>
      </c>
      <c r="BV1" s="4" t="s">
        <v>473</v>
      </c>
      <c r="BW1" s="4" t="s">
        <v>474</v>
      </c>
      <c r="BX1" s="4" t="s">
        <v>475</v>
      </c>
      <c r="BY1" s="4" t="s">
        <v>476</v>
      </c>
      <c r="BZ1" s="4" t="s">
        <v>477</v>
      </c>
      <c r="CA1" s="4" t="s">
        <v>478</v>
      </c>
      <c r="CB1" s="4" t="s">
        <v>479</v>
      </c>
      <c r="CC1" s="4" t="s">
        <v>480</v>
      </c>
      <c r="CD1" s="4" t="s">
        <v>481</v>
      </c>
      <c r="CE1" s="4" t="s">
        <v>482</v>
      </c>
      <c r="CF1" s="4" t="s">
        <v>483</v>
      </c>
      <c r="CG1" s="4" t="s">
        <v>484</v>
      </c>
      <c r="CH1" s="4" t="s">
        <v>485</v>
      </c>
      <c r="CI1" s="4" t="s">
        <v>486</v>
      </c>
      <c r="CJ1" s="4" t="s">
        <v>487</v>
      </c>
      <c r="CK1" s="4" t="s">
        <v>488</v>
      </c>
      <c r="CL1" s="4" t="s">
        <v>489</v>
      </c>
      <c r="CM1" s="4" t="s">
        <v>490</v>
      </c>
      <c r="CN1" s="4" t="s">
        <v>491</v>
      </c>
      <c r="CO1" s="4" t="s">
        <v>492</v>
      </c>
      <c r="CP1" s="4" t="s">
        <v>493</v>
      </c>
      <c r="CQ1" s="4" t="s">
        <v>494</v>
      </c>
      <c r="CR1" s="4" t="s">
        <v>495</v>
      </c>
      <c r="CS1" s="4" t="s">
        <v>496</v>
      </c>
      <c r="CT1" s="4" t="s">
        <v>497</v>
      </c>
      <c r="CU1" s="4" t="s">
        <v>498</v>
      </c>
      <c r="CV1" s="4" t="s">
        <v>499</v>
      </c>
      <c r="CW1" s="4" t="s">
        <v>500</v>
      </c>
      <c r="CX1" s="4" t="s">
        <v>501</v>
      </c>
      <c r="CY1" s="4" t="s">
        <v>502</v>
      </c>
      <c r="CZ1" s="4" t="s">
        <v>503</v>
      </c>
      <c r="DA1" s="4" t="s">
        <v>504</v>
      </c>
      <c r="DB1" s="4" t="s">
        <v>505</v>
      </c>
      <c r="DC1" s="4" t="s">
        <v>506</v>
      </c>
      <c r="DD1" s="4" t="s">
        <v>507</v>
      </c>
      <c r="DE1" s="4" t="s">
        <v>508</v>
      </c>
      <c r="DF1" s="4" t="s">
        <v>509</v>
      </c>
      <c r="DG1" s="4" t="s">
        <v>510</v>
      </c>
      <c r="DH1" s="4" t="s">
        <v>511</v>
      </c>
      <c r="DI1" s="4" t="s">
        <v>512</v>
      </c>
      <c r="DJ1" s="4" t="s">
        <v>513</v>
      </c>
      <c r="DK1" s="4" t="s">
        <v>514</v>
      </c>
      <c r="DL1" s="4" t="s">
        <v>56</v>
      </c>
      <c r="DM1" s="4" t="s">
        <v>515</v>
      </c>
      <c r="DN1" s="4" t="s">
        <v>516</v>
      </c>
      <c r="DO1" s="4" t="s">
        <v>517</v>
      </c>
      <c r="DP1" s="4" t="s">
        <v>518</v>
      </c>
      <c r="DQ1" s="4" t="s">
        <v>519</v>
      </c>
      <c r="DR1" s="4" t="s">
        <v>520</v>
      </c>
      <c r="DS1" s="4" t="s">
        <v>521</v>
      </c>
      <c r="DT1" s="4" t="s">
        <v>522</v>
      </c>
      <c r="DU1" s="4" t="s">
        <v>523</v>
      </c>
      <c r="DV1" s="4" t="s">
        <v>524</v>
      </c>
      <c r="DW1" s="4" t="s">
        <v>525</v>
      </c>
      <c r="DX1" s="4" t="s">
        <v>526</v>
      </c>
      <c r="DY1" s="4" t="s">
        <v>527</v>
      </c>
      <c r="DZ1" s="4" t="s">
        <v>528</v>
      </c>
      <c r="EA1" s="4" t="s">
        <v>529</v>
      </c>
      <c r="EB1" s="4" t="s">
        <v>530</v>
      </c>
      <c r="EC1" s="4" t="s">
        <v>531</v>
      </c>
      <c r="ED1" s="4" t="s">
        <v>532</v>
      </c>
      <c r="EE1" s="4" t="s">
        <v>533</v>
      </c>
      <c r="EF1" s="4" t="s">
        <v>52</v>
      </c>
      <c r="EG1" s="4" t="s">
        <v>534</v>
      </c>
      <c r="EH1" s="4" t="s">
        <v>535</v>
      </c>
      <c r="EI1" s="4" t="s">
        <v>536</v>
      </c>
      <c r="EJ1" s="4" t="s">
        <v>537</v>
      </c>
      <c r="EK1" s="4" t="s">
        <v>538</v>
      </c>
      <c r="EL1" s="4" t="s">
        <v>539</v>
      </c>
      <c r="EM1" s="4" t="s">
        <v>540</v>
      </c>
      <c r="EN1" s="4" t="s">
        <v>541</v>
      </c>
      <c r="EO1" s="4" t="s">
        <v>42</v>
      </c>
      <c r="EP1" s="4" t="s">
        <v>542</v>
      </c>
      <c r="EQ1" s="4" t="s">
        <v>543</v>
      </c>
      <c r="ER1" s="4" t="s">
        <v>544</v>
      </c>
      <c r="ES1" s="4" t="s">
        <v>545</v>
      </c>
      <c r="ET1" s="4" t="s">
        <v>546</v>
      </c>
      <c r="EU1" s="4" t="s">
        <v>547</v>
      </c>
      <c r="EV1" s="4" t="s">
        <v>548</v>
      </c>
      <c r="EW1" s="4" t="s">
        <v>549</v>
      </c>
      <c r="EX1" s="4" t="s">
        <v>550</v>
      </c>
      <c r="EY1" s="4" t="s">
        <v>551</v>
      </c>
      <c r="EZ1" s="4" t="s">
        <v>552</v>
      </c>
      <c r="FA1" s="4" t="s">
        <v>553</v>
      </c>
      <c r="FB1" s="4" t="s">
        <v>554</v>
      </c>
      <c r="FC1" s="4" t="s">
        <v>555</v>
      </c>
      <c r="FD1" s="4" t="s">
        <v>556</v>
      </c>
      <c r="FE1" s="4" t="s">
        <v>557</v>
      </c>
      <c r="FF1" s="4" t="s">
        <v>558</v>
      </c>
      <c r="FG1" s="4" t="s">
        <v>559</v>
      </c>
      <c r="FH1" s="4" t="s">
        <v>560</v>
      </c>
      <c r="FI1" s="4" t="s">
        <v>561</v>
      </c>
      <c r="FJ1" s="4" t="s">
        <v>562</v>
      </c>
      <c r="FK1" s="4" t="s">
        <v>563</v>
      </c>
      <c r="FL1" s="4" t="s">
        <v>564</v>
      </c>
      <c r="FM1" s="4" t="s">
        <v>565</v>
      </c>
      <c r="FN1" s="4" t="s">
        <v>566</v>
      </c>
      <c r="FO1" s="4" t="s">
        <v>567</v>
      </c>
      <c r="FP1" s="4" t="s">
        <v>568</v>
      </c>
      <c r="FQ1" s="4" t="s">
        <v>569</v>
      </c>
      <c r="FR1" s="4" t="s">
        <v>570</v>
      </c>
      <c r="FS1" s="4" t="s">
        <v>571</v>
      </c>
      <c r="FT1" s="4" t="s">
        <v>572</v>
      </c>
      <c r="FU1" s="4" t="s">
        <v>573</v>
      </c>
      <c r="FV1" s="4" t="s">
        <v>574</v>
      </c>
      <c r="FW1" s="4" t="s">
        <v>575</v>
      </c>
      <c r="FX1" s="4" t="s">
        <v>55</v>
      </c>
      <c r="FY1" s="4" t="s">
        <v>576</v>
      </c>
      <c r="FZ1" s="4" t="s">
        <v>577</v>
      </c>
      <c r="GA1" s="4" t="s">
        <v>578</v>
      </c>
      <c r="GB1" s="4" t="s">
        <v>579</v>
      </c>
      <c r="GC1" s="4" t="s">
        <v>580</v>
      </c>
      <c r="GD1" s="4" t="s">
        <v>54</v>
      </c>
      <c r="GE1" s="4" t="s">
        <v>581</v>
      </c>
      <c r="GF1" s="4" t="s">
        <v>582</v>
      </c>
      <c r="GG1" s="4" t="s">
        <v>583</v>
      </c>
      <c r="GH1" s="4" t="s">
        <v>584</v>
      </c>
      <c r="GI1" s="4" t="s">
        <v>585</v>
      </c>
      <c r="GJ1" s="4" t="s">
        <v>586</v>
      </c>
      <c r="GK1" s="4" t="s">
        <v>587</v>
      </c>
      <c r="GL1" s="4" t="s">
        <v>50</v>
      </c>
      <c r="GM1" s="4" t="s">
        <v>588</v>
      </c>
      <c r="GN1" s="4" t="s">
        <v>589</v>
      </c>
      <c r="GO1" s="4" t="s">
        <v>590</v>
      </c>
      <c r="GP1" s="4" t="s">
        <v>591</v>
      </c>
      <c r="GQ1" s="4" t="s">
        <v>592</v>
      </c>
      <c r="GR1" s="4" t="s">
        <v>593</v>
      </c>
      <c r="GS1" s="4" t="s">
        <v>594</v>
      </c>
      <c r="GT1" s="4" t="s">
        <v>49</v>
      </c>
      <c r="GU1" s="4" t="s">
        <v>595</v>
      </c>
      <c r="GV1" s="4" t="s">
        <v>596</v>
      </c>
      <c r="GW1" s="4" t="s">
        <v>597</v>
      </c>
      <c r="GX1" s="4" t="s">
        <v>598</v>
      </c>
      <c r="GY1" s="4" t="s">
        <v>599</v>
      </c>
      <c r="GZ1" s="4" t="s">
        <v>600</v>
      </c>
      <c r="HA1" s="4" t="s">
        <v>43</v>
      </c>
      <c r="HB1" s="4" t="s">
        <v>601</v>
      </c>
      <c r="HC1" s="4" t="s">
        <v>602</v>
      </c>
      <c r="HD1" s="4" t="s">
        <v>603</v>
      </c>
      <c r="HE1" s="4" t="s">
        <v>604</v>
      </c>
      <c r="HF1" s="4" t="s">
        <v>605</v>
      </c>
      <c r="HG1" s="4" t="s">
        <v>606</v>
      </c>
      <c r="HH1" s="4" t="s">
        <v>47</v>
      </c>
      <c r="HI1" s="4" t="s">
        <v>44</v>
      </c>
      <c r="HJ1" s="4" t="s">
        <v>607</v>
      </c>
      <c r="HK1" s="4" t="s">
        <v>608</v>
      </c>
      <c r="HL1" s="4" t="s">
        <v>609</v>
      </c>
      <c r="HM1" s="4" t="s">
        <v>610</v>
      </c>
      <c r="HN1" s="4" t="s">
        <v>611</v>
      </c>
      <c r="HO1" s="4" t="s">
        <v>612</v>
      </c>
      <c r="HP1" s="4" t="s">
        <v>613</v>
      </c>
      <c r="HQ1" s="4" t="s">
        <v>614</v>
      </c>
      <c r="HR1" s="4" t="s">
        <v>615</v>
      </c>
      <c r="HS1" s="4" t="s">
        <v>616</v>
      </c>
      <c r="HT1" s="4" t="s">
        <v>617</v>
      </c>
      <c r="HU1" s="4" t="s">
        <v>618</v>
      </c>
      <c r="HV1" s="4" t="s">
        <v>40</v>
      </c>
      <c r="HW1" s="4" t="s">
        <v>619</v>
      </c>
      <c r="HX1" s="4" t="s">
        <v>620</v>
      </c>
      <c r="HY1" s="4" t="s">
        <v>621</v>
      </c>
      <c r="HZ1" s="4" t="s">
        <v>622</v>
      </c>
      <c r="IA1" s="4" t="s">
        <v>623</v>
      </c>
      <c r="IB1" s="4" t="s">
        <v>624</v>
      </c>
      <c r="IC1" s="4" t="s">
        <v>625</v>
      </c>
      <c r="ID1" s="4" t="s">
        <v>626</v>
      </c>
      <c r="IE1" s="4" t="s">
        <v>38</v>
      </c>
      <c r="IF1" s="4" t="s">
        <v>627</v>
      </c>
      <c r="IG1" s="4" t="s">
        <v>628</v>
      </c>
      <c r="IH1" s="4" t="s">
        <v>629</v>
      </c>
      <c r="II1" s="4" t="s">
        <v>51</v>
      </c>
      <c r="IJ1" s="4" t="s">
        <v>630</v>
      </c>
      <c r="IK1" s="4" t="s">
        <v>48</v>
      </c>
      <c r="IL1" s="4" t="s">
        <v>631</v>
      </c>
      <c r="IM1" s="4" t="s">
        <v>632</v>
      </c>
      <c r="IN1" s="4" t="s">
        <v>633</v>
      </c>
      <c r="IO1" s="4" t="s">
        <v>634</v>
      </c>
      <c r="IP1" s="4" t="s">
        <v>635</v>
      </c>
      <c r="IQ1" s="4" t="s">
        <v>41</v>
      </c>
      <c r="IR1" s="4" t="s">
        <v>636</v>
      </c>
      <c r="IS1" s="4" t="s">
        <v>637</v>
      </c>
      <c r="IT1" s="4" t="s">
        <v>638</v>
      </c>
      <c r="IU1" s="4" t="s">
        <v>639</v>
      </c>
      <c r="IV1" s="4" t="s">
        <v>640</v>
      </c>
      <c r="IW1" s="4" t="s">
        <v>641</v>
      </c>
      <c r="IX1" s="4" t="s">
        <v>642</v>
      </c>
      <c r="IY1" s="4" t="s">
        <v>643</v>
      </c>
      <c r="IZ1" s="4" t="s">
        <v>644</v>
      </c>
      <c r="JA1" s="4" t="s">
        <v>46</v>
      </c>
      <c r="JB1" s="4" t="s">
        <v>645</v>
      </c>
      <c r="JC1" s="4" t="s">
        <v>646</v>
      </c>
      <c r="JD1" s="4" t="s">
        <v>45</v>
      </c>
      <c r="JE1" s="4" t="s">
        <v>647</v>
      </c>
      <c r="JF1" s="4" t="s">
        <v>648</v>
      </c>
      <c r="JG1" s="4" t="s">
        <v>649</v>
      </c>
      <c r="JH1" s="4" t="s">
        <v>650</v>
      </c>
      <c r="JI1" s="4" t="s">
        <v>651</v>
      </c>
      <c r="JJ1" s="4" t="s">
        <v>652</v>
      </c>
      <c r="JK1" s="4" t="s">
        <v>653</v>
      </c>
      <c r="JL1" s="4" t="s">
        <v>654</v>
      </c>
      <c r="JM1" s="4" t="s">
        <v>36</v>
      </c>
      <c r="JN1" s="4" t="s">
        <v>655</v>
      </c>
      <c r="JO1" s="4" t="s">
        <v>656</v>
      </c>
      <c r="JP1" s="4" t="s">
        <v>657</v>
      </c>
      <c r="JQ1" s="4" t="s">
        <v>658</v>
      </c>
      <c r="JR1" s="4" t="s">
        <v>659</v>
      </c>
      <c r="JS1" s="4" t="s">
        <v>660</v>
      </c>
      <c r="JT1" s="4" t="s">
        <v>661</v>
      </c>
      <c r="JU1" s="4" t="s">
        <v>662</v>
      </c>
      <c r="JV1" s="4" t="s">
        <v>663</v>
      </c>
      <c r="JW1" s="4" t="s">
        <v>664</v>
      </c>
      <c r="JX1" s="4" t="s">
        <v>665</v>
      </c>
      <c r="JY1" s="4" t="s">
        <v>666</v>
      </c>
      <c r="JZ1" s="4" t="s">
        <v>667</v>
      </c>
      <c r="KA1" s="4" t="s">
        <v>39</v>
      </c>
      <c r="KB1" s="4" t="s">
        <v>668</v>
      </c>
      <c r="KC1" s="4" t="s">
        <v>669</v>
      </c>
      <c r="KD1" s="4" t="s">
        <v>670</v>
      </c>
      <c r="KE1" s="4" t="s">
        <v>671</v>
      </c>
      <c r="KF1" s="4" t="s">
        <v>672</v>
      </c>
      <c r="KG1" s="4" t="s">
        <v>673</v>
      </c>
      <c r="KH1" s="4" t="s">
        <v>53</v>
      </c>
      <c r="KI1" s="4" t="s">
        <v>37</v>
      </c>
      <c r="KJ1" s="4" t="s">
        <v>674</v>
      </c>
      <c r="KK1" s="4" t="s">
        <v>675</v>
      </c>
      <c r="KL1" s="4" t="s">
        <v>676</v>
      </c>
      <c r="KM1" s="4" t="s">
        <v>677</v>
      </c>
      <c r="KN1" s="4" t="s">
        <v>678</v>
      </c>
      <c r="KO1" s="7" t="s">
        <v>144</v>
      </c>
      <c r="KP1" s="4" t="s">
        <v>146</v>
      </c>
      <c r="KQ1" s="8" t="s">
        <v>145</v>
      </c>
      <c r="KR1" s="4" t="s">
        <v>147</v>
      </c>
      <c r="KS1" s="11" t="s">
        <v>148</v>
      </c>
      <c r="KT1" s="11" t="s">
        <v>149</v>
      </c>
      <c r="KU1" s="11" t="s">
        <v>150</v>
      </c>
      <c r="KV1" s="4" t="s">
        <v>151</v>
      </c>
      <c r="KW1" s="4" t="s">
        <v>153</v>
      </c>
      <c r="KX1" s="4" t="s">
        <v>166</v>
      </c>
      <c r="KY1" s="4" t="s">
        <v>154</v>
      </c>
      <c r="KZ1" s="4" t="s">
        <v>161</v>
      </c>
      <c r="LA1" s="4" t="s">
        <v>164</v>
      </c>
      <c r="LB1" s="4" t="s">
        <v>162</v>
      </c>
      <c r="LC1" s="4" t="s">
        <v>163</v>
      </c>
      <c r="LD1" s="4" t="s">
        <v>155</v>
      </c>
      <c r="LE1" s="4" t="s">
        <v>169</v>
      </c>
      <c r="LF1" s="4" t="s">
        <v>168</v>
      </c>
      <c r="LG1" s="4" t="s">
        <v>152</v>
      </c>
      <c r="LH1" s="4" t="s">
        <v>167</v>
      </c>
      <c r="LI1" s="4" t="s">
        <v>165</v>
      </c>
      <c r="LJ1" s="4" t="s">
        <v>159</v>
      </c>
      <c r="LK1" s="4" t="s">
        <v>156</v>
      </c>
      <c r="LL1" s="4" t="s">
        <v>160</v>
      </c>
      <c r="LM1" s="4" t="s">
        <v>157</v>
      </c>
      <c r="LN1" s="4" t="s">
        <v>158</v>
      </c>
      <c r="LP1" s="9" t="s">
        <v>730</v>
      </c>
      <c r="LQ1" s="9" t="s">
        <v>731</v>
      </c>
      <c r="LR1" s="9" t="s">
        <v>732</v>
      </c>
      <c r="LS1" s="9" t="s">
        <v>733</v>
      </c>
      <c r="LT1" s="9" t="s">
        <v>734</v>
      </c>
      <c r="LU1" s="9" t="s">
        <v>735</v>
      </c>
      <c r="LV1" s="9" t="s">
        <v>736</v>
      </c>
      <c r="LW1" s="9" t="s">
        <v>737</v>
      </c>
      <c r="LX1" s="9" t="s">
        <v>738</v>
      </c>
      <c r="LY1" s="9" t="s">
        <v>739</v>
      </c>
      <c r="LZ1" s="9" t="s">
        <v>740</v>
      </c>
      <c r="MA1" s="9" t="s">
        <v>741</v>
      </c>
      <c r="MB1" s="9" t="s">
        <v>742</v>
      </c>
      <c r="MC1" s="9" t="s">
        <v>743</v>
      </c>
      <c r="MD1" s="9" t="s">
        <v>744</v>
      </c>
      <c r="ME1" s="9" t="s">
        <v>745</v>
      </c>
      <c r="MF1" s="9" t="s">
        <v>746</v>
      </c>
      <c r="MG1" s="9" t="s">
        <v>747</v>
      </c>
      <c r="MH1" s="9" t="s">
        <v>748</v>
      </c>
      <c r="MI1" s="9" t="s">
        <v>749</v>
      </c>
      <c r="MJ1" s="9" t="s">
        <v>750</v>
      </c>
      <c r="MK1" s="9" t="s">
        <v>751</v>
      </c>
      <c r="ML1" s="9" t="s">
        <v>752</v>
      </c>
      <c r="MM1" s="9" t="s">
        <v>753</v>
      </c>
      <c r="MN1" s="9" t="s">
        <v>754</v>
      </c>
      <c r="MO1" s="9" t="s">
        <v>755</v>
      </c>
      <c r="MP1" s="9" t="s">
        <v>756</v>
      </c>
      <c r="MQ1" s="9" t="s">
        <v>757</v>
      </c>
      <c r="MR1" s="9" t="s">
        <v>758</v>
      </c>
      <c r="MS1" s="9" t="s">
        <v>759</v>
      </c>
      <c r="MT1" s="9" t="s">
        <v>760</v>
      </c>
      <c r="MU1" s="9" t="s">
        <v>761</v>
      </c>
      <c r="MV1" s="9" t="s">
        <v>762</v>
      </c>
      <c r="MW1" s="9" t="s">
        <v>763</v>
      </c>
      <c r="MX1" s="9" t="s">
        <v>764</v>
      </c>
      <c r="MY1" s="9" t="s">
        <v>765</v>
      </c>
      <c r="MZ1" s="9" t="s">
        <v>766</v>
      </c>
      <c r="NC1" s="9">
        <v>1</v>
      </c>
      <c r="ND1" s="9">
        <v>2</v>
      </c>
      <c r="NE1" s="9">
        <v>3</v>
      </c>
      <c r="NF1" s="9">
        <v>4</v>
      </c>
      <c r="NG1" s="9">
        <v>5</v>
      </c>
      <c r="NH1" s="9">
        <v>6</v>
      </c>
      <c r="NI1" s="9">
        <v>7</v>
      </c>
      <c r="NJ1" s="9">
        <v>8</v>
      </c>
      <c r="NK1" s="9">
        <v>9</v>
      </c>
      <c r="NL1" s="9">
        <v>10</v>
      </c>
      <c r="NM1" s="9">
        <v>11</v>
      </c>
      <c r="NN1" s="9">
        <v>12</v>
      </c>
      <c r="NO1" s="9">
        <v>13</v>
      </c>
      <c r="NP1" s="9">
        <v>14</v>
      </c>
      <c r="NQ1" s="9">
        <v>15</v>
      </c>
      <c r="NR1" s="9">
        <v>16</v>
      </c>
      <c r="NS1" s="9">
        <v>17</v>
      </c>
      <c r="NT1" s="9">
        <v>18</v>
      </c>
      <c r="NU1" s="9">
        <v>19</v>
      </c>
      <c r="NV1" s="9">
        <v>20</v>
      </c>
      <c r="NW1" s="9">
        <v>21</v>
      </c>
      <c r="NX1" s="9">
        <v>22</v>
      </c>
      <c r="NY1" s="9">
        <v>23</v>
      </c>
      <c r="NZ1" s="9">
        <v>24</v>
      </c>
      <c r="OA1" s="9">
        <v>25</v>
      </c>
      <c r="OB1" s="9">
        <v>26</v>
      </c>
      <c r="OC1" s="9">
        <v>27</v>
      </c>
      <c r="OD1" s="9">
        <v>28</v>
      </c>
      <c r="OE1" s="9">
        <v>29</v>
      </c>
      <c r="OF1" s="9">
        <v>30</v>
      </c>
      <c r="OG1" s="9">
        <v>31</v>
      </c>
      <c r="OH1" s="9">
        <v>32</v>
      </c>
      <c r="OI1" s="9">
        <v>33</v>
      </c>
      <c r="OJ1" s="9">
        <v>34</v>
      </c>
      <c r="OK1" s="9">
        <v>35</v>
      </c>
      <c r="OL1" s="9">
        <v>36</v>
      </c>
      <c r="OM1" s="9" t="s">
        <v>767</v>
      </c>
    </row>
    <row r="2" spans="1:403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f>IF(AND(Tabela2[[#This Row],[hora bus]]=H1,Tabela2[[#This Row],[lat bus]]=I1,Tabela2[[#This Row],[lon bus]]=J1),1,0)</f>
        <v>0</v>
      </c>
      <c r="L2" s="11">
        <v>0</v>
      </c>
      <c r="M2" s="11">
        <v>0</v>
      </c>
      <c r="N2" s="11">
        <v>-23.639852999999999</v>
      </c>
      <c r="O2" s="11" t="s">
        <v>58</v>
      </c>
      <c r="P2" s="11">
        <v>-23.639799</v>
      </c>
      <c r="Q2" s="11">
        <v>-23.639764</v>
      </c>
      <c r="R2" s="11">
        <v>-23.639512</v>
      </c>
      <c r="S2" s="11">
        <v>-23.639119999999998</v>
      </c>
      <c r="T2" s="11">
        <v>-23.639026000000001</v>
      </c>
      <c r="U2" s="11">
        <v>-23.638940999999999</v>
      </c>
      <c r="V2" s="11">
        <v>-23.638891999999998</v>
      </c>
      <c r="W2" s="11">
        <v>-23.638829000000001</v>
      </c>
      <c r="X2" s="11">
        <v>-23.638784000000001</v>
      </c>
      <c r="Y2" s="11">
        <v>-23.638743999999999</v>
      </c>
      <c r="Z2" s="11">
        <v>-23.638663000000001</v>
      </c>
      <c r="AA2" s="11">
        <v>-23.638604000000001</v>
      </c>
      <c r="AB2" s="11">
        <v>-23.638511000000001</v>
      </c>
      <c r="AC2" s="11">
        <v>-23.638463999999999</v>
      </c>
      <c r="AD2" s="11">
        <v>-23.638397000000001</v>
      </c>
      <c r="AE2" s="11">
        <v>-23.638283000000001</v>
      </c>
      <c r="AF2" s="11">
        <v>-23.638237</v>
      </c>
      <c r="AG2" s="11">
        <v>-23.637929</v>
      </c>
      <c r="AH2" s="11">
        <v>-23.637761999999999</v>
      </c>
      <c r="AI2" s="11">
        <v>-23.637618</v>
      </c>
      <c r="AJ2" s="11">
        <v>-23.637506999999999</v>
      </c>
      <c r="AK2" s="11">
        <v>-23.637408000000001</v>
      </c>
      <c r="AL2" s="11">
        <v>-23.637336999999999</v>
      </c>
      <c r="AM2" s="11">
        <v>-23.637215999999999</v>
      </c>
      <c r="AN2" s="11">
        <v>-23.637163999999999</v>
      </c>
      <c r="AO2" s="11">
        <v>-23.637108999999999</v>
      </c>
      <c r="AP2" s="11">
        <v>-23.637080000000001</v>
      </c>
      <c r="AQ2" s="11">
        <v>-23.637066000000001</v>
      </c>
      <c r="AR2" s="11">
        <v>-23.637059000000001</v>
      </c>
      <c r="AS2" s="11">
        <v>-23.637055</v>
      </c>
      <c r="AT2" s="11">
        <v>-23.637051</v>
      </c>
      <c r="AU2" s="11" t="s">
        <v>60</v>
      </c>
      <c r="AV2" s="11">
        <v>-23.637049999999999</v>
      </c>
      <c r="AW2" s="11">
        <v>-23.637048</v>
      </c>
      <c r="AX2" s="11">
        <v>-23.637021000000001</v>
      </c>
      <c r="AY2" s="11">
        <v>-23.636980000000001</v>
      </c>
      <c r="AZ2" s="11">
        <v>-23.636894999999999</v>
      </c>
      <c r="BA2" s="11">
        <v>-23.636800000000001</v>
      </c>
      <c r="BB2" s="11">
        <v>-23.636664</v>
      </c>
      <c r="BC2" s="11">
        <v>-23.636437000000001</v>
      </c>
      <c r="BD2" s="11">
        <v>-23.636106999999999</v>
      </c>
      <c r="BE2" s="11">
        <v>-23.635802999999999</v>
      </c>
      <c r="BF2" s="11">
        <v>-23.635708000000001</v>
      </c>
      <c r="BG2" s="11">
        <v>-23.635604000000001</v>
      </c>
      <c r="BH2" s="11">
        <v>-23.635429999999999</v>
      </c>
      <c r="BI2" s="11">
        <v>-23.635344</v>
      </c>
      <c r="BJ2" s="11" t="s">
        <v>62</v>
      </c>
      <c r="BK2" s="11">
        <v>-23.635121000000002</v>
      </c>
      <c r="BL2" s="11">
        <v>-23.634763</v>
      </c>
      <c r="BM2" s="11">
        <v>-23.633644</v>
      </c>
      <c r="BN2" s="11" t="s">
        <v>64</v>
      </c>
      <c r="BO2" s="11">
        <v>-23.632666</v>
      </c>
      <c r="BP2" s="11">
        <v>-23.63212</v>
      </c>
      <c r="BQ2" s="11">
        <v>-23.632014999999999</v>
      </c>
      <c r="BR2" s="11">
        <v>-23.63158</v>
      </c>
      <c r="BS2" s="11">
        <v>-23.631131</v>
      </c>
      <c r="BT2" s="11">
        <v>-23.630945000000001</v>
      </c>
      <c r="BU2" s="11">
        <v>-23.630710000000001</v>
      </c>
      <c r="BV2" s="11" t="s">
        <v>66</v>
      </c>
      <c r="BW2" s="11">
        <v>-23.630291</v>
      </c>
      <c r="BX2" s="11">
        <v>-23.629709999999999</v>
      </c>
      <c r="BY2" s="11" t="s">
        <v>68</v>
      </c>
      <c r="BZ2" s="11">
        <v>-23.629073000000002</v>
      </c>
      <c r="CA2" s="11">
        <v>-23.628996000000001</v>
      </c>
      <c r="CB2" s="11">
        <v>-23.628820999999999</v>
      </c>
      <c r="CC2" s="11">
        <v>-23.628571999999998</v>
      </c>
      <c r="CD2" s="11">
        <v>-23.628077000000001</v>
      </c>
      <c r="CE2" s="11">
        <v>-23.627686000000001</v>
      </c>
      <c r="CF2" s="11" t="s">
        <v>70</v>
      </c>
      <c r="CG2" s="11">
        <v>-23.626916000000001</v>
      </c>
      <c r="CH2" s="11">
        <v>-23.626071</v>
      </c>
      <c r="CI2" s="11">
        <v>-23.625737000000001</v>
      </c>
      <c r="CJ2" s="11" t="s">
        <v>72</v>
      </c>
      <c r="CK2" s="11">
        <v>-23.624578</v>
      </c>
      <c r="CL2" s="11">
        <v>-23.624193000000002</v>
      </c>
      <c r="CM2" s="11">
        <v>-23.624072000000002</v>
      </c>
      <c r="CN2" s="11">
        <v>-23.623860000000001</v>
      </c>
      <c r="CO2" s="11">
        <v>-23.623605999999999</v>
      </c>
      <c r="CP2" s="11">
        <v>-23.623256000000001</v>
      </c>
      <c r="CQ2" s="11" t="s">
        <v>74</v>
      </c>
      <c r="CR2" s="11">
        <v>-23.622169</v>
      </c>
      <c r="CS2" s="11">
        <v>-23.621393999999999</v>
      </c>
      <c r="CT2" s="11">
        <v>-23.621075999999999</v>
      </c>
      <c r="CU2" s="11" t="s">
        <v>76</v>
      </c>
      <c r="CV2" s="11">
        <v>-23.620778000000001</v>
      </c>
      <c r="CW2" s="11">
        <v>-23.620350999999999</v>
      </c>
      <c r="CX2" s="11">
        <v>-23.619797999999999</v>
      </c>
      <c r="CY2" s="11">
        <v>-23.619533000000001</v>
      </c>
      <c r="CZ2" s="11">
        <v>-23.619288000000001</v>
      </c>
      <c r="DA2" s="11">
        <v>-23.61908</v>
      </c>
      <c r="DB2" s="11">
        <v>-23.618872</v>
      </c>
      <c r="DC2" s="11">
        <v>-23.618675</v>
      </c>
      <c r="DD2" s="11" t="s">
        <v>78</v>
      </c>
      <c r="DE2" s="11">
        <v>-23.618312</v>
      </c>
      <c r="DF2" s="11">
        <v>-23.618203999999999</v>
      </c>
      <c r="DG2" s="11" t="s">
        <v>80</v>
      </c>
      <c r="DH2" s="11">
        <v>-23.618010000000002</v>
      </c>
      <c r="DI2" s="11">
        <v>-23.617940000000001</v>
      </c>
      <c r="DJ2" s="11">
        <v>-23.617820999999999</v>
      </c>
      <c r="DK2" s="11" t="s">
        <v>82</v>
      </c>
      <c r="DL2" s="11">
        <v>-23.615836000000002</v>
      </c>
      <c r="DM2" s="11">
        <v>-23.615265000000001</v>
      </c>
      <c r="DN2" s="11">
        <v>-23.614879999999999</v>
      </c>
      <c r="DO2" s="11">
        <v>-23.614459</v>
      </c>
      <c r="DP2" s="11" t="s">
        <v>84</v>
      </c>
      <c r="DQ2" s="11">
        <v>-23.613924000000001</v>
      </c>
      <c r="DR2" s="11">
        <v>-23.613852999999999</v>
      </c>
      <c r="DS2" s="11">
        <v>-23.613803999999998</v>
      </c>
      <c r="DT2" s="11">
        <v>-23.613744000000001</v>
      </c>
      <c r="DU2" s="11">
        <v>-23.613692</v>
      </c>
      <c r="DV2" s="11">
        <v>-23.613679999999999</v>
      </c>
      <c r="DW2" s="11">
        <v>-23.613682000000001</v>
      </c>
      <c r="DX2" s="11">
        <v>-23.613719</v>
      </c>
      <c r="DY2" s="11">
        <v>-23.613734000000001</v>
      </c>
      <c r="DZ2" s="11" t="s">
        <v>86</v>
      </c>
      <c r="EA2" s="11">
        <v>-23.613720000000001</v>
      </c>
      <c r="EB2" s="11">
        <v>-23.613094</v>
      </c>
      <c r="EC2" s="11">
        <v>-23.612945</v>
      </c>
      <c r="ED2" s="11" t="s">
        <v>88</v>
      </c>
      <c r="EE2" s="11">
        <v>-23.611761000000001</v>
      </c>
      <c r="EF2" s="11">
        <v>-23.610918000000002</v>
      </c>
      <c r="EG2" s="11" t="s">
        <v>90</v>
      </c>
      <c r="EH2" s="11">
        <v>-23.609703</v>
      </c>
      <c r="EI2" s="11">
        <v>-23.609255000000001</v>
      </c>
      <c r="EJ2" s="11">
        <v>-23.609002</v>
      </c>
      <c r="EK2" s="11">
        <v>-23.608757000000001</v>
      </c>
      <c r="EL2" s="11">
        <v>-23.608547000000002</v>
      </c>
      <c r="EM2" s="11" t="s">
        <v>92</v>
      </c>
      <c r="EN2" s="11">
        <v>-23.608250000000002</v>
      </c>
      <c r="EO2" s="11">
        <v>-23.607880999999999</v>
      </c>
      <c r="EP2" s="11">
        <v>-23.607680999999999</v>
      </c>
      <c r="EQ2" s="11">
        <v>-23.607054000000002</v>
      </c>
      <c r="ER2" s="11">
        <v>-23.606712999999999</v>
      </c>
      <c r="ES2" s="11">
        <v>-23.606096000000001</v>
      </c>
      <c r="ET2" s="11">
        <v>-23.605808</v>
      </c>
      <c r="EU2" s="11">
        <v>-23.605467999999998</v>
      </c>
      <c r="EV2" s="11" t="s">
        <v>94</v>
      </c>
      <c r="EW2" s="11">
        <v>-23.604861</v>
      </c>
      <c r="EX2" s="11">
        <v>-23.603750000000002</v>
      </c>
      <c r="EY2" s="11" t="s">
        <v>96</v>
      </c>
      <c r="EZ2" s="11">
        <v>-23.602608</v>
      </c>
      <c r="FA2" s="11">
        <v>-23.601863999999999</v>
      </c>
      <c r="FB2" s="11">
        <v>-23.601510999999999</v>
      </c>
      <c r="FC2" s="11" t="s">
        <v>98</v>
      </c>
      <c r="FD2" s="11">
        <v>-23.601102999999998</v>
      </c>
      <c r="FE2" s="11">
        <v>-23.600579</v>
      </c>
      <c r="FF2" s="11">
        <v>-23.599861000000001</v>
      </c>
      <c r="FG2" s="11" t="s">
        <v>100</v>
      </c>
      <c r="FH2" s="11">
        <v>-23.599568000000001</v>
      </c>
      <c r="FI2" s="11">
        <v>-23.599238</v>
      </c>
      <c r="FJ2" s="11">
        <v>-23.599035000000001</v>
      </c>
      <c r="FK2" s="11">
        <v>-23.598946000000002</v>
      </c>
      <c r="FL2" s="11">
        <v>-23.598868</v>
      </c>
      <c r="FM2" s="11">
        <v>-23.598803</v>
      </c>
      <c r="FN2" s="11">
        <v>-23.598641000000001</v>
      </c>
      <c r="FO2" s="11">
        <v>-23.598531000000001</v>
      </c>
      <c r="FP2" s="11">
        <v>-23.598409</v>
      </c>
      <c r="FQ2" s="11" t="s">
        <v>102</v>
      </c>
      <c r="FR2" s="11">
        <v>-23.598220999999999</v>
      </c>
      <c r="FS2" s="11">
        <v>-23.598011</v>
      </c>
      <c r="FT2" s="11">
        <v>-23.597684000000001</v>
      </c>
      <c r="FU2" s="11">
        <v>-23.597225999999999</v>
      </c>
      <c r="FV2" s="11">
        <v>-23.596623000000001</v>
      </c>
      <c r="FW2" s="11">
        <v>-23.59647</v>
      </c>
      <c r="FX2" s="11" t="s">
        <v>104</v>
      </c>
      <c r="FY2" s="11">
        <v>-23.596364000000001</v>
      </c>
      <c r="FZ2" s="11">
        <v>-23.596311</v>
      </c>
      <c r="GA2" s="11">
        <v>-23.596214</v>
      </c>
      <c r="GB2" s="11">
        <v>-23.596126999999999</v>
      </c>
      <c r="GC2" s="11">
        <v>-23.595998999999999</v>
      </c>
      <c r="GD2" s="11">
        <v>-23.595849999999999</v>
      </c>
      <c r="GE2" s="11">
        <v>-23.595742000000001</v>
      </c>
      <c r="GF2" s="11">
        <v>-23.595651</v>
      </c>
      <c r="GG2" s="11">
        <v>-23.595590999999999</v>
      </c>
      <c r="GH2" s="11" t="s">
        <v>106</v>
      </c>
      <c r="GI2" s="11">
        <v>-23.595524999999999</v>
      </c>
      <c r="GJ2" s="11">
        <v>-23.595483999999999</v>
      </c>
      <c r="GK2" s="11">
        <v>-23.595462999999999</v>
      </c>
      <c r="GL2" s="11" t="s">
        <v>108</v>
      </c>
      <c r="GM2" s="11">
        <v>-23.595486000000001</v>
      </c>
      <c r="GN2" s="11">
        <v>-23.595527000000001</v>
      </c>
      <c r="GO2" s="11">
        <v>-23.595528999999999</v>
      </c>
      <c r="GP2" s="11">
        <v>-23.595500000000001</v>
      </c>
      <c r="GQ2" s="11">
        <v>-23.595358000000001</v>
      </c>
      <c r="GR2" s="11">
        <v>-23.594973</v>
      </c>
      <c r="GS2" s="11">
        <v>-23.594487999999998</v>
      </c>
      <c r="GT2" s="11" t="s">
        <v>110</v>
      </c>
      <c r="GU2" s="11">
        <v>-23.594221999999998</v>
      </c>
      <c r="GV2" s="11">
        <v>-23.594123</v>
      </c>
      <c r="GW2" s="11">
        <v>-23.594010000000001</v>
      </c>
      <c r="GX2" s="11">
        <v>-23.593888</v>
      </c>
      <c r="GY2" s="11">
        <v>-23.593769000000002</v>
      </c>
      <c r="GZ2" s="11">
        <v>-23.593094000000001</v>
      </c>
      <c r="HA2" s="11">
        <v>-23.592994999999998</v>
      </c>
      <c r="HB2" s="11">
        <v>-23.592922999999999</v>
      </c>
      <c r="HC2" s="11">
        <v>-23.592851</v>
      </c>
      <c r="HD2" s="11" t="s">
        <v>112</v>
      </c>
      <c r="HE2" s="11">
        <v>-23.592760999999999</v>
      </c>
      <c r="HF2" s="11">
        <v>-23.592601999999999</v>
      </c>
      <c r="HG2" s="11">
        <v>-23.592623</v>
      </c>
      <c r="HH2" s="11">
        <v>-23.592711000000001</v>
      </c>
      <c r="HI2" s="11" t="s">
        <v>114</v>
      </c>
      <c r="HJ2" s="11">
        <v>-23.592877000000001</v>
      </c>
      <c r="HK2" s="11">
        <v>-23.592922999999999</v>
      </c>
      <c r="HL2" s="11">
        <v>-23.593025000000001</v>
      </c>
      <c r="HM2" s="11">
        <v>-23.593153000000001</v>
      </c>
      <c r="HN2" s="11">
        <v>-23.593440999999999</v>
      </c>
      <c r="HO2" s="11">
        <v>-23.593855999999999</v>
      </c>
      <c r="HP2" s="11">
        <v>-23.594225999999999</v>
      </c>
      <c r="HQ2" s="11">
        <v>-23.5943</v>
      </c>
      <c r="HR2" s="11">
        <v>-23.594386</v>
      </c>
      <c r="HS2" s="11">
        <v>-23.594877</v>
      </c>
      <c r="HT2" s="11">
        <v>-23.595056</v>
      </c>
      <c r="HU2" s="11" t="s">
        <v>116</v>
      </c>
      <c r="HV2" s="11">
        <v>-23.595321999999999</v>
      </c>
      <c r="HW2" s="11">
        <v>-23.595413000000001</v>
      </c>
      <c r="HX2" s="11">
        <v>-23.595454</v>
      </c>
      <c r="HY2" s="11">
        <v>-23.595475</v>
      </c>
      <c r="HZ2" s="11">
        <v>-23.595462999999999</v>
      </c>
      <c r="IA2" s="11">
        <v>-23.595288</v>
      </c>
      <c r="IB2" s="11">
        <v>-23.595147999999998</v>
      </c>
      <c r="IC2" s="11">
        <v>-23.595081</v>
      </c>
      <c r="ID2" s="11" t="s">
        <v>118</v>
      </c>
      <c r="IE2" s="11">
        <v>-23.594964999999998</v>
      </c>
      <c r="IF2" s="11">
        <v>-23.594889999999999</v>
      </c>
      <c r="IG2" s="11">
        <v>-23.594721</v>
      </c>
      <c r="IH2" s="11">
        <v>-23.594656000000001</v>
      </c>
      <c r="II2" s="11">
        <v>-23.594557999999999</v>
      </c>
      <c r="IJ2" s="11">
        <v>-23.594463000000001</v>
      </c>
      <c r="IK2" s="11">
        <v>-23.594307000000001</v>
      </c>
      <c r="IL2" s="11">
        <v>-23.594163999999999</v>
      </c>
      <c r="IM2" s="11">
        <v>-23.594016</v>
      </c>
      <c r="IN2" s="11">
        <v>-23.593785</v>
      </c>
      <c r="IO2" s="11">
        <v>-23.593294</v>
      </c>
      <c r="IP2" s="11">
        <v>-23.593191999999998</v>
      </c>
      <c r="IQ2" s="11" t="s">
        <v>120</v>
      </c>
      <c r="IR2" s="11">
        <v>-23.593029000000001</v>
      </c>
      <c r="IS2" s="11">
        <v>-23.592851</v>
      </c>
      <c r="IT2" s="11">
        <v>-23.592742999999999</v>
      </c>
      <c r="IU2" s="11">
        <v>-23.592676000000001</v>
      </c>
      <c r="IV2" s="11" t="s">
        <v>122</v>
      </c>
      <c r="IW2" s="11">
        <v>-23.592610000000001</v>
      </c>
      <c r="IX2" s="11">
        <v>-23.592578</v>
      </c>
      <c r="IY2" s="11">
        <v>-23.592510999999998</v>
      </c>
      <c r="IZ2" s="11">
        <v>-23.592378</v>
      </c>
      <c r="JA2" s="11">
        <v>-23.592217999999999</v>
      </c>
      <c r="JB2" s="11">
        <v>-23.591916999999999</v>
      </c>
      <c r="JC2" s="11">
        <v>-23.591532999999998</v>
      </c>
      <c r="JD2" s="11">
        <v>-23.591204999999999</v>
      </c>
      <c r="JE2" s="11">
        <v>-23.591107999999998</v>
      </c>
      <c r="JF2" s="11">
        <v>-23.591027</v>
      </c>
      <c r="JG2" s="11">
        <v>-23.590954</v>
      </c>
      <c r="JH2" s="11">
        <v>-23.590361000000001</v>
      </c>
      <c r="JI2" s="11">
        <v>-23.590464999999998</v>
      </c>
      <c r="JJ2" s="11" t="s">
        <v>124</v>
      </c>
      <c r="JK2" s="11">
        <v>-23.590499999999999</v>
      </c>
      <c r="JL2" s="11">
        <v>-23.590624999999999</v>
      </c>
      <c r="JM2" s="11" t="s">
        <v>126</v>
      </c>
      <c r="JN2" s="11">
        <v>-23.590641999999999</v>
      </c>
      <c r="JO2" s="11">
        <v>-23.590734999999999</v>
      </c>
      <c r="JP2" s="11">
        <v>-23.590799000000001</v>
      </c>
      <c r="JQ2" s="11">
        <v>-23.590796000000001</v>
      </c>
      <c r="JR2" s="11">
        <v>-23.590748000000001</v>
      </c>
      <c r="JS2" s="11">
        <v>-23.590389999999999</v>
      </c>
      <c r="JT2" s="11">
        <v>-23.589656999999999</v>
      </c>
      <c r="JU2" s="11">
        <v>-23.589198</v>
      </c>
      <c r="JV2" s="11">
        <v>-23.589319</v>
      </c>
      <c r="JW2" s="11">
        <v>-23.589423</v>
      </c>
      <c r="JX2" s="11">
        <v>-23.589386000000001</v>
      </c>
      <c r="JY2" s="11">
        <v>-23.589372999999998</v>
      </c>
      <c r="JZ2" s="11">
        <v>-23.589364</v>
      </c>
      <c r="KA2" s="11">
        <v>-23.589355000000001</v>
      </c>
      <c r="KB2" s="11">
        <v>-23.589348999999999</v>
      </c>
      <c r="KC2" s="11">
        <v>-23.589345000000002</v>
      </c>
      <c r="KD2" s="11">
        <v>-23.589333</v>
      </c>
      <c r="KE2" s="11">
        <v>-23.589438999999999</v>
      </c>
      <c r="KF2" s="11">
        <v>-23.589445000000001</v>
      </c>
      <c r="KG2" s="11">
        <v>-23.589448999999998</v>
      </c>
      <c r="KH2" s="11">
        <v>-23.589458</v>
      </c>
      <c r="KI2" s="11">
        <v>-23.589462000000001</v>
      </c>
      <c r="KJ2" s="11">
        <v>-23.589473000000002</v>
      </c>
      <c r="KK2" s="11" t="s">
        <v>128</v>
      </c>
      <c r="KL2" s="11">
        <v>-23.589478</v>
      </c>
      <c r="KM2" s="11">
        <f>SMALL(Tabela2[[#This Row],[1]:[285]],1)</f>
        <v>-23.639852999999999</v>
      </c>
      <c r="KN2" s="11">
        <f>MATCH(Tabela2[[#This Row],[1° menor]],Tabela2[[#This Row],[1]:[285]],0)</f>
        <v>1</v>
      </c>
      <c r="KO2" s="14"/>
      <c r="KP2" s="11"/>
      <c r="KQ2" s="15"/>
      <c r="KR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P2" s="9">
        <v>2</v>
      </c>
      <c r="LQ2" s="9">
        <v>34</v>
      </c>
      <c r="LR2" s="9">
        <v>49</v>
      </c>
      <c r="LS2" s="9">
        <v>53</v>
      </c>
      <c r="LT2" s="9">
        <v>61</v>
      </c>
      <c r="LU2" s="9">
        <v>64</v>
      </c>
      <c r="LV2" s="9">
        <v>71</v>
      </c>
      <c r="LW2" s="9">
        <v>75</v>
      </c>
      <c r="LX2" s="9">
        <v>82</v>
      </c>
      <c r="LY2" s="9">
        <v>86</v>
      </c>
      <c r="LZ2" s="9">
        <v>95</v>
      </c>
      <c r="MA2" s="9">
        <v>98</v>
      </c>
      <c r="MB2" s="9">
        <v>102</v>
      </c>
      <c r="MC2" s="9">
        <v>107</v>
      </c>
      <c r="MD2" s="9">
        <v>117</v>
      </c>
      <c r="ME2" s="9">
        <v>121</v>
      </c>
      <c r="MF2" s="9">
        <v>124</v>
      </c>
      <c r="MG2" s="9">
        <v>130</v>
      </c>
      <c r="MH2" s="9">
        <v>139</v>
      </c>
      <c r="MI2" s="9">
        <v>142</v>
      </c>
      <c r="MJ2" s="9">
        <v>146</v>
      </c>
      <c r="MK2" s="9">
        <v>150</v>
      </c>
      <c r="ML2" s="9">
        <v>160</v>
      </c>
      <c r="MM2" s="9">
        <v>167</v>
      </c>
      <c r="MN2" s="9">
        <v>177</v>
      </c>
      <c r="MO2" s="9">
        <v>181</v>
      </c>
      <c r="MP2" s="9">
        <v>189</v>
      </c>
      <c r="MQ2" s="9">
        <v>199</v>
      </c>
      <c r="MR2" s="9">
        <v>204</v>
      </c>
      <c r="MS2" s="9">
        <v>216</v>
      </c>
      <c r="MT2" s="9">
        <v>225</v>
      </c>
      <c r="MU2" s="9">
        <v>238</v>
      </c>
      <c r="MV2" s="9">
        <v>243</v>
      </c>
      <c r="MW2" s="9">
        <v>257</v>
      </c>
      <c r="MX2" s="9">
        <v>260</v>
      </c>
      <c r="MY2" s="9">
        <v>284</v>
      </c>
      <c r="MZ2" s="9">
        <f>IF(MX2&lt;&gt;"",MX2-LOOKUP(2,1/(LEN($LP$1:LP2)&gt;0),LP$1:LP2),"")</f>
        <v>258</v>
      </c>
      <c r="NB2" s="9">
        <v>1</v>
      </c>
      <c r="NC2" s="19" t="e">
        <f>SMALL(LP$4:LP$647,$CC2)</f>
        <v>#NUM!</v>
      </c>
      <c r="ND2" s="19" t="e">
        <f>SMALL(LQ$4:LQ$647,$CC2)</f>
        <v>#NUM!</v>
      </c>
      <c r="NE2" s="19" t="e">
        <f>SMALL(LR$4:LR$647,$CC2)</f>
        <v>#NUM!</v>
      </c>
      <c r="NF2" s="19" t="e">
        <f>SMALL(LS$4:LS$647,$CC2)</f>
        <v>#NUM!</v>
      </c>
      <c r="NG2" s="19" t="e">
        <f>SMALL(LT$4:LT$647,$CC2)</f>
        <v>#NUM!</v>
      </c>
      <c r="NH2" s="19" t="e">
        <f>SMALL(LU$4:LU$647,$CC2)</f>
        <v>#NUM!</v>
      </c>
      <c r="NI2" s="19" t="e">
        <f>SMALL(LV$4:LV$647,$CC2)</f>
        <v>#NUM!</v>
      </c>
      <c r="NJ2" s="19" t="e">
        <f>SMALL(LW$4:LW$647,$CC2)</f>
        <v>#NUM!</v>
      </c>
      <c r="NK2" s="19" t="e">
        <f>SMALL(LX$4:LX$647,$CC2)</f>
        <v>#NUM!</v>
      </c>
      <c r="NL2" s="19" t="e">
        <f>SMALL(LY$4:LY$647,$CC2)</f>
        <v>#NUM!</v>
      </c>
      <c r="NM2" s="19" t="e">
        <f>SMALL(LZ$4:LZ$647,$CC2)</f>
        <v>#NUM!</v>
      </c>
      <c r="NN2" s="19" t="e">
        <f>SMALL(MA$4:MA$647,$CC2)</f>
        <v>#NUM!</v>
      </c>
      <c r="NO2" s="19" t="e">
        <f>SMALL(MB$4:MB$647,$CC2)</f>
        <v>#NUM!</v>
      </c>
      <c r="NP2" s="19" t="e">
        <f>SMALL(MC$4:MC$647,$CC2)</f>
        <v>#NUM!</v>
      </c>
      <c r="NQ2" s="19" t="e">
        <f>SMALL(MD$4:MD$647,$CC2)</f>
        <v>#NUM!</v>
      </c>
      <c r="NR2" s="19" t="e">
        <f>SMALL(ME$4:ME$647,$CC2)</f>
        <v>#NUM!</v>
      </c>
      <c r="NS2" s="19" t="e">
        <f>SMALL(MF$4:MF$647,$CC2)</f>
        <v>#NUM!</v>
      </c>
      <c r="NT2" s="19" t="e">
        <f>SMALL(MG$4:MG$647,$CC2)</f>
        <v>#NUM!</v>
      </c>
      <c r="NU2" s="19" t="e">
        <f>SMALL(MH$4:MH$647,$CC2)</f>
        <v>#NUM!</v>
      </c>
      <c r="NV2" s="19" t="e">
        <f>SMALL(MI$4:MI$647,$CC2)</f>
        <v>#NUM!</v>
      </c>
      <c r="NW2" s="19" t="e">
        <f>SMALL(MJ$4:MJ$647,$CC2)</f>
        <v>#NUM!</v>
      </c>
      <c r="NX2" s="19" t="e">
        <f>SMALL(MK$4:MK$647,$CC2)</f>
        <v>#NUM!</v>
      </c>
      <c r="NY2" s="19" t="e">
        <f>SMALL(ML$4:ML$647,$CC2)</f>
        <v>#NUM!</v>
      </c>
      <c r="NZ2" s="19" t="e">
        <f>SMALL(MM$4:MM$647,$CC2)</f>
        <v>#NUM!</v>
      </c>
      <c r="OA2" s="19" t="e">
        <f>SMALL(MN$4:MN$647,$CC2)</f>
        <v>#NUM!</v>
      </c>
      <c r="OB2" s="19" t="e">
        <f>SMALL(MO$4:MO$647,$CC2)</f>
        <v>#NUM!</v>
      </c>
      <c r="OC2" s="19" t="e">
        <f>SMALL(MP$4:MP$647,$CC2)</f>
        <v>#NUM!</v>
      </c>
      <c r="OD2" s="19" t="e">
        <f>SMALL(MQ$4:MQ$647,$CC2)</f>
        <v>#NUM!</v>
      </c>
      <c r="OE2" s="19" t="e">
        <f>SMALL(MR$4:MR$647,$CC2)</f>
        <v>#NUM!</v>
      </c>
      <c r="OF2" s="19" t="e">
        <f>SMALL(MS$4:MS$647,$CC2)</f>
        <v>#NUM!</v>
      </c>
      <c r="OG2" s="19" t="e">
        <f>SMALL(MT$4:MT$647,$CC2)</f>
        <v>#NUM!</v>
      </c>
      <c r="OH2" s="19" t="e">
        <f>SMALL(MU$4:MU$647,$CC2)</f>
        <v>#NUM!</v>
      </c>
      <c r="OI2" s="19" t="e">
        <f>SMALL(MV$4:MV$647,$CC2)</f>
        <v>#NUM!</v>
      </c>
      <c r="OJ2" s="19" t="e">
        <f>SMALL(MW$4:MW$647,$CC2)</f>
        <v>#NUM!</v>
      </c>
      <c r="OK2" s="19" t="e">
        <f>SMALL(MX$4:MX$647,$CC2)</f>
        <v>#NUM!</v>
      </c>
      <c r="OL2" s="19" t="e">
        <f>SMALL(MY$4:MY$647,$CC2)</f>
        <v>#NUM!</v>
      </c>
      <c r="OM2" s="19" t="e">
        <f>OK2-NC2</f>
        <v>#NUM!</v>
      </c>
    </row>
    <row r="3" spans="1:403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f>IF(AND(Tabela2[[#This Row],[hora bus]]=H2,Tabela2[[#This Row],[lat bus]]=I2,Tabela2[[#This Row],[lon bus]]=J2),1,0)</f>
        <v>0</v>
      </c>
      <c r="L3" s="11">
        <v>1</v>
      </c>
      <c r="M3" s="11">
        <v>1</v>
      </c>
      <c r="N3" s="11">
        <v>-46.607273999999997</v>
      </c>
      <c r="O3" s="11" t="s">
        <v>59</v>
      </c>
      <c r="P3" s="11">
        <v>-46.607340999999998</v>
      </c>
      <c r="Q3" s="11">
        <v>-46.607382999999999</v>
      </c>
      <c r="R3" s="11">
        <v>-46.607486999999999</v>
      </c>
      <c r="S3" s="11">
        <v>-46.607464</v>
      </c>
      <c r="T3" s="11">
        <v>-46.607472999999999</v>
      </c>
      <c r="U3" s="11">
        <v>-46.607503000000001</v>
      </c>
      <c r="V3" s="11">
        <v>-46.607531000000002</v>
      </c>
      <c r="W3" s="11">
        <v>-46.607585</v>
      </c>
      <c r="X3" s="11">
        <v>-46.607635999999999</v>
      </c>
      <c r="Y3" s="11">
        <v>-46.607686000000001</v>
      </c>
      <c r="Z3" s="11">
        <v>-46.607793999999998</v>
      </c>
      <c r="AA3" s="11">
        <v>-46.607872999999998</v>
      </c>
      <c r="AB3" s="11">
        <v>-46.607951</v>
      </c>
      <c r="AC3" s="11">
        <v>-46.607979999999998</v>
      </c>
      <c r="AD3" s="11">
        <v>-46.608018000000001</v>
      </c>
      <c r="AE3" s="11">
        <v>-46.608021999999998</v>
      </c>
      <c r="AF3" s="11">
        <v>-46.608026000000002</v>
      </c>
      <c r="AG3" s="11">
        <v>-46.607889999999998</v>
      </c>
      <c r="AH3" s="11">
        <v>-46.607815000000002</v>
      </c>
      <c r="AI3" s="11">
        <v>-46.607792000000003</v>
      </c>
      <c r="AJ3" s="11">
        <v>-46.607773999999999</v>
      </c>
      <c r="AK3" s="11">
        <v>-46.607762000000001</v>
      </c>
      <c r="AL3" s="11">
        <v>-46.607751</v>
      </c>
      <c r="AM3" s="11">
        <v>-46.607736000000003</v>
      </c>
      <c r="AN3" s="11">
        <v>-46.60772</v>
      </c>
      <c r="AO3" s="11">
        <v>-46.607664999999997</v>
      </c>
      <c r="AP3" s="11">
        <v>-46.607568000000001</v>
      </c>
      <c r="AQ3" s="11">
        <v>-46.607463000000003</v>
      </c>
      <c r="AR3" s="11">
        <v>-46.607413999999999</v>
      </c>
      <c r="AS3" s="11">
        <v>-46.607357</v>
      </c>
      <c r="AT3" s="11">
        <v>-46.607235000000003</v>
      </c>
      <c r="AU3" s="11" t="s">
        <v>61</v>
      </c>
      <c r="AV3" s="11">
        <v>-46.607123000000001</v>
      </c>
      <c r="AW3" s="11">
        <v>-46.606991000000001</v>
      </c>
      <c r="AX3" s="11">
        <v>-46.606825000000001</v>
      </c>
      <c r="AY3" s="11">
        <v>-46.606689000000003</v>
      </c>
      <c r="AZ3" s="11">
        <v>-46.606596000000003</v>
      </c>
      <c r="BA3" s="11">
        <v>-46.606504999999999</v>
      </c>
      <c r="BB3" s="11">
        <v>-46.606426999999996</v>
      </c>
      <c r="BC3" s="11">
        <v>-46.606349000000002</v>
      </c>
      <c r="BD3" s="11">
        <v>-46.606437999999997</v>
      </c>
      <c r="BE3" s="11">
        <v>-46.606439000000002</v>
      </c>
      <c r="BF3" s="11">
        <v>-46.606397000000001</v>
      </c>
      <c r="BG3" s="11">
        <v>-46.606321999999999</v>
      </c>
      <c r="BH3" s="11">
        <v>-46.606195</v>
      </c>
      <c r="BI3" s="11">
        <v>-46.606116</v>
      </c>
      <c r="BJ3" s="11" t="s">
        <v>63</v>
      </c>
      <c r="BK3" s="11">
        <v>-46.605983000000002</v>
      </c>
      <c r="BL3" s="11">
        <v>-46.605848999999999</v>
      </c>
      <c r="BM3" s="11">
        <v>-46.605376999999997</v>
      </c>
      <c r="BN3" s="11" t="s">
        <v>65</v>
      </c>
      <c r="BO3" s="11">
        <v>-46.604936000000002</v>
      </c>
      <c r="BP3" s="11">
        <v>-46.604706</v>
      </c>
      <c r="BQ3" s="11">
        <v>-46.604664999999997</v>
      </c>
      <c r="BR3" s="11">
        <v>-46.604512999999997</v>
      </c>
      <c r="BS3" s="11">
        <v>-46.604384000000003</v>
      </c>
      <c r="BT3" s="11">
        <v>-46.604365999999999</v>
      </c>
      <c r="BU3" s="11">
        <v>-46.604388999999998</v>
      </c>
      <c r="BV3" s="11" t="s">
        <v>67</v>
      </c>
      <c r="BW3" s="11">
        <v>-46.603361999999997</v>
      </c>
      <c r="BX3" s="11">
        <v>-46.604239</v>
      </c>
      <c r="BY3" s="11" t="s">
        <v>69</v>
      </c>
      <c r="BZ3" s="11">
        <v>-46.605342</v>
      </c>
      <c r="CA3" s="11">
        <v>-46.605508999999998</v>
      </c>
      <c r="CB3" s="11">
        <v>-46.605618</v>
      </c>
      <c r="CC3" s="11">
        <v>-46.605763000000003</v>
      </c>
      <c r="CD3" s="11">
        <v>-46.606008000000003</v>
      </c>
      <c r="CE3" s="11">
        <v>-46.606188000000003</v>
      </c>
      <c r="CF3" s="11" t="s">
        <v>71</v>
      </c>
      <c r="CG3" s="11">
        <v>-46.606414999999998</v>
      </c>
      <c r="CH3" s="11">
        <v>-46.606662999999998</v>
      </c>
      <c r="CI3" s="11">
        <v>-46.606774000000001</v>
      </c>
      <c r="CJ3" s="11" t="s">
        <v>73</v>
      </c>
      <c r="CK3" s="11">
        <v>-46.607109999999999</v>
      </c>
      <c r="CL3" s="11">
        <v>-46.607249000000003</v>
      </c>
      <c r="CM3" s="11">
        <v>-46.607286999999999</v>
      </c>
      <c r="CN3" s="11">
        <v>-46.607342000000003</v>
      </c>
      <c r="CO3" s="11">
        <v>-46.607424999999999</v>
      </c>
      <c r="CP3" s="11">
        <v>-46.607546999999997</v>
      </c>
      <c r="CQ3" s="11" t="s">
        <v>75</v>
      </c>
      <c r="CR3" s="11">
        <v>-46.607844999999998</v>
      </c>
      <c r="CS3" s="11">
        <v>-46.608066000000001</v>
      </c>
      <c r="CT3" s="11">
        <v>-46.608176</v>
      </c>
      <c r="CU3" s="11" t="s">
        <v>77</v>
      </c>
      <c r="CV3" s="11">
        <v>-46.608280999999998</v>
      </c>
      <c r="CW3" s="11">
        <v>-46.608406000000002</v>
      </c>
      <c r="CX3" s="11">
        <v>-46.608573999999997</v>
      </c>
      <c r="CY3" s="11">
        <v>-46.608656000000003</v>
      </c>
      <c r="CZ3" s="11">
        <v>-46.608741000000002</v>
      </c>
      <c r="DA3" s="11">
        <v>-46.608853000000003</v>
      </c>
      <c r="DB3" s="11">
        <v>-46.608977000000003</v>
      </c>
      <c r="DC3" s="11">
        <v>-46.609164999999997</v>
      </c>
      <c r="DD3" s="11" t="s">
        <v>79</v>
      </c>
      <c r="DE3" s="11">
        <v>-46.609524999999998</v>
      </c>
      <c r="DF3" s="11">
        <v>-46.609627000000003</v>
      </c>
      <c r="DG3" s="11" t="s">
        <v>81</v>
      </c>
      <c r="DH3" s="11">
        <v>-46.609909999999999</v>
      </c>
      <c r="DI3" s="11">
        <v>-46.610159000000003</v>
      </c>
      <c r="DJ3" s="11">
        <v>-46.610444999999999</v>
      </c>
      <c r="DK3" s="11" t="s">
        <v>83</v>
      </c>
      <c r="DL3" s="11">
        <v>-46.609585000000003</v>
      </c>
      <c r="DM3" s="11">
        <v>-46.609388000000003</v>
      </c>
      <c r="DN3" s="11">
        <v>-46.609290999999999</v>
      </c>
      <c r="DO3" s="11">
        <v>-46.609234000000001</v>
      </c>
      <c r="DP3" s="11" t="s">
        <v>85</v>
      </c>
      <c r="DQ3" s="11">
        <v>-46.609093999999999</v>
      </c>
      <c r="DR3" s="11">
        <v>-46.609085999999998</v>
      </c>
      <c r="DS3" s="11">
        <v>-46.609079000000001</v>
      </c>
      <c r="DT3" s="11">
        <v>-46.609074999999997</v>
      </c>
      <c r="DU3" s="11">
        <v>-46.609146000000003</v>
      </c>
      <c r="DV3" s="11">
        <v>-46.609203999999998</v>
      </c>
      <c r="DW3" s="11">
        <v>-46.609281000000003</v>
      </c>
      <c r="DX3" s="11">
        <v>-46.609354000000003</v>
      </c>
      <c r="DY3" s="11">
        <v>-46.610208</v>
      </c>
      <c r="DZ3" s="11" t="s">
        <v>87</v>
      </c>
      <c r="EA3" s="11">
        <v>-46.610576000000002</v>
      </c>
      <c r="EB3" s="11">
        <v>-46.610534000000001</v>
      </c>
      <c r="EC3" s="11">
        <v>-46.610556000000003</v>
      </c>
      <c r="ED3" s="11" t="s">
        <v>89</v>
      </c>
      <c r="EE3" s="11">
        <v>-46.610750000000003</v>
      </c>
      <c r="EF3" s="11">
        <v>-46.611485999999999</v>
      </c>
      <c r="EG3" s="11" t="s">
        <v>91</v>
      </c>
      <c r="EH3" s="11">
        <v>-46.612524000000001</v>
      </c>
      <c r="EI3" s="11">
        <v>-46.612858000000003</v>
      </c>
      <c r="EJ3" s="11">
        <v>-46.613008000000001</v>
      </c>
      <c r="EK3" s="11">
        <v>-46.613090999999997</v>
      </c>
      <c r="EL3" s="11">
        <v>-46.613446000000003</v>
      </c>
      <c r="EM3" s="11" t="s">
        <v>93</v>
      </c>
      <c r="EN3" s="11">
        <v>-46.613810000000001</v>
      </c>
      <c r="EO3" s="11">
        <v>-46.613996</v>
      </c>
      <c r="EP3" s="11">
        <v>-46.614046999999999</v>
      </c>
      <c r="EQ3" s="11">
        <v>-46.614148999999998</v>
      </c>
      <c r="ER3" s="11">
        <v>-46.614189000000003</v>
      </c>
      <c r="ES3" s="11">
        <v>-46.614277000000001</v>
      </c>
      <c r="ET3" s="11">
        <v>-46.614331</v>
      </c>
      <c r="EU3" s="11">
        <v>-46.614396999999997</v>
      </c>
      <c r="EV3" s="11" t="s">
        <v>95</v>
      </c>
      <c r="EW3" s="11">
        <v>-46.614488000000001</v>
      </c>
      <c r="EX3" s="11">
        <v>-46.614674000000001</v>
      </c>
      <c r="EY3" s="11" t="s">
        <v>97</v>
      </c>
      <c r="EZ3" s="11">
        <v>-46.61486</v>
      </c>
      <c r="FA3" s="11">
        <v>-46.614986999999999</v>
      </c>
      <c r="FB3" s="11">
        <v>-46.615121000000002</v>
      </c>
      <c r="FC3" s="11" t="s">
        <v>99</v>
      </c>
      <c r="FD3" s="11">
        <v>-46.615285999999998</v>
      </c>
      <c r="FE3" s="11">
        <v>-46.615506000000003</v>
      </c>
      <c r="FF3" s="11">
        <v>-46.615836000000002</v>
      </c>
      <c r="FG3" s="11" t="s">
        <v>101</v>
      </c>
      <c r="FH3" s="11">
        <v>-46.615957000000002</v>
      </c>
      <c r="FI3" s="11">
        <v>-46.616138999999997</v>
      </c>
      <c r="FJ3" s="11">
        <v>-46.616174999999998</v>
      </c>
      <c r="FK3" s="11">
        <v>-46.616163999999998</v>
      </c>
      <c r="FL3" s="11">
        <v>-46.616137999999999</v>
      </c>
      <c r="FM3" s="11">
        <v>-46.616114000000003</v>
      </c>
      <c r="FN3" s="11">
        <v>-46.615986999999997</v>
      </c>
      <c r="FO3" s="11">
        <v>-46.615929000000001</v>
      </c>
      <c r="FP3" s="11">
        <v>-46.615879</v>
      </c>
      <c r="FQ3" s="11" t="s">
        <v>103</v>
      </c>
      <c r="FR3" s="11">
        <v>-46.615820999999997</v>
      </c>
      <c r="FS3" s="11">
        <v>-46.615766999999998</v>
      </c>
      <c r="FT3" s="11">
        <v>-46.615777999999999</v>
      </c>
      <c r="FU3" s="11">
        <v>-46.615887000000001</v>
      </c>
      <c r="FV3" s="11">
        <v>-46.616171000000001</v>
      </c>
      <c r="FW3" s="11">
        <v>-46.616388000000001</v>
      </c>
      <c r="FX3" s="11" t="s">
        <v>105</v>
      </c>
      <c r="FY3" s="11">
        <v>-46.616652999999999</v>
      </c>
      <c r="FZ3" s="11">
        <v>-46.616751000000001</v>
      </c>
      <c r="GA3" s="11">
        <v>-46.616855999999999</v>
      </c>
      <c r="GB3" s="11">
        <v>-46.616914000000001</v>
      </c>
      <c r="GC3" s="11">
        <v>-46.616981000000003</v>
      </c>
      <c r="GD3" s="11">
        <v>-46.617018999999999</v>
      </c>
      <c r="GE3" s="11">
        <v>-46.617049000000002</v>
      </c>
      <c r="GF3" s="11">
        <v>-46.617069000000001</v>
      </c>
      <c r="GG3" s="11">
        <v>-46.617086</v>
      </c>
      <c r="GH3" s="11" t="s">
        <v>107</v>
      </c>
      <c r="GI3" s="11">
        <v>-46.617154999999997</v>
      </c>
      <c r="GJ3" s="11">
        <v>-46.617229999999999</v>
      </c>
      <c r="GK3" s="11">
        <v>-46.617339999999999</v>
      </c>
      <c r="GL3" s="11" t="s">
        <v>109</v>
      </c>
      <c r="GM3" s="11">
        <v>-46.617489999999997</v>
      </c>
      <c r="GN3" s="11">
        <v>-46.617654999999999</v>
      </c>
      <c r="GO3" s="11">
        <v>-46.617780000000003</v>
      </c>
      <c r="GP3" s="11">
        <v>-46.617944000000001</v>
      </c>
      <c r="GQ3" s="11">
        <v>-46.61833</v>
      </c>
      <c r="GR3" s="11">
        <v>-46.618881999999999</v>
      </c>
      <c r="GS3" s="11">
        <v>-46.619489000000002</v>
      </c>
      <c r="GT3" s="11" t="s">
        <v>111</v>
      </c>
      <c r="GU3" s="11">
        <v>-46.619824000000001</v>
      </c>
      <c r="GV3" s="11">
        <v>-46.619886999999999</v>
      </c>
      <c r="GW3" s="11">
        <v>-46.619933000000003</v>
      </c>
      <c r="GX3" s="11">
        <v>-46.619965999999998</v>
      </c>
      <c r="GY3" s="11">
        <v>-46.619979000000001</v>
      </c>
      <c r="GZ3" s="11">
        <v>-46.619864</v>
      </c>
      <c r="HA3" s="11">
        <v>-46.619846000000003</v>
      </c>
      <c r="HB3" s="11">
        <v>-46.619841000000001</v>
      </c>
      <c r="HC3" s="11">
        <v>-46.619858999999998</v>
      </c>
      <c r="HD3" s="11" t="s">
        <v>113</v>
      </c>
      <c r="HE3" s="11">
        <v>-46.619875</v>
      </c>
      <c r="HF3" s="11">
        <v>-46.619900000000001</v>
      </c>
      <c r="HG3" s="11">
        <v>-46.620517999999997</v>
      </c>
      <c r="HH3" s="11">
        <v>-46.620905999999998</v>
      </c>
      <c r="HI3" s="11" t="s">
        <v>115</v>
      </c>
      <c r="HJ3" s="11">
        <v>-46.621507999999999</v>
      </c>
      <c r="HK3" s="11">
        <v>-46.621648</v>
      </c>
      <c r="HL3" s="11">
        <v>-46.621841000000003</v>
      </c>
      <c r="HM3" s="11">
        <v>-46.621991999999999</v>
      </c>
      <c r="HN3" s="11">
        <v>-46.622264999999999</v>
      </c>
      <c r="HO3" s="11">
        <v>-46.622613999999999</v>
      </c>
      <c r="HP3" s="11">
        <v>-46.622948999999998</v>
      </c>
      <c r="HQ3" s="11">
        <v>-46.623027999999998</v>
      </c>
      <c r="HR3" s="11">
        <v>-46.623103999999998</v>
      </c>
      <c r="HS3" s="11">
        <v>-46.623564999999999</v>
      </c>
      <c r="HT3" s="11">
        <v>-46.623735000000003</v>
      </c>
      <c r="HU3" s="11" t="s">
        <v>117</v>
      </c>
      <c r="HV3" s="11">
        <v>-46.624017000000002</v>
      </c>
      <c r="HW3" s="11">
        <v>-46.624187999999997</v>
      </c>
      <c r="HX3" s="11">
        <v>-46.624358000000001</v>
      </c>
      <c r="HY3" s="11">
        <v>-46.624536999999997</v>
      </c>
      <c r="HZ3" s="11">
        <v>-46.624789999999997</v>
      </c>
      <c r="IA3" s="11">
        <v>-46.625579000000002</v>
      </c>
      <c r="IB3" s="11">
        <v>-46.626340999999996</v>
      </c>
      <c r="IC3" s="11">
        <v>-46.626620000000003</v>
      </c>
      <c r="ID3" s="11" t="s">
        <v>119</v>
      </c>
      <c r="IE3" s="11">
        <v>-46.627153999999997</v>
      </c>
      <c r="IF3" s="11">
        <v>-46.62744</v>
      </c>
      <c r="IG3" s="11">
        <v>-46.628073999999998</v>
      </c>
      <c r="IH3" s="11">
        <v>-46.628234999999997</v>
      </c>
      <c r="II3" s="11">
        <v>-46.628427000000002</v>
      </c>
      <c r="IJ3" s="11">
        <v>-46.628582999999999</v>
      </c>
      <c r="IK3" s="11">
        <v>-46.628768999999998</v>
      </c>
      <c r="IL3" s="11">
        <v>-46.628875999999998</v>
      </c>
      <c r="IM3" s="11">
        <v>-46.629007999999999</v>
      </c>
      <c r="IN3" s="11">
        <v>-46.629190999999999</v>
      </c>
      <c r="IO3" s="11">
        <v>-46.629601999999998</v>
      </c>
      <c r="IP3" s="11">
        <v>-46.629716999999999</v>
      </c>
      <c r="IQ3" s="11" t="s">
        <v>121</v>
      </c>
      <c r="IR3" s="11">
        <v>-46.629935000000003</v>
      </c>
      <c r="IS3" s="11">
        <v>-46.630212999999998</v>
      </c>
      <c r="IT3" s="11">
        <v>-46.630370999999997</v>
      </c>
      <c r="IU3" s="11">
        <v>-46.630459000000002</v>
      </c>
      <c r="IV3" s="11" t="s">
        <v>123</v>
      </c>
      <c r="IW3" s="11">
        <v>-46.630550999999997</v>
      </c>
      <c r="IX3" s="11">
        <v>-46.630589999999998</v>
      </c>
      <c r="IY3" s="11">
        <v>-46.630664000000003</v>
      </c>
      <c r="IZ3" s="11">
        <v>-46.630803</v>
      </c>
      <c r="JA3" s="11">
        <v>-46.630977000000001</v>
      </c>
      <c r="JB3" s="11">
        <v>-46.631287</v>
      </c>
      <c r="JC3" s="11">
        <v>-46.631621000000003</v>
      </c>
      <c r="JD3" s="11">
        <v>-46.631802</v>
      </c>
      <c r="JE3" s="11">
        <v>-46.631816999999998</v>
      </c>
      <c r="JF3" s="11">
        <v>-46.631816999999998</v>
      </c>
      <c r="JG3" s="11">
        <v>-46.631801000000003</v>
      </c>
      <c r="JH3" s="11">
        <v>-46.631681</v>
      </c>
      <c r="JI3" s="11">
        <v>-46.632128999999999</v>
      </c>
      <c r="JJ3" s="11" t="s">
        <v>125</v>
      </c>
      <c r="JK3" s="11">
        <v>-46.632233999999997</v>
      </c>
      <c r="JL3" s="11">
        <v>-46.63261</v>
      </c>
      <c r="JM3" s="11" t="s">
        <v>127</v>
      </c>
      <c r="JN3" s="11">
        <v>-46.632745</v>
      </c>
      <c r="JO3" s="11">
        <v>-46.633837</v>
      </c>
      <c r="JP3" s="11">
        <v>-46.634573000000003</v>
      </c>
      <c r="JQ3" s="11">
        <v>-46.634773000000003</v>
      </c>
      <c r="JR3" s="11">
        <v>-46.635157</v>
      </c>
      <c r="JS3" s="11">
        <v>-46.634991999999997</v>
      </c>
      <c r="JT3" s="11">
        <v>-46.634659999999997</v>
      </c>
      <c r="JU3" s="11">
        <v>-46.634514000000003</v>
      </c>
      <c r="JV3" s="11">
        <v>-46.634438000000003</v>
      </c>
      <c r="JW3" s="11">
        <v>-46.634394</v>
      </c>
      <c r="JX3" s="11">
        <v>-46.634028000000001</v>
      </c>
      <c r="JY3" s="11">
        <v>-46.633896999999997</v>
      </c>
      <c r="JZ3" s="11">
        <v>-46.633808000000002</v>
      </c>
      <c r="KA3" s="11">
        <v>-46.633698000000003</v>
      </c>
      <c r="KB3" s="11">
        <v>-46.633606</v>
      </c>
      <c r="KC3" s="11">
        <v>-46.633538999999999</v>
      </c>
      <c r="KD3" s="11">
        <v>-46.633420999999998</v>
      </c>
      <c r="KE3" s="11">
        <v>-46.633415999999997</v>
      </c>
      <c r="KF3" s="11">
        <v>-46.633493000000001</v>
      </c>
      <c r="KG3" s="11">
        <v>-46.633544000000001</v>
      </c>
      <c r="KH3" s="11">
        <v>-46.633656000000002</v>
      </c>
      <c r="KI3" s="11">
        <v>-46.633699999999997</v>
      </c>
      <c r="KJ3" s="11">
        <v>-46.633839000000002</v>
      </c>
      <c r="KK3" s="11" t="s">
        <v>129</v>
      </c>
      <c r="KL3" s="11">
        <v>-46.633896999999997</v>
      </c>
      <c r="KM3" s="11">
        <f>SMALL(Tabela2[[#This Row],[1]:[285]],1)</f>
        <v>-46.635157</v>
      </c>
      <c r="KN3" s="11">
        <f>MATCH(Tabela2[[#This Row],[1° menor]],Tabela2[[#This Row],[1]:[285]],0)</f>
        <v>265</v>
      </c>
      <c r="KO3" s="14"/>
      <c r="KP3" s="11"/>
      <c r="KQ3" s="15"/>
      <c r="KR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P3" s="19"/>
      <c r="LQ3" s="19"/>
      <c r="LR3" s="19"/>
      <c r="LS3" s="19"/>
      <c r="LT3" s="19"/>
      <c r="LU3" s="19"/>
      <c r="LV3" s="19"/>
      <c r="LW3" s="19"/>
      <c r="LX3" s="19"/>
      <c r="LY3" s="19"/>
      <c r="LZ3" s="19"/>
      <c r="MA3" s="19"/>
      <c r="MB3" s="19"/>
      <c r="MC3" s="19"/>
      <c r="MD3" s="19"/>
      <c r="ME3" s="19"/>
      <c r="MF3" s="19"/>
      <c r="MG3" s="19"/>
      <c r="MH3" s="19"/>
      <c r="MI3" s="19"/>
      <c r="MJ3" s="19"/>
      <c r="MK3" s="19"/>
      <c r="ML3" s="19"/>
      <c r="MM3" s="19"/>
      <c r="MN3" s="19"/>
      <c r="MO3" s="19"/>
      <c r="MP3" s="19"/>
      <c r="MQ3" s="19"/>
      <c r="MR3" s="19"/>
      <c r="MS3" s="19"/>
      <c r="MT3" s="19"/>
      <c r="MU3" s="19"/>
      <c r="MV3" s="19"/>
      <c r="MW3" s="19"/>
      <c r="MX3" s="19"/>
      <c r="MY3" s="19"/>
      <c r="MZ3" s="19"/>
    </row>
    <row r="4" spans="1:403" x14ac:dyDescent="0.25">
      <c r="A4" s="10">
        <v>77954</v>
      </c>
      <c r="B4" s="10">
        <v>2</v>
      </c>
      <c r="C4" s="11" t="s">
        <v>808</v>
      </c>
      <c r="D4" s="10">
        <v>332</v>
      </c>
      <c r="E4" s="12">
        <v>3.472222222222222E-3</v>
      </c>
      <c r="F4" s="11" t="s">
        <v>775</v>
      </c>
      <c r="G4" s="11" t="b">
        <v>1</v>
      </c>
      <c r="H4" s="16">
        <v>43538.003680555557</v>
      </c>
      <c r="I4" s="13" t="s">
        <v>398</v>
      </c>
      <c r="J4" s="11" t="s">
        <v>399</v>
      </c>
      <c r="K4" s="11">
        <f>IF(AND(Tabela2[[#This Row],[hora bus]]=H3,Tabela2[[#This Row],[lat bus]]=I3,Tabela2[[#This Row],[lon bus]]=J3),1,0)</f>
        <v>0</v>
      </c>
      <c r="L4" s="11"/>
      <c r="M4" s="11">
        <v>10</v>
      </c>
      <c r="N4" s="11">
        <v>377.23310305064507</v>
      </c>
      <c r="O4" s="11">
        <v>369.42690272872113</v>
      </c>
      <c r="P4" s="11">
        <v>358.88111857654587</v>
      </c>
      <c r="Q4" s="11">
        <v>299.48745426596128</v>
      </c>
      <c r="R4" s="11">
        <v>217.51871089036968</v>
      </c>
      <c r="S4" s="11">
        <v>203.08978807993606</v>
      </c>
      <c r="T4" s="11">
        <v>184.74884996818849</v>
      </c>
      <c r="U4" s="11">
        <v>172.88810931490173</v>
      </c>
      <c r="V4" s="11">
        <v>155.11947786085744</v>
      </c>
      <c r="W4" s="11">
        <v>140.82902185579448</v>
      </c>
      <c r="X4" s="11">
        <v>127.67675584528513</v>
      </c>
      <c r="Y4" s="11">
        <v>100.35039885328933</v>
      </c>
      <c r="Z4" s="11">
        <v>81.503111517693654</v>
      </c>
      <c r="AA4" s="11">
        <v>57.134304418076638</v>
      </c>
      <c r="AB4" s="11">
        <v>46.054146289325097</v>
      </c>
      <c r="AC4" s="11">
        <v>30.006210228958082</v>
      </c>
      <c r="AD4" s="11">
        <v>5.1345227300651288</v>
      </c>
      <c r="AE4" s="11">
        <v>0</v>
      </c>
      <c r="AF4" s="11">
        <v>4.8822961264315126</v>
      </c>
      <c r="AG4" s="11">
        <v>78.590038462840383</v>
      </c>
      <c r="AH4" s="11">
        <v>118.47398069758317</v>
      </c>
      <c r="AI4" s="11">
        <v>150.40441782604509</v>
      </c>
      <c r="AJ4" s="11">
        <v>175.06242342805641</v>
      </c>
      <c r="AK4" s="11">
        <v>197.0058288928636</v>
      </c>
      <c r="AL4" s="11">
        <v>212.76793244690552</v>
      </c>
      <c r="AM4" s="11">
        <v>239.74043887919564</v>
      </c>
      <c r="AN4" s="11">
        <v>250.83657061642427</v>
      </c>
      <c r="AO4" s="11">
        <v>262.19655602803795</v>
      </c>
      <c r="AP4" s="11">
        <v>273.22989770524856</v>
      </c>
      <c r="AQ4" s="11">
        <v>287.10640539842848</v>
      </c>
      <c r="AR4" s="11">
        <v>292.02931953013223</v>
      </c>
      <c r="AS4" s="11">
        <v>294.75445071588206</v>
      </c>
      <c r="AT4" s="11">
        <v>310.14521905815803</v>
      </c>
      <c r="AU4" s="11">
        <v>319.97159276961708</v>
      </c>
      <c r="AV4" s="11">
        <v>320.76296303268953</v>
      </c>
      <c r="AW4" s="11">
        <v>338.30193728703648</v>
      </c>
      <c r="AX4" s="11">
        <v>366.79332463710045</v>
      </c>
      <c r="AY4" s="11">
        <v>394.14362212681334</v>
      </c>
      <c r="AZ4" s="11">
        <v>420.921496522967</v>
      </c>
      <c r="BA4" s="11">
        <v>448.4392172101434</v>
      </c>
      <c r="BB4" s="11">
        <v>479.78154973469321</v>
      </c>
      <c r="BC4" s="11">
        <v>516.55674312716042</v>
      </c>
      <c r="BD4" s="11">
        <v>573.00301022199551</v>
      </c>
      <c r="BE4" s="11">
        <v>635.28613101300107</v>
      </c>
      <c r="BF4" s="11">
        <v>657.96352855975397</v>
      </c>
      <c r="BG4" s="11">
        <v>685.65711777464844</v>
      </c>
      <c r="BH4" s="11">
        <v>732.05691315515537</v>
      </c>
      <c r="BI4" s="11">
        <v>756.90796528735484</v>
      </c>
      <c r="BJ4" s="11">
        <v>780.98106236811941</v>
      </c>
      <c r="BK4" s="11">
        <v>812.63666073946001</v>
      </c>
      <c r="BL4" s="11">
        <v>894.93921398008001</v>
      </c>
      <c r="BM4" s="11">
        <v>1160.5514314095969</v>
      </c>
      <c r="BN4" s="11">
        <v>1341.5605276465581</v>
      </c>
      <c r="BO4" s="11">
        <v>1395.3468442198023</v>
      </c>
      <c r="BP4" s="11">
        <v>1525.2665117055142</v>
      </c>
      <c r="BQ4" s="11">
        <v>1549.4902773030321</v>
      </c>
      <c r="BR4" s="11">
        <v>1649.7695417834318</v>
      </c>
      <c r="BS4" s="11">
        <v>1751.0255041854002</v>
      </c>
      <c r="BT4" s="11">
        <v>1788.0069477965169</v>
      </c>
      <c r="BU4" s="11">
        <v>1822.9107509898045</v>
      </c>
      <c r="BV4" s="11">
        <v>1912.3091733037338</v>
      </c>
      <c r="BW4" s="11">
        <v>1923.1803326255804</v>
      </c>
      <c r="BX4" s="11">
        <v>2007.5019061769074</v>
      </c>
      <c r="BY4" s="11">
        <v>2023.240873524062</v>
      </c>
      <c r="BZ4" s="11">
        <v>2102.2502864559224</v>
      </c>
      <c r="CA4" s="11">
        <v>2119.2652998682511</v>
      </c>
      <c r="CB4" s="11">
        <v>2150.4354178001895</v>
      </c>
      <c r="CC4" s="11">
        <v>2194.3948083824062</v>
      </c>
      <c r="CD4" s="11">
        <v>2296.7132146031381</v>
      </c>
      <c r="CE4" s="11">
        <v>2379.8388602554173</v>
      </c>
      <c r="CF4" s="11">
        <v>2466.0855385798527</v>
      </c>
      <c r="CG4" s="11">
        <v>2539.972732334832</v>
      </c>
      <c r="CH4" s="11">
        <v>2724.9586386175438</v>
      </c>
      <c r="CI4" s="11">
        <v>2794.2616740229519</v>
      </c>
      <c r="CJ4" s="11">
        <v>2978.748827391702</v>
      </c>
      <c r="CK4" s="11">
        <v>3048.7058541718084</v>
      </c>
      <c r="CL4" s="11">
        <v>3135.0969377109591</v>
      </c>
      <c r="CM4" s="11">
        <v>3161.4400775425393</v>
      </c>
      <c r="CN4" s="11">
        <v>3207.4130298295654</v>
      </c>
      <c r="CO4" s="11">
        <v>3262.4647197351874</v>
      </c>
      <c r="CP4" s="11">
        <v>3340.9116812181028</v>
      </c>
      <c r="CQ4" s="11">
        <v>3389.4428196782678</v>
      </c>
      <c r="CR4" s="11">
        <v>3579.6858445787002</v>
      </c>
      <c r="CS4" s="11">
        <v>3753.3614497610779</v>
      </c>
      <c r="CT4" s="11">
        <v>3825.3103132097976</v>
      </c>
      <c r="CU4" s="11">
        <v>3851.9813684261781</v>
      </c>
      <c r="CV4" s="11">
        <v>3891.0517393849559</v>
      </c>
      <c r="CW4" s="11">
        <v>3986.0472439318296</v>
      </c>
      <c r="CX4" s="11">
        <v>4110.9597503897503</v>
      </c>
      <c r="CY4" s="11">
        <v>4170.2772096758845</v>
      </c>
      <c r="CZ4" s="11">
        <v>4224.1810627179348</v>
      </c>
      <c r="DA4" s="11">
        <v>4270.8474081807926</v>
      </c>
      <c r="DB4" s="11">
        <v>4314.6144300639817</v>
      </c>
      <c r="DC4" s="11">
        <v>4355.9540550868824</v>
      </c>
      <c r="DD4" s="11">
        <v>4440.2894661987948</v>
      </c>
      <c r="DE4" s="11">
        <v>4448.5740323929876</v>
      </c>
      <c r="DF4" s="11">
        <v>4474.5119006501718</v>
      </c>
      <c r="DG4" s="11">
        <v>4477.9593075344219</v>
      </c>
      <c r="DH4" s="11">
        <v>4508.313688506807</v>
      </c>
      <c r="DI4" s="11">
        <v>4529.0475509221478</v>
      </c>
      <c r="DJ4" s="11">
        <v>4571.8680952943632</v>
      </c>
      <c r="DK4" s="11">
        <v>4641.3126246686297</v>
      </c>
      <c r="DL4" s="11">
        <v>4998.2050872039081</v>
      </c>
      <c r="DM4" s="11">
        <v>5125.4392907231713</v>
      </c>
      <c r="DN4" s="11">
        <v>5211.0183626217768</v>
      </c>
      <c r="DO4" s="11">
        <v>5304.0566468015022</v>
      </c>
      <c r="DP4" s="11">
        <v>5338.3551787752385</v>
      </c>
      <c r="DQ4" s="11">
        <v>5422.4553936062266</v>
      </c>
      <c r="DR4" s="11">
        <v>5438.1866261824453</v>
      </c>
      <c r="DS4" s="11">
        <v>5449.0761719330994</v>
      </c>
      <c r="DT4" s="11">
        <v>5459.2319601897825</v>
      </c>
      <c r="DU4" s="11">
        <v>5470.1037208509915</v>
      </c>
      <c r="DV4" s="11">
        <v>5470.0336604958566</v>
      </c>
      <c r="DW4" s="11">
        <v>5465.7602447891168</v>
      </c>
      <c r="DX4" s="11">
        <v>5387.427472281086</v>
      </c>
      <c r="DY4" s="11">
        <v>5465.6945585507256</v>
      </c>
      <c r="DZ4" s="11">
        <v>5462.4589949883893</v>
      </c>
      <c r="EA4" s="11">
        <v>5487.4718885149241</v>
      </c>
      <c r="EB4" s="11">
        <v>5626.2604419886657</v>
      </c>
      <c r="EC4" s="11">
        <v>5659.5698525569896</v>
      </c>
      <c r="ED4" s="11">
        <v>5846.3715232271343</v>
      </c>
      <c r="EE4" s="11">
        <v>5906.8617158007028</v>
      </c>
      <c r="EF4" s="11">
        <v>6114.9499977413097</v>
      </c>
      <c r="EG4" s="11">
        <v>6276.8592150932936</v>
      </c>
      <c r="EH4" s="11">
        <v>6417.7592278531274</v>
      </c>
      <c r="EI4" s="11">
        <v>6530.6083806909319</v>
      </c>
      <c r="EJ4" s="11">
        <v>6592.5262988228005</v>
      </c>
      <c r="EK4" s="11">
        <v>6635.112272126491</v>
      </c>
      <c r="EL4" s="11">
        <v>6705.6989948965247</v>
      </c>
      <c r="EM4" s="11">
        <v>6707.4556204466435</v>
      </c>
      <c r="EN4" s="11">
        <v>6783.3604574575083</v>
      </c>
      <c r="EO4" s="11">
        <v>6872.3473273895306</v>
      </c>
      <c r="EP4" s="11">
        <v>6918.0122939590474</v>
      </c>
      <c r="EQ4" s="11">
        <v>7059.0223744625582</v>
      </c>
      <c r="ER4" s="11">
        <v>7135.2091969444591</v>
      </c>
      <c r="ES4" s="11">
        <v>7273.6693473357227</v>
      </c>
      <c r="ET4" s="11">
        <v>7338.7282624455493</v>
      </c>
      <c r="EU4" s="11">
        <v>7415.58863488514</v>
      </c>
      <c r="EV4" s="11">
        <v>7479.7856459505947</v>
      </c>
      <c r="EW4" s="11">
        <v>7551.8866211855247</v>
      </c>
      <c r="EX4" s="11">
        <v>7802.0848830499408</v>
      </c>
      <c r="EY4" s="11">
        <v>7885.7791929469258</v>
      </c>
      <c r="EZ4" s="11">
        <v>8059.0670550445011</v>
      </c>
      <c r="FA4" s="11">
        <v>8226.175796094034</v>
      </c>
      <c r="FB4" s="11">
        <v>8308.517298026467</v>
      </c>
      <c r="FC4" s="11">
        <v>8349.4769376924087</v>
      </c>
      <c r="FD4" s="11">
        <v>8403.0722015549127</v>
      </c>
      <c r="FE4" s="11">
        <v>8524.9366815926005</v>
      </c>
      <c r="FF4" s="11">
        <v>8696.1707199184802</v>
      </c>
      <c r="FG4" s="11">
        <v>8720.5354695547303</v>
      </c>
      <c r="FH4" s="11">
        <v>8763.4122098915614</v>
      </c>
      <c r="FI4" s="11">
        <v>8844.1103592698473</v>
      </c>
      <c r="FJ4" s="11">
        <v>8889.4435931528424</v>
      </c>
      <c r="FK4" s="11">
        <v>8907.8977559207051</v>
      </c>
      <c r="FL4" s="11">
        <v>8924.0344389937327</v>
      </c>
      <c r="FM4" s="11">
        <v>8931.4872312245952</v>
      </c>
      <c r="FN4" s="11">
        <v>8966.4320022558404</v>
      </c>
      <c r="FO4" s="11">
        <v>8988.9553111119603</v>
      </c>
      <c r="FP4" s="11">
        <v>9014.4685693649917</v>
      </c>
      <c r="FQ4" s="11">
        <v>9040.8937084401332</v>
      </c>
      <c r="FR4" s="11">
        <v>9053.0612000082892</v>
      </c>
      <c r="FS4" s="11">
        <v>9098.7628187219725</v>
      </c>
      <c r="FT4" s="11">
        <v>9171.1840611062289</v>
      </c>
      <c r="FU4" s="11">
        <v>9273.5487255256103</v>
      </c>
      <c r="FV4" s="11">
        <v>9410.5909307452621</v>
      </c>
      <c r="FW4" s="11">
        <v>9452.7474566508208</v>
      </c>
      <c r="FX4" s="11">
        <v>9469.2470697885747</v>
      </c>
      <c r="FY4" s="11">
        <v>9488.3693082866539</v>
      </c>
      <c r="FZ4" s="11">
        <v>9505.0472885187282</v>
      </c>
      <c r="GA4" s="11">
        <v>9532.1575643929209</v>
      </c>
      <c r="GB4" s="11">
        <v>9553.622085988236</v>
      </c>
      <c r="GC4" s="11">
        <v>9584.7020257492259</v>
      </c>
      <c r="GD4" s="11">
        <v>9618.7366806339323</v>
      </c>
      <c r="GE4" s="11">
        <v>9643.5279155393782</v>
      </c>
      <c r="GF4" s="11">
        <v>9664.181438134603</v>
      </c>
      <c r="GG4" s="11">
        <v>9676.840274797356</v>
      </c>
      <c r="GH4" s="11">
        <v>9689.4406080672488</v>
      </c>
      <c r="GI4" s="11">
        <v>9692.1324296674684</v>
      </c>
      <c r="GJ4" s="11">
        <v>9700.0079080215419</v>
      </c>
      <c r="GK4" s="11">
        <v>9702.3539228572445</v>
      </c>
      <c r="GL4" s="11">
        <v>9715.442058376324</v>
      </c>
      <c r="GM4" s="11">
        <v>9698.4209824172722</v>
      </c>
      <c r="GN4" s="11">
        <v>9704.3862827001649</v>
      </c>
      <c r="GO4" s="11">
        <v>9709.0878975001542</v>
      </c>
      <c r="GP4" s="11">
        <v>9714.0803022323398</v>
      </c>
      <c r="GQ4" s="11">
        <v>9763.6916277780656</v>
      </c>
      <c r="GR4" s="11">
        <v>9873.1925482306124</v>
      </c>
      <c r="GS4" s="11">
        <v>10015.594410533669</v>
      </c>
      <c r="GT4" s="11">
        <v>10076.889984159974</v>
      </c>
      <c r="GU4" s="11">
        <v>10095.215413812191</v>
      </c>
      <c r="GV4" s="11">
        <v>10120.119957703913</v>
      </c>
      <c r="GW4" s="11">
        <v>10146.882298387667</v>
      </c>
      <c r="GX4" s="11">
        <v>10174.732724909654</v>
      </c>
      <c r="GY4" s="11">
        <v>10195.416477626019</v>
      </c>
      <c r="GZ4" s="11">
        <v>10340.825697067568</v>
      </c>
      <c r="HA4" s="11">
        <v>10361.932905437117</v>
      </c>
      <c r="HB4" s="11">
        <v>10377.640625801334</v>
      </c>
      <c r="HC4" s="11">
        <v>10394.069429505244</v>
      </c>
      <c r="HD4" s="11">
        <v>10406.242452021719</v>
      </c>
      <c r="HE4" s="11">
        <v>10414.259567107854</v>
      </c>
      <c r="HF4" s="11">
        <v>10399.566950516059</v>
      </c>
      <c r="HG4" s="11">
        <v>10434.869617855995</v>
      </c>
      <c r="HH4" s="11">
        <v>10431.63132575461</v>
      </c>
      <c r="HI4" s="11">
        <v>10451.034474588159</v>
      </c>
      <c r="HJ4" s="11">
        <v>10455.402894646959</v>
      </c>
      <c r="HK4" s="11">
        <v>10441.003238541887</v>
      </c>
      <c r="HL4" s="11">
        <v>10427.534808392462</v>
      </c>
      <c r="HM4" s="11">
        <v>10373.392903702947</v>
      </c>
      <c r="HN4" s="11">
        <v>10300.222708789066</v>
      </c>
      <c r="HO4" s="11">
        <v>10241.439560809051</v>
      </c>
      <c r="HP4" s="11">
        <v>10248.571276022192</v>
      </c>
      <c r="HQ4" s="11">
        <v>10235.49570467342</v>
      </c>
      <c r="HR4" s="11">
        <v>10131.255206753365</v>
      </c>
      <c r="HS4" s="11">
        <v>10125.828169751399</v>
      </c>
      <c r="HT4" s="11">
        <v>10127.162498675503</v>
      </c>
      <c r="HU4" s="11">
        <v>10082.914220084474</v>
      </c>
      <c r="HV4" s="11">
        <v>10076.945737883905</v>
      </c>
      <c r="HW4" s="11">
        <v>10076.652313863309</v>
      </c>
      <c r="HX4" s="11">
        <v>10081.4089629306</v>
      </c>
      <c r="HY4" s="11">
        <v>10087.744371286239</v>
      </c>
      <c r="HZ4" s="11">
        <v>10086.686976689807</v>
      </c>
      <c r="IA4" s="11">
        <v>10178.491688140895</v>
      </c>
      <c r="IB4" s="11">
        <v>10287.959887949153</v>
      </c>
      <c r="IC4" s="11">
        <v>10322.198862983545</v>
      </c>
      <c r="ID4" s="11">
        <v>10357.104344925974</v>
      </c>
      <c r="IE4" s="11">
        <v>10387.518718921101</v>
      </c>
      <c r="IF4" s="11">
        <v>10411.459754713283</v>
      </c>
      <c r="IG4" s="11">
        <v>10516.144998670721</v>
      </c>
      <c r="IH4" s="11">
        <v>10542.452230949057</v>
      </c>
      <c r="II4" s="11">
        <v>10579.470706974465</v>
      </c>
      <c r="IJ4" s="11">
        <v>10612.30765802717</v>
      </c>
      <c r="IK4" s="11">
        <v>10661.131870299934</v>
      </c>
      <c r="IL4" s="11">
        <v>10698.573371829907</v>
      </c>
      <c r="IM4" s="11">
        <v>10739.576784935311</v>
      </c>
      <c r="IN4" s="11">
        <v>10800.379753394478</v>
      </c>
      <c r="IO4" s="11">
        <v>10934.944072078388</v>
      </c>
      <c r="IP4" s="11">
        <v>10966.302605863302</v>
      </c>
      <c r="IQ4" s="11">
        <v>10964.793089787257</v>
      </c>
      <c r="IR4" s="11">
        <v>11012.618498876889</v>
      </c>
      <c r="IS4" s="11">
        <v>11074.31800022736</v>
      </c>
      <c r="IT4" s="11">
        <v>11110.808970328884</v>
      </c>
      <c r="IU4" s="11">
        <v>11131.955822811669</v>
      </c>
      <c r="IV4" s="11">
        <v>11148.296937635303</v>
      </c>
      <c r="IW4" s="11">
        <v>11153.628148613132</v>
      </c>
      <c r="IX4" s="11">
        <v>11163.150187221594</v>
      </c>
      <c r="IY4" s="11">
        <v>11182.513743078147</v>
      </c>
      <c r="IZ4" s="11">
        <v>11220.780482372218</v>
      </c>
      <c r="JA4" s="11">
        <v>11267.056491867779</v>
      </c>
      <c r="JB4" s="11">
        <v>11355.18935949309</v>
      </c>
      <c r="JC4" s="11">
        <v>11462.91710989776</v>
      </c>
      <c r="JD4" s="11">
        <v>11544.26156143042</v>
      </c>
      <c r="JE4" s="11">
        <v>11564.77926531949</v>
      </c>
      <c r="JF4" s="11">
        <v>11580.390268889949</v>
      </c>
      <c r="JG4" s="11">
        <v>11583.207715177305</v>
      </c>
      <c r="JH4" s="11">
        <v>11666.644031851543</v>
      </c>
      <c r="JI4" s="11">
        <v>11713.651845225082</v>
      </c>
      <c r="JJ4" s="11">
        <v>11722.041803177672</v>
      </c>
      <c r="JK4" s="11">
        <v>11687.070690917617</v>
      </c>
      <c r="JL4" s="11">
        <v>11729.577196458609</v>
      </c>
      <c r="JM4" s="11">
        <v>11725.508345292788</v>
      </c>
      <c r="JN4" s="11">
        <v>11667.47903709085</v>
      </c>
      <c r="JO4" s="11">
        <v>11770.853962548979</v>
      </c>
      <c r="JP4" s="11">
        <v>11862.983741641463</v>
      </c>
      <c r="JQ4" s="11">
        <v>11876.287894219744</v>
      </c>
      <c r="JR4" s="11">
        <v>11922.972048073145</v>
      </c>
      <c r="JS4" s="11">
        <v>11962.8434927158</v>
      </c>
      <c r="JT4" s="11">
        <v>12094.412635426985</v>
      </c>
      <c r="JU4" s="11">
        <v>12155.67172197973</v>
      </c>
      <c r="JV4" s="11">
        <v>12130.918224430066</v>
      </c>
      <c r="JW4" s="11">
        <v>12080.643389964209</v>
      </c>
      <c r="JX4" s="11">
        <v>12087.465049039958</v>
      </c>
      <c r="JY4" s="11">
        <v>12084.178317195796</v>
      </c>
      <c r="JZ4" s="11">
        <v>12075.023298537708</v>
      </c>
      <c r="KA4" s="11">
        <v>12069.451257670222</v>
      </c>
      <c r="KB4" s="11">
        <v>12066.00302403127</v>
      </c>
      <c r="KC4" s="11">
        <v>12054.218291033319</v>
      </c>
      <c r="KD4" s="11">
        <v>12039.671643611113</v>
      </c>
      <c r="KE4" s="11">
        <v>12035.505391905057</v>
      </c>
      <c r="KF4" s="11">
        <v>12042.791293169697</v>
      </c>
      <c r="KG4" s="11">
        <v>12042.428752580885</v>
      </c>
      <c r="KH4" s="11">
        <v>12054.975610833868</v>
      </c>
      <c r="KI4" s="11">
        <v>12051.868276460837</v>
      </c>
      <c r="KJ4" s="11">
        <v>12069.366385219333</v>
      </c>
      <c r="KK4" s="11">
        <v>12071.057309710077</v>
      </c>
      <c r="KL4" s="11"/>
      <c r="KM4" s="11">
        <f>SMALL(Tabela2[[#This Row],[1]:[285]],1)</f>
        <v>0</v>
      </c>
      <c r="KN4" s="11">
        <f>MATCH(Tabela2[[#This Row],[1° menor]],Tabela2[[#This Row],[1]:[285]],0)</f>
        <v>18</v>
      </c>
      <c r="KO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0.4999999997613952</v>
      </c>
      <c r="KP4" s="11">
        <f>VLOOKUP(Tabela2[[#This Row],[Shape]],shape!A:D,4,0)+VLOOKUP(Tabela2[[#This Row],[Shape]]+1,shape!A:E,5,0)*Tabela2[[#This Row],[% avanc]]</f>
        <v>205.45849459441897</v>
      </c>
      <c r="KQ4" s="15">
        <f>Tabela2[[#This Row],[8686,881807]]/Tabela2[[#Headers],[8686,881807]]</f>
        <v>2.3651581679039066E-2</v>
      </c>
      <c r="KR4" s="11">
        <f>Tabela2[[#This Row],[8686,881807]]-KP3</f>
        <v>205.45849459441897</v>
      </c>
      <c r="KS4" s="11">
        <f>(Tabela2[[#This Row],[hora bus]]-H3)*86400</f>
        <v>3761597118</v>
      </c>
      <c r="KT4" s="11">
        <f>Tabela2[[#This Row],[desloc]]/Tabela2[[#This Row],[seconds]]</f>
        <v>5.4620015953132959E-8</v>
      </c>
      <c r="KU4" s="11">
        <f>Tabela2[[#This Row],[spd m/s]]*3.6</f>
        <v>1.9663205743127866E-7</v>
      </c>
      <c r="KV4" s="11"/>
      <c r="KW4" s="10">
        <f t="shared" ref="KW2:KW65" si="0">IF(F4=F3,0,1)</f>
        <v>1</v>
      </c>
      <c r="KX4" s="11">
        <f t="shared" ref="KX2:KX65" si="1">IF(KP5&lt;KP4,IF(KP4&gt;KP5+2000,0,1),IF(KP4&lt;=KP3,0.5,0))</f>
        <v>0</v>
      </c>
      <c r="KY4" s="11">
        <f t="shared" ref="KY2:KY65" si="2">IF(KP4-LI3&lt;0,IF(KY3&gt;0,IF(KP4&lt;LI3,1,0),1),0)</f>
        <v>0</v>
      </c>
      <c r="KZ4" s="11">
        <f t="shared" ref="KZ2:KZ65" si="3">IF(KY4=0,0,KZ5+1)</f>
        <v>0</v>
      </c>
      <c r="LA4" s="11">
        <f t="shared" ref="LA2:LA65" si="4">IF(AND(KP4&gt;KP3,KP4&gt;KP5,KP5&gt;=KP3,KP3&gt;=LI3),1,0)</f>
        <v>0</v>
      </c>
      <c r="LB4" s="11">
        <f t="shared" ref="LB2:LB65" si="5">IF(KR4=0,1,0)</f>
        <v>0</v>
      </c>
      <c r="LC4" s="11">
        <f t="shared" ref="LC2:LC65" si="6">IF(LB4=0,0,LC5+1)</f>
        <v>0</v>
      </c>
      <c r="LD4" s="11">
        <f t="shared" ref="LD2:LD65" si="7">IF(AND(KT4&lt;0.1,KT4&lt;&gt;0),1,0)</f>
        <v>1</v>
      </c>
      <c r="LE4" s="11">
        <f t="shared" ref="LE2:LE65" si="8">IF(AND(LE3&lt;KP4,KR4&lt;-1000),LE3,KP4)</f>
        <v>205.45849459441897</v>
      </c>
      <c r="LF4" s="10">
        <f>IF(AND(LE4&lt;LE5,LE4&lt;=2000,LE4&lt;=LE3,LE4&lt;=LE2,LE4&lt;=LE1,LJ5&gt;1200,LE5-LE4&lt;2000,LC6&lt;5),1,IF(AND(KW4=1,LE4&lt;LE5,LE4&lt;=2000,LJ5&gt;1200),1,0))</f>
        <v>1</v>
      </c>
      <c r="LG4" s="11">
        <f t="shared" ref="LG2:LG65" si="9">IF(LG3=0.5,IF(KP4&gt;=KP5,0.5,1),IF(KR4&lt;-300,IF(KP4&gt;=KP5,IF(AND(LG3=0.5,KP4=KP5),0,IF(KP4&lt;700,0.5,0)),IF(KP4&lt;2000,1,)),IF(AND(KX4=0.5,KX3=0.5,KP4&lt;500,KR5&gt;0),IF(KP4&lt;500,1,0),0)))</f>
        <v>0</v>
      </c>
      <c r="LH4" s="11">
        <f t="shared" ref="LH2:LH65" si="10">IF(AND(LG4=1,LJ5&lt;1000),0,LG4)</f>
        <v>0</v>
      </c>
      <c r="LI4" s="11">
        <f t="shared" ref="LI2:LI65" si="11">IF(LF4=1,KP4,IF(LM4=0,KP4,LI3))</f>
        <v>205.45849459441897</v>
      </c>
      <c r="LJ4" s="11">
        <f t="shared" ref="LJ2:LJ65" si="12">IF(KW4=1,0,IF(LF4&gt;0,0,IF(KP4&gt;LJ5,KP4,IF(KQ3-KQ4&gt;0.7,0,LJ5))))</f>
        <v>0</v>
      </c>
      <c r="LK4" s="11">
        <f t="shared" ref="LK2:LK65" si="13">IF(LF4=1,0,IF(LK3&gt;0,0.5,IF(LJ4=KP4,1,IF(LJ4&lt;1000,1,0))))</f>
        <v>0</v>
      </c>
      <c r="LL4" s="11">
        <f t="shared" ref="LL2:LL65" si="14">IF(LK4=0,LL5+1,0)</f>
        <v>32</v>
      </c>
      <c r="LM4" s="11">
        <f t="shared" ref="LM2:LM65" si="15">IF(LF4=0.5,1,IF(LF4=1,0,IF(KW4=1,1,IF(AND(LK4&gt;0,LK3&gt;0),1,IF(AND(LK3=0,LK4=1),0,IF(LA4=1,1,IF(KY4=1,1,0)))))))</f>
        <v>0</v>
      </c>
      <c r="LN4" s="11">
        <f t="shared" ref="LN2:LN65" si="16">IF(LM4=KV4,0,1)</f>
        <v>0</v>
      </c>
      <c r="LP4" s="19"/>
      <c r="LQ4" s="19"/>
      <c r="LR4" s="19"/>
      <c r="LS4" s="19"/>
      <c r="LT4" s="19"/>
      <c r="LU4" s="19"/>
      <c r="LV4" s="19"/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9"/>
      <c r="MR4" s="19"/>
      <c r="MS4" s="19"/>
      <c r="MT4" s="19"/>
      <c r="MU4" s="19"/>
      <c r="MV4" s="19"/>
      <c r="MW4" s="19"/>
      <c r="MX4" s="19"/>
      <c r="MY4" s="19"/>
      <c r="MZ4" s="19"/>
    </row>
    <row r="5" spans="1:403" x14ac:dyDescent="0.25">
      <c r="A5" s="22">
        <v>77955</v>
      </c>
      <c r="B5" s="22">
        <v>2</v>
      </c>
      <c r="C5" s="23" t="s">
        <v>809</v>
      </c>
      <c r="D5" s="22">
        <v>332</v>
      </c>
      <c r="E5" s="24">
        <v>3.472222222222222E-3</v>
      </c>
      <c r="F5" s="23" t="s">
        <v>775</v>
      </c>
      <c r="G5" s="23" t="b">
        <v>1</v>
      </c>
      <c r="H5" s="25">
        <v>43538.003958333335</v>
      </c>
      <c r="I5" s="26" t="s">
        <v>434</v>
      </c>
      <c r="J5" s="23" t="s">
        <v>435</v>
      </c>
      <c r="K5" s="11">
        <f>IF(AND(Tabela2[[#This Row],[hora bus]]=H4,Tabela2[[#This Row],[lat bus]]=I4,Tabela2[[#This Row],[lon bus]]=J4),1,0)</f>
        <v>0</v>
      </c>
      <c r="L5" s="23"/>
      <c r="M5" s="11">
        <v>12</v>
      </c>
      <c r="N5" s="11">
        <v>618.25891699960096</v>
      </c>
      <c r="O5" s="11">
        <v>613.20967025285972</v>
      </c>
      <c r="P5" s="11">
        <v>605.76087048934596</v>
      </c>
      <c r="Q5" s="11">
        <v>551.72940410238482</v>
      </c>
      <c r="R5" s="11">
        <v>468.21329244154458</v>
      </c>
      <c r="S5" s="11">
        <v>447.87509903268921</v>
      </c>
      <c r="T5" s="11">
        <v>429.65731369080129</v>
      </c>
      <c r="U5" s="11">
        <v>420.09413052950066</v>
      </c>
      <c r="V5" s="11">
        <v>407.19698987869896</v>
      </c>
      <c r="W5" s="11">
        <v>400.07680743239382</v>
      </c>
      <c r="X5" s="11">
        <v>394.48570508094008</v>
      </c>
      <c r="Y5" s="11">
        <v>379.81417458490716</v>
      </c>
      <c r="Z5" s="11">
        <v>376.42727305453616</v>
      </c>
      <c r="AA5" s="11">
        <v>365.5549283670565</v>
      </c>
      <c r="AB5" s="11">
        <v>364.03354977032575</v>
      </c>
      <c r="AC5" s="11">
        <v>354.31942382652733</v>
      </c>
      <c r="AD5" s="11">
        <v>335.51058864085837</v>
      </c>
      <c r="AE5" s="11">
        <v>328.93360802583373</v>
      </c>
      <c r="AF5" s="11">
        <v>257.76803940496569</v>
      </c>
      <c r="AG5" s="11">
        <v>220.35496701183084</v>
      </c>
      <c r="AH5" s="11">
        <v>192.72684663106355</v>
      </c>
      <c r="AI5" s="11">
        <v>174.78198643709763</v>
      </c>
      <c r="AJ5" s="11">
        <v>160.30778954734956</v>
      </c>
      <c r="AK5" s="11">
        <v>151.97058145938004</v>
      </c>
      <c r="AL5" s="11">
        <v>135.83739273673223</v>
      </c>
      <c r="AM5" s="11">
        <v>134.49651931006542</v>
      </c>
      <c r="AN5" s="11">
        <v>122.87339607047895</v>
      </c>
      <c r="AO5" s="11">
        <v>104.18313994167333</v>
      </c>
      <c r="AP5" s="11">
        <v>82.852453061159792</v>
      </c>
      <c r="AQ5" s="11">
        <v>72.813702689842998</v>
      </c>
      <c r="AR5" s="11">
        <v>61.195389247439074</v>
      </c>
      <c r="AS5" s="11">
        <v>36.305637954283142</v>
      </c>
      <c r="AT5" s="11">
        <v>21.307049239322303</v>
      </c>
      <c r="AU5" s="11">
        <v>13.463169292930889</v>
      </c>
      <c r="AV5" s="11">
        <v>3.5882408155885059E-13</v>
      </c>
      <c r="AW5" s="11">
        <v>13.401991981757067</v>
      </c>
      <c r="AX5" s="11">
        <v>47.569555789680621</v>
      </c>
      <c r="AY5" s="11">
        <v>74.950620061800151</v>
      </c>
      <c r="AZ5" s="11">
        <v>98.718540415026609</v>
      </c>
      <c r="BA5" s="11">
        <v>122.87602500976924</v>
      </c>
      <c r="BB5" s="11">
        <v>150.00854200308257</v>
      </c>
      <c r="BC5" s="11">
        <v>183.82723143596573</v>
      </c>
      <c r="BD5" s="11">
        <v>240.90723238069168</v>
      </c>
      <c r="BE5" s="11">
        <v>304.69297418086893</v>
      </c>
      <c r="BF5" s="11">
        <v>327.33943370353796</v>
      </c>
      <c r="BG5" s="11">
        <v>354.68497982541209</v>
      </c>
      <c r="BH5" s="11">
        <v>400.69059052501979</v>
      </c>
      <c r="BI5" s="11">
        <v>425.35532397981751</v>
      </c>
      <c r="BJ5" s="11">
        <v>449.43666319757381</v>
      </c>
      <c r="BK5" s="11">
        <v>481.55297578708473</v>
      </c>
      <c r="BL5" s="11">
        <v>565.14916237957345</v>
      </c>
      <c r="BM5" s="11">
        <v>831.89057149626206</v>
      </c>
      <c r="BN5" s="11">
        <v>1013.2641811853676</v>
      </c>
      <c r="BO5" s="11">
        <v>1067.3509556233162</v>
      </c>
      <c r="BP5" s="11">
        <v>1197.5519238009138</v>
      </c>
      <c r="BQ5" s="11">
        <v>1222.1132758359772</v>
      </c>
      <c r="BR5" s="11">
        <v>1323.0580993411554</v>
      </c>
      <c r="BS5" s="11">
        <v>1424.9952747349173</v>
      </c>
      <c r="BT5" s="11">
        <v>1462.8502862094717</v>
      </c>
      <c r="BU5" s="11">
        <v>1496.694807904043</v>
      </c>
      <c r="BV5" s="11">
        <v>1583.3025567433276</v>
      </c>
      <c r="BW5" s="11">
        <v>1597.0686744480081</v>
      </c>
      <c r="BX5" s="11">
        <v>1688.3940810706461</v>
      </c>
      <c r="BY5" s="11">
        <v>1711.473171868425</v>
      </c>
      <c r="BZ5" s="11">
        <v>1796.1304525193059</v>
      </c>
      <c r="CA5" s="11">
        <v>1815.4400177263892</v>
      </c>
      <c r="CB5" s="11">
        <v>1849.0404832904101</v>
      </c>
      <c r="CC5" s="11">
        <v>1896.8061619614057</v>
      </c>
      <c r="CD5" s="11">
        <v>2003.2782114274385</v>
      </c>
      <c r="CE5" s="11">
        <v>2089.39549528413</v>
      </c>
      <c r="CF5" s="11">
        <v>2177.9625206429373</v>
      </c>
      <c r="CG5" s="11">
        <v>2255.2186119415978</v>
      </c>
      <c r="CH5" s="11">
        <v>2443.4365888149455</v>
      </c>
      <c r="CI5" s="11">
        <v>2515.6136677216832</v>
      </c>
      <c r="CJ5" s="11">
        <v>2702.7475182212356</v>
      </c>
      <c r="CK5" s="11">
        <v>2774.391385958284</v>
      </c>
      <c r="CL5" s="11">
        <v>2862.0246429511963</v>
      </c>
      <c r="CM5" s="11">
        <v>2889.0066655834335</v>
      </c>
      <c r="CN5" s="11">
        <v>2935.9037598315363</v>
      </c>
      <c r="CO5" s="11">
        <v>2992.280735638958</v>
      </c>
      <c r="CP5" s="11">
        <v>3071.8946531163774</v>
      </c>
      <c r="CQ5" s="11">
        <v>3122.1764307028225</v>
      </c>
      <c r="CR5" s="11">
        <v>3314.9560339402274</v>
      </c>
      <c r="CS5" s="11">
        <v>3490.3720323092066</v>
      </c>
      <c r="CT5" s="11">
        <v>3563.1002736764813</v>
      </c>
      <c r="CU5" s="11">
        <v>3590.2956140085726</v>
      </c>
      <c r="CV5" s="11">
        <v>3630.2598866954968</v>
      </c>
      <c r="CW5" s="11">
        <v>3726.5921880984411</v>
      </c>
      <c r="CX5" s="11">
        <v>3852.6121623328113</v>
      </c>
      <c r="CY5" s="11">
        <v>3912.6526535986277</v>
      </c>
      <c r="CZ5" s="11">
        <v>3967.4407674774739</v>
      </c>
      <c r="DA5" s="11">
        <v>4015.1926314905886</v>
      </c>
      <c r="DB5" s="11">
        <v>4060.4283661130985</v>
      </c>
      <c r="DC5" s="11">
        <v>4104.167174048931</v>
      </c>
      <c r="DD5" s="11">
        <v>4190.2004108538295</v>
      </c>
      <c r="DE5" s="11">
        <v>4199.1536587763303</v>
      </c>
      <c r="DF5" s="11">
        <v>4225.8585613397763</v>
      </c>
      <c r="DG5" s="11">
        <v>4230.6614992557152</v>
      </c>
      <c r="DH5" s="11">
        <v>4263.3276757410604</v>
      </c>
      <c r="DI5" s="11">
        <v>4286.7251081670611</v>
      </c>
      <c r="DJ5" s="11">
        <v>4329.7827746893345</v>
      </c>
      <c r="DK5" s="11">
        <v>4393.8367572989046</v>
      </c>
      <c r="DL5" s="11">
        <v>4745.3993036891034</v>
      </c>
      <c r="DM5" s="11">
        <v>4870.9613326575818</v>
      </c>
      <c r="DN5" s="11">
        <v>4955.6025821955636</v>
      </c>
      <c r="DO5" s="11">
        <v>5048.0366415149538</v>
      </c>
      <c r="DP5" s="11">
        <v>5081.5972470474662</v>
      </c>
      <c r="DQ5" s="11">
        <v>5165.1326987333823</v>
      </c>
      <c r="DR5" s="11">
        <v>5180.7705016245627</v>
      </c>
      <c r="DS5" s="11">
        <v>5191.5863378438944</v>
      </c>
      <c r="DT5" s="11">
        <v>5201.984617042669</v>
      </c>
      <c r="DU5" s="11">
        <v>5213.3636482595384</v>
      </c>
      <c r="DV5" s="11">
        <v>5213.8409770204962</v>
      </c>
      <c r="DW5" s="11">
        <v>5210.1925780197862</v>
      </c>
      <c r="DX5" s="11">
        <v>5135.7402267401403</v>
      </c>
      <c r="DY5" s="11">
        <v>5218.1881958064123</v>
      </c>
      <c r="DZ5" s="11">
        <v>5216.5148100060787</v>
      </c>
      <c r="EA5" s="11">
        <v>5241.9714124736638</v>
      </c>
      <c r="EB5" s="11">
        <v>5380.2678488133952</v>
      </c>
      <c r="EC5" s="11">
        <v>5413.7304472671531</v>
      </c>
      <c r="ED5" s="11">
        <v>5600.7256193656931</v>
      </c>
      <c r="EE5" s="11">
        <v>5663.7109606092081</v>
      </c>
      <c r="EF5" s="11">
        <v>5876.0150425251131</v>
      </c>
      <c r="EG5" s="11">
        <v>6041.1563390258061</v>
      </c>
      <c r="EH5" s="11">
        <v>6184.4646682721232</v>
      </c>
      <c r="EI5" s="11">
        <v>6298.649265352642</v>
      </c>
      <c r="EJ5" s="11">
        <v>6361.0838302869442</v>
      </c>
      <c r="EK5" s="11">
        <v>6404.9646233673302</v>
      </c>
      <c r="EL5" s="11">
        <v>6476.8543861252483</v>
      </c>
      <c r="EM5" s="11">
        <v>6479.7260550923183</v>
      </c>
      <c r="EN5" s="11">
        <v>6556.99383109258</v>
      </c>
      <c r="EO5" s="11">
        <v>6646.398225998063</v>
      </c>
      <c r="EP5" s="11">
        <v>6691.9691373720698</v>
      </c>
      <c r="EQ5" s="11">
        <v>6832.7396073624996</v>
      </c>
      <c r="ER5" s="11">
        <v>6908.6547586747783</v>
      </c>
      <c r="ES5" s="11">
        <v>7046.9357184084756</v>
      </c>
      <c r="ET5" s="11">
        <v>7111.9468393803218</v>
      </c>
      <c r="EU5" s="11">
        <v>7188.7247215839488</v>
      </c>
      <c r="EV5" s="11">
        <v>7252.7948580602351</v>
      </c>
      <c r="EW5" s="11">
        <v>7324.6710458516072</v>
      </c>
      <c r="EX5" s="11">
        <v>7574.655037514086</v>
      </c>
      <c r="EY5" s="11">
        <v>7658.1812661658541</v>
      </c>
      <c r="EZ5" s="11">
        <v>7831.2709642526843</v>
      </c>
      <c r="FA5" s="11">
        <v>7998.4744255062988</v>
      </c>
      <c r="FB5" s="11">
        <v>8081.0984749642503</v>
      </c>
      <c r="FC5" s="11">
        <v>8122.2928731977918</v>
      </c>
      <c r="FD5" s="11">
        <v>8176.3390565363934</v>
      </c>
      <c r="FE5" s="11">
        <v>8299.0254165887236</v>
      </c>
      <c r="FF5" s="11">
        <v>8470.8213834969538</v>
      </c>
      <c r="FG5" s="11">
        <v>8495.3476516032479</v>
      </c>
      <c r="FH5" s="11">
        <v>8538.6364686017168</v>
      </c>
      <c r="FI5" s="11">
        <v>8619.6164763156976</v>
      </c>
      <c r="FJ5" s="11">
        <v>8664.8362170387845</v>
      </c>
      <c r="FK5" s="11">
        <v>8683.0819499667086</v>
      </c>
      <c r="FL5" s="11">
        <v>8698.9896088693113</v>
      </c>
      <c r="FM5" s="11">
        <v>8705.8821997061586</v>
      </c>
      <c r="FN5" s="11">
        <v>8740.1475450484631</v>
      </c>
      <c r="FO5" s="11">
        <v>8762.2340600582102</v>
      </c>
      <c r="FP5" s="11">
        <v>8787.3600629948196</v>
      </c>
      <c r="FQ5" s="11">
        <v>8813.5165099465266</v>
      </c>
      <c r="FR5" s="11">
        <v>8825.3250531231752</v>
      </c>
      <c r="FS5" s="11">
        <v>8870.6056721741825</v>
      </c>
      <c r="FT5" s="11">
        <v>8942.9121272105149</v>
      </c>
      <c r="FU5" s="11">
        <v>9045.735306273853</v>
      </c>
      <c r="FV5" s="11">
        <v>9183.6827931765292</v>
      </c>
      <c r="FW5" s="11">
        <v>9226.6428210207887</v>
      </c>
      <c r="FX5" s="11">
        <v>9243.7788068527097</v>
      </c>
      <c r="FY5" s="11">
        <v>9263.4463657955548</v>
      </c>
      <c r="FZ5" s="11">
        <v>9280.5700499344257</v>
      </c>
      <c r="GA5" s="11">
        <v>9307.9999216828892</v>
      </c>
      <c r="GB5" s="11">
        <v>9329.6647597178453</v>
      </c>
      <c r="GC5" s="11">
        <v>9360.8552648486002</v>
      </c>
      <c r="GD5" s="11">
        <v>9394.9152024955092</v>
      </c>
      <c r="GE5" s="11">
        <v>9419.7190395839261</v>
      </c>
      <c r="GF5" s="11">
        <v>9440.3796270652365</v>
      </c>
      <c r="GG5" s="11">
        <v>9453.1448499616308</v>
      </c>
      <c r="GH5" s="11">
        <v>9465.8848769505803</v>
      </c>
      <c r="GI5" s="11">
        <v>9468.7884561628089</v>
      </c>
      <c r="GJ5" s="11">
        <v>9477.1056100545811</v>
      </c>
      <c r="GK5" s="11">
        <v>9480.0879873043486</v>
      </c>
      <c r="GL5" s="11">
        <v>9493.5785830921723</v>
      </c>
      <c r="GM5" s="11">
        <v>9477.0492864337502</v>
      </c>
      <c r="GN5" s="11">
        <v>9483.7946616705631</v>
      </c>
      <c r="GO5" s="11">
        <v>9489.2311174599981</v>
      </c>
      <c r="GP5" s="11">
        <v>9495.5442294268669</v>
      </c>
      <c r="GQ5" s="11">
        <v>9547.2404073391699</v>
      </c>
      <c r="GR5" s="11">
        <v>9659.1396198997227</v>
      </c>
      <c r="GS5" s="11">
        <v>9803.2821032705961</v>
      </c>
      <c r="GT5" s="11">
        <v>9865.2452072547276</v>
      </c>
      <c r="GU5" s="11">
        <v>9883.8124893170134</v>
      </c>
      <c r="GV5" s="11">
        <v>9908.841769249766</v>
      </c>
      <c r="GW5" s="11">
        <v>9935.6354059776477</v>
      </c>
      <c r="GX5" s="11">
        <v>9963.4290408912439</v>
      </c>
      <c r="GY5" s="11">
        <v>9983.2974811463682</v>
      </c>
      <c r="GZ5" s="11">
        <v>10127.831377824532</v>
      </c>
      <c r="HA5" s="11">
        <v>10148.764432545076</v>
      </c>
      <c r="HB5" s="11">
        <v>10164.406161211131</v>
      </c>
      <c r="HC5" s="11">
        <v>10180.817521199338</v>
      </c>
      <c r="HD5" s="11">
        <v>10192.968951710807</v>
      </c>
      <c r="HE5" s="11">
        <v>10200.931497075768</v>
      </c>
      <c r="HF5" s="11">
        <v>10187.730098081531</v>
      </c>
      <c r="HG5" s="11">
        <v>10225.593522143899</v>
      </c>
      <c r="HH5" s="11">
        <v>10224.460448043439</v>
      </c>
      <c r="HI5" s="11">
        <v>10245.486550345113</v>
      </c>
      <c r="HJ5" s="11">
        <v>10250.78189430463</v>
      </c>
      <c r="HK5" s="11">
        <v>10237.332074069212</v>
      </c>
      <c r="HL5" s="11">
        <v>10224.910741118605</v>
      </c>
      <c r="HM5" s="11">
        <v>10172.180236944934</v>
      </c>
      <c r="HN5" s="11">
        <v>10101.185890590397</v>
      </c>
      <c r="HO5" s="11">
        <v>10044.844923035786</v>
      </c>
      <c r="HP5" s="11">
        <v>10053.444096708399</v>
      </c>
      <c r="HQ5" s="11">
        <v>10040.918109197493</v>
      </c>
      <c r="HR5" s="11">
        <v>9938.6289393845582</v>
      </c>
      <c r="HS5" s="11">
        <v>9935.5014575558234</v>
      </c>
      <c r="HT5" s="11">
        <v>9937.6558602720525</v>
      </c>
      <c r="HU5" s="11">
        <v>9894.4243234731857</v>
      </c>
      <c r="HV5" s="11">
        <v>9889.8265989986558</v>
      </c>
      <c r="HW5" s="11">
        <v>9890.5774465082977</v>
      </c>
      <c r="HX5" s="11">
        <v>9896.3282374872724</v>
      </c>
      <c r="HY5" s="11">
        <v>9903.8225728477337</v>
      </c>
      <c r="HZ5" s="11">
        <v>9905.324261706146</v>
      </c>
      <c r="IA5" s="11">
        <v>10000.877289728624</v>
      </c>
      <c r="IB5" s="11">
        <v>10112.849405626363</v>
      </c>
      <c r="IC5" s="11">
        <v>10148.404359418475</v>
      </c>
      <c r="ID5" s="11">
        <v>10184.569725271569</v>
      </c>
      <c r="IE5" s="11">
        <v>10216.237798793385</v>
      </c>
      <c r="IF5" s="11">
        <v>10242.272414966415</v>
      </c>
      <c r="IG5" s="11">
        <v>10348.731307498087</v>
      </c>
      <c r="IH5" s="11">
        <v>10375.7466463565</v>
      </c>
      <c r="II5" s="11">
        <v>10413.420045247512</v>
      </c>
      <c r="IJ5" s="11">
        <v>10446.820260053053</v>
      </c>
      <c r="IK5" s="11">
        <v>10496.019692204234</v>
      </c>
      <c r="IL5" s="11">
        <v>10533.705990509216</v>
      </c>
      <c r="IM5" s="11">
        <v>10575.035039066843</v>
      </c>
      <c r="IN5" s="11">
        <v>10636.433478294903</v>
      </c>
      <c r="IO5" s="11">
        <v>10771.578037596961</v>
      </c>
      <c r="IP5" s="11">
        <v>10803.105788475259</v>
      </c>
      <c r="IQ5" s="11">
        <v>10801.934563291265</v>
      </c>
      <c r="IR5" s="11">
        <v>10850.553368565104</v>
      </c>
      <c r="IS5" s="11">
        <v>10912.971091848882</v>
      </c>
      <c r="IT5" s="11">
        <v>10949.847821451234</v>
      </c>
      <c r="IU5" s="11">
        <v>10971.232816013217</v>
      </c>
      <c r="IV5" s="11">
        <v>10987.716639835846</v>
      </c>
      <c r="IW5" s="11">
        <v>10993.139871586152</v>
      </c>
      <c r="IX5" s="11">
        <v>11002.81414856268</v>
      </c>
      <c r="IY5" s="11">
        <v>11022.446871772587</v>
      </c>
      <c r="IZ5" s="11">
        <v>11061.108073188025</v>
      </c>
      <c r="JA5" s="11">
        <v>11107.978100729297</v>
      </c>
      <c r="JB5" s="11">
        <v>11196.803303272838</v>
      </c>
      <c r="JC5" s="11">
        <v>11304.874665188931</v>
      </c>
      <c r="JD5" s="11">
        <v>11386.158149731782</v>
      </c>
      <c r="JE5" s="11">
        <v>11406.492362113184</v>
      </c>
      <c r="JF5" s="11">
        <v>11421.876973221219</v>
      </c>
      <c r="JG5" s="11">
        <v>11423.572249283949</v>
      </c>
      <c r="JH5" s="11">
        <v>11507.180765661133</v>
      </c>
      <c r="JI5" s="11">
        <v>11555.592717476331</v>
      </c>
      <c r="JJ5" s="11">
        <v>11564.269417592463</v>
      </c>
      <c r="JK5" s="11">
        <v>11530.376237634962</v>
      </c>
      <c r="JL5" s="11">
        <v>11573.978626055881</v>
      </c>
      <c r="JM5" s="11">
        <v>11570.244657023499</v>
      </c>
      <c r="JN5" s="11">
        <v>11515.129115333175</v>
      </c>
      <c r="JO5" s="11">
        <v>11622.928820681096</v>
      </c>
      <c r="JP5" s="11">
        <v>11717.291307570242</v>
      </c>
      <c r="JQ5" s="11">
        <v>11731.86420752169</v>
      </c>
      <c r="JR5" s="11">
        <v>11778.509961014805</v>
      </c>
      <c r="JS5" s="11">
        <v>11815.828234634455</v>
      </c>
      <c r="JT5" s="11">
        <v>11944.791090612644</v>
      </c>
      <c r="JU5" s="11">
        <v>12005.125260321824</v>
      </c>
      <c r="JV5" s="11">
        <v>11980.383495384902</v>
      </c>
      <c r="JW5" s="11">
        <v>11929.270095148311</v>
      </c>
      <c r="JX5" s="11">
        <v>11934.910739007091</v>
      </c>
      <c r="JY5" s="11">
        <v>11931.100941381539</v>
      </c>
      <c r="JZ5" s="11">
        <v>11921.474901897389</v>
      </c>
      <c r="KA5" s="11">
        <v>11915.428565939063</v>
      </c>
      <c r="KB5" s="11">
        <v>11911.609057653139</v>
      </c>
      <c r="KC5" s="11">
        <v>11899.386840358926</v>
      </c>
      <c r="KD5" s="11">
        <v>11884.676193055373</v>
      </c>
      <c r="KE5" s="11">
        <v>11880.808874410928</v>
      </c>
      <c r="KF5" s="11">
        <v>11888.396774836467</v>
      </c>
      <c r="KG5" s="11">
        <v>11888.418984258837</v>
      </c>
      <c r="KH5" s="11">
        <v>11901.334680940532</v>
      </c>
      <c r="KI5" s="11">
        <v>11898.659487269839</v>
      </c>
      <c r="KJ5" s="11">
        <v>11916.549402190205</v>
      </c>
      <c r="KK5" s="11">
        <v>11918.377522518569</v>
      </c>
      <c r="KL5" s="23"/>
      <c r="KM5" s="11">
        <f>SMALL(Tabela2[[#This Row],[1]:[285]],1)</f>
        <v>3.5882408155885059E-13</v>
      </c>
      <c r="KN5" s="11">
        <f>MATCH(Tabela2[[#This Row],[1° menor]],Tabela2[[#This Row],[1]:[285]],0)</f>
        <v>35</v>
      </c>
      <c r="KO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0.49999999811753654</v>
      </c>
      <c r="KP5" s="11">
        <f>VLOOKUP(Tabela2[[#This Row],[Shape]],shape!A:D,4,0)+VLOOKUP(Tabela2[[#This Row],[Shape]]+1,shape!A:E,5,0)*Tabela2[[#This Row],[% avanc]]</f>
        <v>403.46937141742313</v>
      </c>
      <c r="KQ5" s="15">
        <f>Tabela2[[#This Row],[8686,881807]]/Tabela2[[#Headers],[8686,881807]]</f>
        <v>4.6445822607175613E-2</v>
      </c>
      <c r="KR5" s="11">
        <f>Tabela2[[#This Row],[8686,881807]]-KP4</f>
        <v>198.01087682300417</v>
      </c>
      <c r="KS5" s="11">
        <f>(Tabela2[[#This Row],[hora bus]]-H4)*86400</f>
        <v>23.999999952502549</v>
      </c>
      <c r="KT5" s="11">
        <f>Tabela2[[#This Row],[desloc]]/Tabela2[[#This Row],[seconds]]</f>
        <v>8.2504532172866529</v>
      </c>
      <c r="KU5" s="11">
        <f>Tabela2[[#This Row],[spd m/s]]*3.6</f>
        <v>29.701631582231951</v>
      </c>
      <c r="KV5" s="23"/>
      <c r="KW5" s="22">
        <f t="shared" si="0"/>
        <v>0</v>
      </c>
      <c r="KX5" s="23">
        <f t="shared" si="1"/>
        <v>0</v>
      </c>
      <c r="KY5" s="23">
        <f t="shared" si="2"/>
        <v>0</v>
      </c>
      <c r="KZ5" s="23">
        <f t="shared" si="3"/>
        <v>0</v>
      </c>
      <c r="LA5" s="23">
        <f t="shared" si="4"/>
        <v>0</v>
      </c>
      <c r="LB5" s="23">
        <f t="shared" si="5"/>
        <v>0</v>
      </c>
      <c r="LC5" s="23">
        <f t="shared" si="6"/>
        <v>0</v>
      </c>
      <c r="LD5" s="23">
        <f t="shared" si="7"/>
        <v>0</v>
      </c>
      <c r="LE5" s="23">
        <f t="shared" si="8"/>
        <v>403.46937141742313</v>
      </c>
      <c r="LF5" s="22">
        <f>IF(AND(LE5&lt;LE6,LE5&lt;=2000,LE5&lt;=LE4,LE5&lt;=LE3,LE5&lt;=LE2,LE5&lt;=LE1,LJ6&gt;1200,LE6-LE5&lt;2000,LC7&lt;5),1,IF(AND(KW5=1,LE5&lt;LE6,LE5&lt;=2000,LJ6&gt;1200),1,0))</f>
        <v>0</v>
      </c>
      <c r="LG5" s="23">
        <f t="shared" si="9"/>
        <v>0</v>
      </c>
      <c r="LH5" s="23">
        <f t="shared" si="10"/>
        <v>0</v>
      </c>
      <c r="LI5" s="23">
        <f t="shared" si="11"/>
        <v>403.46937141742313</v>
      </c>
      <c r="LJ5" s="23">
        <f t="shared" si="12"/>
        <v>8570.3152119992501</v>
      </c>
      <c r="LK5" s="23">
        <f t="shared" si="13"/>
        <v>0</v>
      </c>
      <c r="LL5" s="23">
        <f t="shared" si="14"/>
        <v>31</v>
      </c>
      <c r="LM5" s="23">
        <f t="shared" si="15"/>
        <v>0</v>
      </c>
      <c r="LN5" s="23">
        <f t="shared" si="16"/>
        <v>0</v>
      </c>
      <c r="LP5" s="19"/>
      <c r="LQ5" s="19"/>
      <c r="LR5" s="19"/>
      <c r="LS5" s="19"/>
      <c r="LT5" s="19"/>
      <c r="LU5" s="19"/>
      <c r="LV5" s="19"/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9"/>
      <c r="MR5" s="19"/>
      <c r="MS5" s="19"/>
      <c r="MT5" s="19"/>
      <c r="MU5" s="19"/>
      <c r="MV5" s="19"/>
      <c r="MW5" s="19"/>
      <c r="MX5" s="19"/>
      <c r="MY5" s="19"/>
      <c r="MZ5" s="19"/>
    </row>
    <row r="6" spans="1:403" x14ac:dyDescent="0.25">
      <c r="A6" s="22">
        <v>77957</v>
      </c>
      <c r="B6" s="22">
        <v>2</v>
      </c>
      <c r="C6" s="23" t="s">
        <v>811</v>
      </c>
      <c r="D6" s="22">
        <v>332</v>
      </c>
      <c r="E6" s="24">
        <v>4.1666666666666666E-3</v>
      </c>
      <c r="F6" s="23" t="s">
        <v>775</v>
      </c>
      <c r="G6" s="23" t="b">
        <v>1</v>
      </c>
      <c r="H6" s="25">
        <v>43538.004490740743</v>
      </c>
      <c r="I6" s="26" t="s">
        <v>438</v>
      </c>
      <c r="J6" s="23" t="s">
        <v>439</v>
      </c>
      <c r="K6" s="11">
        <f>IF(AND(Tabela2[[#This Row],[hora bus]]=H5,Tabela2[[#This Row],[lat bus]]=I5,Tabela2[[#This Row],[lon bus]]=J5),1,0)</f>
        <v>0</v>
      </c>
      <c r="L6" s="23"/>
      <c r="M6" s="11">
        <v>14</v>
      </c>
      <c r="N6" s="11">
        <v>1329.0160389742794</v>
      </c>
      <c r="O6" s="11">
        <v>1325.43896504912</v>
      </c>
      <c r="P6" s="11">
        <v>1319.5763522140669</v>
      </c>
      <c r="Q6" s="11">
        <v>1269.1590518220912</v>
      </c>
      <c r="R6" s="11">
        <v>1189.6640708407306</v>
      </c>
      <c r="S6" s="11">
        <v>1171.168509849809</v>
      </c>
      <c r="T6" s="11">
        <v>1154.2897002841569</v>
      </c>
      <c r="U6" s="11">
        <v>1146.0890446255744</v>
      </c>
      <c r="V6" s="11">
        <v>1134.6252700999962</v>
      </c>
      <c r="W6" s="11">
        <v>1129.0042998050872</v>
      </c>
      <c r="X6" s="11">
        <v>1124.5384099795688</v>
      </c>
      <c r="Y6" s="11">
        <v>1110.9781587476605</v>
      </c>
      <c r="Z6" s="11">
        <v>1108.2789217730406</v>
      </c>
      <c r="AA6" s="11">
        <v>1097.1083428537679</v>
      </c>
      <c r="AB6" s="11">
        <v>1094.9104381930022</v>
      </c>
      <c r="AC6" s="11">
        <v>1084.2883501731769</v>
      </c>
      <c r="AD6" s="11">
        <v>1064.0987642327075</v>
      </c>
      <c r="AE6" s="11">
        <v>1056.3151768347045</v>
      </c>
      <c r="AF6" s="11">
        <v>983.42059270400307</v>
      </c>
      <c r="AG6" s="11">
        <v>943.60793994970322</v>
      </c>
      <c r="AH6" s="11">
        <v>912.45112539486172</v>
      </c>
      <c r="AI6" s="11">
        <v>889.46743604377889</v>
      </c>
      <c r="AJ6" s="11">
        <v>869.186534350648</v>
      </c>
      <c r="AK6" s="11">
        <v>854.87241908444128</v>
      </c>
      <c r="AL6" s="11">
        <v>829.73154896820586</v>
      </c>
      <c r="AM6" s="11">
        <v>819.2792792420413</v>
      </c>
      <c r="AN6" s="11">
        <v>803.05345389804449</v>
      </c>
      <c r="AO6" s="11">
        <v>784.80092811866029</v>
      </c>
      <c r="AP6" s="11">
        <v>769.58579024606229</v>
      </c>
      <c r="AQ6" s="11">
        <v>765.35324792588949</v>
      </c>
      <c r="AR6" s="11">
        <v>758.18174306655442</v>
      </c>
      <c r="AS6" s="11">
        <v>742.07999737072964</v>
      </c>
      <c r="AT6" s="11">
        <v>737.3355599173932</v>
      </c>
      <c r="AU6" s="11">
        <v>735.71974397552174</v>
      </c>
      <c r="AV6" s="11">
        <v>718.58715675849328</v>
      </c>
      <c r="AW6" s="11">
        <v>699.72333891545452</v>
      </c>
      <c r="AX6" s="11">
        <v>683.87683076249357</v>
      </c>
      <c r="AY6" s="11">
        <v>663.8880912292002</v>
      </c>
      <c r="AZ6" s="11">
        <v>638.22732226232506</v>
      </c>
      <c r="BA6" s="11">
        <v>605.43066195201493</v>
      </c>
      <c r="BB6" s="11">
        <v>552.72492868095082</v>
      </c>
      <c r="BC6" s="11">
        <v>483.20372881327114</v>
      </c>
      <c r="BD6" s="11">
        <v>424.46776269795532</v>
      </c>
      <c r="BE6" s="11">
        <v>404.45229737568064</v>
      </c>
      <c r="BF6" s="11">
        <v>376.87266310783536</v>
      </c>
      <c r="BG6" s="11">
        <v>330.76998948125885</v>
      </c>
      <c r="BH6" s="11">
        <v>306.66672382461832</v>
      </c>
      <c r="BI6" s="11">
        <v>283.24144016479403</v>
      </c>
      <c r="BJ6" s="11">
        <v>250.99922322646538</v>
      </c>
      <c r="BK6" s="11">
        <v>166.90866095017859</v>
      </c>
      <c r="BL6" s="11">
        <v>1.4921397450962104E-10</v>
      </c>
      <c r="BM6" s="11">
        <v>100.14910893780019</v>
      </c>
      <c r="BN6" s="11">
        <v>281.56268709153619</v>
      </c>
      <c r="BO6" s="11">
        <v>335.72116408280874</v>
      </c>
      <c r="BP6" s="11">
        <v>466.00580333472482</v>
      </c>
      <c r="BQ6" s="11">
        <v>490.72671336987645</v>
      </c>
      <c r="BR6" s="11">
        <v>592.05459195356161</v>
      </c>
      <c r="BS6" s="11">
        <v>694.49200702319945</v>
      </c>
      <c r="BT6" s="11">
        <v>733.20655659380327</v>
      </c>
      <c r="BU6" s="11">
        <v>766.25456652112723</v>
      </c>
      <c r="BV6" s="11">
        <v>851.74384438745506</v>
      </c>
      <c r="BW6" s="11">
        <v>868.23886778100575</v>
      </c>
      <c r="BX6" s="11">
        <v>967.04281407271844</v>
      </c>
      <c r="BY6" s="11">
        <v>1004.3404848945474</v>
      </c>
      <c r="BZ6" s="11">
        <v>1101.0514388904364</v>
      </c>
      <c r="CA6" s="11">
        <v>1125.3574291508244</v>
      </c>
      <c r="CB6" s="11">
        <v>1163.9225759627495</v>
      </c>
      <c r="CC6" s="11">
        <v>1219.2272040437256</v>
      </c>
      <c r="CD6" s="11">
        <v>1333.6878999839598</v>
      </c>
      <c r="CE6" s="11">
        <v>1425.1294787970005</v>
      </c>
      <c r="CF6" s="11">
        <v>1517.4512471390519</v>
      </c>
      <c r="CG6" s="11">
        <v>1599.9892611304003</v>
      </c>
      <c r="CH6" s="11">
        <v>1793.2580325090237</v>
      </c>
      <c r="CI6" s="11">
        <v>1869.7661697688577</v>
      </c>
      <c r="CJ6" s="11">
        <v>2060.7644561822153</v>
      </c>
      <c r="CK6" s="11">
        <v>2134.9588077832846</v>
      </c>
      <c r="CL6" s="11">
        <v>2224.509340296649</v>
      </c>
      <c r="CM6" s="11">
        <v>2252.3669723735834</v>
      </c>
      <c r="CN6" s="11">
        <v>2300.563988341848</v>
      </c>
      <c r="CO6" s="11">
        <v>2358.920532802495</v>
      </c>
      <c r="CP6" s="11">
        <v>2440.2168305421574</v>
      </c>
      <c r="CQ6" s="11">
        <v>2492.7712756419305</v>
      </c>
      <c r="CR6" s="11">
        <v>2688.8481517640516</v>
      </c>
      <c r="CS6" s="11">
        <v>2866.6190348341543</v>
      </c>
      <c r="CT6" s="11">
        <v>2940.4793111250733</v>
      </c>
      <c r="CU6" s="11">
        <v>2968.4378304692455</v>
      </c>
      <c r="CV6" s="11">
        <v>3009.606739559244</v>
      </c>
      <c r="CW6" s="11">
        <v>3107.6832109585916</v>
      </c>
      <c r="CX6" s="11">
        <v>3235.1628670353166</v>
      </c>
      <c r="CY6" s="11">
        <v>3296.1949925051231</v>
      </c>
      <c r="CZ6" s="11">
        <v>3352.3703240946575</v>
      </c>
      <c r="DA6" s="11">
        <v>3401.9645996557342</v>
      </c>
      <c r="DB6" s="11">
        <v>3449.845193395633</v>
      </c>
      <c r="DC6" s="11">
        <v>3498.0424863201879</v>
      </c>
      <c r="DD6" s="11">
        <v>3587.2340579535435</v>
      </c>
      <c r="DE6" s="11">
        <v>3597.4241041917107</v>
      </c>
      <c r="DF6" s="11">
        <v>3625.5691100694198</v>
      </c>
      <c r="DG6" s="11">
        <v>3632.9848637011642</v>
      </c>
      <c r="DH6" s="11">
        <v>3670.2128802746811</v>
      </c>
      <c r="DI6" s="11">
        <v>3698.9335314653276</v>
      </c>
      <c r="DJ6" s="11">
        <v>3741.9959870841335</v>
      </c>
      <c r="DK6" s="11">
        <v>3793.4103305818066</v>
      </c>
      <c r="DL6" s="11">
        <v>4132.5298249733651</v>
      </c>
      <c r="DM6" s="11">
        <v>4254.1447315404102</v>
      </c>
      <c r="DN6" s="11">
        <v>4336.4474479858673</v>
      </c>
      <c r="DO6" s="11">
        <v>4427.3555845286201</v>
      </c>
      <c r="DP6" s="11">
        <v>4459.1763555502948</v>
      </c>
      <c r="DQ6" s="11">
        <v>4541.365735905546</v>
      </c>
      <c r="DR6" s="11">
        <v>4556.7583400829226</v>
      </c>
      <c r="DS6" s="11">
        <v>4567.3737759696887</v>
      </c>
      <c r="DT6" s="11">
        <v>4578.1873749023935</v>
      </c>
      <c r="DU6" s="11">
        <v>4590.5235396635017</v>
      </c>
      <c r="DV6" s="11">
        <v>4592.0652479784012</v>
      </c>
      <c r="DW6" s="11">
        <v>4589.6599979534367</v>
      </c>
      <c r="DX6" s="11">
        <v>4522.8791661958094</v>
      </c>
      <c r="DY6" s="11">
        <v>4613.5801398508929</v>
      </c>
      <c r="DZ6" s="11">
        <v>4615.0014665945955</v>
      </c>
      <c r="EA6" s="11">
        <v>4640.9700277024558</v>
      </c>
      <c r="EB6" s="11">
        <v>4777.8393051527255</v>
      </c>
      <c r="EC6" s="11">
        <v>4811.0738292264132</v>
      </c>
      <c r="ED6" s="11">
        <v>4997.8231046377941</v>
      </c>
      <c r="EE6" s="11">
        <v>5065.1099191089697</v>
      </c>
      <c r="EF6" s="11">
        <v>5284.9586415120766</v>
      </c>
      <c r="EG6" s="11">
        <v>5455.868873564993</v>
      </c>
      <c r="EH6" s="11">
        <v>5603.4371475315447</v>
      </c>
      <c r="EI6" s="11">
        <v>5719.9203288419449</v>
      </c>
      <c r="EJ6" s="11">
        <v>5783.1406180508275</v>
      </c>
      <c r="EK6" s="11">
        <v>5829.3608075195652</v>
      </c>
      <c r="EL6" s="11">
        <v>5903.7021325919422</v>
      </c>
      <c r="EM6" s="11">
        <v>5908.6349370336811</v>
      </c>
      <c r="EN6" s="11">
        <v>5988.3024183282078</v>
      </c>
      <c r="EO6" s="11">
        <v>6078.2730598217686</v>
      </c>
      <c r="EP6" s="11">
        <v>6123.2989709640406</v>
      </c>
      <c r="EQ6" s="11">
        <v>6263.1858426762237</v>
      </c>
      <c r="ER6" s="11">
        <v>6338.1788902416301</v>
      </c>
      <c r="ES6" s="11">
        <v>6475.7495636642971</v>
      </c>
      <c r="ET6" s="11">
        <v>6540.4264020685914</v>
      </c>
      <c r="EU6" s="11">
        <v>6616.8080891922136</v>
      </c>
      <c r="EV6" s="11">
        <v>6680.408090126195</v>
      </c>
      <c r="EW6" s="11">
        <v>6751.3462696841589</v>
      </c>
      <c r="EX6" s="11">
        <v>7000.4076684102665</v>
      </c>
      <c r="EY6" s="11">
        <v>7083.2424796236082</v>
      </c>
      <c r="EZ6" s="11">
        <v>7255.4812361229378</v>
      </c>
      <c r="FA6" s="11">
        <v>7422.5397116315407</v>
      </c>
      <c r="FB6" s="11">
        <v>7505.5545049979473</v>
      </c>
      <c r="FC6" s="11">
        <v>7547.0842009101552</v>
      </c>
      <c r="FD6" s="11">
        <v>7601.7855323190615</v>
      </c>
      <c r="FE6" s="11">
        <v>7725.7112498843398</v>
      </c>
      <c r="FF6" s="11">
        <v>7898.3648706171552</v>
      </c>
      <c r="FG6" s="11">
        <v>7923.123834291071</v>
      </c>
      <c r="FH6" s="11">
        <v>7967.0683224044315</v>
      </c>
      <c r="FI6" s="11">
        <v>8048.4511121767182</v>
      </c>
      <c r="FJ6" s="11">
        <v>8093.3775822799416</v>
      </c>
      <c r="FK6" s="11">
        <v>8111.1805007385847</v>
      </c>
      <c r="FL6" s="11">
        <v>8126.6123324269938</v>
      </c>
      <c r="FM6" s="11">
        <v>8132.3738955887557</v>
      </c>
      <c r="FN6" s="11">
        <v>8165.2696432119756</v>
      </c>
      <c r="FO6" s="11">
        <v>8186.4631658725875</v>
      </c>
      <c r="FP6" s="11">
        <v>8210.7887986512869</v>
      </c>
      <c r="FQ6" s="11">
        <v>8236.3863178915199</v>
      </c>
      <c r="FR6" s="11">
        <v>8247.4441095350958</v>
      </c>
      <c r="FS6" s="11">
        <v>8291.7952098670557</v>
      </c>
      <c r="FT6" s="11">
        <v>8363.7021366568806</v>
      </c>
      <c r="FU6" s="11">
        <v>8467.1599411276966</v>
      </c>
      <c r="FV6" s="11">
        <v>8606.6637055467745</v>
      </c>
      <c r="FW6" s="11">
        <v>8651.1093403261111</v>
      </c>
      <c r="FX6" s="11">
        <v>8669.4353852321001</v>
      </c>
      <c r="FY6" s="11">
        <v>8690.1198889055977</v>
      </c>
      <c r="FZ6" s="11">
        <v>8708.0611440467037</v>
      </c>
      <c r="GA6" s="11">
        <v>8736.0605323276013</v>
      </c>
      <c r="GB6" s="11">
        <v>8758.0604996698112</v>
      </c>
      <c r="GC6" s="11">
        <v>8789.4013759880145</v>
      </c>
      <c r="GD6" s="11">
        <v>8823.4535178905189</v>
      </c>
      <c r="GE6" s="11">
        <v>8848.2382613203463</v>
      </c>
      <c r="GF6" s="11">
        <v>8868.879726055744</v>
      </c>
      <c r="GG6" s="11">
        <v>8881.8251270107885</v>
      </c>
      <c r="GH6" s="11">
        <v>8894.8175513309943</v>
      </c>
      <c r="GI6" s="11">
        <v>8898.1122420956654</v>
      </c>
      <c r="GJ6" s="11">
        <v>8907.2593931598149</v>
      </c>
      <c r="GK6" s="11">
        <v>8911.4575545859843</v>
      </c>
      <c r="GL6" s="11">
        <v>8925.7223292173057</v>
      </c>
      <c r="GM6" s="11">
        <v>8910.1433037305706</v>
      </c>
      <c r="GN6" s="11">
        <v>8918.3911023994551</v>
      </c>
      <c r="GO6" s="11">
        <v>8925.2293782993165</v>
      </c>
      <c r="GP6" s="11">
        <v>8934.0377057655551</v>
      </c>
      <c r="GQ6" s="11">
        <v>8989.6205558045367</v>
      </c>
      <c r="GR6" s="11">
        <v>9105.9393700743094</v>
      </c>
      <c r="GS6" s="11">
        <v>9253.2806698448239</v>
      </c>
      <c r="GT6" s="11">
        <v>9316.4715409953769</v>
      </c>
      <c r="GU6" s="11">
        <v>9335.4697904240566</v>
      </c>
      <c r="GV6" s="11">
        <v>9360.6928632437175</v>
      </c>
      <c r="GW6" s="11">
        <v>9387.4952787411657</v>
      </c>
      <c r="GX6" s="11">
        <v>9415.1268570912962</v>
      </c>
      <c r="GY6" s="11">
        <v>9433.2567777167696</v>
      </c>
      <c r="GZ6" s="11">
        <v>9575.9425177134217</v>
      </c>
      <c r="HA6" s="11">
        <v>9596.5056034354384</v>
      </c>
      <c r="HB6" s="11">
        <v>9611.9909727858831</v>
      </c>
      <c r="HC6" s="11">
        <v>9628.3430233848212</v>
      </c>
      <c r="HD6" s="11">
        <v>9640.434613363037</v>
      </c>
      <c r="HE6" s="11">
        <v>9648.2528067622825</v>
      </c>
      <c r="HF6" s="11">
        <v>9637.8909499567599</v>
      </c>
      <c r="HG6" s="11">
        <v>9680.705964920031</v>
      </c>
      <c r="HH6" s="11">
        <v>9683.6774804277084</v>
      </c>
      <c r="HI6" s="11">
        <v>9707.8758594745923</v>
      </c>
      <c r="HJ6" s="11">
        <v>9714.9871860521453</v>
      </c>
      <c r="HK6" s="11">
        <v>9703.4101524785619</v>
      </c>
      <c r="HL6" s="11">
        <v>9693.0702556182259</v>
      </c>
      <c r="HM6" s="11">
        <v>9643.1746809329306</v>
      </c>
      <c r="HN6" s="11">
        <v>9576.5759105728066</v>
      </c>
      <c r="HO6" s="11">
        <v>9525.182863390899</v>
      </c>
      <c r="HP6" s="11">
        <v>9536.7550126761216</v>
      </c>
      <c r="HQ6" s="11">
        <v>9525.3431712856127</v>
      </c>
      <c r="HR6" s="11">
        <v>9427.0222500132259</v>
      </c>
      <c r="HS6" s="11">
        <v>9428.5741601197806</v>
      </c>
      <c r="HT6" s="11">
        <v>9432.3990901097932</v>
      </c>
      <c r="HU6" s="11">
        <v>9391.237184295318</v>
      </c>
      <c r="HV6" s="11">
        <v>9389.4177004465255</v>
      </c>
      <c r="HW6" s="11">
        <v>9392.2603983351182</v>
      </c>
      <c r="HX6" s="11">
        <v>9399.9867834949546</v>
      </c>
      <c r="HY6" s="11">
        <v>9409.7684058841314</v>
      </c>
      <c r="HZ6" s="11">
        <v>9416.2695624335138</v>
      </c>
      <c r="IA6" s="11">
        <v>9519.1426368400698</v>
      </c>
      <c r="IB6" s="11">
        <v>9636.0112397426783</v>
      </c>
      <c r="IC6" s="11">
        <v>9674.1370968223891</v>
      </c>
      <c r="ID6" s="11">
        <v>9712.7668752366098</v>
      </c>
      <c r="IE6" s="11">
        <v>9746.8843987463351</v>
      </c>
      <c r="IF6" s="11">
        <v>9777.0051784498592</v>
      </c>
      <c r="IG6" s="11">
        <v>9886.9193736188772</v>
      </c>
      <c r="IH6" s="11">
        <v>9915.2953435993077</v>
      </c>
      <c r="II6" s="11">
        <v>9954.2154979447023</v>
      </c>
      <c r="IJ6" s="11">
        <v>9988.6642696904382</v>
      </c>
      <c r="IK6" s="11">
        <v>10038.525287883775</v>
      </c>
      <c r="IL6" s="11">
        <v>10076.616664372341</v>
      </c>
      <c r="IM6" s="11">
        <v>10118.487647640763</v>
      </c>
      <c r="IN6" s="11">
        <v>10180.871651523808</v>
      </c>
      <c r="IO6" s="11">
        <v>10317.007996228955</v>
      </c>
      <c r="IP6" s="11">
        <v>10348.843361614463</v>
      </c>
      <c r="IQ6" s="11">
        <v>10348.300857006523</v>
      </c>
      <c r="IR6" s="11">
        <v>10398.406959831173</v>
      </c>
      <c r="IS6" s="11">
        <v>10462.176564010417</v>
      </c>
      <c r="IT6" s="11">
        <v>10499.773989033687</v>
      </c>
      <c r="IU6" s="11">
        <v>10521.601894175628</v>
      </c>
      <c r="IV6" s="11">
        <v>10538.352104780788</v>
      </c>
      <c r="IW6" s="11">
        <v>10543.94542985485</v>
      </c>
      <c r="IX6" s="11">
        <v>10553.896412382139</v>
      </c>
      <c r="IY6" s="11">
        <v>10574.01196575553</v>
      </c>
      <c r="IZ6" s="11">
        <v>10613.38113799267</v>
      </c>
      <c r="JA6" s="11">
        <v>10661.313186587717</v>
      </c>
      <c r="JB6" s="11">
        <v>10751.339771603743</v>
      </c>
      <c r="JC6" s="11">
        <v>10859.914166727398</v>
      </c>
      <c r="JD6" s="11">
        <v>10940.969741328314</v>
      </c>
      <c r="JE6" s="11">
        <v>10960.894802877325</v>
      </c>
      <c r="JF6" s="11">
        <v>10975.791153819655</v>
      </c>
      <c r="JG6" s="11">
        <v>10975.095019145996</v>
      </c>
      <c r="JH6" s="11">
        <v>11058.926585308947</v>
      </c>
      <c r="JI6" s="11">
        <v>11110.160114882086</v>
      </c>
      <c r="JJ6" s="11">
        <v>11119.415294443723</v>
      </c>
      <c r="JK6" s="11">
        <v>11087.698194418886</v>
      </c>
      <c r="JL6" s="11">
        <v>11133.511860904991</v>
      </c>
      <c r="JM6" s="11">
        <v>11130.448634920465</v>
      </c>
      <c r="JN6" s="11">
        <v>11081.166072350632</v>
      </c>
      <c r="JO6" s="11">
        <v>11197.830252597429</v>
      </c>
      <c r="JP6" s="11">
        <v>11296.666969115646</v>
      </c>
      <c r="JQ6" s="11">
        <v>11313.763239378803</v>
      </c>
      <c r="JR6" s="11">
        <v>11360.230149166238</v>
      </c>
      <c r="JS6" s="11">
        <v>11392.179629472699</v>
      </c>
      <c r="JT6" s="11">
        <v>11515.654051715906</v>
      </c>
      <c r="JU6" s="11">
        <v>11574.0640759746</v>
      </c>
      <c r="JV6" s="11">
        <v>11549.398487312521</v>
      </c>
      <c r="JW6" s="11">
        <v>11496.630301083393</v>
      </c>
      <c r="JX6" s="11">
        <v>11499.906731062289</v>
      </c>
      <c r="JY6" s="11">
        <v>11495.050387072608</v>
      </c>
      <c r="JZ6" s="11">
        <v>11484.482603266119</v>
      </c>
      <c r="KA6" s="11">
        <v>11477.488891645162</v>
      </c>
      <c r="KB6" s="11">
        <v>11472.928331817169</v>
      </c>
      <c r="KC6" s="11">
        <v>11459.83213216858</v>
      </c>
      <c r="KD6" s="11">
        <v>11444.81712057241</v>
      </c>
      <c r="KE6" s="11">
        <v>11441.57049469825</v>
      </c>
      <c r="KF6" s="11">
        <v>11449.761549066165</v>
      </c>
      <c r="KG6" s="11">
        <v>11450.552402167565</v>
      </c>
      <c r="KH6" s="11">
        <v>11464.205157069655</v>
      </c>
      <c r="KI6" s="11">
        <v>11462.393700728715</v>
      </c>
      <c r="KJ6" s="11">
        <v>11481.066733135825</v>
      </c>
      <c r="KK6" s="11">
        <v>11483.169199582298</v>
      </c>
      <c r="KL6" s="23"/>
      <c r="KM6" s="11">
        <f>SMALL(Tabela2[[#This Row],[1]:[285]],1)</f>
        <v>1.4921397450962104E-10</v>
      </c>
      <c r="KN6" s="11">
        <f>MATCH(Tabela2[[#This Row],[1° menor]],Tabela2[[#This Row],[1]:[285]],0)</f>
        <v>51</v>
      </c>
      <c r="KO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0.62499986987700451</v>
      </c>
      <c r="KP6" s="11">
        <f>VLOOKUP(Tabela2[[#This Row],[Shape]],shape!A:D,4,0)+VLOOKUP(Tabela2[[#This Row],[Shape]]+1,shape!A:E,5,0)*Tabela2[[#This Row],[% avanc]]</f>
        <v>799.71914502887603</v>
      </c>
      <c r="KQ6" s="15">
        <f>Tabela2[[#This Row],[8686,881807]]/Tabela2[[#Headers],[8686,881807]]</f>
        <v>9.2060553233779721E-2</v>
      </c>
      <c r="KR6" s="11">
        <f>Tabela2[[#This Row],[8686,881807]]-KP5</f>
        <v>396.24977361145289</v>
      </c>
      <c r="KS6" s="11">
        <f>(Tabela2[[#This Row],[hora bus]]-H5)*86400</f>
        <v>46.000000066123903</v>
      </c>
      <c r="KT6" s="11">
        <f>Tabela2[[#This Row],[desloc]]/Tabela2[[#This Row],[seconds]]</f>
        <v>8.6141255009098536</v>
      </c>
      <c r="KU6" s="11">
        <f>Tabela2[[#This Row],[spd m/s]]*3.6</f>
        <v>31.010851803275475</v>
      </c>
      <c r="KV6" s="23"/>
      <c r="KW6" s="22">
        <f t="shared" si="0"/>
        <v>0</v>
      </c>
      <c r="KX6" s="23">
        <f t="shared" si="1"/>
        <v>0</v>
      </c>
      <c r="KY6" s="23">
        <f t="shared" si="2"/>
        <v>0</v>
      </c>
      <c r="KZ6" s="23">
        <f t="shared" si="3"/>
        <v>0</v>
      </c>
      <c r="LA6" s="23">
        <f t="shared" si="4"/>
        <v>0</v>
      </c>
      <c r="LB6" s="23">
        <f t="shared" si="5"/>
        <v>0</v>
      </c>
      <c r="LC6" s="23">
        <f t="shared" si="6"/>
        <v>0</v>
      </c>
      <c r="LD6" s="23">
        <f t="shared" si="7"/>
        <v>0</v>
      </c>
      <c r="LE6" s="23">
        <f t="shared" si="8"/>
        <v>799.71914502887603</v>
      </c>
      <c r="LF6" s="22">
        <f t="shared" ref="LF6:LF69" si="17">IF(AND(LE6&lt;LE7,LE6&lt;=2000,LE6&lt;=LE5,LE6&lt;=LE4,LE6&lt;=LE3,LE6&lt;=LE2,LJ7&gt;1200,LE7-LE6&lt;2000,LC8&lt;5),1,IF(AND(KW6=1,LE6&lt;LE7,LE6&lt;=2000,LJ7&gt;1200),1,0))</f>
        <v>0</v>
      </c>
      <c r="LG6" s="23">
        <f t="shared" si="9"/>
        <v>0</v>
      </c>
      <c r="LH6" s="23">
        <f t="shared" si="10"/>
        <v>0</v>
      </c>
      <c r="LI6" s="23">
        <f t="shared" si="11"/>
        <v>799.71914502887603</v>
      </c>
      <c r="LJ6" s="23">
        <f t="shared" si="12"/>
        <v>8570.3152119992501</v>
      </c>
      <c r="LK6" s="23">
        <f t="shared" si="13"/>
        <v>0</v>
      </c>
      <c r="LL6" s="23">
        <f t="shared" si="14"/>
        <v>30</v>
      </c>
      <c r="LM6" s="23">
        <f t="shared" si="15"/>
        <v>0</v>
      </c>
      <c r="LN6" s="23">
        <f t="shared" si="16"/>
        <v>0</v>
      </c>
    </row>
    <row r="7" spans="1:403" x14ac:dyDescent="0.25">
      <c r="A7" s="22">
        <v>77958</v>
      </c>
      <c r="B7" s="22">
        <v>2</v>
      </c>
      <c r="C7" s="23" t="s">
        <v>814</v>
      </c>
      <c r="D7" s="22">
        <v>332</v>
      </c>
      <c r="E7" s="24">
        <v>4.8611111111111112E-3</v>
      </c>
      <c r="F7" s="23" t="s">
        <v>775</v>
      </c>
      <c r="G7" s="23" t="b">
        <v>1</v>
      </c>
      <c r="H7" s="25">
        <v>43538.005011574074</v>
      </c>
      <c r="I7" s="26" t="s">
        <v>368</v>
      </c>
      <c r="J7" s="23" t="s">
        <v>369</v>
      </c>
      <c r="K7" s="11">
        <f>IF(AND(Tabela2[[#This Row],[hora bus]]=H6,Tabela2[[#This Row],[lat bus]]=I6,Tabela2[[#This Row],[lon bus]]=J6),1,0)</f>
        <v>0</v>
      </c>
      <c r="L7" s="23"/>
      <c r="M7" s="11">
        <v>18</v>
      </c>
      <c r="N7" s="11">
        <v>1945.1938140102664</v>
      </c>
      <c r="O7" s="11">
        <v>1941.8525460549124</v>
      </c>
      <c r="P7" s="11">
        <v>1936.2323991437277</v>
      </c>
      <c r="Q7" s="11">
        <v>1886.3214998457486</v>
      </c>
      <c r="R7" s="11">
        <v>1807.3526667891329</v>
      </c>
      <c r="S7" s="11">
        <v>1789.0479632988349</v>
      </c>
      <c r="T7" s="11">
        <v>1772.2417558483626</v>
      </c>
      <c r="U7" s="11">
        <v>1764.0873033259725</v>
      </c>
      <c r="V7" s="11">
        <v>1752.6257279167096</v>
      </c>
      <c r="W7" s="11">
        <v>1746.9577469155852</v>
      </c>
      <c r="X7" s="11">
        <v>1742.3917963067172</v>
      </c>
      <c r="Y7" s="11">
        <v>1728.5494242970021</v>
      </c>
      <c r="Z7" s="11">
        <v>1725.3929698614941</v>
      </c>
      <c r="AA7" s="11">
        <v>1713.6292423638297</v>
      </c>
      <c r="AB7" s="11">
        <v>1710.8968401206027</v>
      </c>
      <c r="AC7" s="11">
        <v>1699.8231741788538</v>
      </c>
      <c r="AD7" s="11">
        <v>1679.0879610137201</v>
      </c>
      <c r="AE7" s="11">
        <v>1670.9008058554248</v>
      </c>
      <c r="AF7" s="11">
        <v>1597.6995792301375</v>
      </c>
      <c r="AG7" s="11">
        <v>1557.6088652423634</v>
      </c>
      <c r="AH7" s="11">
        <v>1526.0153927597037</v>
      </c>
      <c r="AI7" s="11">
        <v>1502.4101490229546</v>
      </c>
      <c r="AJ7" s="11">
        <v>1481.5340019073901</v>
      </c>
      <c r="AK7" s="11">
        <v>1466.6895363240051</v>
      </c>
      <c r="AL7" s="11">
        <v>1440.885306166914</v>
      </c>
      <c r="AM7" s="11">
        <v>1429.8619664942653</v>
      </c>
      <c r="AN7" s="11">
        <v>1413.6660257990472</v>
      </c>
      <c r="AO7" s="11">
        <v>1396.1724663415048</v>
      </c>
      <c r="AP7" s="11">
        <v>1382.2298461077264</v>
      </c>
      <c r="AQ7" s="11">
        <v>1378.9595215787438</v>
      </c>
      <c r="AR7" s="11">
        <v>1372.4066634313722</v>
      </c>
      <c r="AS7" s="11">
        <v>1357.2660238559329</v>
      </c>
      <c r="AT7" s="11">
        <v>1353.4738657563414</v>
      </c>
      <c r="AU7" s="11">
        <v>1352.3261609227975</v>
      </c>
      <c r="AV7" s="11">
        <v>1335.7322365645275</v>
      </c>
      <c r="AW7" s="11">
        <v>1317.4835792176427</v>
      </c>
      <c r="AX7" s="11">
        <v>1301.843445718217</v>
      </c>
      <c r="AY7" s="11">
        <v>1281.7595937239912</v>
      </c>
      <c r="AZ7" s="11">
        <v>1255.9023815545236</v>
      </c>
      <c r="BA7" s="11">
        <v>1222.9044740056706</v>
      </c>
      <c r="BB7" s="11">
        <v>1170.1245958991638</v>
      </c>
      <c r="BC7" s="11">
        <v>1100.8978012130594</v>
      </c>
      <c r="BD7" s="11">
        <v>1042.1169571684054</v>
      </c>
      <c r="BE7" s="11">
        <v>1021.7550805307102</v>
      </c>
      <c r="BF7" s="11">
        <v>994.26425169884146</v>
      </c>
      <c r="BG7" s="11">
        <v>948.42034741046916</v>
      </c>
      <c r="BH7" s="11">
        <v>924.55398089931089</v>
      </c>
      <c r="BI7" s="11">
        <v>901.22711992481698</v>
      </c>
      <c r="BJ7" s="11">
        <v>869.00422163386565</v>
      </c>
      <c r="BK7" s="11">
        <v>784.91731179721319</v>
      </c>
      <c r="BL7" s="11">
        <v>517.85406094886253</v>
      </c>
      <c r="BM7" s="11">
        <v>336.50091596284375</v>
      </c>
      <c r="BN7" s="11">
        <v>282.43880897153025</v>
      </c>
      <c r="BO7" s="11">
        <v>152.24366415360316</v>
      </c>
      <c r="BP7" s="11">
        <v>127.49325058887702</v>
      </c>
      <c r="BQ7" s="11">
        <v>25.828270986312035</v>
      </c>
      <c r="BR7" s="11">
        <v>3.701927653310122E-12</v>
      </c>
      <c r="BS7" s="11">
        <v>77.334354468187072</v>
      </c>
      <c r="BT7" s="11">
        <v>117.96205284465614</v>
      </c>
      <c r="BU7" s="11">
        <v>151.50993005267338</v>
      </c>
      <c r="BV7" s="11">
        <v>241.86180459020696</v>
      </c>
      <c r="BW7" s="11">
        <v>260.56005154999707</v>
      </c>
      <c r="BX7" s="11">
        <v>366.91223519610236</v>
      </c>
      <c r="BY7" s="11">
        <v>434.55257334681619</v>
      </c>
      <c r="BZ7" s="11">
        <v>556.07273771431574</v>
      </c>
      <c r="CA7" s="11">
        <v>588.67190240347361</v>
      </c>
      <c r="CB7" s="11">
        <v>633.09372202177849</v>
      </c>
      <c r="CC7" s="11">
        <v>695.69598360153816</v>
      </c>
      <c r="CD7" s="11">
        <v>816.66017588228908</v>
      </c>
      <c r="CE7" s="11">
        <v>910.78769343932254</v>
      </c>
      <c r="CF7" s="11">
        <v>1003.6768890807215</v>
      </c>
      <c r="CG7" s="11">
        <v>1087.0015296339884</v>
      </c>
      <c r="CH7" s="11">
        <v>1281.2629643192504</v>
      </c>
      <c r="CI7" s="11">
        <v>1358.5767233811343</v>
      </c>
      <c r="CJ7" s="11">
        <v>1550.0344696075751</v>
      </c>
      <c r="CK7" s="11">
        <v>1624.970613574535</v>
      </c>
      <c r="CL7" s="11">
        <v>1715.2271190413014</v>
      </c>
      <c r="CM7" s="11">
        <v>1743.1175976151881</v>
      </c>
      <c r="CN7" s="11">
        <v>1791.4874106514235</v>
      </c>
      <c r="CO7" s="11">
        <v>1850.4848272319773</v>
      </c>
      <c r="CP7" s="11">
        <v>1932.1870632561368</v>
      </c>
      <c r="CQ7" s="11">
        <v>1984.7069286920791</v>
      </c>
      <c r="CR7" s="11">
        <v>2180.8608781159137</v>
      </c>
      <c r="CS7" s="11">
        <v>2359.0252576796847</v>
      </c>
      <c r="CT7" s="11">
        <v>2433.2937947396326</v>
      </c>
      <c r="CU7" s="11">
        <v>2461.5368309089918</v>
      </c>
      <c r="CV7" s="11">
        <v>2502.9455782702862</v>
      </c>
      <c r="CW7" s="11">
        <v>2601.254372260707</v>
      </c>
      <c r="CX7" s="11">
        <v>2728.9840350293589</v>
      </c>
      <c r="CY7" s="11">
        <v>2790.2905949206661</v>
      </c>
      <c r="CZ7" s="11">
        <v>2847.2485399838865</v>
      </c>
      <c r="DA7" s="11">
        <v>2898.1558018386518</v>
      </c>
      <c r="DB7" s="11">
        <v>2948.1861939289111</v>
      </c>
      <c r="DC7" s="11">
        <v>3000.2167975580642</v>
      </c>
      <c r="DD7" s="11">
        <v>3092.1201972246713</v>
      </c>
      <c r="DE7" s="11">
        <v>3103.3549304154826</v>
      </c>
      <c r="DF7" s="11">
        <v>3132.7488840728838</v>
      </c>
      <c r="DG7" s="11">
        <v>3142.5274794395241</v>
      </c>
      <c r="DH7" s="11">
        <v>3184.023896306473</v>
      </c>
      <c r="DI7" s="11">
        <v>3217.7920354619678</v>
      </c>
      <c r="DJ7" s="11">
        <v>3260.1736166876722</v>
      </c>
      <c r="DK7" s="11">
        <v>3296.8472718365233</v>
      </c>
      <c r="DL7" s="11">
        <v>3621.4913386916501</v>
      </c>
      <c r="DM7" s="11">
        <v>3738.4510207512399</v>
      </c>
      <c r="DN7" s="11">
        <v>3817.8605295393099</v>
      </c>
      <c r="DO7" s="11">
        <v>3906.8628303687451</v>
      </c>
      <c r="DP7" s="11">
        <v>3936.6377245600388</v>
      </c>
      <c r="DQ7" s="11">
        <v>4017.2292944918463</v>
      </c>
      <c r="DR7" s="11">
        <v>4032.3075526956477</v>
      </c>
      <c r="DS7" s="11">
        <v>4042.6596263919951</v>
      </c>
      <c r="DT7" s="11">
        <v>4053.7966399304555</v>
      </c>
      <c r="DU7" s="11">
        <v>4067.0051879911512</v>
      </c>
      <c r="DV7" s="11">
        <v>4069.5566760916004</v>
      </c>
      <c r="DW7" s="11">
        <v>4068.364528540219</v>
      </c>
      <c r="DX7" s="11">
        <v>4008.9366259895019</v>
      </c>
      <c r="DY7" s="11">
        <v>4107.5133025527348</v>
      </c>
      <c r="DZ7" s="11">
        <v>4111.8681932566624</v>
      </c>
      <c r="EA7" s="11">
        <v>4137.8534766728562</v>
      </c>
      <c r="EB7" s="11">
        <v>4272.7963245522542</v>
      </c>
      <c r="EC7" s="11">
        <v>4305.1498096940759</v>
      </c>
      <c r="ED7" s="11">
        <v>4490.8836577087441</v>
      </c>
      <c r="EE7" s="11">
        <v>4561.4251294426322</v>
      </c>
      <c r="EF7" s="11">
        <v>4787.3501723860199</v>
      </c>
      <c r="EG7" s="11">
        <v>4962.8455324775432</v>
      </c>
      <c r="EH7" s="11">
        <v>5113.7287969193467</v>
      </c>
      <c r="EI7" s="11">
        <v>5231.9088199188409</v>
      </c>
      <c r="EJ7" s="11">
        <v>5295.5658490854594</v>
      </c>
      <c r="EK7" s="11">
        <v>5343.6565802292262</v>
      </c>
      <c r="EL7" s="11">
        <v>5420.084493481183</v>
      </c>
      <c r="EM7" s="11">
        <v>5426.7183605828832</v>
      </c>
      <c r="EN7" s="11">
        <v>5508.2124241209704</v>
      </c>
      <c r="EO7" s="11">
        <v>5598.3881851789274</v>
      </c>
      <c r="EP7" s="11">
        <v>5642.497539690381</v>
      </c>
      <c r="EQ7" s="11">
        <v>5781.1033876500696</v>
      </c>
      <c r="ER7" s="11">
        <v>5854.8138342592629</v>
      </c>
      <c r="ES7" s="11">
        <v>5991.3292744131995</v>
      </c>
      <c r="ET7" s="11">
        <v>6055.4277954937625</v>
      </c>
      <c r="EU7" s="11">
        <v>6131.1838448640628</v>
      </c>
      <c r="EV7" s="11">
        <v>6194.1081893318924</v>
      </c>
      <c r="EW7" s="11">
        <v>6263.63959400365</v>
      </c>
      <c r="EX7" s="11">
        <v>6511.3046533960423</v>
      </c>
      <c r="EY7" s="11">
        <v>6593.1145301344413</v>
      </c>
      <c r="EZ7" s="11">
        <v>6764.07623389742</v>
      </c>
      <c r="FA7" s="11">
        <v>6930.6392129917167</v>
      </c>
      <c r="FB7" s="11">
        <v>7013.824405488821</v>
      </c>
      <c r="FC7" s="11">
        <v>7055.5170590077469</v>
      </c>
      <c r="FD7" s="11">
        <v>7110.5537323932922</v>
      </c>
      <c r="FE7" s="11">
        <v>7235.1806549159664</v>
      </c>
      <c r="FF7" s="11">
        <v>7408.3341756763211</v>
      </c>
      <c r="FG7" s="11">
        <v>7433.2094914892341</v>
      </c>
      <c r="FH7" s="11">
        <v>7477.5731865938815</v>
      </c>
      <c r="FI7" s="11">
        <v>7559.1526895241359</v>
      </c>
      <c r="FJ7" s="11">
        <v>7603.7416314140319</v>
      </c>
      <c r="FK7" s="11">
        <v>7621.1133955065452</v>
      </c>
      <c r="FL7" s="11">
        <v>7636.0925460759572</v>
      </c>
      <c r="FM7" s="11">
        <v>7640.8108014766922</v>
      </c>
      <c r="FN7" s="11">
        <v>7672.4449293390271</v>
      </c>
      <c r="FO7" s="11">
        <v>7692.8022193825464</v>
      </c>
      <c r="FP7" s="11">
        <v>7716.3691828887504</v>
      </c>
      <c r="FQ7" s="11">
        <v>7741.4331055452021</v>
      </c>
      <c r="FR7" s="11">
        <v>7751.7698288780457</v>
      </c>
      <c r="FS7" s="11">
        <v>7795.1793685661969</v>
      </c>
      <c r="FT7" s="11">
        <v>7866.544497960298</v>
      </c>
      <c r="FU7" s="11">
        <v>7970.2907570932721</v>
      </c>
      <c r="FV7" s="11">
        <v>8110.9537764737479</v>
      </c>
      <c r="FW7" s="11">
        <v>8156.6296852346022</v>
      </c>
      <c r="FX7" s="11">
        <v>8175.9549288320959</v>
      </c>
      <c r="FY7" s="11">
        <v>8197.4893777355628</v>
      </c>
      <c r="FZ7" s="11">
        <v>8216.0982608358372</v>
      </c>
      <c r="GA7" s="11">
        <v>8244.5436018079308</v>
      </c>
      <c r="GB7" s="11">
        <v>8266.7805194135635</v>
      </c>
      <c r="GC7" s="11">
        <v>8298.1849779949844</v>
      </c>
      <c r="GD7" s="11">
        <v>8332.1698004879563</v>
      </c>
      <c r="GE7" s="11">
        <v>8356.8915169096708</v>
      </c>
      <c r="GF7" s="11">
        <v>8377.4813400940257</v>
      </c>
      <c r="GG7" s="11">
        <v>8390.5568175353546</v>
      </c>
      <c r="GH7" s="11">
        <v>8403.7506733861665</v>
      </c>
      <c r="GI7" s="11">
        <v>8407.3670603836854</v>
      </c>
      <c r="GJ7" s="11">
        <v>8417.212431885644</v>
      </c>
      <c r="GK7" s="11">
        <v>8422.4543858714896</v>
      </c>
      <c r="GL7" s="11">
        <v>8437.3892085025254</v>
      </c>
      <c r="GM7" s="11">
        <v>8422.636273922697</v>
      </c>
      <c r="GN7" s="11">
        <v>8432.1842078626141</v>
      </c>
      <c r="GO7" s="11">
        <v>8440.219542914625</v>
      </c>
      <c r="GP7" s="11">
        <v>8451.1283216816937</v>
      </c>
      <c r="GQ7" s="11">
        <v>8509.9176084311111</v>
      </c>
      <c r="GR7" s="11">
        <v>8629.8131641495729</v>
      </c>
      <c r="GS7" s="11">
        <v>8779.7265500824124</v>
      </c>
      <c r="GT7" s="11">
        <v>8843.9037346146215</v>
      </c>
      <c r="GU7" s="11">
        <v>8863.2321383799244</v>
      </c>
      <c r="GV7" s="11">
        <v>8888.570248267295</v>
      </c>
      <c r="GW7" s="11">
        <v>8915.3243392622444</v>
      </c>
      <c r="GX7" s="11">
        <v>8942.7605648933732</v>
      </c>
      <c r="GY7" s="11">
        <v>8959.22390105659</v>
      </c>
      <c r="GZ7" s="11">
        <v>9100.1556753260738</v>
      </c>
      <c r="HA7" s="11">
        <v>9120.3652494668695</v>
      </c>
      <c r="HB7" s="11">
        <v>9135.6854854425601</v>
      </c>
      <c r="HC7" s="11">
        <v>9151.959232709678</v>
      </c>
      <c r="HD7" s="11">
        <v>9163.9800680631652</v>
      </c>
      <c r="HE7" s="11">
        <v>9171.632734688299</v>
      </c>
      <c r="HF7" s="11">
        <v>9163.660284587515</v>
      </c>
      <c r="HG7" s="11">
        <v>9210.7185038423922</v>
      </c>
      <c r="HH7" s="11">
        <v>9217.2320421141339</v>
      </c>
      <c r="HI7" s="11">
        <v>9244.1711715022411</v>
      </c>
      <c r="HJ7" s="11">
        <v>9252.853149218523</v>
      </c>
      <c r="HK7" s="11">
        <v>9242.9065289743139</v>
      </c>
      <c r="HL7" s="11">
        <v>9234.394874797732</v>
      </c>
      <c r="HM7" s="11">
        <v>9187.0163865713566</v>
      </c>
      <c r="HN7" s="11">
        <v>9124.3398442427497</v>
      </c>
      <c r="HO7" s="11">
        <v>9077.3673628713441</v>
      </c>
      <c r="HP7" s="11">
        <v>9091.591401701673</v>
      </c>
      <c r="HQ7" s="11">
        <v>9081.1726671001343</v>
      </c>
      <c r="HR7" s="11">
        <v>8986.3951497582493</v>
      </c>
      <c r="HS7" s="11">
        <v>8992.1249057618425</v>
      </c>
      <c r="HT7" s="11">
        <v>8997.4404169585523</v>
      </c>
      <c r="HU7" s="11">
        <v>8958.1209671468368</v>
      </c>
      <c r="HV7" s="11">
        <v>8958.7601307979694</v>
      </c>
      <c r="HW7" s="11">
        <v>8963.4251079684582</v>
      </c>
      <c r="HX7" s="11">
        <v>8972.8533859041854</v>
      </c>
      <c r="HY7" s="11">
        <v>8984.5856664814364</v>
      </c>
      <c r="HZ7" s="11">
        <v>8995.2828350945747</v>
      </c>
      <c r="IA7" s="11">
        <v>9104.2798606173583</v>
      </c>
      <c r="IB7" s="11">
        <v>9225.2410982956353</v>
      </c>
      <c r="IC7" s="11">
        <v>9265.5072854788505</v>
      </c>
      <c r="ID7" s="11">
        <v>9306.1895529143203</v>
      </c>
      <c r="IE7" s="11">
        <v>9342.3411253874674</v>
      </c>
      <c r="IF7" s="11">
        <v>9375.8433140908928</v>
      </c>
      <c r="IG7" s="11">
        <v>9488.6067487638593</v>
      </c>
      <c r="IH7" s="11">
        <v>9518.0813373156816</v>
      </c>
      <c r="II7" s="11">
        <v>9557.9941462629649</v>
      </c>
      <c r="IJ7" s="11">
        <v>9593.2497996659713</v>
      </c>
      <c r="IK7" s="11">
        <v>9643.5760873751351</v>
      </c>
      <c r="IL7" s="11">
        <v>9681.9191010765371</v>
      </c>
      <c r="IM7" s="11">
        <v>9724.1308147378659</v>
      </c>
      <c r="IN7" s="11">
        <v>9787.1270920174466</v>
      </c>
      <c r="IO7" s="11">
        <v>9923.9211154569348</v>
      </c>
      <c r="IP7" s="11">
        <v>9955.9839900507668</v>
      </c>
      <c r="IQ7" s="11">
        <v>9955.922842420965</v>
      </c>
      <c r="IR7" s="11">
        <v>10007.182141902214</v>
      </c>
      <c r="IS7" s="11">
        <v>10072.005784899211</v>
      </c>
      <c r="IT7" s="11">
        <v>10110.158504134111</v>
      </c>
      <c r="IU7" s="11">
        <v>10132.325207029178</v>
      </c>
      <c r="IV7" s="11">
        <v>10149.28029342433</v>
      </c>
      <c r="IW7" s="11">
        <v>10155.002447819163</v>
      </c>
      <c r="IX7" s="11">
        <v>10165.157417697135</v>
      </c>
      <c r="IY7" s="11">
        <v>10185.621124323221</v>
      </c>
      <c r="IZ7" s="11">
        <v>10225.501115660631</v>
      </c>
      <c r="JA7" s="11">
        <v>10274.194062882614</v>
      </c>
      <c r="JB7" s="11">
        <v>10365.036484940789</v>
      </c>
      <c r="JC7" s="11">
        <v>10473.835087091567</v>
      </c>
      <c r="JD7" s="11">
        <v>10554.582368046875</v>
      </c>
      <c r="JE7" s="11">
        <v>10574.115559129152</v>
      </c>
      <c r="JF7" s="11">
        <v>10588.560396850413</v>
      </c>
      <c r="JG7" s="11">
        <v>10585.680289117696</v>
      </c>
      <c r="JH7" s="11">
        <v>10669.568433705017</v>
      </c>
      <c r="JI7" s="11">
        <v>10723.203956809662</v>
      </c>
      <c r="JJ7" s="11">
        <v>10732.953531910056</v>
      </c>
      <c r="JK7" s="11">
        <v>10703.095732019809</v>
      </c>
      <c r="JL7" s="11">
        <v>10750.797459215097</v>
      </c>
      <c r="JM7" s="11">
        <v>10748.300912599414</v>
      </c>
      <c r="JN7" s="11">
        <v>10703.931406151447</v>
      </c>
      <c r="JO7" s="11">
        <v>10828.056189452842</v>
      </c>
      <c r="JP7" s="11">
        <v>10930.649972424886</v>
      </c>
      <c r="JQ7" s="11">
        <v>10949.8395611413</v>
      </c>
      <c r="JR7" s="11">
        <v>10996.045041325166</v>
      </c>
      <c r="JS7" s="11">
        <v>11023.215537842943</v>
      </c>
      <c r="JT7" s="11">
        <v>11141.790132970915</v>
      </c>
      <c r="JU7" s="11">
        <v>11198.504649633611</v>
      </c>
      <c r="JV7" s="11">
        <v>11173.960381881365</v>
      </c>
      <c r="JW7" s="11">
        <v>11119.825871287238</v>
      </c>
      <c r="JX7" s="11">
        <v>11121.11263816425</v>
      </c>
      <c r="JY7" s="11">
        <v>11115.375327929431</v>
      </c>
      <c r="JZ7" s="11">
        <v>11104.015136254115</v>
      </c>
      <c r="KA7" s="11">
        <v>11096.2249773557</v>
      </c>
      <c r="KB7" s="11">
        <v>11091.041793679709</v>
      </c>
      <c r="KC7" s="11">
        <v>11077.21011794625</v>
      </c>
      <c r="KD7" s="11">
        <v>11061.964246650634</v>
      </c>
      <c r="KE7" s="11">
        <v>11059.265543672782</v>
      </c>
      <c r="KF7" s="11">
        <v>11067.963945575588</v>
      </c>
      <c r="KG7" s="11">
        <v>11069.401336142013</v>
      </c>
      <c r="KH7" s="11">
        <v>11083.674159328997</v>
      </c>
      <c r="KI7" s="11">
        <v>11082.589166017229</v>
      </c>
      <c r="KJ7" s="11">
        <v>11101.920756660393</v>
      </c>
      <c r="KK7" s="11">
        <v>11104.253991759777</v>
      </c>
      <c r="KL7" s="23"/>
      <c r="KM7" s="11">
        <f>SMALL(Tabela2[[#This Row],[1]:[285]],1)</f>
        <v>3.701927653310122E-12</v>
      </c>
      <c r="KN7" s="11">
        <f>MATCH(Tabela2[[#This Row],[1° menor]],Tabela2[[#This Row],[1]:[285]],0)</f>
        <v>57</v>
      </c>
      <c r="KO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0.24999997917350925</v>
      </c>
      <c r="KP7" s="11">
        <f>VLOOKUP(Tabela2[[#This Row],[Shape]],shape!A:D,4,0)+VLOOKUP(Tabela2[[#This Row],[Shape]]+1,shape!A:E,5,0)*Tabela2[[#This Row],[% avanc]]</f>
        <v>1108.9215947340408</v>
      </c>
      <c r="KQ7" s="15">
        <f>Tabela2[[#This Row],[8686,881807]]/Tabela2[[#Headers],[8686,881807]]</f>
        <v>0.12765473496375393</v>
      </c>
      <c r="KR7" s="11">
        <f>Tabela2[[#This Row],[8686,881807]]-KP6</f>
        <v>309.20244970516478</v>
      </c>
      <c r="KS7" s="11">
        <f>(Tabela2[[#This Row],[hora bus]]-H6)*86400</f>
        <v>44.999999832361937</v>
      </c>
      <c r="KT7" s="11">
        <f>Tabela2[[#This Row],[desloc]]/Tabela2[[#This Row],[seconds]]</f>
        <v>6.8711655746007478</v>
      </c>
      <c r="KU7" s="11">
        <f>Tabela2[[#This Row],[spd m/s]]*3.6</f>
        <v>24.736196068562691</v>
      </c>
      <c r="KV7" s="23"/>
      <c r="KW7" s="22">
        <f t="shared" si="0"/>
        <v>0</v>
      </c>
      <c r="KX7" s="23">
        <f t="shared" si="1"/>
        <v>0</v>
      </c>
      <c r="KY7" s="23">
        <f t="shared" si="2"/>
        <v>0</v>
      </c>
      <c r="KZ7" s="23">
        <f t="shared" si="3"/>
        <v>0</v>
      </c>
      <c r="LA7" s="23">
        <f t="shared" si="4"/>
        <v>0</v>
      </c>
      <c r="LB7" s="23">
        <f t="shared" si="5"/>
        <v>0</v>
      </c>
      <c r="LC7" s="23">
        <f t="shared" si="6"/>
        <v>0</v>
      </c>
      <c r="LD7" s="23">
        <f t="shared" si="7"/>
        <v>0</v>
      </c>
      <c r="LE7" s="23">
        <f t="shared" si="8"/>
        <v>1108.9215947340408</v>
      </c>
      <c r="LF7" s="22">
        <f t="shared" si="17"/>
        <v>0</v>
      </c>
      <c r="LG7" s="23">
        <f t="shared" si="9"/>
        <v>0</v>
      </c>
      <c r="LH7" s="23">
        <f t="shared" si="10"/>
        <v>0</v>
      </c>
      <c r="LI7" s="23">
        <f t="shared" si="11"/>
        <v>1108.9215947340408</v>
      </c>
      <c r="LJ7" s="23">
        <f t="shared" si="12"/>
        <v>8570.3152119992501</v>
      </c>
      <c r="LK7" s="23">
        <f t="shared" si="13"/>
        <v>0</v>
      </c>
      <c r="LL7" s="23">
        <f t="shared" si="14"/>
        <v>29</v>
      </c>
      <c r="LM7" s="23">
        <f t="shared" si="15"/>
        <v>0</v>
      </c>
      <c r="LN7" s="23">
        <f t="shared" si="16"/>
        <v>0</v>
      </c>
    </row>
    <row r="8" spans="1:403" x14ac:dyDescent="0.25">
      <c r="A8" s="22">
        <v>77959</v>
      </c>
      <c r="B8" s="22">
        <v>2</v>
      </c>
      <c r="C8" s="23" t="s">
        <v>815</v>
      </c>
      <c r="D8" s="22">
        <v>332</v>
      </c>
      <c r="E8" s="24">
        <v>4.8611111111111112E-3</v>
      </c>
      <c r="F8" s="23" t="s">
        <v>775</v>
      </c>
      <c r="G8" s="23" t="b">
        <v>1</v>
      </c>
      <c r="H8" s="25">
        <v>43538.005243055559</v>
      </c>
      <c r="I8" s="26" t="s">
        <v>200</v>
      </c>
      <c r="J8" s="23" t="s">
        <v>201</v>
      </c>
      <c r="K8" s="11">
        <f>IF(AND(Tabela2[[#This Row],[hora bus]]=H7,Tabela2[[#This Row],[lat bus]]=I7,Tabela2[[#This Row],[lon bus]]=J7),1,0)</f>
        <v>0</v>
      </c>
      <c r="L8" s="23"/>
      <c r="M8" s="11">
        <v>19</v>
      </c>
      <c r="N8" s="11">
        <v>2130.8119206222118</v>
      </c>
      <c r="O8" s="11">
        <v>2127.4298621180433</v>
      </c>
      <c r="P8" s="11">
        <v>2121.7602581055753</v>
      </c>
      <c r="Q8" s="11">
        <v>2071.6939104173734</v>
      </c>
      <c r="R8" s="11">
        <v>1992.4974808288175</v>
      </c>
      <c r="S8" s="11">
        <v>1974.0501302040955</v>
      </c>
      <c r="T8" s="11">
        <v>1957.1408600647555</v>
      </c>
      <c r="U8" s="11">
        <v>1948.8756642687263</v>
      </c>
      <c r="V8" s="11">
        <v>1937.2776726285681</v>
      </c>
      <c r="W8" s="11">
        <v>1931.4406560181469</v>
      </c>
      <c r="X8" s="11">
        <v>1926.7100017051948</v>
      </c>
      <c r="Y8" s="11">
        <v>1912.5920682993758</v>
      </c>
      <c r="Z8" s="11">
        <v>1909.0883250626769</v>
      </c>
      <c r="AA8" s="11">
        <v>1896.9782300426464</v>
      </c>
      <c r="AB8" s="11">
        <v>1893.9683455096988</v>
      </c>
      <c r="AC8" s="11">
        <v>1882.6865498658492</v>
      </c>
      <c r="AD8" s="11">
        <v>1861.7189913522172</v>
      </c>
      <c r="AE8" s="11">
        <v>1853.3710139284765</v>
      </c>
      <c r="AF8" s="11">
        <v>1780.0774789901545</v>
      </c>
      <c r="AG8" s="11">
        <v>1739.9234484882072</v>
      </c>
      <c r="AH8" s="11">
        <v>1708.2006553193173</v>
      </c>
      <c r="AI8" s="11">
        <v>1684.4004511121002</v>
      </c>
      <c r="AJ8" s="11">
        <v>1663.3457678589268</v>
      </c>
      <c r="AK8" s="11">
        <v>1648.3475921373147</v>
      </c>
      <c r="AL8" s="11">
        <v>1622.3599829432665</v>
      </c>
      <c r="AM8" s="11">
        <v>1611.1851819551755</v>
      </c>
      <c r="AN8" s="11">
        <v>1595.0196856202595</v>
      </c>
      <c r="AO8" s="11">
        <v>1577.7840709338018</v>
      </c>
      <c r="AP8" s="11">
        <v>1564.265814662577</v>
      </c>
      <c r="AQ8" s="11">
        <v>1561.3252828475759</v>
      </c>
      <c r="AR8" s="11">
        <v>1554.9953640398467</v>
      </c>
      <c r="AS8" s="11">
        <v>1540.2261118601209</v>
      </c>
      <c r="AT8" s="11">
        <v>1536.8286492415039</v>
      </c>
      <c r="AU8" s="11">
        <v>1535.8973976855762</v>
      </c>
      <c r="AV8" s="11">
        <v>1519.6089062803283</v>
      </c>
      <c r="AW8" s="11">
        <v>1501.8367406226116</v>
      </c>
      <c r="AX8" s="11">
        <v>1486.6045685228801</v>
      </c>
      <c r="AY8" s="11">
        <v>1466.7599721683816</v>
      </c>
      <c r="AZ8" s="11">
        <v>1441.0419010810613</v>
      </c>
      <c r="BA8" s="11">
        <v>1408.1391593500007</v>
      </c>
      <c r="BB8" s="11">
        <v>1355.38383823196</v>
      </c>
      <c r="BC8" s="11">
        <v>1285.8396087198862</v>
      </c>
      <c r="BD8" s="11">
        <v>1226.4996562280849</v>
      </c>
      <c r="BE8" s="11">
        <v>1205.8907536456259</v>
      </c>
      <c r="BF8" s="11">
        <v>1178.4649738381654</v>
      </c>
      <c r="BG8" s="11">
        <v>1132.7969696482094</v>
      </c>
      <c r="BH8" s="11">
        <v>1109.1307088235394</v>
      </c>
      <c r="BI8" s="11">
        <v>1085.9279364215615</v>
      </c>
      <c r="BJ8" s="11">
        <v>1053.7899845590896</v>
      </c>
      <c r="BK8" s="11">
        <v>969.73338648083893</v>
      </c>
      <c r="BL8" s="11">
        <v>702.72128561761747</v>
      </c>
      <c r="BM8" s="11">
        <v>521.60448819253043</v>
      </c>
      <c r="BN8" s="11">
        <v>467.77675095329295</v>
      </c>
      <c r="BO8" s="11">
        <v>337.79995726500766</v>
      </c>
      <c r="BP8" s="11">
        <v>313.22382521011883</v>
      </c>
      <c r="BQ8" s="11">
        <v>211.63942153740845</v>
      </c>
      <c r="BR8" s="11">
        <v>108.34744410210325</v>
      </c>
      <c r="BS8" s="11">
        <v>67.137857968415418</v>
      </c>
      <c r="BT8" s="11">
        <v>21.81412398311339</v>
      </c>
      <c r="BU8" s="11">
        <v>1.2769874047080521E-10</v>
      </c>
      <c r="BV8" s="11">
        <v>87.496034230746289</v>
      </c>
      <c r="BW8" s="11">
        <v>95.459526843044131</v>
      </c>
      <c r="BX8" s="11">
        <v>191.62700875575749</v>
      </c>
      <c r="BY8" s="11">
        <v>278.33186112926853</v>
      </c>
      <c r="BZ8" s="11">
        <v>413.52301702991639</v>
      </c>
      <c r="CA8" s="11">
        <v>449.03278826483773</v>
      </c>
      <c r="CB8" s="11">
        <v>493.66563495832963</v>
      </c>
      <c r="CC8" s="11">
        <v>555.72861323904237</v>
      </c>
      <c r="CD8" s="11">
        <v>675.61516725266915</v>
      </c>
      <c r="CE8" s="11">
        <v>768.0493730189836</v>
      </c>
      <c r="CF8" s="11">
        <v>858.88374116190937</v>
      </c>
      <c r="CG8" s="11">
        <v>939.83323578616012</v>
      </c>
      <c r="CH8" s="11">
        <v>1132.2297202867601</v>
      </c>
      <c r="CI8" s="11">
        <v>1208.2322611293127</v>
      </c>
      <c r="CJ8" s="11">
        <v>1398.4285526763983</v>
      </c>
      <c r="CK8" s="11">
        <v>1472.9085277515669</v>
      </c>
      <c r="CL8" s="11">
        <v>1562.9347966682014</v>
      </c>
      <c r="CM8" s="11">
        <v>1590.547090064425</v>
      </c>
      <c r="CN8" s="11">
        <v>1638.5911368126181</v>
      </c>
      <c r="CO8" s="11">
        <v>1697.3435322287673</v>
      </c>
      <c r="CP8" s="11">
        <v>1778.7645086606828</v>
      </c>
      <c r="CQ8" s="11">
        <v>1830.5947308115431</v>
      </c>
      <c r="CR8" s="11">
        <v>2025.8649604697764</v>
      </c>
      <c r="CS8" s="11">
        <v>2203.623490847056</v>
      </c>
      <c r="CT8" s="11">
        <v>2277.8280853615379</v>
      </c>
      <c r="CU8" s="11">
        <v>2306.035540941175</v>
      </c>
      <c r="CV8" s="11">
        <v>2347.2772760800826</v>
      </c>
      <c r="CW8" s="11">
        <v>2445.2902085963919</v>
      </c>
      <c r="CX8" s="11">
        <v>2572.8089479463242</v>
      </c>
      <c r="CY8" s="11">
        <v>2634.0325446855832</v>
      </c>
      <c r="CZ8" s="11">
        <v>2691.0883924805867</v>
      </c>
      <c r="DA8" s="11">
        <v>2742.2720569209655</v>
      </c>
      <c r="DB8" s="11">
        <v>2792.8405385978003</v>
      </c>
      <c r="DC8" s="11">
        <v>2845.8916832005152</v>
      </c>
      <c r="DD8" s="11">
        <v>2938.5174149615373</v>
      </c>
      <c r="DE8" s="11">
        <v>2950.0269270852818</v>
      </c>
      <c r="DF8" s="11">
        <v>2979.7579505591261</v>
      </c>
      <c r="DG8" s="11">
        <v>2990.1995362797516</v>
      </c>
      <c r="DH8" s="11">
        <v>3032.9294634688636</v>
      </c>
      <c r="DI8" s="11">
        <v>3068.1748796396855</v>
      </c>
      <c r="DJ8" s="11">
        <v>3110.2047906354624</v>
      </c>
      <c r="DK8" s="11">
        <v>3141.9881367220942</v>
      </c>
      <c r="DL8" s="11">
        <v>3461.8614454690746</v>
      </c>
      <c r="DM8" s="11">
        <v>3577.2956788853508</v>
      </c>
      <c r="DN8" s="11">
        <v>3655.7410847202018</v>
      </c>
      <c r="DO8" s="11">
        <v>3744.1077392343991</v>
      </c>
      <c r="DP8" s="11">
        <v>3773.2218009318926</v>
      </c>
      <c r="DQ8" s="11">
        <v>3853.2956281865427</v>
      </c>
      <c r="DR8" s="11">
        <v>3868.2687726736949</v>
      </c>
      <c r="DS8" s="11">
        <v>3878.5319429840242</v>
      </c>
      <c r="DT8" s="11">
        <v>3889.7480021844972</v>
      </c>
      <c r="DU8" s="11">
        <v>3903.1988807246753</v>
      </c>
      <c r="DV8" s="11">
        <v>3906.0388653739215</v>
      </c>
      <c r="DW8" s="11">
        <v>3905.1999683241029</v>
      </c>
      <c r="DX8" s="11">
        <v>3847.9013499898633</v>
      </c>
      <c r="DY8" s="11">
        <v>3948.7552583607417</v>
      </c>
      <c r="DZ8" s="11">
        <v>3953.95977211526</v>
      </c>
      <c r="EA8" s="11">
        <v>3979.8607291882131</v>
      </c>
      <c r="EB8" s="11">
        <v>4114.1363708024455</v>
      </c>
      <c r="EC8" s="11">
        <v>4146.1114391384181</v>
      </c>
      <c r="ED8" s="11">
        <v>4331.4072832235806</v>
      </c>
      <c r="EE8" s="11">
        <v>4402.7406190417269</v>
      </c>
      <c r="EF8" s="11">
        <v>4630.2312509670492</v>
      </c>
      <c r="EG8" s="11">
        <v>4806.9005335859256</v>
      </c>
      <c r="EH8" s="11">
        <v>4958.6202448360737</v>
      </c>
      <c r="EI8" s="11">
        <v>5077.2096843693143</v>
      </c>
      <c r="EJ8" s="11">
        <v>5140.9401155392879</v>
      </c>
      <c r="EK8" s="11">
        <v>5189.5158608415722</v>
      </c>
      <c r="EL8" s="11">
        <v>5266.5110019391377</v>
      </c>
      <c r="EM8" s="11">
        <v>5273.5978834692214</v>
      </c>
      <c r="EN8" s="11">
        <v>5355.5480124266114</v>
      </c>
      <c r="EO8" s="11">
        <v>5445.7265159801054</v>
      </c>
      <c r="EP8" s="11">
        <v>5489.4997164421875</v>
      </c>
      <c r="EQ8" s="11">
        <v>5627.6560702771812</v>
      </c>
      <c r="ER8" s="11">
        <v>5700.9237545668066</v>
      </c>
      <c r="ES8" s="11">
        <v>5837.0677413143703</v>
      </c>
      <c r="ET8" s="11">
        <v>5900.9544525349647</v>
      </c>
      <c r="EU8" s="11">
        <v>5976.4871075014853</v>
      </c>
      <c r="EV8" s="11">
        <v>6039.1771616796286</v>
      </c>
      <c r="EW8" s="11">
        <v>6108.2158031939725</v>
      </c>
      <c r="EX8" s="11">
        <v>6355.3911627924717</v>
      </c>
      <c r="EY8" s="11">
        <v>6436.845131744225</v>
      </c>
      <c r="EZ8" s="11">
        <v>6607.3627194528472</v>
      </c>
      <c r="FA8" s="11">
        <v>6773.7259422758279</v>
      </c>
      <c r="FB8" s="11">
        <v>6856.9288569349756</v>
      </c>
      <c r="FC8" s="11">
        <v>6898.6442456619052</v>
      </c>
      <c r="FD8" s="11">
        <v>6953.7330211741337</v>
      </c>
      <c r="FE8" s="11">
        <v>7078.488537289838</v>
      </c>
      <c r="FF8" s="11">
        <v>7251.7376838987884</v>
      </c>
      <c r="FG8" s="11">
        <v>7276.6304491152659</v>
      </c>
      <c r="FH8" s="11">
        <v>7321.083862197951</v>
      </c>
      <c r="FI8" s="11">
        <v>7402.6915847631681</v>
      </c>
      <c r="FJ8" s="11">
        <v>7447.1739997259483</v>
      </c>
      <c r="FK8" s="11">
        <v>7464.4196829169869</v>
      </c>
      <c r="FL8" s="11">
        <v>7479.2680882275299</v>
      </c>
      <c r="FM8" s="11">
        <v>7483.6902461219925</v>
      </c>
      <c r="FN8" s="11">
        <v>7514.9667691264494</v>
      </c>
      <c r="FO8" s="11">
        <v>7535.0851112191685</v>
      </c>
      <c r="FP8" s="11">
        <v>7558.4340134900131</v>
      </c>
      <c r="FQ8" s="11">
        <v>7583.3440655986624</v>
      </c>
      <c r="FR8" s="11">
        <v>7593.4723655896323</v>
      </c>
      <c r="FS8" s="11">
        <v>7636.602627502888</v>
      </c>
      <c r="FT8" s="11">
        <v>7707.7878627156451</v>
      </c>
      <c r="FU8" s="11">
        <v>7811.569797271377</v>
      </c>
      <c r="FV8" s="11">
        <v>7952.5177742985679</v>
      </c>
      <c r="FW8" s="11">
        <v>7998.5198614546734</v>
      </c>
      <c r="FX8" s="11">
        <v>8018.1125786731391</v>
      </c>
      <c r="FY8" s="11">
        <v>8039.8740149189034</v>
      </c>
      <c r="FZ8" s="11">
        <v>8058.6586242796602</v>
      </c>
      <c r="GA8" s="11">
        <v>8087.2180556036137</v>
      </c>
      <c r="GB8" s="11">
        <v>8109.5109926625946</v>
      </c>
      <c r="GC8" s="11">
        <v>8140.9219102760762</v>
      </c>
      <c r="GD8" s="11">
        <v>8174.8784208739471</v>
      </c>
      <c r="GE8" s="11">
        <v>8199.5753120086829</v>
      </c>
      <c r="GF8" s="11">
        <v>8220.1452915864284</v>
      </c>
      <c r="GG8" s="11">
        <v>8233.252072907273</v>
      </c>
      <c r="GH8" s="11">
        <v>8246.4981721402801</v>
      </c>
      <c r="GI8" s="11">
        <v>8250.1997103482772</v>
      </c>
      <c r="GJ8" s="11">
        <v>8260.2326279433419</v>
      </c>
      <c r="GK8" s="11">
        <v>8265.7586487412682</v>
      </c>
      <c r="GL8" s="11">
        <v>8280.8767721749246</v>
      </c>
      <c r="GM8" s="11">
        <v>8266.3506233730677</v>
      </c>
      <c r="GN8" s="11">
        <v>8276.2546452393508</v>
      </c>
      <c r="GO8" s="11">
        <v>8284.6154966503691</v>
      </c>
      <c r="GP8" s="11">
        <v>8296.0910739329065</v>
      </c>
      <c r="GQ8" s="11">
        <v>8355.7357378135348</v>
      </c>
      <c r="GR8" s="11">
        <v>8476.5751903667897</v>
      </c>
      <c r="GS8" s="11">
        <v>8627.1653426192843</v>
      </c>
      <c r="GT8" s="11">
        <v>8691.6021697706165</v>
      </c>
      <c r="GU8" s="11">
        <v>8711.0146716947856</v>
      </c>
      <c r="GV8" s="11">
        <v>8736.3758630054926</v>
      </c>
      <c r="GW8" s="11">
        <v>8763.1073957255521</v>
      </c>
      <c r="GX8" s="11">
        <v>8790.4806107239183</v>
      </c>
      <c r="GY8" s="11">
        <v>8806.4576690796312</v>
      </c>
      <c r="GZ8" s="11">
        <v>8946.8804304830519</v>
      </c>
      <c r="HA8" s="11">
        <v>8966.9871772249844</v>
      </c>
      <c r="HB8" s="11">
        <v>8982.2570671216108</v>
      </c>
      <c r="HC8" s="11">
        <v>8998.5048530063596</v>
      </c>
      <c r="HD8" s="11">
        <v>9010.5031132502772</v>
      </c>
      <c r="HE8" s="11">
        <v>9018.1035925632077</v>
      </c>
      <c r="HF8" s="11">
        <v>9010.7789097056157</v>
      </c>
      <c r="HG8" s="11">
        <v>9059.001286929526</v>
      </c>
      <c r="HH8" s="11">
        <v>9066.4929601087515</v>
      </c>
      <c r="HI8" s="11">
        <v>9094.1905306607605</v>
      </c>
      <c r="HJ8" s="11">
        <v>9103.3079821305728</v>
      </c>
      <c r="HK8" s="11">
        <v>9093.8155899516223</v>
      </c>
      <c r="HL8" s="11">
        <v>9085.8163224553373</v>
      </c>
      <c r="HM8" s="11">
        <v>9039.1486159941687</v>
      </c>
      <c r="HN8" s="11">
        <v>8977.5844928057777</v>
      </c>
      <c r="HO8" s="11">
        <v>8931.8689465320258</v>
      </c>
      <c r="HP8" s="11">
        <v>8946.8473016841872</v>
      </c>
      <c r="HQ8" s="11">
        <v>8936.7112767690342</v>
      </c>
      <c r="HR8" s="11">
        <v>8842.945046584704</v>
      </c>
      <c r="HS8" s="11">
        <v>8849.8679031799838</v>
      </c>
      <c r="HT8" s="11">
        <v>8855.6095536437333</v>
      </c>
      <c r="HU8" s="11">
        <v>8816.8167047041625</v>
      </c>
      <c r="HV8" s="11">
        <v>8818.1565294114571</v>
      </c>
      <c r="HW8" s="11">
        <v>8823.3364649409305</v>
      </c>
      <c r="HX8" s="11">
        <v>8833.2427672171543</v>
      </c>
      <c r="HY8" s="11">
        <v>8845.519944981761</v>
      </c>
      <c r="HZ8" s="11">
        <v>8857.3791054594221</v>
      </c>
      <c r="IA8" s="11">
        <v>8968.0709333427712</v>
      </c>
      <c r="IB8" s="11">
        <v>9090.1657147438382</v>
      </c>
      <c r="IC8" s="11">
        <v>9131.0239960195722</v>
      </c>
      <c r="ID8" s="11">
        <v>9172.2745709140218</v>
      </c>
      <c r="IE8" s="11">
        <v>9208.9886591157683</v>
      </c>
      <c r="IF8" s="11">
        <v>9243.4248243815546</v>
      </c>
      <c r="IG8" s="11">
        <v>9356.9738154490315</v>
      </c>
      <c r="IH8" s="11">
        <v>9386.7473676438494</v>
      </c>
      <c r="II8" s="11">
        <v>9426.9278099814546</v>
      </c>
      <c r="IJ8" s="11">
        <v>9462.3958711327832</v>
      </c>
      <c r="IK8" s="11">
        <v>9512.8362262954506</v>
      </c>
      <c r="IL8" s="11">
        <v>9551.2339547798856</v>
      </c>
      <c r="IM8" s="11">
        <v>9593.5207503440761</v>
      </c>
      <c r="IN8" s="11">
        <v>9656.6502928541195</v>
      </c>
      <c r="IO8" s="11">
        <v>9793.5973775719103</v>
      </c>
      <c r="IP8" s="11">
        <v>9825.7184465502341</v>
      </c>
      <c r="IQ8" s="11">
        <v>9825.7837138686536</v>
      </c>
      <c r="IR8" s="11">
        <v>9877.3487260203237</v>
      </c>
      <c r="IS8" s="11">
        <v>9942.4529788798463</v>
      </c>
      <c r="IT8" s="11">
        <v>9980.7523219932718</v>
      </c>
      <c r="IU8" s="11">
        <v>10003.008028178765</v>
      </c>
      <c r="IV8" s="11">
        <v>10020.017153255721</v>
      </c>
      <c r="IW8" s="11">
        <v>10025.772910547132</v>
      </c>
      <c r="IX8" s="11">
        <v>10035.980005245625</v>
      </c>
      <c r="IY8" s="11">
        <v>10056.531132873615</v>
      </c>
      <c r="IZ8" s="11">
        <v>10096.539478732555</v>
      </c>
      <c r="JA8" s="11">
        <v>10145.422581301083</v>
      </c>
      <c r="JB8" s="11">
        <v>10236.459760688274</v>
      </c>
      <c r="JC8" s="11">
        <v>10345.286588722012</v>
      </c>
      <c r="JD8" s="11">
        <v>10425.927164137565</v>
      </c>
      <c r="JE8" s="11">
        <v>10445.342216558547</v>
      </c>
      <c r="JF8" s="11">
        <v>10459.653415152383</v>
      </c>
      <c r="JG8" s="11">
        <v>10456.131681334737</v>
      </c>
      <c r="JH8" s="11">
        <v>10540.012957950168</v>
      </c>
      <c r="JI8" s="11">
        <v>10594.326269517105</v>
      </c>
      <c r="JJ8" s="11">
        <v>10604.21576777426</v>
      </c>
      <c r="JK8" s="11">
        <v>10574.884430563254</v>
      </c>
      <c r="JL8" s="11">
        <v>10623.120570139967</v>
      </c>
      <c r="JM8" s="11">
        <v>10620.783492036264</v>
      </c>
      <c r="JN8" s="11">
        <v>10577.795702782569</v>
      </c>
      <c r="JO8" s="11">
        <v>10704.019573379279</v>
      </c>
      <c r="JP8" s="11">
        <v>10807.670396383131</v>
      </c>
      <c r="JQ8" s="11">
        <v>10827.44512340152</v>
      </c>
      <c r="JR8" s="11">
        <v>10873.557586572821</v>
      </c>
      <c r="JS8" s="11">
        <v>10899.335889524207</v>
      </c>
      <c r="JT8" s="11">
        <v>11016.482063910547</v>
      </c>
      <c r="JU8" s="11">
        <v>11072.706368238412</v>
      </c>
      <c r="JV8" s="11">
        <v>11048.206106349853</v>
      </c>
      <c r="JW8" s="11">
        <v>10993.692043893267</v>
      </c>
      <c r="JX8" s="11">
        <v>10994.419545529552</v>
      </c>
      <c r="JY8" s="11">
        <v>10988.434693483596</v>
      </c>
      <c r="JZ8" s="11">
        <v>10976.851960879369</v>
      </c>
      <c r="KA8" s="11">
        <v>10968.838291543942</v>
      </c>
      <c r="KB8" s="11">
        <v>10963.48047575684</v>
      </c>
      <c r="KC8" s="11">
        <v>10949.442361807542</v>
      </c>
      <c r="KD8" s="11">
        <v>10934.136053335613</v>
      </c>
      <c r="KE8" s="11">
        <v>10931.595555583261</v>
      </c>
      <c r="KF8" s="11">
        <v>10940.436336510764</v>
      </c>
      <c r="KG8" s="11">
        <v>10942.055203025591</v>
      </c>
      <c r="KH8" s="11">
        <v>10956.502107793314</v>
      </c>
      <c r="KI8" s="11">
        <v>10955.621091261894</v>
      </c>
      <c r="KJ8" s="11">
        <v>10975.137589812131</v>
      </c>
      <c r="KK8" s="11">
        <v>10977.535641546698</v>
      </c>
      <c r="KL8" s="23"/>
      <c r="KM8" s="11">
        <f>SMALL(Tabela2[[#This Row],[1]:[285]],1)</f>
        <v>1.2769874047080521E-10</v>
      </c>
      <c r="KN8" s="11">
        <f>MATCH(Tabela2[[#This Row],[1° menor]],Tabela2[[#This Row],[1]:[285]],0)</f>
        <v>60</v>
      </c>
      <c r="KO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0.24676134718509879</v>
      </c>
      <c r="KP8" s="11">
        <f>VLOOKUP(Tabela2[[#This Row],[Shape]],shape!A:D,4,0)+VLOOKUP(Tabela2[[#This Row],[Shape]]+1,shape!A:E,5,0)*Tabela2[[#This Row],[% avanc]]</f>
        <v>1209.068798194663</v>
      </c>
      <c r="KQ8" s="15">
        <f>Tabela2[[#This Row],[8686,881807]]/Tabela2[[#Headers],[8686,881807]]</f>
        <v>0.13918329097333637</v>
      </c>
      <c r="KR8" s="11">
        <f>Tabela2[[#This Row],[8686,881807]]-KP7</f>
        <v>100.14720346062222</v>
      </c>
      <c r="KS8" s="11">
        <f>(Tabela2[[#This Row],[hora bus]]-H7)*86400</f>
        <v>20.00000027474016</v>
      </c>
      <c r="KT8" s="11">
        <f>Tabela2[[#This Row],[desloc]]/Tabela2[[#This Row],[seconds]]</f>
        <v>5.0073601042449658</v>
      </c>
      <c r="KU8" s="11">
        <f>Tabela2[[#This Row],[spd m/s]]*3.6</f>
        <v>18.026496375281877</v>
      </c>
      <c r="KV8" s="23"/>
      <c r="KW8" s="22">
        <f t="shared" si="0"/>
        <v>0</v>
      </c>
      <c r="KX8" s="23">
        <f t="shared" si="1"/>
        <v>0</v>
      </c>
      <c r="KY8" s="23">
        <f t="shared" si="2"/>
        <v>0</v>
      </c>
      <c r="KZ8" s="23">
        <f t="shared" si="3"/>
        <v>0</v>
      </c>
      <c r="LA8" s="23">
        <f t="shared" si="4"/>
        <v>0</v>
      </c>
      <c r="LB8" s="23">
        <f t="shared" si="5"/>
        <v>0</v>
      </c>
      <c r="LC8" s="23">
        <f t="shared" si="6"/>
        <v>0</v>
      </c>
      <c r="LD8" s="23">
        <f t="shared" si="7"/>
        <v>0</v>
      </c>
      <c r="LE8" s="23">
        <f t="shared" si="8"/>
        <v>1209.068798194663</v>
      </c>
      <c r="LF8" s="22">
        <f t="shared" si="17"/>
        <v>0</v>
      </c>
      <c r="LG8" s="23">
        <f t="shared" si="9"/>
        <v>0</v>
      </c>
      <c r="LH8" s="23">
        <f t="shared" si="10"/>
        <v>0</v>
      </c>
      <c r="LI8" s="23">
        <f t="shared" si="11"/>
        <v>1209.068798194663</v>
      </c>
      <c r="LJ8" s="23">
        <f t="shared" si="12"/>
        <v>8570.3152119992501</v>
      </c>
      <c r="LK8" s="23">
        <f t="shared" si="13"/>
        <v>0</v>
      </c>
      <c r="LL8" s="23">
        <f t="shared" si="14"/>
        <v>28</v>
      </c>
      <c r="LM8" s="23">
        <f t="shared" si="15"/>
        <v>0</v>
      </c>
      <c r="LN8" s="23">
        <f t="shared" si="16"/>
        <v>0</v>
      </c>
    </row>
    <row r="9" spans="1:403" x14ac:dyDescent="0.25">
      <c r="A9" s="22">
        <v>77960</v>
      </c>
      <c r="B9" s="22">
        <v>2</v>
      </c>
      <c r="C9" s="23" t="s">
        <v>817</v>
      </c>
      <c r="D9" s="22">
        <v>332</v>
      </c>
      <c r="E9" s="24">
        <v>5.5555555555555558E-3</v>
      </c>
      <c r="F9" s="23" t="s">
        <v>775</v>
      </c>
      <c r="G9" s="23" t="b">
        <v>1</v>
      </c>
      <c r="H9" s="25">
        <v>43538.005532407406</v>
      </c>
      <c r="I9" s="26" t="s">
        <v>334</v>
      </c>
      <c r="J9" s="23" t="s">
        <v>335</v>
      </c>
      <c r="K9" s="11">
        <f>IF(AND(Tabela2[[#This Row],[hora bus]]=H8,Tabela2[[#This Row],[lat bus]]=I8,Tabela2[[#This Row],[lon bus]]=J8),1,0)</f>
        <v>0</v>
      </c>
      <c r="L9" s="23"/>
      <c r="M9" s="11">
        <v>22</v>
      </c>
      <c r="N9" s="11">
        <v>2207.4772350239373</v>
      </c>
      <c r="O9" s="11">
        <v>2204.4227675604711</v>
      </c>
      <c r="P9" s="11">
        <v>2199.117008549968</v>
      </c>
      <c r="Q9" s="11">
        <v>2150.0082480351589</v>
      </c>
      <c r="R9" s="11">
        <v>2072.0665145837511</v>
      </c>
      <c r="S9" s="11">
        <v>2054.3055551918446</v>
      </c>
      <c r="T9" s="11">
        <v>2037.8306637855983</v>
      </c>
      <c r="U9" s="11">
        <v>2030.0051333153579</v>
      </c>
      <c r="V9" s="11">
        <v>2018.9062759037572</v>
      </c>
      <c r="W9" s="11">
        <v>2013.6507833428445</v>
      </c>
      <c r="X9" s="11">
        <v>2009.4475962369554</v>
      </c>
      <c r="Y9" s="11">
        <v>1996.1314424490843</v>
      </c>
      <c r="Z9" s="11">
        <v>1993.567508461389</v>
      </c>
      <c r="AA9" s="11">
        <v>1982.3033995274932</v>
      </c>
      <c r="AB9" s="11">
        <v>1979.9340658137723</v>
      </c>
      <c r="AC9" s="11">
        <v>1969.1015649967176</v>
      </c>
      <c r="AD9" s="11">
        <v>1948.6190062736941</v>
      </c>
      <c r="AE9" s="11">
        <v>1940.5974354738507</v>
      </c>
      <c r="AF9" s="11">
        <v>1867.4983151871079</v>
      </c>
      <c r="AG9" s="11">
        <v>1827.4870827086418</v>
      </c>
      <c r="AH9" s="11">
        <v>1796.0181972934579</v>
      </c>
      <c r="AI9" s="11">
        <v>1772.5836319519954</v>
      </c>
      <c r="AJ9" s="11">
        <v>1751.8520045399912</v>
      </c>
      <c r="AK9" s="11">
        <v>1737.1249605632311</v>
      </c>
      <c r="AL9" s="11">
        <v>1711.4501424786095</v>
      </c>
      <c r="AM9" s="11">
        <v>1700.5307723335493</v>
      </c>
      <c r="AN9" s="11">
        <v>1684.3208468814264</v>
      </c>
      <c r="AO9" s="11">
        <v>1666.6619887886238</v>
      </c>
      <c r="AP9" s="11">
        <v>1652.4125461398385</v>
      </c>
      <c r="AQ9" s="11">
        <v>1648.8766768083481</v>
      </c>
      <c r="AR9" s="11">
        <v>1642.1202772352917</v>
      </c>
      <c r="AS9" s="11">
        <v>1626.591154690138</v>
      </c>
      <c r="AT9" s="11">
        <v>1622.3410296432719</v>
      </c>
      <c r="AU9" s="11">
        <v>1620.9081826961628</v>
      </c>
      <c r="AV9" s="11">
        <v>1603.8393476684514</v>
      </c>
      <c r="AW9" s="11">
        <v>1584.7229191151168</v>
      </c>
      <c r="AX9" s="11">
        <v>1568.1644441130456</v>
      </c>
      <c r="AY9" s="11">
        <v>1547.4348872040459</v>
      </c>
      <c r="AZ9" s="11">
        <v>1521.144083539604</v>
      </c>
      <c r="BA9" s="11">
        <v>1487.8358152277528</v>
      </c>
      <c r="BB9" s="11">
        <v>1435.0182378509207</v>
      </c>
      <c r="BC9" s="11">
        <v>1366.8259264009212</v>
      </c>
      <c r="BD9" s="11">
        <v>1309.5598163172072</v>
      </c>
      <c r="BE9" s="11">
        <v>1289.751104810829</v>
      </c>
      <c r="BF9" s="11">
        <v>1262.1747590457069</v>
      </c>
      <c r="BG9" s="11">
        <v>1216.0454667210781</v>
      </c>
      <c r="BH9" s="11">
        <v>1191.816094208634</v>
      </c>
      <c r="BI9" s="11">
        <v>1168.2494807898213</v>
      </c>
      <c r="BJ9" s="11">
        <v>1135.8692332618325</v>
      </c>
      <c r="BK9" s="11">
        <v>1051.824164180513</v>
      </c>
      <c r="BL9" s="11">
        <v>785.12574130905818</v>
      </c>
      <c r="BM9" s="11">
        <v>604.05675460811119</v>
      </c>
      <c r="BN9" s="11">
        <v>550.06393973867193</v>
      </c>
      <c r="BO9" s="11">
        <v>420.14809024219073</v>
      </c>
      <c r="BP9" s="11">
        <v>395.78122238612337</v>
      </c>
      <c r="BQ9" s="11">
        <v>295.35623899794331</v>
      </c>
      <c r="BR9" s="11">
        <v>196.54747642272673</v>
      </c>
      <c r="BS9" s="11">
        <v>163.12296491611164</v>
      </c>
      <c r="BT9" s="11">
        <v>129.31719226928257</v>
      </c>
      <c r="BU9" s="11">
        <v>27.159034069676494</v>
      </c>
      <c r="BV9" s="11">
        <v>6.1331917322604568E-10</v>
      </c>
      <c r="BW9" s="11">
        <v>28.890133643416874</v>
      </c>
      <c r="BX9" s="11">
        <v>188.70364195038775</v>
      </c>
      <c r="BY9" s="11">
        <v>299.97244475073296</v>
      </c>
      <c r="BZ9" s="11">
        <v>445.99040366434582</v>
      </c>
      <c r="CA9" s="11">
        <v>482.35414294922793</v>
      </c>
      <c r="CB9" s="11">
        <v>524.73183361575684</v>
      </c>
      <c r="CC9" s="11">
        <v>583.04035674094246</v>
      </c>
      <c r="CD9" s="11">
        <v>698.85858696105106</v>
      </c>
      <c r="CE9" s="11">
        <v>787.63887619251852</v>
      </c>
      <c r="CF9" s="11">
        <v>874.89262256215841</v>
      </c>
      <c r="CG9" s="11">
        <v>951.58945412904825</v>
      </c>
      <c r="CH9" s="11">
        <v>1140.5243772093215</v>
      </c>
      <c r="CI9" s="11">
        <v>1214.0394092629872</v>
      </c>
      <c r="CJ9" s="11">
        <v>1401.919337823186</v>
      </c>
      <c r="CK9" s="11">
        <v>1475.4226159569102</v>
      </c>
      <c r="CL9" s="11">
        <v>1564.8785091468503</v>
      </c>
      <c r="CM9" s="11">
        <v>1591.9939448751729</v>
      </c>
      <c r="CN9" s="11">
        <v>1639.4254621253513</v>
      </c>
      <c r="CO9" s="11">
        <v>1697.602571692511</v>
      </c>
      <c r="CP9" s="11">
        <v>1778.4375968087525</v>
      </c>
      <c r="CQ9" s="11">
        <v>1829.0555681821859</v>
      </c>
      <c r="CR9" s="11">
        <v>2022.741522506007</v>
      </c>
      <c r="CS9" s="11">
        <v>2199.6961064763109</v>
      </c>
      <c r="CT9" s="11">
        <v>2273.7031326685033</v>
      </c>
      <c r="CU9" s="11">
        <v>2301.7895635860882</v>
      </c>
      <c r="CV9" s="11">
        <v>2342.6856725282923</v>
      </c>
      <c r="CW9" s="11">
        <v>2440.1256036066238</v>
      </c>
      <c r="CX9" s="11">
        <v>2567.2192474926997</v>
      </c>
      <c r="CY9" s="11">
        <v>2628.2415778468894</v>
      </c>
      <c r="CZ9" s="11">
        <v>2685.3203570326973</v>
      </c>
      <c r="DA9" s="11">
        <v>2736.7424079113562</v>
      </c>
      <c r="DB9" s="11">
        <v>2787.8498010138524</v>
      </c>
      <c r="DC9" s="11">
        <v>2841.9589276772967</v>
      </c>
      <c r="DD9" s="11">
        <v>2935.3294123854516</v>
      </c>
      <c r="DE9" s="11">
        <v>2947.1170558716071</v>
      </c>
      <c r="DF9" s="11">
        <v>2977.1940119170154</v>
      </c>
      <c r="DG9" s="11">
        <v>2988.3261982251965</v>
      </c>
      <c r="DH9" s="11">
        <v>3032.3480681611622</v>
      </c>
      <c r="DI9" s="11">
        <v>3069.1262381501574</v>
      </c>
      <c r="DJ9" s="11">
        <v>3110.7027381330213</v>
      </c>
      <c r="DK9" s="11">
        <v>3136.7812459452116</v>
      </c>
      <c r="DL9" s="11">
        <v>3450.9104965912488</v>
      </c>
      <c r="DM9" s="11">
        <v>3564.3692131530324</v>
      </c>
      <c r="DN9" s="11">
        <v>3641.520327487171</v>
      </c>
      <c r="DO9" s="11">
        <v>3729.0200510766258</v>
      </c>
      <c r="DP9" s="11">
        <v>3757.2279298205431</v>
      </c>
      <c r="DQ9" s="11">
        <v>3836.5865749025088</v>
      </c>
      <c r="DR9" s="11">
        <v>3851.4108350537754</v>
      </c>
      <c r="DS9" s="11">
        <v>3861.5472674347707</v>
      </c>
      <c r="DT9" s="11">
        <v>3872.8578685075663</v>
      </c>
      <c r="DU9" s="11">
        <v>3886.6220781346829</v>
      </c>
      <c r="DV9" s="11">
        <v>3889.838493700001</v>
      </c>
      <c r="DW9" s="11">
        <v>3889.4621326585875</v>
      </c>
      <c r="DX9" s="11">
        <v>3834.8286513214994</v>
      </c>
      <c r="DY9" s="11">
        <v>3938.5027001737949</v>
      </c>
      <c r="DZ9" s="11">
        <v>3944.7135322283161</v>
      </c>
      <c r="EA9" s="11">
        <v>3970.4597224239151</v>
      </c>
      <c r="EB9" s="11">
        <v>4103.880804823646</v>
      </c>
      <c r="EC9" s="11">
        <v>4135.3255624406329</v>
      </c>
      <c r="ED9" s="11">
        <v>4320.0046675670083</v>
      </c>
      <c r="EE9" s="11">
        <v>4392.1972794968096</v>
      </c>
      <c r="EF9" s="11">
        <v>4621.4359494219334</v>
      </c>
      <c r="EG9" s="11">
        <v>4799.3829373862727</v>
      </c>
      <c r="EH9" s="11">
        <v>4951.9930173051516</v>
      </c>
      <c r="EI9" s="11">
        <v>5071.0029745450393</v>
      </c>
      <c r="EJ9" s="11">
        <v>5134.7880239824981</v>
      </c>
      <c r="EK9" s="11">
        <v>5183.8775210405411</v>
      </c>
      <c r="EL9" s="11">
        <v>5261.4888123581522</v>
      </c>
      <c r="EM9" s="11">
        <v>5269.0563162601748</v>
      </c>
      <c r="EN9" s="11">
        <v>5351.4726561607122</v>
      </c>
      <c r="EO9" s="11">
        <v>5441.625220874851</v>
      </c>
      <c r="EP9" s="11">
        <v>5484.9912388757612</v>
      </c>
      <c r="EQ9" s="11">
        <v>5622.6094005692667</v>
      </c>
      <c r="ER9" s="11">
        <v>5695.3454747646547</v>
      </c>
      <c r="ES9" s="11">
        <v>5831.0384479677959</v>
      </c>
      <c r="ET9" s="11">
        <v>5894.6629107931976</v>
      </c>
      <c r="EU9" s="11">
        <v>5969.9203855608303</v>
      </c>
      <c r="EV9" s="11">
        <v>6032.3236706975822</v>
      </c>
      <c r="EW9" s="11">
        <v>6100.7522271115822</v>
      </c>
      <c r="EX9" s="11">
        <v>6347.318614576965</v>
      </c>
      <c r="EY9" s="11">
        <v>6428.327010998637</v>
      </c>
      <c r="EZ9" s="11">
        <v>6598.2852028019424</v>
      </c>
      <c r="FA9" s="11">
        <v>6764.3838147599627</v>
      </c>
      <c r="FB9" s="11">
        <v>6847.5910303018518</v>
      </c>
      <c r="FC9" s="11">
        <v>6889.320433691998</v>
      </c>
      <c r="FD9" s="11">
        <v>6944.4471529073453</v>
      </c>
      <c r="FE9" s="11">
        <v>7069.3154542522025</v>
      </c>
      <c r="FF9" s="11">
        <v>7242.6517289876228</v>
      </c>
      <c r="FG9" s="11">
        <v>7267.556621142151</v>
      </c>
      <c r="FH9" s="11">
        <v>7312.0991201520483</v>
      </c>
      <c r="FI9" s="11">
        <v>7393.7252035070442</v>
      </c>
      <c r="FJ9" s="11">
        <v>7438.0778431831459</v>
      </c>
      <c r="FK9" s="11">
        <v>7455.1743475871681</v>
      </c>
      <c r="FL9" s="11">
        <v>7469.8685856184629</v>
      </c>
      <c r="FM9" s="11">
        <v>7473.9425404272888</v>
      </c>
      <c r="FN9" s="11">
        <v>7504.7974615342073</v>
      </c>
      <c r="FO9" s="11">
        <v>7524.6313781969038</v>
      </c>
      <c r="FP9" s="11">
        <v>7547.7190321035705</v>
      </c>
      <c r="FQ9" s="11">
        <v>7572.4439314244992</v>
      </c>
      <c r="FR9" s="11">
        <v>7582.3200343020708</v>
      </c>
      <c r="FS9" s="11">
        <v>7625.1075046304859</v>
      </c>
      <c r="FT9" s="11">
        <v>7696.0611022433995</v>
      </c>
      <c r="FU9" s="11">
        <v>7799.8611539014391</v>
      </c>
      <c r="FV9" s="11">
        <v>7941.1293367208591</v>
      </c>
      <c r="FW9" s="11">
        <v>7987.511379686498</v>
      </c>
      <c r="FX9" s="11">
        <v>8007.4154187641625</v>
      </c>
      <c r="FY9" s="11">
        <v>8029.439751070332</v>
      </c>
      <c r="FZ9" s="11">
        <v>8048.4257134981817</v>
      </c>
      <c r="GA9" s="11">
        <v>8077.1137395055239</v>
      </c>
      <c r="GB9" s="11">
        <v>8099.4670276360393</v>
      </c>
      <c r="GC9" s="11">
        <v>8130.87949526169</v>
      </c>
      <c r="GD9" s="11">
        <v>8164.7976974883677</v>
      </c>
      <c r="GE9" s="11">
        <v>8189.4615752348718</v>
      </c>
      <c r="GF9" s="11">
        <v>8210.0053473128391</v>
      </c>
      <c r="GG9" s="11">
        <v>8223.1462176289842</v>
      </c>
      <c r="GH9" s="11">
        <v>8236.4515311885534</v>
      </c>
      <c r="GI9" s="11">
        <v>8240.2503997760632</v>
      </c>
      <c r="GJ9" s="11">
        <v>8250.4987484971989</v>
      </c>
      <c r="GK9" s="11">
        <v>8256.3518511767943</v>
      </c>
      <c r="GL9" s="11">
        <v>8271.6810790367181</v>
      </c>
      <c r="GM9" s="11">
        <v>8257.4149573598625</v>
      </c>
      <c r="GN9" s="11">
        <v>8267.7257489513668</v>
      </c>
      <c r="GO9" s="11">
        <v>8276.4549239229582</v>
      </c>
      <c r="GP9" s="11">
        <v>8288.5642411420285</v>
      </c>
      <c r="GQ9" s="11">
        <v>8349.1508789323434</v>
      </c>
      <c r="GR9" s="11">
        <v>8471.0113098831098</v>
      </c>
      <c r="GS9" s="11">
        <v>8622.3254676797442</v>
      </c>
      <c r="GT9" s="11">
        <v>8687.0380424648247</v>
      </c>
      <c r="GU9" s="11">
        <v>8706.5381318696964</v>
      </c>
      <c r="GV9" s="11">
        <v>8731.9200316481638</v>
      </c>
      <c r="GW9" s="11">
        <v>8758.6226322717685</v>
      </c>
      <c r="GX9" s="11">
        <v>8785.9231695209037</v>
      </c>
      <c r="GY9" s="11">
        <v>8801.3571924932221</v>
      </c>
      <c r="GZ9" s="11">
        <v>8941.2119152867272</v>
      </c>
      <c r="HA9" s="11">
        <v>8961.2029741798033</v>
      </c>
      <c r="HB9" s="11">
        <v>8976.4150601102101</v>
      </c>
      <c r="HC9" s="11">
        <v>8992.6320719575178</v>
      </c>
      <c r="HD9" s="11">
        <v>9004.6039305222639</v>
      </c>
      <c r="HE9" s="11">
        <v>9012.1435937770711</v>
      </c>
      <c r="HF9" s="11">
        <v>9005.5206604917876</v>
      </c>
      <c r="HG9" s="11">
        <v>9055.0035267615622</v>
      </c>
      <c r="HH9" s="11">
        <v>9063.5397120199486</v>
      </c>
      <c r="HI9" s="11">
        <v>9092.0399139710862</v>
      </c>
      <c r="HJ9" s="11">
        <v>9101.6143612248652</v>
      </c>
      <c r="HK9" s="11">
        <v>9092.5963623839361</v>
      </c>
      <c r="HL9" s="11">
        <v>9085.1306841851037</v>
      </c>
      <c r="HM9" s="11">
        <v>9039.1985269582801</v>
      </c>
      <c r="HN9" s="11">
        <v>8978.7749766763154</v>
      </c>
      <c r="HO9" s="11">
        <v>8934.3323433335554</v>
      </c>
      <c r="HP9" s="11">
        <v>8950.0674616468241</v>
      </c>
      <c r="HQ9" s="11">
        <v>8940.2125945436801</v>
      </c>
      <c r="HR9" s="11">
        <v>8847.4414673264346</v>
      </c>
      <c r="HS9" s="11">
        <v>8855.5323449221451</v>
      </c>
      <c r="HT9" s="11">
        <v>8861.6867802734232</v>
      </c>
      <c r="HU9" s="11">
        <v>8823.39972781707</v>
      </c>
      <c r="HV9" s="11">
        <v>8825.408938659737</v>
      </c>
      <c r="HW9" s="11">
        <v>8831.0755400628441</v>
      </c>
      <c r="HX9" s="11">
        <v>8841.4299566286463</v>
      </c>
      <c r="HY9" s="11">
        <v>8854.2137945482827</v>
      </c>
      <c r="HZ9" s="11">
        <v>8867.1373106989959</v>
      </c>
      <c r="IA9" s="11">
        <v>8979.3633579610378</v>
      </c>
      <c r="IB9" s="11">
        <v>9102.4730124626076</v>
      </c>
      <c r="IC9" s="11">
        <v>9143.8552999984076</v>
      </c>
      <c r="ID9" s="11">
        <v>9185.6063354853595</v>
      </c>
      <c r="IE9" s="11">
        <v>9222.8127699297966</v>
      </c>
      <c r="IF9" s="11">
        <v>9258.059082445212</v>
      </c>
      <c r="IG9" s="11">
        <v>9372.2862046551309</v>
      </c>
      <c r="IH9" s="11">
        <v>9402.3144988530003</v>
      </c>
      <c r="II9" s="11">
        <v>9442.7215221169972</v>
      </c>
      <c r="IJ9" s="11">
        <v>9478.36705517476</v>
      </c>
      <c r="IK9" s="11">
        <v>9528.8993439291462</v>
      </c>
      <c r="IL9" s="11">
        <v>9567.3382134097719</v>
      </c>
      <c r="IM9" s="11">
        <v>9609.6819169643932</v>
      </c>
      <c r="IN9" s="11">
        <v>9672.9116104069144</v>
      </c>
      <c r="IO9" s="11">
        <v>9809.9782802482932</v>
      </c>
      <c r="IP9" s="11">
        <v>9842.1470709955502</v>
      </c>
      <c r="IQ9" s="11">
        <v>9842.3171501081142</v>
      </c>
      <c r="IR9" s="11">
        <v>9894.1363242920543</v>
      </c>
      <c r="IS9" s="11">
        <v>9959.4738795605554</v>
      </c>
      <c r="IT9" s="11">
        <v>9997.8944296130667</v>
      </c>
      <c r="IU9" s="11">
        <v>10020.223451313384</v>
      </c>
      <c r="IV9" s="11">
        <v>10037.277149429457</v>
      </c>
      <c r="IW9" s="11">
        <v>10043.060466304129</v>
      </c>
      <c r="IX9" s="11">
        <v>10053.309880088875</v>
      </c>
      <c r="IY9" s="11">
        <v>10073.931336678705</v>
      </c>
      <c r="IZ9" s="11">
        <v>10114.042888854101</v>
      </c>
      <c r="JA9" s="11">
        <v>10163.078270192702</v>
      </c>
      <c r="JB9" s="11">
        <v>10254.267605109393</v>
      </c>
      <c r="JC9" s="11">
        <v>10363.105962997462</v>
      </c>
      <c r="JD9" s="11">
        <v>10443.649457267706</v>
      </c>
      <c r="JE9" s="11">
        <v>10462.961929599123</v>
      </c>
      <c r="JF9" s="11">
        <v>10477.157769694264</v>
      </c>
      <c r="JG9" s="11">
        <v>10473.080609163901</v>
      </c>
      <c r="JH9" s="11">
        <v>10556.948018099347</v>
      </c>
      <c r="JI9" s="11">
        <v>10611.83845252331</v>
      </c>
      <c r="JJ9" s="11">
        <v>10621.846617437432</v>
      </c>
      <c r="JK9" s="11">
        <v>10592.959427687576</v>
      </c>
      <c r="JL9" s="11">
        <v>10641.646129757126</v>
      </c>
      <c r="JM9" s="11">
        <v>10639.442439976849</v>
      </c>
      <c r="JN9" s="11">
        <v>10597.597458744704</v>
      </c>
      <c r="JO9" s="11">
        <v>10725.543684801818</v>
      </c>
      <c r="JP9" s="11">
        <v>10830.051208689303</v>
      </c>
      <c r="JQ9" s="11">
        <v>10850.294204466596</v>
      </c>
      <c r="JR9" s="11">
        <v>10896.325416862086</v>
      </c>
      <c r="JS9" s="11">
        <v>10920.963037616775</v>
      </c>
      <c r="JT9" s="11">
        <v>11036.928933142177</v>
      </c>
      <c r="JU9" s="11">
        <v>11092.7463762179</v>
      </c>
      <c r="JV9" s="11">
        <v>11068.285744384362</v>
      </c>
      <c r="JW9" s="11">
        <v>11013.45947753218</v>
      </c>
      <c r="JX9" s="11">
        <v>11013.724232493783</v>
      </c>
      <c r="JY9" s="11">
        <v>11007.533691487455</v>
      </c>
      <c r="JZ9" s="11">
        <v>10995.765655321138</v>
      </c>
      <c r="KA9" s="11">
        <v>10987.565608906512</v>
      </c>
      <c r="KB9" s="11">
        <v>10982.061961326321</v>
      </c>
      <c r="KC9" s="11">
        <v>10967.851051039868</v>
      </c>
      <c r="KD9" s="11">
        <v>10952.49567475647</v>
      </c>
      <c r="KE9" s="11">
        <v>10950.089190781411</v>
      </c>
      <c r="KF9" s="11">
        <v>10959.049050444297</v>
      </c>
      <c r="KG9" s="11">
        <v>10960.81943057136</v>
      </c>
      <c r="KH9" s="11">
        <v>10975.411554473394</v>
      </c>
      <c r="KI9" s="11">
        <v>10974.700295337267</v>
      </c>
      <c r="KJ9" s="11">
        <v>10994.370575207373</v>
      </c>
      <c r="KK9" s="11">
        <v>10996.822452772785</v>
      </c>
      <c r="KL9" s="23"/>
      <c r="KM9" s="11">
        <f>SMALL(Tabela2[[#This Row],[1]:[285]],1)</f>
        <v>6.1331917322604568E-10</v>
      </c>
      <c r="KN9" s="11">
        <f>MATCH(Tabela2[[#This Row],[1° menor]],Tabela2[[#This Row],[1]:[285]],0)</f>
        <v>61</v>
      </c>
      <c r="KO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0.2400258902325367</v>
      </c>
      <c r="KP9" s="11">
        <f>VLOOKUP(Tabela2[[#This Row],[Shape]],shape!A:D,4,0)+VLOOKUP(Tabela2[[#This Row],[Shape]]+1,shape!A:E,5,0)*Tabela2[[#This Row],[% avanc]]</f>
        <v>1266.3963323448288</v>
      </c>
      <c r="KQ9" s="15">
        <f>Tabela2[[#This Row],[8686,881807]]/Tabela2[[#Headers],[8686,881807]]</f>
        <v>0.14578261342572321</v>
      </c>
      <c r="KR9" s="11">
        <f>Tabela2[[#This Row],[8686,881807]]-KP8</f>
        <v>57.327534150165775</v>
      </c>
      <c r="KS9" s="11">
        <f>(Tabela2[[#This Row],[hora bus]]-H8)*86400</f>
        <v>24.999999557621777</v>
      </c>
      <c r="KT9" s="11">
        <f>Tabela2[[#This Row],[desloc]]/Tabela2[[#This Row],[seconds]]</f>
        <v>2.2931014065833559</v>
      </c>
      <c r="KU9" s="11">
        <f>Tabela2[[#This Row],[spd m/s]]*3.6</f>
        <v>8.2551650637000815</v>
      </c>
      <c r="KV9" s="23"/>
      <c r="KW9" s="22">
        <f t="shared" si="0"/>
        <v>0</v>
      </c>
      <c r="KX9" s="23">
        <f t="shared" si="1"/>
        <v>0</v>
      </c>
      <c r="KY9" s="23">
        <f t="shared" si="2"/>
        <v>0</v>
      </c>
      <c r="KZ9" s="23">
        <f t="shared" si="3"/>
        <v>0</v>
      </c>
      <c r="LA9" s="23">
        <f t="shared" si="4"/>
        <v>0</v>
      </c>
      <c r="LB9" s="23">
        <f t="shared" si="5"/>
        <v>0</v>
      </c>
      <c r="LC9" s="23">
        <f t="shared" si="6"/>
        <v>0</v>
      </c>
      <c r="LD9" s="23">
        <f t="shared" si="7"/>
        <v>0</v>
      </c>
      <c r="LE9" s="23">
        <f t="shared" si="8"/>
        <v>1266.3963323448288</v>
      </c>
      <c r="LF9" s="22">
        <f t="shared" si="17"/>
        <v>0</v>
      </c>
      <c r="LG9" s="23">
        <f t="shared" si="9"/>
        <v>0</v>
      </c>
      <c r="LH9" s="23">
        <f t="shared" si="10"/>
        <v>0</v>
      </c>
      <c r="LI9" s="23">
        <f t="shared" si="11"/>
        <v>1266.3963323448288</v>
      </c>
      <c r="LJ9" s="23">
        <f t="shared" si="12"/>
        <v>8570.3152119992501</v>
      </c>
      <c r="LK9" s="23">
        <f t="shared" si="13"/>
        <v>0</v>
      </c>
      <c r="LL9" s="23">
        <f t="shared" si="14"/>
        <v>27</v>
      </c>
      <c r="LM9" s="23">
        <f t="shared" si="15"/>
        <v>0</v>
      </c>
      <c r="LN9" s="23">
        <f t="shared" si="16"/>
        <v>0</v>
      </c>
    </row>
    <row r="10" spans="1:403" x14ac:dyDescent="0.25">
      <c r="A10" s="22">
        <v>77961</v>
      </c>
      <c r="B10" s="22">
        <v>2</v>
      </c>
      <c r="C10" s="23" t="s">
        <v>818</v>
      </c>
      <c r="D10" s="22">
        <v>332</v>
      </c>
      <c r="E10" s="24">
        <v>5.5555555555555558E-3</v>
      </c>
      <c r="F10" s="23" t="s">
        <v>775</v>
      </c>
      <c r="G10" s="23" t="b">
        <v>1</v>
      </c>
      <c r="H10" s="25">
        <v>43538.006041666667</v>
      </c>
      <c r="I10" s="26" t="s">
        <v>234</v>
      </c>
      <c r="J10" s="23" t="s">
        <v>235</v>
      </c>
      <c r="K10" s="11">
        <f>IF(AND(Tabela2[[#This Row],[hora bus]]=H9,Tabela2[[#This Row],[lat bus]]=I9,Tabela2[[#This Row],[lon bus]]=J9),1,0)</f>
        <v>0</v>
      </c>
      <c r="L10" s="23"/>
      <c r="M10" s="11">
        <v>26</v>
      </c>
      <c r="N10" s="11">
        <v>2668.5608511798628</v>
      </c>
      <c r="O10" s="11">
        <v>2663.5849773501354</v>
      </c>
      <c r="P10" s="11">
        <v>2656.1320890866123</v>
      </c>
      <c r="Q10" s="11">
        <v>2601.666681028697</v>
      </c>
      <c r="R10" s="11">
        <v>2517.5236559311488</v>
      </c>
      <c r="S10" s="11">
        <v>2496.7920717001862</v>
      </c>
      <c r="T10" s="11">
        <v>2478.0035104295989</v>
      </c>
      <c r="U10" s="11">
        <v>2467.6561697680372</v>
      </c>
      <c r="V10" s="11">
        <v>2453.5174618587816</v>
      </c>
      <c r="W10" s="11">
        <v>2444.6024692497517</v>
      </c>
      <c r="X10" s="11">
        <v>2436.9893612391406</v>
      </c>
      <c r="Y10" s="11">
        <v>2418.3609093799992</v>
      </c>
      <c r="Z10" s="11">
        <v>2409.4675104668022</v>
      </c>
      <c r="AA10" s="11">
        <v>2392.4816083735391</v>
      </c>
      <c r="AB10" s="11">
        <v>2385.8271137366728</v>
      </c>
      <c r="AC10" s="11">
        <v>2372.0102969773748</v>
      </c>
      <c r="AD10" s="11">
        <v>2348.5443073758756</v>
      </c>
      <c r="AE10" s="11">
        <v>2338.6779340576827</v>
      </c>
      <c r="AF10" s="11">
        <v>2265.7469843565918</v>
      </c>
      <c r="AG10" s="11">
        <v>2226.9561883440474</v>
      </c>
      <c r="AH10" s="11">
        <v>2195.0871916395467</v>
      </c>
      <c r="AI10" s="11">
        <v>2170.105068906214</v>
      </c>
      <c r="AJ10" s="11">
        <v>2147.9417354063348</v>
      </c>
      <c r="AK10" s="11">
        <v>2131.9898947476477</v>
      </c>
      <c r="AL10" s="11">
        <v>2104.8930271939494</v>
      </c>
      <c r="AM10" s="11">
        <v>2092.9192048201849</v>
      </c>
      <c r="AN10" s="11">
        <v>2077.7338631445291</v>
      </c>
      <c r="AO10" s="11">
        <v>2064.0404901802149</v>
      </c>
      <c r="AP10" s="11">
        <v>2055.9150897205895</v>
      </c>
      <c r="AQ10" s="11">
        <v>2057.2023591877178</v>
      </c>
      <c r="AR10" s="11">
        <v>2053.8121665396047</v>
      </c>
      <c r="AS10" s="11">
        <v>2044.0892517862353</v>
      </c>
      <c r="AT10" s="11">
        <v>2046.2258091500669</v>
      </c>
      <c r="AU10" s="11">
        <v>2048.4669255069552</v>
      </c>
      <c r="AV10" s="11">
        <v>2036.9748329246288</v>
      </c>
      <c r="AW10" s="11">
        <v>2027.3750739016432</v>
      </c>
      <c r="AX10" s="11">
        <v>2020.133594445007</v>
      </c>
      <c r="AY10" s="11">
        <v>2005.8978480935239</v>
      </c>
      <c r="AZ10" s="11">
        <v>1984.2631115229635</v>
      </c>
      <c r="BA10" s="11">
        <v>1954.8072407417922</v>
      </c>
      <c r="BB10" s="11">
        <v>1904.4849208755941</v>
      </c>
      <c r="BC10" s="11">
        <v>1831.2125486741184</v>
      </c>
      <c r="BD10" s="11">
        <v>1764.976325607473</v>
      </c>
      <c r="BE10" s="11">
        <v>1742.8684735904881</v>
      </c>
      <c r="BF10" s="11">
        <v>1717.8680732970106</v>
      </c>
      <c r="BG10" s="11">
        <v>1677.020878718135</v>
      </c>
      <c r="BH10" s="11">
        <v>1658.5647692219827</v>
      </c>
      <c r="BI10" s="11">
        <v>1638.8359480801018</v>
      </c>
      <c r="BJ10" s="11">
        <v>1609.9010455723965</v>
      </c>
      <c r="BK10" s="11">
        <v>1530.3183841229566</v>
      </c>
      <c r="BL10" s="11">
        <v>1278.6015594692733</v>
      </c>
      <c r="BM10" s="11">
        <v>1123.0007364120777</v>
      </c>
      <c r="BN10" s="11">
        <v>1086.5831181661783</v>
      </c>
      <c r="BO10" s="11">
        <v>973.2056208167545</v>
      </c>
      <c r="BP10" s="11">
        <v>963.09859070565631</v>
      </c>
      <c r="BQ10" s="11">
        <v>874.25700223060448</v>
      </c>
      <c r="BR10" s="11">
        <v>792.38137716213669</v>
      </c>
      <c r="BS10" s="11">
        <v>765.027231096592</v>
      </c>
      <c r="BT10" s="11">
        <v>717.68265901009863</v>
      </c>
      <c r="BU10" s="11">
        <v>671.28079175671382</v>
      </c>
      <c r="BV10" s="11">
        <v>699.94283202802796</v>
      </c>
      <c r="BW10" s="11">
        <v>554.83781877053127</v>
      </c>
      <c r="BX10" s="11">
        <v>441.63058394138591</v>
      </c>
      <c r="BY10" s="11">
        <v>301.06141027174505</v>
      </c>
      <c r="BZ10" s="11">
        <v>272.1948667034261</v>
      </c>
      <c r="CA10" s="11">
        <v>230.8882914152114</v>
      </c>
      <c r="CB10" s="11">
        <v>168.1752508092616</v>
      </c>
      <c r="CC10" s="11">
        <v>47.232865917685636</v>
      </c>
      <c r="CD10" s="11">
        <v>8.0078166320163291E-12</v>
      </c>
      <c r="CE10" s="11">
        <v>47.095268941606705</v>
      </c>
      <c r="CF10" s="11">
        <v>140.42545349035217</v>
      </c>
      <c r="CG10" s="11">
        <v>224.44968274960121</v>
      </c>
      <c r="CH10" s="11">
        <v>419.23451196213648</v>
      </c>
      <c r="CI10" s="11">
        <v>496.94564851705564</v>
      </c>
      <c r="CJ10" s="11">
        <v>688.85297122919224</v>
      </c>
      <c r="CK10" s="11">
        <v>763.86445963997892</v>
      </c>
      <c r="CL10" s="11">
        <v>854.10570954611478</v>
      </c>
      <c r="CM10" s="11">
        <v>882.11453442842537</v>
      </c>
      <c r="CN10" s="11">
        <v>930.60255850735666</v>
      </c>
      <c r="CO10" s="11">
        <v>989.61040483872364</v>
      </c>
      <c r="CP10" s="11">
        <v>1071.3778502543482</v>
      </c>
      <c r="CQ10" s="11">
        <v>1124.2264828449011</v>
      </c>
      <c r="CR10" s="11">
        <v>1320.7927443307101</v>
      </c>
      <c r="CS10" s="11">
        <v>1499.0948744028394</v>
      </c>
      <c r="CT10" s="11">
        <v>1573.331157031585</v>
      </c>
      <c r="CU10" s="11">
        <v>1601.5482815632054</v>
      </c>
      <c r="CV10" s="11">
        <v>1643.0043330271681</v>
      </c>
      <c r="CW10" s="11">
        <v>1741.4275696212007</v>
      </c>
      <c r="CX10" s="11">
        <v>1869.2271313252063</v>
      </c>
      <c r="CY10" s="11">
        <v>1930.5355135010834</v>
      </c>
      <c r="CZ10" s="11">
        <v>1987.3320687973023</v>
      </c>
      <c r="DA10" s="11">
        <v>2037.9230326557931</v>
      </c>
      <c r="DB10" s="11">
        <v>2087.4393170764583</v>
      </c>
      <c r="DC10" s="11">
        <v>2138.6471238331424</v>
      </c>
      <c r="DD10" s="11">
        <v>2230.0165921911407</v>
      </c>
      <c r="DE10" s="11">
        <v>2241.0784597188836</v>
      </c>
      <c r="DF10" s="11">
        <v>2270.272406747551</v>
      </c>
      <c r="DG10" s="11">
        <v>2279.7204023348654</v>
      </c>
      <c r="DH10" s="11">
        <v>2320.725327620501</v>
      </c>
      <c r="DI10" s="11">
        <v>2354.1070331058086</v>
      </c>
      <c r="DJ10" s="11">
        <v>2396.5780514496787</v>
      </c>
      <c r="DK10" s="11">
        <v>2436.1067533782521</v>
      </c>
      <c r="DL10" s="11">
        <v>2764.5890956096832</v>
      </c>
      <c r="DM10" s="11">
        <v>2883.5128722763302</v>
      </c>
      <c r="DN10" s="11">
        <v>2964.3180146708564</v>
      </c>
      <c r="DO10" s="11">
        <v>3054.2979269624634</v>
      </c>
      <c r="DP10" s="11">
        <v>3085.1842407899603</v>
      </c>
      <c r="DQ10" s="11">
        <v>3166.6628769946674</v>
      </c>
      <c r="DR10" s="11">
        <v>3181.9246605968237</v>
      </c>
      <c r="DS10" s="11">
        <v>3192.4321948745501</v>
      </c>
      <c r="DT10" s="11">
        <v>3203.3996784686155</v>
      </c>
      <c r="DU10" s="11">
        <v>3216.1353325389819</v>
      </c>
      <c r="DV10" s="11">
        <v>3218.1490386976752</v>
      </c>
      <c r="DW10" s="11">
        <v>3216.3239869719155</v>
      </c>
      <c r="DX10" s="11">
        <v>3153.7619407740876</v>
      </c>
      <c r="DY10" s="11">
        <v>3249.153734974991</v>
      </c>
      <c r="DZ10" s="11">
        <v>3252.6119377373943</v>
      </c>
      <c r="EA10" s="11">
        <v>3278.6426547867045</v>
      </c>
      <c r="EB10" s="11">
        <v>3414.2158124719408</v>
      </c>
      <c r="EC10" s="11">
        <v>3446.9274107382403</v>
      </c>
      <c r="ED10" s="11">
        <v>3633.0815544884099</v>
      </c>
      <c r="EE10" s="11">
        <v>3702.7222211600892</v>
      </c>
      <c r="EF10" s="11">
        <v>3927.0386044344023</v>
      </c>
      <c r="EG10" s="11">
        <v>4101.5547550188712</v>
      </c>
      <c r="EH10" s="11">
        <v>4251.839007812463</v>
      </c>
      <c r="EI10" s="11">
        <v>4369.752468277431</v>
      </c>
      <c r="EJ10" s="11">
        <v>4433.3566782597718</v>
      </c>
      <c r="EK10" s="11">
        <v>4481.1900677331505</v>
      </c>
      <c r="EL10" s="11">
        <v>4557.3247328052475</v>
      </c>
      <c r="EM10" s="11">
        <v>4563.7651362681272</v>
      </c>
      <c r="EN10" s="11">
        <v>4645.0663480666917</v>
      </c>
      <c r="EO10" s="11">
        <v>4735.2347234274612</v>
      </c>
      <c r="EP10" s="11">
        <v>4779.4654472596931</v>
      </c>
      <c r="EQ10" s="11">
        <v>4918.2438179168666</v>
      </c>
      <c r="ER10" s="11">
        <v>4992.1448962464992</v>
      </c>
      <c r="ES10" s="11">
        <v>5128.8276732386612</v>
      </c>
      <c r="ET10" s="11">
        <v>5193.0271247481569</v>
      </c>
      <c r="EU10" s="11">
        <v>5268.8942767485178</v>
      </c>
      <c r="EV10" s="11">
        <v>5331.9406990202933</v>
      </c>
      <c r="EW10" s="11">
        <v>5401.7479747838115</v>
      </c>
      <c r="EX10" s="11">
        <v>5649.6970807594844</v>
      </c>
      <c r="EY10" s="11">
        <v>5731.7323790541122</v>
      </c>
      <c r="EZ10" s="11">
        <v>5902.9876818410812</v>
      </c>
      <c r="FA10" s="11">
        <v>6069.6803109870425</v>
      </c>
      <c r="FB10" s="11">
        <v>6152.8435887782571</v>
      </c>
      <c r="FC10" s="11">
        <v>6194.5127411934473</v>
      </c>
      <c r="FD10" s="11">
        <v>6249.4991525436171</v>
      </c>
      <c r="FE10" s="11">
        <v>6374.0142009104893</v>
      </c>
      <c r="FF10" s="11">
        <v>6547.0869772504611</v>
      </c>
      <c r="FG10" s="11">
        <v>6571.9460121170414</v>
      </c>
      <c r="FH10" s="11">
        <v>6616.2401225182748</v>
      </c>
      <c r="FI10" s="11">
        <v>6697.7929744415223</v>
      </c>
      <c r="FJ10" s="11">
        <v>6742.4530443886633</v>
      </c>
      <c r="FK10" s="11">
        <v>6759.9127216058105</v>
      </c>
      <c r="FL10" s="11">
        <v>6774.9849831937445</v>
      </c>
      <c r="FM10" s="11">
        <v>6779.9248371583317</v>
      </c>
      <c r="FN10" s="11">
        <v>6811.8335665501072</v>
      </c>
      <c r="FO10" s="11">
        <v>6832.3826282010095</v>
      </c>
      <c r="FP10" s="11">
        <v>6856.1293622542471</v>
      </c>
      <c r="FQ10" s="11">
        <v>6881.3227321504319</v>
      </c>
      <c r="FR10" s="11">
        <v>6891.8403486232182</v>
      </c>
      <c r="FS10" s="11">
        <v>6935.4949072990648</v>
      </c>
      <c r="FT10" s="11">
        <v>7007.0149060970825</v>
      </c>
      <c r="FU10" s="11">
        <v>7110.7112914486461</v>
      </c>
      <c r="FV10" s="11">
        <v>7251.1021983709024</v>
      </c>
      <c r="FW10" s="11">
        <v>7296.4857292621664</v>
      </c>
      <c r="FX10" s="11">
        <v>7315.5822841163044</v>
      </c>
      <c r="FY10" s="11">
        <v>7336.9283409427071</v>
      </c>
      <c r="FZ10" s="11">
        <v>7355.3948751529952</v>
      </c>
      <c r="GA10" s="11">
        <v>7383.7483896391714</v>
      </c>
      <c r="GB10" s="11">
        <v>7405.9394760222131</v>
      </c>
      <c r="GC10" s="11">
        <v>7437.3357492227797</v>
      </c>
      <c r="GD10" s="11">
        <v>7471.3394109573164</v>
      </c>
      <c r="GE10" s="11">
        <v>7496.0780295635604</v>
      </c>
      <c r="GF10" s="11">
        <v>7516.6814867058856</v>
      </c>
      <c r="GG10" s="11">
        <v>7529.7316261259457</v>
      </c>
      <c r="GH10" s="11">
        <v>7542.8845217987082</v>
      </c>
      <c r="GI10" s="11">
        <v>7546.4356827139163</v>
      </c>
      <c r="GJ10" s="11">
        <v>7556.1409288425721</v>
      </c>
      <c r="GK10" s="11">
        <v>7561.1788137924805</v>
      </c>
      <c r="GL10" s="11">
        <v>7575.9848397114565</v>
      </c>
      <c r="GM10" s="11">
        <v>7561.0815788747732</v>
      </c>
      <c r="GN10" s="11">
        <v>7570.3992635764962</v>
      </c>
      <c r="GO10" s="11">
        <v>7578.2364677856231</v>
      </c>
      <c r="GP10" s="11">
        <v>7588.8297759026163</v>
      </c>
      <c r="GQ10" s="11">
        <v>7647.1957626545418</v>
      </c>
      <c r="GR10" s="11">
        <v>7766.7012461684235</v>
      </c>
      <c r="GS10" s="11">
        <v>7916.3772336864668</v>
      </c>
      <c r="GT10" s="11">
        <v>7980.4761278452388</v>
      </c>
      <c r="GU10" s="11">
        <v>7999.7806560435993</v>
      </c>
      <c r="GV10" s="11">
        <v>8025.1118289075503</v>
      </c>
      <c r="GW10" s="11">
        <v>8051.8713562518788</v>
      </c>
      <c r="GX10" s="11">
        <v>8079.3242294465072</v>
      </c>
      <c r="GY10" s="11">
        <v>8095.9383792539593</v>
      </c>
      <c r="GZ10" s="11">
        <v>8237.0328510788277</v>
      </c>
      <c r="HA10" s="11">
        <v>8257.2795047625332</v>
      </c>
      <c r="HB10" s="11">
        <v>8272.6179860902703</v>
      </c>
      <c r="HC10" s="11">
        <v>8288.9010423392519</v>
      </c>
      <c r="HD10" s="11">
        <v>8300.9300935672381</v>
      </c>
      <c r="HE10" s="11">
        <v>8308.6020568945005</v>
      </c>
      <c r="HF10" s="11">
        <v>8300.4190916248044</v>
      </c>
      <c r="HG10" s="11">
        <v>8347.1436127169327</v>
      </c>
      <c r="HH10" s="11">
        <v>8353.4765269013988</v>
      </c>
      <c r="HI10" s="11">
        <v>8380.3207373064342</v>
      </c>
      <c r="HJ10" s="11">
        <v>8388.9720495185084</v>
      </c>
      <c r="HK10" s="11">
        <v>8379.0119729873313</v>
      </c>
      <c r="HL10" s="11">
        <v>8370.5015830581979</v>
      </c>
      <c r="HM10" s="11">
        <v>8323.1640143872555</v>
      </c>
      <c r="HN10" s="11">
        <v>8260.6220009457502</v>
      </c>
      <c r="HO10" s="11">
        <v>8213.8967971336424</v>
      </c>
      <c r="HP10" s="11">
        <v>8228.309512650354</v>
      </c>
      <c r="HQ10" s="11">
        <v>8217.9757579159377</v>
      </c>
      <c r="HR10" s="11">
        <v>8123.5675570196599</v>
      </c>
      <c r="HS10" s="11">
        <v>8129.7681940700168</v>
      </c>
      <c r="HT10" s="11">
        <v>8135.2775596057209</v>
      </c>
      <c r="HU10" s="11">
        <v>8096.2215338810538</v>
      </c>
      <c r="HV10" s="11">
        <v>8097.2268930022974</v>
      </c>
      <c r="HW10" s="11">
        <v>8102.1813466268586</v>
      </c>
      <c r="HX10" s="11">
        <v>8111.8925986800068</v>
      </c>
      <c r="HY10" s="11">
        <v>8123.9644688861181</v>
      </c>
      <c r="HZ10" s="11">
        <v>8135.4561440183707</v>
      </c>
      <c r="IA10" s="11">
        <v>8245.7153211072418</v>
      </c>
      <c r="IB10" s="11">
        <v>8367.5885034922521</v>
      </c>
      <c r="IC10" s="11">
        <v>8408.3649603519261</v>
      </c>
      <c r="ID10" s="11">
        <v>8449.5526673341265</v>
      </c>
      <c r="IE10" s="11">
        <v>8486.220558942794</v>
      </c>
      <c r="IF10" s="11">
        <v>8520.6201121222002</v>
      </c>
      <c r="IG10" s="11">
        <v>8634.1542507248923</v>
      </c>
      <c r="IH10" s="11">
        <v>8663.9330097871443</v>
      </c>
      <c r="II10" s="11">
        <v>8704.1211657060685</v>
      </c>
      <c r="IJ10" s="11">
        <v>8739.5976756135697</v>
      </c>
      <c r="IK10" s="11">
        <v>8790.0430947259483</v>
      </c>
      <c r="IL10" s="11">
        <v>8828.4434726421987</v>
      </c>
      <c r="IM10" s="11">
        <v>8870.7340576927418</v>
      </c>
      <c r="IN10" s="11">
        <v>8933.8710123765704</v>
      </c>
      <c r="IO10" s="11">
        <v>9070.8273394657608</v>
      </c>
      <c r="IP10" s="11">
        <v>9102.9522581987112</v>
      </c>
      <c r="IQ10" s="11">
        <v>9103.0268975022809</v>
      </c>
      <c r="IR10" s="11">
        <v>9154.6170495613424</v>
      </c>
      <c r="IS10" s="11">
        <v>9219.7470184879221</v>
      </c>
      <c r="IT10" s="11">
        <v>9258.0611961777777</v>
      </c>
      <c r="IU10" s="11">
        <v>9280.326406046448</v>
      </c>
      <c r="IV10" s="11">
        <v>9297.3414482518056</v>
      </c>
      <c r="IW10" s="11">
        <v>9303.1009566847333</v>
      </c>
      <c r="IX10" s="11">
        <v>9313.3139347853157</v>
      </c>
      <c r="IY10" s="11">
        <v>9333.8751421114375</v>
      </c>
      <c r="IZ10" s="11">
        <v>9373.8988338626841</v>
      </c>
      <c r="JA10" s="11">
        <v>9422.805928229609</v>
      </c>
      <c r="JB10" s="11">
        <v>9513.86846386863</v>
      </c>
      <c r="JC10" s="11">
        <v>9622.6979686789055</v>
      </c>
      <c r="JD10" s="11">
        <v>9703.3229418683004</v>
      </c>
      <c r="JE10" s="11">
        <v>9722.7218238075639</v>
      </c>
      <c r="JF10" s="11">
        <v>9737.0155670256918</v>
      </c>
      <c r="JG10" s="11">
        <v>9733.4279486145369</v>
      </c>
      <c r="JH10" s="11">
        <v>9817.3076768320425</v>
      </c>
      <c r="JI10" s="11">
        <v>9871.6907619465983</v>
      </c>
      <c r="JJ10" s="11">
        <v>9881.5982050066068</v>
      </c>
      <c r="JK10" s="11">
        <v>9852.3481364301315</v>
      </c>
      <c r="JL10" s="11">
        <v>9900.6680364278582</v>
      </c>
      <c r="JM10" s="11">
        <v>9898.3600945194812</v>
      </c>
      <c r="JN10" s="11">
        <v>9855.6965575537088</v>
      </c>
      <c r="JO10" s="11">
        <v>9982.493170087273</v>
      </c>
      <c r="JP10" s="11">
        <v>10086.492712581861</v>
      </c>
      <c r="JQ10" s="11">
        <v>10106.486753221207</v>
      </c>
      <c r="JR10" s="11">
        <v>10152.562957804053</v>
      </c>
      <c r="JS10" s="11">
        <v>10177.856613895432</v>
      </c>
      <c r="JT10" s="11">
        <v>10294.559385344581</v>
      </c>
      <c r="JU10" s="11">
        <v>10350.649499719329</v>
      </c>
      <c r="JV10" s="11">
        <v>10326.161078345302</v>
      </c>
      <c r="JW10" s="11">
        <v>10271.557322034731</v>
      </c>
      <c r="JX10" s="11">
        <v>10272.154766899885</v>
      </c>
      <c r="JY10" s="11">
        <v>10266.117442822424</v>
      </c>
      <c r="JZ10" s="11">
        <v>10254.48997691011</v>
      </c>
      <c r="KA10" s="11">
        <v>10246.433222723226</v>
      </c>
      <c r="KB10" s="11">
        <v>10241.043147384222</v>
      </c>
      <c r="KC10" s="11">
        <v>10226.968879789745</v>
      </c>
      <c r="KD10" s="11">
        <v>10211.652187851421</v>
      </c>
      <c r="KE10" s="11">
        <v>10209.139293254664</v>
      </c>
      <c r="KF10" s="11">
        <v>10218.005499915391</v>
      </c>
      <c r="KG10" s="11">
        <v>10219.658343382125</v>
      </c>
      <c r="KH10" s="11">
        <v>10234.138598327789</v>
      </c>
      <c r="KI10" s="11">
        <v>10233.2989823767</v>
      </c>
      <c r="KJ10" s="11">
        <v>10252.853608773754</v>
      </c>
      <c r="KK10" s="11">
        <v>10255.265523389458</v>
      </c>
      <c r="KL10" s="23"/>
      <c r="KM10" s="11">
        <f>SMALL(Tabela2[[#This Row],[1]:[285]],1)</f>
        <v>8.0078166320163291E-12</v>
      </c>
      <c r="KN10" s="11">
        <f>MATCH(Tabela2[[#This Row],[1° menor]],Tabela2[[#This Row],[1]:[285]],0)</f>
        <v>69</v>
      </c>
      <c r="KO1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0.49999994364277134</v>
      </c>
      <c r="KP10" s="11">
        <f>VLOOKUP(Tabela2[[#This Row],[Shape]],shape!A:D,4,0)+VLOOKUP(Tabela2[[#This Row],[Shape]]+1,shape!A:E,5,0)*Tabela2[[#This Row],[% avanc]]</f>
        <v>1709.7796991022312</v>
      </c>
      <c r="KQ10" s="15">
        <f>Tabela2[[#This Row],[8686,881807]]/Tabela2[[#Headers],[8686,881807]]</f>
        <v>0.19682317971961688</v>
      </c>
      <c r="KR10" s="11">
        <f>Tabela2[[#This Row],[8686,881807]]-KP9</f>
        <v>443.38336675740243</v>
      </c>
      <c r="KS10" s="11">
        <f>(Tabela2[[#This Row],[hora bus]]-H9)*86400</f>
        <v>44.000000227242708</v>
      </c>
      <c r="KT10" s="11">
        <f>Tabela2[[#This Row],[desloc]]/Tabela2[[#This Row],[seconds]]</f>
        <v>10.076894646988674</v>
      </c>
      <c r="KU10" s="11">
        <f>Tabela2[[#This Row],[spd m/s]]*3.6</f>
        <v>36.276820729159226</v>
      </c>
      <c r="KV10" s="23"/>
      <c r="KW10" s="22">
        <f t="shared" si="0"/>
        <v>0</v>
      </c>
      <c r="KX10" s="23">
        <f t="shared" si="1"/>
        <v>0</v>
      </c>
      <c r="KY10" s="23">
        <f t="shared" si="2"/>
        <v>0</v>
      </c>
      <c r="KZ10" s="23">
        <f t="shared" si="3"/>
        <v>0</v>
      </c>
      <c r="LA10" s="23">
        <f t="shared" si="4"/>
        <v>0</v>
      </c>
      <c r="LB10" s="23">
        <f t="shared" si="5"/>
        <v>0</v>
      </c>
      <c r="LC10" s="23">
        <f t="shared" si="6"/>
        <v>0</v>
      </c>
      <c r="LD10" s="23">
        <f t="shared" si="7"/>
        <v>0</v>
      </c>
      <c r="LE10" s="23">
        <f t="shared" si="8"/>
        <v>1709.7796991022312</v>
      </c>
      <c r="LF10" s="22">
        <f t="shared" si="17"/>
        <v>0</v>
      </c>
      <c r="LG10" s="23">
        <f t="shared" si="9"/>
        <v>0</v>
      </c>
      <c r="LH10" s="23">
        <f t="shared" si="10"/>
        <v>0</v>
      </c>
      <c r="LI10" s="23">
        <f t="shared" si="11"/>
        <v>1709.7796991022312</v>
      </c>
      <c r="LJ10" s="23">
        <f t="shared" si="12"/>
        <v>8570.3152119992501</v>
      </c>
      <c r="LK10" s="23">
        <f t="shared" si="13"/>
        <v>0</v>
      </c>
      <c r="LL10" s="23">
        <f t="shared" si="14"/>
        <v>26</v>
      </c>
      <c r="LM10" s="23">
        <f t="shared" si="15"/>
        <v>0</v>
      </c>
      <c r="LN10" s="23">
        <f t="shared" si="16"/>
        <v>0</v>
      </c>
    </row>
    <row r="11" spans="1:403" x14ac:dyDescent="0.25">
      <c r="A11" s="22">
        <v>77963</v>
      </c>
      <c r="B11" s="22">
        <v>2</v>
      </c>
      <c r="C11" s="23" t="s">
        <v>820</v>
      </c>
      <c r="D11" s="22">
        <v>332</v>
      </c>
      <c r="E11" s="24">
        <v>6.2500000000000003E-3</v>
      </c>
      <c r="F11" s="23" t="s">
        <v>775</v>
      </c>
      <c r="G11" s="23" t="b">
        <v>1</v>
      </c>
      <c r="H11" s="25">
        <v>43538.006574074076</v>
      </c>
      <c r="I11" s="26" t="s">
        <v>342</v>
      </c>
      <c r="J11" s="23" t="s">
        <v>343</v>
      </c>
      <c r="K11" s="11">
        <f>IF(AND(Tabela2[[#This Row],[hora bus]]=H10,Tabela2[[#This Row],[lat bus]]=I10,Tabela2[[#This Row],[lon bus]]=J10),1,0)</f>
        <v>0</v>
      </c>
      <c r="L11" s="23"/>
      <c r="M11" s="11">
        <v>28</v>
      </c>
      <c r="N11" s="11">
        <v>3016.7937558233903</v>
      </c>
      <c r="O11" s="11">
        <v>3011.4940437813198</v>
      </c>
      <c r="P11" s="11">
        <v>3003.678033707236</v>
      </c>
      <c r="Q11" s="11">
        <v>2948.4069109893535</v>
      </c>
      <c r="R11" s="11">
        <v>2863.5974448719985</v>
      </c>
      <c r="S11" s="11">
        <v>2842.7075661364138</v>
      </c>
      <c r="T11" s="11">
        <v>2823.6328579362985</v>
      </c>
      <c r="U11" s="11">
        <v>2812.919571967861</v>
      </c>
      <c r="V11" s="11">
        <v>2798.2929906173763</v>
      </c>
      <c r="W11" s="11">
        <v>2788.7628184270015</v>
      </c>
      <c r="X11" s="11">
        <v>2780.5577771576804</v>
      </c>
      <c r="Y11" s="11">
        <v>2760.9863761301694</v>
      </c>
      <c r="Z11" s="11">
        <v>2750.9558773400922</v>
      </c>
      <c r="AA11" s="11">
        <v>2732.9585922308738</v>
      </c>
      <c r="AB11" s="11">
        <v>2725.5719771468275</v>
      </c>
      <c r="AC11" s="11">
        <v>2711.2625115694</v>
      </c>
      <c r="AD11" s="11">
        <v>2687.3860665237062</v>
      </c>
      <c r="AE11" s="11">
        <v>2677.3260686052631</v>
      </c>
      <c r="AF11" s="11">
        <v>2604.8806413961047</v>
      </c>
      <c r="AG11" s="11">
        <v>2566.9588364518395</v>
      </c>
      <c r="AH11" s="11">
        <v>2535.4248505759142</v>
      </c>
      <c r="AI11" s="11">
        <v>2510.4769090154105</v>
      </c>
      <c r="AJ11" s="11">
        <v>2488.3181955231439</v>
      </c>
      <c r="AK11" s="11">
        <v>2472.3620668569547</v>
      </c>
      <c r="AL11" s="11">
        <v>2445.2601983613531</v>
      </c>
      <c r="AM11" s="11">
        <v>2433.3316283808372</v>
      </c>
      <c r="AN11" s="11">
        <v>2418.5145273000107</v>
      </c>
      <c r="AO11" s="11">
        <v>2405.7366384363354</v>
      </c>
      <c r="AP11" s="11">
        <v>2398.8743146737047</v>
      </c>
      <c r="AQ11" s="11">
        <v>2401.1228968613027</v>
      </c>
      <c r="AR11" s="11">
        <v>2398.3871937644863</v>
      </c>
      <c r="AS11" s="11">
        <v>2389.7576375296844</v>
      </c>
      <c r="AT11" s="11">
        <v>2393.0745269376489</v>
      </c>
      <c r="AU11" s="11">
        <v>2395.9806833976941</v>
      </c>
      <c r="AV11" s="11">
        <v>2385.4764515336983</v>
      </c>
      <c r="AW11" s="11">
        <v>2377.5546141048317</v>
      </c>
      <c r="AX11" s="11">
        <v>2371.9513523562546</v>
      </c>
      <c r="AY11" s="11">
        <v>2358.9108531076718</v>
      </c>
      <c r="AZ11" s="11">
        <v>2338.2077038926095</v>
      </c>
      <c r="BA11" s="11">
        <v>2309.5969122566503</v>
      </c>
      <c r="BB11" s="11">
        <v>2260.0491235341055</v>
      </c>
      <c r="BC11" s="11">
        <v>2186.6861305021071</v>
      </c>
      <c r="BD11" s="11">
        <v>2119.9450242492253</v>
      </c>
      <c r="BE11" s="11">
        <v>2098.0399202247613</v>
      </c>
      <c r="BF11" s="11">
        <v>2073.6827919534726</v>
      </c>
      <c r="BG11" s="11">
        <v>2033.9460489650573</v>
      </c>
      <c r="BH11" s="11">
        <v>2016.6133006799043</v>
      </c>
      <c r="BI11" s="11">
        <v>1997.6190937655213</v>
      </c>
      <c r="BJ11" s="11">
        <v>1969.4055126039941</v>
      </c>
      <c r="BK11" s="11">
        <v>1890.9942229567773</v>
      </c>
      <c r="BL11" s="11">
        <v>1642.5983802806547</v>
      </c>
      <c r="BM11" s="11">
        <v>1490.9994358156357</v>
      </c>
      <c r="BN11" s="11">
        <v>1456.3108538487606</v>
      </c>
      <c r="BO11" s="11">
        <v>1343.4768954437498</v>
      </c>
      <c r="BP11" s="11">
        <v>1333.5837580539244</v>
      </c>
      <c r="BQ11" s="11">
        <v>1244.1799921253232</v>
      </c>
      <c r="BR11" s="11">
        <v>1160.5312773983571</v>
      </c>
      <c r="BS11" s="11">
        <v>1131.3173871207277</v>
      </c>
      <c r="BT11" s="11">
        <v>1082.7029794372286</v>
      </c>
      <c r="BU11" s="11">
        <v>1029.7536673736004</v>
      </c>
      <c r="BV11" s="11">
        <v>1044.4037814701508</v>
      </c>
      <c r="BW11" s="11">
        <v>896.09160588406326</v>
      </c>
      <c r="BX11" s="11">
        <v>791.85995147367714</v>
      </c>
      <c r="BY11" s="11">
        <v>660.94054097403568</v>
      </c>
      <c r="BZ11" s="11">
        <v>639.05586051404362</v>
      </c>
      <c r="CA11" s="11">
        <v>599.40655130892117</v>
      </c>
      <c r="CB11" s="11">
        <v>537.29148284488997</v>
      </c>
      <c r="CC11" s="11">
        <v>417.08068223980354</v>
      </c>
      <c r="CD11" s="11">
        <v>323.34702219585597</v>
      </c>
      <c r="CE11" s="11">
        <v>230.18322965502801</v>
      </c>
      <c r="CF11" s="11">
        <v>146.10922132949059</v>
      </c>
      <c r="CG11" s="11">
        <v>2.5607960196794011E-11</v>
      </c>
      <c r="CH11" s="11">
        <v>48.694995295790868</v>
      </c>
      <c r="CI11" s="11">
        <v>126.40854734025348</v>
      </c>
      <c r="CJ11" s="11">
        <v>318.32438163248372</v>
      </c>
      <c r="CK11" s="11">
        <v>393.3307284382858</v>
      </c>
      <c r="CL11" s="11">
        <v>483.56399821955773</v>
      </c>
      <c r="CM11" s="11">
        <v>511.5750721091394</v>
      </c>
      <c r="CN11" s="11">
        <v>560.06425800002353</v>
      </c>
      <c r="CO11" s="11">
        <v>619.06930108553104</v>
      </c>
      <c r="CP11" s="11">
        <v>700.83588029011764</v>
      </c>
      <c r="CQ11" s="11">
        <v>753.6913444324756</v>
      </c>
      <c r="CR11" s="11">
        <v>950.26767205583099</v>
      </c>
      <c r="CS11" s="11">
        <v>1128.5701333991713</v>
      </c>
      <c r="CT11" s="11">
        <v>1202.8014296544691</v>
      </c>
      <c r="CU11" s="11">
        <v>1231.0156799672441</v>
      </c>
      <c r="CV11" s="11">
        <v>1272.4711343606555</v>
      </c>
      <c r="CW11" s="11">
        <v>1370.895510158927</v>
      </c>
      <c r="CX11" s="11">
        <v>1498.695041497112</v>
      </c>
      <c r="CY11" s="11">
        <v>1560.0017829488916</v>
      </c>
      <c r="CZ11" s="11">
        <v>1616.7931096983566</v>
      </c>
      <c r="DA11" s="11">
        <v>1667.3821758597444</v>
      </c>
      <c r="DB11" s="11">
        <v>1716.925847725006</v>
      </c>
      <c r="DC11" s="11">
        <v>1768.2610883842763</v>
      </c>
      <c r="DD11" s="11">
        <v>1859.7507525230446</v>
      </c>
      <c r="DE11" s="11">
        <v>1870.8773875383245</v>
      </c>
      <c r="DF11" s="11">
        <v>1900.1555153492875</v>
      </c>
      <c r="DG11" s="11">
        <v>1909.7991756665031</v>
      </c>
      <c r="DH11" s="11">
        <v>1951.2327691699911</v>
      </c>
      <c r="DI11" s="11">
        <v>1985.2407172492017</v>
      </c>
      <c r="DJ11" s="11">
        <v>2027.5887263812717</v>
      </c>
      <c r="DK11" s="11">
        <v>2066.1497103048741</v>
      </c>
      <c r="DL11" s="11">
        <v>2394.3194849294182</v>
      </c>
      <c r="DM11" s="11">
        <v>2513.565938151658</v>
      </c>
      <c r="DN11" s="11">
        <v>2594.6573958396075</v>
      </c>
      <c r="DO11" s="11">
        <v>2684.8545656258707</v>
      </c>
      <c r="DP11" s="11">
        <v>2716.0112300999035</v>
      </c>
      <c r="DQ11" s="11">
        <v>2797.7093462298139</v>
      </c>
      <c r="DR11" s="11">
        <v>2813.0171487117477</v>
      </c>
      <c r="DS11" s="11">
        <v>2823.5636261643863</v>
      </c>
      <c r="DT11" s="11">
        <v>2834.4809292088735</v>
      </c>
      <c r="DU11" s="11">
        <v>2847.0864269204976</v>
      </c>
      <c r="DV11" s="11">
        <v>2848.9585364503564</v>
      </c>
      <c r="DW11" s="11">
        <v>2846.9733861546065</v>
      </c>
      <c r="DX11" s="11">
        <v>2783.8189101795438</v>
      </c>
      <c r="DY11" s="11">
        <v>2878.6686950596963</v>
      </c>
      <c r="DZ11" s="11">
        <v>2882.0836051560814</v>
      </c>
      <c r="EA11" s="11">
        <v>2908.1155514935872</v>
      </c>
      <c r="EB11" s="11">
        <v>3043.7077152028942</v>
      </c>
      <c r="EC11" s="11">
        <v>3076.4434415468704</v>
      </c>
      <c r="ED11" s="11">
        <v>3262.6284181297533</v>
      </c>
      <c r="EE11" s="11">
        <v>3332.2299158827682</v>
      </c>
      <c r="EF11" s="11">
        <v>3556.5348988066289</v>
      </c>
      <c r="EG11" s="11">
        <v>3731.1587231639974</v>
      </c>
      <c r="EH11" s="11">
        <v>3881.570195749166</v>
      </c>
      <c r="EI11" s="11">
        <v>3999.5623659314692</v>
      </c>
      <c r="EJ11" s="11">
        <v>4063.185101926746</v>
      </c>
      <c r="EK11" s="11">
        <v>4111.1313184228902</v>
      </c>
      <c r="EL11" s="11">
        <v>4187.3963735543612</v>
      </c>
      <c r="EM11" s="11">
        <v>4193.961501858792</v>
      </c>
      <c r="EN11" s="11">
        <v>4275.3938706344479</v>
      </c>
      <c r="EO11" s="11">
        <v>4365.5683075453499</v>
      </c>
      <c r="EP11" s="11">
        <v>4409.7119447994337</v>
      </c>
      <c r="EQ11" s="11">
        <v>4548.3769609293067</v>
      </c>
      <c r="ER11" s="11">
        <v>4622.1765708832745</v>
      </c>
      <c r="ES11" s="11">
        <v>4758.7791870601968</v>
      </c>
      <c r="ET11" s="11">
        <v>4822.937039963007</v>
      </c>
      <c r="EU11" s="11">
        <v>4898.7619785587631</v>
      </c>
      <c r="EV11" s="11">
        <v>4961.7660274933487</v>
      </c>
      <c r="EW11" s="11">
        <v>5031.4947113984199</v>
      </c>
      <c r="EX11" s="11">
        <v>5279.3708141531661</v>
      </c>
      <c r="EY11" s="11">
        <v>5361.3620097083067</v>
      </c>
      <c r="EZ11" s="11">
        <v>5532.5684141325055</v>
      </c>
      <c r="FA11" s="11">
        <v>5699.2421586393039</v>
      </c>
      <c r="FB11" s="11">
        <v>5782.4088897808415</v>
      </c>
      <c r="FC11" s="11">
        <v>5824.0816819074744</v>
      </c>
      <c r="FD11" s="11">
        <v>5879.0760615047002</v>
      </c>
      <c r="FE11" s="11">
        <v>6003.609695676877</v>
      </c>
      <c r="FF11" s="11">
        <v>6176.6962534957693</v>
      </c>
      <c r="FG11" s="11">
        <v>6201.5583435914104</v>
      </c>
      <c r="FH11" s="11">
        <v>6245.8655480577399</v>
      </c>
      <c r="FI11" s="11">
        <v>6327.4235897176559</v>
      </c>
      <c r="FJ11" s="11">
        <v>6372.0709153249245</v>
      </c>
      <c r="FK11" s="11">
        <v>6389.515631460783</v>
      </c>
      <c r="FL11" s="11">
        <v>6404.5729815317882</v>
      </c>
      <c r="FM11" s="11">
        <v>6409.4829855546759</v>
      </c>
      <c r="FN11" s="11">
        <v>6441.3587171067556</v>
      </c>
      <c r="FO11" s="11">
        <v>6461.8897928658889</v>
      </c>
      <c r="FP11" s="11">
        <v>6485.6224786677312</v>
      </c>
      <c r="FQ11" s="11">
        <v>6510.8071890355077</v>
      </c>
      <c r="FR11" s="11">
        <v>6521.3156489708272</v>
      </c>
      <c r="FS11" s="11">
        <v>6564.960386924663</v>
      </c>
      <c r="FT11" s="11">
        <v>6636.4760812241238</v>
      </c>
      <c r="FU11" s="11">
        <v>6740.1741002186845</v>
      </c>
      <c r="FV11" s="11">
        <v>6880.5753338143777</v>
      </c>
      <c r="FW11" s="11">
        <v>6925.9741663862133</v>
      </c>
      <c r="FX11" s="11">
        <v>6945.0876412733096</v>
      </c>
      <c r="FY11" s="11">
        <v>6966.4506472373605</v>
      </c>
      <c r="FZ11" s="11">
        <v>6984.93230928501</v>
      </c>
      <c r="GA11" s="11">
        <v>7013.2965177010019</v>
      </c>
      <c r="GB11" s="11">
        <v>7035.4934084560109</v>
      </c>
      <c r="GC11" s="11">
        <v>7066.8908605741908</v>
      </c>
      <c r="GD11" s="11">
        <v>7100.8922720289011</v>
      </c>
      <c r="GE11" s="11">
        <v>7125.6288910557623</v>
      </c>
      <c r="GF11" s="11">
        <v>7146.2307428386021</v>
      </c>
      <c r="GG11" s="11">
        <v>7159.2841213135443</v>
      </c>
      <c r="GH11" s="11">
        <v>7172.4422349865945</v>
      </c>
      <c r="GI11" s="11">
        <v>7176.0022443849084</v>
      </c>
      <c r="GJ11" s="11">
        <v>7185.7280169237847</v>
      </c>
      <c r="GK11" s="11">
        <v>7190.7998912932981</v>
      </c>
      <c r="GL11" s="11">
        <v>7205.6289408955654</v>
      </c>
      <c r="GM11" s="11">
        <v>7190.7579724087509</v>
      </c>
      <c r="GN11" s="11">
        <v>7200.1290281303691</v>
      </c>
      <c r="GO11" s="11">
        <v>7208.0207948844682</v>
      </c>
      <c r="GP11" s="11">
        <v>7218.722602615805</v>
      </c>
      <c r="GQ11" s="11">
        <v>7277.2764824604928</v>
      </c>
      <c r="GR11" s="11">
        <v>7397.0234636759733</v>
      </c>
      <c r="GS11" s="11">
        <v>7546.8906008600716</v>
      </c>
      <c r="GT11" s="11">
        <v>7611.0681255416475</v>
      </c>
      <c r="GU11" s="11">
        <v>7630.3990705269662</v>
      </c>
      <c r="GV11" s="11">
        <v>7655.738101835761</v>
      </c>
      <c r="GW11" s="11">
        <v>7682.4914149241449</v>
      </c>
      <c r="GX11" s="11">
        <v>7709.9256532390818</v>
      </c>
      <c r="GY11" s="11">
        <v>7726.4008962693906</v>
      </c>
      <c r="GZ11" s="11">
        <v>7867.3518206480394</v>
      </c>
      <c r="HA11" s="11">
        <v>7887.5713889697336</v>
      </c>
      <c r="HB11" s="11">
        <v>7902.8969446127321</v>
      </c>
      <c r="HC11" s="11">
        <v>7919.1735472280761</v>
      </c>
      <c r="HD11" s="11">
        <v>7931.1969429364744</v>
      </c>
      <c r="HE11" s="11">
        <v>7938.8559007239755</v>
      </c>
      <c r="HF11" s="11">
        <v>7930.8589901838268</v>
      </c>
      <c r="HG11" s="11">
        <v>7977.9351101031343</v>
      </c>
      <c r="HH11" s="11">
        <v>7984.6052663909977</v>
      </c>
      <c r="HI11" s="11">
        <v>8011.7300695437707</v>
      </c>
      <c r="HJ11" s="11">
        <v>8020.552578101674</v>
      </c>
      <c r="HK11" s="11">
        <v>8010.778831822121</v>
      </c>
      <c r="HL11" s="11">
        <v>8002.4855051662535</v>
      </c>
      <c r="HM11" s="11">
        <v>7955.465693190702</v>
      </c>
      <c r="HN11" s="11">
        <v>7893.4514073042765</v>
      </c>
      <c r="HO11" s="11">
        <v>7847.3637898157604</v>
      </c>
      <c r="HP11" s="11">
        <v>7862.1766084273113</v>
      </c>
      <c r="HQ11" s="11">
        <v>7851.998995049541</v>
      </c>
      <c r="HR11" s="11">
        <v>7758.1777343767935</v>
      </c>
      <c r="HS11" s="11">
        <v>7765.086105356726</v>
      </c>
      <c r="HT11" s="11">
        <v>7770.8593845392088</v>
      </c>
      <c r="HU11" s="11">
        <v>7732.1397651729894</v>
      </c>
      <c r="HV11" s="11">
        <v>7733.5991851201761</v>
      </c>
      <c r="HW11" s="11">
        <v>7738.8954103803053</v>
      </c>
      <c r="HX11" s="11">
        <v>7748.9294323367239</v>
      </c>
      <c r="HY11" s="11">
        <v>7761.3757079653269</v>
      </c>
      <c r="HZ11" s="11">
        <v>7773.6919998035892</v>
      </c>
      <c r="IA11" s="11">
        <v>7885.194284170535</v>
      </c>
      <c r="IB11" s="11">
        <v>8007.9254552908542</v>
      </c>
      <c r="IC11" s="11">
        <v>8049.1629683152687</v>
      </c>
      <c r="ID11" s="11">
        <v>8090.7993368787756</v>
      </c>
      <c r="IE11" s="11">
        <v>8127.9171917167541</v>
      </c>
      <c r="IF11" s="11">
        <v>8163.0785346679295</v>
      </c>
      <c r="IG11" s="11">
        <v>8277.258834812641</v>
      </c>
      <c r="IH11" s="11">
        <v>8307.2860651179217</v>
      </c>
      <c r="II11" s="11">
        <v>8347.6967798631431</v>
      </c>
      <c r="IJ11" s="11">
        <v>8383.3487055013829</v>
      </c>
      <c r="IK11" s="11">
        <v>8433.8851108522977</v>
      </c>
      <c r="IL11" s="11">
        <v>8472.3261543556164</v>
      </c>
      <c r="IM11" s="11">
        <v>8514.6730370409678</v>
      </c>
      <c r="IN11" s="11">
        <v>8577.9091805875833</v>
      </c>
      <c r="IO11" s="11">
        <v>8714.9844543588461</v>
      </c>
      <c r="IP11" s="11">
        <v>8747.1570957294916</v>
      </c>
      <c r="IQ11" s="11">
        <v>8747.3370966264192</v>
      </c>
      <c r="IR11" s="11">
        <v>8799.1840288900003</v>
      </c>
      <c r="IS11" s="11">
        <v>8864.5510207708776</v>
      </c>
      <c r="IT11" s="11">
        <v>8902.9889795213076</v>
      </c>
      <c r="IU11" s="11">
        <v>8925.329285046977</v>
      </c>
      <c r="IV11" s="11">
        <v>8942.3900612435191</v>
      </c>
      <c r="IW11" s="11">
        <v>8948.1778653873316</v>
      </c>
      <c r="IX11" s="11">
        <v>8958.434274482599</v>
      </c>
      <c r="IY11" s="11">
        <v>8979.0676751609972</v>
      </c>
      <c r="IZ11" s="11">
        <v>9019.1975422624855</v>
      </c>
      <c r="JA11" s="11">
        <v>9068.2617491589845</v>
      </c>
      <c r="JB11" s="11">
        <v>9159.4810035890659</v>
      </c>
      <c r="JC11" s="11">
        <v>9268.3203340337313</v>
      </c>
      <c r="JD11" s="11">
        <v>9348.842613399278</v>
      </c>
      <c r="JE11" s="11">
        <v>9368.1342515489196</v>
      </c>
      <c r="JF11" s="11">
        <v>9382.308008063339</v>
      </c>
      <c r="JG11" s="11">
        <v>9378.1539580202771</v>
      </c>
      <c r="JH11" s="11">
        <v>9462.0181441910845</v>
      </c>
      <c r="JI11" s="11">
        <v>9516.988687993251</v>
      </c>
      <c r="JJ11" s="11">
        <v>9527.0189489881977</v>
      </c>
      <c r="JK11" s="11">
        <v>9498.2364456484593</v>
      </c>
      <c r="JL11" s="11">
        <v>9547.0313785867002</v>
      </c>
      <c r="JM11" s="11">
        <v>9544.8663843835202</v>
      </c>
      <c r="JN11" s="11">
        <v>9503.4681176051654</v>
      </c>
      <c r="JO11" s="11">
        <v>9632.2173642225007</v>
      </c>
      <c r="JP11" s="11">
        <v>9737.2226404530047</v>
      </c>
      <c r="JQ11" s="11">
        <v>9757.7809243065694</v>
      </c>
      <c r="JR11" s="11">
        <v>9803.7558003966096</v>
      </c>
      <c r="JS11" s="11">
        <v>9827.6915515376004</v>
      </c>
      <c r="JT11" s="11">
        <v>9943.0229384353097</v>
      </c>
      <c r="JU11" s="11">
        <v>9998.6517415346225</v>
      </c>
      <c r="JV11" s="11">
        <v>9974.2087973627949</v>
      </c>
      <c r="JW11" s="11">
        <v>9919.2605836991734</v>
      </c>
      <c r="JX11" s="11">
        <v>9919.3480805086074</v>
      </c>
      <c r="JY11" s="11">
        <v>9913.0869983314369</v>
      </c>
      <c r="JZ11" s="11">
        <v>9901.2593447844993</v>
      </c>
      <c r="KA11" s="11">
        <v>9893.002298878484</v>
      </c>
      <c r="KB11" s="11">
        <v>9887.4563040504181</v>
      </c>
      <c r="KC11" s="11">
        <v>9873.198399424924</v>
      </c>
      <c r="KD11" s="11">
        <v>9857.8299119975782</v>
      </c>
      <c r="KE11" s="11">
        <v>9855.4596398430167</v>
      </c>
      <c r="KF11" s="11">
        <v>9864.4527040383764</v>
      </c>
      <c r="KG11" s="11">
        <v>9866.2678473669912</v>
      </c>
      <c r="KH11" s="11">
        <v>9880.9040904673802</v>
      </c>
      <c r="KI11" s="11">
        <v>9880.2481369249454</v>
      </c>
      <c r="KJ11" s="11">
        <v>9899.9694798022556</v>
      </c>
      <c r="KK11" s="11">
        <v>9902.4400316063529</v>
      </c>
      <c r="KL11" s="23"/>
      <c r="KM11" s="11">
        <f>SMALL(Tabela2[[#This Row],[1]:[285]],1)</f>
        <v>2.5607960196794011E-11</v>
      </c>
      <c r="KN11" s="11">
        <f>MATCH(Tabela2[[#This Row],[1° menor]],Tabela2[[#This Row],[1]:[285]],0)</f>
        <v>72</v>
      </c>
      <c r="KO1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0.74999995922020346</v>
      </c>
      <c r="KP11" s="11">
        <f>VLOOKUP(Tabela2[[#This Row],[Shape]],shape!A:D,4,0)+VLOOKUP(Tabela2[[#This Row],[Shape]]+1,shape!A:E,5,0)*Tabela2[[#This Row],[% avanc]]</f>
        <v>1895.2412217890271</v>
      </c>
      <c r="KQ11" s="15">
        <f>Tabela2[[#This Row],[8686,881807]]/Tabela2[[#Headers],[8686,881807]]</f>
        <v>0.21817278787675201</v>
      </c>
      <c r="KR11" s="11">
        <f>Tabela2[[#This Row],[8686,881807]]-KP10</f>
        <v>185.46152268679589</v>
      </c>
      <c r="KS11" s="11">
        <f>(Tabela2[[#This Row],[hora bus]]-H10)*86400</f>
        <v>46.000000066123903</v>
      </c>
      <c r="KT11" s="11">
        <f>Tabela2[[#This Row],[desloc]]/Tabela2[[#This Row],[seconds]]</f>
        <v>4.0317722265260736</v>
      </c>
      <c r="KU11" s="11">
        <f>Tabela2[[#This Row],[spd m/s]]*3.6</f>
        <v>14.514380015493865</v>
      </c>
      <c r="KV11" s="23"/>
      <c r="KW11" s="22">
        <f t="shared" si="0"/>
        <v>0</v>
      </c>
      <c r="KX11" s="23">
        <f t="shared" si="1"/>
        <v>0</v>
      </c>
      <c r="KY11" s="23">
        <f t="shared" si="2"/>
        <v>0</v>
      </c>
      <c r="KZ11" s="23">
        <f t="shared" si="3"/>
        <v>0</v>
      </c>
      <c r="LA11" s="23">
        <f t="shared" si="4"/>
        <v>0</v>
      </c>
      <c r="LB11" s="23">
        <f t="shared" si="5"/>
        <v>0</v>
      </c>
      <c r="LC11" s="23">
        <f t="shared" si="6"/>
        <v>0</v>
      </c>
      <c r="LD11" s="23">
        <f t="shared" si="7"/>
        <v>0</v>
      </c>
      <c r="LE11" s="23">
        <f t="shared" si="8"/>
        <v>1895.2412217890271</v>
      </c>
      <c r="LF11" s="22">
        <f t="shared" si="17"/>
        <v>0</v>
      </c>
      <c r="LG11" s="23">
        <f t="shared" si="9"/>
        <v>0</v>
      </c>
      <c r="LH11" s="23">
        <f t="shared" si="10"/>
        <v>0</v>
      </c>
      <c r="LI11" s="23">
        <f t="shared" si="11"/>
        <v>1895.2412217890271</v>
      </c>
      <c r="LJ11" s="23">
        <f t="shared" si="12"/>
        <v>8570.3152119992501</v>
      </c>
      <c r="LK11" s="23">
        <f t="shared" si="13"/>
        <v>0</v>
      </c>
      <c r="LL11" s="23">
        <f t="shared" si="14"/>
        <v>25</v>
      </c>
      <c r="LM11" s="23">
        <f t="shared" si="15"/>
        <v>0</v>
      </c>
      <c r="LN11" s="23">
        <f t="shared" si="16"/>
        <v>0</v>
      </c>
    </row>
    <row r="12" spans="1:403" x14ac:dyDescent="0.25">
      <c r="A12" s="22">
        <v>77964</v>
      </c>
      <c r="B12" s="22">
        <v>2</v>
      </c>
      <c r="C12" s="23" t="s">
        <v>821</v>
      </c>
      <c r="D12" s="22">
        <v>332</v>
      </c>
      <c r="E12" s="24">
        <v>6.9444444444444441E-3</v>
      </c>
      <c r="F12" s="23" t="s">
        <v>775</v>
      </c>
      <c r="G12" s="23" t="b">
        <v>1</v>
      </c>
      <c r="H12" s="25">
        <v>43538.00708333333</v>
      </c>
      <c r="I12" s="26" t="s">
        <v>796</v>
      </c>
      <c r="J12" s="23" t="s">
        <v>797</v>
      </c>
      <c r="K12" s="11">
        <f>IF(AND(Tabela2[[#This Row],[hora bus]]=H11,Tabela2[[#This Row],[lat bus]]=I11,Tabela2[[#This Row],[lon bus]]=J11),1,0)</f>
        <v>0</v>
      </c>
      <c r="L12" s="23"/>
      <c r="M12" s="11">
        <v>30</v>
      </c>
      <c r="N12" s="11">
        <v>3492.1310716535795</v>
      </c>
      <c r="O12" s="11">
        <v>3486.5141073173086</v>
      </c>
      <c r="P12" s="11">
        <v>3478.3427590826213</v>
      </c>
      <c r="Q12" s="11">
        <v>3422.3235160342738</v>
      </c>
      <c r="R12" s="11">
        <v>3337.0041625702902</v>
      </c>
      <c r="S12" s="11">
        <v>3316.0850507611144</v>
      </c>
      <c r="T12" s="11">
        <v>3296.7730868963263</v>
      </c>
      <c r="U12" s="11">
        <v>3285.7309949253545</v>
      </c>
      <c r="V12" s="11">
        <v>3270.6484284682861</v>
      </c>
      <c r="W12" s="11">
        <v>3260.5345125735303</v>
      </c>
      <c r="X12" s="11">
        <v>3251.7630113119444</v>
      </c>
      <c r="Y12" s="11">
        <v>3231.2864389983256</v>
      </c>
      <c r="Z12" s="11">
        <v>3220.1640185977067</v>
      </c>
      <c r="AA12" s="11">
        <v>3201.207714776066</v>
      </c>
      <c r="AB12" s="11">
        <v>3193.1391268324332</v>
      </c>
      <c r="AC12" s="11">
        <v>3178.3798502179616</v>
      </c>
      <c r="AD12" s="11">
        <v>3154.1632576159664</v>
      </c>
      <c r="AE12" s="11">
        <v>3143.9729703010335</v>
      </c>
      <c r="AF12" s="11">
        <v>3072.1511896740458</v>
      </c>
      <c r="AG12" s="11">
        <v>3035.2808060136208</v>
      </c>
      <c r="AH12" s="11">
        <v>3004.2034066639571</v>
      </c>
      <c r="AI12" s="11">
        <v>2979.3943996074022</v>
      </c>
      <c r="AJ12" s="11">
        <v>2957.3286370816541</v>
      </c>
      <c r="AK12" s="11">
        <v>2941.4408694332401</v>
      </c>
      <c r="AL12" s="11">
        <v>2914.4175142630829</v>
      </c>
      <c r="AM12" s="11">
        <v>2902.6083942894702</v>
      </c>
      <c r="AN12" s="11">
        <v>2888.1934854437072</v>
      </c>
      <c r="AO12" s="11">
        <v>2876.3329561071591</v>
      </c>
      <c r="AP12" s="11">
        <v>2870.701045743856</v>
      </c>
      <c r="AQ12" s="11">
        <v>2873.8789882898709</v>
      </c>
      <c r="AR12" s="11">
        <v>2871.773287245519</v>
      </c>
      <c r="AS12" s="11">
        <v>2864.1899862838732</v>
      </c>
      <c r="AT12" s="11">
        <v>2868.6332426363811</v>
      </c>
      <c r="AU12" s="11">
        <v>2872.1723673900856</v>
      </c>
      <c r="AV12" s="11">
        <v>2862.6067258674561</v>
      </c>
      <c r="AW12" s="11">
        <v>2856.2833546105439</v>
      </c>
      <c r="AX12" s="11">
        <v>2852.2470988331697</v>
      </c>
      <c r="AY12" s="11">
        <v>2840.3656348524387</v>
      </c>
      <c r="AZ12" s="11">
        <v>2820.582233910945</v>
      </c>
      <c r="BA12" s="11">
        <v>2792.8174992943595</v>
      </c>
      <c r="BB12" s="11">
        <v>2744.0760041469471</v>
      </c>
      <c r="BC12" s="11">
        <v>2670.7736443477447</v>
      </c>
      <c r="BD12" s="11">
        <v>2603.7411765136108</v>
      </c>
      <c r="BE12" s="11">
        <v>2582.129352097882</v>
      </c>
      <c r="BF12" s="11">
        <v>2558.4021566264587</v>
      </c>
      <c r="BG12" s="11">
        <v>2519.7240426537423</v>
      </c>
      <c r="BH12" s="11">
        <v>2503.4477901708324</v>
      </c>
      <c r="BI12" s="11">
        <v>2485.1396783979203</v>
      </c>
      <c r="BJ12" s="11">
        <v>2457.6038671936703</v>
      </c>
      <c r="BK12" s="11">
        <v>2380.3020546559214</v>
      </c>
      <c r="BL12" s="11">
        <v>2134.8903172873761</v>
      </c>
      <c r="BM12" s="11">
        <v>1986.6892605846526</v>
      </c>
      <c r="BN12" s="11">
        <v>1953.3470747867934</v>
      </c>
      <c r="BO12" s="11">
        <v>1840.8767868996106</v>
      </c>
      <c r="BP12" s="11">
        <v>1831.1022680126457</v>
      </c>
      <c r="BQ12" s="11">
        <v>1741.2811143328827</v>
      </c>
      <c r="BR12" s="11">
        <v>1656.4301434108959</v>
      </c>
      <c r="BS12" s="11">
        <v>1626.0294432132623</v>
      </c>
      <c r="BT12" s="11">
        <v>1576.6901585885378</v>
      </c>
      <c r="BU12" s="11">
        <v>1519.6432858799501</v>
      </c>
      <c r="BV12" s="11">
        <v>1525.1633567354504</v>
      </c>
      <c r="BW12" s="11">
        <v>1376.01414019496</v>
      </c>
      <c r="BX12" s="11">
        <v>1279.0843561269855</v>
      </c>
      <c r="BY12" s="11">
        <v>1153.7724800682054</v>
      </c>
      <c r="BZ12" s="11">
        <v>1135.2836049105576</v>
      </c>
      <c r="CA12" s="11">
        <v>1096.301062284324</v>
      </c>
      <c r="CB12" s="11">
        <v>1034.4537796425009</v>
      </c>
      <c r="CC12" s="11">
        <v>914.50443536993248</v>
      </c>
      <c r="CD12" s="11">
        <v>820.90163494203705</v>
      </c>
      <c r="CE12" s="11">
        <v>727.74662921368667</v>
      </c>
      <c r="CF12" s="11">
        <v>643.67602153283906</v>
      </c>
      <c r="CG12" s="11">
        <v>448.87403859709536</v>
      </c>
      <c r="CH12" s="11">
        <v>371.15741394022291</v>
      </c>
      <c r="CI12" s="11">
        <v>179.26011761946029</v>
      </c>
      <c r="CJ12" s="11">
        <v>104.25796035134904</v>
      </c>
      <c r="CK12" s="11">
        <v>14.011458918207879</v>
      </c>
      <c r="CL12" s="11">
        <v>1.1546319456101628E-13</v>
      </c>
      <c r="CM12" s="11">
        <v>14.010186936091955</v>
      </c>
      <c r="CN12" s="11">
        <v>62.501907076005537</v>
      </c>
      <c r="CO12" s="11">
        <v>121.49340733750697</v>
      </c>
      <c r="CP12" s="11">
        <v>203.25745697599174</v>
      </c>
      <c r="CQ12" s="11">
        <v>256.12278454258927</v>
      </c>
      <c r="CR12" s="11">
        <v>452.71700338001722</v>
      </c>
      <c r="CS12" s="11">
        <v>631.01709544984055</v>
      </c>
      <c r="CT12" s="11">
        <v>705.23703813608438</v>
      </c>
      <c r="CU12" s="11">
        <v>733.44586098822163</v>
      </c>
      <c r="CV12" s="11">
        <v>774.89970165986892</v>
      </c>
      <c r="CW12" s="11">
        <v>873.32514008350392</v>
      </c>
      <c r="CX12" s="11">
        <v>1001.1241037248302</v>
      </c>
      <c r="CY12" s="11">
        <v>1062.4284247243552</v>
      </c>
      <c r="CZ12" s="11">
        <v>1119.216103149721</v>
      </c>
      <c r="DA12" s="11">
        <v>1169.8162758218907</v>
      </c>
      <c r="DB12" s="11">
        <v>1219.4472307993374</v>
      </c>
      <c r="DC12" s="11">
        <v>1271.105681716278</v>
      </c>
      <c r="DD12" s="11">
        <v>1362.8863487280112</v>
      </c>
      <c r="DE12" s="11">
        <v>1374.1609993536945</v>
      </c>
      <c r="DF12" s="11">
        <v>1403.6302971567777</v>
      </c>
      <c r="DG12" s="11">
        <v>1413.7094569036879</v>
      </c>
      <c r="DH12" s="11">
        <v>1456.0842071727752</v>
      </c>
      <c r="DI12" s="11">
        <v>1491.4365234464744</v>
      </c>
      <c r="DJ12" s="11">
        <v>1533.4814813541482</v>
      </c>
      <c r="DK12" s="11">
        <v>1569.8468702643156</v>
      </c>
      <c r="DL12" s="11">
        <v>1897.18345887596</v>
      </c>
      <c r="DM12" s="11">
        <v>2016.9922356456011</v>
      </c>
      <c r="DN12" s="11">
        <v>2098.5821066147682</v>
      </c>
      <c r="DO12" s="11">
        <v>2189.155119145677</v>
      </c>
      <c r="DP12" s="11">
        <v>2220.7786996994782</v>
      </c>
      <c r="DQ12" s="11">
        <v>2302.8541208313654</v>
      </c>
      <c r="DR12" s="11">
        <v>2318.2394743742252</v>
      </c>
      <c r="DS12" s="11">
        <v>2328.8511538339067</v>
      </c>
      <c r="DT12" s="11">
        <v>2339.675238008263</v>
      </c>
      <c r="DU12" s="11">
        <v>2352.0476044612938</v>
      </c>
      <c r="DV12" s="11">
        <v>2353.6689390496431</v>
      </c>
      <c r="DW12" s="11">
        <v>2351.4022989598525</v>
      </c>
      <c r="DX12" s="11">
        <v>2287.2305270922111</v>
      </c>
      <c r="DY12" s="11">
        <v>2381.1594238762132</v>
      </c>
      <c r="DZ12" s="11">
        <v>2384.5217276920666</v>
      </c>
      <c r="EA12" s="11">
        <v>2410.5550562216827</v>
      </c>
      <c r="EB12" s="11">
        <v>2546.1632699390848</v>
      </c>
      <c r="EC12" s="11">
        <v>2578.932634116321</v>
      </c>
      <c r="ED12" s="11">
        <v>2765.1613364473424</v>
      </c>
      <c r="EE12" s="11">
        <v>2834.7198166753678</v>
      </c>
      <c r="EF12" s="11">
        <v>3059.0506888772443</v>
      </c>
      <c r="EG12" s="11">
        <v>3233.8897649244559</v>
      </c>
      <c r="EH12" s="11">
        <v>3384.5363785210734</v>
      </c>
      <c r="EI12" s="11">
        <v>3502.6691694567367</v>
      </c>
      <c r="EJ12" s="11">
        <v>3566.3230954784058</v>
      </c>
      <c r="EK12" s="11">
        <v>3614.4667007499265</v>
      </c>
      <c r="EL12" s="11">
        <v>3690.9608587541452</v>
      </c>
      <c r="EM12" s="11">
        <v>3697.7408200997866</v>
      </c>
      <c r="EN12" s="11">
        <v>3779.3956777525996</v>
      </c>
      <c r="EO12" s="11">
        <v>3869.5756462119657</v>
      </c>
      <c r="EP12" s="11">
        <v>3913.5633389682143</v>
      </c>
      <c r="EQ12" s="11">
        <v>4052.0270174926509</v>
      </c>
      <c r="ER12" s="11">
        <v>4125.6472769695638</v>
      </c>
      <c r="ES12" s="11">
        <v>4262.1079628210728</v>
      </c>
      <c r="ET12" s="11">
        <v>4326.1918908511616</v>
      </c>
      <c r="EU12" s="11">
        <v>4401.9420654318883</v>
      </c>
      <c r="EV12" s="11">
        <v>4464.871319654736</v>
      </c>
      <c r="EW12" s="11">
        <v>4534.4608853475793</v>
      </c>
      <c r="EX12" s="11">
        <v>4782.2075316116152</v>
      </c>
      <c r="EY12" s="11">
        <v>4864.1200209868757</v>
      </c>
      <c r="EZ12" s="11">
        <v>5035.2385369178337</v>
      </c>
      <c r="FA12" s="11">
        <v>5201.8778459797368</v>
      </c>
      <c r="FB12" s="11">
        <v>5285.0504151373352</v>
      </c>
      <c r="FC12" s="11">
        <v>5326.7294291653616</v>
      </c>
      <c r="FD12" s="11">
        <v>5381.737419851127</v>
      </c>
      <c r="FE12" s="11">
        <v>5506.3027849538648</v>
      </c>
      <c r="FF12" s="11">
        <v>5679.4128119084844</v>
      </c>
      <c r="FG12" s="11">
        <v>5704.2799683495678</v>
      </c>
      <c r="FH12" s="11">
        <v>5748.6093189680987</v>
      </c>
      <c r="FI12" s="11">
        <v>5830.1758890467381</v>
      </c>
      <c r="FJ12" s="11">
        <v>5874.8010656263832</v>
      </c>
      <c r="FK12" s="11">
        <v>5892.2198238201399</v>
      </c>
      <c r="FL12" s="11">
        <v>5907.2512013784944</v>
      </c>
      <c r="FM12" s="11">
        <v>5912.1084512839598</v>
      </c>
      <c r="FN12" s="11">
        <v>5943.925183571826</v>
      </c>
      <c r="FO12" s="11">
        <v>5964.4231107440346</v>
      </c>
      <c r="FP12" s="11">
        <v>5988.1292045625005</v>
      </c>
      <c r="FQ12" s="11">
        <v>6013.2970887148522</v>
      </c>
      <c r="FR12" s="11">
        <v>6023.7867292518276</v>
      </c>
      <c r="FS12" s="11">
        <v>6067.4101093874051</v>
      </c>
      <c r="FT12" s="11">
        <v>6138.9154008552168</v>
      </c>
      <c r="FU12" s="11">
        <v>6242.6173133913735</v>
      </c>
      <c r="FV12" s="11">
        <v>6383.0413236447412</v>
      </c>
      <c r="FW12" s="11">
        <v>6428.4711234150082</v>
      </c>
      <c r="FX12" s="11">
        <v>6447.6165617198812</v>
      </c>
      <c r="FY12" s="11">
        <v>6469.0106024230945</v>
      </c>
      <c r="FZ12" s="11">
        <v>6487.5193227120108</v>
      </c>
      <c r="GA12" s="11">
        <v>6515.9024200164913</v>
      </c>
      <c r="GB12" s="11">
        <v>6538.1094272012097</v>
      </c>
      <c r="GC12" s="11">
        <v>6569.5088417783709</v>
      </c>
      <c r="GD12" s="11">
        <v>6603.50621526126</v>
      </c>
      <c r="GE12" s="11">
        <v>6628.2392549619135</v>
      </c>
      <c r="GF12" s="11">
        <v>6648.8382358593353</v>
      </c>
      <c r="GG12" s="11">
        <v>6661.8972453118704</v>
      </c>
      <c r="GH12" s="11">
        <v>6675.0644600528913</v>
      </c>
      <c r="GI12" s="11">
        <v>6678.6398106116667</v>
      </c>
      <c r="GJ12" s="11">
        <v>6688.4009229296616</v>
      </c>
      <c r="GK12" s="11">
        <v>6693.5306834550602</v>
      </c>
      <c r="GL12" s="11">
        <v>6708.3987288795088</v>
      </c>
      <c r="GM12" s="11">
        <v>6693.5817472743402</v>
      </c>
      <c r="GN12" s="11">
        <v>6703.0415748653413</v>
      </c>
      <c r="GO12" s="11">
        <v>6711.0231337829364</v>
      </c>
      <c r="GP12" s="11">
        <v>6721.9013530341463</v>
      </c>
      <c r="GQ12" s="11">
        <v>6780.7569050915827</v>
      </c>
      <c r="GR12" s="11">
        <v>6900.8864302076863</v>
      </c>
      <c r="GS12" s="11">
        <v>7051.0538750289334</v>
      </c>
      <c r="GT12" s="11">
        <v>7115.3542534604067</v>
      </c>
      <c r="GU12" s="11">
        <v>7134.726136037104</v>
      </c>
      <c r="GV12" s="11">
        <v>7160.0767829062333</v>
      </c>
      <c r="GW12" s="11">
        <v>7186.8195661794589</v>
      </c>
      <c r="GX12" s="11">
        <v>7214.2237960819211</v>
      </c>
      <c r="GY12" s="11">
        <v>7230.4785881727821</v>
      </c>
      <c r="GZ12" s="11">
        <v>7371.2018124806918</v>
      </c>
      <c r="HA12" s="11">
        <v>7391.3783105193961</v>
      </c>
      <c r="HB12" s="11">
        <v>7406.6831683025339</v>
      </c>
      <c r="HC12" s="11">
        <v>7422.9493168447161</v>
      </c>
      <c r="HD12" s="11">
        <v>7434.9635988004702</v>
      </c>
      <c r="HE12" s="11">
        <v>7442.6016319309256</v>
      </c>
      <c r="HF12" s="11">
        <v>7434.8960447765157</v>
      </c>
      <c r="HG12" s="11">
        <v>7482.5219660891426</v>
      </c>
      <c r="HH12" s="11">
        <v>7489.7163509687089</v>
      </c>
      <c r="HI12" s="11">
        <v>7517.2760004967122</v>
      </c>
      <c r="HJ12" s="11">
        <v>7526.3631718732349</v>
      </c>
      <c r="HK12" s="11">
        <v>7516.8772461144545</v>
      </c>
      <c r="HL12" s="11">
        <v>7508.9192305577226</v>
      </c>
      <c r="HM12" s="11">
        <v>7462.390214278742</v>
      </c>
      <c r="HN12" s="11">
        <v>7401.1904344547238</v>
      </c>
      <c r="HO12" s="11">
        <v>7356.085601310896</v>
      </c>
      <c r="HP12" s="11">
        <v>7371.5144232021039</v>
      </c>
      <c r="HQ12" s="11">
        <v>7361.5769854943092</v>
      </c>
      <c r="HR12" s="11">
        <v>7268.6579733283725</v>
      </c>
      <c r="HS12" s="11">
        <v>7276.6538201837502</v>
      </c>
      <c r="HT12" s="11">
        <v>7282.8322566170609</v>
      </c>
      <c r="HU12" s="11">
        <v>7244.6285509092031</v>
      </c>
      <c r="HV12" s="11">
        <v>7246.7832177629762</v>
      </c>
      <c r="HW12" s="11">
        <v>7252.6006271671522</v>
      </c>
      <c r="HX12" s="11">
        <v>7263.1252667074241</v>
      </c>
      <c r="HY12" s="11">
        <v>7276.1387699553843</v>
      </c>
      <c r="HZ12" s="11">
        <v>7289.6966134342865</v>
      </c>
      <c r="IA12" s="11">
        <v>7403.0647378541289</v>
      </c>
      <c r="IB12" s="11">
        <v>7527.0804931337752</v>
      </c>
      <c r="IC12" s="11">
        <v>7569.0060425502515</v>
      </c>
      <c r="ID12" s="11">
        <v>7611.3113248192894</v>
      </c>
      <c r="IE12" s="11">
        <v>7649.0986911812515</v>
      </c>
      <c r="IF12" s="11">
        <v>7685.3903500015895</v>
      </c>
      <c r="IG12" s="11">
        <v>7800.5274937059112</v>
      </c>
      <c r="IH12" s="11">
        <v>7830.919444535235</v>
      </c>
      <c r="II12" s="11">
        <v>7871.6549708813773</v>
      </c>
      <c r="IJ12" s="11">
        <v>7907.5592551744703</v>
      </c>
      <c r="IK12" s="11">
        <v>7958.220646432731</v>
      </c>
      <c r="IL12" s="11">
        <v>7996.7120963469915</v>
      </c>
      <c r="IM12" s="11">
        <v>8039.1296699032227</v>
      </c>
      <c r="IN12" s="11">
        <v>8102.4887061195441</v>
      </c>
      <c r="IO12" s="11">
        <v>8239.7205719933063</v>
      </c>
      <c r="IP12" s="11">
        <v>8271.9604188903904</v>
      </c>
      <c r="IQ12" s="11">
        <v>8272.2910901443265</v>
      </c>
      <c r="IR12" s="11">
        <v>8324.5070083741357</v>
      </c>
      <c r="IS12" s="11">
        <v>8390.2151591692582</v>
      </c>
      <c r="IT12" s="11">
        <v>8428.830292167162</v>
      </c>
      <c r="IU12" s="11">
        <v>8451.277707781388</v>
      </c>
      <c r="IV12" s="11">
        <v>8468.4038567829703</v>
      </c>
      <c r="IW12" s="11">
        <v>8474.2318264750738</v>
      </c>
      <c r="IX12" s="11">
        <v>8484.5490803871344</v>
      </c>
      <c r="IY12" s="11">
        <v>8505.2824155554517</v>
      </c>
      <c r="IZ12" s="11">
        <v>8545.5592512534931</v>
      </c>
      <c r="JA12" s="11">
        <v>8594.8399344398949</v>
      </c>
      <c r="JB12" s="11">
        <v>8686.2677071663693</v>
      </c>
      <c r="JC12" s="11">
        <v>8795.0985697995784</v>
      </c>
      <c r="JD12" s="11">
        <v>8875.4562192066369</v>
      </c>
      <c r="JE12" s="11">
        <v>8894.5845232317788</v>
      </c>
      <c r="JF12" s="11">
        <v>8908.5770010645647</v>
      </c>
      <c r="JG12" s="11">
        <v>8903.5699308289804</v>
      </c>
      <c r="JH12" s="11">
        <v>8987.3965689408305</v>
      </c>
      <c r="JI12" s="11">
        <v>9043.2348372464203</v>
      </c>
      <c r="JJ12" s="11">
        <v>9053.4466242538056</v>
      </c>
      <c r="JK12" s="11">
        <v>9025.3547749858317</v>
      </c>
      <c r="JL12" s="11">
        <v>9074.8512098084175</v>
      </c>
      <c r="JM12" s="11">
        <v>9072.8965085301807</v>
      </c>
      <c r="JN12" s="11">
        <v>9033.3552927049659</v>
      </c>
      <c r="JO12" s="11">
        <v>9164.9668302589671</v>
      </c>
      <c r="JP12" s="11">
        <v>9271.4430524713025</v>
      </c>
      <c r="JQ12" s="11">
        <v>9292.8219666943605</v>
      </c>
      <c r="JR12" s="11">
        <v>9338.6334882196334</v>
      </c>
      <c r="JS12" s="11">
        <v>9360.5493532714445</v>
      </c>
      <c r="JT12" s="11">
        <v>9473.8390903763266</v>
      </c>
      <c r="JU12" s="11">
        <v>9528.7835051123966</v>
      </c>
      <c r="JV12" s="11">
        <v>9504.4141209267927</v>
      </c>
      <c r="JW12" s="11">
        <v>9448.964815880794</v>
      </c>
      <c r="JX12" s="11">
        <v>9448.3056190281241</v>
      </c>
      <c r="JY12" s="11">
        <v>9441.7167036432711</v>
      </c>
      <c r="JZ12" s="11">
        <v>9429.5957098491381</v>
      </c>
      <c r="KA12" s="11">
        <v>9421.0451918502258</v>
      </c>
      <c r="KB12" s="11">
        <v>9415.270736227827</v>
      </c>
      <c r="KC12" s="11">
        <v>9400.7435578911281</v>
      </c>
      <c r="KD12" s="11">
        <v>9385.3020150022148</v>
      </c>
      <c r="KE12" s="11">
        <v>9383.1438355957198</v>
      </c>
      <c r="KF12" s="11">
        <v>9392.3229048641806</v>
      </c>
      <c r="KG12" s="11">
        <v>9394.3759669228948</v>
      </c>
      <c r="KH12" s="11">
        <v>9409.2408626787819</v>
      </c>
      <c r="KI12" s="11">
        <v>9408.8540290141609</v>
      </c>
      <c r="KJ12" s="11">
        <v>9428.8196294616919</v>
      </c>
      <c r="KK12" s="11">
        <v>9431.3760813496501</v>
      </c>
      <c r="KL12" s="23"/>
      <c r="KM12" s="11">
        <f>SMALL(Tabela2[[#This Row],[1]:[285]],1)</f>
        <v>1.1546319456101628E-13</v>
      </c>
      <c r="KN12" s="11">
        <f>MATCH(Tabela2[[#This Row],[1° menor]],Tabela2[[#This Row],[1]:[285]],0)</f>
        <v>77</v>
      </c>
      <c r="KO1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0.49999999116469257</v>
      </c>
      <c r="KP12" s="11">
        <f>VLOOKUP(Tabela2[[#This Row],[Shape]],shape!A:D,4,0)+VLOOKUP(Tabela2[[#This Row],[Shape]]+1,shape!A:E,5,0)*Tabela2[[#This Row],[% avanc]]</f>
        <v>2144.1013679047696</v>
      </c>
      <c r="KQ12" s="15">
        <f>Tabela2[[#This Row],[8686,881807]]/Tabela2[[#Headers],[8686,881807]]</f>
        <v>0.24682059863840045</v>
      </c>
      <c r="KR12" s="11">
        <f>Tabela2[[#This Row],[8686,881807]]-KP11</f>
        <v>248.86014611574251</v>
      </c>
      <c r="KS12" s="11">
        <f>(Tabela2[[#This Row],[hora bus]]-H11)*86400</f>
        <v>43.99999959859997</v>
      </c>
      <c r="KT12" s="11">
        <f>Tabela2[[#This Row],[desloc]]/Tabela2[[#This Row],[seconds]]</f>
        <v>5.6559124633187716</v>
      </c>
      <c r="KU12" s="11">
        <f>Tabela2[[#This Row],[spd m/s]]*3.6</f>
        <v>20.361284867947578</v>
      </c>
      <c r="KV12" s="23"/>
      <c r="KW12" s="22">
        <f t="shared" si="0"/>
        <v>0</v>
      </c>
      <c r="KX12" s="23">
        <f t="shared" si="1"/>
        <v>0</v>
      </c>
      <c r="KY12" s="23">
        <f t="shared" si="2"/>
        <v>0</v>
      </c>
      <c r="KZ12" s="23">
        <f t="shared" si="3"/>
        <v>0</v>
      </c>
      <c r="LA12" s="23">
        <f t="shared" si="4"/>
        <v>0</v>
      </c>
      <c r="LB12" s="23">
        <f t="shared" si="5"/>
        <v>0</v>
      </c>
      <c r="LC12" s="23">
        <f t="shared" si="6"/>
        <v>0</v>
      </c>
      <c r="LD12" s="23">
        <f t="shared" si="7"/>
        <v>0</v>
      </c>
      <c r="LE12" s="23">
        <f t="shared" si="8"/>
        <v>2144.1013679047696</v>
      </c>
      <c r="LF12" s="22">
        <f t="shared" si="17"/>
        <v>0</v>
      </c>
      <c r="LG12" s="23">
        <f t="shared" si="9"/>
        <v>0</v>
      </c>
      <c r="LH12" s="23">
        <f t="shared" si="10"/>
        <v>0</v>
      </c>
      <c r="LI12" s="23">
        <f t="shared" si="11"/>
        <v>2144.1013679047696</v>
      </c>
      <c r="LJ12" s="23">
        <f t="shared" si="12"/>
        <v>8570.3152119992501</v>
      </c>
      <c r="LK12" s="23">
        <f t="shared" si="13"/>
        <v>0</v>
      </c>
      <c r="LL12" s="23">
        <f t="shared" si="14"/>
        <v>24</v>
      </c>
      <c r="LM12" s="23">
        <f t="shared" si="15"/>
        <v>0</v>
      </c>
      <c r="LN12" s="23">
        <f t="shared" si="16"/>
        <v>0</v>
      </c>
    </row>
    <row r="13" spans="1:403" x14ac:dyDescent="0.25">
      <c r="A13" s="22">
        <v>77966</v>
      </c>
      <c r="B13" s="22">
        <v>2</v>
      </c>
      <c r="C13" s="23" t="s">
        <v>823</v>
      </c>
      <c r="D13" s="22">
        <v>332</v>
      </c>
      <c r="E13" s="24">
        <v>7.6388888888888886E-3</v>
      </c>
      <c r="F13" s="23" t="s">
        <v>775</v>
      </c>
      <c r="G13" s="23" t="b">
        <v>1</v>
      </c>
      <c r="H13" s="25">
        <v>43538.007615740738</v>
      </c>
      <c r="I13" s="26" t="s">
        <v>192</v>
      </c>
      <c r="J13" s="23" t="s">
        <v>193</v>
      </c>
      <c r="K13" s="11">
        <f>IF(AND(Tabela2[[#This Row],[hora bus]]=H12,Tabela2[[#This Row],[lat bus]]=I12,Tabela2[[#This Row],[lon bus]]=J12),1,0)</f>
        <v>0</v>
      </c>
      <c r="L13" s="23"/>
      <c r="M13" s="11">
        <v>32</v>
      </c>
      <c r="N13" s="11">
        <v>3974.3535424019296</v>
      </c>
      <c r="O13" s="11">
        <v>3968.5158097959543</v>
      </c>
      <c r="P13" s="11">
        <v>3960.0973801859641</v>
      </c>
      <c r="Q13" s="11">
        <v>3903.5836455223643</v>
      </c>
      <c r="R13" s="11">
        <v>3818.0000776931843</v>
      </c>
      <c r="S13" s="11">
        <v>3797.1400257875512</v>
      </c>
      <c r="T13" s="11">
        <v>3777.6895747170479</v>
      </c>
      <c r="U13" s="11">
        <v>3766.4367939276062</v>
      </c>
      <c r="V13" s="11">
        <v>3751.0500090275518</v>
      </c>
      <c r="W13" s="11">
        <v>3740.5408415614675</v>
      </c>
      <c r="X13" s="11">
        <v>3731.3826216955135</v>
      </c>
      <c r="Y13" s="11">
        <v>3710.2860471365475</v>
      </c>
      <c r="Z13" s="11">
        <v>3698.4152160323201</v>
      </c>
      <c r="AA13" s="11">
        <v>3678.8089436650966</v>
      </c>
      <c r="AB13" s="11">
        <v>3670.2858143990725</v>
      </c>
      <c r="AC13" s="11">
        <v>3655.2325042044931</v>
      </c>
      <c r="AD13" s="11">
        <v>3630.8162044699493</v>
      </c>
      <c r="AE13" s="11">
        <v>3620.5711281199724</v>
      </c>
      <c r="AF13" s="11">
        <v>3549.2734957221651</v>
      </c>
      <c r="AG13" s="11">
        <v>3513.2558641385494</v>
      </c>
      <c r="AH13" s="11">
        <v>3482.5717396374912</v>
      </c>
      <c r="AI13" s="11">
        <v>3457.9203360268211</v>
      </c>
      <c r="AJ13" s="11">
        <v>3435.9698059344219</v>
      </c>
      <c r="AK13" s="11">
        <v>3420.1707640996337</v>
      </c>
      <c r="AL13" s="11">
        <v>3393.2489117216951</v>
      </c>
      <c r="AM13" s="11">
        <v>3381.564883239239</v>
      </c>
      <c r="AN13" s="11">
        <v>3367.4526660230486</v>
      </c>
      <c r="AO13" s="11">
        <v>3356.2411263482477</v>
      </c>
      <c r="AP13" s="11">
        <v>3351.4601082864551</v>
      </c>
      <c r="AQ13" s="11">
        <v>3355.2764661175975</v>
      </c>
      <c r="AR13" s="11">
        <v>3353.6017476783863</v>
      </c>
      <c r="AS13" s="11">
        <v>3346.7302633879976</v>
      </c>
      <c r="AT13" s="11">
        <v>3351.9376856624312</v>
      </c>
      <c r="AU13" s="11">
        <v>3355.9050047235896</v>
      </c>
      <c r="AV13" s="11">
        <v>3346.9727684820009</v>
      </c>
      <c r="AW13" s="11">
        <v>3341.7292004187702</v>
      </c>
      <c r="AX13" s="11">
        <v>3338.7531610714341</v>
      </c>
      <c r="AY13" s="11">
        <v>3327.6626972612139</v>
      </c>
      <c r="AZ13" s="11">
        <v>3308.514134774297</v>
      </c>
      <c r="BA13" s="11">
        <v>3281.3379269176157</v>
      </c>
      <c r="BB13" s="11">
        <v>3233.1705343241078</v>
      </c>
      <c r="BC13" s="11">
        <v>3159.9815135591484</v>
      </c>
      <c r="BD13" s="11">
        <v>3092.8460464443956</v>
      </c>
      <c r="BE13" s="11">
        <v>3071.4766306421702</v>
      </c>
      <c r="BF13" s="11">
        <v>3048.1755555200293</v>
      </c>
      <c r="BG13" s="11">
        <v>3010.1983033485603</v>
      </c>
      <c r="BH13" s="11">
        <v>2994.612947534054</v>
      </c>
      <c r="BI13" s="11">
        <v>2976.749534790958</v>
      </c>
      <c r="BJ13" s="11">
        <v>2949.653117657208</v>
      </c>
      <c r="BK13" s="11">
        <v>2873.0693440543669</v>
      </c>
      <c r="BL13" s="11">
        <v>2629.477293170406</v>
      </c>
      <c r="BM13" s="11">
        <v>2483.2002260565123</v>
      </c>
      <c r="BN13" s="11">
        <v>2450.5110598287979</v>
      </c>
      <c r="BO13" s="11">
        <v>2338.0959680246874</v>
      </c>
      <c r="BP13" s="11">
        <v>2328.2534951226462</v>
      </c>
      <c r="BQ13" s="11">
        <v>2238.0846357913074</v>
      </c>
      <c r="BR13" s="11">
        <v>2152.3989432326466</v>
      </c>
      <c r="BS13" s="11">
        <v>2121.2534346882426</v>
      </c>
      <c r="BT13" s="11">
        <v>2071.5068897495844</v>
      </c>
      <c r="BU13" s="11">
        <v>2012.1022213712899</v>
      </c>
      <c r="BV13" s="11">
        <v>2012.3799881621987</v>
      </c>
      <c r="BW13" s="11">
        <v>1863.1036735565442</v>
      </c>
      <c r="BX13" s="11">
        <v>1770.6825720158056</v>
      </c>
      <c r="BY13" s="11">
        <v>1648.434364055558</v>
      </c>
      <c r="BZ13" s="11">
        <v>1631.7302590156767</v>
      </c>
      <c r="CA13" s="11">
        <v>1593.1053659739996</v>
      </c>
      <c r="CB13" s="11">
        <v>1531.4191829338845</v>
      </c>
      <c r="CC13" s="11">
        <v>1411.6396317909882</v>
      </c>
      <c r="CD13" s="11">
        <v>1318.1566439260941</v>
      </c>
      <c r="CE13" s="11">
        <v>1225.0342026116189</v>
      </c>
      <c r="CF13" s="11">
        <v>1140.961115545211</v>
      </c>
      <c r="CG13" s="11">
        <v>946.15144275874297</v>
      </c>
      <c r="CH13" s="11">
        <v>868.43546380589009</v>
      </c>
      <c r="CI13" s="11">
        <v>676.52587717117217</v>
      </c>
      <c r="CJ13" s="11">
        <v>601.47424840949793</v>
      </c>
      <c r="CK13" s="11">
        <v>511.25437579794334</v>
      </c>
      <c r="CL13" s="11">
        <v>483.2858272523394</v>
      </c>
      <c r="CM13" s="11">
        <v>434.78449980219756</v>
      </c>
      <c r="CN13" s="11">
        <v>375.77657291047097</v>
      </c>
      <c r="CO13" s="11">
        <v>294.0477852622206</v>
      </c>
      <c r="CP13" s="11">
        <v>241.20343996263421</v>
      </c>
      <c r="CQ13" s="11">
        <v>44.583439817427305</v>
      </c>
      <c r="CR13" s="11">
        <v>1.8715695659921039E-11</v>
      </c>
      <c r="CS13" s="11">
        <v>133.72129896737795</v>
      </c>
      <c r="CT13" s="11">
        <v>207.95047143284</v>
      </c>
      <c r="CU13" s="11">
        <v>236.17440433537894</v>
      </c>
      <c r="CV13" s="11">
        <v>277.63078987891947</v>
      </c>
      <c r="CW13" s="11">
        <v>376.04838441284886</v>
      </c>
      <c r="CX13" s="11">
        <v>503.84722056831259</v>
      </c>
      <c r="CY13" s="11">
        <v>565.15897333749001</v>
      </c>
      <c r="CZ13" s="11">
        <v>622.00034603114773</v>
      </c>
      <c r="DA13" s="11">
        <v>672.73340544881341</v>
      </c>
      <c r="DB13" s="11">
        <v>722.72849685330129</v>
      </c>
      <c r="DC13" s="11">
        <v>775.34536633559912</v>
      </c>
      <c r="DD13" s="11">
        <v>867.90973915183645</v>
      </c>
      <c r="DE13" s="11">
        <v>879.53581035144305</v>
      </c>
      <c r="DF13" s="11">
        <v>909.45396153677541</v>
      </c>
      <c r="DG13" s="11">
        <v>920.51511242061758</v>
      </c>
      <c r="DH13" s="11">
        <v>964.9501262409666</v>
      </c>
      <c r="DI13" s="11">
        <v>1003.1012370416994</v>
      </c>
      <c r="DJ13" s="11">
        <v>1044.3266578135274</v>
      </c>
      <c r="DK13" s="11">
        <v>1075.472455052761</v>
      </c>
      <c r="DL13" s="11">
        <v>1400.2643572771563</v>
      </c>
      <c r="DM13" s="11">
        <v>1520.7292121574262</v>
      </c>
      <c r="DN13" s="11">
        <v>1602.9429575839856</v>
      </c>
      <c r="DO13" s="11">
        <v>1693.9901817687585</v>
      </c>
      <c r="DP13" s="11">
        <v>1726.2099496999715</v>
      </c>
      <c r="DQ13" s="11">
        <v>1808.7651957112198</v>
      </c>
      <c r="DR13" s="11">
        <v>1824.2465036868462</v>
      </c>
      <c r="DS13" s="11">
        <v>1834.9380483641498</v>
      </c>
      <c r="DT13" s="11">
        <v>1845.6285149205969</v>
      </c>
      <c r="DU13" s="11">
        <v>1857.6838045866841</v>
      </c>
      <c r="DV13" s="11">
        <v>1858.9714219514251</v>
      </c>
      <c r="DW13" s="11">
        <v>1856.3362483767703</v>
      </c>
      <c r="DX13" s="11">
        <v>1790.9687984181353</v>
      </c>
      <c r="DY13" s="11">
        <v>1883.871127942348</v>
      </c>
      <c r="DZ13" s="11">
        <v>1887.289733342026</v>
      </c>
      <c r="EA13" s="11">
        <v>1913.3226340556303</v>
      </c>
      <c r="EB13" s="11">
        <v>2048.8623352837658</v>
      </c>
      <c r="EC13" s="11">
        <v>2081.6381858307636</v>
      </c>
      <c r="ED13" s="11">
        <v>2267.8817073811679</v>
      </c>
      <c r="EE13" s="11">
        <v>2337.5059648994802</v>
      </c>
      <c r="EF13" s="11">
        <v>2562.0994769835906</v>
      </c>
      <c r="EG13" s="11">
        <v>2737.3863324530425</v>
      </c>
      <c r="EH13" s="11">
        <v>2888.4496457696837</v>
      </c>
      <c r="EI13" s="11">
        <v>3006.8143729568033</v>
      </c>
      <c r="EJ13" s="11">
        <v>3070.5140794830386</v>
      </c>
      <c r="EK13" s="11">
        <v>3118.9681309364555</v>
      </c>
      <c r="EL13" s="11">
        <v>3195.8253377968554</v>
      </c>
      <c r="EM13" s="11">
        <v>3202.9310455568052</v>
      </c>
      <c r="EN13" s="11">
        <v>3284.9145085750824</v>
      </c>
      <c r="EO13" s="11">
        <v>3375.0908869036853</v>
      </c>
      <c r="EP13" s="11">
        <v>3418.8277823776602</v>
      </c>
      <c r="EQ13" s="11">
        <v>3556.9704305365467</v>
      </c>
      <c r="ER13" s="11">
        <v>3630.3042932904268</v>
      </c>
      <c r="ES13" s="11">
        <v>3766.5366595149039</v>
      </c>
      <c r="ET13" s="11">
        <v>3830.5001106018335</v>
      </c>
      <c r="EU13" s="11">
        <v>3906.1285094185541</v>
      </c>
      <c r="EV13" s="11">
        <v>3968.9359193669811</v>
      </c>
      <c r="EW13" s="11">
        <v>4038.2951511700339</v>
      </c>
      <c r="EX13" s="11">
        <v>4285.8254287154523</v>
      </c>
      <c r="EY13" s="11">
        <v>4367.6025026235538</v>
      </c>
      <c r="EZ13" s="11">
        <v>4538.566326309985</v>
      </c>
      <c r="FA13" s="11">
        <v>4705.1430152610819</v>
      </c>
      <c r="FB13" s="11">
        <v>4788.3248550302696</v>
      </c>
      <c r="FC13" s="11">
        <v>4830.0139975908523</v>
      </c>
      <c r="FD13" s="11">
        <v>4885.0441460241127</v>
      </c>
      <c r="FE13" s="11">
        <v>5009.661151039687</v>
      </c>
      <c r="FF13" s="11">
        <v>5182.8092010281252</v>
      </c>
      <c r="FG13" s="11">
        <v>5207.6841652782023</v>
      </c>
      <c r="FH13" s="11">
        <v>5252.0488813398642</v>
      </c>
      <c r="FI13" s="11">
        <v>5333.6283822807591</v>
      </c>
      <c r="FJ13" s="11">
        <v>5378.2164744237598</v>
      </c>
      <c r="FK13" s="11">
        <v>5395.5917187274626</v>
      </c>
      <c r="FL13" s="11">
        <v>5410.5791090866514</v>
      </c>
      <c r="FM13" s="11">
        <v>5415.3438840374338</v>
      </c>
      <c r="FN13" s="11">
        <v>5447.0545000358325</v>
      </c>
      <c r="FO13" s="11">
        <v>5467.4889720201254</v>
      </c>
      <c r="FP13" s="11">
        <v>5491.1415306820827</v>
      </c>
      <c r="FQ13" s="11">
        <v>5516.2739542349418</v>
      </c>
      <c r="FR13" s="11">
        <v>5526.7202969574882</v>
      </c>
      <c r="FS13" s="11">
        <v>5570.2905919486921</v>
      </c>
      <c r="FT13" s="11">
        <v>5641.7666453374477</v>
      </c>
      <c r="FU13" s="11">
        <v>5745.4790338696012</v>
      </c>
      <c r="FV13" s="11">
        <v>5885.9604437467669</v>
      </c>
      <c r="FW13" s="11">
        <v>5931.4600138349351</v>
      </c>
      <c r="FX13" s="11">
        <v>5950.6699623625</v>
      </c>
      <c r="FY13" s="11">
        <v>5972.12317588514</v>
      </c>
      <c r="FZ13" s="11">
        <v>5990.6811792045846</v>
      </c>
      <c r="GA13" s="11">
        <v>6019.097823474287</v>
      </c>
      <c r="GB13" s="11">
        <v>6041.3223316052163</v>
      </c>
      <c r="GC13" s="11">
        <v>6072.7248558987003</v>
      </c>
      <c r="GD13" s="11">
        <v>6106.7148903745592</v>
      </c>
      <c r="GE13" s="11">
        <v>6131.4414419816121</v>
      </c>
      <c r="GF13" s="11">
        <v>6152.0352239182139</v>
      </c>
      <c r="GG13" s="11">
        <v>6165.103939576692</v>
      </c>
      <c r="GH13" s="11">
        <v>6178.2869301442543</v>
      </c>
      <c r="GI13" s="11">
        <v>6181.8885191274003</v>
      </c>
      <c r="GJ13" s="11">
        <v>6191.709112628072</v>
      </c>
      <c r="GK13" s="11">
        <v>6196.9338372726006</v>
      </c>
      <c r="GL13" s="11">
        <v>6211.8650100641225</v>
      </c>
      <c r="GM13" s="11">
        <v>6197.1326396785553</v>
      </c>
      <c r="GN13" s="11">
        <v>6206.7298347404585</v>
      </c>
      <c r="GO13" s="11">
        <v>6214.8466577265326</v>
      </c>
      <c r="GP13" s="11">
        <v>6225.9826052109574</v>
      </c>
      <c r="GQ13" s="11">
        <v>6285.265395484822</v>
      </c>
      <c r="GR13" s="11">
        <v>6405.9191107271436</v>
      </c>
      <c r="GS13" s="11">
        <v>6556.489815257024</v>
      </c>
      <c r="GT13" s="11">
        <v>6620.9529360342167</v>
      </c>
      <c r="GU13" s="11">
        <v>6640.3782908151788</v>
      </c>
      <c r="GV13" s="11">
        <v>6665.7430193436412</v>
      </c>
      <c r="GW13" s="11">
        <v>6692.4703233101318</v>
      </c>
      <c r="GX13" s="11">
        <v>6719.8331771418507</v>
      </c>
      <c r="GY13" s="11">
        <v>6735.7884660528525</v>
      </c>
      <c r="GZ13" s="11">
        <v>6876.2021684570564</v>
      </c>
      <c r="HA13" s="11">
        <v>6896.3195591987687</v>
      </c>
      <c r="HB13" s="11">
        <v>6911.5957025175239</v>
      </c>
      <c r="HC13" s="11">
        <v>6927.8471051274291</v>
      </c>
      <c r="HD13" s="11">
        <v>6939.8486187084764</v>
      </c>
      <c r="HE13" s="11">
        <v>6947.4573767547245</v>
      </c>
      <c r="HF13" s="11">
        <v>6940.1407565685759</v>
      </c>
      <c r="HG13" s="11">
        <v>6988.4961359350991</v>
      </c>
      <c r="HH13" s="11">
        <v>6996.3729264030535</v>
      </c>
      <c r="HI13" s="11">
        <v>7024.493224479007</v>
      </c>
      <c r="HJ13" s="11">
        <v>7033.9189636950587</v>
      </c>
      <c r="HK13" s="11">
        <v>7024.7996855988285</v>
      </c>
      <c r="HL13" s="11">
        <v>7017.2678699403114</v>
      </c>
      <c r="HM13" s="11">
        <v>6971.3602658030659</v>
      </c>
      <c r="HN13" s="11">
        <v>6911.1866844750029</v>
      </c>
      <c r="HO13" s="11">
        <v>6867.3126672560402</v>
      </c>
      <c r="HP13" s="11">
        <v>6883.5096549396103</v>
      </c>
      <c r="HQ13" s="11">
        <v>6873.8706348970973</v>
      </c>
      <c r="HR13" s="11">
        <v>6782.0685137512764</v>
      </c>
      <c r="HS13" s="11">
        <v>6791.4081398627259</v>
      </c>
      <c r="HT13" s="11">
        <v>6798.0854467143954</v>
      </c>
      <c r="HU13" s="11">
        <v>6760.5150532447751</v>
      </c>
      <c r="HV13" s="11">
        <v>6763.5207124683757</v>
      </c>
      <c r="HW13" s="11">
        <v>6769.9717583337106</v>
      </c>
      <c r="HX13" s="11">
        <v>6781.0897306480028</v>
      </c>
      <c r="HY13" s="11">
        <v>6794.7855369061408</v>
      </c>
      <c r="HZ13" s="11">
        <v>6809.82187008652</v>
      </c>
      <c r="IA13" s="11">
        <v>6925.3992465088331</v>
      </c>
      <c r="IB13" s="11">
        <v>7050.9287952052873</v>
      </c>
      <c r="IC13" s="11">
        <v>7093.6605529706458</v>
      </c>
      <c r="ID13" s="11">
        <v>7136.7482082227161</v>
      </c>
      <c r="IE13" s="11">
        <v>7175.3160862667364</v>
      </c>
      <c r="IF13" s="11">
        <v>7212.9194168001231</v>
      </c>
      <c r="IG13" s="11">
        <v>7329.1635302541208</v>
      </c>
      <c r="IH13" s="11">
        <v>7359.9721138856494</v>
      </c>
      <c r="II13" s="11">
        <v>7401.0756679854785</v>
      </c>
      <c r="IJ13" s="11">
        <v>7437.2600698530459</v>
      </c>
      <c r="IK13" s="11">
        <v>7488.0507036204617</v>
      </c>
      <c r="IL13" s="11">
        <v>7526.5851286485959</v>
      </c>
      <c r="IM13" s="11">
        <v>7569.0647067225418</v>
      </c>
      <c r="IN13" s="11">
        <v>7632.5286476863284</v>
      </c>
      <c r="IO13" s="11">
        <v>7769.9113134040408</v>
      </c>
      <c r="IP13" s="11">
        <v>7802.2235099898362</v>
      </c>
      <c r="IQ13" s="11">
        <v>7802.720105305656</v>
      </c>
      <c r="IR13" s="11">
        <v>7855.3451878577616</v>
      </c>
      <c r="IS13" s="11">
        <v>7921.4325255893891</v>
      </c>
      <c r="IT13" s="11">
        <v>7960.2430163157142</v>
      </c>
      <c r="IU13" s="11">
        <v>7982.8079361485752</v>
      </c>
      <c r="IV13" s="11">
        <v>8000.0060263459964</v>
      </c>
      <c r="IW13" s="11">
        <v>8005.8777541127711</v>
      </c>
      <c r="IX13" s="11">
        <v>8016.2600168837344</v>
      </c>
      <c r="IY13" s="11">
        <v>8037.0981945400217</v>
      </c>
      <c r="IZ13" s="11">
        <v>8077.5292241117213</v>
      </c>
      <c r="JA13" s="11">
        <v>8127.0354542892201</v>
      </c>
      <c r="JB13" s="11">
        <v>8218.6685120646071</v>
      </c>
      <c r="JC13" s="11">
        <v>8327.4549311487699</v>
      </c>
      <c r="JD13" s="11">
        <v>8407.6035231556471</v>
      </c>
      <c r="JE13" s="11">
        <v>8426.5363185662991</v>
      </c>
      <c r="JF13" s="11">
        <v>8440.3139174868757</v>
      </c>
      <c r="JG13" s="11">
        <v>8434.2991705042077</v>
      </c>
      <c r="JH13" s="11">
        <v>8518.0606380664867</v>
      </c>
      <c r="JI13" s="11">
        <v>8574.8989679644274</v>
      </c>
      <c r="JJ13" s="11">
        <v>8585.3200349526978</v>
      </c>
      <c r="JK13" s="11">
        <v>8558.0234241928356</v>
      </c>
      <c r="JL13" s="11">
        <v>8608.3272788620088</v>
      </c>
      <c r="JM13" s="11">
        <v>8606.6133048673637</v>
      </c>
      <c r="JN13" s="11">
        <v>8569.1895856704596</v>
      </c>
      <c r="JO13" s="11">
        <v>8704.0574351644464</v>
      </c>
      <c r="JP13" s="11">
        <v>8812.20066397562</v>
      </c>
      <c r="JQ13" s="11">
        <v>8834.5021572176029</v>
      </c>
      <c r="JR13" s="11">
        <v>8880.1062865230979</v>
      </c>
      <c r="JS13" s="11">
        <v>8899.6832208506275</v>
      </c>
      <c r="JT13" s="11">
        <v>9010.6046858832542</v>
      </c>
      <c r="JU13" s="11">
        <v>9064.7581565528526</v>
      </c>
      <c r="JV13" s="11">
        <v>9040.4827000125133</v>
      </c>
      <c r="JW13" s="11">
        <v>8984.468437209116</v>
      </c>
      <c r="JX13" s="11">
        <v>8982.9600830441686</v>
      </c>
      <c r="JY13" s="11">
        <v>8975.99792921261</v>
      </c>
      <c r="JZ13" s="11">
        <v>8963.5428439371772</v>
      </c>
      <c r="KA13" s="11">
        <v>8954.658067501201</v>
      </c>
      <c r="KB13" s="11">
        <v>8948.6233578613464</v>
      </c>
      <c r="KC13" s="11">
        <v>8933.7890834718855</v>
      </c>
      <c r="KD13" s="11">
        <v>8918.2685347080806</v>
      </c>
      <c r="KE13" s="11">
        <v>8916.3566523169266</v>
      </c>
      <c r="KF13" s="11">
        <v>8925.7478177862213</v>
      </c>
      <c r="KG13" s="11">
        <v>8928.0720507273782</v>
      </c>
      <c r="KH13" s="11">
        <v>8943.1975162699218</v>
      </c>
      <c r="KI13" s="11">
        <v>8943.1171613667011</v>
      </c>
      <c r="KJ13" s="11">
        <v>8963.3608646211305</v>
      </c>
      <c r="KK13" s="11">
        <v>8966.0150919939551</v>
      </c>
      <c r="KL13" s="23"/>
      <c r="KM13" s="11">
        <f>SMALL(Tabela2[[#This Row],[1]:[285]],1)</f>
        <v>1.8715695659921039E-11</v>
      </c>
      <c r="KN13" s="11">
        <f>MATCH(Tabela2[[#This Row],[1° menor]],Tabela2[[#This Row],[1]:[285]],0)</f>
        <v>83</v>
      </c>
      <c r="KO1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0.2499999645638146</v>
      </c>
      <c r="KP13" s="11">
        <f>VLOOKUP(Tabela2[[#This Row],[Shape]],shape!A:D,4,0)+VLOOKUP(Tabela2[[#This Row],[Shape]]+1,shape!A:E,5,0)*Tabela2[[#This Row],[% avanc]]</f>
        <v>2392.8373909464044</v>
      </c>
      <c r="KQ13" s="15">
        <f>Tabela2[[#This Row],[8686,881807]]/Tabela2[[#Headers],[8686,881807]]</f>
        <v>0.2754541208351915</v>
      </c>
      <c r="KR13" s="11">
        <f>Tabela2[[#This Row],[8686,881807]]-KP12</f>
        <v>248.73602304163478</v>
      </c>
      <c r="KS13" s="11">
        <f>(Tabela2[[#This Row],[hora bus]]-H12)*86400</f>
        <v>46.000000066123903</v>
      </c>
      <c r="KT13" s="11">
        <f>Tabela2[[#This Row],[desloc]]/Tabela2[[#This Row],[seconds]]</f>
        <v>5.4073048409583189</v>
      </c>
      <c r="KU13" s="11">
        <f>Tabela2[[#This Row],[spd m/s]]*3.6</f>
        <v>19.466297427449948</v>
      </c>
      <c r="KV13" s="23"/>
      <c r="KW13" s="22">
        <f t="shared" si="0"/>
        <v>0</v>
      </c>
      <c r="KX13" s="23">
        <f t="shared" si="1"/>
        <v>0</v>
      </c>
      <c r="KY13" s="23">
        <f t="shared" si="2"/>
        <v>0</v>
      </c>
      <c r="KZ13" s="23">
        <f t="shared" si="3"/>
        <v>0</v>
      </c>
      <c r="LA13" s="23">
        <f t="shared" si="4"/>
        <v>0</v>
      </c>
      <c r="LB13" s="23">
        <f t="shared" si="5"/>
        <v>0</v>
      </c>
      <c r="LC13" s="23">
        <f t="shared" si="6"/>
        <v>0</v>
      </c>
      <c r="LD13" s="23">
        <f t="shared" si="7"/>
        <v>0</v>
      </c>
      <c r="LE13" s="23">
        <f t="shared" si="8"/>
        <v>2392.8373909464044</v>
      </c>
      <c r="LF13" s="22">
        <f t="shared" si="17"/>
        <v>0</v>
      </c>
      <c r="LG13" s="23">
        <f t="shared" si="9"/>
        <v>0</v>
      </c>
      <c r="LH13" s="23">
        <f t="shared" si="10"/>
        <v>0</v>
      </c>
      <c r="LI13" s="23">
        <f t="shared" si="11"/>
        <v>2392.8373909464044</v>
      </c>
      <c r="LJ13" s="23">
        <f t="shared" si="12"/>
        <v>8570.3152119992501</v>
      </c>
      <c r="LK13" s="23">
        <f t="shared" si="13"/>
        <v>0</v>
      </c>
      <c r="LL13" s="23">
        <f t="shared" si="14"/>
        <v>23</v>
      </c>
      <c r="LM13" s="23">
        <f t="shared" si="15"/>
        <v>0</v>
      </c>
      <c r="LN13" s="23">
        <f t="shared" si="16"/>
        <v>0</v>
      </c>
    </row>
    <row r="14" spans="1:403" x14ac:dyDescent="0.25">
      <c r="A14" s="22">
        <v>77967</v>
      </c>
      <c r="B14" s="22">
        <v>2</v>
      </c>
      <c r="C14" s="23" t="s">
        <v>824</v>
      </c>
      <c r="D14" s="22">
        <v>332</v>
      </c>
      <c r="E14" s="24">
        <v>7.6388888888888886E-3</v>
      </c>
      <c r="F14" s="23" t="s">
        <v>775</v>
      </c>
      <c r="G14" s="23" t="b">
        <v>1</v>
      </c>
      <c r="H14" s="25">
        <v>43538.008136574077</v>
      </c>
      <c r="I14" s="26" t="s">
        <v>286</v>
      </c>
      <c r="J14" s="23" t="s">
        <v>287</v>
      </c>
      <c r="K14" s="11">
        <f>IF(AND(Tabela2[[#This Row],[hora bus]]=H13,Tabela2[[#This Row],[lat bus]]=I13,Tabela2[[#This Row],[lon bus]]=J13),1,0)</f>
        <v>0</v>
      </c>
      <c r="L14" s="23"/>
      <c r="M14" s="11">
        <v>34</v>
      </c>
      <c r="N14" s="11">
        <v>4291.8652358058425</v>
      </c>
      <c r="O14" s="11">
        <v>4285.9034836590254</v>
      </c>
      <c r="P14" s="11">
        <v>4277.3464590603044</v>
      </c>
      <c r="Q14" s="11">
        <v>4220.5658209358189</v>
      </c>
      <c r="R14" s="11">
        <v>4134.869195008946</v>
      </c>
      <c r="S14" s="11">
        <v>4114.0726338450531</v>
      </c>
      <c r="T14" s="11">
        <v>4094.554769210125</v>
      </c>
      <c r="U14" s="11">
        <v>4083.1909755413817</v>
      </c>
      <c r="V14" s="11">
        <v>4067.6391138214353</v>
      </c>
      <c r="W14" s="11">
        <v>4056.9133989169418</v>
      </c>
      <c r="X14" s="11">
        <v>4047.542345958529</v>
      </c>
      <c r="Y14" s="11">
        <v>4026.1044101795114</v>
      </c>
      <c r="Z14" s="11">
        <v>4013.8219497273894</v>
      </c>
      <c r="AA14" s="11">
        <v>3993.8617254328569</v>
      </c>
      <c r="AB14" s="11">
        <v>3985.0942885356922</v>
      </c>
      <c r="AC14" s="11">
        <v>3969.8853682495692</v>
      </c>
      <c r="AD14" s="11">
        <v>3945.3723024569153</v>
      </c>
      <c r="AE14" s="11">
        <v>3935.1101582632637</v>
      </c>
      <c r="AF14" s="11">
        <v>3864.1354078555828</v>
      </c>
      <c r="AG14" s="11">
        <v>3828.6338465563231</v>
      </c>
      <c r="AH14" s="11">
        <v>3798.1948346306226</v>
      </c>
      <c r="AI14" s="11">
        <v>3773.6524901218099</v>
      </c>
      <c r="AJ14" s="11">
        <v>3751.783712912812</v>
      </c>
      <c r="AK14" s="11">
        <v>3736.0483349507963</v>
      </c>
      <c r="AL14" s="11">
        <v>3709.1991405500125</v>
      </c>
      <c r="AM14" s="11">
        <v>3697.5991412524554</v>
      </c>
      <c r="AN14" s="11">
        <v>3683.6631416372034</v>
      </c>
      <c r="AO14" s="11">
        <v>3672.8167695833754</v>
      </c>
      <c r="AP14" s="11">
        <v>3668.5089286495554</v>
      </c>
      <c r="AQ14" s="11">
        <v>3672.6795479705379</v>
      </c>
      <c r="AR14" s="11">
        <v>3671.2439235389738</v>
      </c>
      <c r="AS14" s="11">
        <v>3664.766984333628</v>
      </c>
      <c r="AT14" s="11">
        <v>3670.3980789386073</v>
      </c>
      <c r="AU14" s="11">
        <v>3674.6029843339638</v>
      </c>
      <c r="AV14" s="11">
        <v>3666.02287775285</v>
      </c>
      <c r="AW14" s="11">
        <v>3661.3821671631326</v>
      </c>
      <c r="AX14" s="11">
        <v>3659.0016355591447</v>
      </c>
      <c r="AY14" s="11">
        <v>3648.3601851021581</v>
      </c>
      <c r="AZ14" s="11">
        <v>3629.5762309924557</v>
      </c>
      <c r="BA14" s="11">
        <v>3602.7409374868826</v>
      </c>
      <c r="BB14" s="11">
        <v>3554.9119011057724</v>
      </c>
      <c r="BC14" s="11">
        <v>3481.8117505842588</v>
      </c>
      <c r="BD14" s="11">
        <v>3414.6476896420891</v>
      </c>
      <c r="BE14" s="11">
        <v>3393.4314608381624</v>
      </c>
      <c r="BF14" s="11">
        <v>3370.3755678237821</v>
      </c>
      <c r="BG14" s="11">
        <v>3332.7990966686748</v>
      </c>
      <c r="BH14" s="11">
        <v>3317.6083310198137</v>
      </c>
      <c r="BI14" s="11">
        <v>3299.9995461836697</v>
      </c>
      <c r="BJ14" s="11">
        <v>3273.1565293100402</v>
      </c>
      <c r="BK14" s="11">
        <v>3196.9909343483055</v>
      </c>
      <c r="BL14" s="11">
        <v>2954.4747670166703</v>
      </c>
      <c r="BM14" s="11">
        <v>2809.378381882957</v>
      </c>
      <c r="BN14" s="11">
        <v>2777.1393538916022</v>
      </c>
      <c r="BO14" s="11">
        <v>2664.8672384560182</v>
      </c>
      <c r="BP14" s="11">
        <v>2655.093191541795</v>
      </c>
      <c r="BQ14" s="11">
        <v>2564.8503484425682</v>
      </c>
      <c r="BR14" s="11">
        <v>2478.9290387312631</v>
      </c>
      <c r="BS14" s="11">
        <v>2447.5479641057846</v>
      </c>
      <c r="BT14" s="11">
        <v>2397.6687164772266</v>
      </c>
      <c r="BU14" s="11">
        <v>2337.4068728033449</v>
      </c>
      <c r="BV14" s="11">
        <v>2335.6885754818099</v>
      </c>
      <c r="BW14" s="11">
        <v>2186.4238758581109</v>
      </c>
      <c r="BX14" s="11">
        <v>2095.7888902608106</v>
      </c>
      <c r="BY14" s="11">
        <v>1974.5938207012209</v>
      </c>
      <c r="BZ14" s="11">
        <v>1958.4377802108111</v>
      </c>
      <c r="CA14" s="11">
        <v>1919.8972190764725</v>
      </c>
      <c r="CB14" s="11">
        <v>1858.2399465098522</v>
      </c>
      <c r="CC14" s="11">
        <v>1738.4772575153186</v>
      </c>
      <c r="CD14" s="11">
        <v>1644.9890859816519</v>
      </c>
      <c r="CE14" s="11">
        <v>1551.8583354011337</v>
      </c>
      <c r="CF14" s="11">
        <v>1467.7865496273462</v>
      </c>
      <c r="CG14" s="11">
        <v>1272.9795544114645</v>
      </c>
      <c r="CH14" s="11">
        <v>1195.2626471000376</v>
      </c>
      <c r="CI14" s="11">
        <v>1003.3536731056772</v>
      </c>
      <c r="CJ14" s="11">
        <v>928.30716826537628</v>
      </c>
      <c r="CK14" s="11">
        <v>838.07789561531081</v>
      </c>
      <c r="CL14" s="11">
        <v>810.09696993286036</v>
      </c>
      <c r="CM14" s="11">
        <v>761.59993614022835</v>
      </c>
      <c r="CN14" s="11">
        <v>702.59225338544911</v>
      </c>
      <c r="CO14" s="11">
        <v>620.83282320365538</v>
      </c>
      <c r="CP14" s="11">
        <v>567.96832550226202</v>
      </c>
      <c r="CQ14" s="11">
        <v>371.38389015768297</v>
      </c>
      <c r="CR14" s="11">
        <v>193.11883923709752</v>
      </c>
      <c r="CS14" s="11">
        <v>118.89237020026818</v>
      </c>
      <c r="CT14" s="11">
        <v>90.655932267343161</v>
      </c>
      <c r="CU14" s="11">
        <v>49.199286851338144</v>
      </c>
      <c r="CV14" s="11">
        <v>4.3840486796398181E-12</v>
      </c>
      <c r="CW14" s="11">
        <v>49.212692348464749</v>
      </c>
      <c r="CX14" s="11">
        <v>177.01109868038151</v>
      </c>
      <c r="CY14" s="11">
        <v>238.31931399260529</v>
      </c>
      <c r="CZ14" s="11">
        <v>295.18255308478911</v>
      </c>
      <c r="DA14" s="11">
        <v>346.02798508747986</v>
      </c>
      <c r="DB14" s="11">
        <v>396.46118228225026</v>
      </c>
      <c r="DC14" s="11">
        <v>450.28736006118152</v>
      </c>
      <c r="DD14" s="11">
        <v>543.83542398044426</v>
      </c>
      <c r="DE14" s="11">
        <v>555.87516771064111</v>
      </c>
      <c r="DF14" s="11">
        <v>586.32946517287917</v>
      </c>
      <c r="DG14" s="11">
        <v>598.57108764981365</v>
      </c>
      <c r="DH14" s="11">
        <v>645.50804212567959</v>
      </c>
      <c r="DI14" s="11">
        <v>686.97286104919283</v>
      </c>
      <c r="DJ14" s="11">
        <v>726.85963141489322</v>
      </c>
      <c r="DK14" s="11">
        <v>751.89832900601118</v>
      </c>
      <c r="DL14" s="11">
        <v>1074.2068492995479</v>
      </c>
      <c r="DM14" s="11">
        <v>1195.627092373388</v>
      </c>
      <c r="DN14" s="11">
        <v>1278.6109773945934</v>
      </c>
      <c r="DO14" s="11">
        <v>1370.2088414534144</v>
      </c>
      <c r="DP14" s="11">
        <v>1403.0934575893777</v>
      </c>
      <c r="DQ14" s="11">
        <v>1486.1733881325306</v>
      </c>
      <c r="DR14" s="11">
        <v>1501.7531539519227</v>
      </c>
      <c r="DS14" s="11">
        <v>1512.5251294647851</v>
      </c>
      <c r="DT14" s="11">
        <v>1523.0499187991372</v>
      </c>
      <c r="DU14" s="11">
        <v>1534.7328282897233</v>
      </c>
      <c r="DV14" s="11">
        <v>1535.6316568410086</v>
      </c>
      <c r="DW14" s="11">
        <v>1532.5671575530992</v>
      </c>
      <c r="DX14" s="11">
        <v>1465.6416829841967</v>
      </c>
      <c r="DY14" s="11">
        <v>1557.1321059273753</v>
      </c>
      <c r="DZ14" s="11">
        <v>1560.4738571825806</v>
      </c>
      <c r="EA14" s="11">
        <v>1586.5083805925487</v>
      </c>
      <c r="EB14" s="11">
        <v>1722.0693866667234</v>
      </c>
      <c r="EC14" s="11">
        <v>1754.8903060920327</v>
      </c>
      <c r="ED14" s="11">
        <v>1941.1910713581904</v>
      </c>
      <c r="EE14" s="11">
        <v>2010.755286558988</v>
      </c>
      <c r="EF14" s="11">
        <v>2235.3667536396797</v>
      </c>
      <c r="EG14" s="11">
        <v>2410.8970207923321</v>
      </c>
      <c r="EH14" s="11">
        <v>2562.2173624619427</v>
      </c>
      <c r="EI14" s="11">
        <v>2680.7292271846923</v>
      </c>
      <c r="EJ14" s="11">
        <v>2744.4551150878433</v>
      </c>
      <c r="EK14" s="11">
        <v>2793.1155874217343</v>
      </c>
      <c r="EL14" s="11">
        <v>2870.2169217636724</v>
      </c>
      <c r="EM14" s="11">
        <v>2877.5455164062719</v>
      </c>
      <c r="EN14" s="11">
        <v>2959.7489667285304</v>
      </c>
      <c r="EO14" s="11">
        <v>3049.9141561021347</v>
      </c>
      <c r="EP14" s="11">
        <v>3093.467001898392</v>
      </c>
      <c r="EQ14" s="11">
        <v>3231.378885163449</v>
      </c>
      <c r="ER14" s="11">
        <v>3304.5135426744396</v>
      </c>
      <c r="ES14" s="11">
        <v>3440.5890515578194</v>
      </c>
      <c r="ET14" s="11">
        <v>3504.4712267910509</v>
      </c>
      <c r="EU14" s="11">
        <v>3580.019009728112</v>
      </c>
      <c r="EV14" s="11">
        <v>3642.7475007382086</v>
      </c>
      <c r="EW14" s="11">
        <v>3711.9629036004935</v>
      </c>
      <c r="EX14" s="11">
        <v>3959.3609442076367</v>
      </c>
      <c r="EY14" s="11">
        <v>4041.0605174339285</v>
      </c>
      <c r="EZ14" s="11">
        <v>4211.9393963017665</v>
      </c>
      <c r="FA14" s="11">
        <v>4378.4823897454398</v>
      </c>
      <c r="FB14" s="11">
        <v>4461.6683463333502</v>
      </c>
      <c r="FC14" s="11">
        <v>4503.362169737542</v>
      </c>
      <c r="FD14" s="11">
        <v>4558.4027539681701</v>
      </c>
      <c r="FE14" s="11">
        <v>4683.0448811795904</v>
      </c>
      <c r="FF14" s="11">
        <v>4856.2116129963142</v>
      </c>
      <c r="FG14" s="11">
        <v>4881.0903161245769</v>
      </c>
      <c r="FH14" s="11">
        <v>4925.4729872000598</v>
      </c>
      <c r="FI14" s="11">
        <v>5007.05865371866</v>
      </c>
      <c r="FJ14" s="11">
        <v>5051.6270573980273</v>
      </c>
      <c r="FK14" s="11">
        <v>5068.9797357832158</v>
      </c>
      <c r="FL14" s="11">
        <v>5083.9446901391475</v>
      </c>
      <c r="FM14" s="11">
        <v>5088.6644660387692</v>
      </c>
      <c r="FN14" s="11">
        <v>5120.3250913593856</v>
      </c>
      <c r="FO14" s="11">
        <v>5140.7318632479155</v>
      </c>
      <c r="FP14" s="11">
        <v>5164.3624764386886</v>
      </c>
      <c r="FQ14" s="11">
        <v>5189.4811845988361</v>
      </c>
      <c r="FR14" s="11">
        <v>5199.9125832129239</v>
      </c>
      <c r="FS14" s="11">
        <v>5243.4663046073883</v>
      </c>
      <c r="FT14" s="11">
        <v>5314.9345676309049</v>
      </c>
      <c r="FU14" s="11">
        <v>5418.6495829008391</v>
      </c>
      <c r="FV14" s="11">
        <v>5559.1477964773248</v>
      </c>
      <c r="FW14" s="11">
        <v>5604.6711188624295</v>
      </c>
      <c r="FX14" s="11">
        <v>5623.9063032112408</v>
      </c>
      <c r="FY14" s="11">
        <v>5645.3843162435342</v>
      </c>
      <c r="FZ14" s="11">
        <v>5663.9640683631733</v>
      </c>
      <c r="GA14" s="11">
        <v>5692.395866633753</v>
      </c>
      <c r="GB14" s="11">
        <v>5714.6283793788607</v>
      </c>
      <c r="GC14" s="11">
        <v>5746.032208574723</v>
      </c>
      <c r="GD14" s="11">
        <v>5780.0186940967669</v>
      </c>
      <c r="GE14" s="11">
        <v>5804.7421437189214</v>
      </c>
      <c r="GF14" s="11">
        <v>5825.3334522698315</v>
      </c>
      <c r="GG14" s="11">
        <v>5838.4066150374865</v>
      </c>
      <c r="GH14" s="11">
        <v>5851.5968989455678</v>
      </c>
      <c r="GI14" s="11">
        <v>5855.2108596430717</v>
      </c>
      <c r="GJ14" s="11">
        <v>5865.0601228557562</v>
      </c>
      <c r="GK14" s="11">
        <v>5870.3321667001564</v>
      </c>
      <c r="GL14" s="11">
        <v>5885.2953304085695</v>
      </c>
      <c r="GM14" s="11">
        <v>5870.6075510707979</v>
      </c>
      <c r="GN14" s="11">
        <v>5880.2781694868418</v>
      </c>
      <c r="GO14" s="11">
        <v>5888.4693931527509</v>
      </c>
      <c r="GP14" s="11">
        <v>5899.7515481898599</v>
      </c>
      <c r="GQ14" s="11">
        <v>5959.2833582118137</v>
      </c>
      <c r="GR14" s="11">
        <v>6080.2507506782895</v>
      </c>
      <c r="GS14" s="11">
        <v>6231.0665990824727</v>
      </c>
      <c r="GT14" s="11">
        <v>6295.6297046717173</v>
      </c>
      <c r="GU14" s="11">
        <v>6315.0877600199765</v>
      </c>
      <c r="GV14" s="11">
        <v>6340.4604740184559</v>
      </c>
      <c r="GW14" s="11">
        <v>6367.1772709542456</v>
      </c>
      <c r="GX14" s="11">
        <v>6394.5135210649114</v>
      </c>
      <c r="GY14" s="11">
        <v>6410.2822170599629</v>
      </c>
      <c r="GZ14" s="11">
        <v>6550.5038753204017</v>
      </c>
      <c r="HA14" s="11">
        <v>6570.5850925554978</v>
      </c>
      <c r="HB14" s="11">
        <v>6585.8435593063268</v>
      </c>
      <c r="HC14" s="11">
        <v>6602.0857753692007</v>
      </c>
      <c r="HD14" s="11">
        <v>6614.0793899127057</v>
      </c>
      <c r="HE14" s="11">
        <v>6621.6701123760031</v>
      </c>
      <c r="HF14" s="11">
        <v>6614.5907143635104</v>
      </c>
      <c r="HG14" s="11">
        <v>6663.3961427953409</v>
      </c>
      <c r="HH14" s="11">
        <v>6671.7036480548695</v>
      </c>
      <c r="HI14" s="11">
        <v>6700.1816660950908</v>
      </c>
      <c r="HJ14" s="11">
        <v>6709.8253505497769</v>
      </c>
      <c r="HK14" s="11">
        <v>6700.943762841438</v>
      </c>
      <c r="HL14" s="11">
        <v>6693.6899103911228</v>
      </c>
      <c r="HM14" s="11">
        <v>6648.1913555619458</v>
      </c>
      <c r="HN14" s="11">
        <v>6588.699263030162</v>
      </c>
      <c r="HO14" s="11">
        <v>6545.6497741600679</v>
      </c>
      <c r="HP14" s="11">
        <v>6562.3639869338467</v>
      </c>
      <c r="HQ14" s="11">
        <v>6552.9268176018059</v>
      </c>
      <c r="HR14" s="11">
        <v>6461.8846362293189</v>
      </c>
      <c r="HS14" s="11">
        <v>6472.1407117051094</v>
      </c>
      <c r="HT14" s="11">
        <v>6479.1597338023039</v>
      </c>
      <c r="HU14" s="11">
        <v>6442.024252066205</v>
      </c>
      <c r="HV14" s="11">
        <v>6445.6142163860177</v>
      </c>
      <c r="HW14" s="11">
        <v>6452.4994460375683</v>
      </c>
      <c r="HX14" s="11">
        <v>6464.0232253094209</v>
      </c>
      <c r="HY14" s="11">
        <v>6478.1847725954067</v>
      </c>
      <c r="HZ14" s="11">
        <v>6494.2264395613147</v>
      </c>
      <c r="IA14" s="11">
        <v>6611.3059782694663</v>
      </c>
      <c r="IB14" s="11">
        <v>6737.8652735659653</v>
      </c>
      <c r="IC14" s="11">
        <v>6781.1449426560284</v>
      </c>
      <c r="ID14" s="11">
        <v>6824.7644882356217</v>
      </c>
      <c r="IE14" s="11">
        <v>6863.8624389439765</v>
      </c>
      <c r="IF14" s="11">
        <v>6902.3553678278477</v>
      </c>
      <c r="IG14" s="11">
        <v>7019.3490952035327</v>
      </c>
      <c r="IH14" s="11">
        <v>7050.4370638631817</v>
      </c>
      <c r="II14" s="11">
        <v>7091.7856260638919</v>
      </c>
      <c r="IJ14" s="11">
        <v>7128.1528218746043</v>
      </c>
      <c r="IK14" s="11">
        <v>7179.0214559756369</v>
      </c>
      <c r="IL14" s="11">
        <v>7217.575253450299</v>
      </c>
      <c r="IM14" s="11">
        <v>7260.0843267288255</v>
      </c>
      <c r="IN14" s="11">
        <v>7323.5958355029334</v>
      </c>
      <c r="IO14" s="11">
        <v>7461.0617788174777</v>
      </c>
      <c r="IP14" s="11">
        <v>7493.4197983803051</v>
      </c>
      <c r="IQ14" s="11">
        <v>7494.0240867549428</v>
      </c>
      <c r="IR14" s="11">
        <v>7546.9167696233499</v>
      </c>
      <c r="IS14" s="11">
        <v>7613.2528446815777</v>
      </c>
      <c r="IT14" s="11">
        <v>7652.190540729508</v>
      </c>
      <c r="IU14" s="11">
        <v>7674.831606645781</v>
      </c>
      <c r="IV14" s="11">
        <v>7692.0764748861384</v>
      </c>
      <c r="IW14" s="11">
        <v>7697.9763664885068</v>
      </c>
      <c r="IX14" s="11">
        <v>7708.3996211605081</v>
      </c>
      <c r="IY14" s="11">
        <v>7729.3026084289049</v>
      </c>
      <c r="IZ14" s="11">
        <v>7769.8289974922036</v>
      </c>
      <c r="JA14" s="11">
        <v>7819.473718542492</v>
      </c>
      <c r="JB14" s="11">
        <v>7911.2245914220912</v>
      </c>
      <c r="JC14" s="11">
        <v>8019.9590224052736</v>
      </c>
      <c r="JD14" s="11">
        <v>8099.9531522246261</v>
      </c>
      <c r="JE14" s="11">
        <v>8118.7482971802301</v>
      </c>
      <c r="JF14" s="11">
        <v>8132.3759272537036</v>
      </c>
      <c r="JG14" s="11">
        <v>8125.6611925553862</v>
      </c>
      <c r="JH14" s="11">
        <v>8209.3647012880356</v>
      </c>
      <c r="JI14" s="11">
        <v>8266.8825564670005</v>
      </c>
      <c r="JJ14" s="11">
        <v>8277.4460856122059</v>
      </c>
      <c r="JK14" s="11">
        <v>8250.6910214413456</v>
      </c>
      <c r="JL14" s="11">
        <v>8301.5446022320866</v>
      </c>
      <c r="JM14" s="11">
        <v>8299.9939563655444</v>
      </c>
      <c r="JN14" s="11">
        <v>8264.0059015252136</v>
      </c>
      <c r="JO14" s="11">
        <v>8401.0814446027907</v>
      </c>
      <c r="JP14" s="11">
        <v>8510.3542017068685</v>
      </c>
      <c r="JQ14" s="11">
        <v>8533.2776030539953</v>
      </c>
      <c r="JR14" s="11">
        <v>8578.7270908616101</v>
      </c>
      <c r="JS14" s="11">
        <v>8596.6871968882533</v>
      </c>
      <c r="JT14" s="11">
        <v>8705.9721911221204</v>
      </c>
      <c r="JU14" s="11">
        <v>8759.581926354329</v>
      </c>
      <c r="JV14" s="11">
        <v>8735.3764038120116</v>
      </c>
      <c r="JW14" s="11">
        <v>8678.9831000832219</v>
      </c>
      <c r="JX14" s="11">
        <v>8676.9006101551659</v>
      </c>
      <c r="JY14" s="11">
        <v>8669.6861287158554</v>
      </c>
      <c r="JZ14" s="11">
        <v>8657.0052434595418</v>
      </c>
      <c r="KA14" s="11">
        <v>8647.8946489164555</v>
      </c>
      <c r="KB14" s="11">
        <v>8641.6841713381982</v>
      </c>
      <c r="KC14" s="11">
        <v>8626.6423914437273</v>
      </c>
      <c r="KD14" s="11">
        <v>8611.0711311895793</v>
      </c>
      <c r="KE14" s="11">
        <v>8609.328392621539</v>
      </c>
      <c r="KF14" s="11">
        <v>8618.8628813142932</v>
      </c>
      <c r="KG14" s="11">
        <v>8621.3703727514421</v>
      </c>
      <c r="KH14" s="11">
        <v>8636.6719513509215</v>
      </c>
      <c r="KI14" s="11">
        <v>8636.798743543719</v>
      </c>
      <c r="KJ14" s="11">
        <v>8657.2304103529113</v>
      </c>
      <c r="KK14" s="11">
        <v>8659.9507335086691</v>
      </c>
      <c r="KL14" s="23"/>
      <c r="KM14" s="11">
        <f>SMALL(Tabela2[[#This Row],[1]:[285]],1)</f>
        <v>4.3840486796398181E-12</v>
      </c>
      <c r="KN14" s="11">
        <f>MATCH(Tabela2[[#This Row],[1° menor]],Tabela2[[#This Row],[1]:[285]],0)</f>
        <v>87</v>
      </c>
      <c r="KO1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0.49999997265773172</v>
      </c>
      <c r="KP14" s="11">
        <f>VLOOKUP(Tabela2[[#This Row],[Shape]],shape!A:D,4,0)+VLOOKUP(Tabela2[[#This Row],[Shape]]+1,shape!A:E,5,0)*Tabela2[[#This Row],[% avanc]]</f>
        <v>2556.3144277715301</v>
      </c>
      <c r="KQ14" s="15">
        <f>Tabela2[[#This Row],[8686,881807]]/Tabela2[[#Headers],[8686,881807]]</f>
        <v>0.2942729606049917</v>
      </c>
      <c r="KR14" s="11">
        <f>Tabela2[[#This Row],[8686,881807]]-KP13</f>
        <v>163.47703682512565</v>
      </c>
      <c r="KS14" s="11">
        <f>(Tabela2[[#This Row],[hora bus]]-H13)*86400</f>
        <v>45.000000461004674</v>
      </c>
      <c r="KT14" s="11">
        <f>Tabela2[[#This Row],[desloc]]/Tabela2[[#This Row],[seconds]]</f>
        <v>3.6328230033417168</v>
      </c>
      <c r="KU14" s="11">
        <f>Tabela2[[#This Row],[spd m/s]]*3.6</f>
        <v>13.078162812030181</v>
      </c>
      <c r="KV14" s="23"/>
      <c r="KW14" s="22">
        <f t="shared" si="0"/>
        <v>0</v>
      </c>
      <c r="KX14" s="23">
        <f t="shared" si="1"/>
        <v>0</v>
      </c>
      <c r="KY14" s="23">
        <f t="shared" si="2"/>
        <v>0</v>
      </c>
      <c r="KZ14" s="23">
        <f t="shared" si="3"/>
        <v>0</v>
      </c>
      <c r="LA14" s="23">
        <f t="shared" si="4"/>
        <v>0</v>
      </c>
      <c r="LB14" s="23">
        <f t="shared" si="5"/>
        <v>0</v>
      </c>
      <c r="LC14" s="23">
        <f t="shared" si="6"/>
        <v>0</v>
      </c>
      <c r="LD14" s="23">
        <f t="shared" si="7"/>
        <v>0</v>
      </c>
      <c r="LE14" s="23">
        <f t="shared" si="8"/>
        <v>2556.3144277715301</v>
      </c>
      <c r="LF14" s="22">
        <f t="shared" si="17"/>
        <v>0</v>
      </c>
      <c r="LG14" s="23">
        <f t="shared" si="9"/>
        <v>0</v>
      </c>
      <c r="LH14" s="23">
        <f t="shared" si="10"/>
        <v>0</v>
      </c>
      <c r="LI14" s="23">
        <f t="shared" si="11"/>
        <v>2556.3144277715301</v>
      </c>
      <c r="LJ14" s="23">
        <f t="shared" si="12"/>
        <v>8570.3152119992501</v>
      </c>
      <c r="LK14" s="23">
        <f t="shared" si="13"/>
        <v>0</v>
      </c>
      <c r="LL14" s="23">
        <f t="shared" si="14"/>
        <v>22</v>
      </c>
      <c r="LM14" s="23">
        <f t="shared" si="15"/>
        <v>0</v>
      </c>
      <c r="LN14" s="23">
        <f t="shared" si="16"/>
        <v>0</v>
      </c>
    </row>
    <row r="15" spans="1:403" x14ac:dyDescent="0.25">
      <c r="A15" s="22">
        <v>77969</v>
      </c>
      <c r="B15" s="22">
        <v>2</v>
      </c>
      <c r="C15" s="23" t="s">
        <v>826</v>
      </c>
      <c r="D15" s="22">
        <v>332</v>
      </c>
      <c r="E15" s="24">
        <v>8.3333333333333332E-3</v>
      </c>
      <c r="F15" s="23" t="s">
        <v>775</v>
      </c>
      <c r="G15" s="23" t="b">
        <v>1</v>
      </c>
      <c r="H15" s="25">
        <v>43538.008657407408</v>
      </c>
      <c r="I15" s="26" t="s">
        <v>218</v>
      </c>
      <c r="J15" s="23" t="s">
        <v>219</v>
      </c>
      <c r="K15" s="11">
        <f>IF(AND(Tabela2[[#This Row],[hora bus]]=H14,Tabela2[[#This Row],[lat bus]]=I14,Tabela2[[#This Row],[lon bus]]=J14),1,0)</f>
        <v>0</v>
      </c>
      <c r="L15" s="23"/>
      <c r="M15" s="11">
        <v>36</v>
      </c>
      <c r="N15" s="11">
        <v>4744.3025667084521</v>
      </c>
      <c r="O15" s="11">
        <v>4738.1189857118552</v>
      </c>
      <c r="P15" s="11">
        <v>4729.3149124722695</v>
      </c>
      <c r="Q15" s="11">
        <v>4672.0798018516871</v>
      </c>
      <c r="R15" s="11">
        <v>4586.2487132948527</v>
      </c>
      <c r="S15" s="11">
        <v>4565.6218593700642</v>
      </c>
      <c r="T15" s="11">
        <v>4546.0031853647934</v>
      </c>
      <c r="U15" s="11">
        <v>4534.4553094466428</v>
      </c>
      <c r="V15" s="11">
        <v>4518.6207438558622</v>
      </c>
      <c r="W15" s="11">
        <v>4507.5208943749922</v>
      </c>
      <c r="X15" s="11">
        <v>4497.7812123645108</v>
      </c>
      <c r="Y15" s="11">
        <v>4475.7539926405743</v>
      </c>
      <c r="Z15" s="11">
        <v>4462.7638694565549</v>
      </c>
      <c r="AA15" s="11">
        <v>4442.2039838217524</v>
      </c>
      <c r="AB15" s="11">
        <v>4433.0293545281156</v>
      </c>
      <c r="AC15" s="11">
        <v>4417.566007798001</v>
      </c>
      <c r="AD15" s="11">
        <v>4392.9108852748823</v>
      </c>
      <c r="AE15" s="11">
        <v>4382.6423116959768</v>
      </c>
      <c r="AF15" s="11">
        <v>4312.2792999849198</v>
      </c>
      <c r="AG15" s="11">
        <v>4277.7434162590189</v>
      </c>
      <c r="AH15" s="11">
        <v>4247.7765863197956</v>
      </c>
      <c r="AI15" s="11">
        <v>4223.4615290442052</v>
      </c>
      <c r="AJ15" s="11">
        <v>4201.7660634294343</v>
      </c>
      <c r="AK15" s="11">
        <v>4186.1667162156946</v>
      </c>
      <c r="AL15" s="11">
        <v>4159.4726479453348</v>
      </c>
      <c r="AM15" s="11">
        <v>4148.044923839052</v>
      </c>
      <c r="AN15" s="11">
        <v>4134.4329083195553</v>
      </c>
      <c r="AO15" s="11">
        <v>4124.2398286261996</v>
      </c>
      <c r="AP15" s="11">
        <v>4120.773509433051</v>
      </c>
      <c r="AQ15" s="11">
        <v>4125.57593235679</v>
      </c>
      <c r="AR15" s="11">
        <v>4124.5689508993</v>
      </c>
      <c r="AS15" s="11">
        <v>4118.8029089399661</v>
      </c>
      <c r="AT15" s="11">
        <v>4125.2010982507009</v>
      </c>
      <c r="AU15" s="11">
        <v>4129.8390061563277</v>
      </c>
      <c r="AV15" s="11">
        <v>4121.9068317869906</v>
      </c>
      <c r="AW15" s="11">
        <v>4118.3891797057713</v>
      </c>
      <c r="AX15" s="11">
        <v>4117.1373104293216</v>
      </c>
      <c r="AY15" s="11">
        <v>4107.3663660170341</v>
      </c>
      <c r="AZ15" s="11">
        <v>4089.3058962715254</v>
      </c>
      <c r="BA15" s="11">
        <v>4063.1597973904773</v>
      </c>
      <c r="BB15" s="11">
        <v>4016.0346207142579</v>
      </c>
      <c r="BC15" s="11">
        <v>3943.1644929049744</v>
      </c>
      <c r="BD15" s="11">
        <v>3876.005364896248</v>
      </c>
      <c r="BE15" s="11">
        <v>3855.1329689478539</v>
      </c>
      <c r="BF15" s="11">
        <v>3832.5866305939726</v>
      </c>
      <c r="BG15" s="11">
        <v>3795.8492789788279</v>
      </c>
      <c r="BH15" s="11">
        <v>3781.4938969400641</v>
      </c>
      <c r="BI15" s="11">
        <v>3764.4344776313719</v>
      </c>
      <c r="BJ15" s="11">
        <v>3738.1504307087885</v>
      </c>
      <c r="BK15" s="11">
        <v>3662.9385156090443</v>
      </c>
      <c r="BL15" s="11">
        <v>3423.127983878408</v>
      </c>
      <c r="BM15" s="11">
        <v>3281.4276834202542</v>
      </c>
      <c r="BN15" s="11">
        <v>3250.8758891903021</v>
      </c>
      <c r="BO15" s="11">
        <v>3139.7392297058491</v>
      </c>
      <c r="BP15" s="11">
        <v>3130.8670656627969</v>
      </c>
      <c r="BQ15" s="11">
        <v>3041.2150095216398</v>
      </c>
      <c r="BR15" s="11">
        <v>2956.1149669846236</v>
      </c>
      <c r="BS15" s="11">
        <v>2925.1847658151314</v>
      </c>
      <c r="BT15" s="11">
        <v>2875.4608596924131</v>
      </c>
      <c r="BU15" s="11">
        <v>2815.5716056679198</v>
      </c>
      <c r="BV15" s="11">
        <v>2814.0110243232557</v>
      </c>
      <c r="BW15" s="11">
        <v>2664.7442518516914</v>
      </c>
      <c r="BX15" s="11">
        <v>2574.0998745427141</v>
      </c>
      <c r="BY15" s="11">
        <v>2452.1912035252276</v>
      </c>
      <c r="BZ15" s="11">
        <v>2435.2330925087272</v>
      </c>
      <c r="CA15" s="11">
        <v>2396.3503289753021</v>
      </c>
      <c r="CB15" s="11">
        <v>2334.4677840014438</v>
      </c>
      <c r="CC15" s="11">
        <v>2214.3818220936832</v>
      </c>
      <c r="CD15" s="11">
        <v>2120.5551522442306</v>
      </c>
      <c r="CE15" s="11">
        <v>2027.3098170668272</v>
      </c>
      <c r="CF15" s="11">
        <v>1943.2973840256932</v>
      </c>
      <c r="CG15" s="11">
        <v>1748.6023137042707</v>
      </c>
      <c r="CH15" s="11">
        <v>1670.9598296066069</v>
      </c>
      <c r="CI15" s="11">
        <v>1479.1604753892441</v>
      </c>
      <c r="CJ15" s="11">
        <v>1404.2862128707955</v>
      </c>
      <c r="CK15" s="11">
        <v>1314.0610533713116</v>
      </c>
      <c r="CL15" s="11">
        <v>1286.0384774323531</v>
      </c>
      <c r="CM15" s="11">
        <v>1237.6226387335494</v>
      </c>
      <c r="CN15" s="11">
        <v>1178.695249550603</v>
      </c>
      <c r="CO15" s="11">
        <v>1096.9119064698157</v>
      </c>
      <c r="CP15" s="11">
        <v>1044.0932604501704</v>
      </c>
      <c r="CQ15" s="11">
        <v>847.95244596662837</v>
      </c>
      <c r="CR15" s="11">
        <v>670.47287816176572</v>
      </c>
      <c r="CS15" s="11">
        <v>596.7458816319654</v>
      </c>
      <c r="CT15" s="11">
        <v>568.61717974900182</v>
      </c>
      <c r="CU15" s="11">
        <v>527.22681524486825</v>
      </c>
      <c r="CV15" s="11">
        <v>429.31897682395254</v>
      </c>
      <c r="CW15" s="11">
        <v>302.91449908336716</v>
      </c>
      <c r="CX15" s="11">
        <v>243.2714393907969</v>
      </c>
      <c r="CY15" s="11">
        <v>187.6580716483887</v>
      </c>
      <c r="CZ15" s="11">
        <v>137.19611062069453</v>
      </c>
      <c r="DA15" s="11">
        <v>85.14659916967851</v>
      </c>
      <c r="DB15" s="11">
        <v>27.298025403095682</v>
      </c>
      <c r="DC15" s="11">
        <v>2.0321522242738865E-11</v>
      </c>
      <c r="DD15" s="11">
        <v>69.059197665988776</v>
      </c>
      <c r="DE15" s="11">
        <v>81.895849188505068</v>
      </c>
      <c r="DF15" s="11">
        <v>113.55579738830377</v>
      </c>
      <c r="DG15" s="11">
        <v>128.81217376873326</v>
      </c>
      <c r="DH15" s="11">
        <v>182.70970066671001</v>
      </c>
      <c r="DI15" s="11">
        <v>232.9310006953225</v>
      </c>
      <c r="DJ15" s="11">
        <v>266.47794626920734</v>
      </c>
      <c r="DK15" s="11">
        <v>282.86221595604684</v>
      </c>
      <c r="DL15" s="11">
        <v>610.86217675601745</v>
      </c>
      <c r="DM15" s="11">
        <v>738.13256057004173</v>
      </c>
      <c r="DN15" s="11">
        <v>824.37255023363082</v>
      </c>
      <c r="DO15" s="11">
        <v>917.98435957839877</v>
      </c>
      <c r="DP15" s="11">
        <v>953.21303401570322</v>
      </c>
      <c r="DQ15" s="11">
        <v>1038.0531420783075</v>
      </c>
      <c r="DR15" s="11">
        <v>1053.898857058397</v>
      </c>
      <c r="DS15" s="11">
        <v>1064.8729420222355</v>
      </c>
      <c r="DT15" s="11">
        <v>1074.5720253081017</v>
      </c>
      <c r="DU15" s="11">
        <v>1084.6147901947577</v>
      </c>
      <c r="DV15" s="11">
        <v>1083.8287804875906</v>
      </c>
      <c r="DW15" s="11">
        <v>1078.9045311148757</v>
      </c>
      <c r="DX15" s="11">
        <v>1003.1759204415162</v>
      </c>
      <c r="DY15" s="11">
        <v>1085.8754791065792</v>
      </c>
      <c r="DZ15" s="11">
        <v>1087.1715939319629</v>
      </c>
      <c r="EA15" s="11">
        <v>1113.1191659522351</v>
      </c>
      <c r="EB15" s="11">
        <v>1249.8318882943736</v>
      </c>
      <c r="EC15" s="11">
        <v>1283.1170478716269</v>
      </c>
      <c r="ED15" s="11">
        <v>1469.9362271292941</v>
      </c>
      <c r="EE15" s="11">
        <v>1537.7606116700861</v>
      </c>
      <c r="EF15" s="11">
        <v>1759.661625943359</v>
      </c>
      <c r="EG15" s="11">
        <v>1933.9175862801785</v>
      </c>
      <c r="EH15" s="11">
        <v>2084.6043366085992</v>
      </c>
      <c r="EI15" s="11">
        <v>2202.8799118658949</v>
      </c>
      <c r="EJ15" s="11">
        <v>2266.5707278455502</v>
      </c>
      <c r="EK15" s="11">
        <v>2315.0505905138043</v>
      </c>
      <c r="EL15" s="11">
        <v>2391.9428369773373</v>
      </c>
      <c r="EM15" s="11">
        <v>2399.1816750376406</v>
      </c>
      <c r="EN15" s="11">
        <v>2481.3060405447118</v>
      </c>
      <c r="EO15" s="11">
        <v>2571.4745984927326</v>
      </c>
      <c r="EP15" s="11">
        <v>2615.0898514078863</v>
      </c>
      <c r="EQ15" s="11">
        <v>2753.1018803653346</v>
      </c>
      <c r="ER15" s="11">
        <v>2826.3740156109247</v>
      </c>
      <c r="ES15" s="11">
        <v>2962.5804294124187</v>
      </c>
      <c r="ET15" s="11">
        <v>3026.5489170602254</v>
      </c>
      <c r="EU15" s="11">
        <v>3102.1935462626611</v>
      </c>
      <c r="EV15" s="11">
        <v>3165.0301212027553</v>
      </c>
      <c r="EW15" s="11">
        <v>3234.4994814727215</v>
      </c>
      <c r="EX15" s="11">
        <v>3482.1622983010916</v>
      </c>
      <c r="EY15" s="11">
        <v>3564.0750252564576</v>
      </c>
      <c r="EZ15" s="11">
        <v>3735.2318126028417</v>
      </c>
      <c r="FA15" s="11">
        <v>3901.8979269802262</v>
      </c>
      <c r="FB15" s="11">
        <v>3985.0639562575006</v>
      </c>
      <c r="FC15" s="11">
        <v>4026.7364993323954</v>
      </c>
      <c r="FD15" s="11">
        <v>4081.7321709317107</v>
      </c>
      <c r="FE15" s="11">
        <v>4206.2759652567738</v>
      </c>
      <c r="FF15" s="11">
        <v>4379.37242437433</v>
      </c>
      <c r="FG15" s="11">
        <v>4404.2376067752684</v>
      </c>
      <c r="FH15" s="11">
        <v>4448.5611256116717</v>
      </c>
      <c r="FI15" s="11">
        <v>4530.1251239366484</v>
      </c>
      <c r="FJ15" s="11">
        <v>4574.7562264619573</v>
      </c>
      <c r="FK15" s="11">
        <v>4592.1860759254041</v>
      </c>
      <c r="FL15" s="11">
        <v>4607.2330341274592</v>
      </c>
      <c r="FM15" s="11">
        <v>4612.1501581569692</v>
      </c>
      <c r="FN15" s="11">
        <v>4644.0569007780996</v>
      </c>
      <c r="FO15" s="11">
        <v>4664.6374155842996</v>
      </c>
      <c r="FP15" s="11">
        <v>4688.4317004235827</v>
      </c>
      <c r="FQ15" s="11">
        <v>4713.6686257887313</v>
      </c>
      <c r="FR15" s="11">
        <v>4724.2658250424001</v>
      </c>
      <c r="FS15" s="11">
        <v>4768.0430404433309</v>
      </c>
      <c r="FT15" s="11">
        <v>4839.6483421491648</v>
      </c>
      <c r="FU15" s="11">
        <v>4943.3081569040905</v>
      </c>
      <c r="FV15" s="11">
        <v>5083.5519677912107</v>
      </c>
      <c r="FW15" s="11">
        <v>5128.8102925996354</v>
      </c>
      <c r="FX15" s="11">
        <v>5147.8414100293139</v>
      </c>
      <c r="FY15" s="11">
        <v>5169.1529149194557</v>
      </c>
      <c r="FZ15" s="11">
        <v>5187.6080403002525</v>
      </c>
      <c r="GA15" s="11">
        <v>5215.959920829755</v>
      </c>
      <c r="GB15" s="11">
        <v>5238.1527997555258</v>
      </c>
      <c r="GC15" s="11">
        <v>5269.5495241141316</v>
      </c>
      <c r="GD15" s="11">
        <v>5303.552176691579</v>
      </c>
      <c r="GE15" s="11">
        <v>5328.2901060838931</v>
      </c>
      <c r="GF15" s="11">
        <v>5348.8930827013064</v>
      </c>
      <c r="GG15" s="11">
        <v>5361.9445015340452</v>
      </c>
      <c r="GH15" s="11">
        <v>5375.099692011835</v>
      </c>
      <c r="GI15" s="11">
        <v>5378.6580775371622</v>
      </c>
      <c r="GJ15" s="11">
        <v>5388.3886678160197</v>
      </c>
      <c r="GK15" s="11">
        <v>5393.4896385992406</v>
      </c>
      <c r="GL15" s="11">
        <v>5408.3454820214047</v>
      </c>
      <c r="GM15" s="11">
        <v>5393.5346607561951</v>
      </c>
      <c r="GN15" s="11">
        <v>5403.0185385844998</v>
      </c>
      <c r="GO15" s="11">
        <v>5411.0529696159783</v>
      </c>
      <c r="GP15" s="11">
        <v>5422.095310125088</v>
      </c>
      <c r="GQ15" s="11">
        <v>5481.3245420485637</v>
      </c>
      <c r="GR15" s="11">
        <v>5602.0420899426008</v>
      </c>
      <c r="GS15" s="11">
        <v>5752.7231316128318</v>
      </c>
      <c r="GT15" s="11">
        <v>5817.2474511859236</v>
      </c>
      <c r="GU15" s="11">
        <v>5836.694798568411</v>
      </c>
      <c r="GV15" s="11">
        <v>5862.0650649097843</v>
      </c>
      <c r="GW15" s="11">
        <v>5888.7852394820175</v>
      </c>
      <c r="GX15" s="11">
        <v>5916.130258612021</v>
      </c>
      <c r="GY15" s="11">
        <v>5931.9847805632635</v>
      </c>
      <c r="GZ15" s="11">
        <v>6072.3010851509871</v>
      </c>
      <c r="HA15" s="11">
        <v>6092.4059459807186</v>
      </c>
      <c r="HB15" s="11">
        <v>6107.6764751444452</v>
      </c>
      <c r="HC15" s="11">
        <v>6123.9251455003123</v>
      </c>
      <c r="HD15" s="11">
        <v>6135.9243704329929</v>
      </c>
      <c r="HE15" s="11">
        <v>6143.5282914496311</v>
      </c>
      <c r="HF15" s="11">
        <v>6136.3304105872585</v>
      </c>
      <c r="HG15" s="11">
        <v>6184.9655169875195</v>
      </c>
      <c r="HH15" s="11">
        <v>6193.2294552336025</v>
      </c>
      <c r="HI15" s="11">
        <v>6221.7188654180936</v>
      </c>
      <c r="HJ15" s="11">
        <v>6231.3929369351899</v>
      </c>
      <c r="HK15" s="11">
        <v>6222.5617560732353</v>
      </c>
      <c r="HL15" s="11">
        <v>6215.3817383295045</v>
      </c>
      <c r="HM15" s="11">
        <v>6170.0267225500147</v>
      </c>
      <c r="HN15" s="11">
        <v>6110.8340424907301</v>
      </c>
      <c r="HO15" s="11">
        <v>6068.2238795458679</v>
      </c>
      <c r="HP15" s="11">
        <v>6085.2441531240456</v>
      </c>
      <c r="HQ15" s="11">
        <v>6075.9367930919871</v>
      </c>
      <c r="HR15" s="11">
        <v>5985.4293731548842</v>
      </c>
      <c r="HS15" s="11">
        <v>5996.3539142995269</v>
      </c>
      <c r="HT15" s="11">
        <v>6003.6389917836977</v>
      </c>
      <c r="HU15" s="11">
        <v>5966.8569391654255</v>
      </c>
      <c r="HV15" s="11">
        <v>5970.9304595631356</v>
      </c>
      <c r="HW15" s="11">
        <v>5978.1853960105936</v>
      </c>
      <c r="HX15" s="11">
        <v>5990.0614382544318</v>
      </c>
      <c r="HY15" s="11">
        <v>6004.6348110580175</v>
      </c>
      <c r="HZ15" s="11">
        <v>6021.5938797960453</v>
      </c>
      <c r="IA15" s="11">
        <v>6140.0877446708764</v>
      </c>
      <c r="IB15" s="11">
        <v>6267.6441060227044</v>
      </c>
      <c r="IC15" s="11">
        <v>6311.4667934963682</v>
      </c>
      <c r="ID15" s="11">
        <v>6355.6193223271694</v>
      </c>
      <c r="IE15" s="11">
        <v>6395.2536116234833</v>
      </c>
      <c r="IF15" s="11">
        <v>6434.6592423253032</v>
      </c>
      <c r="IG15" s="11">
        <v>6552.4262205066734</v>
      </c>
      <c r="IH15" s="11">
        <v>6583.8032216502233</v>
      </c>
      <c r="II15" s="11">
        <v>6625.4044442791228</v>
      </c>
      <c r="IJ15" s="11">
        <v>6661.9572398597866</v>
      </c>
      <c r="IK15" s="11">
        <v>6712.8990748920205</v>
      </c>
      <c r="IL15" s="11">
        <v>6751.4642482195177</v>
      </c>
      <c r="IM15" s="11">
        <v>6793.9928137519564</v>
      </c>
      <c r="IN15" s="11">
        <v>6857.53276100741</v>
      </c>
      <c r="IO15" s="11">
        <v>6995.0690835336836</v>
      </c>
      <c r="IP15" s="11">
        <v>7027.4724836759051</v>
      </c>
      <c r="IQ15" s="11">
        <v>7028.1861895677748</v>
      </c>
      <c r="IR15" s="11">
        <v>7081.3532839666432</v>
      </c>
      <c r="IS15" s="11">
        <v>7147.9457388059036</v>
      </c>
      <c r="IT15" s="11">
        <v>7187.0139696959068</v>
      </c>
      <c r="IU15" s="11">
        <v>7209.732933334134</v>
      </c>
      <c r="IV15" s="11">
        <v>7227.0258395781593</v>
      </c>
      <c r="IW15" s="11">
        <v>7232.9543904557568</v>
      </c>
      <c r="IX15" s="11">
        <v>7243.4185424085108</v>
      </c>
      <c r="IY15" s="11">
        <v>7264.3849289915725</v>
      </c>
      <c r="IZ15" s="11">
        <v>7305.0047312504294</v>
      </c>
      <c r="JA15" s="11">
        <v>7354.7842857508667</v>
      </c>
      <c r="JB15" s="11">
        <v>7446.6415129144279</v>
      </c>
      <c r="JC15" s="11">
        <v>7555.2999825202878</v>
      </c>
      <c r="JD15" s="11">
        <v>7635.1170079559333</v>
      </c>
      <c r="JE15" s="11">
        <v>7653.7604363927085</v>
      </c>
      <c r="JF15" s="11">
        <v>7667.2242668422359</v>
      </c>
      <c r="JG15" s="11">
        <v>7659.7551880807823</v>
      </c>
      <c r="JH15" s="11">
        <v>7743.3845675569701</v>
      </c>
      <c r="JI15" s="11">
        <v>7801.6209836581584</v>
      </c>
      <c r="JJ15" s="11">
        <v>7812.3365812877137</v>
      </c>
      <c r="JK15" s="11">
        <v>7786.1643590601871</v>
      </c>
      <c r="JL15" s="11">
        <v>7837.6098932706691</v>
      </c>
      <c r="JM15" s="11">
        <v>7836.235940844952</v>
      </c>
      <c r="JN15" s="11">
        <v>7801.8220790600708</v>
      </c>
      <c r="JO15" s="11">
        <v>7941.3419688669237</v>
      </c>
      <c r="JP15" s="11">
        <v>8051.8821504403832</v>
      </c>
      <c r="JQ15" s="11">
        <v>8075.5073924515591</v>
      </c>
      <c r="JR15" s="11">
        <v>8120.7677934275762</v>
      </c>
      <c r="JS15" s="11">
        <v>8136.8783680560509</v>
      </c>
      <c r="JT15" s="11">
        <v>8244.3105776319844</v>
      </c>
      <c r="JU15" s="11">
        <v>8297.3133192951173</v>
      </c>
      <c r="JV15" s="11">
        <v>8273.1904696333531</v>
      </c>
      <c r="JW15" s="11">
        <v>8216.3866423351428</v>
      </c>
      <c r="JX15" s="11">
        <v>8213.6787936811397</v>
      </c>
      <c r="JY15" s="11">
        <v>8206.1910235694286</v>
      </c>
      <c r="JZ15" s="11">
        <v>8193.2663755903086</v>
      </c>
      <c r="KA15" s="11">
        <v>8183.9126443568985</v>
      </c>
      <c r="KB15" s="11">
        <v>8177.5133951751786</v>
      </c>
      <c r="KC15" s="11">
        <v>8162.2492759020815</v>
      </c>
      <c r="KD15" s="11">
        <v>8146.6261288965652</v>
      </c>
      <c r="KE15" s="11">
        <v>8145.0670523648305</v>
      </c>
      <c r="KF15" s="11">
        <v>8154.7553165892095</v>
      </c>
      <c r="KG15" s="11">
        <v>8157.4599281262235</v>
      </c>
      <c r="KH15" s="11">
        <v>8172.9511900195048</v>
      </c>
      <c r="KI15" s="11">
        <v>8173.301804147547</v>
      </c>
      <c r="KJ15" s="11">
        <v>8193.9367425036999</v>
      </c>
      <c r="KK15" s="11">
        <v>8196.7287054142598</v>
      </c>
      <c r="KL15" s="23"/>
      <c r="KM15" s="11">
        <f>SMALL(Tabela2[[#This Row],[1]:[285]],1)</f>
        <v>2.0321522242738865E-11</v>
      </c>
      <c r="KN15" s="11">
        <f>MATCH(Tabela2[[#This Row],[1° menor]],Tabela2[[#This Row],[1]:[285]],0)</f>
        <v>94</v>
      </c>
      <c r="KO1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0.28331286711450243</v>
      </c>
      <c r="KP15" s="11">
        <f>VLOOKUP(Tabela2[[#This Row],[Shape]],shape!A:D,4,0)+VLOOKUP(Tabela2[[#This Row],[Shape]]+1,shape!A:E,5,0)*Tabela2[[#This Row],[% avanc]]</f>
        <v>2799.0844410239902</v>
      </c>
      <c r="KQ15" s="15">
        <f>Tabela2[[#This Row],[8686,881807]]/Tabela2[[#Headers],[8686,881807]]</f>
        <v>0.3222196989912367</v>
      </c>
      <c r="KR15" s="11">
        <f>Tabela2[[#This Row],[8686,881807]]-KP14</f>
        <v>242.7700132524601</v>
      </c>
      <c r="KS15" s="11">
        <f>(Tabela2[[#This Row],[hora bus]]-H14)*86400</f>
        <v>44.999999832361937</v>
      </c>
      <c r="KT15" s="11">
        <f>Tabela2[[#This Row],[desloc]]/Tabela2[[#This Row],[seconds]]</f>
        <v>5.3948892034855307</v>
      </c>
      <c r="KU15" s="11">
        <f>Tabela2[[#This Row],[spd m/s]]*3.6</f>
        <v>19.421601132547909</v>
      </c>
      <c r="KV15" s="23"/>
      <c r="KW15" s="22">
        <f t="shared" si="0"/>
        <v>0</v>
      </c>
      <c r="KX15" s="23">
        <f t="shared" si="1"/>
        <v>0</v>
      </c>
      <c r="KY15" s="23">
        <f t="shared" si="2"/>
        <v>0</v>
      </c>
      <c r="KZ15" s="23">
        <f t="shared" si="3"/>
        <v>0</v>
      </c>
      <c r="LA15" s="23">
        <f t="shared" si="4"/>
        <v>0</v>
      </c>
      <c r="LB15" s="23">
        <f t="shared" si="5"/>
        <v>0</v>
      </c>
      <c r="LC15" s="23">
        <f t="shared" si="6"/>
        <v>0</v>
      </c>
      <c r="LD15" s="23">
        <f t="shared" si="7"/>
        <v>0</v>
      </c>
      <c r="LE15" s="23">
        <f t="shared" si="8"/>
        <v>2799.0844410239902</v>
      </c>
      <c r="LF15" s="22">
        <f t="shared" si="17"/>
        <v>0</v>
      </c>
      <c r="LG15" s="23">
        <f t="shared" si="9"/>
        <v>0</v>
      </c>
      <c r="LH15" s="23">
        <f t="shared" si="10"/>
        <v>0</v>
      </c>
      <c r="LI15" s="23">
        <f t="shared" si="11"/>
        <v>2799.0844410239902</v>
      </c>
      <c r="LJ15" s="23">
        <f t="shared" si="12"/>
        <v>8570.3152119992501</v>
      </c>
      <c r="LK15" s="23">
        <f t="shared" si="13"/>
        <v>0</v>
      </c>
      <c r="LL15" s="23">
        <f t="shared" si="14"/>
        <v>21</v>
      </c>
      <c r="LM15" s="23">
        <f t="shared" si="15"/>
        <v>0</v>
      </c>
      <c r="LN15" s="23">
        <f t="shared" si="16"/>
        <v>0</v>
      </c>
    </row>
    <row r="16" spans="1:403" x14ac:dyDescent="0.25">
      <c r="A16" s="22">
        <v>77970</v>
      </c>
      <c r="B16" s="22">
        <v>2</v>
      </c>
      <c r="C16" s="23" t="s">
        <v>827</v>
      </c>
      <c r="D16" s="22">
        <v>332</v>
      </c>
      <c r="E16" s="24">
        <v>9.0277777777777769E-3</v>
      </c>
      <c r="F16" s="23" t="s">
        <v>775</v>
      </c>
      <c r="G16" s="23" t="b">
        <v>1</v>
      </c>
      <c r="H16" s="25">
        <v>43538.00917824074</v>
      </c>
      <c r="I16" s="26" t="s">
        <v>194</v>
      </c>
      <c r="J16" s="23" t="s">
        <v>195</v>
      </c>
      <c r="K16" s="11">
        <f>IF(AND(Tabela2[[#This Row],[hora bus]]=H15,Tabela2[[#This Row],[lat bus]]=I15,Tabela2[[#This Row],[lon bus]]=J15),1,0)</f>
        <v>0</v>
      </c>
      <c r="L16" s="23"/>
      <c r="M16" s="11">
        <v>38</v>
      </c>
      <c r="N16" s="11">
        <v>4787.7787880670985</v>
      </c>
      <c r="O16" s="11">
        <v>4781.55164604538</v>
      </c>
      <c r="P16" s="11">
        <v>4772.6992172566124</v>
      </c>
      <c r="Q16" s="11">
        <v>4715.3785368842427</v>
      </c>
      <c r="R16" s="11">
        <v>4629.5316326878838</v>
      </c>
      <c r="S16" s="11">
        <v>4608.9467855867488</v>
      </c>
      <c r="T16" s="11">
        <v>4589.3113370605506</v>
      </c>
      <c r="U16" s="11">
        <v>4577.7294866185111</v>
      </c>
      <c r="V16" s="11">
        <v>4561.8412690225041</v>
      </c>
      <c r="W16" s="11">
        <v>4550.6699232091378</v>
      </c>
      <c r="X16" s="11">
        <v>4540.8597024504934</v>
      </c>
      <c r="Y16" s="11">
        <v>4518.7201585781831</v>
      </c>
      <c r="Z16" s="11">
        <v>4505.5957326218386</v>
      </c>
      <c r="AA16" s="11">
        <v>4484.923533265378</v>
      </c>
      <c r="AB16" s="11">
        <v>4475.673708192021</v>
      </c>
      <c r="AC16" s="11">
        <v>4460.1641525345394</v>
      </c>
      <c r="AD16" s="11">
        <v>4435.485698222893</v>
      </c>
      <c r="AE16" s="11">
        <v>4425.2192309653456</v>
      </c>
      <c r="AF16" s="11">
        <v>4354.9805149359354</v>
      </c>
      <c r="AG16" s="11">
        <v>4320.6395708703039</v>
      </c>
      <c r="AH16" s="11">
        <v>4290.7702597209345</v>
      </c>
      <c r="AI16" s="11">
        <v>4266.5045458488621</v>
      </c>
      <c r="AJ16" s="11">
        <v>4244.8471148214658</v>
      </c>
      <c r="AK16" s="11">
        <v>4229.2777806992717</v>
      </c>
      <c r="AL16" s="11">
        <v>4202.6179605556736</v>
      </c>
      <c r="AM16" s="11">
        <v>4191.2274420154808</v>
      </c>
      <c r="AN16" s="11">
        <v>4177.6808070981278</v>
      </c>
      <c r="AO16" s="11">
        <v>4167.6172528926509</v>
      </c>
      <c r="AP16" s="11">
        <v>4164.3174428323673</v>
      </c>
      <c r="AQ16" s="11">
        <v>4169.2453983177957</v>
      </c>
      <c r="AR16" s="11">
        <v>4168.324103798418</v>
      </c>
      <c r="AS16" s="11">
        <v>4162.7010219749309</v>
      </c>
      <c r="AT16" s="11">
        <v>4169.2542892186921</v>
      </c>
      <c r="AU16" s="11">
        <v>4173.9803397565311</v>
      </c>
      <c r="AV16" s="11">
        <v>4166.181336695211</v>
      </c>
      <c r="AW16" s="11">
        <v>4162.89724672187</v>
      </c>
      <c r="AX16" s="11">
        <v>4161.8839254046397</v>
      </c>
      <c r="AY16" s="11">
        <v>4152.3007500239955</v>
      </c>
      <c r="AZ16" s="11">
        <v>4134.3995503703718</v>
      </c>
      <c r="BA16" s="11">
        <v>4108.4077012980406</v>
      </c>
      <c r="BB16" s="11">
        <v>4061.4439222312453</v>
      </c>
      <c r="BC16" s="11">
        <v>3988.6343753153965</v>
      </c>
      <c r="BD16" s="11">
        <v>3921.4876154705348</v>
      </c>
      <c r="BE16" s="11">
        <v>3900.6989230301165</v>
      </c>
      <c r="BF16" s="11">
        <v>3878.2703267907773</v>
      </c>
      <c r="BG16" s="11">
        <v>3841.7283169706138</v>
      </c>
      <c r="BH16" s="11">
        <v>3827.5692741278845</v>
      </c>
      <c r="BI16" s="11">
        <v>3810.6409951867586</v>
      </c>
      <c r="BJ16" s="11">
        <v>3784.4927371746271</v>
      </c>
      <c r="BK16" s="11">
        <v>3709.5186018159116</v>
      </c>
      <c r="BL16" s="11">
        <v>3470.4280164968036</v>
      </c>
      <c r="BM16" s="11">
        <v>3329.6966234902843</v>
      </c>
      <c r="BN16" s="11">
        <v>3299.6772729755844</v>
      </c>
      <c r="BO16" s="11">
        <v>3188.9560659963786</v>
      </c>
      <c r="BP16" s="11">
        <v>3180.4297458991896</v>
      </c>
      <c r="BQ16" s="11">
        <v>3091.0452639683485</v>
      </c>
      <c r="BR16" s="11">
        <v>3006.3620288651741</v>
      </c>
      <c r="BS16" s="11">
        <v>2975.6965786839801</v>
      </c>
      <c r="BT16" s="11">
        <v>2926.0819197472188</v>
      </c>
      <c r="BU16" s="11">
        <v>2866.6273403323953</v>
      </c>
      <c r="BV16" s="11">
        <v>2865.7912089221982</v>
      </c>
      <c r="BW16" s="11">
        <v>2716.5175121411457</v>
      </c>
      <c r="BX16" s="11">
        <v>2625.2831651978654</v>
      </c>
      <c r="BY16" s="11">
        <v>2502.7630778173675</v>
      </c>
      <c r="BZ16" s="11">
        <v>2485.32181801876</v>
      </c>
      <c r="CA16" s="11">
        <v>2446.2821995054633</v>
      </c>
      <c r="CB16" s="11">
        <v>2384.3094347668525</v>
      </c>
      <c r="CC16" s="11">
        <v>2264.1055545080485</v>
      </c>
      <c r="CD16" s="11">
        <v>2170.1661117721401</v>
      </c>
      <c r="CE16" s="11">
        <v>2076.896814232307</v>
      </c>
      <c r="CF16" s="11">
        <v>1992.9265493707728</v>
      </c>
      <c r="CG16" s="11">
        <v>1798.3091228091193</v>
      </c>
      <c r="CH16" s="11">
        <v>1720.7326813247478</v>
      </c>
      <c r="CI16" s="11">
        <v>1529.0201771581915</v>
      </c>
      <c r="CJ16" s="11">
        <v>1454.2591334585234</v>
      </c>
      <c r="CK16" s="11">
        <v>1364.0733088598308</v>
      </c>
      <c r="CL16" s="11">
        <v>1336.0649166672358</v>
      </c>
      <c r="CM16" s="11">
        <v>1287.6981167223523</v>
      </c>
      <c r="CN16" s="11">
        <v>1228.8297001908613</v>
      </c>
      <c r="CO16" s="11">
        <v>1147.0840800697779</v>
      </c>
      <c r="CP16" s="11">
        <v>1094.3286164639549</v>
      </c>
      <c r="CQ16" s="11">
        <v>898.44602484526968</v>
      </c>
      <c r="CR16" s="11">
        <v>721.43406528766184</v>
      </c>
      <c r="CS16" s="11">
        <v>648.04758459214258</v>
      </c>
      <c r="CT16" s="11">
        <v>620.03916639327019</v>
      </c>
      <c r="CU16" s="11">
        <v>578.74080316078107</v>
      </c>
      <c r="CV16" s="11">
        <v>481.1496084026619</v>
      </c>
      <c r="CW16" s="11">
        <v>355.46341566956153</v>
      </c>
      <c r="CX16" s="11">
        <v>296.56926930683306</v>
      </c>
      <c r="CY16" s="11">
        <v>241.5207291340387</v>
      </c>
      <c r="CZ16" s="11">
        <v>191.46950246130007</v>
      </c>
      <c r="DA16" s="11">
        <v>139.64970466675862</v>
      </c>
      <c r="DB16" s="11">
        <v>81.896083939271918</v>
      </c>
      <c r="DC16" s="11">
        <v>3.2351010759157361E-11</v>
      </c>
      <c r="DD16" s="11">
        <v>14.459728563073682</v>
      </c>
      <c r="DE16" s="11">
        <v>27.297587756323182</v>
      </c>
      <c r="DF16" s="11">
        <v>58.964436286374223</v>
      </c>
      <c r="DG16" s="11">
        <v>74.314015079184742</v>
      </c>
      <c r="DH16" s="11">
        <v>128.7296928948164</v>
      </c>
      <c r="DI16" s="11">
        <v>179.67860973315462</v>
      </c>
      <c r="DJ16" s="11">
        <v>212.75718824674288</v>
      </c>
      <c r="DK16" s="11">
        <v>233.97801318113127</v>
      </c>
      <c r="DL16" s="11">
        <v>568.80049899314679</v>
      </c>
      <c r="DM16" s="11">
        <v>697.76615166490058</v>
      </c>
      <c r="DN16" s="11">
        <v>784.69560833350351</v>
      </c>
      <c r="DO16" s="11">
        <v>878.67697854394453</v>
      </c>
      <c r="DP16" s="11">
        <v>914.38408150151304</v>
      </c>
      <c r="DQ16" s="11">
        <v>999.56341175087539</v>
      </c>
      <c r="DR16" s="11">
        <v>1015.4406921803239</v>
      </c>
      <c r="DS16" s="11">
        <v>1026.4329562682371</v>
      </c>
      <c r="DT16" s="11">
        <v>1035.8629635750922</v>
      </c>
      <c r="DU16" s="11">
        <v>1045.4230732229018</v>
      </c>
      <c r="DV16" s="11">
        <v>1044.1509675242355</v>
      </c>
      <c r="DW16" s="11">
        <v>1038.6951353875647</v>
      </c>
      <c r="DX16" s="11">
        <v>960.00474419573015</v>
      </c>
      <c r="DY16" s="11">
        <v>1039.6123369378845</v>
      </c>
      <c r="DZ16" s="11">
        <v>1039.9634122264017</v>
      </c>
      <c r="EA16" s="11">
        <v>1065.8011752607472</v>
      </c>
      <c r="EB16" s="11">
        <v>1202.9860025963224</v>
      </c>
      <c r="EC16" s="11">
        <v>1236.3829967415193</v>
      </c>
      <c r="ED16" s="11">
        <v>1423.3210994600674</v>
      </c>
      <c r="EE16" s="11">
        <v>1490.3074509123996</v>
      </c>
      <c r="EF16" s="11">
        <v>1710.8645701583473</v>
      </c>
      <c r="EG16" s="11">
        <v>1884.3282580438752</v>
      </c>
      <c r="EH16" s="11">
        <v>2034.5310789926468</v>
      </c>
      <c r="EI16" s="11">
        <v>2152.5910246368353</v>
      </c>
      <c r="EJ16" s="11">
        <v>2216.242870322294</v>
      </c>
      <c r="EK16" s="11">
        <v>2264.5029806702951</v>
      </c>
      <c r="EL16" s="11">
        <v>2341.140694580436</v>
      </c>
      <c r="EM16" s="11">
        <v>2348.195623765338</v>
      </c>
      <c r="EN16" s="11">
        <v>2430.1427808196972</v>
      </c>
      <c r="EO16" s="11">
        <v>2520.3190105412878</v>
      </c>
      <c r="EP16" s="11">
        <v>2564.075066481219</v>
      </c>
      <c r="EQ16" s="11">
        <v>2702.272225192296</v>
      </c>
      <c r="ER16" s="11">
        <v>2775.723958662154</v>
      </c>
      <c r="ES16" s="11">
        <v>2912.0802305243246</v>
      </c>
      <c r="ET16" s="11">
        <v>2976.1330359274407</v>
      </c>
      <c r="EU16" s="11">
        <v>3051.8659206085704</v>
      </c>
      <c r="EV16" s="11">
        <v>3114.7944755597464</v>
      </c>
      <c r="EW16" s="11">
        <v>3184.4535859358757</v>
      </c>
      <c r="EX16" s="11">
        <v>3432.3031808020173</v>
      </c>
      <c r="EY16" s="11">
        <v>3514.348675349615</v>
      </c>
      <c r="EZ16" s="11">
        <v>3685.6686530379998</v>
      </c>
      <c r="FA16" s="11">
        <v>3852.4020501629639</v>
      </c>
      <c r="FB16" s="11">
        <v>3935.5536581070915</v>
      </c>
      <c r="FC16" s="11">
        <v>3977.2117014572923</v>
      </c>
      <c r="FD16" s="11">
        <v>4032.1773179737188</v>
      </c>
      <c r="FE16" s="11">
        <v>4156.6569074842519</v>
      </c>
      <c r="FF16" s="11">
        <v>4329.7076481493314</v>
      </c>
      <c r="FG16" s="11">
        <v>4354.5633951135806</v>
      </c>
      <c r="FH16" s="11">
        <v>4398.8483961713455</v>
      </c>
      <c r="FI16" s="11">
        <v>4480.3970293580087</v>
      </c>
      <c r="FJ16" s="11">
        <v>4525.0655656253348</v>
      </c>
      <c r="FK16" s="11">
        <v>4542.5413571092649</v>
      </c>
      <c r="FL16" s="11">
        <v>4557.6364046885683</v>
      </c>
      <c r="FM16" s="11">
        <v>4562.6646900448495</v>
      </c>
      <c r="FN16" s="11">
        <v>4594.7066512043912</v>
      </c>
      <c r="FO16" s="11">
        <v>4615.3781516099934</v>
      </c>
      <c r="FP16" s="11">
        <v>4639.255673244129</v>
      </c>
      <c r="FQ16" s="11">
        <v>4664.5514609585525</v>
      </c>
      <c r="FR16" s="11">
        <v>4675.2287375839214</v>
      </c>
      <c r="FS16" s="11">
        <v>4719.1110659454698</v>
      </c>
      <c r="FT16" s="11">
        <v>4790.7773122738372</v>
      </c>
      <c r="FU16" s="11">
        <v>4894.4065387960536</v>
      </c>
      <c r="FV16" s="11">
        <v>5034.5258676432277</v>
      </c>
      <c r="FW16" s="11">
        <v>5079.6537719035687</v>
      </c>
      <c r="FX16" s="11">
        <v>5098.5809122202581</v>
      </c>
      <c r="FY16" s="11">
        <v>5119.8052202380304</v>
      </c>
      <c r="FZ16" s="11">
        <v>5138.1930976525528</v>
      </c>
      <c r="GA16" s="11">
        <v>5166.5008903888711</v>
      </c>
      <c r="GB16" s="11">
        <v>5188.6712111258148</v>
      </c>
      <c r="GC16" s="11">
        <v>5220.0631270906142</v>
      </c>
      <c r="GD16" s="11">
        <v>5254.0739265841603</v>
      </c>
      <c r="GE16" s="11">
        <v>5278.8192214582059</v>
      </c>
      <c r="GF16" s="11">
        <v>5299.4281529390237</v>
      </c>
      <c r="GG16" s="11">
        <v>5312.4672399576657</v>
      </c>
      <c r="GH16" s="11">
        <v>5325.6028250186127</v>
      </c>
      <c r="GI16" s="11">
        <v>5329.1298705561203</v>
      </c>
      <c r="GJ16" s="11">
        <v>5338.7925491348424</v>
      </c>
      <c r="GK16" s="11">
        <v>5343.7926623752128</v>
      </c>
      <c r="GL16" s="11">
        <v>5358.5840553492944</v>
      </c>
      <c r="GM16" s="11">
        <v>5343.6950863669663</v>
      </c>
      <c r="GN16" s="11">
        <v>5353.0571727989636</v>
      </c>
      <c r="GO16" s="11">
        <v>5360.982255844795</v>
      </c>
      <c r="GP16" s="11">
        <v>5371.8395450656089</v>
      </c>
      <c r="GQ16" s="11">
        <v>5430.8000639197144</v>
      </c>
      <c r="GR16" s="11">
        <v>5551.237367972265</v>
      </c>
      <c r="GS16" s="11">
        <v>5701.7265388062324</v>
      </c>
      <c r="GT16" s="11">
        <v>5766.1799289854134</v>
      </c>
      <c r="GU16" s="11">
        <v>5785.6049433944518</v>
      </c>
      <c r="GV16" s="11">
        <v>5810.9697588243671</v>
      </c>
      <c r="GW16" s="11">
        <v>5837.6969510207973</v>
      </c>
      <c r="GX16" s="11">
        <v>5865.0599702317913</v>
      </c>
      <c r="GY16" s="11">
        <v>5881.0514372385915</v>
      </c>
      <c r="GZ16" s="11">
        <v>6021.5113917657391</v>
      </c>
      <c r="HA16" s="11">
        <v>6041.6457675212923</v>
      </c>
      <c r="HB16" s="11">
        <v>6056.9308737915053</v>
      </c>
      <c r="HC16" s="11">
        <v>6073.1871444457074</v>
      </c>
      <c r="HD16" s="11">
        <v>6085.192948532318</v>
      </c>
      <c r="HE16" s="11">
        <v>6092.8120637345428</v>
      </c>
      <c r="HF16" s="11">
        <v>6085.4357037252948</v>
      </c>
      <c r="HG16" s="11">
        <v>6133.7564443847523</v>
      </c>
      <c r="HH16" s="11">
        <v>6141.7719268598448</v>
      </c>
      <c r="HI16" s="11">
        <v>6170.0758278778058</v>
      </c>
      <c r="HJ16" s="11">
        <v>6179.6471435699841</v>
      </c>
      <c r="HK16" s="11">
        <v>6170.7114014447543</v>
      </c>
      <c r="HL16" s="11">
        <v>6163.4154999908869</v>
      </c>
      <c r="HM16" s="11">
        <v>6117.9048894519838</v>
      </c>
      <c r="HN16" s="11">
        <v>6058.4788515027167</v>
      </c>
      <c r="HO16" s="11">
        <v>6015.6195843548103</v>
      </c>
      <c r="HP16" s="11">
        <v>6032.4968189823312</v>
      </c>
      <c r="HQ16" s="11">
        <v>6023.1381324080357</v>
      </c>
      <c r="HR16" s="11">
        <v>5932.4573069929556</v>
      </c>
      <c r="HS16" s="11">
        <v>5943.1829525534968</v>
      </c>
      <c r="HT16" s="11">
        <v>5950.401176608234</v>
      </c>
      <c r="HU16" s="11">
        <v>5913.5405840671192</v>
      </c>
      <c r="HV16" s="11">
        <v>5917.5128020007505</v>
      </c>
      <c r="HW16" s="11">
        <v>5924.6978637460161</v>
      </c>
      <c r="HX16" s="11">
        <v>5936.5122095376728</v>
      </c>
      <c r="HY16" s="11">
        <v>5951.0188834481241</v>
      </c>
      <c r="HZ16" s="11">
        <v>5967.8498264370228</v>
      </c>
      <c r="IA16" s="11">
        <v>6086.1736358772341</v>
      </c>
      <c r="IB16" s="11">
        <v>6213.6267120643988</v>
      </c>
      <c r="IC16" s="11">
        <v>6257.400847279333</v>
      </c>
      <c r="ID16" s="11">
        <v>6301.5090243868835</v>
      </c>
      <c r="IE16" s="11">
        <v>6341.1019509155549</v>
      </c>
      <c r="IF16" s="11">
        <v>6380.4449958256055</v>
      </c>
      <c r="IG16" s="11">
        <v>6498.1619012253213</v>
      </c>
      <c r="IH16" s="11">
        <v>6529.5221169756296</v>
      </c>
      <c r="II16" s="11">
        <v>6571.1091817401739</v>
      </c>
      <c r="IJ16" s="11">
        <v>6607.6519827857901</v>
      </c>
      <c r="IK16" s="11">
        <v>6658.5900968523274</v>
      </c>
      <c r="IL16" s="11">
        <v>6697.1549049121304</v>
      </c>
      <c r="IM16" s="11">
        <v>6739.6827381893345</v>
      </c>
      <c r="IN16" s="11">
        <v>6803.2217502680378</v>
      </c>
      <c r="IO16" s="11">
        <v>6940.7548076990106</v>
      </c>
      <c r="IP16" s="11">
        <v>6973.1558904133171</v>
      </c>
      <c r="IQ16" s="11">
        <v>6973.8640451361562</v>
      </c>
      <c r="IR16" s="11">
        <v>7027.0174741084193</v>
      </c>
      <c r="IS16" s="11">
        <v>7093.5974665568192</v>
      </c>
      <c r="IT16" s="11">
        <v>7132.659549769307</v>
      </c>
      <c r="IU16" s="11">
        <v>7155.3749134144146</v>
      </c>
      <c r="IV16" s="11">
        <v>7172.6656118197661</v>
      </c>
      <c r="IW16" s="11">
        <v>7178.5928614000923</v>
      </c>
      <c r="IX16" s="11">
        <v>7189.055185815605</v>
      </c>
      <c r="IY16" s="11">
        <v>7210.0187919428699</v>
      </c>
      <c r="IZ16" s="11">
        <v>7250.6345384532433</v>
      </c>
      <c r="JA16" s="11">
        <v>7300.4083533318217</v>
      </c>
      <c r="JB16" s="11">
        <v>7392.2613068579285</v>
      </c>
      <c r="JC16" s="11">
        <v>7500.9236159259654</v>
      </c>
      <c r="JD16" s="11">
        <v>7580.7488555244736</v>
      </c>
      <c r="JE16" s="11">
        <v>7599.3993713571226</v>
      </c>
      <c r="JF16" s="11">
        <v>7612.8709969019956</v>
      </c>
      <c r="JG16" s="11">
        <v>7605.4415569739804</v>
      </c>
      <c r="JH16" s="11">
        <v>7689.0748407827377</v>
      </c>
      <c r="JI16" s="11">
        <v>7747.2736371803139</v>
      </c>
      <c r="JJ16" s="11">
        <v>7757.9819061724374</v>
      </c>
      <c r="JK16" s="11">
        <v>7731.7840354530972</v>
      </c>
      <c r="JL16" s="11">
        <v>7783.2037417622469</v>
      </c>
      <c r="JM16" s="11">
        <v>7781.822801343701</v>
      </c>
      <c r="JN16" s="11">
        <v>7747.3582626848847</v>
      </c>
      <c r="JO16" s="11">
        <v>7886.8117617945964</v>
      </c>
      <c r="JP16" s="11">
        <v>7997.3264943476725</v>
      </c>
      <c r="JQ16" s="11">
        <v>8020.941331265265</v>
      </c>
      <c r="JR16" s="11">
        <v>8066.2049085158733</v>
      </c>
      <c r="JS16" s="11">
        <v>8082.3511010635348</v>
      </c>
      <c r="JT16" s="11">
        <v>8189.8282645978779</v>
      </c>
      <c r="JU16" s="11">
        <v>8242.848697378291</v>
      </c>
      <c r="JV16" s="11">
        <v>8218.723134112448</v>
      </c>
      <c r="JW16" s="11">
        <v>8161.9330953505114</v>
      </c>
      <c r="JX16" s="11">
        <v>8159.2466751841594</v>
      </c>
      <c r="JY16" s="11">
        <v>8151.7690611261678</v>
      </c>
      <c r="JZ16" s="11">
        <v>8138.8538555016694</v>
      </c>
      <c r="KA16" s="11">
        <v>8129.5098327512333</v>
      </c>
      <c r="KB16" s="11">
        <v>8123.1183440109398</v>
      </c>
      <c r="KC16" s="11">
        <v>8107.863689108669</v>
      </c>
      <c r="KD16" s="11">
        <v>8092.242694004638</v>
      </c>
      <c r="KE16" s="11">
        <v>8090.6757057466302</v>
      </c>
      <c r="KF16" s="11">
        <v>8100.3575272160697</v>
      </c>
      <c r="KG16" s="11">
        <v>8103.0541339432675</v>
      </c>
      <c r="KH16" s="11">
        <v>8118.5378145013638</v>
      </c>
      <c r="KI16" s="11">
        <v>8118.8798548526383</v>
      </c>
      <c r="KJ16" s="11">
        <v>8139.5071017505088</v>
      </c>
      <c r="KK16" s="11">
        <v>8142.2964323668793</v>
      </c>
      <c r="KL16" s="23"/>
      <c r="KM16" s="11">
        <f>SMALL(Tabela2[[#This Row],[1]:[285]],1)</f>
        <v>3.2351010759157361E-11</v>
      </c>
      <c r="KN16" s="11">
        <f>MATCH(Tabela2[[#This Row],[1° menor]],Tabela2[[#This Row],[1]:[285]],0)</f>
        <v>94</v>
      </c>
      <c r="KO1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0.84993886757415782</v>
      </c>
      <c r="KP16" s="11">
        <f>VLOOKUP(Tabela2[[#This Row],[Shape]],shape!A:D,4,0)+VLOOKUP(Tabela2[[#This Row],[Shape]]+1,shape!A:E,5,0)*Tabela2[[#This Row],[% avanc]]</f>
        <v>2826.384175575432</v>
      </c>
      <c r="KQ16" s="15">
        <f>Tabela2[[#This Row],[8686,881807]]/Tabela2[[#Headers],[8686,881807]]</f>
        <v>0.32536233810593529</v>
      </c>
      <c r="KR16" s="11">
        <f>Tabela2[[#This Row],[8686,881807]]-KP15</f>
        <v>27.299734551441816</v>
      </c>
      <c r="KS16" s="11">
        <f>(Tabela2[[#This Row],[hora bus]]-H15)*86400</f>
        <v>44.999999832361937</v>
      </c>
      <c r="KT16" s="11">
        <f>Tabela2[[#This Row],[desloc]]/Tabela2[[#This Row],[seconds]]</f>
        <v>0.60666077006980557</v>
      </c>
      <c r="KU16" s="11">
        <f>Tabela2[[#This Row],[spd m/s]]*3.6</f>
        <v>2.1839787722513</v>
      </c>
      <c r="KV16" s="23"/>
      <c r="KW16" s="22">
        <f t="shared" si="0"/>
        <v>0</v>
      </c>
      <c r="KX16" s="23">
        <f t="shared" si="1"/>
        <v>0</v>
      </c>
      <c r="KY16" s="23">
        <f t="shared" si="2"/>
        <v>0</v>
      </c>
      <c r="KZ16" s="23">
        <f t="shared" si="3"/>
        <v>0</v>
      </c>
      <c r="LA16" s="23">
        <f t="shared" si="4"/>
        <v>0</v>
      </c>
      <c r="LB16" s="23">
        <f t="shared" si="5"/>
        <v>0</v>
      </c>
      <c r="LC16" s="23">
        <f t="shared" si="6"/>
        <v>0</v>
      </c>
      <c r="LD16" s="23">
        <f t="shared" si="7"/>
        <v>0</v>
      </c>
      <c r="LE16" s="23">
        <f t="shared" si="8"/>
        <v>2826.384175575432</v>
      </c>
      <c r="LF16" s="22">
        <f t="shared" si="17"/>
        <v>0</v>
      </c>
      <c r="LG16" s="23">
        <f t="shared" si="9"/>
        <v>0</v>
      </c>
      <c r="LH16" s="23">
        <f t="shared" si="10"/>
        <v>0</v>
      </c>
      <c r="LI16" s="23">
        <f t="shared" si="11"/>
        <v>2826.384175575432</v>
      </c>
      <c r="LJ16" s="23">
        <f t="shared" si="12"/>
        <v>8570.3152119992501</v>
      </c>
      <c r="LK16" s="23">
        <f t="shared" si="13"/>
        <v>0</v>
      </c>
      <c r="LL16" s="23">
        <f t="shared" si="14"/>
        <v>20</v>
      </c>
      <c r="LM16" s="23">
        <f t="shared" si="15"/>
        <v>0</v>
      </c>
      <c r="LN16" s="23">
        <f t="shared" si="16"/>
        <v>0</v>
      </c>
    </row>
    <row r="17" spans="1:326" x14ac:dyDescent="0.25">
      <c r="A17" s="22">
        <v>77972</v>
      </c>
      <c r="B17" s="22">
        <v>2</v>
      </c>
      <c r="C17" s="23" t="s">
        <v>829</v>
      </c>
      <c r="D17" s="22">
        <v>332</v>
      </c>
      <c r="E17" s="24">
        <v>9.7222222222222224E-3</v>
      </c>
      <c r="F17" s="23" t="s">
        <v>775</v>
      </c>
      <c r="G17" s="23" t="b">
        <v>1</v>
      </c>
      <c r="H17" s="25">
        <v>43538.009699074071</v>
      </c>
      <c r="I17" s="26" t="s">
        <v>446</v>
      </c>
      <c r="J17" s="23" t="s">
        <v>447</v>
      </c>
      <c r="K17" s="11">
        <f>IF(AND(Tabela2[[#This Row],[hora bus]]=H16,Tabela2[[#This Row],[lat bus]]=I16,Tabela2[[#This Row],[lon bus]]=J16),1,0)</f>
        <v>0</v>
      </c>
      <c r="L17" s="23"/>
      <c r="M17" s="11">
        <v>40</v>
      </c>
      <c r="N17" s="11">
        <v>5333.1464532458804</v>
      </c>
      <c r="O17" s="11">
        <v>5326.9285626440005</v>
      </c>
      <c r="P17" s="11">
        <v>5318.0853157532501</v>
      </c>
      <c r="Q17" s="11">
        <v>5260.7778220792779</v>
      </c>
      <c r="R17" s="11">
        <v>5174.9332374777305</v>
      </c>
      <c r="S17" s="11">
        <v>5154.3424879205113</v>
      </c>
      <c r="T17" s="11">
        <v>5134.7094631877835</v>
      </c>
      <c r="U17" s="11">
        <v>5123.1323451686085</v>
      </c>
      <c r="V17" s="11">
        <v>5107.2504083105496</v>
      </c>
      <c r="W17" s="11">
        <v>5096.0858059601533</v>
      </c>
      <c r="X17" s="11">
        <v>5086.2800750951592</v>
      </c>
      <c r="Y17" s="11">
        <v>5064.1422997568452</v>
      </c>
      <c r="Z17" s="11">
        <v>5051.0147698555656</v>
      </c>
      <c r="AA17" s="11">
        <v>5030.3338101998152</v>
      </c>
      <c r="AB17" s="11">
        <v>5021.0757553441526</v>
      </c>
      <c r="AC17" s="11">
        <v>5005.5596406492105</v>
      </c>
      <c r="AD17" s="11">
        <v>4980.8777898217713</v>
      </c>
      <c r="AE17" s="11">
        <v>4970.6117606435973</v>
      </c>
      <c r="AF17" s="11">
        <v>4900.3865728157261</v>
      </c>
      <c r="AG17" s="11">
        <v>4866.0611000436111</v>
      </c>
      <c r="AH17" s="11">
        <v>4836.1932169019465</v>
      </c>
      <c r="AI17" s="11">
        <v>4811.9262689340976</v>
      </c>
      <c r="AJ17" s="11">
        <v>4790.267149796472</v>
      </c>
      <c r="AK17" s="11">
        <v>4774.6960130676707</v>
      </c>
      <c r="AL17" s="11">
        <v>4748.0335763248622</v>
      </c>
      <c r="AM17" s="11">
        <v>4736.6397251034105</v>
      </c>
      <c r="AN17" s="11">
        <v>4723.0853090483279</v>
      </c>
      <c r="AO17" s="11">
        <v>4713.0008441571408</v>
      </c>
      <c r="AP17" s="11">
        <v>4709.6642550198094</v>
      </c>
      <c r="AQ17" s="11">
        <v>4714.5576967928118</v>
      </c>
      <c r="AR17" s="11">
        <v>4713.6077130063213</v>
      </c>
      <c r="AS17" s="11">
        <v>4707.9276808218674</v>
      </c>
      <c r="AT17" s="11">
        <v>4714.4115936072512</v>
      </c>
      <c r="AU17" s="11">
        <v>4719.0928837673546</v>
      </c>
      <c r="AV17" s="11">
        <v>4711.2158142924864</v>
      </c>
      <c r="AW17" s="11">
        <v>4707.776048351061</v>
      </c>
      <c r="AX17" s="11">
        <v>4706.5780834756815</v>
      </c>
      <c r="AY17" s="11">
        <v>4696.8289328956844</v>
      </c>
      <c r="AZ17" s="11">
        <v>4678.7709477761155</v>
      </c>
      <c r="BA17" s="11">
        <v>4652.6142313052651</v>
      </c>
      <c r="BB17" s="11">
        <v>4605.463086222594</v>
      </c>
      <c r="BC17" s="11">
        <v>4532.5819258560086</v>
      </c>
      <c r="BD17" s="11">
        <v>4465.4202599439204</v>
      </c>
      <c r="BE17" s="11">
        <v>4444.5257324774111</v>
      </c>
      <c r="BF17" s="11">
        <v>4421.9403573630807</v>
      </c>
      <c r="BG17" s="11">
        <v>4385.1186667322609</v>
      </c>
      <c r="BH17" s="11">
        <v>4370.6611007682768</v>
      </c>
      <c r="BI17" s="11">
        <v>4353.5188073802947</v>
      </c>
      <c r="BJ17" s="11">
        <v>4327.1360060557945</v>
      </c>
      <c r="BK17" s="11">
        <v>4251.7179846620193</v>
      </c>
      <c r="BL17" s="11">
        <v>4010.9585280228434</v>
      </c>
      <c r="BM17" s="11">
        <v>3867.5451774356984</v>
      </c>
      <c r="BN17" s="11">
        <v>3835.7444292990413</v>
      </c>
      <c r="BO17" s="11">
        <v>3723.3427583534353</v>
      </c>
      <c r="BP17" s="11">
        <v>3713.3502826051172</v>
      </c>
      <c r="BQ17" s="11">
        <v>3622.6703439132357</v>
      </c>
      <c r="BR17" s="11">
        <v>3535.8255615561411</v>
      </c>
      <c r="BS17" s="11">
        <v>3503.6901299976985</v>
      </c>
      <c r="BT17" s="11">
        <v>3453.4418552075363</v>
      </c>
      <c r="BU17" s="11">
        <v>3390.9749083936354</v>
      </c>
      <c r="BV17" s="11">
        <v>3384.395863491749</v>
      </c>
      <c r="BW17" s="11">
        <v>3235.2880537211354</v>
      </c>
      <c r="BX17" s="11">
        <v>3149.0605435286366</v>
      </c>
      <c r="BY17" s="11">
        <v>3030.6303848816901</v>
      </c>
      <c r="BZ17" s="11">
        <v>3016.0664346685471</v>
      </c>
      <c r="CA17" s="11">
        <v>2977.8620326472333</v>
      </c>
      <c r="CB17" s="11">
        <v>2916.3723153048609</v>
      </c>
      <c r="CC17" s="11">
        <v>2796.797801907343</v>
      </c>
      <c r="CD17" s="11">
        <v>2703.4605661971045</v>
      </c>
      <c r="CE17" s="11">
        <v>2610.3796766487644</v>
      </c>
      <c r="CF17" s="11">
        <v>2526.3056517346417</v>
      </c>
      <c r="CG17" s="11">
        <v>2331.4933513062356</v>
      </c>
      <c r="CH17" s="11">
        <v>2253.7821974138405</v>
      </c>
      <c r="CI17" s="11">
        <v>2061.8759096631657</v>
      </c>
      <c r="CJ17" s="11">
        <v>1986.8184842520182</v>
      </c>
      <c r="CK17" s="11">
        <v>1896.6112700744566</v>
      </c>
      <c r="CL17" s="11">
        <v>1868.6581807044904</v>
      </c>
      <c r="CM17" s="11">
        <v>1820.1552127060536</v>
      </c>
      <c r="CN17" s="11">
        <v>1761.1477511071648</v>
      </c>
      <c r="CO17" s="11">
        <v>1679.4142433079396</v>
      </c>
      <c r="CP17" s="11">
        <v>1626.5639517485577</v>
      </c>
      <c r="CQ17" s="11">
        <v>1429.9516488203703</v>
      </c>
      <c r="CR17" s="11">
        <v>1251.6220831026455</v>
      </c>
      <c r="CS17" s="11">
        <v>1177.397674555302</v>
      </c>
      <c r="CT17" s="11">
        <v>1149.2221216305545</v>
      </c>
      <c r="CU17" s="11">
        <v>1107.8054710729793</v>
      </c>
      <c r="CV17" s="11">
        <v>1009.4163389688999</v>
      </c>
      <c r="CW17" s="11">
        <v>881.63307361969316</v>
      </c>
      <c r="CX17" s="11">
        <v>820.33493244360113</v>
      </c>
      <c r="CY17" s="11">
        <v>763.16821469182719</v>
      </c>
      <c r="CZ17" s="11">
        <v>712.23015851539003</v>
      </c>
      <c r="DA17" s="11">
        <v>661.16096244437279</v>
      </c>
      <c r="DB17" s="11">
        <v>608.04089483831547</v>
      </c>
      <c r="DC17" s="11">
        <v>524.92726736895122</v>
      </c>
      <c r="DD17" s="11">
        <v>522.69627469302645</v>
      </c>
      <c r="DE17" s="11">
        <v>495.97144452501527</v>
      </c>
      <c r="DF17" s="11">
        <v>487.10128859654441</v>
      </c>
      <c r="DG17" s="11">
        <v>446.81107867334322</v>
      </c>
      <c r="DH17" s="11">
        <v>430.00691055428132</v>
      </c>
      <c r="DI17" s="11">
        <v>417.54936863788998</v>
      </c>
      <c r="DJ17" s="11">
        <v>351.26291756105775</v>
      </c>
      <c r="DK17" s="11">
        <v>2.2245671971177217E-10</v>
      </c>
      <c r="DL17" s="11">
        <v>29.686625143759656</v>
      </c>
      <c r="DM17" s="11">
        <v>162.86104295292148</v>
      </c>
      <c r="DN17" s="11">
        <v>250.25177124910806</v>
      </c>
      <c r="DO17" s="11">
        <v>344.24309834275465</v>
      </c>
      <c r="DP17" s="11">
        <v>380.90386236385507</v>
      </c>
      <c r="DQ17" s="11">
        <v>466.6566476557216</v>
      </c>
      <c r="DR17" s="11">
        <v>482.44543532135401</v>
      </c>
      <c r="DS17" s="11">
        <v>493.32103202091872</v>
      </c>
      <c r="DT17" s="11">
        <v>501.46602460296253</v>
      </c>
      <c r="DU17" s="11">
        <v>509.02832962203667</v>
      </c>
      <c r="DV17" s="11">
        <v>506.00737322449851</v>
      </c>
      <c r="DW17" s="11">
        <v>498.85428755807698</v>
      </c>
      <c r="DX17" s="11">
        <v>418.55170693517204</v>
      </c>
      <c r="DY17" s="11">
        <v>498.63772437346535</v>
      </c>
      <c r="DZ17" s="11">
        <v>503.08733772794761</v>
      </c>
      <c r="EA17" s="11">
        <v>529.10014088435196</v>
      </c>
      <c r="EB17" s="11">
        <v>663.55172357814854</v>
      </c>
      <c r="EC17" s="11">
        <v>696.30582702170341</v>
      </c>
      <c r="ED17" s="11">
        <v>882.59217049788413</v>
      </c>
      <c r="EE17" s="11">
        <v>952.8684244840864</v>
      </c>
      <c r="EF17" s="11">
        <v>1179.4993392124352</v>
      </c>
      <c r="EG17" s="11">
        <v>1357.699135359489</v>
      </c>
      <c r="EH17" s="11">
        <v>1511.1940069963091</v>
      </c>
      <c r="EI17" s="11">
        <v>1630.770434323714</v>
      </c>
      <c r="EJ17" s="11">
        <v>1694.5791845902379</v>
      </c>
      <c r="EK17" s="11">
        <v>1744.6777138739922</v>
      </c>
      <c r="EL17" s="11">
        <v>1823.5495765768278</v>
      </c>
      <c r="EM17" s="11">
        <v>1832.3548064563536</v>
      </c>
      <c r="EN17" s="11">
        <v>1915.8815359354589</v>
      </c>
      <c r="EO17" s="11">
        <v>2005.772781033271</v>
      </c>
      <c r="EP17" s="11">
        <v>2047.8443805521006</v>
      </c>
      <c r="EQ17" s="11">
        <v>2183.9508780897359</v>
      </c>
      <c r="ER17" s="11">
        <v>2255.5508705396746</v>
      </c>
      <c r="ES17" s="11">
        <v>2390.4079682785164</v>
      </c>
      <c r="ET17" s="11">
        <v>2453.6483306095774</v>
      </c>
      <c r="EU17" s="11">
        <v>2528.5658351870566</v>
      </c>
      <c r="EV17" s="11">
        <v>2590.6834516540848</v>
      </c>
      <c r="EW17" s="11">
        <v>2658.7672387484158</v>
      </c>
      <c r="EX17" s="11">
        <v>2905.1147309736803</v>
      </c>
      <c r="EY17" s="11">
        <v>2986.1793020676632</v>
      </c>
      <c r="EZ17" s="11">
        <v>3156.3417762317099</v>
      </c>
      <c r="FA17" s="11">
        <v>3322.5830047781587</v>
      </c>
      <c r="FB17" s="11">
        <v>3405.7893441098577</v>
      </c>
      <c r="FC17" s="11">
        <v>3447.5110685044583</v>
      </c>
      <c r="FD17" s="11">
        <v>3502.6165090043232</v>
      </c>
      <c r="FE17" s="11">
        <v>3627.4233670809949</v>
      </c>
      <c r="FF17" s="11">
        <v>3800.7132629273187</v>
      </c>
      <c r="FG17" s="11">
        <v>3825.6129069202807</v>
      </c>
      <c r="FH17" s="11">
        <v>3870.1146918961622</v>
      </c>
      <c r="FI17" s="11">
        <v>3951.7333872110353</v>
      </c>
      <c r="FJ17" s="11">
        <v>3996.1516520182872</v>
      </c>
      <c r="FK17" s="11">
        <v>4013.3336306844253</v>
      </c>
      <c r="FL17" s="11">
        <v>4028.1265270828071</v>
      </c>
      <c r="FM17" s="11">
        <v>4032.4837540285903</v>
      </c>
      <c r="FN17" s="11">
        <v>4063.7258636198007</v>
      </c>
      <c r="FO17" s="11">
        <v>4083.877840539702</v>
      </c>
      <c r="FP17" s="11">
        <v>4107.2906912445005</v>
      </c>
      <c r="FQ17" s="11">
        <v>4132.2636389297759</v>
      </c>
      <c r="FR17" s="11">
        <v>4142.5139197367262</v>
      </c>
      <c r="FS17" s="11">
        <v>4185.8414141632556</v>
      </c>
      <c r="FT17" s="11">
        <v>4257.1800020598839</v>
      </c>
      <c r="FU17" s="11">
        <v>4360.9321476378072</v>
      </c>
      <c r="FV17" s="11">
        <v>4501.6614988921383</v>
      </c>
      <c r="FW17" s="11">
        <v>4547.4625001197164</v>
      </c>
      <c r="FX17" s="11">
        <v>4566.9476889415082</v>
      </c>
      <c r="FY17" s="11">
        <v>4588.6510574066242</v>
      </c>
      <c r="FZ17" s="11">
        <v>4607.4148697093842</v>
      </c>
      <c r="GA17" s="11">
        <v>4635.9696564620017</v>
      </c>
      <c r="GB17" s="11">
        <v>4658.2639233744958</v>
      </c>
      <c r="GC17" s="11">
        <v>4689.6749679783989</v>
      </c>
      <c r="GD17" s="11">
        <v>4723.630281455321</v>
      </c>
      <c r="GE17" s="11">
        <v>4748.326705550825</v>
      </c>
      <c r="GF17" s="11">
        <v>4768.8965328006834</v>
      </c>
      <c r="GG17" s="11">
        <v>4782.0039200753663</v>
      </c>
      <c r="GH17" s="11">
        <v>4795.2513608140616</v>
      </c>
      <c r="GI17" s="11">
        <v>4798.960533155986</v>
      </c>
      <c r="GJ17" s="11">
        <v>4809.0254352290131</v>
      </c>
      <c r="GK17" s="11">
        <v>4814.6401300395801</v>
      </c>
      <c r="GL17" s="11">
        <v>4829.8303672486027</v>
      </c>
      <c r="GM17" s="11">
        <v>4815.4437203448379</v>
      </c>
      <c r="GN17" s="11">
        <v>4825.6002932510564</v>
      </c>
      <c r="GO17" s="11">
        <v>4834.2632088614855</v>
      </c>
      <c r="GP17" s="11">
        <v>4846.4275308038259</v>
      </c>
      <c r="GQ17" s="11">
        <v>4907.3865292730288</v>
      </c>
      <c r="GR17" s="11">
        <v>5030.0548580339591</v>
      </c>
      <c r="GS17" s="11">
        <v>5182.1556412170639</v>
      </c>
      <c r="GT17" s="11">
        <v>5247.2311111855761</v>
      </c>
      <c r="GU17" s="11">
        <v>5266.8517741976721</v>
      </c>
      <c r="GV17" s="11">
        <v>5292.2560477306706</v>
      </c>
      <c r="GW17" s="11">
        <v>5318.9075829575468</v>
      </c>
      <c r="GX17" s="11">
        <v>5346.09504401904</v>
      </c>
      <c r="GY17" s="11">
        <v>5360.8529908529026</v>
      </c>
      <c r="GZ17" s="11">
        <v>5500.0340881314687</v>
      </c>
      <c r="HA17" s="11">
        <v>5519.916245263862</v>
      </c>
      <c r="HB17" s="11">
        <v>5535.0753134934212</v>
      </c>
      <c r="HC17" s="11">
        <v>5551.2642008136118</v>
      </c>
      <c r="HD17" s="11">
        <v>5563.2125537220818</v>
      </c>
      <c r="HE17" s="11">
        <v>5570.7002463565295</v>
      </c>
      <c r="HF17" s="11">
        <v>5564.8586364228413</v>
      </c>
      <c r="HG17" s="11">
        <v>5615.9916429973282</v>
      </c>
      <c r="HH17" s="11">
        <v>5626.4590468222923</v>
      </c>
      <c r="HI17" s="11">
        <v>5656.7027264494473</v>
      </c>
      <c r="HJ17" s="11">
        <v>5667.4082765193507</v>
      </c>
      <c r="HK17" s="11">
        <v>5659.6772387247456</v>
      </c>
      <c r="HL17" s="11">
        <v>5653.7648264441023</v>
      </c>
      <c r="HM17" s="11">
        <v>5610.2290843618748</v>
      </c>
      <c r="HN17" s="11">
        <v>5553.9812072793738</v>
      </c>
      <c r="HO17" s="11">
        <v>5514.8175518134613</v>
      </c>
      <c r="HP17" s="11">
        <v>5533.9513084796554</v>
      </c>
      <c r="HQ17" s="11">
        <v>5525.4524623656871</v>
      </c>
      <c r="HR17" s="11">
        <v>5437.9206684627479</v>
      </c>
      <c r="HS17" s="11">
        <v>5452.3968317725275</v>
      </c>
      <c r="HT17" s="11">
        <v>5460.9795234704925</v>
      </c>
      <c r="HU17" s="11">
        <v>5425.8231090371755</v>
      </c>
      <c r="HV17" s="11">
        <v>5432.0571800214984</v>
      </c>
      <c r="HW17" s="11">
        <v>5440.8810626750401</v>
      </c>
      <c r="HX17" s="11">
        <v>5454.1977400386922</v>
      </c>
      <c r="HY17" s="11">
        <v>5470.3948838229526</v>
      </c>
      <c r="HZ17" s="11">
        <v>5490.7427233655471</v>
      </c>
      <c r="IA17" s="11">
        <v>5614.187388355047</v>
      </c>
      <c r="IB17" s="11">
        <v>5745.0720687819567</v>
      </c>
      <c r="IC17" s="11">
        <v>5790.6282464327633</v>
      </c>
      <c r="ID17" s="11">
        <v>5836.4506396076367</v>
      </c>
      <c r="IE17" s="11">
        <v>5877.7299635524769</v>
      </c>
      <c r="IF17" s="11">
        <v>5919.8515991644435</v>
      </c>
      <c r="IG17" s="11">
        <v>6039.884366894943</v>
      </c>
      <c r="IH17" s="11">
        <v>6072.0743781936571</v>
      </c>
      <c r="II17" s="11">
        <v>6114.3714984268709</v>
      </c>
      <c r="IJ17" s="11">
        <v>6151.411029160352</v>
      </c>
      <c r="IK17" s="11">
        <v>6202.505926408011</v>
      </c>
      <c r="IL17" s="11">
        <v>6241.0483697713071</v>
      </c>
      <c r="IM17" s="11">
        <v>6283.5618890730002</v>
      </c>
      <c r="IN17" s="11">
        <v>6347.0515285785295</v>
      </c>
      <c r="IO17" s="11">
        <v>6484.6819823986216</v>
      </c>
      <c r="IP17" s="11">
        <v>6517.1958575693916</v>
      </c>
      <c r="IQ17" s="11">
        <v>6518.191397467458</v>
      </c>
      <c r="IR17" s="11">
        <v>6572.0747186347853</v>
      </c>
      <c r="IS17" s="11">
        <v>6639.3378931108982</v>
      </c>
      <c r="IT17" s="11">
        <v>6678.7406845378437</v>
      </c>
      <c r="IU17" s="11">
        <v>6701.6566768593038</v>
      </c>
      <c r="IV17" s="11">
        <v>6719.071880322148</v>
      </c>
      <c r="IW17" s="11">
        <v>6725.0716469180552</v>
      </c>
      <c r="IX17" s="11">
        <v>6735.632348804811</v>
      </c>
      <c r="IY17" s="11">
        <v>6756.7403300259693</v>
      </c>
      <c r="IZ17" s="11">
        <v>6797.5688373498006</v>
      </c>
      <c r="JA17" s="11">
        <v>6847.6430254991428</v>
      </c>
      <c r="JB17" s="11">
        <v>6939.6803309958341</v>
      </c>
      <c r="JC17" s="11">
        <v>7048.0162339421686</v>
      </c>
      <c r="JD17" s="11">
        <v>7127.2798848941775</v>
      </c>
      <c r="JE17" s="11">
        <v>7145.477644015039</v>
      </c>
      <c r="JF17" s="11">
        <v>7158.4649302137123</v>
      </c>
      <c r="JG17" s="11">
        <v>7148.7782656261124</v>
      </c>
      <c r="JH17" s="11">
        <v>7232.1298068124452</v>
      </c>
      <c r="JI17" s="11">
        <v>7292.4056990342897</v>
      </c>
      <c r="JJ17" s="11">
        <v>7303.5478756456787</v>
      </c>
      <c r="JK17" s="11">
        <v>7278.9872567793109</v>
      </c>
      <c r="JL17" s="11">
        <v>7332.0668145774071</v>
      </c>
      <c r="JM17" s="11">
        <v>7331.1706485585391</v>
      </c>
      <c r="JN17" s="11">
        <v>7300.8937851659821</v>
      </c>
      <c r="JO17" s="11">
        <v>7446.7152919100809</v>
      </c>
      <c r="JP17" s="11">
        <v>7560.4310249960427</v>
      </c>
      <c r="JQ17" s="11">
        <v>7585.7631876431933</v>
      </c>
      <c r="JR17" s="11">
        <v>7630.4893028989882</v>
      </c>
      <c r="JS17" s="11">
        <v>7641.8285157117025</v>
      </c>
      <c r="JT17" s="11">
        <v>7744.3896484749603</v>
      </c>
      <c r="JU17" s="11">
        <v>7795.7791986555148</v>
      </c>
      <c r="JV17" s="11">
        <v>7771.9037262446618</v>
      </c>
      <c r="JW17" s="11">
        <v>7714.0334065635989</v>
      </c>
      <c r="JX17" s="11">
        <v>7709.6755421590351</v>
      </c>
      <c r="JY17" s="11">
        <v>7701.4590109731289</v>
      </c>
      <c r="JZ17" s="11">
        <v>7687.8808461908584</v>
      </c>
      <c r="KA17" s="11">
        <v>7677.8728628045346</v>
      </c>
      <c r="KB17" s="11">
        <v>7670.963713767228</v>
      </c>
      <c r="KC17" s="11">
        <v>7655.0953367614866</v>
      </c>
      <c r="KD17" s="11">
        <v>7639.3445972888403</v>
      </c>
      <c r="KE17" s="11">
        <v>7638.2986627707605</v>
      </c>
      <c r="KF17" s="11">
        <v>7648.4038483668392</v>
      </c>
      <c r="KG17" s="11">
        <v>7651.6404669931726</v>
      </c>
      <c r="KH17" s="11">
        <v>7667.6425557437151</v>
      </c>
      <c r="KI17" s="11">
        <v>7668.5922857131345</v>
      </c>
      <c r="KJ17" s="11">
        <v>7689.770371390312</v>
      </c>
      <c r="KK17" s="11">
        <v>7692.7530383620278</v>
      </c>
      <c r="KL17" s="23"/>
      <c r="KM17" s="11">
        <f>SMALL(Tabela2[[#This Row],[1]:[285]],1)</f>
        <v>2.2245671971177217E-10</v>
      </c>
      <c r="KN17" s="11">
        <f>MATCH(Tabela2[[#This Row],[1° menor]],Tabela2[[#This Row],[1]:[285]],0)</f>
        <v>102</v>
      </c>
      <c r="KO1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0.92199643169036816</v>
      </c>
      <c r="KP17" s="11">
        <f>VLOOKUP(Tabela2[[#This Row],[Shape]],shape!A:D,4,0)+VLOOKUP(Tabela2[[#This Row],[Shape]]+1,shape!A:E,5,0)*Tabela2[[#This Row],[% avanc]]</f>
        <v>3173.4687970465675</v>
      </c>
      <c r="KQ17" s="15">
        <f>Tabela2[[#This Row],[8686,881807]]/Tabela2[[#Headers],[8686,881807]]</f>
        <v>0.36531736790632352</v>
      </c>
      <c r="KR17" s="11">
        <f>Tabela2[[#This Row],[8686,881807]]-KP16</f>
        <v>347.08462147113551</v>
      </c>
      <c r="KS17" s="11">
        <f>(Tabela2[[#This Row],[hora bus]]-H16)*86400</f>
        <v>44.999999832361937</v>
      </c>
      <c r="KT17" s="11">
        <f>Tabela2[[#This Row],[desloc]]/Tabela2[[#This Row],[seconds]]</f>
        <v>7.7129916169805881</v>
      </c>
      <c r="KU17" s="11">
        <f>Tabela2[[#This Row],[spd m/s]]*3.6</f>
        <v>27.766769821130119</v>
      </c>
      <c r="KV17" s="23"/>
      <c r="KW17" s="22">
        <f t="shared" si="0"/>
        <v>0</v>
      </c>
      <c r="KX17" s="23">
        <f t="shared" si="1"/>
        <v>0</v>
      </c>
      <c r="KY17" s="23">
        <f t="shared" si="2"/>
        <v>0</v>
      </c>
      <c r="KZ17" s="23">
        <f t="shared" si="3"/>
        <v>0</v>
      </c>
      <c r="LA17" s="23">
        <f t="shared" si="4"/>
        <v>0</v>
      </c>
      <c r="LB17" s="23">
        <f t="shared" si="5"/>
        <v>0</v>
      </c>
      <c r="LC17" s="23">
        <f t="shared" si="6"/>
        <v>0</v>
      </c>
      <c r="LD17" s="23">
        <f t="shared" si="7"/>
        <v>0</v>
      </c>
      <c r="LE17" s="23">
        <f t="shared" si="8"/>
        <v>3173.4687970465675</v>
      </c>
      <c r="LF17" s="22">
        <f t="shared" si="17"/>
        <v>0</v>
      </c>
      <c r="LG17" s="23">
        <f t="shared" si="9"/>
        <v>0</v>
      </c>
      <c r="LH17" s="23">
        <f t="shared" si="10"/>
        <v>0</v>
      </c>
      <c r="LI17" s="23">
        <f t="shared" si="11"/>
        <v>3173.4687970465675</v>
      </c>
      <c r="LJ17" s="23">
        <f t="shared" si="12"/>
        <v>8570.3152119992501</v>
      </c>
      <c r="LK17" s="23">
        <f t="shared" si="13"/>
        <v>0</v>
      </c>
      <c r="LL17" s="23">
        <f t="shared" si="14"/>
        <v>19</v>
      </c>
      <c r="LM17" s="23">
        <f t="shared" si="15"/>
        <v>0</v>
      </c>
      <c r="LN17" s="23">
        <f t="shared" si="16"/>
        <v>0</v>
      </c>
    </row>
    <row r="18" spans="1:326" x14ac:dyDescent="0.25">
      <c r="A18" s="22">
        <v>77973</v>
      </c>
      <c r="B18" s="22">
        <v>2</v>
      </c>
      <c r="C18" s="23" t="s">
        <v>830</v>
      </c>
      <c r="D18" s="22">
        <v>332</v>
      </c>
      <c r="E18" s="24">
        <v>9.7222222222222224E-3</v>
      </c>
      <c r="F18" s="23" t="s">
        <v>775</v>
      </c>
      <c r="G18" s="23" t="b">
        <v>1</v>
      </c>
      <c r="H18" s="25">
        <v>43538.01021990741</v>
      </c>
      <c r="I18" s="26" t="s">
        <v>196</v>
      </c>
      <c r="J18" s="23" t="s">
        <v>197</v>
      </c>
      <c r="K18" s="11">
        <f>IF(AND(Tabela2[[#This Row],[hora bus]]=H17,Tabela2[[#This Row],[lat bus]]=I17,Tabela2[[#This Row],[lon bus]]=J17),1,0)</f>
        <v>0</v>
      </c>
      <c r="L18" s="23"/>
      <c r="M18" s="11">
        <v>42</v>
      </c>
      <c r="N18" s="11">
        <v>5834.1635395907888</v>
      </c>
      <c r="O18" s="11">
        <v>5827.9156045185719</v>
      </c>
      <c r="P18" s="11">
        <v>5819.0382908496895</v>
      </c>
      <c r="Q18" s="11">
        <v>5761.6691050135287</v>
      </c>
      <c r="R18" s="11">
        <v>5675.8149004047273</v>
      </c>
      <c r="S18" s="11">
        <v>5655.2567815988177</v>
      </c>
      <c r="T18" s="11">
        <v>5635.6120450824938</v>
      </c>
      <c r="U18" s="11">
        <v>5624.0103551313623</v>
      </c>
      <c r="V18" s="11">
        <v>5608.088524917227</v>
      </c>
      <c r="W18" s="11">
        <v>5596.8695660280164</v>
      </c>
      <c r="X18" s="11">
        <v>5587.0087226287806</v>
      </c>
      <c r="Y18" s="11">
        <v>5564.7796276591589</v>
      </c>
      <c r="Z18" s="11">
        <v>5551.5394959661407</v>
      </c>
      <c r="AA18" s="11">
        <v>5530.7605825313558</v>
      </c>
      <c r="AB18" s="11">
        <v>5521.4356589674362</v>
      </c>
      <c r="AC18" s="11">
        <v>5505.8776915279732</v>
      </c>
      <c r="AD18" s="11">
        <v>5481.1754710898376</v>
      </c>
      <c r="AE18" s="11">
        <v>5470.9125283029489</v>
      </c>
      <c r="AF18" s="11">
        <v>5400.8008746995656</v>
      </c>
      <c r="AG18" s="11">
        <v>5366.6488328228988</v>
      </c>
      <c r="AH18" s="11">
        <v>5336.8635567001802</v>
      </c>
      <c r="AI18" s="11">
        <v>5312.6374748262078</v>
      </c>
      <c r="AJ18" s="11">
        <v>5291.0093645037077</v>
      </c>
      <c r="AK18" s="11">
        <v>5275.462362825655</v>
      </c>
      <c r="AL18" s="11">
        <v>5248.8270334946264</v>
      </c>
      <c r="AM18" s="11">
        <v>5237.4621069534332</v>
      </c>
      <c r="AN18" s="11">
        <v>5223.9562961336633</v>
      </c>
      <c r="AO18" s="11">
        <v>5213.9638862268266</v>
      </c>
      <c r="AP18" s="11">
        <v>5210.7387953069574</v>
      </c>
      <c r="AQ18" s="11">
        <v>5215.7117596154731</v>
      </c>
      <c r="AR18" s="11">
        <v>5214.8126556337211</v>
      </c>
      <c r="AS18" s="11">
        <v>5209.211490860017</v>
      </c>
      <c r="AT18" s="11">
        <v>5215.7759516775723</v>
      </c>
      <c r="AU18" s="11">
        <v>5220.4994997084232</v>
      </c>
      <c r="AV18" s="11">
        <v>5212.6793952480557</v>
      </c>
      <c r="AW18" s="11">
        <v>5209.3271719628265</v>
      </c>
      <c r="AX18" s="11">
        <v>5208.2016928361445</v>
      </c>
      <c r="AY18" s="11">
        <v>5198.4959399742938</v>
      </c>
      <c r="AZ18" s="11">
        <v>5180.4641518743128</v>
      </c>
      <c r="BA18" s="11">
        <v>5154.3241592965742</v>
      </c>
      <c r="BB18" s="11">
        <v>5107.1806372992287</v>
      </c>
      <c r="BC18" s="11">
        <v>5034.3012329101339</v>
      </c>
      <c r="BD18" s="11">
        <v>4967.1394170789681</v>
      </c>
      <c r="BE18" s="11">
        <v>4946.2430287394354</v>
      </c>
      <c r="BF18" s="11">
        <v>4923.6501350496228</v>
      </c>
      <c r="BG18" s="11">
        <v>4886.8033541049617</v>
      </c>
      <c r="BH18" s="11">
        <v>4872.3093534187228</v>
      </c>
      <c r="BI18" s="11">
        <v>4855.1333358397915</v>
      </c>
      <c r="BJ18" s="11">
        <v>4828.7073516952987</v>
      </c>
      <c r="BK18" s="11">
        <v>4753.1928421977709</v>
      </c>
      <c r="BL18" s="11">
        <v>4511.9404251595006</v>
      </c>
      <c r="BM18" s="11">
        <v>4367.5991781605899</v>
      </c>
      <c r="BN18" s="11">
        <v>4335.1038475695286</v>
      </c>
      <c r="BO18" s="11">
        <v>4221.9906503799348</v>
      </c>
      <c r="BP18" s="11">
        <v>4211.3673442977451</v>
      </c>
      <c r="BQ18" s="11">
        <v>4120.1093306992598</v>
      </c>
      <c r="BR18" s="11">
        <v>4032.286882865812</v>
      </c>
      <c r="BS18" s="11">
        <v>3999.4821641746735</v>
      </c>
      <c r="BT18" s="11">
        <v>3948.9555933867355</v>
      </c>
      <c r="BU18" s="11">
        <v>3885.0049065629642</v>
      </c>
      <c r="BV18" s="11">
        <v>3875.4878414043487</v>
      </c>
      <c r="BW18" s="11">
        <v>3726.5614207860308</v>
      </c>
      <c r="BX18" s="11">
        <v>3643.0325910529446</v>
      </c>
      <c r="BY18" s="11">
        <v>3526.6403759072159</v>
      </c>
      <c r="BZ18" s="11">
        <v>3513.4510819695961</v>
      </c>
      <c r="CA18" s="11">
        <v>3475.6351810236101</v>
      </c>
      <c r="CB18" s="11">
        <v>3414.3846246899379</v>
      </c>
      <c r="CC18" s="11">
        <v>3295.1283114045177</v>
      </c>
      <c r="CD18" s="11">
        <v>3202.1013483012584</v>
      </c>
      <c r="CE18" s="11">
        <v>3109.1537741740945</v>
      </c>
      <c r="CF18" s="11">
        <v>3025.0965251866214</v>
      </c>
      <c r="CG18" s="11">
        <v>2830.3109532190865</v>
      </c>
      <c r="CH18" s="11">
        <v>2752.6538210526855</v>
      </c>
      <c r="CI18" s="11">
        <v>2560.800524313775</v>
      </c>
      <c r="CJ18" s="11">
        <v>2485.7681970489662</v>
      </c>
      <c r="CK18" s="11">
        <v>2395.6438379541573</v>
      </c>
      <c r="CL18" s="11">
        <v>2367.7769678638278</v>
      </c>
      <c r="CM18" s="11">
        <v>2319.2764029664622</v>
      </c>
      <c r="CN18" s="11">
        <v>2260.2926519957991</v>
      </c>
      <c r="CO18" s="11">
        <v>2178.6577886176874</v>
      </c>
      <c r="CP18" s="11">
        <v>2125.8752944260141</v>
      </c>
      <c r="CQ18" s="11">
        <v>1929.2700342011951</v>
      </c>
      <c r="CR18" s="11">
        <v>1750.9794792074636</v>
      </c>
      <c r="CS18" s="11">
        <v>1676.8685343603472</v>
      </c>
      <c r="CT18" s="11">
        <v>1648.8074672866476</v>
      </c>
      <c r="CU18" s="11">
        <v>1607.4772570012146</v>
      </c>
      <c r="CV18" s="11">
        <v>1509.1859374608161</v>
      </c>
      <c r="CW18" s="11">
        <v>1381.5401087699454</v>
      </c>
      <c r="CX18" s="11">
        <v>1320.3889909623779</v>
      </c>
      <c r="CY18" s="11">
        <v>1263.3685114245734</v>
      </c>
      <c r="CZ18" s="11">
        <v>1212.7450568748554</v>
      </c>
      <c r="DA18" s="11">
        <v>1162.132012367164</v>
      </c>
      <c r="DB18" s="11">
        <v>1109.4900193901112</v>
      </c>
      <c r="DC18" s="11">
        <v>1026.1615915921484</v>
      </c>
      <c r="DD18" s="11">
        <v>1023.2910074036254</v>
      </c>
      <c r="DE18" s="11">
        <v>995.8065917504465</v>
      </c>
      <c r="DF18" s="11">
        <v>985.88341583715908</v>
      </c>
      <c r="DG18" s="11">
        <v>942.59439994372508</v>
      </c>
      <c r="DH18" s="11">
        <v>918.85970793697766</v>
      </c>
      <c r="DI18" s="11">
        <v>894.58247039635933</v>
      </c>
      <c r="DJ18" s="11">
        <v>822.88899097102342</v>
      </c>
      <c r="DK18" s="11">
        <v>460.06139773756524</v>
      </c>
      <c r="DL18" s="11">
        <v>353.14176490238128</v>
      </c>
      <c r="DM18" s="11">
        <v>284.44892321853496</v>
      </c>
      <c r="DN18" s="11">
        <v>211.74841657169679</v>
      </c>
      <c r="DO18" s="11">
        <v>197.37587034102378</v>
      </c>
      <c r="DP18" s="11">
        <v>154.90009477662815</v>
      </c>
      <c r="DQ18" s="11">
        <v>180.06962002885081</v>
      </c>
      <c r="DR18" s="11">
        <v>181.90600305008533</v>
      </c>
      <c r="DS18" s="11">
        <v>180.84801480150378</v>
      </c>
      <c r="DT18" s="11">
        <v>171.17918036827413</v>
      </c>
      <c r="DU18" s="11">
        <v>161.40896089163209</v>
      </c>
      <c r="DV18" s="11">
        <v>145.94026031470341</v>
      </c>
      <c r="DW18" s="11">
        <v>129.80656033956092</v>
      </c>
      <c r="DX18" s="11">
        <v>7.2859052124840673E-11</v>
      </c>
      <c r="DY18" s="11">
        <v>43.545125382116858</v>
      </c>
      <c r="DZ18" s="11">
        <v>72.993488379476815</v>
      </c>
      <c r="EA18" s="11">
        <v>79.197018112764411</v>
      </c>
      <c r="EB18" s="11">
        <v>177.4586456856218</v>
      </c>
      <c r="EC18" s="11">
        <v>204.44402183456594</v>
      </c>
      <c r="ED18" s="11">
        <v>386.03883425455382</v>
      </c>
      <c r="EE18" s="11">
        <v>460.25573579737471</v>
      </c>
      <c r="EF18" s="11">
        <v>694.48857941239942</v>
      </c>
      <c r="EG18" s="11">
        <v>877.78511725603425</v>
      </c>
      <c r="EH18" s="11">
        <v>1034.3472194648366</v>
      </c>
      <c r="EI18" s="11">
        <v>1154.9643409151663</v>
      </c>
      <c r="EJ18" s="11">
        <v>1218.3476010886309</v>
      </c>
      <c r="EK18" s="11">
        <v>1270.1976036867904</v>
      </c>
      <c r="EL18" s="11">
        <v>1351.5689799725621</v>
      </c>
      <c r="EM18" s="11">
        <v>1362.1577042619479</v>
      </c>
      <c r="EN18" s="11">
        <v>1446.8639056818556</v>
      </c>
      <c r="EO18" s="11">
        <v>1535.7674020587936</v>
      </c>
      <c r="EP18" s="11">
        <v>1575.0991352740657</v>
      </c>
      <c r="EQ18" s="11">
        <v>1707.9916822899283</v>
      </c>
      <c r="ER18" s="11">
        <v>1776.9130836628292</v>
      </c>
      <c r="ES18" s="11">
        <v>1909.6148957297321</v>
      </c>
      <c r="ET18" s="11">
        <v>1971.6909802151004</v>
      </c>
      <c r="EU18" s="11">
        <v>2045.4828867788051</v>
      </c>
      <c r="EV18" s="11">
        <v>2106.5286152251119</v>
      </c>
      <c r="EW18" s="11">
        <v>2172.5925367403706</v>
      </c>
      <c r="EX18" s="11">
        <v>2417.0490317963049</v>
      </c>
      <c r="EY18" s="11">
        <v>2496.9476422811344</v>
      </c>
      <c r="EZ18" s="11">
        <v>2665.7676761196549</v>
      </c>
      <c r="FA18" s="11">
        <v>2831.3949309617933</v>
      </c>
      <c r="FB18" s="11">
        <v>2914.5817684605172</v>
      </c>
      <c r="FC18" s="11">
        <v>2956.309785936297</v>
      </c>
      <c r="FD18" s="11">
        <v>3011.4499251321863</v>
      </c>
      <c r="FE18" s="11">
        <v>3136.4068996544211</v>
      </c>
      <c r="FF18" s="11">
        <v>3309.8186785774692</v>
      </c>
      <c r="FG18" s="11">
        <v>3334.7264128633915</v>
      </c>
      <c r="FH18" s="11">
        <v>3379.3656059199211</v>
      </c>
      <c r="FI18" s="11">
        <v>3460.9927014738519</v>
      </c>
      <c r="FJ18" s="11">
        <v>3505.1640171070089</v>
      </c>
      <c r="FK18" s="11">
        <v>3522.0749777578189</v>
      </c>
      <c r="FL18" s="11">
        <v>3536.5932296828696</v>
      </c>
      <c r="FM18" s="11">
        <v>3540.3551997085201</v>
      </c>
      <c r="FN18" s="11">
        <v>3570.8926464521619</v>
      </c>
      <c r="FO18" s="11">
        <v>3590.5889178137727</v>
      </c>
      <c r="FP18" s="11">
        <v>3613.5954492470269</v>
      </c>
      <c r="FQ18" s="11">
        <v>3638.2871454831961</v>
      </c>
      <c r="FR18" s="11">
        <v>3648.1685932250466</v>
      </c>
      <c r="FS18" s="11">
        <v>3691.0111929103837</v>
      </c>
      <c r="FT18" s="11">
        <v>3762.0425672459596</v>
      </c>
      <c r="FU18" s="11">
        <v>3865.8390729616322</v>
      </c>
      <c r="FV18" s="11">
        <v>4007.0198175343958</v>
      </c>
      <c r="FW18" s="11">
        <v>4053.3526375261599</v>
      </c>
      <c r="FX18" s="11">
        <v>4073.2856943452089</v>
      </c>
      <c r="FY18" s="11">
        <v>4095.3747666713721</v>
      </c>
      <c r="FZ18" s="11">
        <v>4114.4387653118019</v>
      </c>
      <c r="GA18" s="11">
        <v>4143.1861686617485</v>
      </c>
      <c r="GB18" s="11">
        <v>4165.5699551650578</v>
      </c>
      <c r="GC18" s="11">
        <v>4196.9805603961377</v>
      </c>
      <c r="GD18" s="11">
        <v>4230.8753209242386</v>
      </c>
      <c r="GE18" s="11">
        <v>4255.5202918980785</v>
      </c>
      <c r="GF18" s="11">
        <v>4276.0495569208797</v>
      </c>
      <c r="GG18" s="11">
        <v>4289.2070300337082</v>
      </c>
      <c r="GH18" s="11">
        <v>4302.5425214555644</v>
      </c>
      <c r="GI18" s="11">
        <v>4306.3979286426511</v>
      </c>
      <c r="GJ18" s="11">
        <v>4316.7907854002224</v>
      </c>
      <c r="GK18" s="11">
        <v>4322.9146890214352</v>
      </c>
      <c r="GL18" s="11">
        <v>4338.4377509790411</v>
      </c>
      <c r="GM18" s="11">
        <v>4324.474706030418</v>
      </c>
      <c r="GN18" s="11">
        <v>4335.3018261251154</v>
      </c>
      <c r="GO18" s="11">
        <v>4344.587418981374</v>
      </c>
      <c r="GP18" s="11">
        <v>4357.8543885775307</v>
      </c>
      <c r="GQ18" s="11">
        <v>4420.4895705530898</v>
      </c>
      <c r="GR18" s="11">
        <v>4545.017194826788</v>
      </c>
      <c r="GS18" s="11">
        <v>4698.4600187727701</v>
      </c>
      <c r="GT18" s="11">
        <v>4764.0545269072609</v>
      </c>
      <c r="GU18" s="11">
        <v>4783.8314146133362</v>
      </c>
      <c r="GV18" s="11">
        <v>4809.2505546156681</v>
      </c>
      <c r="GW18" s="11">
        <v>4835.8144921011817</v>
      </c>
      <c r="GX18" s="11">
        <v>4862.8271377705132</v>
      </c>
      <c r="GY18" s="11">
        <v>4876.4525342979432</v>
      </c>
      <c r="GZ18" s="11">
        <v>5014.4672281838202</v>
      </c>
      <c r="HA18" s="11">
        <v>5034.1209221919735</v>
      </c>
      <c r="HB18" s="11">
        <v>5049.1618671442075</v>
      </c>
      <c r="HC18" s="11">
        <v>5065.2842231723926</v>
      </c>
      <c r="HD18" s="11">
        <v>5077.1771869320146</v>
      </c>
      <c r="HE18" s="11">
        <v>5084.5393571886834</v>
      </c>
      <c r="HF18" s="11">
        <v>5080.0043436206006</v>
      </c>
      <c r="HG18" s="11">
        <v>5133.5687770347095</v>
      </c>
      <c r="HH18" s="11">
        <v>5146.1905614952157</v>
      </c>
      <c r="HI18" s="11">
        <v>5178.1511233520041</v>
      </c>
      <c r="HJ18" s="11">
        <v>5189.8670367938621</v>
      </c>
      <c r="HK18" s="11">
        <v>5183.2181937591249</v>
      </c>
      <c r="HL18" s="11">
        <v>5178.5598640870776</v>
      </c>
      <c r="HM18" s="11">
        <v>5136.8372013272456</v>
      </c>
      <c r="HN18" s="11">
        <v>5083.5366322552354</v>
      </c>
      <c r="HO18" s="11">
        <v>5047.8298698533636</v>
      </c>
      <c r="HP18" s="11">
        <v>5069.0833073471085</v>
      </c>
      <c r="HQ18" s="11">
        <v>5061.3955342455465</v>
      </c>
      <c r="HR18" s="11">
        <v>4976.8541079830266</v>
      </c>
      <c r="HS18" s="11">
        <v>4994.9000351922332</v>
      </c>
      <c r="HT18" s="11">
        <v>5004.7869346721409</v>
      </c>
      <c r="HU18" s="11">
        <v>4971.2619249084701</v>
      </c>
      <c r="HV18" s="11">
        <v>4979.6544419127704</v>
      </c>
      <c r="HW18" s="11">
        <v>4990.0256624852491</v>
      </c>
      <c r="HX18" s="11">
        <v>5004.7483574963153</v>
      </c>
      <c r="HY18" s="11">
        <v>5022.5135112591106</v>
      </c>
      <c r="HZ18" s="11">
        <v>5046.0701200094945</v>
      </c>
      <c r="IA18" s="11">
        <v>5174.1708743781073</v>
      </c>
      <c r="IB18" s="11">
        <v>5308.1723785847189</v>
      </c>
      <c r="IC18" s="11">
        <v>5355.3391522384427</v>
      </c>
      <c r="ID18" s="11">
        <v>5402.7114618122614</v>
      </c>
      <c r="IE18" s="11">
        <v>5445.5096317432308</v>
      </c>
      <c r="IF18" s="11">
        <v>5490.1216436790792</v>
      </c>
      <c r="IG18" s="11">
        <v>5612.2196672019218</v>
      </c>
      <c r="IH18" s="11">
        <v>5645.1257776782913</v>
      </c>
      <c r="II18" s="11">
        <v>5688.0199880671544</v>
      </c>
      <c r="IJ18" s="11">
        <v>5725.4440422588577</v>
      </c>
      <c r="IK18" s="11">
        <v>5776.5982895682519</v>
      </c>
      <c r="IL18" s="11">
        <v>5815.0389943682521</v>
      </c>
      <c r="IM18" s="11">
        <v>5857.4355641299799</v>
      </c>
      <c r="IN18" s="11">
        <v>5920.6880745051276</v>
      </c>
      <c r="IO18" s="11">
        <v>6058.2523057405851</v>
      </c>
      <c r="IP18" s="11">
        <v>6090.841932089008</v>
      </c>
      <c r="IQ18" s="11">
        <v>6092.0584371717359</v>
      </c>
      <c r="IR18" s="11">
        <v>6146.5227080676414</v>
      </c>
      <c r="IS18" s="11">
        <v>6214.3371319761754</v>
      </c>
      <c r="IT18" s="11">
        <v>6254.0068452106943</v>
      </c>
      <c r="IU18" s="11">
        <v>6277.076858973136</v>
      </c>
      <c r="IV18" s="11">
        <v>6294.5891490251133</v>
      </c>
      <c r="IW18" s="11">
        <v>6300.6428804528368</v>
      </c>
      <c r="IX18" s="11">
        <v>6311.2688438839632</v>
      </c>
      <c r="IY18" s="11">
        <v>6332.4594485116795</v>
      </c>
      <c r="IZ18" s="11">
        <v>6373.4106640850041</v>
      </c>
      <c r="JA18" s="11">
        <v>6423.6483073205145</v>
      </c>
      <c r="JB18" s="11">
        <v>6515.6939200704983</v>
      </c>
      <c r="JC18" s="11">
        <v>6623.5732202339641</v>
      </c>
      <c r="JD18" s="11">
        <v>6702.2343639624496</v>
      </c>
      <c r="JE18" s="11">
        <v>6719.9838275144275</v>
      </c>
      <c r="JF18" s="11">
        <v>6732.499879218879</v>
      </c>
      <c r="JG18" s="11">
        <v>6720.6364752395857</v>
      </c>
      <c r="JH18" s="11">
        <v>6803.6321857443763</v>
      </c>
      <c r="JI18" s="11">
        <v>6865.8107148050358</v>
      </c>
      <c r="JJ18" s="11">
        <v>6877.3519546194011</v>
      </c>
      <c r="JK18" s="11">
        <v>6854.2975879542528</v>
      </c>
      <c r="JL18" s="11">
        <v>6908.9033045530068</v>
      </c>
      <c r="JM18" s="11">
        <v>6908.4486777349575</v>
      </c>
      <c r="JN18" s="11">
        <v>6881.9765199220774</v>
      </c>
      <c r="JO18" s="11">
        <v>7033.5809404933452</v>
      </c>
      <c r="JP18" s="11">
        <v>7150.1979386209941</v>
      </c>
      <c r="JQ18" s="11">
        <v>7177.065833768328</v>
      </c>
      <c r="JR18" s="11">
        <v>7221.2139458449928</v>
      </c>
      <c r="JS18" s="11">
        <v>7227.9839059491642</v>
      </c>
      <c r="JT18" s="11">
        <v>7325.8713102799884</v>
      </c>
      <c r="JU18" s="11">
        <v>7375.7260714092436</v>
      </c>
      <c r="JV18" s="11">
        <v>7352.119544317442</v>
      </c>
      <c r="JW18" s="11">
        <v>7293.2906570381792</v>
      </c>
      <c r="JX18" s="11">
        <v>7287.4194464251104</v>
      </c>
      <c r="JY18" s="11">
        <v>7278.5339070120644</v>
      </c>
      <c r="JZ18" s="11">
        <v>7264.3558409671587</v>
      </c>
      <c r="KA18" s="11">
        <v>7253.7476283240139</v>
      </c>
      <c r="KB18" s="11">
        <v>7246.3708279577722</v>
      </c>
      <c r="KC18" s="11">
        <v>7229.9472377594884</v>
      </c>
      <c r="KD18" s="11">
        <v>7214.0975483881039</v>
      </c>
      <c r="KE18" s="11">
        <v>7213.5416930315369</v>
      </c>
      <c r="KF18" s="11">
        <v>7224.0298201461392</v>
      </c>
      <c r="KG18" s="11">
        <v>7227.7549379472657</v>
      </c>
      <c r="KH18" s="11">
        <v>7244.2260829503639</v>
      </c>
      <c r="KI18" s="11">
        <v>7245.7256020740633</v>
      </c>
      <c r="KJ18" s="11">
        <v>7267.4019913146094</v>
      </c>
      <c r="KK18" s="11">
        <v>7270.5596162317861</v>
      </c>
      <c r="KL18" s="23"/>
      <c r="KM18" s="11">
        <f>SMALL(Tabela2[[#This Row],[1]:[285]],1)</f>
        <v>7.2859052124840673E-11</v>
      </c>
      <c r="KN18" s="11">
        <f>MATCH(Tabela2[[#This Row],[1° menor]],Tabela2[[#This Row],[1]:[285]],0)</f>
        <v>115</v>
      </c>
      <c r="KO1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0.75000001072369726</v>
      </c>
      <c r="KP18" s="11">
        <f>VLOOKUP(Tabela2[[#This Row],[Shape]],shape!A:D,4,0)+VLOOKUP(Tabela2[[#This Row],[Shape]]+1,shape!A:E,5,0)*Tabela2[[#This Row],[% avanc]]</f>
        <v>3524.6278726788373</v>
      </c>
      <c r="KQ18" s="15">
        <f>Tabela2[[#This Row],[8686,881807]]/Tabela2[[#Headers],[8686,881807]]</f>
        <v>0.4057414330005788</v>
      </c>
      <c r="KR18" s="11">
        <f>Tabela2[[#This Row],[8686,881807]]-KP17</f>
        <v>351.15907563226983</v>
      </c>
      <c r="KS18" s="11">
        <f>(Tabela2[[#This Row],[hora bus]]-H17)*86400</f>
        <v>45.000000461004674</v>
      </c>
      <c r="KT18" s="11">
        <f>Tabela2[[#This Row],[desloc]]/Tabela2[[#This Row],[seconds]]</f>
        <v>7.8035349341067501</v>
      </c>
      <c r="KU18" s="11">
        <f>Tabela2[[#This Row],[spd m/s]]*3.6</f>
        <v>28.092725762784301</v>
      </c>
      <c r="KV18" s="23"/>
      <c r="KW18" s="22">
        <f t="shared" si="0"/>
        <v>0</v>
      </c>
      <c r="KX18" s="23">
        <f t="shared" si="1"/>
        <v>0</v>
      </c>
      <c r="KY18" s="23">
        <f t="shared" si="2"/>
        <v>0</v>
      </c>
      <c r="KZ18" s="23">
        <f t="shared" si="3"/>
        <v>0</v>
      </c>
      <c r="LA18" s="23">
        <f t="shared" si="4"/>
        <v>0</v>
      </c>
      <c r="LB18" s="23">
        <f t="shared" si="5"/>
        <v>0</v>
      </c>
      <c r="LC18" s="23">
        <f t="shared" si="6"/>
        <v>0</v>
      </c>
      <c r="LD18" s="23">
        <f t="shared" si="7"/>
        <v>0</v>
      </c>
      <c r="LE18" s="23">
        <f t="shared" si="8"/>
        <v>3524.6278726788373</v>
      </c>
      <c r="LF18" s="22">
        <f t="shared" si="17"/>
        <v>0</v>
      </c>
      <c r="LG18" s="23">
        <f t="shared" si="9"/>
        <v>0</v>
      </c>
      <c r="LH18" s="23">
        <f t="shared" si="10"/>
        <v>0</v>
      </c>
      <c r="LI18" s="23">
        <f t="shared" si="11"/>
        <v>3524.6278726788373</v>
      </c>
      <c r="LJ18" s="23">
        <f t="shared" si="12"/>
        <v>8570.3152119992501</v>
      </c>
      <c r="LK18" s="23">
        <f t="shared" si="13"/>
        <v>0</v>
      </c>
      <c r="LL18" s="23">
        <f t="shared" si="14"/>
        <v>18</v>
      </c>
      <c r="LM18" s="23">
        <f t="shared" si="15"/>
        <v>0</v>
      </c>
      <c r="LN18" s="23">
        <f t="shared" si="16"/>
        <v>0</v>
      </c>
    </row>
    <row r="19" spans="1:326" x14ac:dyDescent="0.25">
      <c r="A19" s="22">
        <v>77975</v>
      </c>
      <c r="B19" s="22">
        <v>1</v>
      </c>
      <c r="C19" s="23" t="s">
        <v>832</v>
      </c>
      <c r="D19" s="22">
        <v>332</v>
      </c>
      <c r="E19" s="24">
        <v>1.0416666666666666E-2</v>
      </c>
      <c r="F19" s="23" t="s">
        <v>775</v>
      </c>
      <c r="G19" s="23" t="b">
        <v>1</v>
      </c>
      <c r="H19" s="25">
        <v>43538.010729166665</v>
      </c>
      <c r="I19" s="26" t="s">
        <v>779</v>
      </c>
      <c r="J19" s="23" t="s">
        <v>780</v>
      </c>
      <c r="K19" s="11">
        <f>IF(AND(Tabela2[[#This Row],[hora bus]]=H18,Tabela2[[#This Row],[lat bus]]=I18,Tabela2[[#This Row],[lon bus]]=J18),1,0)</f>
        <v>0</v>
      </c>
      <c r="L19" s="23"/>
      <c r="M19" s="11">
        <v>43</v>
      </c>
      <c r="N19" s="11">
        <v>6311.6233134966014</v>
      </c>
      <c r="O19" s="11">
        <v>6305.2495444075976</v>
      </c>
      <c r="P19" s="11">
        <v>6296.2323366467963</v>
      </c>
      <c r="Q19" s="11">
        <v>6238.6226972765517</v>
      </c>
      <c r="R19" s="11">
        <v>6152.7490350815369</v>
      </c>
      <c r="S19" s="11">
        <v>6132.3356681683572</v>
      </c>
      <c r="T19" s="11">
        <v>6112.6496653678905</v>
      </c>
      <c r="U19" s="11">
        <v>6100.9544572076229</v>
      </c>
      <c r="V19" s="11">
        <v>6084.8804131482939</v>
      </c>
      <c r="W19" s="11">
        <v>6073.4564541084865</v>
      </c>
      <c r="X19" s="11">
        <v>6063.3919138048914</v>
      </c>
      <c r="Y19" s="11">
        <v>6040.8365815275765</v>
      </c>
      <c r="Z19" s="11">
        <v>6027.2049863538659</v>
      </c>
      <c r="AA19" s="11">
        <v>6006.0994103979438</v>
      </c>
      <c r="AB19" s="11">
        <v>5996.5575826776594</v>
      </c>
      <c r="AC19" s="11">
        <v>5980.8678509726151</v>
      </c>
      <c r="AD19" s="11">
        <v>5956.10672474694</v>
      </c>
      <c r="AE19" s="11">
        <v>5945.86002847286</v>
      </c>
      <c r="AF19" s="11">
        <v>5876.1393116962436</v>
      </c>
      <c r="AG19" s="11">
        <v>5842.5923181102917</v>
      </c>
      <c r="AH19" s="11">
        <v>5813.1103021697445</v>
      </c>
      <c r="AI19" s="11">
        <v>5789.041899726195</v>
      </c>
      <c r="AJ19" s="11">
        <v>5767.5355362605487</v>
      </c>
      <c r="AK19" s="11">
        <v>5752.0844994262316</v>
      </c>
      <c r="AL19" s="11">
        <v>5725.5581526435744</v>
      </c>
      <c r="AM19" s="11">
        <v>5714.3093689996795</v>
      </c>
      <c r="AN19" s="11">
        <v>5700.9961169084445</v>
      </c>
      <c r="AO19" s="11">
        <v>5691.3763592522218</v>
      </c>
      <c r="AP19" s="11">
        <v>5688.6235818196074</v>
      </c>
      <c r="AQ19" s="11">
        <v>5693.949814965863</v>
      </c>
      <c r="AR19" s="11">
        <v>5693.2900386841911</v>
      </c>
      <c r="AS19" s="11">
        <v>5688.0848624724995</v>
      </c>
      <c r="AT19" s="11">
        <v>5695.0763532726278</v>
      </c>
      <c r="AU19" s="11">
        <v>5700.0408962388601</v>
      </c>
      <c r="AV19" s="11">
        <v>5692.5817058927541</v>
      </c>
      <c r="AW19" s="11">
        <v>5689.857268451171</v>
      </c>
      <c r="AX19" s="11">
        <v>5689.3657144800809</v>
      </c>
      <c r="AY19" s="11">
        <v>5680.1534418148813</v>
      </c>
      <c r="AZ19" s="11">
        <v>5662.5357548002912</v>
      </c>
      <c r="BA19" s="11">
        <v>5636.7924880558703</v>
      </c>
      <c r="BB19" s="11">
        <v>5590.0591484453771</v>
      </c>
      <c r="BC19" s="11">
        <v>5517.3365930593409</v>
      </c>
      <c r="BD19" s="11">
        <v>5450.2100269796365</v>
      </c>
      <c r="BE19" s="11">
        <v>5429.5223877635344</v>
      </c>
      <c r="BF19" s="11">
        <v>5407.2170338573287</v>
      </c>
      <c r="BG19" s="11">
        <v>5370.8395330278763</v>
      </c>
      <c r="BH19" s="11">
        <v>5356.8107755598357</v>
      </c>
      <c r="BI19" s="11">
        <v>5339.940066549565</v>
      </c>
      <c r="BJ19" s="11">
        <v>5313.8252330822497</v>
      </c>
      <c r="BK19" s="11">
        <v>5238.8416729619939</v>
      </c>
      <c r="BL19" s="11">
        <v>4999.075341956046</v>
      </c>
      <c r="BM19" s="11">
        <v>4856.5851095267135</v>
      </c>
      <c r="BN19" s="11">
        <v>4825.0059982623288</v>
      </c>
      <c r="BO19" s="11">
        <v>4712.5191547839504</v>
      </c>
      <c r="BP19" s="11">
        <v>4702.3972267382915</v>
      </c>
      <c r="BQ19" s="11">
        <v>4611.4799596929906</v>
      </c>
      <c r="BR19" s="11">
        <v>4524.1474277636626</v>
      </c>
      <c r="BS19" s="11">
        <v>4491.6234452437793</v>
      </c>
      <c r="BT19" s="11">
        <v>4441.1943136632535</v>
      </c>
      <c r="BU19" s="11">
        <v>4377.6025058169171</v>
      </c>
      <c r="BV19" s="11">
        <v>4368.5362167799885</v>
      </c>
      <c r="BW19" s="11">
        <v>4219.5759696980886</v>
      </c>
      <c r="BX19" s="11">
        <v>4135.6630163399877</v>
      </c>
      <c r="BY19" s="11">
        <v>4018.6178733827614</v>
      </c>
      <c r="BZ19" s="11">
        <v>4004.8376123790249</v>
      </c>
      <c r="CA19" s="11">
        <v>3966.7977362376546</v>
      </c>
      <c r="CB19" s="11">
        <v>3905.3919214444918</v>
      </c>
      <c r="CC19" s="11">
        <v>3785.9112253121148</v>
      </c>
      <c r="CD19" s="11">
        <v>3692.6489024449011</v>
      </c>
      <c r="CE19" s="11">
        <v>3599.5934863767802</v>
      </c>
      <c r="CF19" s="11">
        <v>3515.5201265472028</v>
      </c>
      <c r="CG19" s="11">
        <v>3320.7085514407795</v>
      </c>
      <c r="CH19" s="11">
        <v>3243.0026862666991</v>
      </c>
      <c r="CI19" s="11">
        <v>3051.1009462685151</v>
      </c>
      <c r="CJ19" s="11">
        <v>2976.0430313100587</v>
      </c>
      <c r="CK19" s="11">
        <v>2885.8452810408003</v>
      </c>
      <c r="CL19" s="11">
        <v>2857.9027621941259</v>
      </c>
      <c r="CM19" s="11">
        <v>2809.39879589677</v>
      </c>
      <c r="CN19" s="11">
        <v>2750.392491677243</v>
      </c>
      <c r="CO19" s="11">
        <v>2668.6678353674879</v>
      </c>
      <c r="CP19" s="11">
        <v>2615.8226725203508</v>
      </c>
      <c r="CQ19" s="11">
        <v>2419.2068294035453</v>
      </c>
      <c r="CR19" s="11">
        <v>2240.87380926473</v>
      </c>
      <c r="CS19" s="11">
        <v>2166.6547739354564</v>
      </c>
      <c r="CT19" s="11">
        <v>2138.4869114405574</v>
      </c>
      <c r="CU19" s="11">
        <v>2097.0737811116783</v>
      </c>
      <c r="CV19" s="11">
        <v>1998.686736715299</v>
      </c>
      <c r="CW19" s="11">
        <v>1870.9035713890651</v>
      </c>
      <c r="CX19" s="11">
        <v>1809.6038792017052</v>
      </c>
      <c r="CY19" s="11">
        <v>1752.4298837634201</v>
      </c>
      <c r="CZ19" s="11">
        <v>1701.4340312871109</v>
      </c>
      <c r="DA19" s="11">
        <v>1650.1675655877943</v>
      </c>
      <c r="DB19" s="11">
        <v>1596.3034050148958</v>
      </c>
      <c r="DC19" s="11">
        <v>1510.2313724756987</v>
      </c>
      <c r="DD19" s="11">
        <v>1505.1570298985869</v>
      </c>
      <c r="DE19" s="11">
        <v>1476.583984834785</v>
      </c>
      <c r="DF19" s="11">
        <v>1465.3331619167204</v>
      </c>
      <c r="DG19" s="11">
        <v>1419.2747985635322</v>
      </c>
      <c r="DH19" s="11">
        <v>1390.192956914088</v>
      </c>
      <c r="DI19" s="11">
        <v>1358.5158009659156</v>
      </c>
      <c r="DJ19" s="11">
        <v>1285.2820722531449</v>
      </c>
      <c r="DK19" s="11">
        <v>937.22025164797662</v>
      </c>
      <c r="DL19" s="11">
        <v>844.32313218172328</v>
      </c>
      <c r="DM19" s="11">
        <v>776.55813947000593</v>
      </c>
      <c r="DN19" s="11">
        <v>697.57365580801422</v>
      </c>
      <c r="DO19" s="11">
        <v>673.18514989865469</v>
      </c>
      <c r="DP19" s="11">
        <v>605.17278846169256</v>
      </c>
      <c r="DQ19" s="11">
        <v>604.34454435095427</v>
      </c>
      <c r="DR19" s="11">
        <v>596.89327028531113</v>
      </c>
      <c r="DS19" s="11">
        <v>586.68661385999405</v>
      </c>
      <c r="DT19" s="11">
        <v>570.04231048605084</v>
      </c>
      <c r="DU19" s="11">
        <v>559.62101621714805</v>
      </c>
      <c r="DV19" s="11">
        <v>548.78142964035931</v>
      </c>
      <c r="DW19" s="11">
        <v>542.90693171523503</v>
      </c>
      <c r="DX19" s="11">
        <v>428.41721048200378</v>
      </c>
      <c r="DY19" s="11">
        <v>461.58952276302625</v>
      </c>
      <c r="DZ19" s="11">
        <v>444.66561829834694</v>
      </c>
      <c r="EA19" s="11">
        <v>324.75572715350017</v>
      </c>
      <c r="EB19" s="11">
        <v>292.90133980467147</v>
      </c>
      <c r="EC19" s="11">
        <v>106.26260314052571</v>
      </c>
      <c r="ED19" s="11">
        <v>28.551228330634558</v>
      </c>
      <c r="EE19" s="11">
        <v>1.1267786703683669E-10</v>
      </c>
      <c r="EF19" s="11">
        <v>210.30485124143109</v>
      </c>
      <c r="EG19" s="11">
        <v>396.17484304722581</v>
      </c>
      <c r="EH19" s="11">
        <v>553.71373184718698</v>
      </c>
      <c r="EI19" s="11">
        <v>674.02454181067003</v>
      </c>
      <c r="EJ19" s="11">
        <v>736.23135317518847</v>
      </c>
      <c r="EK19" s="11">
        <v>789.04042841401395</v>
      </c>
      <c r="EL19" s="11">
        <v>872.3580895132576</v>
      </c>
      <c r="EM19" s="11">
        <v>884.16356928310893</v>
      </c>
      <c r="EN19" s="11">
        <v>969.11568613070619</v>
      </c>
      <c r="EO19" s="11">
        <v>1056.4670974670223</v>
      </c>
      <c r="EP19" s="11">
        <v>1092.8965248789018</v>
      </c>
      <c r="EQ19" s="11">
        <v>1222.6836452159584</v>
      </c>
      <c r="ER19" s="11">
        <v>1289.4471182283003</v>
      </c>
      <c r="ES19" s="11">
        <v>1420.5499939827121</v>
      </c>
      <c r="ET19" s="11">
        <v>1481.8673106538927</v>
      </c>
      <c r="EU19" s="11">
        <v>1554.9936282396186</v>
      </c>
      <c r="EV19" s="11">
        <v>1615.4748096574197</v>
      </c>
      <c r="EW19" s="11">
        <v>1680.6866482942451</v>
      </c>
      <c r="EX19" s="11">
        <v>1924.4465870328913</v>
      </c>
      <c r="EY19" s="11">
        <v>2004.0744294580606</v>
      </c>
      <c r="EZ19" s="11">
        <v>2172.6740207841535</v>
      </c>
      <c r="FA19" s="11">
        <v>2338.232331097764</v>
      </c>
      <c r="FB19" s="11">
        <v>2421.4159789119458</v>
      </c>
      <c r="FC19" s="11">
        <v>2463.1429249321332</v>
      </c>
      <c r="FD19" s="11">
        <v>2518.2824543029906</v>
      </c>
      <c r="FE19" s="11">
        <v>2643.2438486975439</v>
      </c>
      <c r="FF19" s="11">
        <v>2816.659900333826</v>
      </c>
      <c r="FG19" s="11">
        <v>2841.5671871001823</v>
      </c>
      <c r="FH19" s="11">
        <v>2886.2136877922994</v>
      </c>
      <c r="FI19" s="11">
        <v>2967.8397137082952</v>
      </c>
      <c r="FJ19" s="11">
        <v>3011.9960615906298</v>
      </c>
      <c r="FK19" s="11">
        <v>3028.8957357893073</v>
      </c>
      <c r="FL19" s="11">
        <v>3043.4069986591994</v>
      </c>
      <c r="FM19" s="11">
        <v>3047.1786913094043</v>
      </c>
      <c r="FN19" s="11">
        <v>3077.7462254787965</v>
      </c>
      <c r="FO19" s="11">
        <v>3097.4862221477219</v>
      </c>
      <c r="FP19" s="11">
        <v>3120.5465025984799</v>
      </c>
      <c r="FQ19" s="11">
        <v>3145.2834440889828</v>
      </c>
      <c r="FR19" s="11">
        <v>3155.2409998233502</v>
      </c>
      <c r="FS19" s="11">
        <v>3198.2001981056405</v>
      </c>
      <c r="FT19" s="11">
        <v>3269.3202391379727</v>
      </c>
      <c r="FU19" s="11">
        <v>3373.1091075033833</v>
      </c>
      <c r="FV19" s="11">
        <v>3514.1752047271111</v>
      </c>
      <c r="FW19" s="11">
        <v>3560.3899315460017</v>
      </c>
      <c r="FX19" s="11">
        <v>3580.2464487855118</v>
      </c>
      <c r="FY19" s="11">
        <v>3602.2825526924521</v>
      </c>
      <c r="FZ19" s="11">
        <v>3621.3144965786792</v>
      </c>
      <c r="GA19" s="11">
        <v>3650.0446496399145</v>
      </c>
      <c r="GB19" s="11">
        <v>3672.4218290876865</v>
      </c>
      <c r="GC19" s="11">
        <v>3703.8330021030242</v>
      </c>
      <c r="GD19" s="11">
        <v>3737.7329138223913</v>
      </c>
      <c r="GE19" s="11">
        <v>3762.3825147710759</v>
      </c>
      <c r="GF19" s="11">
        <v>3782.9155345585168</v>
      </c>
      <c r="GG19" s="11">
        <v>3796.0690617441978</v>
      </c>
      <c r="GH19" s="11">
        <v>3809.3974679635508</v>
      </c>
      <c r="GI19" s="11">
        <v>3813.2429055812154</v>
      </c>
      <c r="GJ19" s="11">
        <v>3823.6186014651144</v>
      </c>
      <c r="GK19" s="11">
        <v>3829.7298856314846</v>
      </c>
      <c r="GL19" s="11">
        <v>3845.2498318846192</v>
      </c>
      <c r="GM19" s="11">
        <v>3831.3002327997742</v>
      </c>
      <c r="GN19" s="11">
        <v>3842.1598862879841</v>
      </c>
      <c r="GO19" s="11">
        <v>3851.4991035548701</v>
      </c>
      <c r="GP19" s="11">
        <v>3864.9114793964172</v>
      </c>
      <c r="GQ19" s="11">
        <v>3927.8457462671672</v>
      </c>
      <c r="GR19" s="11">
        <v>4052.8037330162829</v>
      </c>
      <c r="GS19" s="11">
        <v>4206.6051239262715</v>
      </c>
      <c r="GT19" s="11">
        <v>4272.3516384233662</v>
      </c>
      <c r="GU19" s="11">
        <v>4292.1743040055717</v>
      </c>
      <c r="GV19" s="11">
        <v>4317.5942232294838</v>
      </c>
      <c r="GW19" s="11">
        <v>4344.1265703577274</v>
      </c>
      <c r="GX19" s="11">
        <v>4371.0810734167826</v>
      </c>
      <c r="GY19" s="11">
        <v>4384.3794744990591</v>
      </c>
      <c r="GZ19" s="11">
        <v>4522.0671032292112</v>
      </c>
      <c r="HA19" s="11">
        <v>4541.6644087857121</v>
      </c>
      <c r="HB19" s="11">
        <v>4556.6763597834743</v>
      </c>
      <c r="HC19" s="11">
        <v>4572.7822390947413</v>
      </c>
      <c r="HD19" s="11">
        <v>4584.6617493006888</v>
      </c>
      <c r="HE19" s="11">
        <v>4591.9941767660584</v>
      </c>
      <c r="HF19" s="11">
        <v>4587.8007718811523</v>
      </c>
      <c r="HG19" s="11">
        <v>4642.0599784126434</v>
      </c>
      <c r="HH19" s="11">
        <v>4655.4267879896042</v>
      </c>
      <c r="HI19" s="11">
        <v>4688.0365962971546</v>
      </c>
      <c r="HJ19" s="11">
        <v>4700.1630722436184</v>
      </c>
      <c r="HK19" s="11">
        <v>4693.9770641791783</v>
      </c>
      <c r="HL19" s="11">
        <v>4689.8768782055104</v>
      </c>
      <c r="HM19" s="11">
        <v>4649.013379498153</v>
      </c>
      <c r="HN19" s="11">
        <v>4597.2006914160866</v>
      </c>
      <c r="HO19" s="11">
        <v>4563.3565207671436</v>
      </c>
      <c r="HP19" s="11">
        <v>4585.7988412233899</v>
      </c>
      <c r="HQ19" s="11">
        <v>4578.5822719569069</v>
      </c>
      <c r="HR19" s="11">
        <v>4495.853428040271</v>
      </c>
      <c r="HS19" s="11">
        <v>4516.1016316893438</v>
      </c>
      <c r="HT19" s="11">
        <v>4526.8205618719139</v>
      </c>
      <c r="HU19" s="11">
        <v>4494.3596268147367</v>
      </c>
      <c r="HV19" s="11">
        <v>4504.1696967181279</v>
      </c>
      <c r="HW19" s="11">
        <v>4515.5643658330582</v>
      </c>
      <c r="HX19" s="11">
        <v>4531.2201494823175</v>
      </c>
      <c r="HY19" s="11">
        <v>4550.0284829701741</v>
      </c>
      <c r="HZ19" s="11">
        <v>4575.7251448673433</v>
      </c>
      <c r="IA19" s="11">
        <v>4706.9714675591767</v>
      </c>
      <c r="IB19" s="11">
        <v>4843.1072994115866</v>
      </c>
      <c r="IC19" s="11">
        <v>4891.3863829643415</v>
      </c>
      <c r="ID19" s="11">
        <v>4939.8358168654158</v>
      </c>
      <c r="IE19" s="11">
        <v>4983.6918228301583</v>
      </c>
      <c r="IF19" s="11">
        <v>5030.0448310544261</v>
      </c>
      <c r="IG19" s="11">
        <v>5153.5850664591881</v>
      </c>
      <c r="IH19" s="11">
        <v>5186.9781615030552</v>
      </c>
      <c r="II19" s="11">
        <v>5230.2680424134169</v>
      </c>
      <c r="IJ19" s="11">
        <v>5267.9231882959384</v>
      </c>
      <c r="IK19" s="11">
        <v>5319.0643230824035</v>
      </c>
      <c r="IL19" s="11">
        <v>5357.3775586380743</v>
      </c>
      <c r="IM19" s="11">
        <v>5399.6211157227826</v>
      </c>
      <c r="IN19" s="11">
        <v>5462.5768447015334</v>
      </c>
      <c r="IO19" s="11">
        <v>5599.9919039205661</v>
      </c>
      <c r="IP19" s="11">
        <v>5632.6182284816368</v>
      </c>
      <c r="IQ19" s="11">
        <v>5633.9666423840026</v>
      </c>
      <c r="IR19" s="11">
        <v>5688.7933655035959</v>
      </c>
      <c r="IS19" s="11">
        <v>5756.9576971851129</v>
      </c>
      <c r="IT19" s="11">
        <v>5796.7911889328707</v>
      </c>
      <c r="IU19" s="11">
        <v>5819.9533918310017</v>
      </c>
      <c r="IV19" s="11">
        <v>5837.5249744271723</v>
      </c>
      <c r="IW19" s="11">
        <v>5843.6097114079685</v>
      </c>
      <c r="IX19" s="11">
        <v>5854.2668559804297</v>
      </c>
      <c r="IY19" s="11">
        <v>5875.4852381371884</v>
      </c>
      <c r="IZ19" s="11">
        <v>5916.4787698042519</v>
      </c>
      <c r="JA19" s="11">
        <v>5966.7629960658351</v>
      </c>
      <c r="JB19" s="11">
        <v>6058.7119601506656</v>
      </c>
      <c r="JC19" s="11">
        <v>6166.1613190878925</v>
      </c>
      <c r="JD19" s="11">
        <v>6244.3322214381669</v>
      </c>
      <c r="JE19" s="11">
        <v>6261.7380046569551</v>
      </c>
      <c r="JF19" s="11">
        <v>6273.8982699691596</v>
      </c>
      <c r="JG19" s="11">
        <v>6260.4163908253686</v>
      </c>
      <c r="JH19" s="11">
        <v>6343.0968428777132</v>
      </c>
      <c r="JI19" s="11">
        <v>6406.6294231080192</v>
      </c>
      <c r="JJ19" s="11">
        <v>6418.4572859796417</v>
      </c>
      <c r="JK19" s="11">
        <v>6396.4914679493386</v>
      </c>
      <c r="JL19" s="11">
        <v>6452.2001400391882</v>
      </c>
      <c r="JM19" s="11">
        <v>6452.0638187660488</v>
      </c>
      <c r="JN19" s="11">
        <v>6428.3566645608653</v>
      </c>
      <c r="JO19" s="11">
        <v>6584.192271707544</v>
      </c>
      <c r="JP19" s="11">
        <v>6702.9506097418116</v>
      </c>
      <c r="JQ19" s="11">
        <v>6730.9468196077469</v>
      </c>
      <c r="JR19" s="11">
        <v>6774.6051434080073</v>
      </c>
      <c r="JS19" s="11">
        <v>6777.8633292835138</v>
      </c>
      <c r="JT19" s="11">
        <v>6872.1905329878609</v>
      </c>
      <c r="JU19" s="11">
        <v>6920.8956509037935</v>
      </c>
      <c r="JV19" s="11">
        <v>6897.5101211087886</v>
      </c>
      <c r="JW19" s="11">
        <v>6838.0038195607558</v>
      </c>
      <c r="JX19" s="11">
        <v>6831.0443831369794</v>
      </c>
      <c r="JY19" s="11">
        <v>6821.6797774107345</v>
      </c>
      <c r="JZ19" s="11">
        <v>6807.0733036154797</v>
      </c>
      <c r="KA19" s="11">
        <v>6796.0375353859172</v>
      </c>
      <c r="KB19" s="11">
        <v>6788.328369638305</v>
      </c>
      <c r="KC19" s="11">
        <v>6771.5104972313748</v>
      </c>
      <c r="KD19" s="11">
        <v>6755.6019285028124</v>
      </c>
      <c r="KE19" s="11">
        <v>6755.4056306307275</v>
      </c>
      <c r="KF19" s="11">
        <v>6766.1660173153932</v>
      </c>
      <c r="KG19" s="11">
        <v>6770.2390988964944</v>
      </c>
      <c r="KH19" s="11">
        <v>6787.0447220491287</v>
      </c>
      <c r="KI19" s="11">
        <v>6788.9371780083329</v>
      </c>
      <c r="KJ19" s="11">
        <v>6810.9699110468064</v>
      </c>
      <c r="KK19" s="11">
        <v>6814.2528842041183</v>
      </c>
      <c r="KL19" s="23"/>
      <c r="KM19" s="11">
        <f>SMALL(Tabela2[[#This Row],[1]:[285]],1)</f>
        <v>1.1267786703683669E-10</v>
      </c>
      <c r="KN19" s="11">
        <f>MATCH(Tabela2[[#This Row],[1° menor]],Tabela2[[#This Row],[1]:[285]],0)</f>
        <v>122</v>
      </c>
      <c r="KO1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0.12499986274442532</v>
      </c>
      <c r="KP19" s="11">
        <f>VLOOKUP(Tabela2[[#This Row],[Shape]],shape!A:D,4,0)+VLOOKUP(Tabela2[[#This Row],[Shape]]+1,shape!A:E,5,0)*Tabela2[[#This Row],[% avanc]]</f>
        <v>3818.8328779335943</v>
      </c>
      <c r="KQ19" s="15">
        <f>Tabela2[[#This Row],[8686,881807]]/Tabela2[[#Headers],[8686,881807]]</f>
        <v>0.43960916733739031</v>
      </c>
      <c r="KR19" s="11">
        <f>Tabela2[[#This Row],[8686,881807]]-KP18</f>
        <v>294.205005254757</v>
      </c>
      <c r="KS19" s="11">
        <f>(Tabela2[[#This Row],[hora bus]]-H18)*86400</f>
        <v>43.99999959859997</v>
      </c>
      <c r="KT19" s="11">
        <f>Tabela2[[#This Row],[desloc]]/Tabela2[[#This Row],[seconds]]</f>
        <v>6.6864774531524827</v>
      </c>
      <c r="KU19" s="11">
        <f>Tabela2[[#This Row],[spd m/s]]*3.6</f>
        <v>24.07131883134894</v>
      </c>
      <c r="KV19" s="23"/>
      <c r="KW19" s="22">
        <f t="shared" si="0"/>
        <v>0</v>
      </c>
      <c r="KX19" s="23">
        <f t="shared" si="1"/>
        <v>0</v>
      </c>
      <c r="KY19" s="23">
        <f t="shared" si="2"/>
        <v>0</v>
      </c>
      <c r="KZ19" s="23">
        <f t="shared" si="3"/>
        <v>0</v>
      </c>
      <c r="LA19" s="23">
        <f t="shared" si="4"/>
        <v>0</v>
      </c>
      <c r="LB19" s="23">
        <f t="shared" si="5"/>
        <v>0</v>
      </c>
      <c r="LC19" s="23">
        <f t="shared" si="6"/>
        <v>0</v>
      </c>
      <c r="LD19" s="23">
        <f t="shared" si="7"/>
        <v>0</v>
      </c>
      <c r="LE19" s="23">
        <f t="shared" si="8"/>
        <v>3818.8328779335943</v>
      </c>
      <c r="LF19" s="22">
        <f t="shared" si="17"/>
        <v>0</v>
      </c>
      <c r="LG19" s="23">
        <f t="shared" si="9"/>
        <v>0</v>
      </c>
      <c r="LH19" s="23">
        <f t="shared" si="10"/>
        <v>0</v>
      </c>
      <c r="LI19" s="23">
        <f t="shared" si="11"/>
        <v>3818.8328779335943</v>
      </c>
      <c r="LJ19" s="23">
        <f t="shared" si="12"/>
        <v>8570.3152119992501</v>
      </c>
      <c r="LK19" s="23">
        <f t="shared" si="13"/>
        <v>0</v>
      </c>
      <c r="LL19" s="23">
        <f t="shared" si="14"/>
        <v>17</v>
      </c>
      <c r="LM19" s="23">
        <f t="shared" si="15"/>
        <v>0</v>
      </c>
      <c r="LN19" s="23">
        <f t="shared" si="16"/>
        <v>0</v>
      </c>
    </row>
    <row r="20" spans="1:326" x14ac:dyDescent="0.25">
      <c r="A20" s="22">
        <v>77976</v>
      </c>
      <c r="B20" s="22">
        <v>1</v>
      </c>
      <c r="C20" s="23" t="s">
        <v>833</v>
      </c>
      <c r="D20" s="22">
        <v>332</v>
      </c>
      <c r="E20" s="24">
        <v>1.1111111111111112E-2</v>
      </c>
      <c r="F20" s="23" t="s">
        <v>775</v>
      </c>
      <c r="G20" s="23" t="b">
        <v>1</v>
      </c>
      <c r="H20" s="25">
        <v>43538.011261574073</v>
      </c>
      <c r="I20" s="26" t="s">
        <v>220</v>
      </c>
      <c r="J20" s="23" t="s">
        <v>221</v>
      </c>
      <c r="K20" s="11">
        <f>IF(AND(Tabela2[[#This Row],[hora bus]]=H19,Tabela2[[#This Row],[lat bus]]=I19,Tabela2[[#This Row],[lon bus]]=J19),1,0)</f>
        <v>0</v>
      </c>
      <c r="L20" s="23"/>
      <c r="M20" s="11">
        <v>44</v>
      </c>
      <c r="N20" s="11">
        <v>6928.7657455132794</v>
      </c>
      <c r="O20" s="11">
        <v>6922.0845344282152</v>
      </c>
      <c r="P20" s="11">
        <v>6912.7267480287237</v>
      </c>
      <c r="Q20" s="11">
        <v>6854.5740084959925</v>
      </c>
      <c r="R20" s="11">
        <v>6768.7914374159545</v>
      </c>
      <c r="S20" s="11">
        <v>6748.8481662300264</v>
      </c>
      <c r="T20" s="11">
        <v>6729.098803978045</v>
      </c>
      <c r="U20" s="11">
        <v>6717.1996726061207</v>
      </c>
      <c r="V20" s="11">
        <v>6700.7711696830593</v>
      </c>
      <c r="W20" s="11">
        <v>6688.8617038913562</v>
      </c>
      <c r="X20" s="11">
        <v>6678.3116786439596</v>
      </c>
      <c r="Y20" s="11">
        <v>6654.9802297421347</v>
      </c>
      <c r="Z20" s="11">
        <v>6640.4208595049831</v>
      </c>
      <c r="AA20" s="11">
        <v>6618.5552248015674</v>
      </c>
      <c r="AB20" s="11">
        <v>6608.5204692139114</v>
      </c>
      <c r="AC20" s="11">
        <v>6592.5399745684372</v>
      </c>
      <c r="AD20" s="11">
        <v>6567.6814727470974</v>
      </c>
      <c r="AE20" s="11">
        <v>6557.5140729242021</v>
      </c>
      <c r="AF20" s="11">
        <v>6488.8306497958192</v>
      </c>
      <c r="AG20" s="11">
        <v>6456.8747530835208</v>
      </c>
      <c r="AH20" s="11">
        <v>6428.2130388551059</v>
      </c>
      <c r="AI20" s="11">
        <v>6404.5960819539623</v>
      </c>
      <c r="AJ20" s="11">
        <v>6383.4422544252384</v>
      </c>
      <c r="AK20" s="11">
        <v>6368.2706464307876</v>
      </c>
      <c r="AL20" s="11">
        <v>6342.0618906342388</v>
      </c>
      <c r="AM20" s="11">
        <v>6331.1439079014426</v>
      </c>
      <c r="AN20" s="11">
        <v>6318.3346408266243</v>
      </c>
      <c r="AO20" s="11">
        <v>6309.6629633691191</v>
      </c>
      <c r="AP20" s="11">
        <v>6308.1033410721211</v>
      </c>
      <c r="AQ20" s="11">
        <v>6314.3245098882207</v>
      </c>
      <c r="AR20" s="11">
        <v>6314.2743003429277</v>
      </c>
      <c r="AS20" s="11">
        <v>6310.0825343695151</v>
      </c>
      <c r="AT20" s="11">
        <v>6318.1720935671365</v>
      </c>
      <c r="AU20" s="11">
        <v>6323.7603306173014</v>
      </c>
      <c r="AV20" s="11">
        <v>6317.244035913267</v>
      </c>
      <c r="AW20" s="11">
        <v>6316.1810174300081</v>
      </c>
      <c r="AX20" s="11">
        <v>6317.3972564601745</v>
      </c>
      <c r="AY20" s="11">
        <v>6309.5476910373054</v>
      </c>
      <c r="AZ20" s="11">
        <v>6293.1028773639337</v>
      </c>
      <c r="BA20" s="11">
        <v>6268.5064265663796</v>
      </c>
      <c r="BB20" s="11">
        <v>6222.9972981726214</v>
      </c>
      <c r="BC20" s="11">
        <v>6150.8343456061239</v>
      </c>
      <c r="BD20" s="11">
        <v>6083.9447714383505</v>
      </c>
      <c r="BE20" s="11">
        <v>6063.9340076258222</v>
      </c>
      <c r="BF20" s="11">
        <v>6042.4897752555135</v>
      </c>
      <c r="BG20" s="11">
        <v>6007.5231928192688</v>
      </c>
      <c r="BH20" s="11">
        <v>5994.9042171895908</v>
      </c>
      <c r="BI20" s="11">
        <v>5978.97307951525</v>
      </c>
      <c r="BJ20" s="11">
        <v>5953.8349878212821</v>
      </c>
      <c r="BK20" s="11">
        <v>5880.568247064838</v>
      </c>
      <c r="BL20" s="11">
        <v>5645.9002643628837</v>
      </c>
      <c r="BM20" s="11">
        <v>5510.1444091524136</v>
      </c>
      <c r="BN20" s="11">
        <v>5482.1920094345023</v>
      </c>
      <c r="BO20" s="11">
        <v>5372.4882409588763</v>
      </c>
      <c r="BP20" s="11">
        <v>5364.6737695755701</v>
      </c>
      <c r="BQ20" s="11">
        <v>5275.5200916744761</v>
      </c>
      <c r="BR20" s="11">
        <v>5190.9147444857917</v>
      </c>
      <c r="BS20" s="11">
        <v>5160.1017850532326</v>
      </c>
      <c r="BT20" s="11">
        <v>5110.3470279422445</v>
      </c>
      <c r="BU20" s="11">
        <v>5049.671434365303</v>
      </c>
      <c r="BV20" s="11">
        <v>5045.6131760269582</v>
      </c>
      <c r="BW20" s="11">
        <v>4896.4004419181992</v>
      </c>
      <c r="BX20" s="11">
        <v>4808.124641024061</v>
      </c>
      <c r="BY20" s="11">
        <v>4686.9072056421464</v>
      </c>
      <c r="BZ20" s="11">
        <v>4669.9415704553448</v>
      </c>
      <c r="CA20" s="11">
        <v>4630.8869163060226</v>
      </c>
      <c r="CB20" s="11">
        <v>4568.8725159521291</v>
      </c>
      <c r="CC20" s="11">
        <v>4448.5918645283418</v>
      </c>
      <c r="CD20" s="11">
        <v>4354.5630500769748</v>
      </c>
      <c r="CE20" s="11">
        <v>4261.2809200513611</v>
      </c>
      <c r="CF20" s="11">
        <v>4177.3608812376842</v>
      </c>
      <c r="CG20" s="11">
        <v>3982.8147224730087</v>
      </c>
      <c r="CH20" s="11">
        <v>3905.2939150754642</v>
      </c>
      <c r="CI20" s="11">
        <v>3713.618799890588</v>
      </c>
      <c r="CJ20" s="11">
        <v>3638.891401835529</v>
      </c>
      <c r="CK20" s="11">
        <v>3548.7094295835536</v>
      </c>
      <c r="CL20" s="11">
        <v>3520.7007271880789</v>
      </c>
      <c r="CM20" s="11">
        <v>3472.3285611874171</v>
      </c>
      <c r="CN20" s="11">
        <v>3413.4497289730475</v>
      </c>
      <c r="CO20" s="11">
        <v>3331.6920643677572</v>
      </c>
      <c r="CP20" s="11">
        <v>3278.910259243512</v>
      </c>
      <c r="CQ20" s="11">
        <v>3082.8350811589071</v>
      </c>
      <c r="CR20" s="11">
        <v>2905.2994223491196</v>
      </c>
      <c r="CS20" s="11">
        <v>2831.4274072746548</v>
      </c>
      <c r="CT20" s="11">
        <v>2803.2276275786567</v>
      </c>
      <c r="CU20" s="11">
        <v>2761.7780034530024</v>
      </c>
      <c r="CV20" s="11">
        <v>2663.5669310163412</v>
      </c>
      <c r="CW20" s="11">
        <v>2536.1965287771477</v>
      </c>
      <c r="CX20" s="11">
        <v>2475.2059893186729</v>
      </c>
      <c r="CY20" s="11">
        <v>2418.1156601360685</v>
      </c>
      <c r="CZ20" s="11">
        <v>2366.6415479180214</v>
      </c>
      <c r="DA20" s="11">
        <v>2314.2645525013882</v>
      </c>
      <c r="DB20" s="11">
        <v>2258.2074942859781</v>
      </c>
      <c r="DC20" s="11">
        <v>2167.5698064952867</v>
      </c>
      <c r="DD20" s="11">
        <v>2159.0412777782285</v>
      </c>
      <c r="DE20" s="11">
        <v>2128.9560992789861</v>
      </c>
      <c r="DF20" s="11">
        <v>2115.8605330474388</v>
      </c>
      <c r="DG20" s="11">
        <v>2066.0780102895783</v>
      </c>
      <c r="DH20" s="11">
        <v>2029.9692843649896</v>
      </c>
      <c r="DI20" s="11">
        <v>1989.2154336720789</v>
      </c>
      <c r="DJ20" s="11">
        <v>1915.8327970298303</v>
      </c>
      <c r="DK20" s="11">
        <v>1593.2880751508858</v>
      </c>
      <c r="DL20" s="11">
        <v>1527.3068622294311</v>
      </c>
      <c r="DM20" s="11">
        <v>1469.1431957336147</v>
      </c>
      <c r="DN20" s="11">
        <v>1396.1755459299845</v>
      </c>
      <c r="DO20" s="11">
        <v>1375.4074843030628</v>
      </c>
      <c r="DP20" s="11">
        <v>1309.6949539781344</v>
      </c>
      <c r="DQ20" s="11">
        <v>1310.2865639963111</v>
      </c>
      <c r="DR20" s="11">
        <v>1302.9288283034452</v>
      </c>
      <c r="DS20" s="11">
        <v>1292.7355864671522</v>
      </c>
      <c r="DT20" s="11">
        <v>1276.0918005780993</v>
      </c>
      <c r="DU20" s="11">
        <v>1265.6707756569897</v>
      </c>
      <c r="DV20" s="11">
        <v>1254.742001069161</v>
      </c>
      <c r="DW20" s="11">
        <v>1248.5517418162776</v>
      </c>
      <c r="DX20" s="11">
        <v>1124.0712376376605</v>
      </c>
      <c r="DY20" s="11">
        <v>1144.2073396957587</v>
      </c>
      <c r="DZ20" s="11">
        <v>1117.7748951893793</v>
      </c>
      <c r="EA20" s="11">
        <v>999.74649839545634</v>
      </c>
      <c r="EB20" s="11">
        <v>977.14987127783479</v>
      </c>
      <c r="EC20" s="11">
        <v>799.04735240798982</v>
      </c>
      <c r="ED20" s="11">
        <v>731.66262434222494</v>
      </c>
      <c r="EE20" s="11">
        <v>495.79778007688793</v>
      </c>
      <c r="EF20" s="11">
        <v>310.03193090567976</v>
      </c>
      <c r="EG20" s="11">
        <v>152.57075138611748</v>
      </c>
      <c r="EH20" s="11">
        <v>31.986104187532973</v>
      </c>
      <c r="EI20" s="11">
        <v>3.4674485505092889E-12</v>
      </c>
      <c r="EJ20" s="11">
        <v>31.853214025827089</v>
      </c>
      <c r="EK20" s="11">
        <v>84.520343489645597</v>
      </c>
      <c r="EL20" s="11">
        <v>166.39586645185665</v>
      </c>
      <c r="EM20" s="11">
        <v>178.57822826450121</v>
      </c>
      <c r="EN20" s="11">
        <v>263.47752486475014</v>
      </c>
      <c r="EO20" s="11">
        <v>350.49467547198748</v>
      </c>
      <c r="EP20" s="11">
        <v>388.73702063836652</v>
      </c>
      <c r="EQ20" s="11">
        <v>521.80926511436451</v>
      </c>
      <c r="ER20" s="11">
        <v>592.93674566263155</v>
      </c>
      <c r="ES20" s="11">
        <v>728.0110908166024</v>
      </c>
      <c r="ET20" s="11">
        <v>791.73313473264045</v>
      </c>
      <c r="EU20" s="11">
        <v>867.28556084402817</v>
      </c>
      <c r="EV20" s="11">
        <v>930.17951067881847</v>
      </c>
      <c r="EW20" s="11">
        <v>1000.2275108353255</v>
      </c>
      <c r="EX20" s="11">
        <v>1248.6429510993216</v>
      </c>
      <c r="EY20" s="11">
        <v>1331.3348153639677</v>
      </c>
      <c r="EZ20" s="11">
        <v>1503.5549276909328</v>
      </c>
      <c r="FA20" s="11">
        <v>1670.6316369702447</v>
      </c>
      <c r="FB20" s="11">
        <v>1753.6145889066779</v>
      </c>
      <c r="FC20" s="11">
        <v>1795.1278351445092</v>
      </c>
      <c r="FD20" s="11">
        <v>1849.8272015472924</v>
      </c>
      <c r="FE20" s="11">
        <v>1973.8366014661276</v>
      </c>
      <c r="FF20" s="11">
        <v>2146.5808087555893</v>
      </c>
      <c r="FG20" s="11">
        <v>2171.3750409356185</v>
      </c>
      <c r="FH20" s="11">
        <v>2215.4583340449567</v>
      </c>
      <c r="FI20" s="11">
        <v>2296.9129238825831</v>
      </c>
      <c r="FJ20" s="11">
        <v>2341.7421031213053</v>
      </c>
      <c r="FK20" s="11">
        <v>2359.4353902547123</v>
      </c>
      <c r="FL20" s="11">
        <v>2374.7738662514739</v>
      </c>
      <c r="FM20" s="11">
        <v>2380.4591948265056</v>
      </c>
      <c r="FN20" s="11">
        <v>2413.3633818385019</v>
      </c>
      <c r="FO20" s="11">
        <v>2434.6902545991575</v>
      </c>
      <c r="FP20" s="11">
        <v>2459.2069287287031</v>
      </c>
      <c r="FQ20" s="11">
        <v>2484.9751113422853</v>
      </c>
      <c r="FR20" s="11">
        <v>2496.335588562763</v>
      </c>
      <c r="FS20" s="11">
        <v>2541.1222611758599</v>
      </c>
      <c r="FT20" s="11">
        <v>2613.2612307587015</v>
      </c>
      <c r="FU20" s="11">
        <v>2716.4550060611627</v>
      </c>
      <c r="FV20" s="11">
        <v>2855.3651998354617</v>
      </c>
      <c r="FW20" s="11">
        <v>2899.394585396059</v>
      </c>
      <c r="FX20" s="11">
        <v>2917.541186825194</v>
      </c>
      <c r="FY20" s="11">
        <v>2938.1611626956642</v>
      </c>
      <c r="FZ20" s="11">
        <v>2956.117935540381</v>
      </c>
      <c r="GA20" s="11">
        <v>2984.1542456330658</v>
      </c>
      <c r="GB20" s="11">
        <v>3006.1878232954455</v>
      </c>
      <c r="GC20" s="11">
        <v>3037.5414795445608</v>
      </c>
      <c r="GD20" s="11">
        <v>3071.5869738609181</v>
      </c>
      <c r="GE20" s="11">
        <v>3096.3652314733536</v>
      </c>
      <c r="GF20" s="11">
        <v>3117.0012932566406</v>
      </c>
      <c r="GG20" s="11">
        <v>3129.9685448436885</v>
      </c>
      <c r="GH20" s="11">
        <v>3142.9946591631642</v>
      </c>
      <c r="GI20" s="11">
        <v>3146.3570272716088</v>
      </c>
      <c r="GJ20" s="11">
        <v>3155.6878256181926</v>
      </c>
      <c r="GK20" s="11">
        <v>3160.2558338976046</v>
      </c>
      <c r="GL20" s="11">
        <v>3174.7932272450207</v>
      </c>
      <c r="GM20" s="11">
        <v>3159.6685080201046</v>
      </c>
      <c r="GN20" s="11">
        <v>3168.7126493577916</v>
      </c>
      <c r="GO20" s="11">
        <v>3176.4594986014763</v>
      </c>
      <c r="GP20" s="11">
        <v>3187.2704620906889</v>
      </c>
      <c r="GQ20" s="11">
        <v>3246.6153048899105</v>
      </c>
      <c r="GR20" s="11">
        <v>3368.0879280674121</v>
      </c>
      <c r="GS20" s="11">
        <v>3519.6265339364613</v>
      </c>
      <c r="GT20" s="11">
        <v>3584.5685713997332</v>
      </c>
      <c r="GU20" s="11">
        <v>3604.1578947651988</v>
      </c>
      <c r="GV20" s="11">
        <v>3629.5576107415791</v>
      </c>
      <c r="GW20" s="11">
        <v>3656.2226771290107</v>
      </c>
      <c r="GX20" s="11">
        <v>3683.4416929031249</v>
      </c>
      <c r="GY20" s="11">
        <v>3698.565067858925</v>
      </c>
      <c r="GZ20" s="11">
        <v>3838.1614416979605</v>
      </c>
      <c r="HA20" s="11">
        <v>3858.1585961274759</v>
      </c>
      <c r="HB20" s="11">
        <v>3873.3784824449408</v>
      </c>
      <c r="HC20" s="11">
        <v>3889.6013960491928</v>
      </c>
      <c r="HD20" s="11">
        <v>3901.5789205619826</v>
      </c>
      <c r="HE20" s="11">
        <v>3909.1353301469539</v>
      </c>
      <c r="HF20" s="11">
        <v>3902.7839561260967</v>
      </c>
      <c r="HG20" s="11">
        <v>3953.263098912731</v>
      </c>
      <c r="HH20" s="11">
        <v>3963.8087545648223</v>
      </c>
      <c r="HI20" s="11">
        <v>3994.3975270090896</v>
      </c>
      <c r="HJ20" s="11">
        <v>4005.451100764742</v>
      </c>
      <c r="HK20" s="11">
        <v>3998.2034897974686</v>
      </c>
      <c r="HL20" s="11">
        <v>3992.9498083092631</v>
      </c>
      <c r="HM20" s="11">
        <v>3950.6064440807286</v>
      </c>
      <c r="HN20" s="11">
        <v>3896.7328318473756</v>
      </c>
      <c r="HO20" s="11">
        <v>3860.9335287784661</v>
      </c>
      <c r="HP20" s="11">
        <v>3882.3683236390448</v>
      </c>
      <c r="HQ20" s="11">
        <v>3874.8328115479958</v>
      </c>
      <c r="HR20" s="11">
        <v>3791.2281843968358</v>
      </c>
      <c r="HS20" s="11">
        <v>3810.5897586896335</v>
      </c>
      <c r="HT20" s="11">
        <v>3821.0991672604014</v>
      </c>
      <c r="HU20" s="11">
        <v>3788.4795760489465</v>
      </c>
      <c r="HV20" s="11">
        <v>3798.1432990472781</v>
      </c>
      <c r="HW20" s="11">
        <v>3809.5104526628147</v>
      </c>
      <c r="HX20" s="11">
        <v>3825.1892652865158</v>
      </c>
      <c r="HY20" s="11">
        <v>3844.0737810551527</v>
      </c>
      <c r="HZ20" s="11">
        <v>3870.0968317248612</v>
      </c>
      <c r="IA20" s="11">
        <v>4002.0526860176428</v>
      </c>
      <c r="IB20" s="11">
        <v>4138.8080532507047</v>
      </c>
      <c r="IC20" s="11">
        <v>4187.4723843831807</v>
      </c>
      <c r="ID20" s="11">
        <v>4236.3218674828504</v>
      </c>
      <c r="IE20" s="11">
        <v>4280.5957153767495</v>
      </c>
      <c r="IF20" s="11">
        <v>4327.6940788412521</v>
      </c>
      <c r="IG20" s="11">
        <v>4451.8713613961399</v>
      </c>
      <c r="IH20" s="11">
        <v>4485.4866497841449</v>
      </c>
      <c r="II20" s="11">
        <v>4528.9556801600493</v>
      </c>
      <c r="IJ20" s="11">
        <v>4566.7077339681273</v>
      </c>
      <c r="IK20" s="11">
        <v>4617.8238382689469</v>
      </c>
      <c r="IL20" s="11">
        <v>4656.0571504539694</v>
      </c>
      <c r="IM20" s="11">
        <v>4698.2046319834399</v>
      </c>
      <c r="IN20" s="11">
        <v>4760.9790775461506</v>
      </c>
      <c r="IO20" s="11">
        <v>4898.2915431081683</v>
      </c>
      <c r="IP20" s="11">
        <v>4930.9295233898938</v>
      </c>
      <c r="IQ20" s="11">
        <v>4932.33148852049</v>
      </c>
      <c r="IR20" s="11">
        <v>4987.3122562627395</v>
      </c>
      <c r="IS20" s="11">
        <v>5055.6284362575016</v>
      </c>
      <c r="IT20" s="11">
        <v>5095.5314772335014</v>
      </c>
      <c r="IU20" s="11">
        <v>5118.7321061352832</v>
      </c>
      <c r="IV20" s="11">
        <v>5136.3289002272086</v>
      </c>
      <c r="IW20" s="11">
        <v>5142.4260909016812</v>
      </c>
      <c r="IX20" s="11">
        <v>5153.0931920306939</v>
      </c>
      <c r="IY20" s="11">
        <v>5174.3147187916011</v>
      </c>
      <c r="IZ20" s="11">
        <v>5215.31379778883</v>
      </c>
      <c r="JA20" s="11">
        <v>5265.5975761876407</v>
      </c>
      <c r="JB20" s="11">
        <v>5357.46731941691</v>
      </c>
      <c r="JC20" s="11">
        <v>5464.6812082000797</v>
      </c>
      <c r="JD20" s="11">
        <v>5542.6052050805638</v>
      </c>
      <c r="JE20" s="11">
        <v>5559.8468547366729</v>
      </c>
      <c r="JF20" s="11">
        <v>5571.8411132898809</v>
      </c>
      <c r="JG20" s="11">
        <v>5557.6613704414631</v>
      </c>
      <c r="JH20" s="11">
        <v>5640.1869215342831</v>
      </c>
      <c r="JI20" s="11">
        <v>5704.2801413470643</v>
      </c>
      <c r="JJ20" s="11">
        <v>5716.2335415596854</v>
      </c>
      <c r="JK20" s="11">
        <v>5694.770140966707</v>
      </c>
      <c r="JL20" s="11">
        <v>5750.989974043081</v>
      </c>
      <c r="JM20" s="11">
        <v>5751.0075395737067</v>
      </c>
      <c r="JN20" s="11">
        <v>5728.7448009784885</v>
      </c>
      <c r="JO20" s="11">
        <v>5886.9058697304745</v>
      </c>
      <c r="JP20" s="11">
        <v>6006.9236850728839</v>
      </c>
      <c r="JQ20" s="11">
        <v>6035.6093850667485</v>
      </c>
      <c r="JR20" s="11">
        <v>6078.9430494022781</v>
      </c>
      <c r="JS20" s="11">
        <v>6080.0854931228887</v>
      </c>
      <c r="JT20" s="11">
        <v>6172.3912198401813</v>
      </c>
      <c r="JU20" s="11">
        <v>6220.4846290820324</v>
      </c>
      <c r="JV20" s="11">
        <v>6197.219371946645</v>
      </c>
      <c r="JW20" s="11">
        <v>6137.3834289942988</v>
      </c>
      <c r="JX20" s="11">
        <v>6129.8906166481902</v>
      </c>
      <c r="JY20" s="11">
        <v>6120.2989122348736</v>
      </c>
      <c r="JZ20" s="11">
        <v>6105.4931519520869</v>
      </c>
      <c r="KA20" s="11">
        <v>6094.2614253128413</v>
      </c>
      <c r="KB20" s="11">
        <v>6086.4021430272178</v>
      </c>
      <c r="KC20" s="11">
        <v>6069.4091773976343</v>
      </c>
      <c r="KD20" s="11">
        <v>6053.4776105897909</v>
      </c>
      <c r="KE20" s="11">
        <v>6053.4440895130656</v>
      </c>
      <c r="KF20" s="11">
        <v>6064.326793927039</v>
      </c>
      <c r="KG20" s="11">
        <v>6068.5586665414248</v>
      </c>
      <c r="KH20" s="11">
        <v>6085.5181228056381</v>
      </c>
      <c r="KI20" s="11">
        <v>6087.5948742373248</v>
      </c>
      <c r="KJ20" s="11">
        <v>6109.7956480598132</v>
      </c>
      <c r="KK20" s="11">
        <v>6113.1385015835158</v>
      </c>
      <c r="KL20" s="23"/>
      <c r="KM20" s="11">
        <f>SMALL(Tabela2[[#This Row],[1]:[285]],1)</f>
        <v>3.4674485505092889E-12</v>
      </c>
      <c r="KN20" s="11">
        <f>MATCH(Tabela2[[#This Row],[1° menor]],Tabela2[[#This Row],[1]:[285]],0)</f>
        <v>126</v>
      </c>
      <c r="KO2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0.49999994501903094</v>
      </c>
      <c r="KP20" s="11">
        <f>VLOOKUP(Tabela2[[#This Row],[Shape]],shape!A:D,4,0)+VLOOKUP(Tabela2[[#This Row],[Shape]]+1,shape!A:E,5,0)*Tabela2[[#This Row],[% avanc]]</f>
        <v>4172.1748845208303</v>
      </c>
      <c r="KQ20" s="15">
        <f>Tabela2[[#This Row],[8686,881807]]/Tabela2[[#Headers],[8686,881807]]</f>
        <v>0.48028452294111323</v>
      </c>
      <c r="KR20" s="11">
        <f>Tabela2[[#This Row],[8686,881807]]-KP19</f>
        <v>353.34200658723603</v>
      </c>
      <c r="KS20" s="11">
        <f>(Tabela2[[#This Row],[hora bus]]-H19)*86400</f>
        <v>46.000000066123903</v>
      </c>
      <c r="KT20" s="11">
        <f>Tabela2[[#This Row],[desloc]]/Tabela2[[#This Row],[seconds]]</f>
        <v>7.6813479582459854</v>
      </c>
      <c r="KU20" s="11">
        <f>Tabela2[[#This Row],[spd m/s]]*3.6</f>
        <v>27.652852649685549</v>
      </c>
      <c r="KV20" s="23"/>
      <c r="KW20" s="22">
        <f t="shared" si="0"/>
        <v>0</v>
      </c>
      <c r="KX20" s="23">
        <f t="shared" si="1"/>
        <v>0</v>
      </c>
      <c r="KY20" s="23">
        <f t="shared" si="2"/>
        <v>0</v>
      </c>
      <c r="KZ20" s="23">
        <f t="shared" si="3"/>
        <v>0</v>
      </c>
      <c r="LA20" s="23">
        <f t="shared" si="4"/>
        <v>0</v>
      </c>
      <c r="LB20" s="23">
        <f t="shared" si="5"/>
        <v>0</v>
      </c>
      <c r="LC20" s="23">
        <f t="shared" si="6"/>
        <v>0</v>
      </c>
      <c r="LD20" s="23">
        <f t="shared" si="7"/>
        <v>0</v>
      </c>
      <c r="LE20" s="23">
        <f t="shared" si="8"/>
        <v>4172.1748845208303</v>
      </c>
      <c r="LF20" s="22">
        <f t="shared" si="17"/>
        <v>0</v>
      </c>
      <c r="LG20" s="23">
        <f t="shared" si="9"/>
        <v>0</v>
      </c>
      <c r="LH20" s="23">
        <f t="shared" si="10"/>
        <v>0</v>
      </c>
      <c r="LI20" s="23">
        <f t="shared" si="11"/>
        <v>4172.1748845208303</v>
      </c>
      <c r="LJ20" s="23">
        <f t="shared" si="12"/>
        <v>8570.3152119992501</v>
      </c>
      <c r="LK20" s="23">
        <f t="shared" si="13"/>
        <v>0</v>
      </c>
      <c r="LL20" s="23">
        <f t="shared" si="14"/>
        <v>16</v>
      </c>
      <c r="LM20" s="23">
        <f t="shared" si="15"/>
        <v>0</v>
      </c>
      <c r="LN20" s="23">
        <f t="shared" si="16"/>
        <v>0</v>
      </c>
    </row>
    <row r="21" spans="1:326" x14ac:dyDescent="0.25">
      <c r="A21" s="22">
        <v>77978</v>
      </c>
      <c r="B21" s="22">
        <v>1</v>
      </c>
      <c r="C21" s="23" t="s">
        <v>835</v>
      </c>
      <c r="D21" s="22">
        <v>332</v>
      </c>
      <c r="E21" s="24">
        <v>1.1805555555555555E-2</v>
      </c>
      <c r="F21" s="23" t="s">
        <v>775</v>
      </c>
      <c r="G21" s="23" t="b">
        <v>1</v>
      </c>
      <c r="H21" s="25">
        <v>43538.011793981481</v>
      </c>
      <c r="I21" s="26" t="s">
        <v>370</v>
      </c>
      <c r="J21" s="23" t="s">
        <v>371</v>
      </c>
      <c r="K21" s="11">
        <f>IF(AND(Tabela2[[#This Row],[hora bus]]=H20,Tabela2[[#This Row],[lat bus]]=I20,Tabela2[[#This Row],[lon bus]]=J20),1,0)</f>
        <v>0</v>
      </c>
      <c r="L21" s="23"/>
      <c r="M21" s="11">
        <v>45</v>
      </c>
      <c r="N21" s="11">
        <v>7196.6750680328259</v>
      </c>
      <c r="O21" s="11">
        <v>7189.8710755935945</v>
      </c>
      <c r="P21" s="11">
        <v>7180.3774364057144</v>
      </c>
      <c r="Q21" s="11">
        <v>7122.0257132518145</v>
      </c>
      <c r="R21" s="11">
        <v>7036.3403706698628</v>
      </c>
      <c r="S21" s="11">
        <v>7016.6372203549372</v>
      </c>
      <c r="T21" s="11">
        <v>6996.8786262375133</v>
      </c>
      <c r="U21" s="11">
        <v>6984.9079725306856</v>
      </c>
      <c r="V21" s="11">
        <v>6968.3437800139445</v>
      </c>
      <c r="W21" s="11">
        <v>6956.244231900886</v>
      </c>
      <c r="X21" s="11">
        <v>6945.5020566088024</v>
      </c>
      <c r="Y21" s="11">
        <v>6921.8622914007838</v>
      </c>
      <c r="Z21" s="11">
        <v>6906.9341967438932</v>
      </c>
      <c r="AA21" s="11">
        <v>6884.7706471927077</v>
      </c>
      <c r="AB21" s="11">
        <v>6874.5470749500209</v>
      </c>
      <c r="AC21" s="11">
        <v>6858.4585931113679</v>
      </c>
      <c r="AD21" s="11">
        <v>6833.578770806761</v>
      </c>
      <c r="AE21" s="11">
        <v>6823.4606720684251</v>
      </c>
      <c r="AF21" s="11">
        <v>6755.2407774494832</v>
      </c>
      <c r="AG21" s="11">
        <v>6723.9885995198492</v>
      </c>
      <c r="AH21" s="11">
        <v>6695.6964265992801</v>
      </c>
      <c r="AI21" s="11">
        <v>6672.2915919058505</v>
      </c>
      <c r="AJ21" s="11">
        <v>6651.3045691898578</v>
      </c>
      <c r="AK21" s="11">
        <v>6636.2655569623503</v>
      </c>
      <c r="AL21" s="11">
        <v>6610.2073944543445</v>
      </c>
      <c r="AM21" s="11">
        <v>6599.4433963060455</v>
      </c>
      <c r="AN21" s="11">
        <v>6586.8520170331849</v>
      </c>
      <c r="AO21" s="11">
        <v>6578.5777098593699</v>
      </c>
      <c r="AP21" s="11">
        <v>6577.5115701798086</v>
      </c>
      <c r="AQ21" s="11">
        <v>6584.101754219856</v>
      </c>
      <c r="AR21" s="11">
        <v>6584.3026080076479</v>
      </c>
      <c r="AS21" s="11">
        <v>6580.5273043046463</v>
      </c>
      <c r="AT21" s="11">
        <v>6589.0678230704225</v>
      </c>
      <c r="AU21" s="11">
        <v>6594.9121205684069</v>
      </c>
      <c r="AV21" s="11">
        <v>6588.7831924820866</v>
      </c>
      <c r="AW21" s="11">
        <v>6588.4054390579622</v>
      </c>
      <c r="AX21" s="11">
        <v>6590.3300834415404</v>
      </c>
      <c r="AY21" s="11">
        <v>6583.0527359425278</v>
      </c>
      <c r="AZ21" s="11">
        <v>6567.1071547184192</v>
      </c>
      <c r="BA21" s="11">
        <v>6543.0038447266079</v>
      </c>
      <c r="BB21" s="11">
        <v>6498.0317072278403</v>
      </c>
      <c r="BC21" s="11">
        <v>6426.1508164523175</v>
      </c>
      <c r="BD21" s="11">
        <v>6359.4182936056686</v>
      </c>
      <c r="BE21" s="11">
        <v>6339.7230020446068</v>
      </c>
      <c r="BF21" s="11">
        <v>6318.6504385718436</v>
      </c>
      <c r="BG21" s="11">
        <v>6284.2879771865491</v>
      </c>
      <c r="BH21" s="11">
        <v>6272.2707875292617</v>
      </c>
      <c r="BI21" s="11">
        <v>6256.7412946763525</v>
      </c>
      <c r="BJ21" s="11">
        <v>6232.0238620319597</v>
      </c>
      <c r="BK21" s="11">
        <v>6159.5047243209638</v>
      </c>
      <c r="BL21" s="11">
        <v>5927.0554681794329</v>
      </c>
      <c r="BM21" s="11">
        <v>5794.2183002356996</v>
      </c>
      <c r="BN21" s="11">
        <v>5767.8320487346928</v>
      </c>
      <c r="BO21" s="11">
        <v>5659.3299202472399</v>
      </c>
      <c r="BP21" s="11">
        <v>5652.5123467819849</v>
      </c>
      <c r="BQ21" s="11">
        <v>5564.1232280617442</v>
      </c>
      <c r="BR21" s="11">
        <v>5480.7033572658775</v>
      </c>
      <c r="BS21" s="11">
        <v>5450.6398529615244</v>
      </c>
      <c r="BT21" s="11">
        <v>5401.1932363900751</v>
      </c>
      <c r="BU21" s="11">
        <v>5341.7487849057461</v>
      </c>
      <c r="BV21" s="11">
        <v>5339.7873370829739</v>
      </c>
      <c r="BW21" s="11">
        <v>5190.5260535416555</v>
      </c>
      <c r="BX21" s="11">
        <v>5100.517749021853</v>
      </c>
      <c r="BY21" s="11">
        <v>4977.6676690857203</v>
      </c>
      <c r="BZ21" s="11">
        <v>4959.4628691857006</v>
      </c>
      <c r="CA21" s="11">
        <v>4920.0291583669705</v>
      </c>
      <c r="CB21" s="11">
        <v>4857.8173110651896</v>
      </c>
      <c r="CC21" s="11">
        <v>4737.3020108266719</v>
      </c>
      <c r="CD21" s="11">
        <v>4643.0732374997624</v>
      </c>
      <c r="CE21" s="11">
        <v>4549.798514259508</v>
      </c>
      <c r="CF21" s="11">
        <v>4466.0348657374952</v>
      </c>
      <c r="CG21" s="11">
        <v>4271.752422004356</v>
      </c>
      <c r="CH21" s="11">
        <v>4194.4656817602427</v>
      </c>
      <c r="CI21" s="11">
        <v>4003.0518577085199</v>
      </c>
      <c r="CJ21" s="11">
        <v>3928.6294206631983</v>
      </c>
      <c r="CK21" s="11">
        <v>3838.5718619692884</v>
      </c>
      <c r="CL21" s="11">
        <v>3810.6250950501535</v>
      </c>
      <c r="CM21" s="11">
        <v>3762.3603917448509</v>
      </c>
      <c r="CN21" s="11">
        <v>3703.6126789232144</v>
      </c>
      <c r="CO21" s="11">
        <v>3621.9561173509728</v>
      </c>
      <c r="CP21" s="11">
        <v>3569.309121740479</v>
      </c>
      <c r="CQ21" s="11">
        <v>3373.6520979103075</v>
      </c>
      <c r="CR21" s="11">
        <v>3196.7560388622937</v>
      </c>
      <c r="CS21" s="11">
        <v>3123.2625343056216</v>
      </c>
      <c r="CT21" s="11">
        <v>3095.1614157652252</v>
      </c>
      <c r="CU21" s="11">
        <v>3053.7767156663372</v>
      </c>
      <c r="CV21" s="11">
        <v>2955.787767263057</v>
      </c>
      <c r="CW21" s="11">
        <v>2828.8331978107576</v>
      </c>
      <c r="CX21" s="11">
        <v>2768.1883060953032</v>
      </c>
      <c r="CY21" s="11">
        <v>2711.2869018013716</v>
      </c>
      <c r="CZ21" s="11">
        <v>2659.8115937601169</v>
      </c>
      <c r="DA21" s="11">
        <v>2607.2317679354151</v>
      </c>
      <c r="DB21" s="11">
        <v>2550.6488747085086</v>
      </c>
      <c r="DC21" s="11">
        <v>2458.8456467915648</v>
      </c>
      <c r="DD21" s="11">
        <v>2449.4426075395536</v>
      </c>
      <c r="DE21" s="11">
        <v>2418.9870195249955</v>
      </c>
      <c r="DF21" s="11">
        <v>2405.4266370369978</v>
      </c>
      <c r="DG21" s="11">
        <v>2354.6704831295533</v>
      </c>
      <c r="DH21" s="11">
        <v>2316.666359173641</v>
      </c>
      <c r="DI21" s="11">
        <v>2273.4529911706381</v>
      </c>
      <c r="DJ21" s="11">
        <v>2200.4139295298937</v>
      </c>
      <c r="DK21" s="11">
        <v>1886.0370269132725</v>
      </c>
      <c r="DL21" s="11">
        <v>1828.3556878552629</v>
      </c>
      <c r="DM21" s="11">
        <v>1772.9633044983518</v>
      </c>
      <c r="DN21" s="11">
        <v>1701.7445023014486</v>
      </c>
      <c r="DO21" s="11">
        <v>1682.056811877256</v>
      </c>
      <c r="DP21" s="11">
        <v>1617.1607845163592</v>
      </c>
      <c r="DQ21" s="11">
        <v>1618.336716504125</v>
      </c>
      <c r="DR21" s="11">
        <v>1611.0784371682848</v>
      </c>
      <c r="DS21" s="11">
        <v>1600.9627673316747</v>
      </c>
      <c r="DT21" s="11">
        <v>1584.3388442467408</v>
      </c>
      <c r="DU21" s="11">
        <v>1573.8612828079233</v>
      </c>
      <c r="DV21" s="11">
        <v>1562.822550709215</v>
      </c>
      <c r="DW21" s="11">
        <v>1556.4445338952605</v>
      </c>
      <c r="DX21" s="11">
        <v>1429.7810935787156</v>
      </c>
      <c r="DY21" s="11">
        <v>1447.2950859093623</v>
      </c>
      <c r="DZ21" s="11">
        <v>1419.3062681206075</v>
      </c>
      <c r="EA21" s="11">
        <v>1302.1233773496974</v>
      </c>
      <c r="EB21" s="11">
        <v>1281.6573780153169</v>
      </c>
      <c r="EC21" s="11">
        <v>1105.1971591343811</v>
      </c>
      <c r="ED21" s="11">
        <v>1039.5460091318935</v>
      </c>
      <c r="EE21" s="11">
        <v>804.00987330672831</v>
      </c>
      <c r="EF21" s="11">
        <v>618.14697484070427</v>
      </c>
      <c r="EG21" s="11">
        <v>460.49205686179783</v>
      </c>
      <c r="EH21" s="11">
        <v>339.83665496906247</v>
      </c>
      <c r="EI21" s="11">
        <v>276.50833794247166</v>
      </c>
      <c r="EJ21" s="11">
        <v>223.08961681176427</v>
      </c>
      <c r="EK21" s="11">
        <v>141.00756917033954</v>
      </c>
      <c r="EL21" s="11">
        <v>129.52813248302508</v>
      </c>
      <c r="EM21" s="11">
        <v>43.99877537756781</v>
      </c>
      <c r="EN21" s="11">
        <v>7.9580786405131221E-12</v>
      </c>
      <c r="EO21" s="11">
        <v>45.012303478112045</v>
      </c>
      <c r="EP21" s="11">
        <v>90.045739579613809</v>
      </c>
      <c r="EQ21" s="11">
        <v>230.54304206376634</v>
      </c>
      <c r="ER21" s="11">
        <v>306.62974610682045</v>
      </c>
      <c r="ES21" s="11">
        <v>445.07604930688649</v>
      </c>
      <c r="ET21" s="11">
        <v>510.13522952478831</v>
      </c>
      <c r="EU21" s="11">
        <v>587.00161692023448</v>
      </c>
      <c r="EV21" s="11">
        <v>651.21544024184038</v>
      </c>
      <c r="EW21" s="11">
        <v>723.35118610930499</v>
      </c>
      <c r="EX21" s="11">
        <v>973.58447943128044</v>
      </c>
      <c r="EY21" s="11">
        <v>1057.3126010063281</v>
      </c>
      <c r="EZ21" s="11">
        <v>1230.6372346960075</v>
      </c>
      <c r="FA21" s="11">
        <v>1397.6876960211964</v>
      </c>
      <c r="FB21" s="11">
        <v>1479.9408290418648</v>
      </c>
      <c r="FC21" s="11">
        <v>1520.8857544760608</v>
      </c>
      <c r="FD21" s="11">
        <v>1574.5796795268557</v>
      </c>
      <c r="FE21" s="11">
        <v>1696.9187641480612</v>
      </c>
      <c r="FF21" s="11">
        <v>1868.5890653589624</v>
      </c>
      <c r="FG21" s="11">
        <v>1893.1241836524223</v>
      </c>
      <c r="FH21" s="11">
        <v>1936.4988414121226</v>
      </c>
      <c r="FI21" s="11">
        <v>2017.5414580481299</v>
      </c>
      <c r="FJ21" s="11">
        <v>2062.716555188224</v>
      </c>
      <c r="FK21" s="11">
        <v>2080.9050978926202</v>
      </c>
      <c r="FL21" s="11">
        <v>2096.7727686952626</v>
      </c>
      <c r="FM21" s="11">
        <v>2103.7211496459208</v>
      </c>
      <c r="FN21" s="11">
        <v>2138.1604087969063</v>
      </c>
      <c r="FO21" s="11">
        <v>2160.4927650082946</v>
      </c>
      <c r="FP21" s="11">
        <v>2185.9074827978325</v>
      </c>
      <c r="FQ21" s="11">
        <v>2212.3001685755357</v>
      </c>
      <c r="FR21" s="11">
        <v>2224.4924971155169</v>
      </c>
      <c r="FS21" s="11">
        <v>2270.262138293404</v>
      </c>
      <c r="FT21" s="11">
        <v>2342.7025633211838</v>
      </c>
      <c r="FU21" s="11">
        <v>2445.0038986991144</v>
      </c>
      <c r="FV21" s="11">
        <v>2582.1419787473396</v>
      </c>
      <c r="FW21" s="11">
        <v>2624.6301742755509</v>
      </c>
      <c r="FX21" s="11">
        <v>2641.5936113882472</v>
      </c>
      <c r="FY21" s="11">
        <v>2661.2274427738016</v>
      </c>
      <c r="FZ21" s="11">
        <v>2678.4128834740259</v>
      </c>
      <c r="GA21" s="11">
        <v>2705.9239681667686</v>
      </c>
      <c r="GB21" s="11">
        <v>2727.6596055854502</v>
      </c>
      <c r="GC21" s="11">
        <v>2758.8892192976086</v>
      </c>
      <c r="GD21" s="11">
        <v>2792.9539805170621</v>
      </c>
      <c r="GE21" s="11">
        <v>2817.7584765657057</v>
      </c>
      <c r="GF21" s="11">
        <v>2838.418457055724</v>
      </c>
      <c r="GG21" s="11">
        <v>2851.2315949678541</v>
      </c>
      <c r="GH21" s="11">
        <v>2864.0386840405113</v>
      </c>
      <c r="GI21" s="11">
        <v>2867.0641756015521</v>
      </c>
      <c r="GJ21" s="11">
        <v>2875.6856568065355</v>
      </c>
      <c r="GK21" s="11">
        <v>2879.2290394184479</v>
      </c>
      <c r="GL21" s="11">
        <v>2893.1193546793388</v>
      </c>
      <c r="GM21" s="11">
        <v>2877.2208545733029</v>
      </c>
      <c r="GN21" s="11">
        <v>2885.0613268406191</v>
      </c>
      <c r="GO21" s="11">
        <v>2891.7326006884532</v>
      </c>
      <c r="GP21" s="11">
        <v>2900.7531310683753</v>
      </c>
      <c r="GQ21" s="11">
        <v>2957.5722166378991</v>
      </c>
      <c r="GR21" s="11">
        <v>3076.5427004678318</v>
      </c>
      <c r="GS21" s="11">
        <v>3226.4486063613326</v>
      </c>
      <c r="GT21" s="11">
        <v>3290.8107228751555</v>
      </c>
      <c r="GU21" s="11">
        <v>3310.2230128760834</v>
      </c>
      <c r="GV21" s="11">
        <v>3335.5856461983658</v>
      </c>
      <c r="GW21" s="11">
        <v>3362.3154318496545</v>
      </c>
      <c r="GX21" s="11">
        <v>3389.6877850804417</v>
      </c>
      <c r="GY21" s="11">
        <v>3405.9444019734965</v>
      </c>
      <c r="GZ21" s="11">
        <v>3546.7279010109514</v>
      </c>
      <c r="HA21" s="11">
        <v>3566.9690375540422</v>
      </c>
      <c r="HB21" s="11">
        <v>3582.3091671183984</v>
      </c>
      <c r="HC21" s="11">
        <v>3598.5944701968565</v>
      </c>
      <c r="HD21" s="11">
        <v>3610.6259977066234</v>
      </c>
      <c r="HE21" s="11">
        <v>3618.3068065329967</v>
      </c>
      <c r="HF21" s="11">
        <v>3610.5179451959589</v>
      </c>
      <c r="HG21" s="11">
        <v>3658.5031139041575</v>
      </c>
      <c r="HH21" s="11">
        <v>3667.163001307521</v>
      </c>
      <c r="HI21" s="11">
        <v>3696.3842529631611</v>
      </c>
      <c r="HJ21" s="11">
        <v>3706.7023016285766</v>
      </c>
      <c r="HK21" s="11">
        <v>3698.7207681385689</v>
      </c>
      <c r="HL21" s="11">
        <v>3692.6643453438064</v>
      </c>
      <c r="HM21" s="11">
        <v>3649.2726273194367</v>
      </c>
      <c r="HN21" s="11">
        <v>3593.8940285174513</v>
      </c>
      <c r="HO21" s="11">
        <v>3556.5953227390619</v>
      </c>
      <c r="HP21" s="11">
        <v>3577.2209270506287</v>
      </c>
      <c r="HQ21" s="11">
        <v>3569.4145372768958</v>
      </c>
      <c r="HR21" s="11">
        <v>3484.9876362653922</v>
      </c>
      <c r="HS21" s="11">
        <v>3503.4613839150252</v>
      </c>
      <c r="HT21" s="11">
        <v>3513.7142013751632</v>
      </c>
      <c r="HU21" s="11">
        <v>3480.8355963511099</v>
      </c>
      <c r="HV21" s="11">
        <v>3490.1957791357922</v>
      </c>
      <c r="HW21" s="11">
        <v>3501.3941105612093</v>
      </c>
      <c r="HX21" s="11">
        <v>3516.9503873052381</v>
      </c>
      <c r="HY21" s="11">
        <v>3535.7310616545765</v>
      </c>
      <c r="HZ21" s="11">
        <v>3561.6533577815444</v>
      </c>
      <c r="IA21" s="11">
        <v>3693.6090387951999</v>
      </c>
      <c r="IB21" s="11">
        <v>3830.4522570254012</v>
      </c>
      <c r="IC21" s="11">
        <v>3879.2018009780459</v>
      </c>
      <c r="ID21" s="11">
        <v>3928.1504506664673</v>
      </c>
      <c r="IE21" s="11">
        <v>3972.5372315777831</v>
      </c>
      <c r="IF21" s="11">
        <v>4019.8568178742325</v>
      </c>
      <c r="IG21" s="11">
        <v>4144.2294489816077</v>
      </c>
      <c r="IH21" s="11">
        <v>4177.9155558949751</v>
      </c>
      <c r="II21" s="11">
        <v>4221.4416864583445</v>
      </c>
      <c r="IJ21" s="11">
        <v>4259.2234087879533</v>
      </c>
      <c r="IK21" s="11">
        <v>4310.3284001166603</v>
      </c>
      <c r="IL21" s="11">
        <v>4348.5326425973089</v>
      </c>
      <c r="IM21" s="11">
        <v>4390.645437885697</v>
      </c>
      <c r="IN21" s="11">
        <v>4453.355701375127</v>
      </c>
      <c r="IO21" s="11">
        <v>4590.6307629233042</v>
      </c>
      <c r="IP21" s="11">
        <v>4623.2716647498364</v>
      </c>
      <c r="IQ21" s="11">
        <v>4624.6894453422246</v>
      </c>
      <c r="IR21" s="11">
        <v>4679.7169022114567</v>
      </c>
      <c r="IS21" s="11">
        <v>4748.0796571630563</v>
      </c>
      <c r="IT21" s="11">
        <v>4788.0038174689998</v>
      </c>
      <c r="IU21" s="11">
        <v>4811.2160006091981</v>
      </c>
      <c r="IV21" s="11">
        <v>4828.8204603107224</v>
      </c>
      <c r="IW21" s="11">
        <v>4834.9213156374681</v>
      </c>
      <c r="IX21" s="11">
        <v>4845.5908909070258</v>
      </c>
      <c r="IY21" s="11">
        <v>4866.8119242648227</v>
      </c>
      <c r="IZ21" s="11">
        <v>4907.810609681811</v>
      </c>
      <c r="JA21" s="11">
        <v>4958.0908969829752</v>
      </c>
      <c r="JB21" s="11">
        <v>5049.9305176123444</v>
      </c>
      <c r="JC21" s="11">
        <v>5157.0654908696142</v>
      </c>
      <c r="JD21" s="11">
        <v>5234.910002065958</v>
      </c>
      <c r="JE21" s="11">
        <v>5252.1005423083943</v>
      </c>
      <c r="JF21" s="11">
        <v>5264.0440356887384</v>
      </c>
      <c r="JG21" s="11">
        <v>5249.6673708254002</v>
      </c>
      <c r="JH21" s="11">
        <v>5332.1456764233326</v>
      </c>
      <c r="JI21" s="11">
        <v>5396.3926187881489</v>
      </c>
      <c r="JJ21" s="11">
        <v>5408.3825608666184</v>
      </c>
      <c r="JK21" s="11">
        <v>5387.0730479375898</v>
      </c>
      <c r="JL21" s="11">
        <v>5443.4500611241801</v>
      </c>
      <c r="JM21" s="11">
        <v>5443.5168365259833</v>
      </c>
      <c r="JN21" s="11">
        <v>5421.7442194998721</v>
      </c>
      <c r="JO21" s="11">
        <v>5580.7215765777364</v>
      </c>
      <c r="JP21" s="11">
        <v>5701.1998955187546</v>
      </c>
      <c r="JQ21" s="11">
        <v>5730.1427592159844</v>
      </c>
      <c r="JR21" s="11">
        <v>5773.350280697834</v>
      </c>
      <c r="JS21" s="11">
        <v>5773.7120462400871</v>
      </c>
      <c r="JT21" s="11">
        <v>5865.2995807077759</v>
      </c>
      <c r="JU21" s="11">
        <v>5913.18506581171</v>
      </c>
      <c r="JV21" s="11">
        <v>5889.9606219977059</v>
      </c>
      <c r="JW21" s="11">
        <v>5830.0189066457206</v>
      </c>
      <c r="JX21" s="11">
        <v>5822.3546273006132</v>
      </c>
      <c r="JY21" s="11">
        <v>5812.691892361192</v>
      </c>
      <c r="JZ21" s="11">
        <v>5797.8248035524139</v>
      </c>
      <c r="KA21" s="11">
        <v>5786.5335544551535</v>
      </c>
      <c r="KB21" s="11">
        <v>5778.6292770856589</v>
      </c>
      <c r="KC21" s="11">
        <v>5761.5846924589687</v>
      </c>
      <c r="KD21" s="11">
        <v>5745.6467181838261</v>
      </c>
      <c r="KE21" s="11">
        <v>5745.6615481084573</v>
      </c>
      <c r="KF21" s="11">
        <v>5756.5807376720823</v>
      </c>
      <c r="KG21" s="11">
        <v>5760.8606689028238</v>
      </c>
      <c r="KH21" s="11">
        <v>5777.8670127853593</v>
      </c>
      <c r="KI21" s="11">
        <v>5780.0009211857605</v>
      </c>
      <c r="KJ21" s="11">
        <v>5802.2540565941918</v>
      </c>
      <c r="KK21" s="11">
        <v>5805.6157731677804</v>
      </c>
      <c r="KL21" s="23"/>
      <c r="KM21" s="11">
        <f>SMALL(Tabela2[[#This Row],[1]:[285]],1)</f>
        <v>7.9580786405131221E-12</v>
      </c>
      <c r="KN21" s="11">
        <f>MATCH(Tabela2[[#This Row],[1° menor]],Tabela2[[#This Row],[1]:[285]],0)</f>
        <v>131</v>
      </c>
      <c r="KO2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0.49999993814154869</v>
      </c>
      <c r="KP21" s="11">
        <f>VLOOKUP(Tabela2[[#This Row],[Shape]],shape!A:D,4,0)+VLOOKUP(Tabela2[[#This Row],[Shape]]+1,shape!A:E,5,0)*Tabela2[[#This Row],[% avanc]]</f>
        <v>4332.1979260142534</v>
      </c>
      <c r="KQ21" s="15">
        <f>Tabela2[[#This Row],[8686,881807]]/Tabela2[[#Headers],[8686,881807]]</f>
        <v>0.49870575222093078</v>
      </c>
      <c r="KR21" s="11">
        <f>Tabela2[[#This Row],[8686,881807]]-KP20</f>
        <v>160.02304149342308</v>
      </c>
      <c r="KS21" s="11">
        <f>(Tabela2[[#This Row],[hora bus]]-H20)*86400</f>
        <v>46.000000066123903</v>
      </c>
      <c r="KT21" s="11">
        <f>Tabela2[[#This Row],[desloc]]/Tabela2[[#This Row],[seconds]]</f>
        <v>3.4787617665955168</v>
      </c>
      <c r="KU21" s="11">
        <f>Tabela2[[#This Row],[spd m/s]]*3.6</f>
        <v>12.52354235974386</v>
      </c>
      <c r="KV21" s="23"/>
      <c r="KW21" s="22">
        <f t="shared" si="0"/>
        <v>0</v>
      </c>
      <c r="KX21" s="23">
        <f t="shared" si="1"/>
        <v>0</v>
      </c>
      <c r="KY21" s="23">
        <f t="shared" si="2"/>
        <v>0</v>
      </c>
      <c r="KZ21" s="23">
        <f t="shared" si="3"/>
        <v>0</v>
      </c>
      <c r="LA21" s="23">
        <f t="shared" si="4"/>
        <v>0</v>
      </c>
      <c r="LB21" s="23">
        <f t="shared" si="5"/>
        <v>0</v>
      </c>
      <c r="LC21" s="23">
        <f t="shared" si="6"/>
        <v>0</v>
      </c>
      <c r="LD21" s="23">
        <f t="shared" si="7"/>
        <v>0</v>
      </c>
      <c r="LE21" s="23">
        <f t="shared" si="8"/>
        <v>4332.1979260142534</v>
      </c>
      <c r="LF21" s="22">
        <f t="shared" si="17"/>
        <v>0</v>
      </c>
      <c r="LG21" s="23">
        <f t="shared" si="9"/>
        <v>0</v>
      </c>
      <c r="LH21" s="23">
        <f t="shared" si="10"/>
        <v>0</v>
      </c>
      <c r="LI21" s="23">
        <f t="shared" si="11"/>
        <v>4332.1979260142534</v>
      </c>
      <c r="LJ21" s="23">
        <f t="shared" si="12"/>
        <v>8570.3152119992501</v>
      </c>
      <c r="LK21" s="23">
        <f t="shared" si="13"/>
        <v>0</v>
      </c>
      <c r="LL21" s="23">
        <f t="shared" si="14"/>
        <v>15</v>
      </c>
      <c r="LM21" s="23">
        <f t="shared" si="15"/>
        <v>0</v>
      </c>
      <c r="LN21" s="23">
        <f t="shared" si="16"/>
        <v>0</v>
      </c>
    </row>
    <row r="22" spans="1:326" x14ac:dyDescent="0.25">
      <c r="A22" s="22">
        <v>77979</v>
      </c>
      <c r="B22" s="22">
        <v>1</v>
      </c>
      <c r="C22" s="23" t="s">
        <v>836</v>
      </c>
      <c r="D22" s="22">
        <v>332</v>
      </c>
      <c r="E22" s="24">
        <v>1.1805555555555555E-2</v>
      </c>
      <c r="F22" s="23" t="s">
        <v>775</v>
      </c>
      <c r="G22" s="23" t="b">
        <v>1</v>
      </c>
      <c r="H22" s="25">
        <v>43538.012303240743</v>
      </c>
      <c r="I22" s="26" t="s">
        <v>254</v>
      </c>
      <c r="J22" s="23" t="s">
        <v>255</v>
      </c>
      <c r="K22" s="11">
        <f>IF(AND(Tabela2[[#This Row],[hora bus]]=H21,Tabela2[[#This Row],[lat bus]]=I21,Tabela2[[#This Row],[lon bus]]=J21),1,0)</f>
        <v>0</v>
      </c>
      <c r="L22" s="23"/>
      <c r="M22" s="11">
        <v>46</v>
      </c>
      <c r="N22" s="11">
        <v>8138.7078509788953</v>
      </c>
      <c r="O22" s="11">
        <v>8131.9203096722504</v>
      </c>
      <c r="P22" s="11">
        <v>8122.4441993863929</v>
      </c>
      <c r="Q22" s="11">
        <v>8064.1163378940355</v>
      </c>
      <c r="R22" s="11">
        <v>7978.4164202670045</v>
      </c>
      <c r="S22" s="11">
        <v>7958.6814991468091</v>
      </c>
      <c r="T22" s="11">
        <v>7938.9235542320757</v>
      </c>
      <c r="U22" s="11">
        <v>7926.9619410681325</v>
      </c>
      <c r="V22" s="11">
        <v>7910.414786388269</v>
      </c>
      <c r="W22" s="11">
        <v>7898.3383652441507</v>
      </c>
      <c r="X22" s="11">
        <v>7887.6183878732363</v>
      </c>
      <c r="Y22" s="11">
        <v>7864.0110539382722</v>
      </c>
      <c r="Z22" s="11">
        <v>7849.1186121146447</v>
      </c>
      <c r="AA22" s="11">
        <v>7826.980269942751</v>
      </c>
      <c r="AB22" s="11">
        <v>7816.77130955333</v>
      </c>
      <c r="AC22" s="11">
        <v>7800.6904134696015</v>
      </c>
      <c r="AD22" s="11">
        <v>7775.8117604969875</v>
      </c>
      <c r="AE22" s="11">
        <v>7765.6898543336929</v>
      </c>
      <c r="AF22" s="11">
        <v>7697.4285200747117</v>
      </c>
      <c r="AG22" s="11">
        <v>7666.1071153567827</v>
      </c>
      <c r="AH22" s="11">
        <v>7637.7709130883277</v>
      </c>
      <c r="AI22" s="11">
        <v>7614.3379136808699</v>
      </c>
      <c r="AJ22" s="11">
        <v>7593.327516622262</v>
      </c>
      <c r="AK22" s="11">
        <v>7578.2691630820182</v>
      </c>
      <c r="AL22" s="11">
        <v>7552.1881023158712</v>
      </c>
      <c r="AM22" s="11">
        <v>7541.4000876260325</v>
      </c>
      <c r="AN22" s="11">
        <v>7528.7732995498791</v>
      </c>
      <c r="AO22" s="11">
        <v>7520.4304696828167</v>
      </c>
      <c r="AP22" s="11">
        <v>7519.2720976687588</v>
      </c>
      <c r="AQ22" s="11">
        <v>7525.788444312996</v>
      </c>
      <c r="AR22" s="11">
        <v>7525.9354338158346</v>
      </c>
      <c r="AS22" s="11">
        <v>7522.0644619810419</v>
      </c>
      <c r="AT22" s="11">
        <v>7530.4961333294386</v>
      </c>
      <c r="AU22" s="11">
        <v>7536.2749293987599</v>
      </c>
      <c r="AV22" s="11">
        <v>7530.0396833211307</v>
      </c>
      <c r="AW22" s="11">
        <v>7529.4604953733196</v>
      </c>
      <c r="AX22" s="11">
        <v>7531.1583947977533</v>
      </c>
      <c r="AY22" s="11">
        <v>7523.6820289948873</v>
      </c>
      <c r="AZ22" s="11">
        <v>7507.5499226750708</v>
      </c>
      <c r="BA22" s="11">
        <v>7483.2511964068353</v>
      </c>
      <c r="BB22" s="11">
        <v>7438.0522500153829</v>
      </c>
      <c r="BC22" s="11">
        <v>7366.0467284792048</v>
      </c>
      <c r="BD22" s="11">
        <v>7299.2391627451188</v>
      </c>
      <c r="BE22" s="11">
        <v>7279.3971094147846</v>
      </c>
      <c r="BF22" s="11">
        <v>7258.1465544682269</v>
      </c>
      <c r="BG22" s="11">
        <v>7223.4796225255604</v>
      </c>
      <c r="BH22" s="11">
        <v>7211.1459145492627</v>
      </c>
      <c r="BI22" s="11">
        <v>7195.3937973544816</v>
      </c>
      <c r="BJ22" s="11">
        <v>7170.4328748882517</v>
      </c>
      <c r="BK22" s="11">
        <v>7097.453188065715</v>
      </c>
      <c r="BL22" s="11">
        <v>6863.389132773138</v>
      </c>
      <c r="BM22" s="11">
        <v>6728.1156659094959</v>
      </c>
      <c r="BN22" s="11">
        <v>6700.2081239325544</v>
      </c>
      <c r="BO22" s="11">
        <v>6590.3531733341197</v>
      </c>
      <c r="BP22" s="11">
        <v>6582.3716799271615</v>
      </c>
      <c r="BQ22" s="11">
        <v>6492.9940344928173</v>
      </c>
      <c r="BR22" s="11">
        <v>6407.9599936049408</v>
      </c>
      <c r="BS22" s="11">
        <v>6376.8203435851728</v>
      </c>
      <c r="BT22" s="11">
        <v>6326.9118654805961</v>
      </c>
      <c r="BU22" s="11">
        <v>6265.415037378154</v>
      </c>
      <c r="BV22" s="11">
        <v>6259.6259434500025</v>
      </c>
      <c r="BW22" s="11">
        <v>6110.4776692806763</v>
      </c>
      <c r="BX22" s="11">
        <v>6023.7446351889157</v>
      </c>
      <c r="BY22" s="11">
        <v>5903.527804260144</v>
      </c>
      <c r="BZ22" s="11">
        <v>5887.1753073878899</v>
      </c>
      <c r="CA22" s="11">
        <v>5848.2662860274031</v>
      </c>
      <c r="CB22" s="11">
        <v>5786.3233623511778</v>
      </c>
      <c r="CC22" s="11">
        <v>5666.1248675254847</v>
      </c>
      <c r="CD22" s="11">
        <v>5572.1648423087772</v>
      </c>
      <c r="CE22" s="11">
        <v>5478.890519286444</v>
      </c>
      <c r="CF22" s="11">
        <v>5394.9367613119966</v>
      </c>
      <c r="CG22" s="11">
        <v>5200.3297863534754</v>
      </c>
      <c r="CH22" s="11">
        <v>5122.7558334761834</v>
      </c>
      <c r="CI22" s="11">
        <v>4931.0151468416079</v>
      </c>
      <c r="CJ22" s="11">
        <v>4856.206055904654</v>
      </c>
      <c r="CK22" s="11">
        <v>4765.9952710846501</v>
      </c>
      <c r="CL22" s="11">
        <v>4737.975751702038</v>
      </c>
      <c r="CM22" s="11">
        <v>4689.571460877788</v>
      </c>
      <c r="CN22" s="11">
        <v>4630.6547243850655</v>
      </c>
      <c r="CO22" s="11">
        <v>4548.8743226499391</v>
      </c>
      <c r="CP22" s="11">
        <v>4496.0555421714462</v>
      </c>
      <c r="CQ22" s="11">
        <v>4299.8376593934499</v>
      </c>
      <c r="CR22" s="11">
        <v>4122.0711105736609</v>
      </c>
      <c r="CS22" s="11">
        <v>4048.0623691839119</v>
      </c>
      <c r="CT22" s="11">
        <v>4019.8339330131585</v>
      </c>
      <c r="CU22" s="11">
        <v>3978.366286210734</v>
      </c>
      <c r="CV22" s="11">
        <v>3880.0697014313901</v>
      </c>
      <c r="CW22" s="11">
        <v>3752.5273011916593</v>
      </c>
      <c r="CX22" s="11">
        <v>3691.3908906861188</v>
      </c>
      <c r="CY22" s="11">
        <v>3634.224726521456</v>
      </c>
      <c r="CZ22" s="11">
        <v>3582.7885427630104</v>
      </c>
      <c r="DA22" s="11">
        <v>3530.5677143983635</v>
      </c>
      <c r="DB22" s="11">
        <v>3474.824344981515</v>
      </c>
      <c r="DC22" s="11">
        <v>3384.7258416913114</v>
      </c>
      <c r="DD22" s="11">
        <v>3376.5483446512976</v>
      </c>
      <c r="DE22" s="11">
        <v>3346.5710176956554</v>
      </c>
      <c r="DF22" s="11">
        <v>3333.5951209535692</v>
      </c>
      <c r="DG22" s="11">
        <v>3283.9694900172149</v>
      </c>
      <c r="DH22" s="11">
        <v>3247.9691347623925</v>
      </c>
      <c r="DI22" s="11">
        <v>3206.9996362226634</v>
      </c>
      <c r="DJ22" s="11">
        <v>3133.6327986156871</v>
      </c>
      <c r="DK22" s="11">
        <v>2808.0396224125789</v>
      </c>
      <c r="DL22" s="11">
        <v>2735.5959085187269</v>
      </c>
      <c r="DM22" s="11">
        <v>2671.5886175536616</v>
      </c>
      <c r="DN22" s="11">
        <v>2592.8140508545293</v>
      </c>
      <c r="DO22" s="11">
        <v>2567.2537849075784</v>
      </c>
      <c r="DP22" s="11">
        <v>2495.4171249767496</v>
      </c>
      <c r="DQ22" s="11">
        <v>2490.725829180235</v>
      </c>
      <c r="DR22" s="11">
        <v>2481.9721882303243</v>
      </c>
      <c r="DS22" s="11">
        <v>2470.5085878937657</v>
      </c>
      <c r="DT22" s="11">
        <v>2453.7160787165571</v>
      </c>
      <c r="DU22" s="11">
        <v>2444.570157076545</v>
      </c>
      <c r="DV22" s="11">
        <v>2435.5443834289204</v>
      </c>
      <c r="DW22" s="11">
        <v>2431.911455106957</v>
      </c>
      <c r="DX22" s="11">
        <v>2319.2219367421139</v>
      </c>
      <c r="DY22" s="11">
        <v>2351.0488232784614</v>
      </c>
      <c r="DZ22" s="11">
        <v>2327.6677641719839</v>
      </c>
      <c r="EA22" s="11">
        <v>2208.2582754021046</v>
      </c>
      <c r="EB22" s="11">
        <v>2181.8960794809113</v>
      </c>
      <c r="EC22" s="11">
        <v>1998.4492174307372</v>
      </c>
      <c r="ED22" s="11">
        <v>1923.381857247587</v>
      </c>
      <c r="EE22" s="11">
        <v>1688.6974900873495</v>
      </c>
      <c r="EF22" s="11">
        <v>1510.8848695209747</v>
      </c>
      <c r="EG22" s="11">
        <v>1361.1545457039581</v>
      </c>
      <c r="EH22" s="11">
        <v>1246.935339234549</v>
      </c>
      <c r="EI22" s="11">
        <v>1186.0100821048259</v>
      </c>
      <c r="EJ22" s="11">
        <v>1129.5760693792624</v>
      </c>
      <c r="EK22" s="11">
        <v>1054.5915388854764</v>
      </c>
      <c r="EL22" s="11">
        <v>1054.3586912781366</v>
      </c>
      <c r="EM22" s="11">
        <v>977.33271603316848</v>
      </c>
      <c r="EN22" s="11">
        <v>897.1400008133354</v>
      </c>
      <c r="EO22" s="11">
        <v>853.13440876064783</v>
      </c>
      <c r="EP22" s="11">
        <v>712.0755220642634</v>
      </c>
      <c r="EQ22" s="11">
        <v>635.74828961619744</v>
      </c>
      <c r="ER22" s="11">
        <v>497.25701906916737</v>
      </c>
      <c r="ES22" s="11">
        <v>432.21800645176603</v>
      </c>
      <c r="ET22" s="11">
        <v>355.35155475197507</v>
      </c>
      <c r="EU22" s="11">
        <v>291.1177465442828</v>
      </c>
      <c r="EV22" s="11">
        <v>218.96157525478515</v>
      </c>
      <c r="EW22" s="11">
        <v>1.1297629498585593E-11</v>
      </c>
      <c r="EX22" s="11">
        <v>31.280611845929535</v>
      </c>
      <c r="EY22" s="11">
        <v>115.01874441002191</v>
      </c>
      <c r="EZ22" s="11">
        <v>288.34913704818302</v>
      </c>
      <c r="FA22" s="11">
        <v>455.41257375891263</v>
      </c>
      <c r="FB22" s="11">
        <v>537.73217637935727</v>
      </c>
      <c r="FC22" s="11">
        <v>578.8316062431918</v>
      </c>
      <c r="FD22" s="11">
        <v>632.96154276626919</v>
      </c>
      <c r="FE22" s="11">
        <v>756.30992083007663</v>
      </c>
      <c r="FF22" s="11">
        <v>928.73281862830163</v>
      </c>
      <c r="FG22" s="11">
        <v>953.4843512795436</v>
      </c>
      <c r="FH22" s="11">
        <v>997.48436934945096</v>
      </c>
      <c r="FI22" s="11">
        <v>1078.8949022897257</v>
      </c>
      <c r="FJ22" s="11">
        <v>1123.7672852372546</v>
      </c>
      <c r="FK22" s="11">
        <v>1141.5471512324475</v>
      </c>
      <c r="FL22" s="11">
        <v>1157.0091559113353</v>
      </c>
      <c r="FM22" s="11">
        <v>1163.1800417511317</v>
      </c>
      <c r="FN22" s="11">
        <v>1196.8052970171946</v>
      </c>
      <c r="FO22" s="11">
        <v>1218.7662249286825</v>
      </c>
      <c r="FP22" s="11">
        <v>1243.9312319626163</v>
      </c>
      <c r="FQ22" s="11">
        <v>1270.1904467195832</v>
      </c>
      <c r="FR22" s="11">
        <v>1282.2770828649263</v>
      </c>
      <c r="FS22" s="11">
        <v>1327.9666545259352</v>
      </c>
      <c r="FT22" s="11">
        <v>1400.3990131792598</v>
      </c>
      <c r="FU22" s="11">
        <v>1502.8074914640138</v>
      </c>
      <c r="FV22" s="11">
        <v>1640.3005080995895</v>
      </c>
      <c r="FW22" s="11">
        <v>1683.2792421283027</v>
      </c>
      <c r="FX22" s="11">
        <v>1700.7758249797532</v>
      </c>
      <c r="FY22" s="11">
        <v>1720.9446135294215</v>
      </c>
      <c r="FZ22" s="11">
        <v>1738.6194446007707</v>
      </c>
      <c r="GA22" s="11">
        <v>1766.4939079572048</v>
      </c>
      <c r="GB22" s="11">
        <v>1788.4526906976041</v>
      </c>
      <c r="GC22" s="11">
        <v>1819.7809448960311</v>
      </c>
      <c r="GD22" s="11">
        <v>1853.8367342803119</v>
      </c>
      <c r="GE22" s="11">
        <v>1878.6258686356239</v>
      </c>
      <c r="GF22" s="11">
        <v>1899.2711802127403</v>
      </c>
      <c r="GG22" s="11">
        <v>1912.2037963375399</v>
      </c>
      <c r="GH22" s="11">
        <v>1925.1802444228144</v>
      </c>
      <c r="GI22" s="11">
        <v>1928.4794048585102</v>
      </c>
      <c r="GJ22" s="11">
        <v>1937.7123032619713</v>
      </c>
      <c r="GK22" s="11">
        <v>1942.2309099852196</v>
      </c>
      <c r="GL22" s="11">
        <v>1956.7718018620581</v>
      </c>
      <c r="GM22" s="11">
        <v>1941.7672910303152</v>
      </c>
      <c r="GN22" s="11">
        <v>1951.0785954834412</v>
      </c>
      <c r="GO22" s="11">
        <v>1959.2365231825688</v>
      </c>
      <c r="GP22" s="11">
        <v>1971.130783774081</v>
      </c>
      <c r="GQ22" s="11">
        <v>2032.6661982179903</v>
      </c>
      <c r="GR22" s="11">
        <v>2157.1943404459225</v>
      </c>
      <c r="GS22" s="11">
        <v>2311.200168207904</v>
      </c>
      <c r="GT22" s="11">
        <v>2377.1581860653796</v>
      </c>
      <c r="GU22" s="11">
        <v>2397.0544297131019</v>
      </c>
      <c r="GV22" s="11">
        <v>2422.4712497376868</v>
      </c>
      <c r="GW22" s="11">
        <v>2448.9456939993515</v>
      </c>
      <c r="GX22" s="11">
        <v>2475.8038300984704</v>
      </c>
      <c r="GY22" s="11">
        <v>2488.8540550448879</v>
      </c>
      <c r="GZ22" s="11">
        <v>2626.3706014371473</v>
      </c>
      <c r="HA22" s="11">
        <v>2646.0062239678759</v>
      </c>
      <c r="HB22" s="11">
        <v>2661.0446783077969</v>
      </c>
      <c r="HC22" s="11">
        <v>2677.1683242559848</v>
      </c>
      <c r="HD22" s="11">
        <v>2689.0634312962479</v>
      </c>
      <c r="HE22" s="11">
        <v>2696.4364083472306</v>
      </c>
      <c r="HF22" s="11">
        <v>2692.3207769672581</v>
      </c>
      <c r="HG22" s="11">
        <v>2747.2256664445872</v>
      </c>
      <c r="HH22" s="11">
        <v>2762.3241743264907</v>
      </c>
      <c r="HI22" s="11">
        <v>2796.810262223908</v>
      </c>
      <c r="HJ22" s="11">
        <v>2810.2940827515863</v>
      </c>
      <c r="HK22" s="11">
        <v>2805.7661323208577</v>
      </c>
      <c r="HL22" s="11">
        <v>2803.7834979518002</v>
      </c>
      <c r="HM22" s="11">
        <v>2766.4643559034707</v>
      </c>
      <c r="HN22" s="11">
        <v>2721.2762298223079</v>
      </c>
      <c r="HO22" s="11">
        <v>2696.3145778566368</v>
      </c>
      <c r="HP22" s="11">
        <v>2724.6417813047115</v>
      </c>
      <c r="HQ22" s="11">
        <v>2719.8293142452749</v>
      </c>
      <c r="HR22" s="11">
        <v>2646.6760424577924</v>
      </c>
      <c r="HS22" s="11">
        <v>2678.7100864903537</v>
      </c>
      <c r="HT22" s="11">
        <v>2693.9839991280751</v>
      </c>
      <c r="HU22" s="11">
        <v>2667.4139983928094</v>
      </c>
      <c r="HV22" s="11">
        <v>2685.0409807436677</v>
      </c>
      <c r="HW22" s="11">
        <v>2701.9675702408977</v>
      </c>
      <c r="HX22" s="11">
        <v>2722.5636762491017</v>
      </c>
      <c r="HY22" s="11">
        <v>2746.7626310647825</v>
      </c>
      <c r="HZ22" s="11">
        <v>2782.9548796018744</v>
      </c>
      <c r="IA22" s="11">
        <v>2929.3406096690082</v>
      </c>
      <c r="IB22" s="11">
        <v>3075.6252090885173</v>
      </c>
      <c r="IC22" s="11">
        <v>3129.0687248613976</v>
      </c>
      <c r="ID22" s="11">
        <v>3182.5050783608722</v>
      </c>
      <c r="IE22" s="11">
        <v>3231.1778629712421</v>
      </c>
      <c r="IF22" s="11">
        <v>3285.28434867859</v>
      </c>
      <c r="IG22" s="11">
        <v>3415.1212172515666</v>
      </c>
      <c r="IH22" s="11">
        <v>3450.3790946116528</v>
      </c>
      <c r="II22" s="11">
        <v>3495.0080973180798</v>
      </c>
      <c r="IJ22" s="11">
        <v>3533.0593904511447</v>
      </c>
      <c r="IK22" s="11">
        <v>3583.3183191789572</v>
      </c>
      <c r="IL22" s="11">
        <v>3620.2511597830908</v>
      </c>
      <c r="IM22" s="11">
        <v>3660.7950351912496</v>
      </c>
      <c r="IN22" s="11">
        <v>3720.5963461908141</v>
      </c>
      <c r="IO22" s="11">
        <v>3855.9054764406264</v>
      </c>
      <c r="IP22" s="11">
        <v>3888.4592163590041</v>
      </c>
      <c r="IQ22" s="11">
        <v>3890.0524231239015</v>
      </c>
      <c r="IR22" s="11">
        <v>3945.804165670108</v>
      </c>
      <c r="IS22" s="11">
        <v>4014.952005689825</v>
      </c>
      <c r="IT22" s="11">
        <v>4055.1582921105669</v>
      </c>
      <c r="IU22" s="11">
        <v>4078.4938162336653</v>
      </c>
      <c r="IV22" s="11">
        <v>4096.1957643307614</v>
      </c>
      <c r="IW22" s="11">
        <v>4102.3181807430565</v>
      </c>
      <c r="IX22" s="11">
        <v>4112.9087364534471</v>
      </c>
      <c r="IY22" s="11">
        <v>4133.8364809838149</v>
      </c>
      <c r="IZ22" s="11">
        <v>4174.4205766336863</v>
      </c>
      <c r="JA22" s="11">
        <v>4223.9970972869423</v>
      </c>
      <c r="JB22" s="11">
        <v>4314.1981022574528</v>
      </c>
      <c r="JC22" s="11">
        <v>4418.4193382857484</v>
      </c>
      <c r="JD22" s="11">
        <v>4493.6515715613996</v>
      </c>
      <c r="JE22" s="11">
        <v>4509.2225579459919</v>
      </c>
      <c r="JF22" s="11">
        <v>4519.5403395343201</v>
      </c>
      <c r="JG22" s="11">
        <v>4497.8347559259691</v>
      </c>
      <c r="JH22" s="11">
        <v>4578.3482662888273</v>
      </c>
      <c r="JI22" s="11">
        <v>4648.0810277197515</v>
      </c>
      <c r="JJ22" s="11">
        <v>4661.2315575367893</v>
      </c>
      <c r="JK22" s="11">
        <v>4644.2872797872078</v>
      </c>
      <c r="JL22" s="11">
        <v>4705.0768489956745</v>
      </c>
      <c r="JM22" s="11">
        <v>4706.3736965829321</v>
      </c>
      <c r="JN22" s="11">
        <v>4694.9958889325562</v>
      </c>
      <c r="JO22" s="11">
        <v>4869.6217909946708</v>
      </c>
      <c r="JP22" s="11">
        <v>4997.8019400319617</v>
      </c>
      <c r="JQ22" s="11">
        <v>5030.5723674197061</v>
      </c>
      <c r="JR22" s="11">
        <v>5071.3435500607093</v>
      </c>
      <c r="JS22" s="11">
        <v>5057.5171577523151</v>
      </c>
      <c r="JT22" s="11">
        <v>5134.5421229321473</v>
      </c>
      <c r="JU22" s="11">
        <v>5177.7720517108</v>
      </c>
      <c r="JV22" s="11">
        <v>5155.6658487115201</v>
      </c>
      <c r="JW22" s="11">
        <v>5093.3235919293647</v>
      </c>
      <c r="JX22" s="11">
        <v>5081.5786231004977</v>
      </c>
      <c r="JY22" s="11">
        <v>5070.1048559245573</v>
      </c>
      <c r="JZ22" s="11">
        <v>5053.6134603187038</v>
      </c>
      <c r="KA22" s="11">
        <v>5040.6997494623902</v>
      </c>
      <c r="KB22" s="11">
        <v>5031.5323423106111</v>
      </c>
      <c r="KC22" s="11">
        <v>5012.9781066618389</v>
      </c>
      <c r="KD22" s="11">
        <v>4996.9406253875686</v>
      </c>
      <c r="KE22" s="11">
        <v>4998.4606240612475</v>
      </c>
      <c r="KF22" s="11">
        <v>5010.4199863339045</v>
      </c>
      <c r="KG22" s="11">
        <v>5016.025004395462</v>
      </c>
      <c r="KH22" s="11">
        <v>5034.3035378091708</v>
      </c>
      <c r="KI22" s="11">
        <v>5037.9248187331405</v>
      </c>
      <c r="KJ22" s="11">
        <v>5061.5247049687532</v>
      </c>
      <c r="KK22" s="11">
        <v>5065.3591282649913</v>
      </c>
      <c r="KL22" s="23"/>
      <c r="KM22" s="11">
        <f>SMALL(Tabela2[[#This Row],[1]:[285]],1)</f>
        <v>1.1297629498585593E-11</v>
      </c>
      <c r="KN22" s="11">
        <f>MATCH(Tabela2[[#This Row],[1° menor]],Tabela2[[#This Row],[1]:[285]],0)</f>
        <v>140</v>
      </c>
      <c r="KO2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0.87499998934749257</v>
      </c>
      <c r="KP22" s="11">
        <f>VLOOKUP(Tabela2[[#This Row],[Shape]],shape!A:D,4,0)+VLOOKUP(Tabela2[[#This Row],[Shape]]+1,shape!A:E,5,0)*Tabela2[[#This Row],[% avanc]]</f>
        <v>4804.3606727519918</v>
      </c>
      <c r="KQ22" s="15">
        <f>Tabela2[[#This Row],[8686,881807]]/Tabela2[[#Headers],[8686,881807]]</f>
        <v>0.55305928864838205</v>
      </c>
      <c r="KR22" s="11">
        <f>Tabela2[[#This Row],[8686,881807]]-KP21</f>
        <v>472.16274673773842</v>
      </c>
      <c r="KS22" s="11">
        <f>(Tabela2[[#This Row],[hora bus]]-H21)*86400</f>
        <v>44.000000227242708</v>
      </c>
      <c r="KT22" s="11">
        <f>Tabela2[[#This Row],[desloc]]/Tabela2[[#This Row],[seconds]]</f>
        <v>10.730971461345533</v>
      </c>
      <c r="KU22" s="11">
        <f>Tabela2[[#This Row],[spd m/s]]*3.6</f>
        <v>38.631497260843922</v>
      </c>
      <c r="KV22" s="23"/>
      <c r="KW22" s="22">
        <f t="shared" si="0"/>
        <v>0</v>
      </c>
      <c r="KX22" s="23">
        <f t="shared" si="1"/>
        <v>0</v>
      </c>
      <c r="KY22" s="23">
        <f t="shared" si="2"/>
        <v>0</v>
      </c>
      <c r="KZ22" s="23">
        <f t="shared" si="3"/>
        <v>0</v>
      </c>
      <c r="LA22" s="23">
        <f t="shared" si="4"/>
        <v>0</v>
      </c>
      <c r="LB22" s="23">
        <f t="shared" si="5"/>
        <v>0</v>
      </c>
      <c r="LC22" s="23">
        <f t="shared" si="6"/>
        <v>0</v>
      </c>
      <c r="LD22" s="23">
        <f t="shared" si="7"/>
        <v>0</v>
      </c>
      <c r="LE22" s="23">
        <f t="shared" si="8"/>
        <v>4804.3606727519918</v>
      </c>
      <c r="LF22" s="22">
        <f t="shared" si="17"/>
        <v>0</v>
      </c>
      <c r="LG22" s="23">
        <f t="shared" si="9"/>
        <v>0</v>
      </c>
      <c r="LH22" s="23">
        <f t="shared" si="10"/>
        <v>0</v>
      </c>
      <c r="LI22" s="23">
        <f t="shared" si="11"/>
        <v>4804.3606727519918</v>
      </c>
      <c r="LJ22" s="23">
        <f t="shared" si="12"/>
        <v>8570.3152119992501</v>
      </c>
      <c r="LK22" s="23">
        <f t="shared" si="13"/>
        <v>0</v>
      </c>
      <c r="LL22" s="23">
        <f t="shared" si="14"/>
        <v>14</v>
      </c>
      <c r="LM22" s="23">
        <f t="shared" si="15"/>
        <v>0</v>
      </c>
      <c r="LN22" s="23">
        <f t="shared" si="16"/>
        <v>0</v>
      </c>
    </row>
    <row r="23" spans="1:326" x14ac:dyDescent="0.25">
      <c r="A23" s="22">
        <v>77981</v>
      </c>
      <c r="B23" s="22">
        <v>1</v>
      </c>
      <c r="C23" s="23" t="s">
        <v>838</v>
      </c>
      <c r="D23" s="22">
        <v>332</v>
      </c>
      <c r="E23" s="24">
        <v>1.2500000000000001E-2</v>
      </c>
      <c r="F23" s="23" t="s">
        <v>775</v>
      </c>
      <c r="G23" s="23" t="b">
        <v>1</v>
      </c>
      <c r="H23" s="25">
        <v>43538.012824074074</v>
      </c>
      <c r="I23" s="26" t="s">
        <v>346</v>
      </c>
      <c r="J23" s="23" t="s">
        <v>347</v>
      </c>
      <c r="K23" s="11">
        <f>IF(AND(Tabela2[[#This Row],[hora bus]]=H22,Tabela2[[#This Row],[lat bus]]=I22,Tabela2[[#This Row],[lon bus]]=J22),1,0)</f>
        <v>0</v>
      </c>
      <c r="L23" s="23"/>
      <c r="M23" s="11">
        <v>47</v>
      </c>
      <c r="N23" s="11">
        <v>8468.7666540948667</v>
      </c>
      <c r="O23" s="11">
        <v>8461.9869084399688</v>
      </c>
      <c r="P23" s="11">
        <v>8452.5192146704667</v>
      </c>
      <c r="Q23" s="11">
        <v>8394.2030694554323</v>
      </c>
      <c r="R23" s="11">
        <v>8308.4963752626336</v>
      </c>
      <c r="S23" s="11">
        <v>8288.7462460243587</v>
      </c>
      <c r="T23" s="11">
        <v>8268.9886708826853</v>
      </c>
      <c r="U23" s="11">
        <v>8257.0313914110448</v>
      </c>
      <c r="V23" s="11">
        <v>8240.492446951037</v>
      </c>
      <c r="W23" s="11">
        <v>8228.4273071726348</v>
      </c>
      <c r="X23" s="11">
        <v>8217.7183746067349</v>
      </c>
      <c r="Y23" s="11">
        <v>8194.1277855538428</v>
      </c>
      <c r="Z23" s="11">
        <v>8179.2544074646985</v>
      </c>
      <c r="AA23" s="11">
        <v>8157.130344685781</v>
      </c>
      <c r="AB23" s="11">
        <v>8146.9299949683018</v>
      </c>
      <c r="AC23" s="11">
        <v>8130.8537687346916</v>
      </c>
      <c r="AD23" s="11">
        <v>8105.9758619746426</v>
      </c>
      <c r="AE23" s="11">
        <v>8095.8516188570347</v>
      </c>
      <c r="AF23" s="11">
        <v>8027.5672090901598</v>
      </c>
      <c r="AG23" s="11">
        <v>7996.2089251060388</v>
      </c>
      <c r="AH23" s="11">
        <v>7967.8510604216917</v>
      </c>
      <c r="AI23" s="11">
        <v>7944.4047533924986</v>
      </c>
      <c r="AJ23" s="11">
        <v>7923.3835329370713</v>
      </c>
      <c r="AK23" s="11">
        <v>7908.3163543805285</v>
      </c>
      <c r="AL23" s="11">
        <v>7882.2250019243129</v>
      </c>
      <c r="AM23" s="11">
        <v>7871.4262930100031</v>
      </c>
      <c r="AN23" s="11">
        <v>7858.7839719414023</v>
      </c>
      <c r="AO23" s="11">
        <v>7850.4116417633695</v>
      </c>
      <c r="AP23" s="11">
        <v>7849.2144896191821</v>
      </c>
      <c r="AQ23" s="11">
        <v>7855.7003700326586</v>
      </c>
      <c r="AR23" s="11">
        <v>7855.825536328839</v>
      </c>
      <c r="AS23" s="11">
        <v>7851.9164528648244</v>
      </c>
      <c r="AT23" s="11">
        <v>7860.3052656324708</v>
      </c>
      <c r="AU23" s="11">
        <v>7866.058607354671</v>
      </c>
      <c r="AV23" s="11">
        <v>7859.7826674302551</v>
      </c>
      <c r="AW23" s="11">
        <v>7859.1274743198028</v>
      </c>
      <c r="AX23" s="11">
        <v>7860.7412519378177</v>
      </c>
      <c r="AY23" s="11">
        <v>7853.1922555099673</v>
      </c>
      <c r="AZ23" s="11">
        <v>7836.9930300100123</v>
      </c>
      <c r="BA23" s="11">
        <v>7812.6247890858767</v>
      </c>
      <c r="BB23" s="11">
        <v>7767.3462515946203</v>
      </c>
      <c r="BC23" s="11">
        <v>7695.2981086799</v>
      </c>
      <c r="BD23" s="11">
        <v>7628.4659764689577</v>
      </c>
      <c r="BE23" s="11">
        <v>7608.5738340634443</v>
      </c>
      <c r="BF23" s="11">
        <v>7587.2621887363966</v>
      </c>
      <c r="BG23" s="11">
        <v>7552.49142648424</v>
      </c>
      <c r="BH23" s="11">
        <v>7540.0503747074326</v>
      </c>
      <c r="BI23" s="11">
        <v>7524.2233260508146</v>
      </c>
      <c r="BJ23" s="11">
        <v>7499.1810461311279</v>
      </c>
      <c r="BK23" s="11">
        <v>7426.0491712372559</v>
      </c>
      <c r="BL23" s="11">
        <v>7191.4632463437119</v>
      </c>
      <c r="BM23" s="11">
        <v>7055.4147774472058</v>
      </c>
      <c r="BN23" s="11">
        <v>7027.0309169330712</v>
      </c>
      <c r="BO23" s="11">
        <v>6916.7588111640935</v>
      </c>
      <c r="BP23" s="11">
        <v>6908.4198016090404</v>
      </c>
      <c r="BQ23" s="11">
        <v>6818.7420611560074</v>
      </c>
      <c r="BR23" s="11">
        <v>6733.2212872470154</v>
      </c>
      <c r="BS23" s="11">
        <v>6701.7603212714448</v>
      </c>
      <c r="BT23" s="11">
        <v>6651.7180707403822</v>
      </c>
      <c r="BU23" s="11">
        <v>6589.6007239770624</v>
      </c>
      <c r="BV23" s="11">
        <v>6582.6496591970272</v>
      </c>
      <c r="BW23" s="11">
        <v>6433.5572986116013</v>
      </c>
      <c r="BX23" s="11">
        <v>6347.8471543718879</v>
      </c>
      <c r="BY23" s="11">
        <v>6228.4479217552416</v>
      </c>
      <c r="BZ23" s="11">
        <v>6212.6695258442433</v>
      </c>
      <c r="CA23" s="11">
        <v>6173.92567714502</v>
      </c>
      <c r="CB23" s="11">
        <v>6112.0735130926405</v>
      </c>
      <c r="CC23" s="11">
        <v>5991.9869360677039</v>
      </c>
      <c r="CD23" s="11">
        <v>5898.1271979797284</v>
      </c>
      <c r="CE23" s="11">
        <v>5804.8705589302917</v>
      </c>
      <c r="CF23" s="11">
        <v>5720.8772326496019</v>
      </c>
      <c r="CG23" s="11">
        <v>5526.2031842694605</v>
      </c>
      <c r="CH23" s="11">
        <v>5448.5740448427441</v>
      </c>
      <c r="CI23" s="11">
        <v>5256.7704741779744</v>
      </c>
      <c r="CJ23" s="11">
        <v>5181.8825686659393</v>
      </c>
      <c r="CK23" s="11">
        <v>5091.6499564718179</v>
      </c>
      <c r="CL23" s="11">
        <v>5063.6259750746949</v>
      </c>
      <c r="CM23" s="11">
        <v>5015.1928519759203</v>
      </c>
      <c r="CN23" s="11">
        <v>4956.2438526249516</v>
      </c>
      <c r="CO23" s="11">
        <v>4874.4498817334106</v>
      </c>
      <c r="CP23" s="11">
        <v>4821.6039175978658</v>
      </c>
      <c r="CQ23" s="11">
        <v>4625.2726375209413</v>
      </c>
      <c r="CR23" s="11">
        <v>4447.3358631172468</v>
      </c>
      <c r="CS23" s="11">
        <v>4373.2381595605184</v>
      </c>
      <c r="CT23" s="11">
        <v>4344.9978118142553</v>
      </c>
      <c r="CU23" s="11">
        <v>4303.5237021397588</v>
      </c>
      <c r="CV23" s="11">
        <v>4205.1781572885966</v>
      </c>
      <c r="CW23" s="11">
        <v>4077.5371718389292</v>
      </c>
      <c r="CX23" s="11">
        <v>4016.3223818125589</v>
      </c>
      <c r="CY23" s="11">
        <v>3959.1213937556654</v>
      </c>
      <c r="CZ23" s="11">
        <v>3907.7272855968426</v>
      </c>
      <c r="DA23" s="11">
        <v>3855.6296584180604</v>
      </c>
      <c r="DB23" s="11">
        <v>3800.1320524104322</v>
      </c>
      <c r="DC23" s="11">
        <v>3710.5066106622562</v>
      </c>
      <c r="DD23" s="11">
        <v>3702.6669491507278</v>
      </c>
      <c r="DE23" s="11">
        <v>3672.8208430259842</v>
      </c>
      <c r="DF23" s="11">
        <v>3660.0028562398606</v>
      </c>
      <c r="DG23" s="11">
        <v>3610.6751988691808</v>
      </c>
      <c r="DH23" s="11">
        <v>3575.1950763655809</v>
      </c>
      <c r="DI23" s="11">
        <v>3534.8039488100485</v>
      </c>
      <c r="DJ23" s="11">
        <v>3461.3792830415669</v>
      </c>
      <c r="DK23" s="11">
        <v>3133.2630727654496</v>
      </c>
      <c r="DL23" s="11">
        <v>3057.6074252700423</v>
      </c>
      <c r="DM23" s="11">
        <v>2991.8420811746046</v>
      </c>
      <c r="DN23" s="11">
        <v>2911.5998158127495</v>
      </c>
      <c r="DO23" s="11">
        <v>2884.921454569328</v>
      </c>
      <c r="DP23" s="11">
        <v>2811.7670409688226</v>
      </c>
      <c r="DQ23" s="11">
        <v>2805.9740403861056</v>
      </c>
      <c r="DR23" s="11">
        <v>2796.9504271153464</v>
      </c>
      <c r="DS23" s="11">
        <v>2785.246183508767</v>
      </c>
      <c r="DT23" s="11">
        <v>2768.4779883465494</v>
      </c>
      <c r="DU23" s="11">
        <v>2759.662412469982</v>
      </c>
      <c r="DV23" s="11">
        <v>2751.0856469254081</v>
      </c>
      <c r="DW23" s="11">
        <v>2748.0350088582782</v>
      </c>
      <c r="DX23" s="11">
        <v>2638.3194825634537</v>
      </c>
      <c r="DY23" s="11">
        <v>2673.1966201172477</v>
      </c>
      <c r="DZ23" s="11">
        <v>2650.7779631771914</v>
      </c>
      <c r="EA23" s="11">
        <v>2531.1242624425854</v>
      </c>
      <c r="EB23" s="11">
        <v>2503.8197375823338</v>
      </c>
      <c r="EC23" s="11">
        <v>2319.4887211032433</v>
      </c>
      <c r="ED23" s="11">
        <v>2243.2771330655523</v>
      </c>
      <c r="EE23" s="11">
        <v>2009.5553728619491</v>
      </c>
      <c r="EF23" s="11">
        <v>1834.1712794264386</v>
      </c>
      <c r="EG23" s="11">
        <v>1686.4605408097134</v>
      </c>
      <c r="EH23" s="11">
        <v>1573.7675744861863</v>
      </c>
      <c r="EI23" s="11">
        <v>1513.6427686186576</v>
      </c>
      <c r="EJ23" s="11">
        <v>1457.4477788274746</v>
      </c>
      <c r="EK23" s="11">
        <v>1383.2354589350848</v>
      </c>
      <c r="EL23" s="11">
        <v>1383.8184550431554</v>
      </c>
      <c r="EM23" s="11">
        <v>1307.18943428685</v>
      </c>
      <c r="EN23" s="11">
        <v>1227.3639257909767</v>
      </c>
      <c r="EO23" s="11">
        <v>1183.397043900289</v>
      </c>
      <c r="EP23" s="11">
        <v>1042.3366481517951</v>
      </c>
      <c r="EQ23" s="11">
        <v>966.01062765607685</v>
      </c>
      <c r="ER23" s="11">
        <v>827.51986048686138</v>
      </c>
      <c r="ES23" s="11">
        <v>762.48067473169328</v>
      </c>
      <c r="ET23" s="11">
        <v>685.61478502704324</v>
      </c>
      <c r="EU23" s="11">
        <v>621.38113102206398</v>
      </c>
      <c r="EV23" s="11">
        <v>549.22515068482244</v>
      </c>
      <c r="EW23" s="11">
        <v>298.98298349563834</v>
      </c>
      <c r="EX23" s="11">
        <v>215.2450878493068</v>
      </c>
      <c r="EY23" s="11">
        <v>41.913973061808051</v>
      </c>
      <c r="EZ23" s="11">
        <v>6.0538241086760536E-12</v>
      </c>
      <c r="FA23" s="11">
        <v>125.33969252595119</v>
      </c>
      <c r="FB23" s="11">
        <v>208.00395879080256</v>
      </c>
      <c r="FC23" s="11">
        <v>249.46366193393683</v>
      </c>
      <c r="FD23" s="11">
        <v>304.25566002219182</v>
      </c>
      <c r="FE23" s="11">
        <v>428.71101672927796</v>
      </c>
      <c r="FF23" s="11">
        <v>601.83488301865009</v>
      </c>
      <c r="FG23" s="11">
        <v>626.7231442610489</v>
      </c>
      <c r="FH23" s="11">
        <v>671.19945268311653</v>
      </c>
      <c r="FI23" s="11">
        <v>752.8068647014162</v>
      </c>
      <c r="FJ23" s="11">
        <v>797.27622207077843</v>
      </c>
      <c r="FK23" s="11">
        <v>814.60453970967615</v>
      </c>
      <c r="FL23" s="11">
        <v>829.63151428430319</v>
      </c>
      <c r="FM23" s="11">
        <v>834.98740135792275</v>
      </c>
      <c r="FN23" s="11">
        <v>867.7556697092374</v>
      </c>
      <c r="FO23" s="11">
        <v>889.30924352955037</v>
      </c>
      <c r="FP23" s="11">
        <v>914.18872048771959</v>
      </c>
      <c r="FQ23" s="11">
        <v>940.28753440436151</v>
      </c>
      <c r="FR23" s="11">
        <v>952.22749114699582</v>
      </c>
      <c r="FS23" s="11">
        <v>997.78634262646301</v>
      </c>
      <c r="FT23" s="11">
        <v>1070.1993622808625</v>
      </c>
      <c r="FU23" s="11">
        <v>1172.7470252916808</v>
      </c>
      <c r="FV23" s="11">
        <v>1310.5955715424693</v>
      </c>
      <c r="FW23" s="11">
        <v>1353.9993385606342</v>
      </c>
      <c r="FX23" s="11">
        <v>1371.9236731277106</v>
      </c>
      <c r="FY23" s="11">
        <v>1392.5052926951612</v>
      </c>
      <c r="FZ23" s="11">
        <v>1410.5418233988678</v>
      </c>
      <c r="GA23" s="11">
        <v>1438.6736896590044</v>
      </c>
      <c r="GB23" s="11">
        <v>1460.7782466111571</v>
      </c>
      <c r="GC23" s="11">
        <v>1492.1548759810319</v>
      </c>
      <c r="GD23" s="11">
        <v>1526.1826308462819</v>
      </c>
      <c r="GE23" s="11">
        <v>1550.9447872429721</v>
      </c>
      <c r="GF23" s="11">
        <v>1571.5678179525316</v>
      </c>
      <c r="GG23" s="11">
        <v>1584.5764192155661</v>
      </c>
      <c r="GH23" s="11">
        <v>1597.6668109567188</v>
      </c>
      <c r="GI23" s="11">
        <v>1601.1515318847751</v>
      </c>
      <c r="GJ23" s="11">
        <v>1610.8010068958672</v>
      </c>
      <c r="GK23" s="11">
        <v>1615.984816555851</v>
      </c>
      <c r="GL23" s="11">
        <v>1630.9691698923164</v>
      </c>
      <c r="GM23" s="11">
        <v>1616.5682770418327</v>
      </c>
      <c r="GN23" s="11">
        <v>1626.8629206101846</v>
      </c>
      <c r="GO23" s="11">
        <v>1635.9891878245085</v>
      </c>
      <c r="GP23" s="11">
        <v>1649.6844686336281</v>
      </c>
      <c r="GQ23" s="11">
        <v>1714.0051886252536</v>
      </c>
      <c r="GR23" s="11">
        <v>1841.576961038618</v>
      </c>
      <c r="GS23" s="11">
        <v>1997.7223462749273</v>
      </c>
      <c r="GT23" s="11">
        <v>2064.4886919588344</v>
      </c>
      <c r="GU23" s="11">
        <v>2084.59735457224</v>
      </c>
      <c r="GV23" s="11">
        <v>2109.9661086857286</v>
      </c>
      <c r="GW23" s="11">
        <v>2136.2134601911039</v>
      </c>
      <c r="GX23" s="11">
        <v>2162.7019231947775</v>
      </c>
      <c r="GY23" s="11">
        <v>2173.7455253849575</v>
      </c>
      <c r="GZ23" s="11">
        <v>2309.2406788475582</v>
      </c>
      <c r="HA23" s="11">
        <v>2328.5032243411142</v>
      </c>
      <c r="HB23" s="11">
        <v>2343.3438104944044</v>
      </c>
      <c r="HC23" s="11">
        <v>2359.3514881057263</v>
      </c>
      <c r="HD23" s="11">
        <v>2371.1526418439321</v>
      </c>
      <c r="HE23" s="11">
        <v>2378.3171202536437</v>
      </c>
      <c r="HF23" s="11">
        <v>2376.1595613680506</v>
      </c>
      <c r="HG23" s="11">
        <v>2434.8078641913789</v>
      </c>
      <c r="HH23" s="11">
        <v>2453.3619833285402</v>
      </c>
      <c r="HI23" s="11">
        <v>2490.6528970680488</v>
      </c>
      <c r="HJ23" s="11">
        <v>2505.8121801107568</v>
      </c>
      <c r="HK23" s="11">
        <v>2503.119554436244</v>
      </c>
      <c r="HL23" s="11">
        <v>2503.3220690810936</v>
      </c>
      <c r="HM23" s="11">
        <v>2469.2935751703758</v>
      </c>
      <c r="HN23" s="11">
        <v>2429.6388906195571</v>
      </c>
      <c r="HO23" s="11">
        <v>2411.3443813204849</v>
      </c>
      <c r="HP23" s="11">
        <v>2443.8033672236352</v>
      </c>
      <c r="HQ23" s="11">
        <v>2440.5864343327576</v>
      </c>
      <c r="HR23" s="11">
        <v>2373.4075044493775</v>
      </c>
      <c r="HS23" s="11">
        <v>2412.5961149940899</v>
      </c>
      <c r="HT23" s="11">
        <v>2430.493212557918</v>
      </c>
      <c r="HU23" s="11">
        <v>2407.1796199713358</v>
      </c>
      <c r="HV23" s="11">
        <v>2429.0040744589387</v>
      </c>
      <c r="HW23" s="11">
        <v>2448.708116655318</v>
      </c>
      <c r="HX23" s="11">
        <v>2471.6504663869837</v>
      </c>
      <c r="HY23" s="11">
        <v>2498.2617469411462</v>
      </c>
      <c r="HZ23" s="11">
        <v>2538.6300992471106</v>
      </c>
      <c r="IA23" s="11">
        <v>2690.6873630893474</v>
      </c>
      <c r="IB23" s="11">
        <v>2840.6126882088902</v>
      </c>
      <c r="IC23" s="11">
        <v>2895.7977696314274</v>
      </c>
      <c r="ID23" s="11">
        <v>2950.8957522768428</v>
      </c>
      <c r="IE23" s="11">
        <v>3001.1150289184602</v>
      </c>
      <c r="IF23" s="11">
        <v>3057.5904160585092</v>
      </c>
      <c r="IG23" s="11">
        <v>3189.273138803896</v>
      </c>
      <c r="IH23" s="11">
        <v>3224.9247614151041</v>
      </c>
      <c r="II23" s="11">
        <v>3269.7231341650031</v>
      </c>
      <c r="IJ23" s="11">
        <v>3307.5433300347199</v>
      </c>
      <c r="IK23" s="11">
        <v>3357.076578601766</v>
      </c>
      <c r="IL23" s="11">
        <v>3393.13822873039</v>
      </c>
      <c r="IM23" s="11">
        <v>3432.599032001619</v>
      </c>
      <c r="IN23" s="11">
        <v>3490.4210606471061</v>
      </c>
      <c r="IO23" s="11">
        <v>3624.2935007660062</v>
      </c>
      <c r="IP23" s="11">
        <v>3656.6998812969459</v>
      </c>
      <c r="IQ23" s="11">
        <v>3658.1937956960533</v>
      </c>
      <c r="IR23" s="11">
        <v>3713.8888106686782</v>
      </c>
      <c r="IS23" s="11">
        <v>3783.0616321744083</v>
      </c>
      <c r="IT23" s="11">
        <v>3823.2084644758047</v>
      </c>
      <c r="IU23" s="11">
        <v>3846.4809573650487</v>
      </c>
      <c r="IV23" s="11">
        <v>3864.1582383014133</v>
      </c>
      <c r="IW23" s="11">
        <v>3870.2426843444287</v>
      </c>
      <c r="IX23" s="11">
        <v>3880.7089888668793</v>
      </c>
      <c r="IY23" s="11">
        <v>3901.3358785708574</v>
      </c>
      <c r="IZ23" s="11">
        <v>3941.4904545663794</v>
      </c>
      <c r="JA23" s="11">
        <v>3990.386300500516</v>
      </c>
      <c r="JB23" s="11">
        <v>4079.3699394806608</v>
      </c>
      <c r="JC23" s="11">
        <v>4181.8803363234219</v>
      </c>
      <c r="JD23" s="11">
        <v>4255.7607440805023</v>
      </c>
      <c r="JE23" s="11">
        <v>4270.5623898135873</v>
      </c>
      <c r="JF23" s="11">
        <v>4280.1269096098049</v>
      </c>
      <c r="JG23" s="11">
        <v>4255.0573692634425</v>
      </c>
      <c r="JH23" s="11">
        <v>4334.458240812477</v>
      </c>
      <c r="JI23" s="11">
        <v>4406.4575442057148</v>
      </c>
      <c r="JJ23" s="11">
        <v>4420.09020752796</v>
      </c>
      <c r="JK23" s="11">
        <v>4404.9518746902113</v>
      </c>
      <c r="JL23" s="11">
        <v>4467.5635336927389</v>
      </c>
      <c r="JM23" s="11">
        <v>4469.3533117872576</v>
      </c>
      <c r="JN23" s="11">
        <v>4462.0765976741541</v>
      </c>
      <c r="JO23" s="11">
        <v>4642.8314513927771</v>
      </c>
      <c r="JP23" s="11">
        <v>4773.9847779913571</v>
      </c>
      <c r="JQ23" s="11">
        <v>4808.1612047428089</v>
      </c>
      <c r="JR23" s="11">
        <v>4847.723366539517</v>
      </c>
      <c r="JS23" s="11">
        <v>4827.773969472265</v>
      </c>
      <c r="JT23" s="11">
        <v>4898.47134729559</v>
      </c>
      <c r="JU23" s="11">
        <v>4939.7028414111455</v>
      </c>
      <c r="JV23" s="11">
        <v>4918.1592765822788</v>
      </c>
      <c r="JW23" s="11">
        <v>4854.9221202506678</v>
      </c>
      <c r="JX23" s="11">
        <v>4841.5605455281047</v>
      </c>
      <c r="JY23" s="11">
        <v>4829.3669929886146</v>
      </c>
      <c r="JZ23" s="11">
        <v>4812.2298463448979</v>
      </c>
      <c r="KA23" s="11">
        <v>4798.6719308981556</v>
      </c>
      <c r="KB23" s="11">
        <v>4789.0032704725663</v>
      </c>
      <c r="KC23" s="11">
        <v>4769.8467001061872</v>
      </c>
      <c r="KD23" s="11">
        <v>4753.8234805649499</v>
      </c>
      <c r="KE23" s="11">
        <v>4755.9987036491193</v>
      </c>
      <c r="KF23" s="11">
        <v>4768.3722773707241</v>
      </c>
      <c r="KG23" s="11">
        <v>4774.5043482655547</v>
      </c>
      <c r="KH23" s="11">
        <v>4793.2888245525965</v>
      </c>
      <c r="KI23" s="11">
        <v>4797.5003823935986</v>
      </c>
      <c r="KJ23" s="11">
        <v>4821.6343056064979</v>
      </c>
      <c r="KK23" s="11">
        <v>4825.6561190375114</v>
      </c>
      <c r="KL23" s="23"/>
      <c r="KM23" s="11">
        <f>SMALL(Tabela2[[#This Row],[1]:[285]],1)</f>
        <v>6.0538241086760536E-12</v>
      </c>
      <c r="KN23" s="11">
        <f>MATCH(Tabela2[[#This Row],[1° menor]],Tabela2[[#This Row],[1]:[285]],0)</f>
        <v>143</v>
      </c>
      <c r="KO2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0.24999998729500608</v>
      </c>
      <c r="KP23" s="11">
        <f>VLOOKUP(Tabela2[[#This Row],[Shape]],shape!A:D,4,0)+VLOOKUP(Tabela2[[#This Row],[Shape]]+1,shape!A:E,5,0)*Tabela2[[#This Row],[% avanc]]</f>
        <v>4969.4931224304191</v>
      </c>
      <c r="KQ23" s="15">
        <f>Tabela2[[#This Row],[8686,881807]]/Tabela2[[#Headers],[8686,881807]]</f>
        <v>0.57206869309836106</v>
      </c>
      <c r="KR23" s="11">
        <f>Tabela2[[#This Row],[8686,881807]]-KP22</f>
        <v>165.13244967842729</v>
      </c>
      <c r="KS23" s="11">
        <f>(Tabela2[[#This Row],[hora bus]]-H22)*86400</f>
        <v>44.999999832361937</v>
      </c>
      <c r="KT23" s="11">
        <f>Tabela2[[#This Row],[desloc]]/Tabela2[[#This Row],[seconds]]</f>
        <v>3.6696100065243025</v>
      </c>
      <c r="KU23" s="11">
        <f>Tabela2[[#This Row],[spd m/s]]*3.6</f>
        <v>13.21059602348749</v>
      </c>
      <c r="KV23" s="23"/>
      <c r="KW23" s="22">
        <f t="shared" si="0"/>
        <v>0</v>
      </c>
      <c r="KX23" s="23">
        <f t="shared" si="1"/>
        <v>0</v>
      </c>
      <c r="KY23" s="23">
        <f t="shared" si="2"/>
        <v>0</v>
      </c>
      <c r="KZ23" s="23">
        <f t="shared" si="3"/>
        <v>0</v>
      </c>
      <c r="LA23" s="23">
        <f t="shared" si="4"/>
        <v>0</v>
      </c>
      <c r="LB23" s="23">
        <f t="shared" si="5"/>
        <v>0</v>
      </c>
      <c r="LC23" s="23">
        <f t="shared" si="6"/>
        <v>0</v>
      </c>
      <c r="LD23" s="23">
        <f t="shared" si="7"/>
        <v>0</v>
      </c>
      <c r="LE23" s="23">
        <f t="shared" si="8"/>
        <v>4969.4931224304191</v>
      </c>
      <c r="LF23" s="22">
        <f t="shared" si="17"/>
        <v>0</v>
      </c>
      <c r="LG23" s="23">
        <f t="shared" si="9"/>
        <v>0</v>
      </c>
      <c r="LH23" s="23">
        <f t="shared" si="10"/>
        <v>0</v>
      </c>
      <c r="LI23" s="23">
        <f t="shared" si="11"/>
        <v>4969.4931224304191</v>
      </c>
      <c r="LJ23" s="23">
        <f t="shared" si="12"/>
        <v>8570.3152119992501</v>
      </c>
      <c r="LK23" s="23">
        <f t="shared" si="13"/>
        <v>0</v>
      </c>
      <c r="LL23" s="23">
        <f t="shared" si="14"/>
        <v>13</v>
      </c>
      <c r="LM23" s="23">
        <f t="shared" si="15"/>
        <v>0</v>
      </c>
      <c r="LN23" s="23">
        <f t="shared" si="16"/>
        <v>0</v>
      </c>
    </row>
    <row r="24" spans="1:326" x14ac:dyDescent="0.25">
      <c r="A24" s="22">
        <v>77982</v>
      </c>
      <c r="B24" s="22">
        <v>1</v>
      </c>
      <c r="C24" s="23" t="s">
        <v>839</v>
      </c>
      <c r="D24" s="22">
        <v>332</v>
      </c>
      <c r="E24" s="24">
        <v>1.3194444444444444E-2</v>
      </c>
      <c r="F24" s="23" t="s">
        <v>775</v>
      </c>
      <c r="G24" s="23" t="b">
        <v>1</v>
      </c>
      <c r="H24" s="25">
        <v>43538.013356481482</v>
      </c>
      <c r="I24" s="26" t="s">
        <v>240</v>
      </c>
      <c r="J24" s="23" t="s">
        <v>241</v>
      </c>
      <c r="K24" s="11">
        <f>IF(AND(Tabela2[[#This Row],[hora bus]]=H23,Tabela2[[#This Row],[lat bus]]=I23,Tabela2[[#This Row],[lon bus]]=J23),1,0)</f>
        <v>0</v>
      </c>
      <c r="L24" s="23"/>
      <c r="M24" s="11">
        <v>48</v>
      </c>
      <c r="N24" s="11">
        <v>8937.6433347812272</v>
      </c>
      <c r="O24" s="11">
        <v>8930.8275745392202</v>
      </c>
      <c r="P24" s="11">
        <v>8921.31987761046</v>
      </c>
      <c r="Q24" s="11">
        <v>8862.9463801645488</v>
      </c>
      <c r="R24" s="11">
        <v>8777.2733749479776</v>
      </c>
      <c r="S24" s="11">
        <v>8757.5984489791135</v>
      </c>
      <c r="T24" s="11">
        <v>8737.8394873945417</v>
      </c>
      <c r="U24" s="11">
        <v>8725.862094113003</v>
      </c>
      <c r="V24" s="11">
        <v>8709.2838053294836</v>
      </c>
      <c r="W24" s="11">
        <v>8697.1629703763574</v>
      </c>
      <c r="X24" s="11">
        <v>8686.3972513974695</v>
      </c>
      <c r="Y24" s="11">
        <v>8662.7146442016819</v>
      </c>
      <c r="Z24" s="11">
        <v>8647.7304232679035</v>
      </c>
      <c r="AA24" s="11">
        <v>8625.5163490499417</v>
      </c>
      <c r="AB24" s="11">
        <v>8615.2590910701601</v>
      </c>
      <c r="AC24" s="11">
        <v>8599.1505194504061</v>
      </c>
      <c r="AD24" s="11">
        <v>8574.2678511025752</v>
      </c>
      <c r="AE24" s="11">
        <v>8564.1605623470914</v>
      </c>
      <c r="AF24" s="11">
        <v>8496.0211542255474</v>
      </c>
      <c r="AG24" s="11">
        <v>8464.880380874356</v>
      </c>
      <c r="AH24" s="11">
        <v>8436.6349456936332</v>
      </c>
      <c r="AI24" s="11">
        <v>8413.2529843153734</v>
      </c>
      <c r="AJ24" s="11">
        <v>8392.2820429410021</v>
      </c>
      <c r="AK24" s="11">
        <v>8377.2546076953695</v>
      </c>
      <c r="AL24" s="11">
        <v>8351.2080716157798</v>
      </c>
      <c r="AM24" s="11">
        <v>8340.4547831116033</v>
      </c>
      <c r="AN24" s="11">
        <v>8327.8750911839907</v>
      </c>
      <c r="AO24" s="11">
        <v>8319.6149412234245</v>
      </c>
      <c r="AP24" s="11">
        <v>8318.5546718008391</v>
      </c>
      <c r="AQ24" s="11">
        <v>8325.1415217370468</v>
      </c>
      <c r="AR24" s="11">
        <v>8325.3343965513814</v>
      </c>
      <c r="AS24" s="11">
        <v>8321.5358886835093</v>
      </c>
      <c r="AT24" s="11">
        <v>8330.043026106061</v>
      </c>
      <c r="AU24" s="11">
        <v>8335.8625709652224</v>
      </c>
      <c r="AV24" s="11">
        <v>8329.6848854418986</v>
      </c>
      <c r="AW24" s="11">
        <v>8329.2000947191718</v>
      </c>
      <c r="AX24" s="11">
        <v>8330.9852746400193</v>
      </c>
      <c r="AY24" s="11">
        <v>8323.5707228118899</v>
      </c>
      <c r="AZ24" s="11">
        <v>8307.4855073594717</v>
      </c>
      <c r="BA24" s="11">
        <v>8283.2269304570073</v>
      </c>
      <c r="BB24" s="11">
        <v>8238.0641328963593</v>
      </c>
      <c r="BC24" s="11">
        <v>8166.0759699931905</v>
      </c>
      <c r="BD24" s="11">
        <v>8099.2761534323827</v>
      </c>
      <c r="BE24" s="11">
        <v>8079.4483054844013</v>
      </c>
      <c r="BF24" s="11">
        <v>8058.2104642031045</v>
      </c>
      <c r="BG24" s="11">
        <v>8023.5554455476931</v>
      </c>
      <c r="BH24" s="11">
        <v>8011.2260831204158</v>
      </c>
      <c r="BI24" s="11">
        <v>7995.4704967796333</v>
      </c>
      <c r="BJ24" s="11">
        <v>7970.5002775138528</v>
      </c>
      <c r="BK24" s="11">
        <v>7897.4888885643804</v>
      </c>
      <c r="BL24" s="11">
        <v>7663.1941023817571</v>
      </c>
      <c r="BM24" s="11">
        <v>7527.446852858382</v>
      </c>
      <c r="BN24" s="11">
        <v>7499.169205856012</v>
      </c>
      <c r="BO24" s="11">
        <v>7388.9316839903177</v>
      </c>
      <c r="BP24" s="11">
        <v>7380.6109703788306</v>
      </c>
      <c r="BQ24" s="11">
        <v>7290.9235936174518</v>
      </c>
      <c r="BR24" s="11">
        <v>7205.3681504925453</v>
      </c>
      <c r="BS24" s="11">
        <v>7173.8718864638349</v>
      </c>
      <c r="BT24" s="11">
        <v>7123.8106364286086</v>
      </c>
      <c r="BU24" s="11">
        <v>7061.5665094926944</v>
      </c>
      <c r="BV24" s="11">
        <v>7054.3174185652797</v>
      </c>
      <c r="BW24" s="11">
        <v>6905.2407674011802</v>
      </c>
      <c r="BX24" s="11">
        <v>6819.8062578495246</v>
      </c>
      <c r="BY24" s="11">
        <v>6700.5489374853332</v>
      </c>
      <c r="BZ24" s="11">
        <v>6684.8411979473003</v>
      </c>
      <c r="CA24" s="11">
        <v>6646.1082221963652</v>
      </c>
      <c r="CB24" s="11">
        <v>6584.2599910557892</v>
      </c>
      <c r="CC24" s="11">
        <v>6464.1766129999241</v>
      </c>
      <c r="CD24" s="11">
        <v>6370.3184211490325</v>
      </c>
      <c r="CE24" s="11">
        <v>6277.0619593531883</v>
      </c>
      <c r="CF24" s="11">
        <v>6193.068462752386</v>
      </c>
      <c r="CG24" s="11">
        <v>5998.3935943921269</v>
      </c>
      <c r="CH24" s="11">
        <v>5920.76364596436</v>
      </c>
      <c r="CI24" s="11">
        <v>5728.9584425558833</v>
      </c>
      <c r="CJ24" s="11">
        <v>5654.0681981219595</v>
      </c>
      <c r="CK24" s="11">
        <v>5563.8349366367438</v>
      </c>
      <c r="CL24" s="11">
        <v>5535.8109271711146</v>
      </c>
      <c r="CM24" s="11">
        <v>5487.3766373964409</v>
      </c>
      <c r="CN24" s="11">
        <v>5428.4263258970232</v>
      </c>
      <c r="CO24" s="11">
        <v>5346.6319358219216</v>
      </c>
      <c r="CP24" s="11">
        <v>5293.7848101121035</v>
      </c>
      <c r="CQ24" s="11">
        <v>5097.4470989625052</v>
      </c>
      <c r="CR24" s="11">
        <v>4919.4991167179851</v>
      </c>
      <c r="CS24" s="11">
        <v>4845.3950421545333</v>
      </c>
      <c r="CT24" s="11">
        <v>4817.1540875248629</v>
      </c>
      <c r="CU24" s="11">
        <v>4775.6797216960722</v>
      </c>
      <c r="CV24" s="11">
        <v>4677.3302357920766</v>
      </c>
      <c r="CW24" s="11">
        <v>4549.6806906191323</v>
      </c>
      <c r="CX24" s="11">
        <v>4488.4588118202046</v>
      </c>
      <c r="CY24" s="11">
        <v>4431.2548163393994</v>
      </c>
      <c r="CZ24" s="11">
        <v>4379.8660078826979</v>
      </c>
      <c r="DA24" s="11">
        <v>4327.7814211494087</v>
      </c>
      <c r="DB24" s="11">
        <v>4272.3027630222123</v>
      </c>
      <c r="DC24" s="11">
        <v>4182.6917752160653</v>
      </c>
      <c r="DD24" s="11">
        <v>4174.853153340604</v>
      </c>
      <c r="DE24" s="11">
        <v>4145.0001415356801</v>
      </c>
      <c r="DF24" s="11">
        <v>4132.1712551920282</v>
      </c>
      <c r="DG24" s="11">
        <v>4082.8066256450279</v>
      </c>
      <c r="DH24" s="11">
        <v>4047.2251259290797</v>
      </c>
      <c r="DI24" s="11">
        <v>4006.6483518796131</v>
      </c>
      <c r="DJ24" s="11">
        <v>3933.2398400569778</v>
      </c>
      <c r="DK24" s="11">
        <v>3605.1740584826634</v>
      </c>
      <c r="DL24" s="11">
        <v>3529.1397456892032</v>
      </c>
      <c r="DM24" s="11">
        <v>3462.8195246357627</v>
      </c>
      <c r="DN24" s="11">
        <v>3382.0220504213685</v>
      </c>
      <c r="DO24" s="11">
        <v>3354.8863524215094</v>
      </c>
      <c r="DP24" s="11">
        <v>3281.1387467118284</v>
      </c>
      <c r="DQ24" s="11">
        <v>3274.8386815193817</v>
      </c>
      <c r="DR24" s="11">
        <v>3265.6866005706447</v>
      </c>
      <c r="DS24" s="11">
        <v>3253.8670344616703</v>
      </c>
      <c r="DT24" s="11">
        <v>3237.1187367755015</v>
      </c>
      <c r="DU24" s="11">
        <v>3228.4747399145135</v>
      </c>
      <c r="DV24" s="11">
        <v>3220.1216212377562</v>
      </c>
      <c r="DW24" s="11">
        <v>3217.3513040482812</v>
      </c>
      <c r="DX24" s="11">
        <v>3108.8230477596094</v>
      </c>
      <c r="DY24" s="11">
        <v>3144.8448032757874</v>
      </c>
      <c r="DZ24" s="11">
        <v>3122.6546543646623</v>
      </c>
      <c r="EA24" s="11">
        <v>3002.9484819810464</v>
      </c>
      <c r="EB24" s="11">
        <v>2975.4370952357422</v>
      </c>
      <c r="EC24" s="11">
        <v>2790.8670948103213</v>
      </c>
      <c r="ED24" s="11">
        <v>2714.33109863353</v>
      </c>
      <c r="EE24" s="11">
        <v>2480.9155136233394</v>
      </c>
      <c r="EF24" s="11">
        <v>2306.1367548198946</v>
      </c>
      <c r="EG24" s="11">
        <v>2158.6061562263803</v>
      </c>
      <c r="EH24" s="11">
        <v>2045.7928458684125</v>
      </c>
      <c r="EI24" s="11">
        <v>1985.4740240130809</v>
      </c>
      <c r="EJ24" s="11">
        <v>1929.1892877832699</v>
      </c>
      <c r="EK24" s="11">
        <v>1854.4361681587052</v>
      </c>
      <c r="EL24" s="11">
        <v>1854.4032683097255</v>
      </c>
      <c r="EM24" s="11">
        <v>1776.8960845846093</v>
      </c>
      <c r="EN24" s="11">
        <v>1695.8298515116244</v>
      </c>
      <c r="EO24" s="11">
        <v>1651.3512562859753</v>
      </c>
      <c r="EP24" s="11">
        <v>1510.3036689926748</v>
      </c>
      <c r="EQ24" s="11">
        <v>1434.1776996063847</v>
      </c>
      <c r="ER24" s="11">
        <v>1295.989206160581</v>
      </c>
      <c r="ES24" s="11">
        <v>1231.1442735678058</v>
      </c>
      <c r="ET24" s="11">
        <v>1154.3068087611232</v>
      </c>
      <c r="EU24" s="11">
        <v>1090.177936702644</v>
      </c>
      <c r="EV24" s="11">
        <v>1018.2377857839648</v>
      </c>
      <c r="EW24" s="11">
        <v>768.52298179666866</v>
      </c>
      <c r="EX24" s="11">
        <v>685.41215768730058</v>
      </c>
      <c r="EY24" s="11">
        <v>512.98543756924812</v>
      </c>
      <c r="EZ24" s="11">
        <v>347.19773648464445</v>
      </c>
      <c r="FA24" s="11">
        <v>265.19003019231553</v>
      </c>
      <c r="FB24" s="11">
        <v>223.47803631613871</v>
      </c>
      <c r="FC24" s="11">
        <v>168.34238923284556</v>
      </c>
      <c r="FD24" s="11">
        <v>43.355601504916159</v>
      </c>
      <c r="FE24" s="11">
        <v>3.6976643968955614E-11</v>
      </c>
      <c r="FF24" s="11">
        <v>130.08349054503284</v>
      </c>
      <c r="FG24" s="11">
        <v>154.97654337005966</v>
      </c>
      <c r="FH24" s="11">
        <v>199.70932836683517</v>
      </c>
      <c r="FI24" s="11">
        <v>281.32491697336445</v>
      </c>
      <c r="FJ24" s="11">
        <v>325.40641827383712</v>
      </c>
      <c r="FK24" s="11">
        <v>342.50925367641781</v>
      </c>
      <c r="FL24" s="11">
        <v>357.45581453754198</v>
      </c>
      <c r="FM24" s="11">
        <v>363.35685100942203</v>
      </c>
      <c r="FN24" s="11">
        <v>397.21262708792699</v>
      </c>
      <c r="FO24" s="11">
        <v>419.92773969373815</v>
      </c>
      <c r="FP24" s="11">
        <v>445.99944006488079</v>
      </c>
      <c r="FQ24" s="11">
        <v>472.98315831223147</v>
      </c>
      <c r="FR24" s="11">
        <v>486.15853819163567</v>
      </c>
      <c r="FS24" s="11">
        <v>532.9961397267291</v>
      </c>
      <c r="FT24" s="11">
        <v>605.30507569430745</v>
      </c>
      <c r="FU24" s="11">
        <v>706.04819724350068</v>
      </c>
      <c r="FV24" s="11">
        <v>841.6142302171894</v>
      </c>
      <c r="FW24" s="11">
        <v>883.63897976992598</v>
      </c>
      <c r="FX24" s="11">
        <v>900.79386199468945</v>
      </c>
      <c r="FY24" s="11">
        <v>920.8850042865256</v>
      </c>
      <c r="FZ24" s="11">
        <v>938.6514865578331</v>
      </c>
      <c r="GA24" s="11">
        <v>966.646062103904</v>
      </c>
      <c r="GB24" s="11">
        <v>988.69771482022054</v>
      </c>
      <c r="GC24" s="11">
        <v>1020.0600602825074</v>
      </c>
      <c r="GD24" s="11">
        <v>1054.0984327279186</v>
      </c>
      <c r="GE24" s="11">
        <v>1078.8710173019692</v>
      </c>
      <c r="GF24" s="11">
        <v>1099.5026918451006</v>
      </c>
      <c r="GG24" s="11">
        <v>1112.4887600469867</v>
      </c>
      <c r="GH24" s="11">
        <v>1125.5464609938294</v>
      </c>
      <c r="GI24" s="11">
        <v>1128.9978401969076</v>
      </c>
      <c r="GJ24" s="11">
        <v>1138.6222141417818</v>
      </c>
      <c r="GK24" s="11">
        <v>1143.8883493988092</v>
      </c>
      <c r="GL24" s="11">
        <v>1158.9694567550475</v>
      </c>
      <c r="GM24" s="11">
        <v>1144.8335407821703</v>
      </c>
      <c r="GN24" s="11">
        <v>1155.6377375775355</v>
      </c>
      <c r="GO24" s="11">
        <v>1165.4181904822585</v>
      </c>
      <c r="GP24" s="11">
        <v>1180.6004049642215</v>
      </c>
      <c r="GQ24" s="11">
        <v>1247.4914451382106</v>
      </c>
      <c r="GR24" s="11">
        <v>1378.0712435375319</v>
      </c>
      <c r="GS24" s="11">
        <v>1536.3898529519527</v>
      </c>
      <c r="GT24" s="11">
        <v>1603.9900963094183</v>
      </c>
      <c r="GU24" s="11">
        <v>1624.2854358382153</v>
      </c>
      <c r="GV24" s="11">
        <v>1649.5216414618319</v>
      </c>
      <c r="GW24" s="11">
        <v>1675.4269648273271</v>
      </c>
      <c r="GX24" s="11">
        <v>1701.4174389958646</v>
      </c>
      <c r="GY24" s="11">
        <v>1710.1297383693386</v>
      </c>
      <c r="GZ24" s="11">
        <v>1843.3336334394776</v>
      </c>
      <c r="HA24" s="11">
        <v>1862.2067906643372</v>
      </c>
      <c r="HB24" s="11">
        <v>1876.8363813079693</v>
      </c>
      <c r="HC24" s="11">
        <v>1892.7159560228977</v>
      </c>
      <c r="HD24" s="11">
        <v>1904.4160408392986</v>
      </c>
      <c r="HE24" s="11">
        <v>1911.3613202806425</v>
      </c>
      <c r="HF24" s="11">
        <v>1911.1300620593522</v>
      </c>
      <c r="HG24" s="11">
        <v>1973.659743280981</v>
      </c>
      <c r="HH24" s="11">
        <v>1996.1438802753</v>
      </c>
      <c r="HI24" s="11">
        <v>2036.7564910375154</v>
      </c>
      <c r="HJ24" s="11">
        <v>2053.9638013861027</v>
      </c>
      <c r="HK24" s="11">
        <v>2053.5786472603359</v>
      </c>
      <c r="HL24" s="11">
        <v>2056.6010088467538</v>
      </c>
      <c r="HM24" s="11">
        <v>2026.9851658559746</v>
      </c>
      <c r="HN24" s="11">
        <v>1995.0036731501598</v>
      </c>
      <c r="HO24" s="11">
        <v>1986.2267938330756</v>
      </c>
      <c r="HP24" s="11">
        <v>2024.6706432462063</v>
      </c>
      <c r="HQ24" s="11">
        <v>2023.7924038305659</v>
      </c>
      <c r="HR24" s="11">
        <v>1965.5003817875354</v>
      </c>
      <c r="HS24" s="11">
        <v>2015.3786843026123</v>
      </c>
      <c r="HT24" s="11">
        <v>2037.2229510360899</v>
      </c>
      <c r="HU24" s="11">
        <v>2018.8094572731329</v>
      </c>
      <c r="HV24" s="11">
        <v>2046.8882201686124</v>
      </c>
      <c r="HW24" s="11">
        <v>2070.5917495920562</v>
      </c>
      <c r="HX24" s="11">
        <v>2096.7995418995056</v>
      </c>
      <c r="HY24" s="11">
        <v>2126.6347362174511</v>
      </c>
      <c r="HZ24" s="11">
        <v>2172.0928101536465</v>
      </c>
      <c r="IA24" s="11">
        <v>2330.8747480671068</v>
      </c>
      <c r="IB24" s="11">
        <v>2485.0810508385161</v>
      </c>
      <c r="IC24" s="11">
        <v>2542.2431914424005</v>
      </c>
      <c r="ID24" s="11">
        <v>2599.2366359398488</v>
      </c>
      <c r="IE24" s="11">
        <v>2651.173249491429</v>
      </c>
      <c r="IF24" s="11">
        <v>2710.1911273129413</v>
      </c>
      <c r="IG24" s="11">
        <v>2843.7738476876571</v>
      </c>
      <c r="IH24" s="11">
        <v>2879.6245808392036</v>
      </c>
      <c r="II24" s="11">
        <v>2924.2900258355271</v>
      </c>
      <c r="IJ24" s="11">
        <v>2961.380906274117</v>
      </c>
      <c r="IK24" s="11">
        <v>3009.4909822332138</v>
      </c>
      <c r="IL24" s="11">
        <v>3043.9772897898201</v>
      </c>
      <c r="IM24" s="11">
        <v>3081.4793658585277</v>
      </c>
      <c r="IN24" s="11">
        <v>3135.7593820232196</v>
      </c>
      <c r="IO24" s="11">
        <v>3266.99650091577</v>
      </c>
      <c r="IP24" s="11">
        <v>3299.0786845123048</v>
      </c>
      <c r="IQ24" s="11">
        <v>3300.2432119547675</v>
      </c>
      <c r="IR24" s="11">
        <v>3355.4550855062307</v>
      </c>
      <c r="IS24" s="11">
        <v>3424.3205159514637</v>
      </c>
      <c r="IT24" s="11">
        <v>3464.189990336044</v>
      </c>
      <c r="IU24" s="11">
        <v>3487.250964782419</v>
      </c>
      <c r="IV24" s="11">
        <v>3504.822796779838</v>
      </c>
      <c r="IW24" s="11">
        <v>3510.8045320917909</v>
      </c>
      <c r="IX24" s="11">
        <v>3521.0040473987888</v>
      </c>
      <c r="IY24" s="11">
        <v>3541.0327822110571</v>
      </c>
      <c r="IZ24" s="11">
        <v>3580.3331314380939</v>
      </c>
      <c r="JA24" s="11">
        <v>3627.9012254975123</v>
      </c>
      <c r="JB24" s="11">
        <v>3714.6901920035289</v>
      </c>
      <c r="JC24" s="11">
        <v>3814.399760545723</v>
      </c>
      <c r="JD24" s="11">
        <v>3886.2092838085046</v>
      </c>
      <c r="JE24" s="11">
        <v>3899.8931752362914</v>
      </c>
      <c r="JF24" s="11">
        <v>3908.3821017739024</v>
      </c>
      <c r="JG24" s="11">
        <v>3878.5661123913501</v>
      </c>
      <c r="JH24" s="11">
        <v>3956.1958231902763</v>
      </c>
      <c r="JI24" s="11">
        <v>4031.1518391961913</v>
      </c>
      <c r="JJ24" s="11">
        <v>4045.4184110960441</v>
      </c>
      <c r="JK24" s="11">
        <v>4032.6556508193562</v>
      </c>
      <c r="JL24" s="11">
        <v>4097.6613559964044</v>
      </c>
      <c r="JM24" s="11">
        <v>4100.0857161993899</v>
      </c>
      <c r="JN24" s="11">
        <v>4098.0558439307779</v>
      </c>
      <c r="JO24" s="11">
        <v>4286.6416994521451</v>
      </c>
      <c r="JP24" s="11">
        <v>4421.5751304285677</v>
      </c>
      <c r="JQ24" s="11">
        <v>4457.4728088461916</v>
      </c>
      <c r="JR24" s="11">
        <v>4495.208339250984</v>
      </c>
      <c r="JS24" s="11">
        <v>4466.8022269077055</v>
      </c>
      <c r="JT24" s="11">
        <v>4528.7744975411297</v>
      </c>
      <c r="JU24" s="11">
        <v>4567.2885159357847</v>
      </c>
      <c r="JV24" s="11">
        <v>4546.5851409852612</v>
      </c>
      <c r="JW24" s="11">
        <v>4482.2642792811339</v>
      </c>
      <c r="JX24" s="11">
        <v>4466.8423010732586</v>
      </c>
      <c r="JY24" s="11">
        <v>4453.7314596173328</v>
      </c>
      <c r="JZ24" s="11">
        <v>4435.7723837307312</v>
      </c>
      <c r="KA24" s="11">
        <v>4421.3962375488736</v>
      </c>
      <c r="KB24" s="11">
        <v>4411.0918824784185</v>
      </c>
      <c r="KC24" s="11">
        <v>4391.1690824441548</v>
      </c>
      <c r="KD24" s="11">
        <v>4375.2192648653199</v>
      </c>
      <c r="KE24" s="11">
        <v>4378.2840161648191</v>
      </c>
      <c r="KF24" s="11">
        <v>4391.18422996342</v>
      </c>
      <c r="KG24" s="11">
        <v>4397.9865576419679</v>
      </c>
      <c r="KH24" s="11">
        <v>4417.414748097689</v>
      </c>
      <c r="KI24" s="11">
        <v>4422.3771816795661</v>
      </c>
      <c r="KJ24" s="11">
        <v>4447.1902871847906</v>
      </c>
      <c r="KK24" s="11">
        <v>4451.4506056055716</v>
      </c>
      <c r="KL24" s="23"/>
      <c r="KM24" s="11">
        <f>SMALL(Tabela2[[#This Row],[1]:[285]],1)</f>
        <v>3.6976643968955614E-11</v>
      </c>
      <c r="KN24" s="11">
        <f>MATCH(Tabela2[[#This Row],[1° menor]],Tabela2[[#This Row],[1]:[285]],0)</f>
        <v>148</v>
      </c>
      <c r="KO2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0.2499999226677978</v>
      </c>
      <c r="KP24" s="11">
        <f>VLOOKUP(Tabela2[[#This Row],[Shape]],shape!A:D,4,0)+VLOOKUP(Tabela2[[#This Row],[Shape]]+1,shape!A:E,5,0)*Tabela2[[#This Row],[% avanc]]</f>
        <v>5206.5880468894193</v>
      </c>
      <c r="KQ24" s="15">
        <f>Tabela2[[#This Row],[8686,881807]]/Tabela2[[#Headers],[8686,881807]]</f>
        <v>0.59936213736600907</v>
      </c>
      <c r="KR24" s="11">
        <f>Tabela2[[#This Row],[8686,881807]]-KP23</f>
        <v>237.09492445900014</v>
      </c>
      <c r="KS24" s="11">
        <f>(Tabela2[[#This Row],[hora bus]]-H23)*86400</f>
        <v>46.000000066123903</v>
      </c>
      <c r="KT24" s="11">
        <f>Tabela2[[#This Row],[desloc]]/Tabela2[[#This Row],[seconds]]</f>
        <v>5.15423748083004</v>
      </c>
      <c r="KU24" s="11">
        <f>Tabela2[[#This Row],[spd m/s]]*3.6</f>
        <v>18.555254930988145</v>
      </c>
      <c r="KV24" s="23"/>
      <c r="KW24" s="22">
        <f t="shared" si="0"/>
        <v>0</v>
      </c>
      <c r="KX24" s="23">
        <f t="shared" si="1"/>
        <v>0</v>
      </c>
      <c r="KY24" s="23">
        <f t="shared" si="2"/>
        <v>0</v>
      </c>
      <c r="KZ24" s="23">
        <f t="shared" si="3"/>
        <v>0</v>
      </c>
      <c r="LA24" s="23">
        <f t="shared" si="4"/>
        <v>0</v>
      </c>
      <c r="LB24" s="23">
        <f t="shared" si="5"/>
        <v>0</v>
      </c>
      <c r="LC24" s="23">
        <f t="shared" si="6"/>
        <v>0</v>
      </c>
      <c r="LD24" s="23">
        <f t="shared" si="7"/>
        <v>0</v>
      </c>
      <c r="LE24" s="23">
        <f t="shared" si="8"/>
        <v>5206.5880468894193</v>
      </c>
      <c r="LF24" s="22">
        <f t="shared" si="17"/>
        <v>0</v>
      </c>
      <c r="LG24" s="23">
        <f t="shared" si="9"/>
        <v>0</v>
      </c>
      <c r="LH24" s="23">
        <f t="shared" si="10"/>
        <v>0</v>
      </c>
      <c r="LI24" s="23">
        <f t="shared" si="11"/>
        <v>5206.5880468894193</v>
      </c>
      <c r="LJ24" s="23">
        <f t="shared" si="12"/>
        <v>8570.3152119992501</v>
      </c>
      <c r="LK24" s="23">
        <f t="shared" si="13"/>
        <v>0</v>
      </c>
      <c r="LL24" s="23">
        <f t="shared" si="14"/>
        <v>12</v>
      </c>
      <c r="LM24" s="23">
        <f t="shared" si="15"/>
        <v>0</v>
      </c>
      <c r="LN24" s="23">
        <f t="shared" si="16"/>
        <v>0</v>
      </c>
    </row>
    <row r="25" spans="1:326" x14ac:dyDescent="0.25">
      <c r="A25" s="22">
        <v>77984</v>
      </c>
      <c r="B25" s="22">
        <v>1</v>
      </c>
      <c r="C25" s="23" t="s">
        <v>841</v>
      </c>
      <c r="D25" s="22">
        <v>332</v>
      </c>
      <c r="E25" s="24">
        <v>1.3888888888888888E-2</v>
      </c>
      <c r="F25" s="23" t="s">
        <v>775</v>
      </c>
      <c r="G25" s="23" t="b">
        <v>1</v>
      </c>
      <c r="H25" s="25">
        <v>43538.013877314814</v>
      </c>
      <c r="I25" s="26" t="s">
        <v>422</v>
      </c>
      <c r="J25" s="23" t="s">
        <v>423</v>
      </c>
      <c r="K25" s="11">
        <f>IF(AND(Tabela2[[#This Row],[hora bus]]=H24,Tabela2[[#This Row],[lat bus]]=I24,Tabela2[[#This Row],[lon bus]]=J24),1,0)</f>
        <v>0</v>
      </c>
      <c r="L25" s="23"/>
      <c r="M25" s="11">
        <v>49</v>
      </c>
      <c r="N25" s="11">
        <v>9617.1515231108824</v>
      </c>
      <c r="O25" s="11">
        <v>9610.379050702013</v>
      </c>
      <c r="P25" s="11">
        <v>9600.9188229185438</v>
      </c>
      <c r="Q25" s="11">
        <v>9542.6123846555693</v>
      </c>
      <c r="R25" s="11">
        <v>9456.8998703050147</v>
      </c>
      <c r="S25" s="11">
        <v>9437.1370101452176</v>
      </c>
      <c r="T25" s="11">
        <v>9417.3798051737031</v>
      </c>
      <c r="U25" s="11">
        <v>9405.4264570175001</v>
      </c>
      <c r="V25" s="11">
        <v>9388.8945977360781</v>
      </c>
      <c r="W25" s="11">
        <v>9376.8386536885155</v>
      </c>
      <c r="X25" s="11">
        <v>9366.1379595736853</v>
      </c>
      <c r="Y25" s="11">
        <v>9342.5578375678524</v>
      </c>
      <c r="Z25" s="11">
        <v>9327.694296170188</v>
      </c>
      <c r="AA25" s="11">
        <v>9305.5751783123178</v>
      </c>
      <c r="AB25" s="11">
        <v>9295.3768724717829</v>
      </c>
      <c r="AC25" s="11">
        <v>9279.3012146025831</v>
      </c>
      <c r="AD25" s="11">
        <v>9254.4233977284912</v>
      </c>
      <c r="AE25" s="11">
        <v>9244.2989467829666</v>
      </c>
      <c r="AF25" s="11">
        <v>9176.0060087345282</v>
      </c>
      <c r="AG25" s="11">
        <v>9144.6293995890737</v>
      </c>
      <c r="AH25" s="11">
        <v>9116.2556261617792</v>
      </c>
      <c r="AI25" s="11">
        <v>9092.7979435626476</v>
      </c>
      <c r="AJ25" s="11">
        <v>9071.7667955771722</v>
      </c>
      <c r="AK25" s="11">
        <v>9056.6911129858636</v>
      </c>
      <c r="AL25" s="11">
        <v>9030.5893464207002</v>
      </c>
      <c r="AM25" s="11">
        <v>9019.7794496474035</v>
      </c>
      <c r="AN25" s="11">
        <v>9007.1198185004941</v>
      </c>
      <c r="AO25" s="11">
        <v>8998.7123734505203</v>
      </c>
      <c r="AP25" s="11">
        <v>8997.4655030218255</v>
      </c>
      <c r="AQ25" s="11">
        <v>9003.9101057169792</v>
      </c>
      <c r="AR25" s="11">
        <v>9004.0041415971009</v>
      </c>
      <c r="AS25" s="11">
        <v>9000.0380898089243</v>
      </c>
      <c r="AT25" s="11">
        <v>9008.3607927856374</v>
      </c>
      <c r="AU25" s="11">
        <v>9014.0734873956862</v>
      </c>
      <c r="AV25" s="11">
        <v>9007.7299880169703</v>
      </c>
      <c r="AW25" s="11">
        <v>9006.9441954175036</v>
      </c>
      <c r="AX25" s="11">
        <v>9008.4076628941239</v>
      </c>
      <c r="AY25" s="11">
        <v>9000.7244842148339</v>
      </c>
      <c r="AZ25" s="11">
        <v>8984.398026738525</v>
      </c>
      <c r="BA25" s="11">
        <v>8959.8954271288676</v>
      </c>
      <c r="BB25" s="11">
        <v>8914.4603020088816</v>
      </c>
      <c r="BC25" s="11">
        <v>8842.3291094942942</v>
      </c>
      <c r="BD25" s="11">
        <v>8775.4498540316654</v>
      </c>
      <c r="BE25" s="11">
        <v>8755.4575880070552</v>
      </c>
      <c r="BF25" s="11">
        <v>8734.0212421754459</v>
      </c>
      <c r="BG25" s="11">
        <v>8699.0352517806004</v>
      </c>
      <c r="BH25" s="11">
        <v>8686.3690571436109</v>
      </c>
      <c r="BI25" s="11">
        <v>8670.3828478981814</v>
      </c>
      <c r="BJ25" s="11">
        <v>8645.1662608113947</v>
      </c>
      <c r="BK25" s="11">
        <v>8571.7047680331289</v>
      </c>
      <c r="BL25" s="11">
        <v>8335.9537429933189</v>
      </c>
      <c r="BM25" s="11">
        <v>8198.1376680344838</v>
      </c>
      <c r="BN25" s="11">
        <v>8168.6454789956142</v>
      </c>
      <c r="BO25" s="11">
        <v>8057.3881126281276</v>
      </c>
      <c r="BP25" s="11">
        <v>8048.2021866999576</v>
      </c>
      <c r="BQ25" s="11">
        <v>7957.8089874503967</v>
      </c>
      <c r="BR25" s="11">
        <v>7871.1255320116015</v>
      </c>
      <c r="BS25" s="11">
        <v>7838.8976529463816</v>
      </c>
      <c r="BT25" s="11">
        <v>7788.5424658303027</v>
      </c>
      <c r="BU25" s="11">
        <v>7724.9011784093209</v>
      </c>
      <c r="BV25" s="11">
        <v>7715.0589739499428</v>
      </c>
      <c r="BW25" s="11">
        <v>7566.1489823951806</v>
      </c>
      <c r="BX25" s="11">
        <v>7483.0459402937122</v>
      </c>
      <c r="BY25" s="11">
        <v>7365.6840664874835</v>
      </c>
      <c r="BZ25" s="11">
        <v>7351.3206582252351</v>
      </c>
      <c r="CA25" s="11">
        <v>7312.9841049846109</v>
      </c>
      <c r="CB25" s="11">
        <v>7251.3656661767709</v>
      </c>
      <c r="CC25" s="11">
        <v>7131.5744935968651</v>
      </c>
      <c r="CD25" s="11">
        <v>7037.9868348447817</v>
      </c>
      <c r="CE25" s="11">
        <v>6944.8034557534265</v>
      </c>
      <c r="CF25" s="11">
        <v>6860.7483187729558</v>
      </c>
      <c r="CG25" s="11">
        <v>6665.9693539015607</v>
      </c>
      <c r="CH25" s="11">
        <v>6588.2637329867594</v>
      </c>
      <c r="CI25" s="11">
        <v>6396.3707179626617</v>
      </c>
      <c r="CJ25" s="11">
        <v>6321.358339337944</v>
      </c>
      <c r="CK25" s="11">
        <v>6231.1130507774506</v>
      </c>
      <c r="CL25" s="11">
        <v>6203.106168586286</v>
      </c>
      <c r="CM25" s="11">
        <v>6154.6255735944251</v>
      </c>
      <c r="CN25" s="11">
        <v>6095.6292495561083</v>
      </c>
      <c r="CO25" s="11">
        <v>6013.8395111356913</v>
      </c>
      <c r="CP25" s="11">
        <v>5960.9664552824306</v>
      </c>
      <c r="CQ25" s="11">
        <v>5764.4487111931358</v>
      </c>
      <c r="CR25" s="11">
        <v>5586.2409053834845</v>
      </c>
      <c r="CS25" s="11">
        <v>5512.0246503928784</v>
      </c>
      <c r="CT25" s="11">
        <v>5483.7918295806448</v>
      </c>
      <c r="CU25" s="11">
        <v>5442.3270616719992</v>
      </c>
      <c r="CV25" s="11">
        <v>5343.9231050892458</v>
      </c>
      <c r="CW25" s="11">
        <v>5216.1498204155932</v>
      </c>
      <c r="CX25" s="11">
        <v>5154.8372327604102</v>
      </c>
      <c r="CY25" s="11">
        <v>5097.6087169085513</v>
      </c>
      <c r="CZ25" s="11">
        <v>5046.349047005644</v>
      </c>
      <c r="DA25" s="11">
        <v>4994.5566186360802</v>
      </c>
      <c r="DB25" s="11">
        <v>4939.6211575010966</v>
      </c>
      <c r="DC25" s="11">
        <v>4851.0369563831073</v>
      </c>
      <c r="DD25" s="11">
        <v>4843.9338563307892</v>
      </c>
      <c r="DE25" s="11">
        <v>4814.3697424326947</v>
      </c>
      <c r="DF25" s="11">
        <v>4801.887138138296</v>
      </c>
      <c r="DG25" s="11">
        <v>4753.1766925482689</v>
      </c>
      <c r="DH25" s="11">
        <v>4718.7498941393833</v>
      </c>
      <c r="DI25" s="11">
        <v>4679.4951646892905</v>
      </c>
      <c r="DJ25" s="11">
        <v>4605.9856161288481</v>
      </c>
      <c r="DK25" s="11">
        <v>4273.0210554835048</v>
      </c>
      <c r="DL25" s="11">
        <v>4191.1504541376298</v>
      </c>
      <c r="DM25" s="11">
        <v>4121.9868540584766</v>
      </c>
      <c r="DN25" s="11">
        <v>4038.9587182457799</v>
      </c>
      <c r="DO25" s="11">
        <v>4010.1717161276611</v>
      </c>
      <c r="DP25" s="11">
        <v>3934.5158287525655</v>
      </c>
      <c r="DQ25" s="11">
        <v>3926.6416755135797</v>
      </c>
      <c r="DR25" s="11">
        <v>3917.1190579062354</v>
      </c>
      <c r="DS25" s="11">
        <v>3904.9728609798331</v>
      </c>
      <c r="DT25" s="11">
        <v>3888.3166629950656</v>
      </c>
      <c r="DU25" s="11">
        <v>3880.2220847489293</v>
      </c>
      <c r="DV25" s="11">
        <v>3872.5791668007187</v>
      </c>
      <c r="DW25" s="11">
        <v>3870.7086071729618</v>
      </c>
      <c r="DX25" s="11">
        <v>3766.9510966315779</v>
      </c>
      <c r="DY25" s="11">
        <v>3807.9190810588066</v>
      </c>
      <c r="DZ25" s="11">
        <v>3787.3595321314478</v>
      </c>
      <c r="EA25" s="11">
        <v>3667.4178984723658</v>
      </c>
      <c r="EB25" s="11">
        <v>3638.5343417793465</v>
      </c>
      <c r="EC25" s="11">
        <v>3452.9032171319855</v>
      </c>
      <c r="ED25" s="11">
        <v>3375.0349909249435</v>
      </c>
      <c r="EE25" s="11">
        <v>3143.5179480274501</v>
      </c>
      <c r="EF25" s="11">
        <v>2972.8754139191697</v>
      </c>
      <c r="EG25" s="11">
        <v>2828.7005601412047</v>
      </c>
      <c r="EH25" s="11">
        <v>2718.434658779649</v>
      </c>
      <c r="EI25" s="11">
        <v>2659.4966803018165</v>
      </c>
      <c r="EJ25" s="11">
        <v>2603.6723646745741</v>
      </c>
      <c r="EK25" s="11">
        <v>2530.3500715953951</v>
      </c>
      <c r="EL25" s="11">
        <v>2531.8217385421253</v>
      </c>
      <c r="EM25" s="11">
        <v>2455.4440281165053</v>
      </c>
      <c r="EN25" s="11">
        <v>2375.726219517072</v>
      </c>
      <c r="EO25" s="11">
        <v>2331.6584707844208</v>
      </c>
      <c r="EP25" s="11">
        <v>2190.5815490648729</v>
      </c>
      <c r="EQ25" s="11">
        <v>2114.2845806855148</v>
      </c>
      <c r="ER25" s="11">
        <v>1975.8414682414996</v>
      </c>
      <c r="ES25" s="11">
        <v>1910.8204335353198</v>
      </c>
      <c r="ET25" s="11">
        <v>1833.938519958474</v>
      </c>
      <c r="EU25" s="11">
        <v>1769.7038025646432</v>
      </c>
      <c r="EV25" s="11">
        <v>1697.5691774264308</v>
      </c>
      <c r="EW25" s="11">
        <v>1447.3513678344568</v>
      </c>
      <c r="EX25" s="11">
        <v>1363.6349782634936</v>
      </c>
      <c r="EY25" s="11">
        <v>1190.3339923939882</v>
      </c>
      <c r="EZ25" s="11">
        <v>1022.7124774740889</v>
      </c>
      <c r="FA25" s="11">
        <v>940.09246386972984</v>
      </c>
      <c r="FB25" s="11">
        <v>899.34672250615063</v>
      </c>
      <c r="FC25" s="11">
        <v>845.21609168776877</v>
      </c>
      <c r="FD25" s="11">
        <v>722.71933214906187</v>
      </c>
      <c r="FE25" s="11">
        <v>556.1739167853342</v>
      </c>
      <c r="FF25" s="11">
        <v>537.07704023973258</v>
      </c>
      <c r="FG25" s="11">
        <v>494.68280069761084</v>
      </c>
      <c r="FH25" s="11">
        <v>420.14306042067324</v>
      </c>
      <c r="FI25" s="11">
        <v>381.59915835241947</v>
      </c>
      <c r="FJ25" s="11">
        <v>362.78007072645943</v>
      </c>
      <c r="FK25" s="11">
        <v>344.71265525073841</v>
      </c>
      <c r="FL25" s="11">
        <v>329.61232167671687</v>
      </c>
      <c r="FM25" s="11">
        <v>288.00467886235481</v>
      </c>
      <c r="FN25" s="11">
        <v>264.46617684710395</v>
      </c>
      <c r="FO25" s="11">
        <v>237.16790632116172</v>
      </c>
      <c r="FP25" s="11">
        <v>209.84359585193349</v>
      </c>
      <c r="FQ25" s="11">
        <v>195.8504417299948</v>
      </c>
      <c r="FR25" s="11">
        <v>149.31615428181561</v>
      </c>
      <c r="FS25" s="11">
        <v>77.9552983948671</v>
      </c>
      <c r="FT25" s="11">
        <v>2.7071678232459817E-12</v>
      </c>
      <c r="FU25" s="11">
        <v>25.886185173766748</v>
      </c>
      <c r="FV25" s="11">
        <v>168.89991919784615</v>
      </c>
      <c r="FW25" s="11">
        <v>219.06505422642655</v>
      </c>
      <c r="FX25" s="11">
        <v>243.65691841650823</v>
      </c>
      <c r="FY25" s="11">
        <v>270.19504681820803</v>
      </c>
      <c r="FZ25" s="11">
        <v>292.49027297421674</v>
      </c>
      <c r="GA25" s="11">
        <v>322.7316381425855</v>
      </c>
      <c r="GB25" s="11">
        <v>344.97103589030945</v>
      </c>
      <c r="GC25" s="11">
        <v>374.82411853826676</v>
      </c>
      <c r="GD25" s="11">
        <v>406.71070440667734</v>
      </c>
      <c r="GE25" s="11">
        <v>429.95158344253787</v>
      </c>
      <c r="GF25" s="11">
        <v>449.48633163266589</v>
      </c>
      <c r="GG25" s="11">
        <v>462.80557913476684</v>
      </c>
      <c r="GH25" s="11">
        <v>476.84031778094783</v>
      </c>
      <c r="GI25" s="11">
        <v>482.04952022760466</v>
      </c>
      <c r="GJ25" s="11">
        <v>495.88028856813639</v>
      </c>
      <c r="GK25" s="11">
        <v>508.17613014986551</v>
      </c>
      <c r="GL25" s="11">
        <v>528.0086649334927</v>
      </c>
      <c r="GM25" s="11">
        <v>520.22429531984835</v>
      </c>
      <c r="GN25" s="11">
        <v>540.95049280442731</v>
      </c>
      <c r="GO25" s="11">
        <v>559.36546289592843</v>
      </c>
      <c r="GP25" s="11">
        <v>587.80910281763147</v>
      </c>
      <c r="GQ25" s="11">
        <v>669.80496516807864</v>
      </c>
      <c r="GR25" s="11">
        <v>811.19463434522493</v>
      </c>
      <c r="GS25" s="11">
        <v>975.49854694421106</v>
      </c>
      <c r="GT25" s="11">
        <v>1045.1760186067258</v>
      </c>
      <c r="GU25" s="11">
        <v>1065.24799549575</v>
      </c>
      <c r="GV25" s="11">
        <v>1088.4909990114145</v>
      </c>
      <c r="GW25" s="11">
        <v>1111.3737285311295</v>
      </c>
      <c r="GX25" s="11">
        <v>1133.6620302427093</v>
      </c>
      <c r="GY25" s="11">
        <v>1127.1948424733491</v>
      </c>
      <c r="GZ25" s="11">
        <v>1245.5394343547666</v>
      </c>
      <c r="HA25" s="11">
        <v>1261.7086156092644</v>
      </c>
      <c r="HB25" s="11">
        <v>1274.7081126027774</v>
      </c>
      <c r="HC25" s="11">
        <v>1289.4819284024834</v>
      </c>
      <c r="HD25" s="11">
        <v>1300.3440542975513</v>
      </c>
      <c r="HE25" s="11">
        <v>1305.4911482642704</v>
      </c>
      <c r="HF25" s="11">
        <v>1314.5634490761283</v>
      </c>
      <c r="HG25" s="11">
        <v>1395.8769487127638</v>
      </c>
      <c r="HH25" s="11">
        <v>1435.2136179621593</v>
      </c>
      <c r="HI25" s="11">
        <v>1489.1383801140182</v>
      </c>
      <c r="HJ25" s="11">
        <v>1514.101061754275</v>
      </c>
      <c r="HK25" s="11">
        <v>1522.28537624924</v>
      </c>
      <c r="HL25" s="11">
        <v>1535.7487232265751</v>
      </c>
      <c r="HM25" s="11">
        <v>1522.1471129719789</v>
      </c>
      <c r="HN25" s="11">
        <v>1516.8412151450636</v>
      </c>
      <c r="HO25" s="11">
        <v>1539.1830242575736</v>
      </c>
      <c r="HP25" s="11">
        <v>1596.2615821944332</v>
      </c>
      <c r="HQ25" s="11">
        <v>1602.348735470674</v>
      </c>
      <c r="HR25" s="11">
        <v>1569.2739451738883</v>
      </c>
      <c r="HS25" s="11">
        <v>1648.7380986253022</v>
      </c>
      <c r="HT25" s="11">
        <v>1680.9598245544805</v>
      </c>
      <c r="HU25" s="11">
        <v>1674.8592308434795</v>
      </c>
      <c r="HV25" s="11">
        <v>1718.0245976275992</v>
      </c>
      <c r="HW25" s="11">
        <v>1750.3194982867142</v>
      </c>
      <c r="HX25" s="11">
        <v>1782.8015094542327</v>
      </c>
      <c r="HY25" s="11">
        <v>1818.0304314577368</v>
      </c>
      <c r="HZ25" s="11">
        <v>1869.3119769638211</v>
      </c>
      <c r="IA25" s="11">
        <v>2034.9002554878468</v>
      </c>
      <c r="IB25" s="11">
        <v>2193.4167420492213</v>
      </c>
      <c r="IC25" s="11">
        <v>2252.2466344885165</v>
      </c>
      <c r="ID25" s="11">
        <v>2310.9281256234231</v>
      </c>
      <c r="IE25" s="11">
        <v>2364.1717614223157</v>
      </c>
      <c r="IF25" s="11">
        <v>2424.723344135698</v>
      </c>
      <c r="IG25" s="11">
        <v>2559.0346129088662</v>
      </c>
      <c r="IH25" s="11">
        <v>2593.7945858500188</v>
      </c>
      <c r="II25" s="11">
        <v>2636.6629452869302</v>
      </c>
      <c r="IJ25" s="11">
        <v>2670.656719242304</v>
      </c>
      <c r="IK25" s="11">
        <v>2714.3025574066355</v>
      </c>
      <c r="IL25" s="11">
        <v>2744.220978386641</v>
      </c>
      <c r="IM25" s="11">
        <v>2776.0059704201867</v>
      </c>
      <c r="IN25" s="11">
        <v>2819.9684530845552</v>
      </c>
      <c r="IO25" s="11">
        <v>2943.2869582410403</v>
      </c>
      <c r="IP25" s="11">
        <v>2974.2204405310058</v>
      </c>
      <c r="IQ25" s="11">
        <v>2973.930454540804</v>
      </c>
      <c r="IR25" s="11">
        <v>3026.5084927922971</v>
      </c>
      <c r="IS25" s="11">
        <v>3093.3575107116867</v>
      </c>
      <c r="IT25" s="11">
        <v>3131.8718130080356</v>
      </c>
      <c r="IU25" s="11">
        <v>3153.9991171859974</v>
      </c>
      <c r="IV25" s="11">
        <v>3171.0679515449983</v>
      </c>
      <c r="IW25" s="11">
        <v>3176.637505904137</v>
      </c>
      <c r="IX25" s="11">
        <v>3185.9086951599515</v>
      </c>
      <c r="IY25" s="11">
        <v>3203.9779447018814</v>
      </c>
      <c r="IZ25" s="11">
        <v>3240.4756061775633</v>
      </c>
      <c r="JA25" s="11">
        <v>3283.7473408333808</v>
      </c>
      <c r="JB25" s="11">
        <v>3363.9109576689898</v>
      </c>
      <c r="JC25" s="11">
        <v>3455.9670794348822</v>
      </c>
      <c r="JD25" s="11">
        <v>3522.5556576192776</v>
      </c>
      <c r="JE25" s="11">
        <v>3533.61705534968</v>
      </c>
      <c r="JF25" s="11">
        <v>3539.6420051557479</v>
      </c>
      <c r="JG25" s="11">
        <v>3498.9571742692815</v>
      </c>
      <c r="JH25" s="11">
        <v>3571.7787559034746</v>
      </c>
      <c r="JI25" s="11">
        <v>3652.6179282401185</v>
      </c>
      <c r="JJ25" s="11">
        <v>3668.1539257278646</v>
      </c>
      <c r="JK25" s="11">
        <v>3660.1023175545247</v>
      </c>
      <c r="JL25" s="11">
        <v>3729.8402956662026</v>
      </c>
      <c r="JM25" s="11">
        <v>3733.4531621749097</v>
      </c>
      <c r="JN25" s="11">
        <v>3740.9668146226527</v>
      </c>
      <c r="JO25" s="11">
        <v>3943.6058474931237</v>
      </c>
      <c r="JP25" s="11">
        <v>4085.1441390888608</v>
      </c>
      <c r="JQ25" s="11">
        <v>4123.7610384063655</v>
      </c>
      <c r="JR25" s="11">
        <v>4157.1870237607018</v>
      </c>
      <c r="JS25" s="11">
        <v>4111.1468192530619</v>
      </c>
      <c r="JT25" s="11">
        <v>4154.5926778209378</v>
      </c>
      <c r="JU25" s="11">
        <v>4187.3705815185986</v>
      </c>
      <c r="JV25" s="11">
        <v>4168.7432660160448</v>
      </c>
      <c r="JW25" s="11">
        <v>4102.609432452984</v>
      </c>
      <c r="JX25" s="11">
        <v>4083.3016853592812</v>
      </c>
      <c r="JY25" s="11">
        <v>4068.4493684249082</v>
      </c>
      <c r="JZ25" s="11">
        <v>4048.9282285818463</v>
      </c>
      <c r="KA25" s="11">
        <v>4032.9998635297948</v>
      </c>
      <c r="KB25" s="11">
        <v>4021.4903152550037</v>
      </c>
      <c r="KC25" s="11">
        <v>4000.1001633594392</v>
      </c>
      <c r="KD25" s="11">
        <v>3984.5213458398061</v>
      </c>
      <c r="KE25" s="11">
        <v>3989.5218484883453</v>
      </c>
      <c r="KF25" s="11">
        <v>4003.4248004589981</v>
      </c>
      <c r="KG25" s="11">
        <v>4011.5001673781144</v>
      </c>
      <c r="KH25" s="11">
        <v>4032.1504318383813</v>
      </c>
      <c r="KI25" s="11">
        <v>4038.5323728161761</v>
      </c>
      <c r="KJ25" s="11">
        <v>4064.6274255361418</v>
      </c>
      <c r="KK25" s="11">
        <v>4069.3375324786471</v>
      </c>
      <c r="KL25" s="23"/>
      <c r="KM25" s="11">
        <f>SMALL(Tabela2[[#This Row],[1]:[285]],1)</f>
        <v>2.7071678232459817E-12</v>
      </c>
      <c r="KN25" s="11">
        <f>MATCH(Tabela2[[#This Row],[1° menor]],Tabela2[[#This Row],[1]:[285]],0)</f>
        <v>163</v>
      </c>
      <c r="KO2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0.74999998513188992</v>
      </c>
      <c r="KP25" s="11">
        <f>VLOOKUP(Tabela2[[#This Row],[Shape]],shape!A:D,4,0)+VLOOKUP(Tabela2[[#This Row],[Shape]]+1,shape!A:E,5,0)*Tabela2[[#This Row],[% avanc]]</f>
        <v>5568.8836542123136</v>
      </c>
      <c r="KQ25" s="15">
        <f>Tabela2[[#This Row],[8686,881807]]/Tabela2[[#Headers],[8686,881807]]</f>
        <v>0.64106819661398362</v>
      </c>
      <c r="KR25" s="11">
        <f>Tabela2[[#This Row],[8686,881807]]-KP24</f>
        <v>362.29560732289428</v>
      </c>
      <c r="KS25" s="11">
        <f>(Tabela2[[#This Row],[hora bus]]-H24)*86400</f>
        <v>44.999999832361937</v>
      </c>
      <c r="KT25" s="11">
        <f>Tabela2[[#This Row],[desloc]]/Tabela2[[#This Row],[seconds]]</f>
        <v>8.0510135260566802</v>
      </c>
      <c r="KU25" s="11">
        <f>Tabela2[[#This Row],[spd m/s]]*3.6</f>
        <v>28.983648693804049</v>
      </c>
      <c r="KV25" s="23"/>
      <c r="KW25" s="22">
        <f t="shared" si="0"/>
        <v>0</v>
      </c>
      <c r="KX25" s="23">
        <f t="shared" si="1"/>
        <v>0</v>
      </c>
      <c r="KY25" s="23">
        <f t="shared" si="2"/>
        <v>0</v>
      </c>
      <c r="KZ25" s="23">
        <f t="shared" si="3"/>
        <v>0</v>
      </c>
      <c r="LA25" s="23">
        <f t="shared" si="4"/>
        <v>0</v>
      </c>
      <c r="LB25" s="23">
        <f t="shared" si="5"/>
        <v>0</v>
      </c>
      <c r="LC25" s="23">
        <f t="shared" si="6"/>
        <v>0</v>
      </c>
      <c r="LD25" s="23">
        <f t="shared" si="7"/>
        <v>0</v>
      </c>
      <c r="LE25" s="23">
        <f t="shared" si="8"/>
        <v>5568.8836542123136</v>
      </c>
      <c r="LF25" s="22">
        <f t="shared" si="17"/>
        <v>0</v>
      </c>
      <c r="LG25" s="23">
        <f t="shared" si="9"/>
        <v>0</v>
      </c>
      <c r="LH25" s="23">
        <f t="shared" si="10"/>
        <v>0</v>
      </c>
      <c r="LI25" s="23">
        <f t="shared" si="11"/>
        <v>5568.8836542123136</v>
      </c>
      <c r="LJ25" s="23">
        <f t="shared" si="12"/>
        <v>8570.3152119992501</v>
      </c>
      <c r="LK25" s="23">
        <f t="shared" si="13"/>
        <v>0</v>
      </c>
      <c r="LL25" s="23">
        <f t="shared" si="14"/>
        <v>11</v>
      </c>
      <c r="LM25" s="23">
        <f t="shared" si="15"/>
        <v>0</v>
      </c>
      <c r="LN25" s="23">
        <f t="shared" si="16"/>
        <v>0</v>
      </c>
    </row>
    <row r="26" spans="1:326" x14ac:dyDescent="0.25">
      <c r="A26" s="22">
        <v>77985</v>
      </c>
      <c r="B26" s="22">
        <v>1</v>
      </c>
      <c r="C26" s="23" t="s">
        <v>842</v>
      </c>
      <c r="D26" s="22">
        <v>332</v>
      </c>
      <c r="E26" s="24">
        <v>1.3888888888888888E-2</v>
      </c>
      <c r="F26" s="23" t="s">
        <v>775</v>
      </c>
      <c r="G26" s="23" t="b">
        <v>1</v>
      </c>
      <c r="H26" s="25">
        <v>43538.014398148145</v>
      </c>
      <c r="I26" s="26" t="s">
        <v>262</v>
      </c>
      <c r="J26" s="23" t="s">
        <v>263</v>
      </c>
      <c r="K26" s="11">
        <f>IF(AND(Tabela2[[#This Row],[hora bus]]=H25,Tabela2[[#This Row],[lat bus]]=I25,Tabela2[[#This Row],[lon bus]]=J25),1,0)</f>
        <v>0</v>
      </c>
      <c r="L26" s="23"/>
      <c r="M26" s="11">
        <v>50</v>
      </c>
      <c r="N26" s="11">
        <v>10232.864253357759</v>
      </c>
      <c r="O26" s="11">
        <v>10225.832032082955</v>
      </c>
      <c r="P26" s="11">
        <v>10216.085025616492</v>
      </c>
      <c r="Q26" s="11">
        <v>10157.391737381959</v>
      </c>
      <c r="R26" s="11">
        <v>10071.994162256799</v>
      </c>
      <c r="S26" s="11">
        <v>10052.831279843747</v>
      </c>
      <c r="T26" s="11">
        <v>10033.083248153536</v>
      </c>
      <c r="U26" s="11">
        <v>10020.997125408412</v>
      </c>
      <c r="V26" s="11">
        <v>10004.190763052378</v>
      </c>
      <c r="W26" s="11">
        <v>9991.7429240592683</v>
      </c>
      <c r="X26" s="11">
        <v>9980.6429289848547</v>
      </c>
      <c r="Y26" s="11">
        <v>9956.4216030359312</v>
      </c>
      <c r="Z26" s="11">
        <v>9940.792439557501</v>
      </c>
      <c r="AA26" s="11">
        <v>9918.0642555525264</v>
      </c>
      <c r="AB26" s="11">
        <v>9907.4889947315733</v>
      </c>
      <c r="AC26" s="11">
        <v>9891.2048543033598</v>
      </c>
      <c r="AD26" s="11">
        <v>9866.3159432760021</v>
      </c>
      <c r="AE26" s="11">
        <v>9856.3267579277144</v>
      </c>
      <c r="AF26" s="11">
        <v>9789.0854452366748</v>
      </c>
      <c r="AG26" s="11">
        <v>9759.2930846963191</v>
      </c>
      <c r="AH26" s="11">
        <v>9731.7615356994793</v>
      </c>
      <c r="AI26" s="11">
        <v>9708.8003906199156</v>
      </c>
      <c r="AJ26" s="11">
        <v>9688.1609802013863</v>
      </c>
      <c r="AK26" s="11">
        <v>9673.3969923254899</v>
      </c>
      <c r="AL26" s="11">
        <v>9647.6487204583173</v>
      </c>
      <c r="AM26" s="11">
        <v>9637.1960878627251</v>
      </c>
      <c r="AN26" s="11">
        <v>9625.0183537586872</v>
      </c>
      <c r="AO26" s="11">
        <v>9617.4718909818348</v>
      </c>
      <c r="AP26" s="11">
        <v>9617.2861616062073</v>
      </c>
      <c r="AQ26" s="11">
        <v>9624.5240052731515</v>
      </c>
      <c r="AR26" s="11">
        <v>9625.1584424228968</v>
      </c>
      <c r="AS26" s="11">
        <v>9622.0895023655412</v>
      </c>
      <c r="AT26" s="11">
        <v>9631.3849467068976</v>
      </c>
      <c r="AU26" s="11">
        <v>9637.6510945795198</v>
      </c>
      <c r="AV26" s="11">
        <v>9632.147628447734</v>
      </c>
      <c r="AW26" s="11">
        <v>9632.8556789054292</v>
      </c>
      <c r="AX26" s="11">
        <v>9635.874148055349</v>
      </c>
      <c r="AY26" s="11">
        <v>9629.4594213781438</v>
      </c>
      <c r="AZ26" s="11">
        <v>9614.2499348676083</v>
      </c>
      <c r="BA26" s="11">
        <v>9590.857544919043</v>
      </c>
      <c r="BB26" s="11">
        <v>9546.6427675400482</v>
      </c>
      <c r="BC26" s="11">
        <v>9475.1843148823791</v>
      </c>
      <c r="BD26" s="11">
        <v>9408.7055897385671</v>
      </c>
      <c r="BE26" s="11">
        <v>9389.4428225088323</v>
      </c>
      <c r="BF26" s="11">
        <v>9368.8431193782162</v>
      </c>
      <c r="BG26" s="11">
        <v>9335.2154371680081</v>
      </c>
      <c r="BH26" s="11">
        <v>9323.9032482929797</v>
      </c>
      <c r="BI26" s="11">
        <v>9308.8228945554256</v>
      </c>
      <c r="BJ26" s="11">
        <v>9284.5584229225005</v>
      </c>
      <c r="BK26" s="11">
        <v>9212.7955819461204</v>
      </c>
      <c r="BL26" s="11">
        <v>8982.1084360990972</v>
      </c>
      <c r="BM26" s="11">
        <v>8850.9871409966654</v>
      </c>
      <c r="BN26" s="11">
        <v>8825.1146703523264</v>
      </c>
      <c r="BO26" s="11">
        <v>8716.6625998956333</v>
      </c>
      <c r="BP26" s="11">
        <v>8709.8100886718694</v>
      </c>
      <c r="BQ26" s="11">
        <v>8621.218716505773</v>
      </c>
      <c r="BR26" s="11">
        <v>8537.3367607804266</v>
      </c>
      <c r="BS26" s="11">
        <v>8506.8781037475983</v>
      </c>
      <c r="BT26" s="11">
        <v>8457.2279366234216</v>
      </c>
      <c r="BU26" s="11">
        <v>8396.6574106939843</v>
      </c>
      <c r="BV26" s="11">
        <v>8392.2230585709058</v>
      </c>
      <c r="BW26" s="11">
        <v>8243.021813402207</v>
      </c>
      <c r="BX26" s="11">
        <v>8155.1966246667253</v>
      </c>
      <c r="BY26" s="11">
        <v>8033.6599057922485</v>
      </c>
      <c r="BZ26" s="11">
        <v>8016.2140683700709</v>
      </c>
      <c r="CA26" s="11">
        <v>7976.9411445802571</v>
      </c>
      <c r="CB26" s="11">
        <v>7914.7981152496031</v>
      </c>
      <c r="CC26" s="11">
        <v>7794.3550600243107</v>
      </c>
      <c r="CD26" s="11">
        <v>7700.1806344843253</v>
      </c>
      <c r="CE26" s="11">
        <v>7606.8979393422087</v>
      </c>
      <c r="CF26" s="11">
        <v>7523.0817663201688</v>
      </c>
      <c r="CG26" s="11">
        <v>7328.6989512417458</v>
      </c>
      <c r="CH26" s="11">
        <v>7251.3170960197695</v>
      </c>
      <c r="CI26" s="11">
        <v>7059.7804752659022</v>
      </c>
      <c r="CJ26" s="11">
        <v>6985.2098947865152</v>
      </c>
      <c r="CK26" s="11">
        <v>6895.083952048215</v>
      </c>
      <c r="CL26" s="11">
        <v>6867.1001351702544</v>
      </c>
      <c r="CM26" s="11">
        <v>6818.775637419124</v>
      </c>
      <c r="CN26" s="11">
        <v>6759.9526082530383</v>
      </c>
      <c r="CO26" s="11">
        <v>6678.2327613596008</v>
      </c>
      <c r="CP26" s="11">
        <v>6625.5014203100582</v>
      </c>
      <c r="CQ26" s="11">
        <v>6429.5679032024118</v>
      </c>
      <c r="CR26" s="11">
        <v>6252.212844226925</v>
      </c>
      <c r="CS26" s="11">
        <v>6178.4241603510645</v>
      </c>
      <c r="CT26" s="11">
        <v>6150.2399301055239</v>
      </c>
      <c r="CU26" s="11">
        <v>6108.7995503605998</v>
      </c>
      <c r="CV26" s="11">
        <v>6010.6184137405262</v>
      </c>
      <c r="CW26" s="11">
        <v>5883.2910778867663</v>
      </c>
      <c r="CX26" s="11">
        <v>5822.3233488021315</v>
      </c>
      <c r="CY26" s="11">
        <v>5765.2383625138782</v>
      </c>
      <c r="CZ26" s="11">
        <v>5713.7628945192901</v>
      </c>
      <c r="DA26" s="11">
        <v>5661.3739956554045</v>
      </c>
      <c r="DB26" s="11">
        <v>5605.2429401526533</v>
      </c>
      <c r="DC26" s="11">
        <v>5514.2808871343932</v>
      </c>
      <c r="DD26" s="11">
        <v>5505.4424099952248</v>
      </c>
      <c r="DE26" s="11">
        <v>5475.1746615409338</v>
      </c>
      <c r="DF26" s="11">
        <v>5461.8334853728511</v>
      </c>
      <c r="DG26" s="11">
        <v>5411.4272493814242</v>
      </c>
      <c r="DH26" s="11">
        <v>5373.8580726085092</v>
      </c>
      <c r="DI26" s="11">
        <v>5330.7569541142939</v>
      </c>
      <c r="DJ26" s="11">
        <v>5257.6786551525074</v>
      </c>
      <c r="DK26" s="11">
        <v>4937.3926057250865</v>
      </c>
      <c r="DL26" s="11">
        <v>4869.0875615610321</v>
      </c>
      <c r="DM26" s="11">
        <v>4805.2877417676864</v>
      </c>
      <c r="DN26" s="11">
        <v>4726.1157119151794</v>
      </c>
      <c r="DO26" s="11">
        <v>4700.0420057675319</v>
      </c>
      <c r="DP26" s="11">
        <v>4627.2952616024368</v>
      </c>
      <c r="DQ26" s="11">
        <v>4621.7723149920994</v>
      </c>
      <c r="DR26" s="11">
        <v>4612.7831635735965</v>
      </c>
      <c r="DS26" s="11">
        <v>4601.1029163575759</v>
      </c>
      <c r="DT26" s="11">
        <v>4584.3311456970669</v>
      </c>
      <c r="DU26" s="11">
        <v>4575.4773843260482</v>
      </c>
      <c r="DV26" s="11">
        <v>4566.829326618009</v>
      </c>
      <c r="DW26" s="11">
        <v>4563.6553677277643</v>
      </c>
      <c r="DX26" s="11">
        <v>4452.0824608241601</v>
      </c>
      <c r="DY26" s="11">
        <v>4484.688562192764</v>
      </c>
      <c r="DZ26" s="11">
        <v>4460.9073341464427</v>
      </c>
      <c r="EA26" s="11">
        <v>4341.5785797547805</v>
      </c>
      <c r="EB26" s="11">
        <v>4315.6213307029147</v>
      </c>
      <c r="EC26" s="11">
        <v>4132.177092397098</v>
      </c>
      <c r="ED26" s="11">
        <v>4056.9868735073178</v>
      </c>
      <c r="EE26" s="11">
        <v>3822.3195762477135</v>
      </c>
      <c r="EF26" s="11">
        <v>3644.2259284006368</v>
      </c>
      <c r="EG26" s="11">
        <v>3493.2335472270915</v>
      </c>
      <c r="EH26" s="11">
        <v>3377.2676941160648</v>
      </c>
      <c r="EI26" s="11">
        <v>3315.0753635989663</v>
      </c>
      <c r="EJ26" s="11">
        <v>3258.3072390314865</v>
      </c>
      <c r="EK26" s="11">
        <v>3180.7822524749927</v>
      </c>
      <c r="EL26" s="11">
        <v>3177.576287142218</v>
      </c>
      <c r="EM26" s="11">
        <v>3096.9514009498962</v>
      </c>
      <c r="EN26" s="11">
        <v>3012.1432333503776</v>
      </c>
      <c r="EO26" s="11">
        <v>2966.7704141134195</v>
      </c>
      <c r="EP26" s="11">
        <v>2826.9532747812295</v>
      </c>
      <c r="EQ26" s="11">
        <v>2752.8450213598435</v>
      </c>
      <c r="ER26" s="11">
        <v>2617.0155433432228</v>
      </c>
      <c r="ES26" s="11">
        <v>2554.1939312865825</v>
      </c>
      <c r="ET26" s="11">
        <v>2478.5493724725097</v>
      </c>
      <c r="EU26" s="11">
        <v>2415.8325302810808</v>
      </c>
      <c r="EV26" s="11">
        <v>2345.5591642795202</v>
      </c>
      <c r="EW26" s="11">
        <v>2099.9200843758199</v>
      </c>
      <c r="EX26" s="11">
        <v>2021.2018410240389</v>
      </c>
      <c r="EY26" s="11">
        <v>1852.6913861347073</v>
      </c>
      <c r="EZ26" s="11">
        <v>1692.1501255531684</v>
      </c>
      <c r="FA26" s="11">
        <v>1613.0666243445837</v>
      </c>
      <c r="FB26" s="11">
        <v>1571.885293988036</v>
      </c>
      <c r="FC26" s="11">
        <v>1517.1199142726316</v>
      </c>
      <c r="FD26" s="11">
        <v>1392.8011439822642</v>
      </c>
      <c r="FE26" s="11">
        <v>1220.2574276962071</v>
      </c>
      <c r="FF26" s="11">
        <v>1195.9339924838253</v>
      </c>
      <c r="FG26" s="11">
        <v>1151.4866059395808</v>
      </c>
      <c r="FH26" s="11">
        <v>1069.4750316428617</v>
      </c>
      <c r="FI26" s="11">
        <v>1025.2605720945678</v>
      </c>
      <c r="FJ26" s="11">
        <v>1008.9013797154157</v>
      </c>
      <c r="FK26" s="11">
        <v>995.89651547475501</v>
      </c>
      <c r="FL26" s="11">
        <v>986.56343629292871</v>
      </c>
      <c r="FM26" s="11">
        <v>959.52327172495723</v>
      </c>
      <c r="FN26" s="11">
        <v>954.00903728192031</v>
      </c>
      <c r="FO26" s="11">
        <v>938.98412027141819</v>
      </c>
      <c r="FP26" s="11">
        <v>923.22134558820869</v>
      </c>
      <c r="FQ26" s="11">
        <v>917.63260021489975</v>
      </c>
      <c r="FR26" s="11">
        <v>883.04224790781063</v>
      </c>
      <c r="FS26" s="11">
        <v>830.04307377883583</v>
      </c>
      <c r="FT26" s="11">
        <v>745.2663533155436</v>
      </c>
      <c r="FU26" s="11">
        <v>618.83436021618525</v>
      </c>
      <c r="FV26" s="11">
        <v>572.90393809758018</v>
      </c>
      <c r="FW26" s="11">
        <v>543.74283240509533</v>
      </c>
      <c r="FX26" s="11">
        <v>514.6421190105292</v>
      </c>
      <c r="FY26" s="11">
        <v>491.68065378044798</v>
      </c>
      <c r="FZ26" s="11">
        <v>461.58313507703468</v>
      </c>
      <c r="GA26" s="11">
        <v>440.30679332034833</v>
      </c>
      <c r="GB26" s="11">
        <v>412.41446793605689</v>
      </c>
      <c r="GC26" s="11">
        <v>386.73399701767238</v>
      </c>
      <c r="GD26" s="11">
        <v>372.29152432069884</v>
      </c>
      <c r="GE26" s="11">
        <v>360.83078690858622</v>
      </c>
      <c r="GF26" s="11">
        <v>354.66248413402224</v>
      </c>
      <c r="GG26" s="11">
        <v>344.26831253997602</v>
      </c>
      <c r="GH26" s="11">
        <v>339.32996722448576</v>
      </c>
      <c r="GI26" s="11">
        <v>322.1437277823905</v>
      </c>
      <c r="GJ26" s="11">
        <v>299.52100405560526</v>
      </c>
      <c r="GK26" s="11">
        <v>273.09002891806739</v>
      </c>
      <c r="GL26" s="11">
        <v>271.96543934600402</v>
      </c>
      <c r="GM26" s="11">
        <v>240.85745393387219</v>
      </c>
      <c r="GN26" s="11">
        <v>220.32817357667642</v>
      </c>
      <c r="GO26" s="11">
        <v>188.47673095164782</v>
      </c>
      <c r="GP26" s="11">
        <v>105.29747034160857</v>
      </c>
      <c r="GQ26" s="11">
        <v>4.6071590986684896E-11</v>
      </c>
      <c r="GR26" s="11">
        <v>35.350545400771949</v>
      </c>
      <c r="GS26" s="11">
        <v>199.62496835659164</v>
      </c>
      <c r="GT26" s="11">
        <v>269.30179009073316</v>
      </c>
      <c r="GU26" s="11">
        <v>289.40786248126091</v>
      </c>
      <c r="GV26" s="11">
        <v>312.87258108190224</v>
      </c>
      <c r="GW26" s="11">
        <v>336.36558802451879</v>
      </c>
      <c r="GX26" s="11">
        <v>359.77488561298571</v>
      </c>
      <c r="GY26" s="11">
        <v>363.63933776472197</v>
      </c>
      <c r="GZ26" s="11">
        <v>493.44094295300113</v>
      </c>
      <c r="HA26" s="11">
        <v>512.61542255303061</v>
      </c>
      <c r="HB26" s="11">
        <v>527.47953122993283</v>
      </c>
      <c r="HC26" s="11">
        <v>543.52840006594192</v>
      </c>
      <c r="HD26" s="11">
        <v>555.37316327335986</v>
      </c>
      <c r="HE26" s="11">
        <v>562.68566656817518</v>
      </c>
      <c r="HF26" s="11">
        <v>562.77753375355928</v>
      </c>
      <c r="HG26" s="11">
        <v>629.06061775884518</v>
      </c>
      <c r="HH26" s="11">
        <v>661.99639289928632</v>
      </c>
      <c r="HI26" s="11">
        <v>713.53070209334214</v>
      </c>
      <c r="HJ26" s="11">
        <v>738.32113746849086</v>
      </c>
      <c r="HK26" s="11">
        <v>747.217524179816</v>
      </c>
      <c r="HL26" s="11">
        <v>762.44518283136676</v>
      </c>
      <c r="HM26" s="11">
        <v>753.93316262059932</v>
      </c>
      <c r="HN26" s="11">
        <v>761.26130876884974</v>
      </c>
      <c r="HO26" s="11">
        <v>802.85068315877152</v>
      </c>
      <c r="HP26" s="11">
        <v>872.92694381931085</v>
      </c>
      <c r="HQ26" s="11">
        <v>884.24950389368144</v>
      </c>
      <c r="HR26" s="11">
        <v>871.39849593550434</v>
      </c>
      <c r="HS26" s="11">
        <v>975.00220176185405</v>
      </c>
      <c r="HT26" s="11">
        <v>1015.9009924345611</v>
      </c>
      <c r="HU26" s="11">
        <v>1020.0211111005483</v>
      </c>
      <c r="HV26" s="11">
        <v>1075.1505748767495</v>
      </c>
      <c r="HW26" s="11">
        <v>1113.0401442366999</v>
      </c>
      <c r="HX26" s="11">
        <v>1148.5726802669358</v>
      </c>
      <c r="HY26" s="11">
        <v>1185.1639317549977</v>
      </c>
      <c r="HZ26" s="11">
        <v>1233.1949334283299</v>
      </c>
      <c r="IA26" s="11">
        <v>1393.4429533480359</v>
      </c>
      <c r="IB26" s="11">
        <v>1549.0728726875445</v>
      </c>
      <c r="IC26" s="11">
        <v>1606.1346151136725</v>
      </c>
      <c r="ID26" s="11">
        <v>1663.3857882479424</v>
      </c>
      <c r="IE26" s="11">
        <v>1714.9891467529797</v>
      </c>
      <c r="IF26" s="11">
        <v>1772.5424952128503</v>
      </c>
      <c r="IG26" s="11">
        <v>1903.921038469108</v>
      </c>
      <c r="IH26" s="11">
        <v>1936.3088177784266</v>
      </c>
      <c r="II26" s="11">
        <v>1976.2964163326901</v>
      </c>
      <c r="IJ26" s="11">
        <v>2006.4476933376809</v>
      </c>
      <c r="IK26" s="11">
        <v>2045.3932950565984</v>
      </c>
      <c r="IL26" s="11">
        <v>2070.8288737257171</v>
      </c>
      <c r="IM26" s="11">
        <v>2097.1111930374709</v>
      </c>
      <c r="IN26" s="11">
        <v>2131.5465942296282</v>
      </c>
      <c r="IO26" s="11">
        <v>2247.5617167066666</v>
      </c>
      <c r="IP26" s="11">
        <v>2277.3708315130807</v>
      </c>
      <c r="IQ26" s="11">
        <v>2275.5438031653157</v>
      </c>
      <c r="IR26" s="11">
        <v>2325.1810282805682</v>
      </c>
      <c r="IS26" s="11">
        <v>2389.7151368291716</v>
      </c>
      <c r="IT26" s="11">
        <v>2426.8088688124803</v>
      </c>
      <c r="IU26" s="11">
        <v>2447.9984049934606</v>
      </c>
      <c r="IV26" s="11">
        <v>2464.5514055736235</v>
      </c>
      <c r="IW26" s="11">
        <v>2469.7253728913861</v>
      </c>
      <c r="IX26" s="11">
        <v>2478.1642787052924</v>
      </c>
      <c r="IY26" s="11">
        <v>2494.5468737018159</v>
      </c>
      <c r="IZ26" s="11">
        <v>2528.6621185684107</v>
      </c>
      <c r="JA26" s="11">
        <v>2568.400600586463</v>
      </c>
      <c r="JB26" s="11">
        <v>2643.4939149679817</v>
      </c>
      <c r="JC26" s="11">
        <v>2730.2726617616022</v>
      </c>
      <c r="JD26" s="11">
        <v>2793.5768705973014</v>
      </c>
      <c r="JE26" s="11">
        <v>2803.1320531913252</v>
      </c>
      <c r="JF26" s="11">
        <v>2807.7931979476457</v>
      </c>
      <c r="JG26" s="11">
        <v>2761.4686860853049</v>
      </c>
      <c r="JH26" s="11">
        <v>2831.3726489415217</v>
      </c>
      <c r="JI26" s="11">
        <v>2914.7344689133147</v>
      </c>
      <c r="JJ26" s="11">
        <v>2930.8354717048355</v>
      </c>
      <c r="JK26" s="11">
        <v>2924.9202320104605</v>
      </c>
      <c r="JL26" s="11">
        <v>2996.8006403653553</v>
      </c>
      <c r="JM26" s="11">
        <v>3000.9291081567053</v>
      </c>
      <c r="JN26" s="11">
        <v>3012.5937482589798</v>
      </c>
      <c r="JO26" s="11">
        <v>3221.4142540356893</v>
      </c>
      <c r="JP26" s="11">
        <v>3365.8756453537171</v>
      </c>
      <c r="JQ26" s="11">
        <v>3405.5369417520496</v>
      </c>
      <c r="JR26" s="11">
        <v>3436.2887369649266</v>
      </c>
      <c r="JS26" s="11">
        <v>3380.9556699931136</v>
      </c>
      <c r="JT26" s="11">
        <v>3415.1000110591817</v>
      </c>
      <c r="JU26" s="11">
        <v>3445.1795307158604</v>
      </c>
      <c r="JV26" s="11">
        <v>3427.6349284877897</v>
      </c>
      <c r="JW26" s="11">
        <v>3360.90271477445</v>
      </c>
      <c r="JX26" s="11">
        <v>3340.056060225163</v>
      </c>
      <c r="JY26" s="11">
        <v>3324.5226434551646</v>
      </c>
      <c r="JZ26" s="11">
        <v>3304.3967259066139</v>
      </c>
      <c r="KA26" s="11">
        <v>3287.8739998186293</v>
      </c>
      <c r="KB26" s="11">
        <v>3275.9072399149213</v>
      </c>
      <c r="KC26" s="11">
        <v>3253.958937831429</v>
      </c>
      <c r="KD26" s="11">
        <v>3238.6366696278069</v>
      </c>
      <c r="KE26" s="11">
        <v>3244.4917586420634</v>
      </c>
      <c r="KF26" s="11">
        <v>3258.7793698426872</v>
      </c>
      <c r="KG26" s="11">
        <v>3267.3459748350165</v>
      </c>
      <c r="KH26" s="11">
        <v>3288.4696976151472</v>
      </c>
      <c r="KI26" s="11">
        <v>3295.4050310582284</v>
      </c>
      <c r="KJ26" s="11">
        <v>3322.0004874420274</v>
      </c>
      <c r="KK26" s="11">
        <v>3326.8873488648014</v>
      </c>
      <c r="KL26" s="23"/>
      <c r="KM26" s="11">
        <f>SMALL(Tabela2[[#This Row],[1]:[285]],1)</f>
        <v>4.6071590986684896E-11</v>
      </c>
      <c r="KN26" s="11">
        <f>MATCH(Tabela2[[#This Row],[1° menor]],Tabela2[[#This Row],[1]:[285]],0)</f>
        <v>186</v>
      </c>
      <c r="KO2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0.74999982576712121</v>
      </c>
      <c r="KP26" s="11">
        <f>VLOOKUP(Tabela2[[#This Row],[Shape]],shape!A:D,4,0)+VLOOKUP(Tabela2[[#This Row],[Shape]]+1,shape!A:E,5,0)*Tabela2[[#This Row],[% avanc]]</f>
        <v>6001.9084873137317</v>
      </c>
      <c r="KQ26" s="15">
        <f>Tabela2[[#This Row],[8686,881807]]/Tabela2[[#Headers],[8686,881807]]</f>
        <v>0.69091632885776311</v>
      </c>
      <c r="KR26" s="11">
        <f>Tabela2[[#This Row],[8686,881807]]-KP25</f>
        <v>433.02483310141815</v>
      </c>
      <c r="KS26" s="11">
        <f>(Tabela2[[#This Row],[hora bus]]-H25)*86400</f>
        <v>44.999999832361937</v>
      </c>
      <c r="KT26" s="11">
        <f>Tabela2[[#This Row],[desloc]]/Tabela2[[#This Row],[seconds]]</f>
        <v>9.6227741047680304</v>
      </c>
      <c r="KU26" s="11">
        <f>Tabela2[[#This Row],[spd m/s]]*3.6</f>
        <v>34.641986777164909</v>
      </c>
      <c r="KV26" s="23"/>
      <c r="KW26" s="22">
        <f t="shared" si="0"/>
        <v>0</v>
      </c>
      <c r="KX26" s="23">
        <f t="shared" si="1"/>
        <v>0</v>
      </c>
      <c r="KY26" s="23">
        <f t="shared" si="2"/>
        <v>0</v>
      </c>
      <c r="KZ26" s="23">
        <f t="shared" si="3"/>
        <v>0</v>
      </c>
      <c r="LA26" s="23">
        <f t="shared" si="4"/>
        <v>0</v>
      </c>
      <c r="LB26" s="23">
        <f t="shared" si="5"/>
        <v>0</v>
      </c>
      <c r="LC26" s="23">
        <f t="shared" si="6"/>
        <v>0</v>
      </c>
      <c r="LD26" s="23">
        <f t="shared" si="7"/>
        <v>0</v>
      </c>
      <c r="LE26" s="23">
        <f t="shared" si="8"/>
        <v>6001.9084873137317</v>
      </c>
      <c r="LF26" s="22">
        <f t="shared" si="17"/>
        <v>0</v>
      </c>
      <c r="LG26" s="23">
        <f t="shared" si="9"/>
        <v>0</v>
      </c>
      <c r="LH26" s="23">
        <f t="shared" si="10"/>
        <v>0</v>
      </c>
      <c r="LI26" s="23">
        <f t="shared" si="11"/>
        <v>6001.9084873137317</v>
      </c>
      <c r="LJ26" s="23">
        <f t="shared" si="12"/>
        <v>8570.3152119992501</v>
      </c>
      <c r="LK26" s="23">
        <f t="shared" si="13"/>
        <v>0</v>
      </c>
      <c r="LL26" s="23">
        <f t="shared" si="14"/>
        <v>10</v>
      </c>
      <c r="LM26" s="23">
        <f t="shared" si="15"/>
        <v>0</v>
      </c>
      <c r="LN26" s="23">
        <f t="shared" si="16"/>
        <v>0</v>
      </c>
    </row>
    <row r="27" spans="1:326" x14ac:dyDescent="0.25">
      <c r="A27" s="22">
        <v>77987</v>
      </c>
      <c r="B27" s="22">
        <v>1</v>
      </c>
      <c r="C27" s="23" t="s">
        <v>844</v>
      </c>
      <c r="D27" s="22">
        <v>332</v>
      </c>
      <c r="E27" s="24">
        <v>1.4583333333333334E-2</v>
      </c>
      <c r="F27" s="23" t="s">
        <v>775</v>
      </c>
      <c r="G27" s="23" t="b">
        <v>1</v>
      </c>
      <c r="H27" s="25">
        <v>43538.014907407407</v>
      </c>
      <c r="I27" s="26" t="s">
        <v>412</v>
      </c>
      <c r="J27" s="23" t="s">
        <v>413</v>
      </c>
      <c r="K27" s="11">
        <f>IF(AND(Tabela2[[#This Row],[hora bus]]=H26,Tabela2[[#This Row],[lat bus]]=I26,Tabela2[[#This Row],[lon bus]]=J26),1,0)</f>
        <v>0</v>
      </c>
      <c r="L27" s="23"/>
      <c r="M27" s="11">
        <v>51</v>
      </c>
      <c r="N27" s="11">
        <v>10848.084803856167</v>
      </c>
      <c r="O27" s="11">
        <v>10840.8898344933</v>
      </c>
      <c r="P27" s="11">
        <v>10830.963315023439</v>
      </c>
      <c r="Q27" s="11">
        <v>10772.057378850646</v>
      </c>
      <c r="R27" s="11">
        <v>10686.959160380693</v>
      </c>
      <c r="S27" s="11">
        <v>10668.260088624891</v>
      </c>
      <c r="T27" s="11">
        <v>10648.544283632091</v>
      </c>
      <c r="U27" s="11">
        <v>10636.390997168615</v>
      </c>
      <c r="V27" s="11">
        <v>10619.421602754748</v>
      </c>
      <c r="W27" s="11">
        <v>10606.733377320908</v>
      </c>
      <c r="X27" s="11">
        <v>10595.38474430833</v>
      </c>
      <c r="Y27" s="11">
        <v>10570.761792801168</v>
      </c>
      <c r="Z27" s="11">
        <v>10554.652344122758</v>
      </c>
      <c r="AA27" s="11">
        <v>10531.548253380452</v>
      </c>
      <c r="AB27" s="11">
        <v>10520.74739337561</v>
      </c>
      <c r="AC27" s="11">
        <v>10504.344175164375</v>
      </c>
      <c r="AD27" s="11">
        <v>10479.475990422618</v>
      </c>
      <c r="AE27" s="11">
        <v>10469.600254551746</v>
      </c>
      <c r="AF27" s="11">
        <v>10403.101687829016</v>
      </c>
      <c r="AG27" s="11">
        <v>10374.418236189151</v>
      </c>
      <c r="AH27" s="11">
        <v>10347.484171704278</v>
      </c>
      <c r="AI27" s="11">
        <v>10324.886016671651</v>
      </c>
      <c r="AJ27" s="11">
        <v>10304.534194097954</v>
      </c>
      <c r="AK27" s="11">
        <v>10289.99938362319</v>
      </c>
      <c r="AL27" s="11">
        <v>10264.510776303632</v>
      </c>
      <c r="AM27" s="11">
        <v>10254.317187489725</v>
      </c>
      <c r="AN27" s="11">
        <v>10242.468818457566</v>
      </c>
      <c r="AO27" s="11">
        <v>10235.49355131863</v>
      </c>
      <c r="AP27" s="11">
        <v>10236.001621998133</v>
      </c>
      <c r="AQ27" s="11">
        <v>10243.755913839052</v>
      </c>
      <c r="AR27" s="11">
        <v>10244.74134947321</v>
      </c>
      <c r="AS27" s="11">
        <v>10242.252975414744</v>
      </c>
      <c r="AT27" s="11">
        <v>10252.176873709952</v>
      </c>
      <c r="AU27" s="11">
        <v>10258.800030349055</v>
      </c>
      <c r="AV27" s="11">
        <v>10253.8379632169</v>
      </c>
      <c r="AW27" s="11">
        <v>10255.511351374686</v>
      </c>
      <c r="AX27" s="11">
        <v>10259.538634647419</v>
      </c>
      <c r="AY27" s="11">
        <v>10253.955612588217</v>
      </c>
      <c r="AZ27" s="11">
        <v>10239.487193713727</v>
      </c>
      <c r="BA27" s="11">
        <v>10216.837615676126</v>
      </c>
      <c r="BB27" s="11">
        <v>10173.453357763017</v>
      </c>
      <c r="BC27" s="11">
        <v>10102.503860676032</v>
      </c>
      <c r="BD27" s="11">
        <v>10036.37157549065</v>
      </c>
      <c r="BE27" s="11">
        <v>10017.630044762587</v>
      </c>
      <c r="BF27" s="11">
        <v>9997.5894509520313</v>
      </c>
      <c r="BG27" s="11">
        <v>9964.8610918543618</v>
      </c>
      <c r="BH27" s="11">
        <v>9954.4413819876572</v>
      </c>
      <c r="BI27" s="11">
        <v>9939.9578440157184</v>
      </c>
      <c r="BJ27" s="11">
        <v>9916.3242469459055</v>
      </c>
      <c r="BK27" s="11">
        <v>9845.6963669005636</v>
      </c>
      <c r="BL27" s="11">
        <v>9618.3681969205882</v>
      </c>
      <c r="BM27" s="11">
        <v>9491.6419784944119</v>
      </c>
      <c r="BN27" s="11">
        <v>9468.1182476336198</v>
      </c>
      <c r="BO27" s="11">
        <v>9361.4697277898595</v>
      </c>
      <c r="BP27" s="11">
        <v>9356.114718507939</v>
      </c>
      <c r="BQ27" s="11">
        <v>9268.67566835459</v>
      </c>
      <c r="BR27" s="11">
        <v>9186.5837895907334</v>
      </c>
      <c r="BS27" s="11">
        <v>9157.2606335709952</v>
      </c>
      <c r="BT27" s="11">
        <v>9108.0831450581936</v>
      </c>
      <c r="BU27" s="11">
        <v>9049.3756877740743</v>
      </c>
      <c r="BV27" s="11">
        <v>9048.1536874594949</v>
      </c>
      <c r="BW27" s="11">
        <v>8898.8832539732794</v>
      </c>
      <c r="BX27" s="11">
        <v>8808.422117849339</v>
      </c>
      <c r="BY27" s="11">
        <v>8684.5305381439521</v>
      </c>
      <c r="BZ27" s="11">
        <v>8665.3375869990214</v>
      </c>
      <c r="CA27" s="11">
        <v>8625.5516271456818</v>
      </c>
      <c r="CB27" s="11">
        <v>8563.165329744661</v>
      </c>
      <c r="CC27" s="11">
        <v>8442.4570043364056</v>
      </c>
      <c r="CD27" s="11">
        <v>8348.0819429996336</v>
      </c>
      <c r="CE27" s="11">
        <v>8254.8743553835102</v>
      </c>
      <c r="CF27" s="11">
        <v>8171.3298611691971</v>
      </c>
      <c r="CG27" s="11">
        <v>7977.3914262560193</v>
      </c>
      <c r="CH27" s="11">
        <v>7900.4097616869058</v>
      </c>
      <c r="CI27" s="11">
        <v>7709.2978621228376</v>
      </c>
      <c r="CJ27" s="11">
        <v>7635.2029557420219</v>
      </c>
      <c r="CK27" s="11">
        <v>7545.2857455964586</v>
      </c>
      <c r="CL27" s="11">
        <v>7517.4162429728813</v>
      </c>
      <c r="CM27" s="11">
        <v>7469.2484116852402</v>
      </c>
      <c r="CN27" s="11">
        <v>7410.6197537881308</v>
      </c>
      <c r="CO27" s="11">
        <v>7329.065697244986</v>
      </c>
      <c r="CP27" s="11">
        <v>7276.5374428768955</v>
      </c>
      <c r="CQ27" s="11">
        <v>7081.1705745322979</v>
      </c>
      <c r="CR27" s="11">
        <v>6904.6597092898301</v>
      </c>
      <c r="CS27" s="11">
        <v>6831.362821574854</v>
      </c>
      <c r="CT27" s="11">
        <v>6803.3100225269618</v>
      </c>
      <c r="CU27" s="11">
        <v>6761.9552725458543</v>
      </c>
      <c r="CV27" s="11">
        <v>6664.0455339706405</v>
      </c>
      <c r="CW27" s="11">
        <v>6537.20937155714</v>
      </c>
      <c r="CX27" s="11">
        <v>6476.6401054211419</v>
      </c>
      <c r="CY27" s="11">
        <v>6419.7674892093937</v>
      </c>
      <c r="CZ27" s="11">
        <v>6368.2967382039205</v>
      </c>
      <c r="DA27" s="11">
        <v>6315.6992998588894</v>
      </c>
      <c r="DB27" s="11">
        <v>6259.0362034738873</v>
      </c>
      <c r="DC27" s="11">
        <v>6166.9410708005989</v>
      </c>
      <c r="DD27" s="11">
        <v>6157.2733599902422</v>
      </c>
      <c r="DE27" s="11">
        <v>6126.6719612753041</v>
      </c>
      <c r="DF27" s="11">
        <v>6112.9134664343401</v>
      </c>
      <c r="DG27" s="11">
        <v>6061.651433847821</v>
      </c>
      <c r="DH27" s="11">
        <v>6022.4494235651928</v>
      </c>
      <c r="DI27" s="11">
        <v>5977.3182019364003</v>
      </c>
      <c r="DJ27" s="11">
        <v>5904.6543594044024</v>
      </c>
      <c r="DK27" s="11">
        <v>5591.762973657027</v>
      </c>
      <c r="DL27" s="11">
        <v>5531.2423145795065</v>
      </c>
      <c r="DM27" s="11">
        <v>5470.4296852100688</v>
      </c>
      <c r="DN27" s="11">
        <v>5393.3981963468123</v>
      </c>
      <c r="DO27" s="11">
        <v>5368.8169685429048</v>
      </c>
      <c r="DP27" s="11">
        <v>5297.6174273329307</v>
      </c>
      <c r="DQ27" s="11">
        <v>5293.3421794515971</v>
      </c>
      <c r="DR27" s="11">
        <v>5284.6384943395487</v>
      </c>
      <c r="DS27" s="11">
        <v>5273.2080826296824</v>
      </c>
      <c r="DT27" s="11">
        <v>5256.4138408854187</v>
      </c>
      <c r="DU27" s="11">
        <v>5247.2217919701743</v>
      </c>
      <c r="DV27" s="11">
        <v>5238.1036277010544</v>
      </c>
      <c r="DW27" s="11">
        <v>5234.3029175844722</v>
      </c>
      <c r="DX27" s="11">
        <v>5118.9577094008891</v>
      </c>
      <c r="DY27" s="11">
        <v>5147.5249455597159</v>
      </c>
      <c r="DZ27" s="11">
        <v>5122.1652546381874</v>
      </c>
      <c r="EA27" s="11">
        <v>5003.3821758033891</v>
      </c>
      <c r="EB27" s="11">
        <v>4979.1631327038795</v>
      </c>
      <c r="EC27" s="11">
        <v>4797.1569030540668</v>
      </c>
      <c r="ED27" s="11">
        <v>4723.7150133131472</v>
      </c>
      <c r="EE27" s="11">
        <v>4488.1292128097284</v>
      </c>
      <c r="EF27" s="11">
        <v>4307.348307595038</v>
      </c>
      <c r="EG27" s="11">
        <v>4153.9436193395268</v>
      </c>
      <c r="EH27" s="11">
        <v>4036.0506646676954</v>
      </c>
      <c r="EI27" s="11">
        <v>3972.8945576244555</v>
      </c>
      <c r="EJ27" s="11">
        <v>3916.0875341782307</v>
      </c>
      <c r="EK27" s="11">
        <v>3837.0574242631346</v>
      </c>
      <c r="EL27" s="11">
        <v>3831.9738381981501</v>
      </c>
      <c r="EM27" s="11">
        <v>3749.7267991304602</v>
      </c>
      <c r="EN27" s="11">
        <v>3663.2690962776796</v>
      </c>
      <c r="EO27" s="11">
        <v>3617.911922917528</v>
      </c>
      <c r="EP27" s="11">
        <v>3479.5626333324876</v>
      </c>
      <c r="EQ27" s="11">
        <v>3407.4963854634661</v>
      </c>
      <c r="ER27" s="11">
        <v>3273.9013744324802</v>
      </c>
      <c r="ES27" s="11">
        <v>3213.0914780880134</v>
      </c>
      <c r="ET27" s="11">
        <v>3138.7441120300487</v>
      </c>
      <c r="EU27" s="11">
        <v>3077.4411893806264</v>
      </c>
      <c r="EV27" s="11">
        <v>3008.6957905227036</v>
      </c>
      <c r="EW27" s="11">
        <v>2766.7474740280086</v>
      </c>
      <c r="EX27" s="11">
        <v>2691.941292585715</v>
      </c>
      <c r="EY27" s="11">
        <v>2526.7241987454213</v>
      </c>
      <c r="EZ27" s="11">
        <v>2370.6837278694561</v>
      </c>
      <c r="FA27" s="11">
        <v>2294.4311558562399</v>
      </c>
      <c r="FB27" s="11">
        <v>2254.1037247332097</v>
      </c>
      <c r="FC27" s="11">
        <v>2199.9778636241817</v>
      </c>
      <c r="FD27" s="11">
        <v>2076.8520910344182</v>
      </c>
      <c r="FE27" s="11">
        <v>1906.1711022573011</v>
      </c>
      <c r="FF27" s="11">
        <v>1883.0855406383275</v>
      </c>
      <c r="FG27" s="11">
        <v>1839.2038026386983</v>
      </c>
      <c r="FH27" s="11">
        <v>1757.887841154045</v>
      </c>
      <c r="FI27" s="11">
        <v>1714.7783013556248</v>
      </c>
      <c r="FJ27" s="11">
        <v>1699.7119836117333</v>
      </c>
      <c r="FK27" s="11">
        <v>1687.7631084105201</v>
      </c>
      <c r="FL27" s="11">
        <v>1679.4074801307343</v>
      </c>
      <c r="FM27" s="11">
        <v>1654.0884981464924</v>
      </c>
      <c r="FN27" s="11">
        <v>1650.4311656494988</v>
      </c>
      <c r="FO27" s="11">
        <v>1636.4417216791128</v>
      </c>
      <c r="FP27" s="11">
        <v>1621.4534653612529</v>
      </c>
      <c r="FQ27" s="11">
        <v>1616.292963430054</v>
      </c>
      <c r="FR27" s="11">
        <v>1581.9452076657979</v>
      </c>
      <c r="FS27" s="11">
        <v>1528.6895355579068</v>
      </c>
      <c r="FT27" s="11">
        <v>1442.1185335998382</v>
      </c>
      <c r="FU27" s="11">
        <v>1311.0235327002442</v>
      </c>
      <c r="FV27" s="11">
        <v>1261.805639325951</v>
      </c>
      <c r="FW27" s="11">
        <v>1233.0919714133713</v>
      </c>
      <c r="FX27" s="11">
        <v>1204.9660445763052</v>
      </c>
      <c r="FY27" s="11">
        <v>1182.7032718377391</v>
      </c>
      <c r="FZ27" s="11">
        <v>1152.5370228711081</v>
      </c>
      <c r="GA27" s="11">
        <v>1130.3460905505353</v>
      </c>
      <c r="GB27" s="11">
        <v>1100.4849663575903</v>
      </c>
      <c r="GC27" s="11">
        <v>1070.9992979796573</v>
      </c>
      <c r="GD27" s="11">
        <v>1051.8984478875893</v>
      </c>
      <c r="GE27" s="11">
        <v>1036.0209967726389</v>
      </c>
      <c r="GF27" s="11">
        <v>1026.0254856537288</v>
      </c>
      <c r="GG27" s="11">
        <v>1013.2926953514479</v>
      </c>
      <c r="GH27" s="11">
        <v>1007.2669749176308</v>
      </c>
      <c r="GI27" s="11">
        <v>989.5493102771685</v>
      </c>
      <c r="GJ27" s="11">
        <v>967.89122318802515</v>
      </c>
      <c r="GK27" s="11">
        <v>945.75934430549648</v>
      </c>
      <c r="GL27" s="11">
        <v>948.10259956670484</v>
      </c>
      <c r="GM27" s="11">
        <v>921.41013877469766</v>
      </c>
      <c r="GN27" s="11">
        <v>907.0380094994922</v>
      </c>
      <c r="GO27" s="11">
        <v>879.07425241221074</v>
      </c>
      <c r="GP27" s="11">
        <v>800.28775638365539</v>
      </c>
      <c r="GQ27" s="11">
        <v>663.21614083666589</v>
      </c>
      <c r="GR27" s="11">
        <v>500.7612612303991</v>
      </c>
      <c r="GS27" s="11">
        <v>432.44918998766417</v>
      </c>
      <c r="GT27" s="11">
        <v>412.44193248361927</v>
      </c>
      <c r="GU27" s="11">
        <v>387.23671005147537</v>
      </c>
      <c r="GV27" s="11">
        <v>361.16660695873935</v>
      </c>
      <c r="GW27" s="11">
        <v>335.31229651159146</v>
      </c>
      <c r="GX27" s="11">
        <v>312.82756765876331</v>
      </c>
      <c r="GY27" s="11">
        <v>209.15845812800302</v>
      </c>
      <c r="GZ27" s="11">
        <v>242.6860614237641</v>
      </c>
      <c r="HA27" s="11">
        <v>243.81651561236814</v>
      </c>
      <c r="HB27" s="11">
        <v>239.87389813566017</v>
      </c>
      <c r="HC27" s="11">
        <v>237.83618224353029</v>
      </c>
      <c r="HD27" s="11">
        <v>237.76566610759818</v>
      </c>
      <c r="HE27" s="11">
        <v>221.81507434378122</v>
      </c>
      <c r="HF27" s="11">
        <v>112.87009606350588</v>
      </c>
      <c r="HG27" s="11">
        <v>32.052190070305507</v>
      </c>
      <c r="HH27" s="11">
        <v>3.7367442473623669E-11</v>
      </c>
      <c r="HI27" s="11">
        <v>53.563344456236678</v>
      </c>
      <c r="HJ27" s="11">
        <v>96.183510709711925</v>
      </c>
      <c r="HK27" s="11">
        <v>126.11448181372691</v>
      </c>
      <c r="HL27" s="11">
        <v>169.93764683608146</v>
      </c>
      <c r="HM27" s="11">
        <v>208.03407407206362</v>
      </c>
      <c r="HN27" s="11">
        <v>287.67744633366266</v>
      </c>
      <c r="HO27" s="11">
        <v>400.65067681056183</v>
      </c>
      <c r="HP27" s="11">
        <v>506.62246242121694</v>
      </c>
      <c r="HQ27" s="11">
        <v>529.43007034753828</v>
      </c>
      <c r="HR27" s="11">
        <v>553.28175407418416</v>
      </c>
      <c r="HS27" s="11">
        <v>696.75445348231813</v>
      </c>
      <c r="HT27" s="11">
        <v>749.43340732481238</v>
      </c>
      <c r="HU27" s="11">
        <v>765.2977623016086</v>
      </c>
      <c r="HV27" s="11">
        <v>831.41452739682097</v>
      </c>
      <c r="HW27" s="11">
        <v>869.20960519661935</v>
      </c>
      <c r="HX27" s="11">
        <v>899.92666327201221</v>
      </c>
      <c r="HY27" s="11">
        <v>926.87475477913438</v>
      </c>
      <c r="HZ27" s="11">
        <v>943.93860670995753</v>
      </c>
      <c r="IA27" s="11">
        <v>1063.0067541637939</v>
      </c>
      <c r="IB27" s="11">
        <v>1195.9612375334643</v>
      </c>
      <c r="IC27" s="11">
        <v>1241.955231241298</v>
      </c>
      <c r="ID27" s="11">
        <v>1289.7253137051496</v>
      </c>
      <c r="IE27" s="11">
        <v>1331.9838613244301</v>
      </c>
      <c r="IF27" s="11">
        <v>1374.6286907426086</v>
      </c>
      <c r="IG27" s="11">
        <v>1493.0702015471982</v>
      </c>
      <c r="IH27" s="11">
        <v>1518.2210140678574</v>
      </c>
      <c r="II27" s="11">
        <v>1550.2524509504237</v>
      </c>
      <c r="IJ27" s="11">
        <v>1570.9337337290781</v>
      </c>
      <c r="IK27" s="11">
        <v>1599.3144363663378</v>
      </c>
      <c r="IL27" s="11">
        <v>1615.0187079101945</v>
      </c>
      <c r="IM27" s="11">
        <v>1629.2498543086101</v>
      </c>
      <c r="IN27" s="11">
        <v>1642.7161312416119</v>
      </c>
      <c r="IO27" s="11">
        <v>1742.3696893805648</v>
      </c>
      <c r="IP27" s="11">
        <v>1769.4911820627617</v>
      </c>
      <c r="IQ27" s="11">
        <v>1763.7999717184296</v>
      </c>
      <c r="IR27" s="11">
        <v>1805.8239093346026</v>
      </c>
      <c r="IS27" s="11">
        <v>1864.2693543602127</v>
      </c>
      <c r="IT27" s="11">
        <v>1897.7759477637696</v>
      </c>
      <c r="IU27" s="11">
        <v>1916.6438729013141</v>
      </c>
      <c r="IV27" s="11">
        <v>1931.9045930131686</v>
      </c>
      <c r="IW27" s="11">
        <v>1936.1198864044741</v>
      </c>
      <c r="IX27" s="11">
        <v>1942.6148316320446</v>
      </c>
      <c r="IY27" s="11">
        <v>1955.1357968489549</v>
      </c>
      <c r="IZ27" s="11">
        <v>1983.8011737638503</v>
      </c>
      <c r="JA27" s="11">
        <v>2015.5121697368531</v>
      </c>
      <c r="JB27" s="11">
        <v>2079.3907167436028</v>
      </c>
      <c r="JC27" s="11">
        <v>2154.9973435349748</v>
      </c>
      <c r="JD27" s="11">
        <v>2211.6479344300078</v>
      </c>
      <c r="JE27" s="11">
        <v>2218.2932498708233</v>
      </c>
      <c r="JF27" s="11">
        <v>2220.3645044882505</v>
      </c>
      <c r="JG27" s="11">
        <v>2163.1812561029797</v>
      </c>
      <c r="JH27" s="11">
        <v>2226.8480523204985</v>
      </c>
      <c r="JI27" s="11">
        <v>2314.3486160250072</v>
      </c>
      <c r="JJ27" s="11">
        <v>2331.3805820097623</v>
      </c>
      <c r="JK27" s="11">
        <v>2328.913656731057</v>
      </c>
      <c r="JL27" s="11">
        <v>2404.2332947269256</v>
      </c>
      <c r="JM27" s="11">
        <v>2409.1114454641806</v>
      </c>
      <c r="JN27" s="11">
        <v>2426.461142413064</v>
      </c>
      <c r="JO27" s="11">
        <v>2643.5230562544066</v>
      </c>
      <c r="JP27" s="11">
        <v>2791.6710236225204</v>
      </c>
      <c r="JQ27" s="11">
        <v>2832.2790252121858</v>
      </c>
      <c r="JR27" s="11">
        <v>2858.1709786493125</v>
      </c>
      <c r="JS27" s="11">
        <v>2787.3265960363451</v>
      </c>
      <c r="JT27" s="11">
        <v>2805.4570959367088</v>
      </c>
      <c r="JU27" s="11">
        <v>2830.8481643868254</v>
      </c>
      <c r="JV27" s="11">
        <v>2815.423761291011</v>
      </c>
      <c r="JW27" s="11">
        <v>2747.9931538203155</v>
      </c>
      <c r="JX27" s="11">
        <v>2724.7874768086717</v>
      </c>
      <c r="JY27" s="11">
        <v>2708.1948690258941</v>
      </c>
      <c r="JZ27" s="11">
        <v>2687.1248296157319</v>
      </c>
      <c r="KA27" s="11">
        <v>2669.6753744116277</v>
      </c>
      <c r="KB27" s="11">
        <v>2656.9953046337018</v>
      </c>
      <c r="KC27" s="11">
        <v>2634.1603417842493</v>
      </c>
      <c r="KD27" s="11">
        <v>2619.4637161143528</v>
      </c>
      <c r="KE27" s="11">
        <v>2626.8950725468062</v>
      </c>
      <c r="KF27" s="11">
        <v>2641.7854619692889</v>
      </c>
      <c r="KG27" s="11">
        <v>2651.1174911920339</v>
      </c>
      <c r="KH27" s="11">
        <v>2672.9777779236142</v>
      </c>
      <c r="KI27" s="11">
        <v>2680.766353596146</v>
      </c>
      <c r="KJ27" s="11">
        <v>2708.1309132358529</v>
      </c>
      <c r="KK27" s="11">
        <v>2713.28869889007</v>
      </c>
      <c r="KL27" s="23"/>
      <c r="KM27" s="11">
        <f>SMALL(Tabela2[[#This Row],[1]:[285]],1)</f>
        <v>3.7367442473623669E-11</v>
      </c>
      <c r="KN27" s="11">
        <f>MATCH(Tabela2[[#This Row],[1° menor]],Tabela2[[#This Row],[1]:[285]],0)</f>
        <v>203</v>
      </c>
      <c r="KO2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0.37447722969219993</v>
      </c>
      <c r="KP27" s="11">
        <f>VLOOKUP(Tabela2[[#This Row],[Shape]],shape!A:D,4,0)+VLOOKUP(Tabela2[[#This Row],[Shape]]+1,shape!A:E,5,0)*Tabela2[[#This Row],[% avanc]]</f>
        <v>6451.8693174563377</v>
      </c>
      <c r="KQ27" s="15">
        <f>Tabela2[[#This Row],[8686,881807]]/Tabela2[[#Headers],[8686,881807]]</f>
        <v>0.74271406711869148</v>
      </c>
      <c r="KR27" s="11">
        <f>Tabela2[[#This Row],[8686,881807]]-KP26</f>
        <v>449.96083014260603</v>
      </c>
      <c r="KS27" s="11">
        <f>(Tabela2[[#This Row],[hora bus]]-H26)*86400</f>
        <v>44.000000227242708</v>
      </c>
      <c r="KT27" s="11">
        <f>Tabela2[[#This Row],[desloc]]/Tabela2[[#This Row],[seconds]]</f>
        <v>10.226382450425799</v>
      </c>
      <c r="KU27" s="11">
        <f>Tabela2[[#This Row],[spd m/s]]*3.6</f>
        <v>36.814976821532881</v>
      </c>
      <c r="KV27" s="23"/>
      <c r="KW27" s="22">
        <f t="shared" si="0"/>
        <v>0</v>
      </c>
      <c r="KX27" s="23">
        <f t="shared" si="1"/>
        <v>0</v>
      </c>
      <c r="KY27" s="23">
        <f t="shared" si="2"/>
        <v>0</v>
      </c>
      <c r="KZ27" s="23">
        <f t="shared" si="3"/>
        <v>0</v>
      </c>
      <c r="LA27" s="23">
        <f t="shared" si="4"/>
        <v>0</v>
      </c>
      <c r="LB27" s="23">
        <f t="shared" si="5"/>
        <v>0</v>
      </c>
      <c r="LC27" s="23">
        <f t="shared" si="6"/>
        <v>0</v>
      </c>
      <c r="LD27" s="23">
        <f t="shared" si="7"/>
        <v>0</v>
      </c>
      <c r="LE27" s="23">
        <f t="shared" si="8"/>
        <v>6451.8693174563377</v>
      </c>
      <c r="LF27" s="22">
        <f t="shared" si="17"/>
        <v>0</v>
      </c>
      <c r="LG27" s="23">
        <f t="shared" si="9"/>
        <v>0</v>
      </c>
      <c r="LH27" s="23">
        <f t="shared" si="10"/>
        <v>0</v>
      </c>
      <c r="LI27" s="23">
        <f t="shared" si="11"/>
        <v>6451.8693174563377</v>
      </c>
      <c r="LJ27" s="23">
        <f t="shared" si="12"/>
        <v>8570.3152119992501</v>
      </c>
      <c r="LK27" s="23">
        <f t="shared" si="13"/>
        <v>0</v>
      </c>
      <c r="LL27" s="23">
        <f t="shared" si="14"/>
        <v>9</v>
      </c>
      <c r="LM27" s="23">
        <f t="shared" si="15"/>
        <v>0</v>
      </c>
      <c r="LN27" s="23">
        <f t="shared" si="16"/>
        <v>0</v>
      </c>
    </row>
    <row r="28" spans="1:326" x14ac:dyDescent="0.25">
      <c r="A28" s="22">
        <v>77988</v>
      </c>
      <c r="B28" s="22">
        <v>1</v>
      </c>
      <c r="C28" s="23" t="s">
        <v>845</v>
      </c>
      <c r="D28" s="22">
        <v>332</v>
      </c>
      <c r="E28" s="24">
        <v>1.5277777777777777E-2</v>
      </c>
      <c r="F28" s="23" t="s">
        <v>775</v>
      </c>
      <c r="G28" s="23" t="b">
        <v>1</v>
      </c>
      <c r="H28" s="25">
        <v>43538.015439814815</v>
      </c>
      <c r="I28" s="26" t="s">
        <v>694</v>
      </c>
      <c r="J28" s="23" t="s">
        <v>695</v>
      </c>
      <c r="K28" s="11">
        <f>IF(AND(Tabela2[[#This Row],[hora bus]]=H27,Tabela2[[#This Row],[lat bus]]=I27,Tabela2[[#This Row],[lon bus]]=J27),1,0)</f>
        <v>0</v>
      </c>
      <c r="L28" s="23"/>
      <c r="M28" s="11">
        <v>52</v>
      </c>
      <c r="N28" s="11">
        <v>10749.770518487712</v>
      </c>
      <c r="O28" s="11">
        <v>10742.436400187318</v>
      </c>
      <c r="P28" s="11">
        <v>10732.356726760301</v>
      </c>
      <c r="Q28" s="11">
        <v>10673.290559925046</v>
      </c>
      <c r="R28" s="11">
        <v>10588.520903126278</v>
      </c>
      <c r="S28" s="11">
        <v>10570.280847123624</v>
      </c>
      <c r="T28" s="11">
        <v>10550.6115319373</v>
      </c>
      <c r="U28" s="11">
        <v>10538.412012264431</v>
      </c>
      <c r="V28" s="11">
        <v>10521.309210478972</v>
      </c>
      <c r="W28" s="11">
        <v>10508.418800263549</v>
      </c>
      <c r="X28" s="11">
        <v>10496.858721686329</v>
      </c>
      <c r="Y28" s="11">
        <v>10471.893532999584</v>
      </c>
      <c r="Z28" s="11">
        <v>10455.375276011979</v>
      </c>
      <c r="AA28" s="11">
        <v>10431.956562680183</v>
      </c>
      <c r="AB28" s="11">
        <v>10420.972236277199</v>
      </c>
      <c r="AC28" s="11">
        <v>10404.476498124666</v>
      </c>
      <c r="AD28" s="11">
        <v>10379.645158753627</v>
      </c>
      <c r="AE28" s="11">
        <v>10369.885308746365</v>
      </c>
      <c r="AF28" s="11">
        <v>10304.077100718971</v>
      </c>
      <c r="AG28" s="11">
        <v>10276.421491102719</v>
      </c>
      <c r="AH28" s="11">
        <v>10250.050271452395</v>
      </c>
      <c r="AI28" s="11">
        <v>10227.802281249278</v>
      </c>
      <c r="AJ28" s="11">
        <v>10207.729365584373</v>
      </c>
      <c r="AK28" s="11">
        <v>10193.41749149188</v>
      </c>
      <c r="AL28" s="11">
        <v>10168.181917311602</v>
      </c>
      <c r="AM28" s="11">
        <v>10158.23910030027</v>
      </c>
      <c r="AN28" s="11">
        <v>10146.698183144506</v>
      </c>
      <c r="AO28" s="11">
        <v>10140.246618901945</v>
      </c>
      <c r="AP28" s="11">
        <v>10141.386806978715</v>
      </c>
      <c r="AQ28" s="11">
        <v>10149.611998660484</v>
      </c>
      <c r="AR28" s="11">
        <v>10150.918262680385</v>
      </c>
      <c r="AS28" s="11">
        <v>10148.961429373647</v>
      </c>
      <c r="AT28" s="11">
        <v>10159.461911719143</v>
      </c>
      <c r="AU28" s="11">
        <v>10166.413576457515</v>
      </c>
      <c r="AV28" s="11">
        <v>10161.95199961178</v>
      </c>
      <c r="AW28" s="11">
        <v>10164.524551939985</v>
      </c>
      <c r="AX28" s="11">
        <v>10169.501250641419</v>
      </c>
      <c r="AY28" s="11">
        <v>10164.713409944352</v>
      </c>
      <c r="AZ28" s="11">
        <v>10150.964870092948</v>
      </c>
      <c r="BA28" s="11">
        <v>10129.046025501662</v>
      </c>
      <c r="BB28" s="11">
        <v>10086.494889184614</v>
      </c>
      <c r="BC28" s="11">
        <v>10016.094044138546</v>
      </c>
      <c r="BD28" s="11">
        <v>9950.3654790907203</v>
      </c>
      <c r="BE28" s="11">
        <v>9932.1716097482495</v>
      </c>
      <c r="BF28" s="11">
        <v>9912.6956508630974</v>
      </c>
      <c r="BG28" s="11">
        <v>9880.8759925899849</v>
      </c>
      <c r="BH28" s="11">
        <v>9871.3606581196491</v>
      </c>
      <c r="BI28" s="11">
        <v>9857.486427162381</v>
      </c>
      <c r="BJ28" s="11">
        <v>9834.5038300993256</v>
      </c>
      <c r="BK28" s="11">
        <v>9765.0661387791279</v>
      </c>
      <c r="BL28" s="11">
        <v>9541.3476973704674</v>
      </c>
      <c r="BM28" s="11">
        <v>9419.4384565785913</v>
      </c>
      <c r="BN28" s="11">
        <v>9398.5538375958095</v>
      </c>
      <c r="BO28" s="11">
        <v>9293.9899105054828</v>
      </c>
      <c r="BP28" s="11">
        <v>9290.3792897069707</v>
      </c>
      <c r="BQ28" s="11">
        <v>9204.3150906558767</v>
      </c>
      <c r="BR28" s="11">
        <v>9124.3878030431388</v>
      </c>
      <c r="BS28" s="11">
        <v>9096.4632455782812</v>
      </c>
      <c r="BT28" s="11">
        <v>9047.8947392752598</v>
      </c>
      <c r="BU28" s="11">
        <v>8991.4752836813386</v>
      </c>
      <c r="BV28" s="11">
        <v>8994.2297689389579</v>
      </c>
      <c r="BW28" s="11">
        <v>8844.9799335097032</v>
      </c>
      <c r="BX28" s="11">
        <v>8751.3985321665714</v>
      </c>
      <c r="BY28" s="11">
        <v>8624.8013243620935</v>
      </c>
      <c r="BZ28" s="11">
        <v>8603.6281970098153</v>
      </c>
      <c r="CA28" s="11">
        <v>8563.2886328237309</v>
      </c>
      <c r="CB28" s="11">
        <v>8500.6865771756929</v>
      </c>
      <c r="CC28" s="11">
        <v>8379.7876921544193</v>
      </c>
      <c r="CD28" s="11">
        <v>8285.3203555920172</v>
      </c>
      <c r="CE28" s="11">
        <v>8192.3237652080661</v>
      </c>
      <c r="CF28" s="11">
        <v>8109.212437971335</v>
      </c>
      <c r="CG28" s="11">
        <v>7915.983286956558</v>
      </c>
      <c r="CH28" s="11">
        <v>7839.6600534142181</v>
      </c>
      <c r="CI28" s="11">
        <v>7649.2450208924274</v>
      </c>
      <c r="CJ28" s="11">
        <v>7575.9091451326358</v>
      </c>
      <c r="CK28" s="11">
        <v>7486.367362195062</v>
      </c>
      <c r="CL28" s="11">
        <v>7458.7269630399978</v>
      </c>
      <c r="CM28" s="11">
        <v>7410.8056156793928</v>
      </c>
      <c r="CN28" s="11">
        <v>7352.4943267797244</v>
      </c>
      <c r="CO28" s="11">
        <v>7271.2540533171377</v>
      </c>
      <c r="CP28" s="11">
        <v>7219.0803545463732</v>
      </c>
      <c r="CQ28" s="11">
        <v>7024.6059030946017</v>
      </c>
      <c r="CR28" s="11">
        <v>6849.442766495602</v>
      </c>
      <c r="CS28" s="11">
        <v>6776.9739307567297</v>
      </c>
      <c r="CT28" s="11">
        <v>6749.1791400096754</v>
      </c>
      <c r="CU28" s="11">
        <v>6707.9966152349698</v>
      </c>
      <c r="CV28" s="11">
        <v>6610.5554380251642</v>
      </c>
      <c r="CW28" s="11">
        <v>6484.5474350943978</v>
      </c>
      <c r="CX28" s="11">
        <v>6424.6619875978722</v>
      </c>
      <c r="CY28" s="11">
        <v>6368.1770106914773</v>
      </c>
      <c r="CZ28" s="11">
        <v>6316.8321173872628</v>
      </c>
      <c r="DA28" s="11">
        <v>6264.0972108405249</v>
      </c>
      <c r="DB28" s="11">
        <v>6206.9119479054962</v>
      </c>
      <c r="DC28" s="11">
        <v>6113.6270430520362</v>
      </c>
      <c r="DD28" s="11">
        <v>6103.0911408964384</v>
      </c>
      <c r="DE28" s="11">
        <v>6072.1469491087537</v>
      </c>
      <c r="DF28" s="11">
        <v>6057.9502453227979</v>
      </c>
      <c r="DG28" s="11">
        <v>6005.7666247722791</v>
      </c>
      <c r="DH28" s="11">
        <v>5964.7846068932085</v>
      </c>
      <c r="DI28" s="11">
        <v>5917.4554681198251</v>
      </c>
      <c r="DJ28" s="11">
        <v>5845.4143778752969</v>
      </c>
      <c r="DK28" s="11">
        <v>5541.8522598244181</v>
      </c>
      <c r="DL28" s="11">
        <v>5491.5376766040927</v>
      </c>
      <c r="DM28" s="11">
        <v>5435.0117803623261</v>
      </c>
      <c r="DN28" s="11">
        <v>5361.2159128941594</v>
      </c>
      <c r="DO28" s="11">
        <v>5338.9482602564358</v>
      </c>
      <c r="DP28" s="11">
        <v>5270.1999458531354</v>
      </c>
      <c r="DQ28" s="11">
        <v>5267.9263367317717</v>
      </c>
      <c r="DR28" s="11">
        <v>5259.6962426707596</v>
      </c>
      <c r="DS28" s="11">
        <v>5248.6838557626361</v>
      </c>
      <c r="DT28" s="11">
        <v>5231.8977970236238</v>
      </c>
      <c r="DU28" s="11">
        <v>5222.220071710628</v>
      </c>
      <c r="DV28" s="11">
        <v>5212.4028858806514</v>
      </c>
      <c r="DW28" s="11">
        <v>5207.6590090255249</v>
      </c>
      <c r="DX28" s="11">
        <v>5087.0309623664098</v>
      </c>
      <c r="DY28" s="11">
        <v>5110.0407987839399</v>
      </c>
      <c r="DZ28" s="11">
        <v>5082.6514466248491</v>
      </c>
      <c r="EA28" s="11">
        <v>4964.8448762172056</v>
      </c>
      <c r="EB28" s="11">
        <v>4943.1963733268749</v>
      </c>
      <c r="EC28" s="11">
        <v>4763.5479478597135</v>
      </c>
      <c r="ED28" s="11">
        <v>4693.0034473752949</v>
      </c>
      <c r="EE28" s="11">
        <v>4456.7863592748272</v>
      </c>
      <c r="EF28" s="11">
        <v>4273.2524733780492</v>
      </c>
      <c r="EG28" s="11">
        <v>4117.5006880608116</v>
      </c>
      <c r="EH28" s="11">
        <v>3997.872608406607</v>
      </c>
      <c r="EI28" s="11">
        <v>3934.0243493959897</v>
      </c>
      <c r="EJ28" s="11">
        <v>3877.5205398525577</v>
      </c>
      <c r="EK28" s="11">
        <v>3797.0682791256031</v>
      </c>
      <c r="EL28" s="11">
        <v>3789.9825852759527</v>
      </c>
      <c r="EM28" s="11">
        <v>3706.1462316972024</v>
      </c>
      <c r="EN28" s="11">
        <v>3618.3538982078021</v>
      </c>
      <c r="EO28" s="11">
        <v>3573.4898520117604</v>
      </c>
      <c r="EP28" s="11">
        <v>3437.5010310750799</v>
      </c>
      <c r="EQ28" s="11">
        <v>3368.6035686369505</v>
      </c>
      <c r="ER28" s="11">
        <v>3238.5072272051207</v>
      </c>
      <c r="ES28" s="11">
        <v>3180.9527064715553</v>
      </c>
      <c r="ET28" s="11">
        <v>3108.8185735230618</v>
      </c>
      <c r="EU28" s="11">
        <v>3049.9103250225285</v>
      </c>
      <c r="EV28" s="11">
        <v>2983.7319700911989</v>
      </c>
      <c r="EW28" s="11">
        <v>2748.2874775472105</v>
      </c>
      <c r="EX28" s="11">
        <v>2680.5304398545286</v>
      </c>
      <c r="EY28" s="11">
        <v>2521.6116362359476</v>
      </c>
      <c r="EZ28" s="11">
        <v>2374.6408075830318</v>
      </c>
      <c r="FA28" s="11">
        <v>2304.6895389164079</v>
      </c>
      <c r="FB28" s="11">
        <v>2266.7493263491474</v>
      </c>
      <c r="FC28" s="11">
        <v>2214.4950090303964</v>
      </c>
      <c r="FD28" s="11">
        <v>2094.9986057164847</v>
      </c>
      <c r="FE28" s="11">
        <v>1930.4816743479637</v>
      </c>
      <c r="FF28" s="11">
        <v>1911.6596260000886</v>
      </c>
      <c r="FG28" s="11">
        <v>1869.6239303816305</v>
      </c>
      <c r="FH28" s="11">
        <v>1791.1107068034514</v>
      </c>
      <c r="FI28" s="11">
        <v>1751.7407213785211</v>
      </c>
      <c r="FJ28" s="11">
        <v>1740.1585086237303</v>
      </c>
      <c r="FK28" s="11">
        <v>1730.9819456554951</v>
      </c>
      <c r="FL28" s="11">
        <v>1725.2845672988672</v>
      </c>
      <c r="FM28" s="11">
        <v>1705.2349564995989</v>
      </c>
      <c r="FN28" s="11">
        <v>1707.9874113304179</v>
      </c>
      <c r="FO28" s="11">
        <v>1698.8319796227793</v>
      </c>
      <c r="FP28" s="11">
        <v>1688.662672789832</v>
      </c>
      <c r="FQ28" s="11">
        <v>1687.0968194045847</v>
      </c>
      <c r="FR28" s="11">
        <v>1657.9431030401934</v>
      </c>
      <c r="FS28" s="11">
        <v>1613.7778449401874</v>
      </c>
      <c r="FT28" s="11">
        <v>1538.8210044334871</v>
      </c>
      <c r="FU28" s="11">
        <v>1421.953625342645</v>
      </c>
      <c r="FV28" s="11">
        <v>1380.8030773870632</v>
      </c>
      <c r="FW28" s="11">
        <v>1351.765921799031</v>
      </c>
      <c r="FX28" s="11">
        <v>1322.3197299969925</v>
      </c>
      <c r="FY28" s="11">
        <v>1299.161002374211</v>
      </c>
      <c r="FZ28" s="11">
        <v>1269.4304599013367</v>
      </c>
      <c r="GA28" s="11">
        <v>1249.0324036106142</v>
      </c>
      <c r="GB28" s="11">
        <v>1222.313460422163</v>
      </c>
      <c r="GC28" s="11">
        <v>1197.8378291220879</v>
      </c>
      <c r="GD28" s="11">
        <v>1183.9506969716642</v>
      </c>
      <c r="GE28" s="11">
        <v>1172.2565484971062</v>
      </c>
      <c r="GF28" s="11">
        <v>1165.507163198952</v>
      </c>
      <c r="GG28" s="11">
        <v>1154.5583496525776</v>
      </c>
      <c r="GH28" s="11">
        <v>1149.2708043734049</v>
      </c>
      <c r="GI28" s="11">
        <v>1131.8064172745521</v>
      </c>
      <c r="GJ28" s="11">
        <v>1109.1765887127292</v>
      </c>
      <c r="GK28" s="11">
        <v>1083.4760390004603</v>
      </c>
      <c r="GL28" s="11">
        <v>1082.9750063578465</v>
      </c>
      <c r="GM28" s="11">
        <v>1052.2577539107697</v>
      </c>
      <c r="GN28" s="11">
        <v>1031.9627514771898</v>
      </c>
      <c r="GO28" s="11">
        <v>999.71777684610606</v>
      </c>
      <c r="GP28" s="11">
        <v>915.50788134328593</v>
      </c>
      <c r="GQ28" s="11">
        <v>775.66931694520974</v>
      </c>
      <c r="GR28" s="11">
        <v>617.47932263328175</v>
      </c>
      <c r="GS28" s="11">
        <v>554.99381986009757</v>
      </c>
      <c r="GT28" s="11">
        <v>537.81829220956388</v>
      </c>
      <c r="GU28" s="11">
        <v>516.8942096081588</v>
      </c>
      <c r="GV28" s="11">
        <v>499.74510752659461</v>
      </c>
      <c r="GW28" s="11">
        <v>486.05848643770486</v>
      </c>
      <c r="GX28" s="11">
        <v>478.02033688563313</v>
      </c>
      <c r="GY28" s="11">
        <v>427.79816921488919</v>
      </c>
      <c r="GZ28" s="11">
        <v>512.34181912069312</v>
      </c>
      <c r="HA28" s="11">
        <v>522.12486184334591</v>
      </c>
      <c r="HB28" s="11">
        <v>524.8684900467656</v>
      </c>
      <c r="HC28" s="11">
        <v>528.32943382315489</v>
      </c>
      <c r="HD28" s="11">
        <v>531.9260492199486</v>
      </c>
      <c r="HE28" s="11">
        <v>522.70411543844818</v>
      </c>
      <c r="HF28" s="11">
        <v>423.57735697729026</v>
      </c>
      <c r="HG28" s="11">
        <v>348.92047462604438</v>
      </c>
      <c r="HH28" s="11">
        <v>266.99079179628296</v>
      </c>
      <c r="HI28" s="11">
        <v>227.94073532819405</v>
      </c>
      <c r="HJ28" s="11">
        <v>200.31066442060273</v>
      </c>
      <c r="HK28" s="11">
        <v>156.85639569692034</v>
      </c>
      <c r="HL28" s="11">
        <v>115.84559614089014</v>
      </c>
      <c r="HM28" s="11">
        <v>31.027601732374663</v>
      </c>
      <c r="HN28" s="11">
        <v>5.1916251559305238E-3</v>
      </c>
      <c r="HO28" s="11">
        <v>85.601754290459809</v>
      </c>
      <c r="HP28" s="11">
        <v>192.56543465332524</v>
      </c>
      <c r="HQ28" s="11">
        <v>215.56089934192329</v>
      </c>
      <c r="HR28" s="11">
        <v>240.18270558330008</v>
      </c>
      <c r="HS28" s="11">
        <v>384.37033460923601</v>
      </c>
      <c r="HT28" s="11">
        <v>437.17511586899877</v>
      </c>
      <c r="HU28" s="11">
        <v>452.98262031413009</v>
      </c>
      <c r="HV28" s="11">
        <v>518.52025170827358</v>
      </c>
      <c r="HW28" s="11">
        <v>555.03209594802058</v>
      </c>
      <c r="HX28" s="11">
        <v>584.26238497776853</v>
      </c>
      <c r="HY28" s="11">
        <v>609.57014146001222</v>
      </c>
      <c r="HZ28" s="11">
        <v>625.11059073856075</v>
      </c>
      <c r="IA28" s="11">
        <v>745.18389940796737</v>
      </c>
      <c r="IB28" s="11">
        <v>880.69438401177592</v>
      </c>
      <c r="IC28" s="11">
        <v>928.59888266764324</v>
      </c>
      <c r="ID28" s="11">
        <v>978.28522791011574</v>
      </c>
      <c r="IE28" s="11">
        <v>1022.6520349615577</v>
      </c>
      <c r="IF28" s="11">
        <v>1069.1453778263847</v>
      </c>
      <c r="IG28" s="11">
        <v>1191.1251929201046</v>
      </c>
      <c r="IH28" s="11">
        <v>1218.3531575517134</v>
      </c>
      <c r="II28" s="11">
        <v>1252.7326524200307</v>
      </c>
      <c r="IJ28" s="11">
        <v>1276.3232414972149</v>
      </c>
      <c r="IK28" s="11">
        <v>1308.0511756405915</v>
      </c>
      <c r="IL28" s="11">
        <v>1327.0261959738211</v>
      </c>
      <c r="IM28" s="11">
        <v>1345.6451753606889</v>
      </c>
      <c r="IN28" s="11">
        <v>1367.6950792623372</v>
      </c>
      <c r="IO28" s="11">
        <v>1474.4780025943201</v>
      </c>
      <c r="IP28" s="11">
        <v>1502.8893820148439</v>
      </c>
      <c r="IQ28" s="11">
        <v>1499.1436778804714</v>
      </c>
      <c r="IR28" s="11">
        <v>1545.1121400015438</v>
      </c>
      <c r="IS28" s="11">
        <v>1606.82716152886</v>
      </c>
      <c r="IT28" s="11">
        <v>1642.2978525850544</v>
      </c>
      <c r="IU28" s="11">
        <v>1662.4535237552559</v>
      </c>
      <c r="IV28" s="11">
        <v>1678.4393834680666</v>
      </c>
      <c r="IW28" s="11">
        <v>1683.1934564655642</v>
      </c>
      <c r="IX28" s="11">
        <v>1690.7818995900375</v>
      </c>
      <c r="IY28" s="11">
        <v>1705.5034437018769</v>
      </c>
      <c r="IZ28" s="11">
        <v>1737.3466668037108</v>
      </c>
      <c r="JA28" s="11">
        <v>1773.9336417355937</v>
      </c>
      <c r="JB28" s="11">
        <v>1844.9367450235441</v>
      </c>
      <c r="JC28" s="11">
        <v>1928.0029095904197</v>
      </c>
      <c r="JD28" s="11">
        <v>1989.2608770720799</v>
      </c>
      <c r="JE28" s="11">
        <v>1997.9842678146001</v>
      </c>
      <c r="JF28" s="11">
        <v>2001.933535346988</v>
      </c>
      <c r="JG28" s="11">
        <v>1953.2649505935515</v>
      </c>
      <c r="JH28" s="11">
        <v>2021.8078700951764</v>
      </c>
      <c r="JI28" s="11">
        <v>2105.9830710320671</v>
      </c>
      <c r="JJ28" s="11">
        <v>2122.2885246929318</v>
      </c>
      <c r="JK28" s="11">
        <v>2117.2239054039846</v>
      </c>
      <c r="JL28" s="11">
        <v>2189.9615935641755</v>
      </c>
      <c r="JM28" s="11">
        <v>2194.3043348860415</v>
      </c>
      <c r="JN28" s="11">
        <v>2207.8084552478167</v>
      </c>
      <c r="JO28" s="11">
        <v>2419.4848830680485</v>
      </c>
      <c r="JP28" s="11">
        <v>2565.3595185725881</v>
      </c>
      <c r="JQ28" s="11">
        <v>2605.4672037828564</v>
      </c>
      <c r="JR28" s="11">
        <v>2634.651950167819</v>
      </c>
      <c r="JS28" s="11">
        <v>2574.8484022097432</v>
      </c>
      <c r="JT28" s="11">
        <v>2605.3484022564703</v>
      </c>
      <c r="JU28" s="11">
        <v>2634.6052004742974</v>
      </c>
      <c r="JV28" s="11">
        <v>2617.3475659402152</v>
      </c>
      <c r="JW28" s="11">
        <v>2550.4916623660451</v>
      </c>
      <c r="JX28" s="11">
        <v>2529.2874920412946</v>
      </c>
      <c r="JY28" s="11">
        <v>2513.6133319324217</v>
      </c>
      <c r="JZ28" s="11">
        <v>2493.3713296940196</v>
      </c>
      <c r="KA28" s="11">
        <v>2476.7413752833681</v>
      </c>
      <c r="KB28" s="11">
        <v>2464.697253706257</v>
      </c>
      <c r="KC28" s="11">
        <v>2442.6618730401301</v>
      </c>
      <c r="KD28" s="11">
        <v>2427.3911208385334</v>
      </c>
      <c r="KE28" s="11">
        <v>2433.3948918751016</v>
      </c>
      <c r="KF28" s="11">
        <v>2447.7525390948604</v>
      </c>
      <c r="KG28" s="11">
        <v>2456.4143143525039</v>
      </c>
      <c r="KH28" s="11">
        <v>2477.632546527474</v>
      </c>
      <c r="KI28" s="11">
        <v>2484.6863530154665</v>
      </c>
      <c r="KJ28" s="11">
        <v>2511.3909499022789</v>
      </c>
      <c r="KK28" s="11">
        <v>2516.3180633952388</v>
      </c>
      <c r="KL28" s="23"/>
      <c r="KM28" s="11">
        <f>SMALL(Tabela2[[#This Row],[1]:[285]],1)</f>
        <v>5.1916251559305238E-3</v>
      </c>
      <c r="KN28" s="11">
        <f>MATCH(Tabela2[[#This Row],[1° menor]],Tabela2[[#This Row],[1]:[285]],0)</f>
        <v>209</v>
      </c>
      <c r="KO2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0.26603095002626298</v>
      </c>
      <c r="KP28" s="11">
        <f>VLOOKUP(Tabela2[[#This Row],[Shape]],shape!A:D,4,0)+VLOOKUP(Tabela2[[#This Row],[Shape]]+1,shape!A:E,5,0)*Tabela2[[#This Row],[% avanc]]</f>
        <v>6616.8366104276065</v>
      </c>
      <c r="KQ28" s="15">
        <f>Tabela2[[#This Row],[8686,881807]]/Tabela2[[#Headers],[8686,881807]]</f>
        <v>0.76170445937179387</v>
      </c>
      <c r="KR28" s="11">
        <f>Tabela2[[#This Row],[8686,881807]]-KP27</f>
        <v>164.96729297126876</v>
      </c>
      <c r="KS28" s="11">
        <f>(Tabela2[[#This Row],[hora bus]]-H27)*86400</f>
        <v>46.000000066123903</v>
      </c>
      <c r="KT28" s="11">
        <f>Tabela2[[#This Row],[desloc]]/Tabela2[[#This Row],[seconds]]</f>
        <v>3.5862454942202655</v>
      </c>
      <c r="KU28" s="11">
        <f>Tabela2[[#This Row],[spd m/s]]*3.6</f>
        <v>12.910483779192957</v>
      </c>
      <c r="KV28" s="23"/>
      <c r="KW28" s="22">
        <f t="shared" si="0"/>
        <v>0</v>
      </c>
      <c r="KX28" s="23">
        <f t="shared" si="1"/>
        <v>0</v>
      </c>
      <c r="KY28" s="23">
        <f t="shared" si="2"/>
        <v>0</v>
      </c>
      <c r="KZ28" s="23">
        <f t="shared" si="3"/>
        <v>0</v>
      </c>
      <c r="LA28" s="23">
        <f t="shared" si="4"/>
        <v>0</v>
      </c>
      <c r="LB28" s="23">
        <f t="shared" si="5"/>
        <v>0</v>
      </c>
      <c r="LC28" s="23">
        <f t="shared" si="6"/>
        <v>0</v>
      </c>
      <c r="LD28" s="23">
        <f t="shared" si="7"/>
        <v>0</v>
      </c>
      <c r="LE28" s="23">
        <f t="shared" si="8"/>
        <v>6616.8366104276065</v>
      </c>
      <c r="LF28" s="22">
        <f t="shared" si="17"/>
        <v>0</v>
      </c>
      <c r="LG28" s="23">
        <f t="shared" si="9"/>
        <v>0</v>
      </c>
      <c r="LH28" s="23">
        <f t="shared" si="10"/>
        <v>0</v>
      </c>
      <c r="LI28" s="23">
        <f t="shared" si="11"/>
        <v>6616.8366104276065</v>
      </c>
      <c r="LJ28" s="23">
        <f t="shared" si="12"/>
        <v>8570.3152119992501</v>
      </c>
      <c r="LK28" s="23">
        <f t="shared" si="13"/>
        <v>0</v>
      </c>
      <c r="LL28" s="23">
        <f t="shared" si="14"/>
        <v>8</v>
      </c>
      <c r="LM28" s="23">
        <f t="shared" si="15"/>
        <v>0</v>
      </c>
      <c r="LN28" s="23">
        <f t="shared" si="16"/>
        <v>0</v>
      </c>
    </row>
    <row r="29" spans="1:326" x14ac:dyDescent="0.25">
      <c r="A29" s="22">
        <v>77990</v>
      </c>
      <c r="B29" s="22">
        <v>1</v>
      </c>
      <c r="C29" s="23" t="s">
        <v>847</v>
      </c>
      <c r="D29" s="22">
        <v>332</v>
      </c>
      <c r="E29" s="24">
        <v>1.5972222222222221E-2</v>
      </c>
      <c r="F29" s="23" t="s">
        <v>775</v>
      </c>
      <c r="G29" s="23" t="b">
        <v>1</v>
      </c>
      <c r="H29" s="25">
        <v>43538.015960648147</v>
      </c>
      <c r="I29" s="26" t="s">
        <v>170</v>
      </c>
      <c r="J29" s="23" t="s">
        <v>171</v>
      </c>
      <c r="K29" s="11">
        <f>IF(AND(Tabela2[[#This Row],[hora bus]]=H28,Tabela2[[#This Row],[lat bus]]=I28,Tabela2[[#This Row],[lon bus]]=J28),1,0)</f>
        <v>0</v>
      </c>
      <c r="L29" s="23"/>
      <c r="M29" s="11">
        <v>53</v>
      </c>
      <c r="N29" s="11">
        <v>10490.135030402915</v>
      </c>
      <c r="O29" s="11">
        <v>10482.548865789959</v>
      </c>
      <c r="P29" s="11">
        <v>10472.192173786907</v>
      </c>
      <c r="Q29" s="11">
        <v>10412.895009478148</v>
      </c>
      <c r="R29" s="11">
        <v>10328.924998615543</v>
      </c>
      <c r="S29" s="11">
        <v>10311.693233264523</v>
      </c>
      <c r="T29" s="11">
        <v>10292.161339796317</v>
      </c>
      <c r="U29" s="11">
        <v>10279.909750471788</v>
      </c>
      <c r="V29" s="11">
        <v>10262.582182951868</v>
      </c>
      <c r="W29" s="11">
        <v>10249.334359089571</v>
      </c>
      <c r="X29" s="11">
        <v>10237.392911173696</v>
      </c>
      <c r="Y29" s="11">
        <v>10211.805997485397</v>
      </c>
      <c r="Z29" s="11">
        <v>10194.543906992394</v>
      </c>
      <c r="AA29" s="11">
        <v>10170.565024127096</v>
      </c>
      <c r="AB29" s="11">
        <v>10159.268277464224</v>
      </c>
      <c r="AC29" s="11">
        <v>10142.627074892604</v>
      </c>
      <c r="AD29" s="11">
        <v>10117.916582665872</v>
      </c>
      <c r="AE29" s="11">
        <v>10108.423119389092</v>
      </c>
      <c r="AF29" s="11">
        <v>10044.036100307629</v>
      </c>
      <c r="AG29" s="11">
        <v>10018.482673691859</v>
      </c>
      <c r="AH29" s="11">
        <v>9993.2782719444731</v>
      </c>
      <c r="AI29" s="11">
        <v>9971.7744451079361</v>
      </c>
      <c r="AJ29" s="11">
        <v>9952.2966655176187</v>
      </c>
      <c r="AK29" s="11">
        <v>9938.4613746812065</v>
      </c>
      <c r="AL29" s="11">
        <v>9913.7667937414208</v>
      </c>
      <c r="AM29" s="11">
        <v>9904.3552422896773</v>
      </c>
      <c r="AN29" s="11">
        <v>9893.4349007836572</v>
      </c>
      <c r="AO29" s="11">
        <v>9888.0114392694322</v>
      </c>
      <c r="AP29" s="11">
        <v>9890.3753396873362</v>
      </c>
      <c r="AQ29" s="11">
        <v>9899.5089102113507</v>
      </c>
      <c r="AR29" s="11">
        <v>9901.4331041710793</v>
      </c>
      <c r="AS29" s="11">
        <v>9900.4970359459094</v>
      </c>
      <c r="AT29" s="11">
        <v>9912.1036162077835</v>
      </c>
      <c r="AU29" s="11">
        <v>9919.6850070823693</v>
      </c>
      <c r="AV29" s="11">
        <v>9916.1831200302004</v>
      </c>
      <c r="AW29" s="11">
        <v>9920.4873302033375</v>
      </c>
      <c r="AX29" s="11">
        <v>9927.303820045463</v>
      </c>
      <c r="AY29" s="11">
        <v>9924.0778830149866</v>
      </c>
      <c r="AZ29" s="11">
        <v>9911.7635380503943</v>
      </c>
      <c r="BA29" s="11">
        <v>9891.315671607279</v>
      </c>
      <c r="BB29" s="11">
        <v>9850.4730799749195</v>
      </c>
      <c r="BC29" s="11">
        <v>9781.2971330933069</v>
      </c>
      <c r="BD29" s="11">
        <v>9716.5423148750597</v>
      </c>
      <c r="BE29" s="11">
        <v>9699.5256239875998</v>
      </c>
      <c r="BF29" s="11">
        <v>9681.1965371386523</v>
      </c>
      <c r="BG29" s="11">
        <v>9651.2098200374712</v>
      </c>
      <c r="BH29" s="11">
        <v>9643.5138506126295</v>
      </c>
      <c r="BI29" s="11">
        <v>9630.8678007183826</v>
      </c>
      <c r="BJ29" s="11">
        <v>9609.2076597552859</v>
      </c>
      <c r="BK29" s="11">
        <v>9542.2157941674941</v>
      </c>
      <c r="BL29" s="11">
        <v>9325.9349754282102</v>
      </c>
      <c r="BM29" s="11">
        <v>9213.9380925088044</v>
      </c>
      <c r="BN29" s="11">
        <v>9198.4809094449192</v>
      </c>
      <c r="BO29" s="11">
        <v>9098.2140077347212</v>
      </c>
      <c r="BP29" s="11">
        <v>9098.2036977842527</v>
      </c>
      <c r="BQ29" s="11">
        <v>9014.9931561397025</v>
      </c>
      <c r="BR29" s="11">
        <v>8939.5774202315315</v>
      </c>
      <c r="BS29" s="11">
        <v>8914.5978615401636</v>
      </c>
      <c r="BT29" s="11">
        <v>8867.3739741051941</v>
      </c>
      <c r="BU29" s="11">
        <v>8815.5354582274304</v>
      </c>
      <c r="BV29" s="11">
        <v>8826.1020048630799</v>
      </c>
      <c r="BW29" s="11">
        <v>8677.2349635707196</v>
      </c>
      <c r="BX29" s="11">
        <v>8578.0445324009834</v>
      </c>
      <c r="BY29" s="11">
        <v>8446.5415309755954</v>
      </c>
      <c r="BZ29" s="11">
        <v>8421.7646938773669</v>
      </c>
      <c r="CA29" s="11">
        <v>8380.4791544546406</v>
      </c>
      <c r="CB29" s="11">
        <v>8317.6616730227306</v>
      </c>
      <c r="CC29" s="11">
        <v>8196.7527075625167</v>
      </c>
      <c r="CD29" s="11">
        <v>8102.5399589828448</v>
      </c>
      <c r="CE29" s="11">
        <v>8010.3472092198263</v>
      </c>
      <c r="CF29" s="11">
        <v>7928.4619923701766</v>
      </c>
      <c r="CG29" s="11">
        <v>7737.2382951811469</v>
      </c>
      <c r="CH29" s="11">
        <v>7662.8201775155158</v>
      </c>
      <c r="CI29" s="11">
        <v>7474.4117197288015</v>
      </c>
      <c r="CJ29" s="11">
        <v>7403.2111394190733</v>
      </c>
      <c r="CK29" s="11">
        <v>7314.8224799913314</v>
      </c>
      <c r="CL29" s="11">
        <v>7287.9341807527035</v>
      </c>
      <c r="CM29" s="11">
        <v>7240.6955973528302</v>
      </c>
      <c r="CN29" s="11">
        <v>7183.2905174301186</v>
      </c>
      <c r="CO29" s="11">
        <v>7103.0447909976074</v>
      </c>
      <c r="CP29" s="11">
        <v>7051.9347857304383</v>
      </c>
      <c r="CQ29" s="11">
        <v>6859.9207941336235</v>
      </c>
      <c r="CR29" s="11">
        <v>6688.5064325616204</v>
      </c>
      <c r="CS29" s="11">
        <v>6618.4377697891841</v>
      </c>
      <c r="CT29" s="11">
        <v>6591.4742285092652</v>
      </c>
      <c r="CU29" s="11">
        <v>6550.854650498105</v>
      </c>
      <c r="CV29" s="11">
        <v>6454.7932898300669</v>
      </c>
      <c r="CW29" s="11">
        <v>6331.1751888360395</v>
      </c>
      <c r="CX29" s="11">
        <v>6273.2876143162066</v>
      </c>
      <c r="CY29" s="11">
        <v>6217.987085301801</v>
      </c>
      <c r="CZ29" s="11">
        <v>6167.2830630945155</v>
      </c>
      <c r="DA29" s="11">
        <v>6114.6586827251258</v>
      </c>
      <c r="DB29" s="11">
        <v>6056.8433174089259</v>
      </c>
      <c r="DC29" s="11">
        <v>5961.7623775965685</v>
      </c>
      <c r="DD29" s="11">
        <v>5949.9055319004228</v>
      </c>
      <c r="DE29" s="11">
        <v>5918.4491168423792</v>
      </c>
      <c r="DF29" s="11">
        <v>5903.5573788486081</v>
      </c>
      <c r="DG29" s="11">
        <v>5849.796311297303</v>
      </c>
      <c r="DH29" s="11">
        <v>5805.6184768702933</v>
      </c>
      <c r="DI29" s="11">
        <v>5754.2600126327698</v>
      </c>
      <c r="DJ29" s="11">
        <v>5683.9314026671345</v>
      </c>
      <c r="DK29" s="11">
        <v>5400.3636468652403</v>
      </c>
      <c r="DL29" s="11">
        <v>5371.9687438662886</v>
      </c>
      <c r="DM29" s="11">
        <v>5324.7576374296359</v>
      </c>
      <c r="DN29" s="11">
        <v>5258.1227299285265</v>
      </c>
      <c r="DO29" s="11">
        <v>5240.9924435658877</v>
      </c>
      <c r="DP29" s="11">
        <v>5177.5962668160455</v>
      </c>
      <c r="DQ29" s="11">
        <v>5179.7087331451685</v>
      </c>
      <c r="DR29" s="11">
        <v>5172.537952669948</v>
      </c>
      <c r="DS29" s="11">
        <v>5162.4654402086626</v>
      </c>
      <c r="DT29" s="11">
        <v>5145.8515682239386</v>
      </c>
      <c r="DU29" s="11">
        <v>5135.3482845938088</v>
      </c>
      <c r="DV29" s="11">
        <v>5124.2273084394992</v>
      </c>
      <c r="DW29" s="11">
        <v>5117.6496321308314</v>
      </c>
      <c r="DX29" s="11">
        <v>4986.961443377535</v>
      </c>
      <c r="DY29" s="11">
        <v>4999.4459169051615</v>
      </c>
      <c r="DZ29" s="11">
        <v>4968.2270317148195</v>
      </c>
      <c r="EA29" s="11">
        <v>4853.204039479836</v>
      </c>
      <c r="EB29" s="11">
        <v>4837.5771283911408</v>
      </c>
      <c r="EC29" s="11">
        <v>4663.9413678107776</v>
      </c>
      <c r="ED29" s="11">
        <v>4600.7952210036901</v>
      </c>
      <c r="EE29" s="11">
        <v>4365.528542973514</v>
      </c>
      <c r="EF29" s="11">
        <v>4179.6621563314666</v>
      </c>
      <c r="EG29" s="11">
        <v>4022.004910996855</v>
      </c>
      <c r="EH29" s="11">
        <v>3901.338785254859</v>
      </c>
      <c r="EI29" s="11">
        <v>3837.8208299241173</v>
      </c>
      <c r="EJ29" s="11">
        <v>3783.0952238675923</v>
      </c>
      <c r="EK29" s="11">
        <v>3701.1168217324803</v>
      </c>
      <c r="EL29" s="11">
        <v>3690.9104131032568</v>
      </c>
      <c r="EM29" s="11">
        <v>3604.875939394441</v>
      </c>
      <c r="EN29" s="11">
        <v>3516.2897914876298</v>
      </c>
      <c r="EO29" s="11">
        <v>3473.9513758317967</v>
      </c>
      <c r="EP29" s="11">
        <v>3344.8632638898266</v>
      </c>
      <c r="EQ29" s="11">
        <v>3284.8943062956178</v>
      </c>
      <c r="ER29" s="11">
        <v>3164.5303521811597</v>
      </c>
      <c r="ES29" s="11">
        <v>3116.1918084187887</v>
      </c>
      <c r="ET29" s="11">
        <v>3050.4985584910742</v>
      </c>
      <c r="EU29" s="11">
        <v>2998.4376454367475</v>
      </c>
      <c r="EV29" s="11">
        <v>2939.440682363318</v>
      </c>
      <c r="EW29" s="11">
        <v>2722.260772669717</v>
      </c>
      <c r="EX29" s="11">
        <v>2674.2588737140381</v>
      </c>
      <c r="EY29" s="11">
        <v>2532.7164143656391</v>
      </c>
      <c r="EZ29" s="11">
        <v>2410.5652978624962</v>
      </c>
      <c r="FA29" s="11">
        <v>2358.615888057237</v>
      </c>
      <c r="FB29" s="11">
        <v>2328.4994904596333</v>
      </c>
      <c r="FC29" s="11">
        <v>2282.4673169194593</v>
      </c>
      <c r="FD29" s="11">
        <v>2175.0965609853197</v>
      </c>
      <c r="FE29" s="11">
        <v>2031.6662462198344</v>
      </c>
      <c r="FF29" s="11">
        <v>2027.4782338129064</v>
      </c>
      <c r="FG29" s="11">
        <v>1991.3628535026896</v>
      </c>
      <c r="FH29" s="11">
        <v>1922.8740219896226</v>
      </c>
      <c r="FI29" s="11">
        <v>1895.2008267119861</v>
      </c>
      <c r="FJ29" s="11">
        <v>1892.1211507975506</v>
      </c>
      <c r="FK29" s="11">
        <v>1888.8773117289479</v>
      </c>
      <c r="FL29" s="11">
        <v>1888.6321195873536</v>
      </c>
      <c r="FM29" s="11">
        <v>1878.561452757177</v>
      </c>
      <c r="FN29" s="11">
        <v>1893.3279611970956</v>
      </c>
      <c r="FO29" s="11">
        <v>1893.497417174347</v>
      </c>
      <c r="FP29" s="11">
        <v>1892.7568966660585</v>
      </c>
      <c r="FQ29" s="11">
        <v>1898.2539838822706</v>
      </c>
      <c r="FR29" s="11">
        <v>1879.2603580288651</v>
      </c>
      <c r="FS29" s="11">
        <v>1853.5836716761564</v>
      </c>
      <c r="FT29" s="11">
        <v>1803.6032682308498</v>
      </c>
      <c r="FU29" s="11">
        <v>1719.1219169963983</v>
      </c>
      <c r="FV29" s="11">
        <v>1699.4040574166529</v>
      </c>
      <c r="FW29" s="11">
        <v>1674.1819066573628</v>
      </c>
      <c r="FX29" s="11">
        <v>1645.8327489589246</v>
      </c>
      <c r="FY29" s="11">
        <v>1624.2073945366092</v>
      </c>
      <c r="FZ29" s="11">
        <v>1598.1531473998616</v>
      </c>
      <c r="GA29" s="11">
        <v>1583.348285408272</v>
      </c>
      <c r="GB29" s="11">
        <v>1564.0546929686757</v>
      </c>
      <c r="GC29" s="11">
        <v>1549.8803256174942</v>
      </c>
      <c r="GD29" s="11">
        <v>1545.9485100657782</v>
      </c>
      <c r="GE29" s="11">
        <v>1542.0332643993941</v>
      </c>
      <c r="GF29" s="11">
        <v>1541.2171342296981</v>
      </c>
      <c r="GG29" s="11">
        <v>1534.1403150004546</v>
      </c>
      <c r="GH29" s="11">
        <v>1531.0488033581744</v>
      </c>
      <c r="GI29" s="11">
        <v>1515.3897525834154</v>
      </c>
      <c r="GJ29" s="11">
        <v>1493.9391087713093</v>
      </c>
      <c r="GK29" s="11">
        <v>1466.2762293654796</v>
      </c>
      <c r="GL29" s="11">
        <v>1463.5582577385774</v>
      </c>
      <c r="GM29" s="11">
        <v>1429.3335883671709</v>
      </c>
      <c r="GN29" s="11">
        <v>1404.465525994463</v>
      </c>
      <c r="GO29" s="11">
        <v>1370.6783419156711</v>
      </c>
      <c r="GP29" s="11">
        <v>1289.2656879785536</v>
      </c>
      <c r="GQ29" s="11">
        <v>1167.8151275826194</v>
      </c>
      <c r="GR29" s="11">
        <v>1049.2554627688316</v>
      </c>
      <c r="GS29" s="11">
        <v>1022.8255331135135</v>
      </c>
      <c r="GT29" s="11">
        <v>1021.0782731129079</v>
      </c>
      <c r="GU29" s="11">
        <v>1009.8619207873064</v>
      </c>
      <c r="GV29" s="11">
        <v>1005.5282294461574</v>
      </c>
      <c r="GW29" s="11">
        <v>1005.6828805235532</v>
      </c>
      <c r="GX29" s="11">
        <v>1011.1777827941702</v>
      </c>
      <c r="GY29" s="11">
        <v>994.37192640233241</v>
      </c>
      <c r="GZ29" s="11">
        <v>1108.6195879721188</v>
      </c>
      <c r="HA29" s="11">
        <v>1123.085628166386</v>
      </c>
      <c r="HB29" s="11">
        <v>1129.7617618783695</v>
      </c>
      <c r="HC29" s="11">
        <v>1136.6108825203733</v>
      </c>
      <c r="HD29" s="11">
        <v>1142.4553339473498</v>
      </c>
      <c r="HE29" s="11">
        <v>1137.5133799865546</v>
      </c>
      <c r="HF29" s="11">
        <v>1046.6951672172347</v>
      </c>
      <c r="HG29" s="11">
        <v>978.74452757149948</v>
      </c>
      <c r="HH29" s="11">
        <v>899.98291354966841</v>
      </c>
      <c r="HI29" s="11">
        <v>862.66005612806418</v>
      </c>
      <c r="HJ29" s="11">
        <v>835.40051183056744</v>
      </c>
      <c r="HK29" s="11">
        <v>791.68853896477185</v>
      </c>
      <c r="HL29" s="11">
        <v>750.30825470813488</v>
      </c>
      <c r="HM29" s="11">
        <v>665.60431920508972</v>
      </c>
      <c r="HN29" s="11">
        <v>550.18943716964475</v>
      </c>
      <c r="HO29" s="11">
        <v>445.09511560417292</v>
      </c>
      <c r="HP29" s="11">
        <v>423.08436931453753</v>
      </c>
      <c r="HQ29" s="11">
        <v>398.8812851074365</v>
      </c>
      <c r="HR29" s="11">
        <v>257.50677306757905</v>
      </c>
      <c r="HS29" s="11">
        <v>208.87343841636655</v>
      </c>
      <c r="HT29" s="11">
        <v>195.18405198147369</v>
      </c>
      <c r="HU29" s="11">
        <v>132.46787364932814</v>
      </c>
      <c r="HV29" s="11">
        <v>96.684697553381326</v>
      </c>
      <c r="HW29" s="11">
        <v>62.182780809333707</v>
      </c>
      <c r="HX29" s="11">
        <v>25.722121612683992</v>
      </c>
      <c r="HY29" s="11">
        <v>2.5330848529847572E-12</v>
      </c>
      <c r="HZ29" s="11">
        <v>25.651245529878906</v>
      </c>
      <c r="IA29" s="11">
        <v>191.07802262990594</v>
      </c>
      <c r="IB29" s="11">
        <v>349.60258522274381</v>
      </c>
      <c r="IC29" s="11">
        <v>408.41083098611051</v>
      </c>
      <c r="ID29" s="11">
        <v>467.08534549482948</v>
      </c>
      <c r="IE29" s="11">
        <v>520.31664176187599</v>
      </c>
      <c r="IF29" s="11">
        <v>580.86291894538851</v>
      </c>
      <c r="IG29" s="11">
        <v>715.20420167804457</v>
      </c>
      <c r="IH29" s="11">
        <v>750.0850493681437</v>
      </c>
      <c r="II29" s="11">
        <v>793.21248711481155</v>
      </c>
      <c r="IJ29" s="11">
        <v>827.84001390660751</v>
      </c>
      <c r="IK29" s="11">
        <v>872.65443554895148</v>
      </c>
      <c r="IL29" s="11">
        <v>904.13158618433624</v>
      </c>
      <c r="IM29" s="11">
        <v>938.47094805045879</v>
      </c>
      <c r="IN29" s="11">
        <v>988.52576140847123</v>
      </c>
      <c r="IO29" s="11">
        <v>1117.0969811629298</v>
      </c>
      <c r="IP29" s="11">
        <v>1148.9185101847822</v>
      </c>
      <c r="IQ29" s="11">
        <v>1149.8166364285994</v>
      </c>
      <c r="IR29" s="11">
        <v>1204.6057767243299</v>
      </c>
      <c r="IS29" s="11">
        <v>1273.2027380200266</v>
      </c>
      <c r="IT29" s="11">
        <v>1312.894331603748</v>
      </c>
      <c r="IU29" s="11">
        <v>1335.8371407071154</v>
      </c>
      <c r="IV29" s="11">
        <v>1353.3500087260998</v>
      </c>
      <c r="IW29" s="11">
        <v>1359.2823665372512</v>
      </c>
      <c r="IX29" s="11">
        <v>1369.3702801977252</v>
      </c>
      <c r="IY29" s="11">
        <v>1389.1866971956176</v>
      </c>
      <c r="IZ29" s="11">
        <v>1428.2387531367708</v>
      </c>
      <c r="JA29" s="11">
        <v>1475.582649833133</v>
      </c>
      <c r="JB29" s="11">
        <v>1562.3275164822164</v>
      </c>
      <c r="JC29" s="11">
        <v>1662.4621540462572</v>
      </c>
      <c r="JD29" s="11">
        <v>1734.8446637687439</v>
      </c>
      <c r="JE29" s="11">
        <v>1748.9769640380209</v>
      </c>
      <c r="JF29" s="11">
        <v>1757.9719922063516</v>
      </c>
      <c r="JG29" s="11">
        <v>1731.8460284412815</v>
      </c>
      <c r="JH29" s="11">
        <v>1810.6515535389435</v>
      </c>
      <c r="JI29" s="11">
        <v>1882.9903204069992</v>
      </c>
      <c r="JJ29" s="11">
        <v>1896.8062893580482</v>
      </c>
      <c r="JK29" s="11">
        <v>1882.7739351292191</v>
      </c>
      <c r="JL29" s="11">
        <v>1946.5358584418948</v>
      </c>
      <c r="JM29" s="11">
        <v>1948.7378102897871</v>
      </c>
      <c r="JN29" s="11">
        <v>1946.207230334677</v>
      </c>
      <c r="JO29" s="11">
        <v>2135.3347637230636</v>
      </c>
      <c r="JP29" s="11">
        <v>2271.4244974072403</v>
      </c>
      <c r="JQ29" s="11">
        <v>2308.0779634892533</v>
      </c>
      <c r="JR29" s="11">
        <v>2345.0400413163366</v>
      </c>
      <c r="JS29" s="11">
        <v>2315.1327451886837</v>
      </c>
      <c r="JT29" s="11">
        <v>2378.0679347722812</v>
      </c>
      <c r="JU29" s="11">
        <v>2417.5800452552044</v>
      </c>
      <c r="JV29" s="11">
        <v>2396.4372095629556</v>
      </c>
      <c r="JW29" s="11">
        <v>2332.7174191303438</v>
      </c>
      <c r="JX29" s="11">
        <v>2318.4693583938356</v>
      </c>
      <c r="JY29" s="11">
        <v>2305.9805779851063</v>
      </c>
      <c r="JZ29" s="11">
        <v>2288.627788286773</v>
      </c>
      <c r="KA29" s="11">
        <v>2274.8922334201998</v>
      </c>
      <c r="KB29" s="11">
        <v>2265.1139553539383</v>
      </c>
      <c r="KC29" s="11">
        <v>2245.8679228906135</v>
      </c>
      <c r="KD29" s="11">
        <v>2229.850777132513</v>
      </c>
      <c r="KE29" s="11">
        <v>2232.1319443966863</v>
      </c>
      <c r="KF29" s="11">
        <v>2244.5960087056851</v>
      </c>
      <c r="KG29" s="11">
        <v>2250.8760371575395</v>
      </c>
      <c r="KH29" s="11">
        <v>2269.8182729006235</v>
      </c>
      <c r="KI29" s="11">
        <v>2274.2608797524695</v>
      </c>
      <c r="KJ29" s="11">
        <v>2298.6158089527366</v>
      </c>
      <c r="KK29" s="11">
        <v>2302.725029936988</v>
      </c>
      <c r="KL29" s="23"/>
      <c r="KM29" s="11">
        <f>SMALL(Tabela2[[#This Row],[1]:[285]],1)</f>
        <v>2.5330848529847572E-12</v>
      </c>
      <c r="KN29" s="11">
        <f>MATCH(Tabela2[[#This Row],[1° menor]],Tabela2[[#This Row],[1]:[285]],0)</f>
        <v>220</v>
      </c>
      <c r="KO2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0.49999998859488798</v>
      </c>
      <c r="KP29" s="11">
        <f>VLOOKUP(Tabela2[[#This Row],[Shape]],shape!A:D,4,0)+VLOOKUP(Tabela2[[#This Row],[Shape]]+1,shape!A:E,5,0)*Tabela2[[#This Row],[% avanc]]</f>
        <v>6946.2495009201821</v>
      </c>
      <c r="KQ29" s="15">
        <f>Tabela2[[#This Row],[8686,881807]]/Tabela2[[#Headers],[8686,881807]]</f>
        <v>0.79962518832969565</v>
      </c>
      <c r="KR29" s="11">
        <f>Tabela2[[#This Row],[8686,881807]]-KP28</f>
        <v>329.41289049257557</v>
      </c>
      <c r="KS29" s="11">
        <f>(Tabela2[[#This Row],[hora bus]]-H28)*86400</f>
        <v>44.999999832361937</v>
      </c>
      <c r="KT29" s="11">
        <f>Tabela2[[#This Row],[desloc]]/Tabela2[[#This Row],[seconds]]</f>
        <v>7.3202864826607605</v>
      </c>
      <c r="KU29" s="11">
        <f>Tabela2[[#This Row],[spd m/s]]*3.6</f>
        <v>26.353031337578738</v>
      </c>
      <c r="KV29" s="23"/>
      <c r="KW29" s="22">
        <f t="shared" si="0"/>
        <v>0</v>
      </c>
      <c r="KX29" s="23">
        <f t="shared" si="1"/>
        <v>0</v>
      </c>
      <c r="KY29" s="23">
        <f t="shared" si="2"/>
        <v>0</v>
      </c>
      <c r="KZ29" s="23">
        <f t="shared" si="3"/>
        <v>0</v>
      </c>
      <c r="LA29" s="23">
        <f t="shared" si="4"/>
        <v>0</v>
      </c>
      <c r="LB29" s="23">
        <f t="shared" si="5"/>
        <v>0</v>
      </c>
      <c r="LC29" s="23">
        <f t="shared" si="6"/>
        <v>0</v>
      </c>
      <c r="LD29" s="23">
        <f t="shared" si="7"/>
        <v>0</v>
      </c>
      <c r="LE29" s="23">
        <f t="shared" si="8"/>
        <v>6946.2495009201821</v>
      </c>
      <c r="LF29" s="22">
        <f t="shared" si="17"/>
        <v>0</v>
      </c>
      <c r="LG29" s="23">
        <f t="shared" si="9"/>
        <v>0</v>
      </c>
      <c r="LH29" s="23">
        <f t="shared" si="10"/>
        <v>0</v>
      </c>
      <c r="LI29" s="23">
        <f t="shared" si="11"/>
        <v>6946.2495009201821</v>
      </c>
      <c r="LJ29" s="23">
        <f t="shared" si="12"/>
        <v>8570.3152119992501</v>
      </c>
      <c r="LK29" s="23">
        <f t="shared" si="13"/>
        <v>0</v>
      </c>
      <c r="LL29" s="23">
        <f t="shared" si="14"/>
        <v>7</v>
      </c>
      <c r="LM29" s="23">
        <f t="shared" si="15"/>
        <v>0</v>
      </c>
      <c r="LN29" s="23">
        <f t="shared" si="16"/>
        <v>0</v>
      </c>
    </row>
    <row r="30" spans="1:326" x14ac:dyDescent="0.25">
      <c r="A30" s="22">
        <v>77991</v>
      </c>
      <c r="B30" s="22">
        <v>1</v>
      </c>
      <c r="C30" s="23" t="s">
        <v>848</v>
      </c>
      <c r="D30" s="22">
        <v>332</v>
      </c>
      <c r="E30" s="24">
        <v>1.5972222222222221E-2</v>
      </c>
      <c r="F30" s="23" t="s">
        <v>775</v>
      </c>
      <c r="G30" s="23" t="b">
        <v>1</v>
      </c>
      <c r="H30" s="25">
        <v>43538.016481481478</v>
      </c>
      <c r="I30" s="26" t="s">
        <v>372</v>
      </c>
      <c r="J30" s="23" t="s">
        <v>373</v>
      </c>
      <c r="K30" s="11">
        <f>IF(AND(Tabela2[[#This Row],[hora bus]]=H29,Tabela2[[#This Row],[lat bus]]=I29,Tabela2[[#This Row],[lon bus]]=J29),1,0)</f>
        <v>0</v>
      </c>
      <c r="L30" s="23"/>
      <c r="M30" s="11">
        <v>54</v>
      </c>
      <c r="N30" s="11">
        <v>11015.246575771074</v>
      </c>
      <c r="O30" s="11">
        <v>11007.400567713032</v>
      </c>
      <c r="P30" s="11">
        <v>10996.758811275324</v>
      </c>
      <c r="Q30" s="11">
        <v>10937.326331399219</v>
      </c>
      <c r="R30" s="11">
        <v>10854.534130016829</v>
      </c>
      <c r="S30" s="11">
        <v>10838.64627803714</v>
      </c>
      <c r="T30" s="11">
        <v>10819.34736467734</v>
      </c>
      <c r="U30" s="11">
        <v>10807.09709310789</v>
      </c>
      <c r="V30" s="11">
        <v>10789.568113874129</v>
      </c>
      <c r="W30" s="11">
        <v>10775.968699333403</v>
      </c>
      <c r="X30" s="11">
        <v>10763.638386613047</v>
      </c>
      <c r="Y30" s="11">
        <v>10737.408985956852</v>
      </c>
      <c r="Z30" s="11">
        <v>10719.3754043689</v>
      </c>
      <c r="AA30" s="11">
        <v>10694.836071101237</v>
      </c>
      <c r="AB30" s="11">
        <v>10683.251763040731</v>
      </c>
      <c r="AC30" s="11">
        <v>10666.499036188228</v>
      </c>
      <c r="AD30" s="11">
        <v>10642.007546962746</v>
      </c>
      <c r="AE30" s="11">
        <v>10632.887300023822</v>
      </c>
      <c r="AF30" s="11">
        <v>10570.256159889215</v>
      </c>
      <c r="AG30" s="11">
        <v>10547.27324463474</v>
      </c>
      <c r="AH30" s="11">
        <v>10523.512590445378</v>
      </c>
      <c r="AI30" s="11">
        <v>10502.954162220274</v>
      </c>
      <c r="AJ30" s="11">
        <v>10484.234471662397</v>
      </c>
      <c r="AK30" s="11">
        <v>10471.006602848633</v>
      </c>
      <c r="AL30" s="11">
        <v>10447.000436217146</v>
      </c>
      <c r="AM30" s="11">
        <v>10438.257098737007</v>
      </c>
      <c r="AN30" s="11">
        <v>10428.071060588538</v>
      </c>
      <c r="AO30" s="11">
        <v>10423.817673655782</v>
      </c>
      <c r="AP30" s="11">
        <v>10427.543932691568</v>
      </c>
      <c r="AQ30" s="11">
        <v>10437.681555009094</v>
      </c>
      <c r="AR30" s="11">
        <v>10440.285734932853</v>
      </c>
      <c r="AS30" s="11">
        <v>10440.465641478004</v>
      </c>
      <c r="AT30" s="11">
        <v>10453.27756796516</v>
      </c>
      <c r="AU30" s="11">
        <v>10461.543002284139</v>
      </c>
      <c r="AV30" s="11">
        <v>10459.081245293277</v>
      </c>
      <c r="AW30" s="11">
        <v>10465.268696103733</v>
      </c>
      <c r="AX30" s="11">
        <v>10474.096091951933</v>
      </c>
      <c r="AY30" s="11">
        <v>10472.602421194619</v>
      </c>
      <c r="AZ30" s="11">
        <v>10461.902872750119</v>
      </c>
      <c r="BA30" s="11">
        <v>10443.127390080317</v>
      </c>
      <c r="BB30" s="11">
        <v>10404.264317356603</v>
      </c>
      <c r="BC30" s="11">
        <v>10336.644502842988</v>
      </c>
      <c r="BD30" s="11">
        <v>10273.214550464058</v>
      </c>
      <c r="BE30" s="11">
        <v>10257.624103599435</v>
      </c>
      <c r="BF30" s="11">
        <v>10240.59008040783</v>
      </c>
      <c r="BG30" s="11">
        <v>10212.646573697546</v>
      </c>
      <c r="BH30" s="11">
        <v>10206.964942755601</v>
      </c>
      <c r="BI30" s="11">
        <v>10195.67614045311</v>
      </c>
      <c r="BJ30" s="11">
        <v>10175.48640020082</v>
      </c>
      <c r="BK30" s="11">
        <v>10111.23651111115</v>
      </c>
      <c r="BL30" s="11">
        <v>9903.1791927625491</v>
      </c>
      <c r="BM30" s="11">
        <v>9801.9591913919612</v>
      </c>
      <c r="BN30" s="11">
        <v>9792.2906784535189</v>
      </c>
      <c r="BO30" s="11">
        <v>9696.5339620896611</v>
      </c>
      <c r="BP30" s="11">
        <v>9700.2900502042521</v>
      </c>
      <c r="BQ30" s="11">
        <v>9620.0428336601435</v>
      </c>
      <c r="BR30" s="11">
        <v>9549.2995756359433</v>
      </c>
      <c r="BS30" s="11">
        <v>9527.3807707330616</v>
      </c>
      <c r="BT30" s="11">
        <v>9481.6150131761315</v>
      </c>
      <c r="BU30" s="11">
        <v>9434.1776896636165</v>
      </c>
      <c r="BV30" s="11">
        <v>9451.9921682932709</v>
      </c>
      <c r="BW30" s="11">
        <v>9303.8875140201035</v>
      </c>
      <c r="BX30" s="11">
        <v>9200.1487947526221</v>
      </c>
      <c r="BY30" s="11">
        <v>9064.5659385965482</v>
      </c>
      <c r="BZ30" s="11">
        <v>9036.7575655923374</v>
      </c>
      <c r="CA30" s="11">
        <v>8994.7536668932498</v>
      </c>
      <c r="CB30" s="11">
        <v>8931.9891977599109</v>
      </c>
      <c r="CC30" s="11">
        <v>8811.518509217367</v>
      </c>
      <c r="CD30" s="11">
        <v>8718.080638557818</v>
      </c>
      <c r="CE30" s="11">
        <v>8627.1184096902925</v>
      </c>
      <c r="CF30" s="11">
        <v>8546.8370941695484</v>
      </c>
      <c r="CG30" s="11">
        <v>8358.2143115196322</v>
      </c>
      <c r="CH30" s="11">
        <v>8286.2927829277942</v>
      </c>
      <c r="CI30" s="11">
        <v>8100.4764933276219</v>
      </c>
      <c r="CJ30" s="11">
        <v>8031.9818378243172</v>
      </c>
      <c r="CK30" s="11">
        <v>7945.1218049308391</v>
      </c>
      <c r="CL30" s="11">
        <v>7919.2633862525945</v>
      </c>
      <c r="CM30" s="11">
        <v>7872.868108527703</v>
      </c>
      <c r="CN30" s="11">
        <v>7816.6016021011565</v>
      </c>
      <c r="CO30" s="11">
        <v>7737.6784280618331</v>
      </c>
      <c r="CP30" s="11">
        <v>7687.9349237650804</v>
      </c>
      <c r="CQ30" s="11">
        <v>7498.8898280987923</v>
      </c>
      <c r="CR30" s="11">
        <v>7331.9855140473592</v>
      </c>
      <c r="CS30" s="11">
        <v>7264.8516117679583</v>
      </c>
      <c r="CT30" s="11">
        <v>7238.9585480086043</v>
      </c>
      <c r="CU30" s="11">
        <v>7199.0663865076021</v>
      </c>
      <c r="CV30" s="11">
        <v>7104.6795809446421</v>
      </c>
      <c r="CW30" s="11">
        <v>6983.906904578791</v>
      </c>
      <c r="CX30" s="11">
        <v>6928.3998505702093</v>
      </c>
      <c r="CY30" s="11">
        <v>6874.536852682495</v>
      </c>
      <c r="CZ30" s="11">
        <v>6824.7819803297134</v>
      </c>
      <c r="DA30" s="11">
        <v>6772.6502928805994</v>
      </c>
      <c r="DB30" s="11">
        <v>6714.7298569507875</v>
      </c>
      <c r="DC30" s="11">
        <v>6618.7316348306667</v>
      </c>
      <c r="DD30" s="11">
        <v>6606.185811302933</v>
      </c>
      <c r="DE30" s="11">
        <v>6574.474926122175</v>
      </c>
      <c r="DF30" s="11">
        <v>6559.1815498857604</v>
      </c>
      <c r="DG30" s="11">
        <v>6504.3544753001215</v>
      </c>
      <c r="DH30" s="11">
        <v>6457.824410941852</v>
      </c>
      <c r="DI30" s="11">
        <v>6403.3848379922383</v>
      </c>
      <c r="DJ30" s="11">
        <v>6335.0173288512196</v>
      </c>
      <c r="DK30" s="11">
        <v>6069.2493197892873</v>
      </c>
      <c r="DL30" s="11">
        <v>6059.8923771194904</v>
      </c>
      <c r="DM30" s="11">
        <v>6020.4123024602313</v>
      </c>
      <c r="DN30" s="11">
        <v>5959.6618298337007</v>
      </c>
      <c r="DO30" s="11">
        <v>5946.7003471084263</v>
      </c>
      <c r="DP30" s="11">
        <v>5887.4834261128262</v>
      </c>
      <c r="DQ30" s="11">
        <v>5893.0093110966818</v>
      </c>
      <c r="DR30" s="11">
        <v>5886.6680277424157</v>
      </c>
      <c r="DS30" s="11">
        <v>5877.3322953390943</v>
      </c>
      <c r="DT30" s="11">
        <v>5860.9615134156329</v>
      </c>
      <c r="DU30" s="11">
        <v>5849.999388936536</v>
      </c>
      <c r="DV30" s="11">
        <v>5838.0444045462109</v>
      </c>
      <c r="DW30" s="11">
        <v>5830.2256369723382</v>
      </c>
      <c r="DX30" s="11">
        <v>5692.7540644997707</v>
      </c>
      <c r="DY30" s="11">
        <v>5698.1506931047961</v>
      </c>
      <c r="DZ30" s="11">
        <v>5664.3015541536743</v>
      </c>
      <c r="EA30" s="11">
        <v>5552.0184764821588</v>
      </c>
      <c r="EB30" s="11">
        <v>5541.5495554061381</v>
      </c>
      <c r="EC30" s="11">
        <v>5373.2262152731246</v>
      </c>
      <c r="ED30" s="11">
        <v>5316.545529355285</v>
      </c>
      <c r="EE30" s="11">
        <v>5083.6632936816095</v>
      </c>
      <c r="EF30" s="11">
        <v>4898.6734989767183</v>
      </c>
      <c r="EG30" s="11">
        <v>4741.88375510268</v>
      </c>
      <c r="EH30" s="11">
        <v>4622.3854498253895</v>
      </c>
      <c r="EI30" s="11">
        <v>4560.3859989926223</v>
      </c>
      <c r="EJ30" s="11">
        <v>4507.6988972114086</v>
      </c>
      <c r="EK30" s="11">
        <v>4425.7162268148613</v>
      </c>
      <c r="EL30" s="11">
        <v>4414.1454646763768</v>
      </c>
      <c r="EM30" s="11">
        <v>4327.4199934843955</v>
      </c>
      <c r="EN30" s="11">
        <v>4239.7258306679414</v>
      </c>
      <c r="EO30" s="11">
        <v>4200.1610681336642</v>
      </c>
      <c r="EP30" s="11">
        <v>4076.9495987984578</v>
      </c>
      <c r="EQ30" s="11">
        <v>4024.2662485642277</v>
      </c>
      <c r="ER30" s="11">
        <v>3911.3884155082101</v>
      </c>
      <c r="ES30" s="11">
        <v>3870.0176517784657</v>
      </c>
      <c r="ET30" s="11">
        <v>3809.057274561012</v>
      </c>
      <c r="EU30" s="11">
        <v>3761.8385954190144</v>
      </c>
      <c r="EV30" s="11">
        <v>3707.6876748036361</v>
      </c>
      <c r="EW30" s="11">
        <v>3501.8815223217507</v>
      </c>
      <c r="EX30" s="11">
        <v>3465.6349089847417</v>
      </c>
      <c r="EY30" s="11">
        <v>3333.0633557135188</v>
      </c>
      <c r="EZ30" s="11">
        <v>3222.4983996201595</v>
      </c>
      <c r="FA30" s="11">
        <v>3178.3080378043273</v>
      </c>
      <c r="FB30" s="11">
        <v>3151.4413561448714</v>
      </c>
      <c r="FC30" s="11">
        <v>3107.8463031618494</v>
      </c>
      <c r="FD30" s="11">
        <v>3004.8407802181578</v>
      </c>
      <c r="FE30" s="11">
        <v>2868.0921640138645</v>
      </c>
      <c r="FF30" s="11">
        <v>2868.1147967047841</v>
      </c>
      <c r="FG30" s="11">
        <v>2833.4066033850004</v>
      </c>
      <c r="FH30" s="11">
        <v>2767.1623543087567</v>
      </c>
      <c r="FI30" s="11">
        <v>2741.7442450210888</v>
      </c>
      <c r="FJ30" s="11">
        <v>2739.9763938786577</v>
      </c>
      <c r="FK30" s="11">
        <v>2737.5009140349143</v>
      </c>
      <c r="FL30" s="11">
        <v>2737.8986102846475</v>
      </c>
      <c r="FM30" s="11">
        <v>2728.8065306101303</v>
      </c>
      <c r="FN30" s="11">
        <v>2744.6278821182855</v>
      </c>
      <c r="FO30" s="11">
        <v>2745.475544563983</v>
      </c>
      <c r="FP30" s="11">
        <v>2745.3013671040103</v>
      </c>
      <c r="FQ30" s="11">
        <v>2751.1485792523886</v>
      </c>
      <c r="FR30" s="11">
        <v>2732.4665354767831</v>
      </c>
      <c r="FS30" s="11">
        <v>2706.9697799932828</v>
      </c>
      <c r="FT30" s="11">
        <v>2656.2799769945823</v>
      </c>
      <c r="FU30" s="11">
        <v>2569.0760796525083</v>
      </c>
      <c r="FV30" s="11">
        <v>2546.6732340790859</v>
      </c>
      <c r="FW30" s="11">
        <v>2520.6106677350608</v>
      </c>
      <c r="FX30" s="11">
        <v>2491.8541781863928</v>
      </c>
      <c r="FY30" s="11">
        <v>2469.7674343233034</v>
      </c>
      <c r="FZ30" s="11">
        <v>2442.8992847067029</v>
      </c>
      <c r="GA30" s="11">
        <v>2426.9525165497166</v>
      </c>
      <c r="GB30" s="11">
        <v>2406.131922603402</v>
      </c>
      <c r="GC30" s="11">
        <v>2389.7530690165195</v>
      </c>
      <c r="GD30" s="11">
        <v>2383.5726447760344</v>
      </c>
      <c r="GE30" s="11">
        <v>2377.7721921126072</v>
      </c>
      <c r="GF30" s="11">
        <v>2375.4480890066034</v>
      </c>
      <c r="GG30" s="11">
        <v>2367.2909678593596</v>
      </c>
      <c r="GH30" s="11">
        <v>2363.5273805447728</v>
      </c>
      <c r="GI30" s="11">
        <v>2347.2460151361338</v>
      </c>
      <c r="GJ30" s="11">
        <v>2325.198650040049</v>
      </c>
      <c r="GK30" s="11">
        <v>2297.6730828467707</v>
      </c>
      <c r="GL30" s="11">
        <v>2295.3062802537042</v>
      </c>
      <c r="GM30" s="11">
        <v>2261.6896218232146</v>
      </c>
      <c r="GN30" s="11">
        <v>2237.500438849786</v>
      </c>
      <c r="GO30" s="11">
        <v>2203.5826672130488</v>
      </c>
      <c r="GP30" s="11">
        <v>2120.3555028628361</v>
      </c>
      <c r="GQ30" s="11">
        <v>1991.4634613905268</v>
      </c>
      <c r="GR30" s="11">
        <v>1856.3719049232868</v>
      </c>
      <c r="GS30" s="11">
        <v>1813.3659240242444</v>
      </c>
      <c r="GT30" s="11">
        <v>1803.7640720781808</v>
      </c>
      <c r="GU30" s="11">
        <v>1787.5186710660512</v>
      </c>
      <c r="GV30" s="11">
        <v>1776.5258234019473</v>
      </c>
      <c r="GW30" s="11">
        <v>1769.1479958530463</v>
      </c>
      <c r="GX30" s="11">
        <v>1766.8046229648382</v>
      </c>
      <c r="GY30" s="11">
        <v>1724.169378031989</v>
      </c>
      <c r="GZ30" s="11">
        <v>1813.1654825062371</v>
      </c>
      <c r="HA30" s="11">
        <v>1821.8147295574133</v>
      </c>
      <c r="HB30" s="11">
        <v>1823.1708033901209</v>
      </c>
      <c r="HC30" s="11">
        <v>1825.127633498098</v>
      </c>
      <c r="HD30" s="11">
        <v>1827.4983449800943</v>
      </c>
      <c r="HE30" s="11">
        <v>1814.9765162364188</v>
      </c>
      <c r="HF30" s="11">
        <v>1708.9579331668972</v>
      </c>
      <c r="HG30" s="11">
        <v>1628.5164243123672</v>
      </c>
      <c r="HH30" s="11">
        <v>1542.974369538977</v>
      </c>
      <c r="HI30" s="11">
        <v>1500.4695909382608</v>
      </c>
      <c r="HJ30" s="11">
        <v>1470.2797107522586</v>
      </c>
      <c r="HK30" s="11">
        <v>1425.977703783313</v>
      </c>
      <c r="HL30" s="11">
        <v>1388.0443521619627</v>
      </c>
      <c r="HM30" s="11">
        <v>1315.4481700060821</v>
      </c>
      <c r="HN30" s="11">
        <v>1225.2781402950864</v>
      </c>
      <c r="HO30" s="11">
        <v>1152.1832966063712</v>
      </c>
      <c r="HP30" s="11">
        <v>1149.2244997774392</v>
      </c>
      <c r="HQ30" s="11">
        <v>1132.3491057952931</v>
      </c>
      <c r="HR30" s="11">
        <v>1020.5719409986889</v>
      </c>
      <c r="HS30" s="11">
        <v>1007.3936873800657</v>
      </c>
      <c r="HT30" s="11">
        <v>1006.546887118942</v>
      </c>
      <c r="HU30" s="11">
        <v>958.20511481916276</v>
      </c>
      <c r="HV30" s="11">
        <v>938.33713743396981</v>
      </c>
      <c r="HW30" s="11">
        <v>910.27002334721044</v>
      </c>
      <c r="HX30" s="11">
        <v>877.19454415823327</v>
      </c>
      <c r="HY30" s="11">
        <v>827.66442433535599</v>
      </c>
      <c r="HZ30" s="11">
        <v>662.91614101034077</v>
      </c>
      <c r="IA30" s="11">
        <v>505.15076862254438</v>
      </c>
      <c r="IB30" s="11">
        <v>447.06015392920716</v>
      </c>
      <c r="IC30" s="11">
        <v>388.74803503980849</v>
      </c>
      <c r="ID30" s="11">
        <v>336.00814169172594</v>
      </c>
      <c r="IE30" s="11">
        <v>275.85940530586549</v>
      </c>
      <c r="IF30" s="11">
        <v>142.60157459719051</v>
      </c>
      <c r="IG30" s="11">
        <v>108.12474815431449</v>
      </c>
      <c r="IH30" s="11">
        <v>63.623016869791826</v>
      </c>
      <c r="II30" s="11">
        <v>25.629796539331867</v>
      </c>
      <c r="IJ30" s="11">
        <v>2.8812507935072063E-12</v>
      </c>
      <c r="IK30" s="11">
        <v>25.520293572237147</v>
      </c>
      <c r="IL30" s="11">
        <v>63.92178710596221</v>
      </c>
      <c r="IM30" s="11">
        <v>106.44020746017911</v>
      </c>
      <c r="IN30" s="11">
        <v>169.95329279475857</v>
      </c>
      <c r="IO30" s="11">
        <v>307.57866244429113</v>
      </c>
      <c r="IP30" s="11">
        <v>340.06818275852754</v>
      </c>
      <c r="IQ30" s="11">
        <v>341.1202468345079</v>
      </c>
      <c r="IR30" s="11">
        <v>395.4288366806087</v>
      </c>
      <c r="IS30" s="11">
        <v>463.33693812349708</v>
      </c>
      <c r="IT30" s="11">
        <v>503.14995755944727</v>
      </c>
      <c r="IU30" s="11">
        <v>526.3242518314089</v>
      </c>
      <c r="IV30" s="11">
        <v>543.90886943344412</v>
      </c>
      <c r="IW30" s="11">
        <v>550.00230376511558</v>
      </c>
      <c r="IX30" s="11">
        <v>560.66726031424332</v>
      </c>
      <c r="IY30" s="11">
        <v>581.8886916736177</v>
      </c>
      <c r="IZ30" s="11">
        <v>622.88753950227465</v>
      </c>
      <c r="JA30" s="11">
        <v>673.17284934558973</v>
      </c>
      <c r="JB30" s="11">
        <v>765.09236214180123</v>
      </c>
      <c r="JC30" s="11">
        <v>872.63719281433953</v>
      </c>
      <c r="JD30" s="11">
        <v>951.0883633728572</v>
      </c>
      <c r="JE30" s="11">
        <v>968.87308053270863</v>
      </c>
      <c r="JF30" s="11">
        <v>981.56230132311771</v>
      </c>
      <c r="JG30" s="11">
        <v>973.1654256542281</v>
      </c>
      <c r="JH30" s="11">
        <v>1056.4643901270151</v>
      </c>
      <c r="JI30" s="11">
        <v>1115.3285292762544</v>
      </c>
      <c r="JJ30" s="11">
        <v>1126.5512972391557</v>
      </c>
      <c r="JK30" s="11">
        <v>1103.6801933269498</v>
      </c>
      <c r="JL30" s="11">
        <v>1158.5930236384863</v>
      </c>
      <c r="JM30" s="11">
        <v>1158.6063467920574</v>
      </c>
      <c r="JN30" s="11">
        <v>1141.3190307002526</v>
      </c>
      <c r="JO30" s="11">
        <v>1311.6095068818281</v>
      </c>
      <c r="JP30" s="11">
        <v>1440.8195539649812</v>
      </c>
      <c r="JQ30" s="11">
        <v>1474.9827213578433</v>
      </c>
      <c r="JR30" s="11">
        <v>1514.9127363566017</v>
      </c>
      <c r="JS30" s="11">
        <v>1500.5755801189127</v>
      </c>
      <c r="JT30" s="11">
        <v>1582.3213767605464</v>
      </c>
      <c r="JU30" s="11">
        <v>1628.5699285019132</v>
      </c>
      <c r="JV30" s="11">
        <v>1605.5261926825306</v>
      </c>
      <c r="JW30" s="11">
        <v>1545.3892038612892</v>
      </c>
      <c r="JX30" s="11">
        <v>1537.5053731742155</v>
      </c>
      <c r="JY30" s="11">
        <v>1528.0486672004215</v>
      </c>
      <c r="JZ30" s="11">
        <v>1513.5182012597197</v>
      </c>
      <c r="KA30" s="11">
        <v>1502.6804830111835</v>
      </c>
      <c r="KB30" s="11">
        <v>1495.2200104102435</v>
      </c>
      <c r="KC30" s="11">
        <v>1478.8370158417979</v>
      </c>
      <c r="KD30" s="11">
        <v>1462.9912059029225</v>
      </c>
      <c r="KE30" s="11">
        <v>1462.387707967335</v>
      </c>
      <c r="KF30" s="11">
        <v>1472.9049138548376</v>
      </c>
      <c r="KG30" s="11">
        <v>1476.7773591582795</v>
      </c>
      <c r="KH30" s="11">
        <v>1493.4423774393874</v>
      </c>
      <c r="KI30" s="11">
        <v>1495.3261583338938</v>
      </c>
      <c r="KJ30" s="11">
        <v>1517.3905700329633</v>
      </c>
      <c r="KK30" s="11">
        <v>1520.7170258184315</v>
      </c>
      <c r="KL30" s="23"/>
      <c r="KM30" s="11">
        <f>SMALL(Tabela2[[#This Row],[1]:[285]],1)</f>
        <v>2.8812507935072063E-12</v>
      </c>
      <c r="KN30" s="11">
        <f>MATCH(Tabela2[[#This Row],[1° menor]],Tabela2[[#This Row],[1]:[285]],0)</f>
        <v>231</v>
      </c>
      <c r="KO3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0.49999991911242636</v>
      </c>
      <c r="KP30" s="11">
        <f>VLOOKUP(Tabela2[[#This Row],[Shape]],shape!A:D,4,0)+VLOOKUP(Tabela2[[#This Row],[Shape]]+1,shape!A:E,5,0)*Tabela2[[#This Row],[% avanc]]</f>
        <v>7376.7100961982969</v>
      </c>
      <c r="KQ30" s="15">
        <f>Tabela2[[#This Row],[8686,881807]]/Tabela2[[#Headers],[8686,881807]]</f>
        <v>0.84917813550243659</v>
      </c>
      <c r="KR30" s="11">
        <f>Tabela2[[#This Row],[8686,881807]]-KP29</f>
        <v>430.46059527811485</v>
      </c>
      <c r="KS30" s="11">
        <f>(Tabela2[[#This Row],[hora bus]]-H29)*86400</f>
        <v>44.999999832361937</v>
      </c>
      <c r="KT30" s="11">
        <f>Tabela2[[#This Row],[desloc]]/Tabela2[[#This Row],[seconds]]</f>
        <v>9.5657910418156789</v>
      </c>
      <c r="KU30" s="11">
        <f>Tabela2[[#This Row],[spd m/s]]*3.6</f>
        <v>34.436847750536444</v>
      </c>
      <c r="KV30" s="23"/>
      <c r="KW30" s="22">
        <f t="shared" si="0"/>
        <v>0</v>
      </c>
      <c r="KX30" s="23">
        <f t="shared" si="1"/>
        <v>0</v>
      </c>
      <c r="KY30" s="23">
        <f t="shared" si="2"/>
        <v>0</v>
      </c>
      <c r="KZ30" s="23">
        <f t="shared" si="3"/>
        <v>0</v>
      </c>
      <c r="LA30" s="23">
        <f t="shared" si="4"/>
        <v>0</v>
      </c>
      <c r="LB30" s="23">
        <f t="shared" si="5"/>
        <v>0</v>
      </c>
      <c r="LC30" s="23">
        <f t="shared" si="6"/>
        <v>0</v>
      </c>
      <c r="LD30" s="23">
        <f t="shared" si="7"/>
        <v>0</v>
      </c>
      <c r="LE30" s="23">
        <f t="shared" si="8"/>
        <v>7376.7100961982969</v>
      </c>
      <c r="LF30" s="22">
        <f t="shared" si="17"/>
        <v>0</v>
      </c>
      <c r="LG30" s="23">
        <f t="shared" si="9"/>
        <v>0</v>
      </c>
      <c r="LH30" s="23">
        <f t="shared" si="10"/>
        <v>0</v>
      </c>
      <c r="LI30" s="23">
        <f t="shared" si="11"/>
        <v>7376.7100961982969</v>
      </c>
      <c r="LJ30" s="23">
        <f t="shared" si="12"/>
        <v>8570.3152119992501</v>
      </c>
      <c r="LK30" s="23">
        <f t="shared" si="13"/>
        <v>0</v>
      </c>
      <c r="LL30" s="23">
        <f t="shared" si="14"/>
        <v>6</v>
      </c>
      <c r="LM30" s="23">
        <f t="shared" si="15"/>
        <v>0</v>
      </c>
      <c r="LN30" s="23">
        <f t="shared" si="16"/>
        <v>0</v>
      </c>
    </row>
    <row r="31" spans="1:326" x14ac:dyDescent="0.25">
      <c r="A31" s="22">
        <v>77993</v>
      </c>
      <c r="B31" s="22">
        <v>2</v>
      </c>
      <c r="C31" s="23" t="s">
        <v>851</v>
      </c>
      <c r="D31" s="22">
        <v>332</v>
      </c>
      <c r="E31" s="24">
        <v>1.6666666666666666E-2</v>
      </c>
      <c r="F31" s="23" t="s">
        <v>775</v>
      </c>
      <c r="G31" s="23" t="b">
        <v>1</v>
      </c>
      <c r="H31" s="25">
        <v>43538.017002314817</v>
      </c>
      <c r="I31" s="26" t="s">
        <v>316</v>
      </c>
      <c r="J31" s="23" t="s">
        <v>317</v>
      </c>
      <c r="K31" s="11">
        <f>IF(AND(Tabela2[[#This Row],[hora bus]]=H30,Tabela2[[#This Row],[lat bus]]=I30,Tabela2[[#This Row],[lon bus]]=J30),1,0)</f>
        <v>0</v>
      </c>
      <c r="L31" s="23"/>
      <c r="M31" s="11">
        <v>57</v>
      </c>
      <c r="N31" s="11">
        <v>11880.875334376102</v>
      </c>
      <c r="O31" s="11">
        <v>11872.932608176367</v>
      </c>
      <c r="P31" s="11">
        <v>11862.184908733543</v>
      </c>
      <c r="Q31" s="11">
        <v>11802.737220343693</v>
      </c>
      <c r="R31" s="11">
        <v>11720.502268994122</v>
      </c>
      <c r="S31" s="11">
        <v>11705.216002998521</v>
      </c>
      <c r="T31" s="11">
        <v>11686.033938459641</v>
      </c>
      <c r="U31" s="11">
        <v>11673.802571131808</v>
      </c>
      <c r="V31" s="11">
        <v>11656.20924953451</v>
      </c>
      <c r="W31" s="11">
        <v>11642.485452364097</v>
      </c>
      <c r="X31" s="11">
        <v>11630.012734923397</v>
      </c>
      <c r="Y31" s="11">
        <v>11603.545061019739</v>
      </c>
      <c r="Z31" s="11">
        <v>11585.224324327892</v>
      </c>
      <c r="AA31" s="11">
        <v>11560.483270252307</v>
      </c>
      <c r="AB31" s="11">
        <v>11548.80423718183</v>
      </c>
      <c r="AC31" s="11">
        <v>11532.023332391509</v>
      </c>
      <c r="AD31" s="11">
        <v>11507.645045294965</v>
      </c>
      <c r="AE31" s="11">
        <v>11498.696428538615</v>
      </c>
      <c r="AF31" s="11">
        <v>11436.810559605032</v>
      </c>
      <c r="AG31" s="11">
        <v>11414.908728303461</v>
      </c>
      <c r="AH31" s="11">
        <v>11391.756937849008</v>
      </c>
      <c r="AI31" s="11">
        <v>11371.602613799878</v>
      </c>
      <c r="AJ31" s="11">
        <v>11353.206735661648</v>
      </c>
      <c r="AK31" s="11">
        <v>11340.237944121951</v>
      </c>
      <c r="AL31" s="11">
        <v>11316.524495896376</v>
      </c>
      <c r="AM31" s="11">
        <v>11308.062892342647</v>
      </c>
      <c r="AN31" s="11">
        <v>11298.173770766896</v>
      </c>
      <c r="AO31" s="11">
        <v>11294.37990821928</v>
      </c>
      <c r="AP31" s="11">
        <v>11298.631471293444</v>
      </c>
      <c r="AQ31" s="11">
        <v>11309.153482120342</v>
      </c>
      <c r="AR31" s="11">
        <v>11312.016651344164</v>
      </c>
      <c r="AS31" s="11">
        <v>11312.61873478853</v>
      </c>
      <c r="AT31" s="11">
        <v>11325.884896833657</v>
      </c>
      <c r="AU31" s="11">
        <v>11334.407052176717</v>
      </c>
      <c r="AV31" s="11">
        <v>11332.334143429614</v>
      </c>
      <c r="AW31" s="11">
        <v>11339.225764695946</v>
      </c>
      <c r="AX31" s="11">
        <v>11348.805382939137</v>
      </c>
      <c r="AY31" s="11">
        <v>11347.964009810947</v>
      </c>
      <c r="AZ31" s="11">
        <v>11337.876542670279</v>
      </c>
      <c r="BA31" s="11">
        <v>11319.736525104698</v>
      </c>
      <c r="BB31" s="11">
        <v>11281.631018413455</v>
      </c>
      <c r="BC31" s="11">
        <v>11214.637426232177</v>
      </c>
      <c r="BD31" s="11">
        <v>11151.756104556174</v>
      </c>
      <c r="BE31" s="11">
        <v>11136.718633708979</v>
      </c>
      <c r="BF31" s="11">
        <v>11120.162937384453</v>
      </c>
      <c r="BG31" s="11">
        <v>11092.9638908138</v>
      </c>
      <c r="BH31" s="11">
        <v>11088.00986686913</v>
      </c>
      <c r="BI31" s="11">
        <v>11077.208009309641</v>
      </c>
      <c r="BJ31" s="11">
        <v>11057.545426529996</v>
      </c>
      <c r="BK31" s="11">
        <v>10994.275744554969</v>
      </c>
      <c r="BL31" s="11">
        <v>10789.062895166862</v>
      </c>
      <c r="BM31" s="11">
        <v>10691.447629869879</v>
      </c>
      <c r="BN31" s="11">
        <v>10683.636337003825</v>
      </c>
      <c r="BO31" s="11">
        <v>10589.266754482374</v>
      </c>
      <c r="BP31" s="11">
        <v>10594.16883862873</v>
      </c>
      <c r="BQ31" s="11">
        <v>10514.795788444173</v>
      </c>
      <c r="BR31" s="11">
        <v>10445.408354055004</v>
      </c>
      <c r="BS31" s="11">
        <v>10424.364531526562</v>
      </c>
      <c r="BT31" s="11">
        <v>10379.017650640157</v>
      </c>
      <c r="BU31" s="11">
        <v>10332.734715262468</v>
      </c>
      <c r="BV31" s="11">
        <v>10352.366212830855</v>
      </c>
      <c r="BW31" s="11">
        <v>10204.512624200001</v>
      </c>
      <c r="BX31" s="11">
        <v>10099.752948300924</v>
      </c>
      <c r="BY31" s="11">
        <v>9963.217132233056</v>
      </c>
      <c r="BZ31" s="11">
        <v>9934.6874731027401</v>
      </c>
      <c r="CA31" s="11">
        <v>9892.5252778122249</v>
      </c>
      <c r="CB31" s="11">
        <v>9829.8161466118581</v>
      </c>
      <c r="CC31" s="11">
        <v>9709.5308818404828</v>
      </c>
      <c r="CD31" s="11">
        <v>9616.377740157699</v>
      </c>
      <c r="CE31" s="11">
        <v>9525.8029125890826</v>
      </c>
      <c r="CF31" s="11">
        <v>9445.9951361568437</v>
      </c>
      <c r="CG31" s="11">
        <v>9258.1204880135447</v>
      </c>
      <c r="CH31" s="11">
        <v>9186.9107168118862</v>
      </c>
      <c r="CI31" s="11">
        <v>9001.8048884165692</v>
      </c>
      <c r="CJ31" s="11">
        <v>8934.0366421176586</v>
      </c>
      <c r="CK31" s="11">
        <v>8847.5827772574939</v>
      </c>
      <c r="CL31" s="11">
        <v>8821.9980834533362</v>
      </c>
      <c r="CM31" s="11">
        <v>8775.81608096946</v>
      </c>
      <c r="CN31" s="11">
        <v>8719.8367804687678</v>
      </c>
      <c r="CO31" s="11">
        <v>8641.2491353132518</v>
      </c>
      <c r="CP31" s="11">
        <v>8591.8439318772816</v>
      </c>
      <c r="CQ31" s="11">
        <v>8403.4935791879052</v>
      </c>
      <c r="CR31" s="11">
        <v>8237.6109548850163</v>
      </c>
      <c r="CS31" s="11">
        <v>8171.1211847329678</v>
      </c>
      <c r="CT31" s="11">
        <v>8145.4598975465105</v>
      </c>
      <c r="CU31" s="11">
        <v>8105.7228333198473</v>
      </c>
      <c r="CV31" s="11">
        <v>8011.6786609398105</v>
      </c>
      <c r="CW31" s="11">
        <v>7891.468222671132</v>
      </c>
      <c r="CX31" s="11">
        <v>7836.4183146400592</v>
      </c>
      <c r="CY31" s="11">
        <v>7782.8237356248119</v>
      </c>
      <c r="CZ31" s="11">
        <v>7733.2531172262261</v>
      </c>
      <c r="DA31" s="11">
        <v>7681.2311744992867</v>
      </c>
      <c r="DB31" s="11">
        <v>7623.3298595662945</v>
      </c>
      <c r="DC31" s="11">
        <v>7527.2396596405579</v>
      </c>
      <c r="DD31" s="11">
        <v>7514.6227521167903</v>
      </c>
      <c r="DE31" s="11">
        <v>7482.8873073040359</v>
      </c>
      <c r="DF31" s="11">
        <v>7467.5470407323592</v>
      </c>
      <c r="DG31" s="11">
        <v>7412.5754818351234</v>
      </c>
      <c r="DH31" s="11">
        <v>7365.700545701493</v>
      </c>
      <c r="DI31" s="11">
        <v>7310.7881993357832</v>
      </c>
      <c r="DJ31" s="11">
        <v>7242.7776864092557</v>
      </c>
      <c r="DK31" s="11">
        <v>6979.4320310133862</v>
      </c>
      <c r="DL31" s="11">
        <v>6972.2766715929638</v>
      </c>
      <c r="DM31" s="11">
        <v>6933.3452720151681</v>
      </c>
      <c r="DN31" s="11">
        <v>6872.8828345360753</v>
      </c>
      <c r="DO31" s="11">
        <v>6860.0719212484919</v>
      </c>
      <c r="DP31" s="11">
        <v>6800.9273556166245</v>
      </c>
      <c r="DQ31" s="11">
        <v>6806.493123037867</v>
      </c>
      <c r="DR31" s="11">
        <v>6800.1525387315924</v>
      </c>
      <c r="DS31" s="11">
        <v>6790.8152007527196</v>
      </c>
      <c r="DT31" s="11">
        <v>6774.4435809690885</v>
      </c>
      <c r="DU31" s="11">
        <v>6763.4827785402613</v>
      </c>
      <c r="DV31" s="11">
        <v>6751.5287944445417</v>
      </c>
      <c r="DW31" s="11">
        <v>6743.7077025043054</v>
      </c>
      <c r="DX31" s="11">
        <v>6606.0981197715346</v>
      </c>
      <c r="DY31" s="11">
        <v>6611.3174819298556</v>
      </c>
      <c r="DZ31" s="11">
        <v>6577.3503644610437</v>
      </c>
      <c r="EA31" s="11">
        <v>6465.179056971434</v>
      </c>
      <c r="EB31" s="11">
        <v>6454.9205794641121</v>
      </c>
      <c r="EC31" s="11">
        <v>6286.6625608458098</v>
      </c>
      <c r="ED31" s="11">
        <v>6229.9984536105012</v>
      </c>
      <c r="EE31" s="11">
        <v>5997.0687065660368</v>
      </c>
      <c r="EF31" s="11">
        <v>5812.0325630836742</v>
      </c>
      <c r="EG31" s="11">
        <v>5655.1905682995339</v>
      </c>
      <c r="EH31" s="11">
        <v>5535.6231177137652</v>
      </c>
      <c r="EI31" s="11">
        <v>5473.5391962744307</v>
      </c>
      <c r="EJ31" s="11">
        <v>5420.7346122236004</v>
      </c>
      <c r="EK31" s="11">
        <v>5338.7329500127062</v>
      </c>
      <c r="EL31" s="11">
        <v>5327.2206559280312</v>
      </c>
      <c r="EM31" s="11">
        <v>5240.5141766200168</v>
      </c>
      <c r="EN31" s="11">
        <v>5152.7423999544444</v>
      </c>
      <c r="EO31" s="11">
        <v>5112.9946604384322</v>
      </c>
      <c r="EP31" s="11">
        <v>4989.2743968253635</v>
      </c>
      <c r="EQ31" s="11">
        <v>4935.8487823840624</v>
      </c>
      <c r="ER31" s="11">
        <v>4821.9156860779904</v>
      </c>
      <c r="ES31" s="11">
        <v>4779.4097177158419</v>
      </c>
      <c r="ET31" s="11">
        <v>4717.510520945214</v>
      </c>
      <c r="EU31" s="11">
        <v>4669.2242759617602</v>
      </c>
      <c r="EV31" s="11">
        <v>4613.8743054469733</v>
      </c>
      <c r="EW31" s="11">
        <v>4404.4774207366563</v>
      </c>
      <c r="EX31" s="11">
        <v>4364.072695483077</v>
      </c>
      <c r="EY31" s="11">
        <v>4227.2399361707712</v>
      </c>
      <c r="EZ31" s="11">
        <v>4110.0691391178316</v>
      </c>
      <c r="FA31" s="11">
        <v>4060.6078792401672</v>
      </c>
      <c r="FB31" s="11">
        <v>4031.1668872479495</v>
      </c>
      <c r="FC31" s="11">
        <v>3985.4595267729837</v>
      </c>
      <c r="FD31" s="11">
        <v>3878.2102767403867</v>
      </c>
      <c r="FE31" s="11">
        <v>3733.7533948002069</v>
      </c>
      <c r="FF31" s="11">
        <v>3728.3051381446526</v>
      </c>
      <c r="FG31" s="11">
        <v>3691.3685928381165</v>
      </c>
      <c r="FH31" s="11">
        <v>3621.1782428348129</v>
      </c>
      <c r="FI31" s="11">
        <v>3591.2671101264464</v>
      </c>
      <c r="FJ31" s="11">
        <v>3586.4695316519069</v>
      </c>
      <c r="FK31" s="11">
        <v>3581.964120832667</v>
      </c>
      <c r="FL31" s="11">
        <v>3580.5095511999907</v>
      </c>
      <c r="FM31" s="11">
        <v>3568.0694234752582</v>
      </c>
      <c r="FN31" s="11">
        <v>3579.8002625848553</v>
      </c>
      <c r="FO31" s="11">
        <v>3577.3130139032487</v>
      </c>
      <c r="FP31" s="11">
        <v>3573.6604712884314</v>
      </c>
      <c r="FQ31" s="11">
        <v>3576.8480971243002</v>
      </c>
      <c r="FR31" s="11">
        <v>3554.2252293813849</v>
      </c>
      <c r="FS31" s="11">
        <v>3521.2289345899621</v>
      </c>
      <c r="FT31" s="11">
        <v>3459.7570886186104</v>
      </c>
      <c r="FU31" s="11">
        <v>3357.6865354088486</v>
      </c>
      <c r="FV31" s="11">
        <v>3325.0080525270305</v>
      </c>
      <c r="FW31" s="11">
        <v>3296.8748717713593</v>
      </c>
      <c r="FX31" s="11">
        <v>3267.3935360335122</v>
      </c>
      <c r="FY31" s="11">
        <v>3244.408675442713</v>
      </c>
      <c r="FZ31" s="11">
        <v>3215.6759623283533</v>
      </c>
      <c r="GA31" s="11">
        <v>3197.0064607690788</v>
      </c>
      <c r="GB31" s="11">
        <v>3172.6201458519458</v>
      </c>
      <c r="GC31" s="11">
        <v>3151.2816084553765</v>
      </c>
      <c r="GD31" s="11">
        <v>3140.2629013497799</v>
      </c>
      <c r="GE31" s="11">
        <v>3130.6215301784091</v>
      </c>
      <c r="GF31" s="11">
        <v>3125.3341528880278</v>
      </c>
      <c r="GG31" s="11">
        <v>3115.2272044210986</v>
      </c>
      <c r="GH31" s="11">
        <v>3110.3551467437014</v>
      </c>
      <c r="GI31" s="11">
        <v>3093.167450749238</v>
      </c>
      <c r="GJ31" s="11">
        <v>3070.5433262221918</v>
      </c>
      <c r="GK31" s="11">
        <v>3044.0173720662133</v>
      </c>
      <c r="GL31" s="11">
        <v>3042.762743139122</v>
      </c>
      <c r="GM31" s="11">
        <v>3010.8364035178388</v>
      </c>
      <c r="GN31" s="11">
        <v>2988.8151782944142</v>
      </c>
      <c r="GO31" s="11">
        <v>2955.5632170097883</v>
      </c>
      <c r="GP31" s="11">
        <v>2870.9270659751787</v>
      </c>
      <c r="GQ31" s="11">
        <v>2733.64832575746</v>
      </c>
      <c r="GR31" s="11">
        <v>2581.0615457696949</v>
      </c>
      <c r="GS31" s="11">
        <v>2522.3882438551104</v>
      </c>
      <c r="GT31" s="11">
        <v>2506.1328861167622</v>
      </c>
      <c r="GU31" s="11">
        <v>2485.4599586037839</v>
      </c>
      <c r="GV31" s="11">
        <v>2468.2188605115248</v>
      </c>
      <c r="GW31" s="11">
        <v>2453.6211351590473</v>
      </c>
      <c r="GX31" s="11">
        <v>2443.6204349361974</v>
      </c>
      <c r="GY31" s="11">
        <v>2374.0766097041519</v>
      </c>
      <c r="GZ31" s="11">
        <v>2436.5292892109856</v>
      </c>
      <c r="HA31" s="11">
        <v>2439.1519650823102</v>
      </c>
      <c r="HB31" s="11">
        <v>2435.379339116992</v>
      </c>
      <c r="HC31" s="11">
        <v>2432.8036620453022</v>
      </c>
      <c r="HD31" s="11">
        <v>2431.9201561423038</v>
      </c>
      <c r="HE31" s="11">
        <v>2412.2680411402039</v>
      </c>
      <c r="HF31" s="11">
        <v>2300.0658031787748</v>
      </c>
      <c r="HG31" s="11">
        <v>2222.0351108231021</v>
      </c>
      <c r="HH31" s="11">
        <v>2143.164795491909</v>
      </c>
      <c r="HI31" s="11">
        <v>2106.620509111674</v>
      </c>
      <c r="HJ31" s="11">
        <v>2080.2909300971683</v>
      </c>
      <c r="HK31" s="11">
        <v>2042.0492229031877</v>
      </c>
      <c r="HL31" s="11">
        <v>2013.9194976171088</v>
      </c>
      <c r="HM31" s="11">
        <v>1959.6634877617548</v>
      </c>
      <c r="HN31" s="11">
        <v>1901.0707662945749</v>
      </c>
      <c r="HO31" s="11">
        <v>1863.7681316444662</v>
      </c>
      <c r="HP31" s="11">
        <v>1881.2922866035933</v>
      </c>
      <c r="HQ31" s="11">
        <v>1871.8291113227012</v>
      </c>
      <c r="HR31" s="11">
        <v>1786.2583669150551</v>
      </c>
      <c r="HS31" s="11">
        <v>1803.1888563732393</v>
      </c>
      <c r="HT31" s="11">
        <v>1812.437566660532</v>
      </c>
      <c r="HU31" s="11">
        <v>1775.5691050957967</v>
      </c>
      <c r="HV31" s="11">
        <v>1769.4946143168811</v>
      </c>
      <c r="HW31" s="11">
        <v>1749.0827009139512</v>
      </c>
      <c r="HX31" s="11">
        <v>1721.7206629775344</v>
      </c>
      <c r="HY31" s="11">
        <v>1677.4533489086116</v>
      </c>
      <c r="HZ31" s="11">
        <v>1520.2777372292355</v>
      </c>
      <c r="IA31" s="11">
        <v>1374.1574306834916</v>
      </c>
      <c r="IB31" s="11">
        <v>1325.0470717318638</v>
      </c>
      <c r="IC31" s="11">
        <v>1271.6756030726917</v>
      </c>
      <c r="ID31" s="11">
        <v>1224.1665976540849</v>
      </c>
      <c r="IE31" s="11">
        <v>1169.2695734305348</v>
      </c>
      <c r="IF31" s="11">
        <v>1044.9868852836928</v>
      </c>
      <c r="IG31" s="11">
        <v>1017.8733216287411</v>
      </c>
      <c r="IH31" s="11">
        <v>975.30834275378982</v>
      </c>
      <c r="II31" s="11">
        <v>938.60378435016889</v>
      </c>
      <c r="IJ31" s="11">
        <v>887.76573713085486</v>
      </c>
      <c r="IK31" s="11">
        <v>849.4563014892783</v>
      </c>
      <c r="IL31" s="11">
        <v>807.14706121216386</v>
      </c>
      <c r="IM31" s="11">
        <v>743.90542715452341</v>
      </c>
      <c r="IN31" s="11">
        <v>606.89534814764761</v>
      </c>
      <c r="IO31" s="11">
        <v>574.74139886263367</v>
      </c>
      <c r="IP31" s="11">
        <v>573.14498614760464</v>
      </c>
      <c r="IQ31" s="11">
        <v>517.50083795997011</v>
      </c>
      <c r="IR31" s="11">
        <v>449.14451445304485</v>
      </c>
      <c r="IS31" s="11">
        <v>409.97725647970464</v>
      </c>
      <c r="IT31" s="11">
        <v>387.13666834020228</v>
      </c>
      <c r="IU31" s="11">
        <v>369.72966854559894</v>
      </c>
      <c r="IV31" s="11">
        <v>363.81248326370184</v>
      </c>
      <c r="IW31" s="11">
        <v>353.23881816126305</v>
      </c>
      <c r="IX31" s="11">
        <v>332.10507499640426</v>
      </c>
      <c r="IY31" s="11">
        <v>291.19544765692672</v>
      </c>
      <c r="IZ31" s="11">
        <v>241.08616512310101</v>
      </c>
      <c r="JA31" s="11">
        <v>149.34687356186865</v>
      </c>
      <c r="JB31" s="11">
        <v>40.604547852703625</v>
      </c>
      <c r="JC31" s="11">
        <v>6.6009420152113307E-12</v>
      </c>
      <c r="JD31" s="11">
        <v>40.535963733793928</v>
      </c>
      <c r="JE31" s="11">
        <v>61.530189342090637</v>
      </c>
      <c r="JF31" s="11">
        <v>78.365899932254223</v>
      </c>
      <c r="JG31" s="11">
        <v>92.206392654720077</v>
      </c>
      <c r="JH31" s="11">
        <v>174.38123124025486</v>
      </c>
      <c r="JI31" s="11">
        <v>210.02541815359342</v>
      </c>
      <c r="JJ31" s="11">
        <v>218.62388446614273</v>
      </c>
      <c r="JK31" s="11">
        <v>193.18245831391459</v>
      </c>
      <c r="JL31" s="11">
        <v>246.08662486731981</v>
      </c>
      <c r="JM31" s="11">
        <v>247.20313411833988</v>
      </c>
      <c r="JN31" s="11">
        <v>249.06262262614246</v>
      </c>
      <c r="JO31" s="11">
        <v>451.34568412190441</v>
      </c>
      <c r="JP31" s="11">
        <v>597.09809684165589</v>
      </c>
      <c r="JQ31" s="11">
        <v>637.46145022048927</v>
      </c>
      <c r="JR31" s="11">
        <v>666.92963705878094</v>
      </c>
      <c r="JS31" s="11">
        <v>619.70161958985977</v>
      </c>
      <c r="JT31" s="11">
        <v>677.22623702250758</v>
      </c>
      <c r="JU31" s="11">
        <v>718.6025089340128</v>
      </c>
      <c r="JV31" s="11">
        <v>696.38898757884851</v>
      </c>
      <c r="JW31" s="11">
        <v>634.84139131652</v>
      </c>
      <c r="JX31" s="11">
        <v>624.71055734618403</v>
      </c>
      <c r="JY31" s="11">
        <v>614.76263510389231</v>
      </c>
      <c r="JZ31" s="11">
        <v>600.07609095177645</v>
      </c>
      <c r="KA31" s="11">
        <v>589.31508026279801</v>
      </c>
      <c r="KB31" s="11">
        <v>582.10291255112293</v>
      </c>
      <c r="KC31" s="11">
        <v>566.30851702186681</v>
      </c>
      <c r="KD31" s="11">
        <v>550.56434637857626</v>
      </c>
      <c r="KE31" s="11">
        <v>549.41066408583151</v>
      </c>
      <c r="KF31" s="11">
        <v>559.62962621439749</v>
      </c>
      <c r="KG31" s="11">
        <v>563.35605813294944</v>
      </c>
      <c r="KH31" s="11">
        <v>579.98820648579886</v>
      </c>
      <c r="KI31" s="11">
        <v>582.13830278348883</v>
      </c>
      <c r="KJ31" s="11">
        <v>604.5179848591871</v>
      </c>
      <c r="KK31" s="11">
        <v>608.01360103483421</v>
      </c>
      <c r="KL31" s="23"/>
      <c r="KM31" s="11">
        <f>SMALL(Tabela2[[#This Row],[1]:[285]],1)</f>
        <v>6.6009420152113307E-12</v>
      </c>
      <c r="KN31" s="11">
        <f>MATCH(Tabela2[[#This Row],[1° menor]],Tabela2[[#This Row],[1]:[285]],0)</f>
        <v>250</v>
      </c>
      <c r="KO3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0.49999993635199136</v>
      </c>
      <c r="KP31" s="11">
        <f>VLOOKUP(Tabela2[[#This Row],[Shape]],shape!A:D,4,0)+VLOOKUP(Tabela2[[#This Row],[Shape]]+1,shape!A:E,5,0)*Tabela2[[#This Row],[% avanc]]</f>
        <v>7836.9351595834542</v>
      </c>
      <c r="KQ31" s="15">
        <f>Tabela2[[#This Row],[8686,881807]]/Tabela2[[#Headers],[8686,881807]]</f>
        <v>0.90215745231716538</v>
      </c>
      <c r="KR31" s="11">
        <f>Tabela2[[#This Row],[8686,881807]]-KP30</f>
        <v>460.22506338515723</v>
      </c>
      <c r="KS31" s="11">
        <f>(Tabela2[[#This Row],[hora bus]]-H30)*86400</f>
        <v>45.000000461004674</v>
      </c>
      <c r="KT31" s="11">
        <f>Tabela2[[#This Row],[desloc]]/Tabela2[[#This Row],[seconds]]</f>
        <v>10.227223526007986</v>
      </c>
      <c r="KU31" s="11">
        <f>Tabela2[[#This Row],[spd m/s]]*3.6</f>
        <v>36.818004693628751</v>
      </c>
      <c r="KV31" s="23"/>
      <c r="KW31" s="22">
        <f t="shared" si="0"/>
        <v>0</v>
      </c>
      <c r="KX31" s="23">
        <f t="shared" si="1"/>
        <v>0</v>
      </c>
      <c r="KY31" s="23">
        <f t="shared" si="2"/>
        <v>0</v>
      </c>
      <c r="KZ31" s="23">
        <f t="shared" si="3"/>
        <v>0</v>
      </c>
      <c r="LA31" s="23">
        <f t="shared" si="4"/>
        <v>0</v>
      </c>
      <c r="LB31" s="23">
        <f t="shared" si="5"/>
        <v>0</v>
      </c>
      <c r="LC31" s="23">
        <f t="shared" si="6"/>
        <v>0</v>
      </c>
      <c r="LD31" s="23">
        <f t="shared" si="7"/>
        <v>0</v>
      </c>
      <c r="LE31" s="23">
        <f t="shared" si="8"/>
        <v>7836.9351595834542</v>
      </c>
      <c r="LF31" s="22">
        <f t="shared" si="17"/>
        <v>0</v>
      </c>
      <c r="LG31" s="23">
        <f t="shared" si="9"/>
        <v>0</v>
      </c>
      <c r="LH31" s="23">
        <f t="shared" si="10"/>
        <v>0</v>
      </c>
      <c r="LI31" s="23">
        <f t="shared" si="11"/>
        <v>7836.9351595834542</v>
      </c>
      <c r="LJ31" s="23">
        <f t="shared" si="12"/>
        <v>8570.3152119992501</v>
      </c>
      <c r="LK31" s="23">
        <f t="shared" si="13"/>
        <v>0</v>
      </c>
      <c r="LL31" s="23">
        <f t="shared" si="14"/>
        <v>5</v>
      </c>
      <c r="LM31" s="23">
        <f t="shared" si="15"/>
        <v>0</v>
      </c>
      <c r="LN31" s="23">
        <f t="shared" si="16"/>
        <v>0</v>
      </c>
    </row>
    <row r="32" spans="1:326" x14ac:dyDescent="0.25">
      <c r="A32" s="22">
        <v>77994</v>
      </c>
      <c r="B32" s="22">
        <v>2</v>
      </c>
      <c r="C32" s="23" t="s">
        <v>852</v>
      </c>
      <c r="D32" s="22">
        <v>332</v>
      </c>
      <c r="E32" s="24">
        <v>1.7361111111111112E-2</v>
      </c>
      <c r="F32" s="23" t="s">
        <v>775</v>
      </c>
      <c r="G32" s="23" t="b">
        <v>1</v>
      </c>
      <c r="H32" s="25">
        <v>43538.017523148148</v>
      </c>
      <c r="I32" s="26" t="s">
        <v>288</v>
      </c>
      <c r="J32" s="23" t="s">
        <v>289</v>
      </c>
      <c r="K32" s="11">
        <f>IF(AND(Tabela2[[#This Row],[hora bus]]=H31,Tabela2[[#This Row],[lat bus]]=I31,Tabela2[[#This Row],[lon bus]]=J31),1,0)</f>
        <v>0</v>
      </c>
      <c r="L32" s="23"/>
      <c r="M32" s="11">
        <v>59</v>
      </c>
      <c r="N32" s="11">
        <v>11999.894437944431</v>
      </c>
      <c r="O32" s="11">
        <v>11991.964505788743</v>
      </c>
      <c r="P32" s="11">
        <v>11981.230781184689</v>
      </c>
      <c r="Q32" s="11">
        <v>11921.783794363768</v>
      </c>
      <c r="R32" s="11">
        <v>11839.470146135543</v>
      </c>
      <c r="S32" s="11">
        <v>11824.099684447578</v>
      </c>
      <c r="T32" s="11">
        <v>11804.900689073085</v>
      </c>
      <c r="U32" s="11">
        <v>11792.666074353718</v>
      </c>
      <c r="V32" s="11">
        <v>11775.081073743278</v>
      </c>
      <c r="W32" s="11">
        <v>11761.373856168688</v>
      </c>
      <c r="X32" s="11">
        <v>11748.920255800987</v>
      </c>
      <c r="Y32" s="11">
        <v>11722.484517286015</v>
      </c>
      <c r="Z32" s="11">
        <v>11704.202142478314</v>
      </c>
      <c r="AA32" s="11">
        <v>11679.48763862852</v>
      </c>
      <c r="AB32" s="11">
        <v>11667.82070010512</v>
      </c>
      <c r="AC32" s="11">
        <v>11651.043028219377</v>
      </c>
      <c r="AD32" s="11">
        <v>11626.648564871428</v>
      </c>
      <c r="AE32" s="11">
        <v>11617.675972995683</v>
      </c>
      <c r="AF32" s="11">
        <v>11555.686028554594</v>
      </c>
      <c r="AG32" s="11">
        <v>11533.632148726287</v>
      </c>
      <c r="AH32" s="11">
        <v>11510.392936433851</v>
      </c>
      <c r="AI32" s="11">
        <v>11490.179703220248</v>
      </c>
      <c r="AJ32" s="11">
        <v>11471.736238578978</v>
      </c>
      <c r="AK32" s="11">
        <v>11458.729144638983</v>
      </c>
      <c r="AL32" s="11">
        <v>11434.972134762098</v>
      </c>
      <c r="AM32" s="11">
        <v>11426.468485210504</v>
      </c>
      <c r="AN32" s="11">
        <v>11416.535096252088</v>
      </c>
      <c r="AO32" s="11">
        <v>11412.67262676821</v>
      </c>
      <c r="AP32" s="11">
        <v>11416.845284496623</v>
      </c>
      <c r="AQ32" s="11">
        <v>11427.309144647017</v>
      </c>
      <c r="AR32" s="11">
        <v>11430.132820376408</v>
      </c>
      <c r="AS32" s="11">
        <v>11430.670017587861</v>
      </c>
      <c r="AT32" s="11">
        <v>11443.86593050278</v>
      </c>
      <c r="AU32" s="11">
        <v>11452.348073636927</v>
      </c>
      <c r="AV32" s="11">
        <v>11450.213938717689</v>
      </c>
      <c r="AW32" s="11">
        <v>11456.993370202828</v>
      </c>
      <c r="AX32" s="11">
        <v>11466.451246592122</v>
      </c>
      <c r="AY32" s="11">
        <v>11465.50232225708</v>
      </c>
      <c r="AZ32" s="11">
        <v>11455.3121516306</v>
      </c>
      <c r="BA32" s="11">
        <v>11437.063782389483</v>
      </c>
      <c r="BB32" s="11">
        <v>11398.826505294301</v>
      </c>
      <c r="BC32" s="11">
        <v>11331.721430341164</v>
      </c>
      <c r="BD32" s="11">
        <v>11268.739964111544</v>
      </c>
      <c r="BE32" s="11">
        <v>11253.601826660943</v>
      </c>
      <c r="BF32" s="11">
        <v>11236.958492274294</v>
      </c>
      <c r="BG32" s="11">
        <v>11209.621025311464</v>
      </c>
      <c r="BH32" s="11">
        <v>11204.530002726873</v>
      </c>
      <c r="BI32" s="11">
        <v>11193.634873561914</v>
      </c>
      <c r="BJ32" s="11">
        <v>11173.869767638264</v>
      </c>
      <c r="BK32" s="11">
        <v>11110.404715878616</v>
      </c>
      <c r="BL32" s="11">
        <v>10904.586060808657</v>
      </c>
      <c r="BM32" s="11">
        <v>10806.155798838729</v>
      </c>
      <c r="BN32" s="11">
        <v>10797.892494772825</v>
      </c>
      <c r="BO32" s="11">
        <v>10703.158397208295</v>
      </c>
      <c r="BP32" s="11">
        <v>10707.753254726344</v>
      </c>
      <c r="BQ32" s="11">
        <v>10628.131637659604</v>
      </c>
      <c r="BR32" s="11">
        <v>10558.34618505915</v>
      </c>
      <c r="BS32" s="11">
        <v>10537.036243171804</v>
      </c>
      <c r="BT32" s="11">
        <v>10491.557069391965</v>
      </c>
      <c r="BU32" s="11">
        <v>10444.893872030818</v>
      </c>
      <c r="BV32" s="11">
        <v>10463.897290310395</v>
      </c>
      <c r="BW32" s="11">
        <v>10315.952976713508</v>
      </c>
      <c r="BX32" s="11">
        <v>10211.554858122354</v>
      </c>
      <c r="BY32" s="11">
        <v>10075.33831536156</v>
      </c>
      <c r="BZ32" s="11">
        <v>10047.043980250053</v>
      </c>
      <c r="CA32" s="11">
        <v>10004.931472090422</v>
      </c>
      <c r="CB32" s="11">
        <v>9942.2027439406811</v>
      </c>
      <c r="CC32" s="11">
        <v>9821.8544763232894</v>
      </c>
      <c r="CD32" s="11">
        <v>9728.6050608655933</v>
      </c>
      <c r="CE32" s="11">
        <v>9637.8989844092903</v>
      </c>
      <c r="CF32" s="11">
        <v>9557.9292143925977</v>
      </c>
      <c r="CG32" s="11">
        <v>9369.7896538967489</v>
      </c>
      <c r="CH32" s="11">
        <v>9298.3228928128774</v>
      </c>
      <c r="CI32" s="11">
        <v>9112.9473126871726</v>
      </c>
      <c r="CJ32" s="11">
        <v>9044.8978810880835</v>
      </c>
      <c r="CK32" s="11">
        <v>8958.2804543530019</v>
      </c>
      <c r="CL32" s="11">
        <v>8932.5837525446732</v>
      </c>
      <c r="CM32" s="11">
        <v>8886.3130665973367</v>
      </c>
      <c r="CN32" s="11">
        <v>8830.2127606102149</v>
      </c>
      <c r="CO32" s="11">
        <v>8751.4807066984649</v>
      </c>
      <c r="CP32" s="11">
        <v>8701.927431931741</v>
      </c>
      <c r="CQ32" s="11">
        <v>8513.2587723041288</v>
      </c>
      <c r="CR32" s="11">
        <v>8346.8871388294992</v>
      </c>
      <c r="CS32" s="11">
        <v>8280.0727720063696</v>
      </c>
      <c r="CT32" s="11">
        <v>8254.2896203354139</v>
      </c>
      <c r="CU32" s="11">
        <v>8214.4692449977028</v>
      </c>
      <c r="CV32" s="11">
        <v>8120.2362023466367</v>
      </c>
      <c r="CW32" s="11">
        <v>7999.7042399962993</v>
      </c>
      <c r="CX32" s="11">
        <v>7944.3829120496866</v>
      </c>
      <c r="CY32" s="11">
        <v>7890.6217866080269</v>
      </c>
      <c r="CZ32" s="11">
        <v>7840.9340302185974</v>
      </c>
      <c r="DA32" s="11">
        <v>7788.8406069527891</v>
      </c>
      <c r="DB32" s="11">
        <v>7730.9258825015677</v>
      </c>
      <c r="DC32" s="11">
        <v>7634.893226913222</v>
      </c>
      <c r="DD32" s="11">
        <v>7622.3206556943578</v>
      </c>
      <c r="DE32" s="11">
        <v>7590.6002863677295</v>
      </c>
      <c r="DF32" s="11">
        <v>7575.2890714050345</v>
      </c>
      <c r="DG32" s="11">
        <v>7520.4064713565622</v>
      </c>
      <c r="DH32" s="11">
        <v>7473.7386030708103</v>
      </c>
      <c r="DI32" s="11">
        <v>7419.1001103768276</v>
      </c>
      <c r="DJ32" s="11">
        <v>7350.872593449586</v>
      </c>
      <c r="DK32" s="11">
        <v>7085.6306667385961</v>
      </c>
      <c r="DL32" s="11">
        <v>7076.3706471991045</v>
      </c>
      <c r="DM32" s="11">
        <v>7036.5132924701402</v>
      </c>
      <c r="DN32" s="11">
        <v>6975.3162781604005</v>
      </c>
      <c r="DO32" s="11">
        <v>6961.9742270994766</v>
      </c>
      <c r="DP32" s="11">
        <v>6902.2853789018818</v>
      </c>
      <c r="DQ32" s="11">
        <v>6907.4023897536417</v>
      </c>
      <c r="DR32" s="11">
        <v>6900.9503385148237</v>
      </c>
      <c r="DS32" s="11">
        <v>6891.5134354601287</v>
      </c>
      <c r="DT32" s="11">
        <v>6875.1044393435213</v>
      </c>
      <c r="DU32" s="11">
        <v>6864.1978876300109</v>
      </c>
      <c r="DV32" s="11">
        <v>6852.3483567125741</v>
      </c>
      <c r="DW32" s="11">
        <v>6844.6850019198828</v>
      </c>
      <c r="DX32" s="11">
        <v>6707.895858895391</v>
      </c>
      <c r="DY32" s="11">
        <v>6713.9611833742465</v>
      </c>
      <c r="DZ32" s="11">
        <v>6680.2932697531824</v>
      </c>
      <c r="EA32" s="11">
        <v>6567.7600567845202</v>
      </c>
      <c r="EB32" s="11">
        <v>6556.8519134772796</v>
      </c>
      <c r="EC32" s="11">
        <v>6387.8854985249955</v>
      </c>
      <c r="ED32" s="11">
        <v>6330.3493093242605</v>
      </c>
      <c r="EE32" s="11">
        <v>6097.0362646911663</v>
      </c>
      <c r="EF32" s="11">
        <v>5911.7787049992121</v>
      </c>
      <c r="EG32" s="11">
        <v>5754.7320495818258</v>
      </c>
      <c r="EH32" s="11">
        <v>5634.9352662316351</v>
      </c>
      <c r="EI32" s="11">
        <v>5572.6014260745033</v>
      </c>
      <c r="EJ32" s="11">
        <v>5519.4968125009636</v>
      </c>
      <c r="EK32" s="11">
        <v>5437.4546838523493</v>
      </c>
      <c r="EL32" s="11">
        <v>5426.0914318022178</v>
      </c>
      <c r="EM32" s="11">
        <v>5339.442117936117</v>
      </c>
      <c r="EN32" s="11">
        <v>5251.4992861836072</v>
      </c>
      <c r="EO32" s="11">
        <v>5211.3513131978243</v>
      </c>
      <c r="EP32" s="11">
        <v>5086.7990718397759</v>
      </c>
      <c r="EQ32" s="11">
        <v>5032.3294669625329</v>
      </c>
      <c r="ER32" s="11">
        <v>4917.2801684375645</v>
      </c>
      <c r="ES32" s="11">
        <v>4873.7099660488502</v>
      </c>
      <c r="ET32" s="11">
        <v>4811.0603222869331</v>
      </c>
      <c r="EU32" s="11">
        <v>4761.9897299273434</v>
      </c>
      <c r="EV32" s="11">
        <v>4705.8339744605528</v>
      </c>
      <c r="EW32" s="11">
        <v>4494.4131361759246</v>
      </c>
      <c r="EX32" s="11">
        <v>4451.8382717159566</v>
      </c>
      <c r="EY32" s="11">
        <v>4313.1521101148719</v>
      </c>
      <c r="EZ32" s="11">
        <v>4193.3784177987163</v>
      </c>
      <c r="FA32" s="11">
        <v>4142.0197917234254</v>
      </c>
      <c r="FB32" s="11">
        <v>4111.7232713733501</v>
      </c>
      <c r="FC32" s="11">
        <v>4065.3411469181274</v>
      </c>
      <c r="FD32" s="11">
        <v>3956.7968396333049</v>
      </c>
      <c r="FE32" s="11">
        <v>3810.1292011970504</v>
      </c>
      <c r="FF32" s="11">
        <v>3803.1697372890094</v>
      </c>
      <c r="FG32" s="11">
        <v>3765.6457091559341</v>
      </c>
      <c r="FH32" s="11">
        <v>3694.4512488000219</v>
      </c>
      <c r="FI32" s="11">
        <v>3663.4100734081221</v>
      </c>
      <c r="FJ32" s="11">
        <v>3657.8430491431272</v>
      </c>
      <c r="FK32" s="11">
        <v>3652.818925905412</v>
      </c>
      <c r="FL32" s="11">
        <v>3650.891815899146</v>
      </c>
      <c r="FM32" s="11">
        <v>3637.5968134254686</v>
      </c>
      <c r="FN32" s="11">
        <v>3648.2936377772098</v>
      </c>
      <c r="FO32" s="11">
        <v>3644.9875072534583</v>
      </c>
      <c r="FP32" s="11">
        <v>3640.4976926451009</v>
      </c>
      <c r="FQ32" s="11">
        <v>3643.0538301872525</v>
      </c>
      <c r="FR32" s="11">
        <v>3619.5141866234512</v>
      </c>
      <c r="FS32" s="11">
        <v>3584.8308127450264</v>
      </c>
      <c r="FT32" s="11">
        <v>3521.0581648024463</v>
      </c>
      <c r="FU32" s="11">
        <v>3416.0167300615044</v>
      </c>
      <c r="FV32" s="11">
        <v>3381.4164795129363</v>
      </c>
      <c r="FW32" s="11">
        <v>3352.9955739807187</v>
      </c>
      <c r="FX32" s="11">
        <v>3323.4674272688917</v>
      </c>
      <c r="FY32" s="11">
        <v>3300.391656999705</v>
      </c>
      <c r="FZ32" s="11">
        <v>3271.3726670890492</v>
      </c>
      <c r="GA32" s="11">
        <v>3252.2390026596945</v>
      </c>
      <c r="GB32" s="11">
        <v>3227.2182877407836</v>
      </c>
      <c r="GC32" s="11">
        <v>3204.9800099970234</v>
      </c>
      <c r="GD32" s="11">
        <v>3193.0787067095343</v>
      </c>
      <c r="GE32" s="11">
        <v>3182.742036198229</v>
      </c>
      <c r="GF32" s="11">
        <v>3176.9212695331034</v>
      </c>
      <c r="GG32" s="11">
        <v>3166.4830739874842</v>
      </c>
      <c r="GH32" s="11">
        <v>3161.4374085833692</v>
      </c>
      <c r="GI32" s="11">
        <v>3144.1261144221962</v>
      </c>
      <c r="GJ32" s="11">
        <v>3121.4793623219771</v>
      </c>
      <c r="GK32" s="11">
        <v>3095.2476152814725</v>
      </c>
      <c r="GL32" s="11">
        <v>3094.2646438532947</v>
      </c>
      <c r="GM32" s="11">
        <v>3062.7303287307595</v>
      </c>
      <c r="GN32" s="11">
        <v>3041.2407153077679</v>
      </c>
      <c r="GO32" s="11">
        <v>3008.2475909635614</v>
      </c>
      <c r="GP32" s="11">
        <v>2923.6274475941595</v>
      </c>
      <c r="GQ32" s="11">
        <v>2785.3558874227219</v>
      </c>
      <c r="GR32" s="11">
        <v>2630.4381698984039</v>
      </c>
      <c r="GS32" s="11">
        <v>2569.6984059958927</v>
      </c>
      <c r="GT32" s="11">
        <v>2552.5912573017695</v>
      </c>
      <c r="GU32" s="11">
        <v>2531.3053372071308</v>
      </c>
      <c r="GV32" s="11">
        <v>2513.1402427835574</v>
      </c>
      <c r="GW32" s="11">
        <v>2497.4485706753785</v>
      </c>
      <c r="GX32" s="11">
        <v>2486.267147149842</v>
      </c>
      <c r="GY32" s="11">
        <v>2412.4349686250071</v>
      </c>
      <c r="GZ32" s="11">
        <v>2470.6481833127909</v>
      </c>
      <c r="HA32" s="11">
        <v>2472.3271711523967</v>
      </c>
      <c r="HB32" s="11">
        <v>2467.7839425190255</v>
      </c>
      <c r="HC32" s="11">
        <v>2464.5439833943647</v>
      </c>
      <c r="HD32" s="11">
        <v>2463.1811216080232</v>
      </c>
      <c r="HE32" s="11">
        <v>2442.4797884172999</v>
      </c>
      <c r="HF32" s="11">
        <v>2330.0022598089668</v>
      </c>
      <c r="HG32" s="11">
        <v>2253.399216997233</v>
      </c>
      <c r="HH32" s="11">
        <v>2176.4289236994564</v>
      </c>
      <c r="HI32" s="11">
        <v>2141.4905139586667</v>
      </c>
      <c r="HJ32" s="11">
        <v>2116.1552101883458</v>
      </c>
      <c r="HK32" s="11">
        <v>2079.228339968186</v>
      </c>
      <c r="HL32" s="11">
        <v>2052.9761923361912</v>
      </c>
      <c r="HM32" s="11">
        <v>2001.9472993277845</v>
      </c>
      <c r="HN32" s="11">
        <v>1948.7795133502025</v>
      </c>
      <c r="HO32" s="11">
        <v>1917.6283536596275</v>
      </c>
      <c r="HP32" s="11">
        <v>1938.7204922473056</v>
      </c>
      <c r="HQ32" s="11">
        <v>1930.5645374692854</v>
      </c>
      <c r="HR32" s="11">
        <v>1849.672596235542</v>
      </c>
      <c r="HS32" s="11">
        <v>1872.0490740448929</v>
      </c>
      <c r="HT32" s="11">
        <v>1883.1825554663214</v>
      </c>
      <c r="HU32" s="11">
        <v>1848.5421520994009</v>
      </c>
      <c r="HV32" s="11">
        <v>1845.2425573942855</v>
      </c>
      <c r="HW32" s="11">
        <v>1826.5313058231216</v>
      </c>
      <c r="HX32" s="11">
        <v>1800.5528409443484</v>
      </c>
      <c r="HY32" s="11">
        <v>1757.6884506060785</v>
      </c>
      <c r="HZ32" s="11">
        <v>1603.0412719163687</v>
      </c>
      <c r="IA32" s="11">
        <v>1460.8758699016282</v>
      </c>
      <c r="IB32" s="11">
        <v>1414.7255533248542</v>
      </c>
      <c r="IC32" s="11">
        <v>1363.0205331196673</v>
      </c>
      <c r="ID32" s="11">
        <v>1317.2257052073351</v>
      </c>
      <c r="IE32" s="11">
        <v>1264.0933043197624</v>
      </c>
      <c r="IF32" s="11">
        <v>1142.9847449747715</v>
      </c>
      <c r="IG32" s="11">
        <v>1118.6231103787422</v>
      </c>
      <c r="IH32" s="11">
        <v>1077.0844495737206</v>
      </c>
      <c r="II32" s="11">
        <v>1041.2697482217604</v>
      </c>
      <c r="IJ32" s="11">
        <v>991.03380584186812</v>
      </c>
      <c r="IK32" s="11">
        <v>952.7997020974866</v>
      </c>
      <c r="IL32" s="11">
        <v>910.28864612032464</v>
      </c>
      <c r="IM32" s="11">
        <v>846.76530359977346</v>
      </c>
      <c r="IN32" s="11">
        <v>709.0296283537923</v>
      </c>
      <c r="IO32" s="11">
        <v>676.52689938439755</v>
      </c>
      <c r="IP32" s="11">
        <v>675.08316012953696</v>
      </c>
      <c r="IQ32" s="11">
        <v>620.02572022563504</v>
      </c>
      <c r="IR32" s="11">
        <v>553.44521270106043</v>
      </c>
      <c r="IS32" s="11">
        <v>516.21677823522998</v>
      </c>
      <c r="IT32" s="11">
        <v>494.49446194973558</v>
      </c>
      <c r="IU32" s="11">
        <v>477.82178220327336</v>
      </c>
      <c r="IV32" s="11">
        <v>472.38187270703833</v>
      </c>
      <c r="IW32" s="11">
        <v>462.10847303862994</v>
      </c>
      <c r="IX32" s="11">
        <v>441.43284984044089</v>
      </c>
      <c r="IY32" s="11">
        <v>401.33824468041269</v>
      </c>
      <c r="IZ32" s="11">
        <v>352.66417922875041</v>
      </c>
      <c r="JA32" s="11">
        <v>263.97054597594376</v>
      </c>
      <c r="JB32" s="11">
        <v>160.91941004800847</v>
      </c>
      <c r="JC32" s="11">
        <v>86.031113363418143</v>
      </c>
      <c r="JD32" s="11">
        <v>67.622794128928589</v>
      </c>
      <c r="JE32" s="11">
        <v>50.027630148657707</v>
      </c>
      <c r="JF32" s="11">
        <v>33.568382227752821</v>
      </c>
      <c r="JG32" s="11">
        <v>4.2916781239910051E-12</v>
      </c>
      <c r="JH32" s="11">
        <v>55.862920803395539</v>
      </c>
      <c r="JI32" s="11">
        <v>100.37000787929641</v>
      </c>
      <c r="JJ32" s="11">
        <v>113.35598621466453</v>
      </c>
      <c r="JK32" s="11">
        <v>105.33978988799831</v>
      </c>
      <c r="JL32" s="11">
        <v>175.66710603262868</v>
      </c>
      <c r="JM32" s="11">
        <v>180.50450557210061</v>
      </c>
      <c r="JN32" s="11">
        <v>200.05283644386674</v>
      </c>
      <c r="JO32" s="11">
        <v>421.34174784737451</v>
      </c>
      <c r="JP32" s="11">
        <v>571.69888341778301</v>
      </c>
      <c r="JQ32" s="11">
        <v>612.20424426793613</v>
      </c>
      <c r="JR32" s="11">
        <v>634.06313248729259</v>
      </c>
      <c r="JS32" s="11">
        <v>564.76348283564323</v>
      </c>
      <c r="JT32" s="11">
        <v>600.22177729827388</v>
      </c>
      <c r="JU32" s="11">
        <v>635.09207910403893</v>
      </c>
      <c r="JV32" s="11">
        <v>614.74922355529816</v>
      </c>
      <c r="JW32" s="11">
        <v>550.41342320797276</v>
      </c>
      <c r="JX32" s="11">
        <v>535.05016337992492</v>
      </c>
      <c r="JY32" s="11">
        <v>522.65282469571935</v>
      </c>
      <c r="JZ32" s="11">
        <v>505.71882649138911</v>
      </c>
      <c r="KA32" s="11">
        <v>492.67855075499966</v>
      </c>
      <c r="KB32" s="11">
        <v>483.66761739255764</v>
      </c>
      <c r="KC32" s="11">
        <v>465.7064025631114</v>
      </c>
      <c r="KD32" s="11">
        <v>449.68185154821458</v>
      </c>
      <c r="KE32" s="11">
        <v>450.59814236849962</v>
      </c>
      <c r="KF32" s="11">
        <v>462.38181235060676</v>
      </c>
      <c r="KG32" s="11">
        <v>468.07555211911716</v>
      </c>
      <c r="KH32" s="11">
        <v>486.58178220116844</v>
      </c>
      <c r="KI32" s="11">
        <v>490.86937395097891</v>
      </c>
      <c r="KJ32" s="11">
        <v>515.16925887656168</v>
      </c>
      <c r="KK32" s="11">
        <v>519.32581148986992</v>
      </c>
      <c r="KL32" s="23"/>
      <c r="KM32" s="11">
        <f>SMALL(Tabela2[[#This Row],[1]:[285]],1)</f>
        <v>4.2916781239910051E-12</v>
      </c>
      <c r="KN32" s="11">
        <f>MATCH(Tabela2[[#This Row],[1° menor]],Tabela2[[#This Row],[1]:[285]],0)</f>
        <v>254</v>
      </c>
      <c r="KO3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0.24999998591112271</v>
      </c>
      <c r="KP32" s="11">
        <f>VLOOKUP(Tabela2[[#This Row],[Shape]],shape!A:D,4,0)+VLOOKUP(Tabela2[[#This Row],[Shape]]+1,shape!A:E,5,0)*Tabela2[[#This Row],[% avanc]]</f>
        <v>7902.3891444166948</v>
      </c>
      <c r="KQ32" s="15">
        <f>Tabela2[[#This Row],[8686,881807]]/Tabela2[[#Headers],[8686,881807]]</f>
        <v>0.9096922601213302</v>
      </c>
      <c r="KR32" s="11">
        <f>Tabela2[[#This Row],[8686,881807]]-KP31</f>
        <v>65.453984833240611</v>
      </c>
      <c r="KS32" s="11">
        <f>(Tabela2[[#This Row],[hora bus]]-H31)*86400</f>
        <v>44.999999832361937</v>
      </c>
      <c r="KT32" s="11">
        <f>Tabela2[[#This Row],[desloc]]/Tabela2[[#This Row],[seconds]]</f>
        <v>1.4545330017127935</v>
      </c>
      <c r="KU32" s="11">
        <f>Tabela2[[#This Row],[spd m/s]]*3.6</f>
        <v>5.2363188061660573</v>
      </c>
      <c r="KV32" s="23"/>
      <c r="KW32" s="22">
        <f t="shared" si="0"/>
        <v>0</v>
      </c>
      <c r="KX32" s="23">
        <f t="shared" si="1"/>
        <v>0</v>
      </c>
      <c r="KY32" s="23">
        <f t="shared" si="2"/>
        <v>0</v>
      </c>
      <c r="KZ32" s="23">
        <f t="shared" si="3"/>
        <v>0</v>
      </c>
      <c r="LA32" s="23">
        <f t="shared" si="4"/>
        <v>0</v>
      </c>
      <c r="LB32" s="23">
        <f t="shared" si="5"/>
        <v>0</v>
      </c>
      <c r="LC32" s="23">
        <f t="shared" si="6"/>
        <v>0</v>
      </c>
      <c r="LD32" s="23">
        <f t="shared" si="7"/>
        <v>0</v>
      </c>
      <c r="LE32" s="23">
        <f t="shared" si="8"/>
        <v>7902.3891444166948</v>
      </c>
      <c r="LF32" s="22">
        <f t="shared" si="17"/>
        <v>0</v>
      </c>
      <c r="LG32" s="23">
        <f t="shared" si="9"/>
        <v>0</v>
      </c>
      <c r="LH32" s="23">
        <f t="shared" si="10"/>
        <v>0</v>
      </c>
      <c r="LI32" s="23">
        <f t="shared" si="11"/>
        <v>7902.3891444166948</v>
      </c>
      <c r="LJ32" s="23">
        <f t="shared" si="12"/>
        <v>8570.3152119992501</v>
      </c>
      <c r="LK32" s="23">
        <f t="shared" si="13"/>
        <v>0</v>
      </c>
      <c r="LL32" s="23">
        <f t="shared" si="14"/>
        <v>4</v>
      </c>
      <c r="LM32" s="23">
        <f t="shared" si="15"/>
        <v>0</v>
      </c>
      <c r="LN32" s="23">
        <f t="shared" si="16"/>
        <v>0</v>
      </c>
    </row>
    <row r="33" spans="1:326" x14ac:dyDescent="0.25">
      <c r="A33" s="22">
        <v>77996</v>
      </c>
      <c r="B33" s="22">
        <v>2</v>
      </c>
      <c r="C33" s="23" t="s">
        <v>854</v>
      </c>
      <c r="D33" s="22">
        <v>332</v>
      </c>
      <c r="E33" s="24">
        <v>1.8055555555555554E-2</v>
      </c>
      <c r="F33" s="23" t="s">
        <v>775</v>
      </c>
      <c r="G33" s="23" t="b">
        <v>1</v>
      </c>
      <c r="H33" s="25">
        <v>43538.018194444441</v>
      </c>
      <c r="I33" s="26" t="s">
        <v>176</v>
      </c>
      <c r="J33" s="23" t="s">
        <v>177</v>
      </c>
      <c r="K33" s="11">
        <f>IF(AND(Tabela2[[#This Row],[hora bus]]=H32,Tabela2[[#This Row],[lat bus]]=I32,Tabela2[[#This Row],[lon bus]]=J32),1,0)</f>
        <v>0</v>
      </c>
      <c r="L33" s="23"/>
      <c r="M33" s="11">
        <v>61</v>
      </c>
      <c r="N33" s="11">
        <v>12259.608622653828</v>
      </c>
      <c r="O33" s="11">
        <v>12251.523820607497</v>
      </c>
      <c r="P33" s="11">
        <v>12240.620945858447</v>
      </c>
      <c r="Q33" s="11">
        <v>12181.196535368706</v>
      </c>
      <c r="R33" s="11">
        <v>12099.938144465905</v>
      </c>
      <c r="S33" s="11">
        <v>12085.672839430685</v>
      </c>
      <c r="T33" s="11">
        <v>12066.703874396999</v>
      </c>
      <c r="U33" s="11">
        <v>12054.524484919244</v>
      </c>
      <c r="V33" s="11">
        <v>12036.848871231698</v>
      </c>
      <c r="W33" s="11">
        <v>12022.948064956316</v>
      </c>
      <c r="X33" s="11">
        <v>12010.266516331167</v>
      </c>
      <c r="Y33" s="11">
        <v>11983.446684478113</v>
      </c>
      <c r="Z33" s="11">
        <v>11964.701375082697</v>
      </c>
      <c r="AA33" s="11">
        <v>11939.671958099332</v>
      </c>
      <c r="AB33" s="11">
        <v>11927.869462588602</v>
      </c>
      <c r="AC33" s="11">
        <v>11911.064324287854</v>
      </c>
      <c r="AD33" s="11">
        <v>11886.893310820542</v>
      </c>
      <c r="AE33" s="11">
        <v>11878.239346113607</v>
      </c>
      <c r="AF33" s="11">
        <v>11817.581146542472</v>
      </c>
      <c r="AG33" s="11">
        <v>11797.458852178732</v>
      </c>
      <c r="AH33" s="11">
        <v>11775.323405536259</v>
      </c>
      <c r="AI33" s="11">
        <v>11755.854727899974</v>
      </c>
      <c r="AJ33" s="11">
        <v>11738.010738710125</v>
      </c>
      <c r="AK33" s="11">
        <v>11725.484774615674</v>
      </c>
      <c r="AL33" s="11">
        <v>11702.272853351868</v>
      </c>
      <c r="AM33" s="11">
        <v>11694.292666280448</v>
      </c>
      <c r="AN33" s="11">
        <v>11684.899268084218</v>
      </c>
      <c r="AO33" s="11">
        <v>11681.860671046396</v>
      </c>
      <c r="AP33" s="11">
        <v>11686.969709427794</v>
      </c>
      <c r="AQ33" s="11">
        <v>11698.119423398964</v>
      </c>
      <c r="AR33" s="11">
        <v>11701.406442860505</v>
      </c>
      <c r="AS33" s="11">
        <v>11702.700235766311</v>
      </c>
      <c r="AT33" s="11">
        <v>11716.711999827672</v>
      </c>
      <c r="AU33" s="11">
        <v>11725.656694970807</v>
      </c>
      <c r="AV33" s="11">
        <v>11724.226702761833</v>
      </c>
      <c r="AW33" s="11">
        <v>11732.292059855996</v>
      </c>
      <c r="AX33" s="11">
        <v>11743.139293141377</v>
      </c>
      <c r="AY33" s="11">
        <v>11743.415502656067</v>
      </c>
      <c r="AZ33" s="11">
        <v>11734.39333299098</v>
      </c>
      <c r="BA33" s="11">
        <v>11717.373037322715</v>
      </c>
      <c r="BB33" s="11">
        <v>11680.626045355024</v>
      </c>
      <c r="BC33" s="11">
        <v>11614.803235062442</v>
      </c>
      <c r="BD33" s="11">
        <v>11552.979231647159</v>
      </c>
      <c r="BE33" s="11">
        <v>11538.971761834886</v>
      </c>
      <c r="BF33" s="11">
        <v>11523.288250180321</v>
      </c>
      <c r="BG33" s="11">
        <v>11497.45072582079</v>
      </c>
      <c r="BH33" s="11">
        <v>11493.833065826366</v>
      </c>
      <c r="BI33" s="11">
        <v>11483.933366386627</v>
      </c>
      <c r="BJ33" s="11">
        <v>11465.257970216566</v>
      </c>
      <c r="BK33" s="11">
        <v>11403.854335657654</v>
      </c>
      <c r="BL33" s="11">
        <v>11204.232464797504</v>
      </c>
      <c r="BM33" s="11">
        <v>11113.905463368657</v>
      </c>
      <c r="BN33" s="11">
        <v>11109.98912439398</v>
      </c>
      <c r="BO33" s="11">
        <v>11018.650294345221</v>
      </c>
      <c r="BP33" s="11">
        <v>11026.08446640522</v>
      </c>
      <c r="BQ33" s="11">
        <v>10948.710284935732</v>
      </c>
      <c r="BR33" s="11">
        <v>10882.483468502835</v>
      </c>
      <c r="BS33" s="11">
        <v>10863.528214636704</v>
      </c>
      <c r="BT33" s="11">
        <v>10819.218358249007</v>
      </c>
      <c r="BU33" s="11">
        <v>10775.76470931756</v>
      </c>
      <c r="BV33" s="11">
        <v>10799.941039474948</v>
      </c>
      <c r="BW33" s="11">
        <v>10652.830842484267</v>
      </c>
      <c r="BX33" s="11">
        <v>10545.629805734661</v>
      </c>
      <c r="BY33" s="11">
        <v>10406.880945678919</v>
      </c>
      <c r="BZ33" s="11">
        <v>10376.699730366852</v>
      </c>
      <c r="CA33" s="11">
        <v>10334.207604756693</v>
      </c>
      <c r="CB33" s="11">
        <v>10271.700104546802</v>
      </c>
      <c r="CC33" s="11">
        <v>10151.978617157005</v>
      </c>
      <c r="CD33" s="11">
        <v>10059.651429100008</v>
      </c>
      <c r="CE33" s="11">
        <v>9970.1395988317181</v>
      </c>
      <c r="CF33" s="11">
        <v>9891.6068106834155</v>
      </c>
      <c r="CG33" s="11">
        <v>9705.7858169227075</v>
      </c>
      <c r="CH33" s="11">
        <v>9636.5567809053919</v>
      </c>
      <c r="CI33" s="11">
        <v>9453.485800645567</v>
      </c>
      <c r="CJ33" s="11">
        <v>9387.8164361047548</v>
      </c>
      <c r="CK33" s="11">
        <v>9302.5751851916084</v>
      </c>
      <c r="CL33" s="11">
        <v>9277.8202949257684</v>
      </c>
      <c r="CM33" s="11">
        <v>9232.2805923710421</v>
      </c>
      <c r="CN33" s="11">
        <v>9177.1763335562373</v>
      </c>
      <c r="CO33" s="11">
        <v>9099.6349832324631</v>
      </c>
      <c r="CP33" s="11">
        <v>9051.2906835575541</v>
      </c>
      <c r="CQ33" s="11">
        <v>8865.1631387740999</v>
      </c>
      <c r="CR33" s="11">
        <v>8702.6473115566787</v>
      </c>
      <c r="CS33" s="11">
        <v>8638.3638091790599</v>
      </c>
      <c r="CT33" s="11">
        <v>8613.5272557498756</v>
      </c>
      <c r="CU33" s="11">
        <v>8574.3507495911781</v>
      </c>
      <c r="CV33" s="11">
        <v>8481.5558622341268</v>
      </c>
      <c r="CW33" s="11">
        <v>8363.4441519851789</v>
      </c>
      <c r="CX33" s="11">
        <v>8310.1486194163681</v>
      </c>
      <c r="CY33" s="11">
        <v>8257.6215121859495</v>
      </c>
      <c r="CZ33" s="11">
        <v>8208.8167209361509</v>
      </c>
      <c r="DA33" s="11">
        <v>8157.2882054146867</v>
      </c>
      <c r="DB33" s="11">
        <v>8099.545324358216</v>
      </c>
      <c r="DC33" s="11">
        <v>8003.2310703911935</v>
      </c>
      <c r="DD33" s="11">
        <v>7990.4347588707542</v>
      </c>
      <c r="DE33" s="11">
        <v>7958.6443488170389</v>
      </c>
      <c r="DF33" s="11">
        <v>7943.1686484520606</v>
      </c>
      <c r="DG33" s="11">
        <v>7887.7251602683964</v>
      </c>
      <c r="DH33" s="11">
        <v>7839.6951088208534</v>
      </c>
      <c r="DI33" s="11">
        <v>7783.2194980107797</v>
      </c>
      <c r="DJ33" s="11">
        <v>7716.5815592758427</v>
      </c>
      <c r="DK33" s="11">
        <v>7464.0282931782203</v>
      </c>
      <c r="DL33" s="11">
        <v>7468.4018856293942</v>
      </c>
      <c r="DM33" s="11">
        <v>7434.1659813238393</v>
      </c>
      <c r="DN33" s="11">
        <v>7377.307607242521</v>
      </c>
      <c r="DO33" s="11">
        <v>7367.0509724026379</v>
      </c>
      <c r="DP33" s="11">
        <v>7310.4380712370494</v>
      </c>
      <c r="DQ33" s="11">
        <v>7318.0747653670542</v>
      </c>
      <c r="DR33" s="11">
        <v>7312.2425063407854</v>
      </c>
      <c r="DS33" s="11">
        <v>7303.3576604311165</v>
      </c>
      <c r="DT33" s="11">
        <v>7287.1714608954635</v>
      </c>
      <c r="DU33" s="11">
        <v>7275.9919043831833</v>
      </c>
      <c r="DV33" s="11">
        <v>7263.5903266121504</v>
      </c>
      <c r="DW33" s="11">
        <v>7255.077938002205</v>
      </c>
      <c r="DX33" s="11">
        <v>7113.8003283333492</v>
      </c>
      <c r="DY33" s="11">
        <v>7115.2181929852059</v>
      </c>
      <c r="DZ33" s="11">
        <v>7079.8644337704272</v>
      </c>
      <c r="EA33" s="11">
        <v>6969.5006220914574</v>
      </c>
      <c r="EB33" s="11">
        <v>6962.4073949003387</v>
      </c>
      <c r="EC33" s="11">
        <v>6797.4919150263941</v>
      </c>
      <c r="ED33" s="11">
        <v>6744.8827464696278</v>
      </c>
      <c r="EE33" s="11">
        <v>6513.869679919605</v>
      </c>
      <c r="EF33" s="11">
        <v>6330.1512735021925</v>
      </c>
      <c r="EG33" s="11">
        <v>6174.4902001393011</v>
      </c>
      <c r="EH33" s="11">
        <v>6056.1454307096074</v>
      </c>
      <c r="EI33" s="11">
        <v>5995.2717661035167</v>
      </c>
      <c r="EJ33" s="11">
        <v>5943.8011525261436</v>
      </c>
      <c r="EK33" s="11">
        <v>5862.1056311316988</v>
      </c>
      <c r="EL33" s="11">
        <v>5850.0944943339337</v>
      </c>
      <c r="EM33" s="11">
        <v>5763.2648199985024</v>
      </c>
      <c r="EN33" s="11">
        <v>5676.3705841232668</v>
      </c>
      <c r="EO33" s="11">
        <v>5638.3620326770315</v>
      </c>
      <c r="EP33" s="11">
        <v>5518.0301187639743</v>
      </c>
      <c r="EQ33" s="11">
        <v>5468.7496838873176</v>
      </c>
      <c r="ER33" s="11">
        <v>5359.0174309627218</v>
      </c>
      <c r="ES33" s="11">
        <v>5320.4153090734044</v>
      </c>
      <c r="ET33" s="11">
        <v>5261.161278314019</v>
      </c>
      <c r="EU33" s="11">
        <v>5215.5632613393236</v>
      </c>
      <c r="EV33" s="11">
        <v>5162.8846868865749</v>
      </c>
      <c r="EW33" s="11">
        <v>4959.7405102977937</v>
      </c>
      <c r="EX33" s="11">
        <v>4925.7977338345545</v>
      </c>
      <c r="EY33" s="11">
        <v>4793.9302503990702</v>
      </c>
      <c r="EZ33" s="11">
        <v>4683.2661439392941</v>
      </c>
      <c r="FA33" s="11">
        <v>4638.251422199327</v>
      </c>
      <c r="FB33" s="11">
        <v>4610.7171233666195</v>
      </c>
      <c r="FC33" s="11">
        <v>4566.4608548564511</v>
      </c>
      <c r="FD33" s="11">
        <v>4461.872643393508</v>
      </c>
      <c r="FE33" s="11">
        <v>4321.674837419594</v>
      </c>
      <c r="FF33" s="11">
        <v>4319.0109625692312</v>
      </c>
      <c r="FG33" s="11">
        <v>4283.0810102989763</v>
      </c>
      <c r="FH33" s="11">
        <v>4214.5630263489966</v>
      </c>
      <c r="FI33" s="11">
        <v>4186.4532765098775</v>
      </c>
      <c r="FJ33" s="11">
        <v>4182.8158395836181</v>
      </c>
      <c r="FK33" s="11">
        <v>4179.0589048093916</v>
      </c>
      <c r="FL33" s="11">
        <v>4178.269933475678</v>
      </c>
      <c r="FM33" s="11">
        <v>4166.9805276562611</v>
      </c>
      <c r="FN33" s="11">
        <v>4180.0670031281097</v>
      </c>
      <c r="FO33" s="11">
        <v>4178.6105760656119</v>
      </c>
      <c r="FP33" s="11">
        <v>4175.97757543854</v>
      </c>
      <c r="FQ33" s="11">
        <v>4179.9131954583927</v>
      </c>
      <c r="FR33" s="11">
        <v>4158.322526200197</v>
      </c>
      <c r="FS33" s="11">
        <v>4127.1285177368381</v>
      </c>
      <c r="FT33" s="11">
        <v>4067.8914715314268</v>
      </c>
      <c r="FU33" s="11">
        <v>3968.3284974615081</v>
      </c>
      <c r="FV33" s="11">
        <v>3937.1381243583528</v>
      </c>
      <c r="FW33" s="11">
        <v>3909.2224236070892</v>
      </c>
      <c r="FX33" s="11">
        <v>3879.7898152671164</v>
      </c>
      <c r="FY33" s="11">
        <v>3856.8799659642305</v>
      </c>
      <c r="FZ33" s="11">
        <v>3828.3442514407234</v>
      </c>
      <c r="GA33" s="11">
        <v>3809.9757991025717</v>
      </c>
      <c r="GB33" s="11">
        <v>3785.9762103984708</v>
      </c>
      <c r="GC33" s="11">
        <v>3765.1505854570973</v>
      </c>
      <c r="GD33" s="11">
        <v>3754.6027735768589</v>
      </c>
      <c r="GE33" s="11">
        <v>3745.3066460012401</v>
      </c>
      <c r="GF33" s="11">
        <v>3740.2705077961646</v>
      </c>
      <c r="GG33" s="11">
        <v>3730.3151089719213</v>
      </c>
      <c r="GH33" s="11">
        <v>3725.5220334099977</v>
      </c>
      <c r="GI33" s="11">
        <v>3708.3915135003817</v>
      </c>
      <c r="GJ33" s="11">
        <v>3685.7852688067487</v>
      </c>
      <c r="GK33" s="11">
        <v>3659.1429281793771</v>
      </c>
      <c r="GL33" s="11">
        <v>3657.7767427808963</v>
      </c>
      <c r="GM33" s="11">
        <v>3625.6789332219892</v>
      </c>
      <c r="GN33" s="11">
        <v>3603.4240853983069</v>
      </c>
      <c r="GO33" s="11">
        <v>3570.0625347238438</v>
      </c>
      <c r="GP33" s="11">
        <v>3485.4503791679031</v>
      </c>
      <c r="GQ33" s="11">
        <v>3348.6672776204296</v>
      </c>
      <c r="GR33" s="11">
        <v>3197.0226020640994</v>
      </c>
      <c r="GS33" s="11">
        <v>3139.0292341471991</v>
      </c>
      <c r="GT33" s="11">
        <v>3122.9926634342346</v>
      </c>
      <c r="GU33" s="11">
        <v>3102.4468682048609</v>
      </c>
      <c r="GV33" s="11">
        <v>3085.3686499402311</v>
      </c>
      <c r="GW33" s="11">
        <v>3070.9208892430179</v>
      </c>
      <c r="GX33" s="11">
        <v>3061.0322779486519</v>
      </c>
      <c r="GY33" s="11">
        <v>2991.2430913939161</v>
      </c>
      <c r="GZ33" s="11">
        <v>3053.2840188035475</v>
      </c>
      <c r="HA33" s="11">
        <v>3055.6836405671697</v>
      </c>
      <c r="HB33" s="11">
        <v>3051.7043460567479</v>
      </c>
      <c r="HC33" s="11">
        <v>3048.9350809512052</v>
      </c>
      <c r="HD33" s="11">
        <v>3047.9029691662117</v>
      </c>
      <c r="HE33" s="11">
        <v>3027.8863150448319</v>
      </c>
      <c r="HF33" s="11">
        <v>2915.5724802465043</v>
      </c>
      <c r="HG33" s="11">
        <v>2837.9900989601197</v>
      </c>
      <c r="HH33" s="11">
        <v>2759.6368671256623</v>
      </c>
      <c r="HI33" s="11">
        <v>2723.4621709114404</v>
      </c>
      <c r="HJ33" s="11">
        <v>2697.316378751822</v>
      </c>
      <c r="HK33" s="11">
        <v>2659.2623785381379</v>
      </c>
      <c r="HL33" s="11">
        <v>2631.3171219379424</v>
      </c>
      <c r="HM33" s="11">
        <v>2577.055418219782</v>
      </c>
      <c r="HN33" s="11">
        <v>2517.6795150244743</v>
      </c>
      <c r="HO33" s="11">
        <v>2478.3654677117247</v>
      </c>
      <c r="HP33" s="11">
        <v>2494.2267628433237</v>
      </c>
      <c r="HQ33" s="11">
        <v>2483.9721802585659</v>
      </c>
      <c r="HR33" s="11">
        <v>2394.6652242058658</v>
      </c>
      <c r="HS33" s="11">
        <v>2406.7319059048373</v>
      </c>
      <c r="HT33" s="11">
        <v>2413.9191591400736</v>
      </c>
      <c r="HU33" s="11">
        <v>2374.2575720924965</v>
      </c>
      <c r="HV33" s="11">
        <v>2364.5287106940664</v>
      </c>
      <c r="HW33" s="11">
        <v>2341.7146738165366</v>
      </c>
      <c r="HX33" s="11">
        <v>2312.3359360440845</v>
      </c>
      <c r="HY33" s="11">
        <v>2265.9933800411372</v>
      </c>
      <c r="HZ33" s="11">
        <v>2105.1274248422742</v>
      </c>
      <c r="IA33" s="11">
        <v>1952.8146741770263</v>
      </c>
      <c r="IB33" s="11">
        <v>1898.730263231022</v>
      </c>
      <c r="IC33" s="11">
        <v>1842.3691979500506</v>
      </c>
      <c r="ID33" s="11">
        <v>1791.6172613686692</v>
      </c>
      <c r="IE33" s="11">
        <v>1733.2646840149264</v>
      </c>
      <c r="IF33" s="11">
        <v>1602.2905742121427</v>
      </c>
      <c r="IG33" s="11">
        <v>1569.2739728459853</v>
      </c>
      <c r="IH33" s="11">
        <v>1524.7285459424788</v>
      </c>
      <c r="II33" s="11">
        <v>1486.5719543238085</v>
      </c>
      <c r="IJ33" s="11">
        <v>1435.4693522436453</v>
      </c>
      <c r="IK33" s="11">
        <v>1398.7272005565999</v>
      </c>
      <c r="IL33" s="11">
        <v>1358.8097515736144</v>
      </c>
      <c r="IM33" s="11">
        <v>1298.8464166315678</v>
      </c>
      <c r="IN33" s="11">
        <v>1169.0136345631549</v>
      </c>
      <c r="IO33" s="11">
        <v>1142.4655666505037</v>
      </c>
      <c r="IP33" s="11">
        <v>1141.5150334905031</v>
      </c>
      <c r="IQ33" s="11">
        <v>1086.3097970801505</v>
      </c>
      <c r="IR33" s="11">
        <v>1018.0348183510025</v>
      </c>
      <c r="IS33" s="11">
        <v>978.47582923343452</v>
      </c>
      <c r="IT33" s="11">
        <v>955.782027922211</v>
      </c>
      <c r="IU33" s="11">
        <v>938.60882414697801</v>
      </c>
      <c r="IV33" s="11">
        <v>932.74497495743356</v>
      </c>
      <c r="IW33" s="11">
        <v>922.35046237902759</v>
      </c>
      <c r="IX33" s="11">
        <v>901.94515099039108</v>
      </c>
      <c r="IY33" s="11">
        <v>863.0034837811055</v>
      </c>
      <c r="IZ33" s="11">
        <v>815.94950906101246</v>
      </c>
      <c r="JA33" s="11">
        <v>730.01000836003982</v>
      </c>
      <c r="JB33" s="11">
        <v>634.49130000829609</v>
      </c>
      <c r="JC33" s="11">
        <v>577.40179451777897</v>
      </c>
      <c r="JD33" s="11">
        <v>578.87521527626257</v>
      </c>
      <c r="JE33" s="11">
        <v>576.86003019405541</v>
      </c>
      <c r="JF33" s="11">
        <v>577.69510500379613</v>
      </c>
      <c r="JG33" s="11">
        <v>535.44623871978695</v>
      </c>
      <c r="JH33" s="11">
        <v>524.08515182930103</v>
      </c>
      <c r="JI33" s="11">
        <v>505.69834887406563</v>
      </c>
      <c r="JJ33" s="11">
        <v>501.9780693972429</v>
      </c>
      <c r="JK33" s="11">
        <v>421.54172758229726</v>
      </c>
      <c r="JL33" s="11">
        <v>417.02862535560985</v>
      </c>
      <c r="JM33" s="11">
        <v>394.88269229733675</v>
      </c>
      <c r="JN33" s="11">
        <v>171.13467375298632</v>
      </c>
      <c r="JO33" s="11">
        <v>20.35067708387156</v>
      </c>
      <c r="JP33" s="11">
        <v>1.2398970739013748E-12</v>
      </c>
      <c r="JQ33" s="11">
        <v>20.348394368663392</v>
      </c>
      <c r="JR33" s="11">
        <v>62.24955073075305</v>
      </c>
      <c r="JS33" s="11">
        <v>94.448104801868894</v>
      </c>
      <c r="JT33" s="11">
        <v>252.53736160442827</v>
      </c>
      <c r="JU33" s="11">
        <v>329.57385275095351</v>
      </c>
      <c r="JV33" s="11">
        <v>309.53921893032998</v>
      </c>
      <c r="JW33" s="11">
        <v>288.41763480146187</v>
      </c>
      <c r="JX33" s="11">
        <v>334.14375820993627</v>
      </c>
      <c r="JY33" s="11">
        <v>350.45310500811235</v>
      </c>
      <c r="JZ33" s="11">
        <v>359.97283017493828</v>
      </c>
      <c r="KA33" s="11">
        <v>374.02786498163658</v>
      </c>
      <c r="KB33" s="11">
        <v>386.5143869118026</v>
      </c>
      <c r="KC33" s="11">
        <v>393.80654275685589</v>
      </c>
      <c r="KD33" s="11">
        <v>393.56953530868367</v>
      </c>
      <c r="KE33" s="11">
        <v>383.16179966342287</v>
      </c>
      <c r="KF33" s="11">
        <v>376.75497393023096</v>
      </c>
      <c r="KG33" s="11">
        <v>359.39487444880939</v>
      </c>
      <c r="KH33" s="11">
        <v>355.90432038411751</v>
      </c>
      <c r="KI33" s="11">
        <v>334.75630643080939</v>
      </c>
      <c r="KJ33" s="11">
        <v>336.09320306332017</v>
      </c>
      <c r="KK33" s="11">
        <v>332.33253220350093</v>
      </c>
      <c r="KL33" s="23"/>
      <c r="KM33" s="11">
        <f>SMALL(Tabela2[[#This Row],[1]:[285]],1)</f>
        <v>1.2398970739013748E-12</v>
      </c>
      <c r="KN33" s="11">
        <f>MATCH(Tabela2[[#This Row],[1° menor]],Tabela2[[#This Row],[1]:[285]],0)</f>
        <v>263</v>
      </c>
      <c r="KO3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0.49999999712482496</v>
      </c>
      <c r="KP33" s="11">
        <f>VLOOKUP(Tabela2[[#This Row],[Shape]],shape!A:D,4,0)+VLOOKUP(Tabela2[[#This Row],[Shape]]+1,shape!A:E,5,0)*Tabela2[[#This Row],[% avanc]]</f>
        <v>8263.4995104336413</v>
      </c>
      <c r="KQ33" s="15">
        <f>Tabela2[[#This Row],[8686,881807]]/Tabela2[[#Headers],[8686,881807]]</f>
        <v>0.95126187900643566</v>
      </c>
      <c r="KR33" s="11">
        <f>Tabela2[[#This Row],[8686,881807]]-KP32</f>
        <v>361.1103660169465</v>
      </c>
      <c r="KS33" s="11">
        <f>(Tabela2[[#This Row],[hora bus]]-H32)*86400</f>
        <v>57.999999728053808</v>
      </c>
      <c r="KT33" s="11">
        <f>Tabela2[[#This Row],[desloc]]/Tabela2[[#This Row],[seconds]]</f>
        <v>6.2260408225878381</v>
      </c>
      <c r="KU33" s="11">
        <f>Tabela2[[#This Row],[spd m/s]]*3.6</f>
        <v>22.413746961316217</v>
      </c>
      <c r="KV33" s="23"/>
      <c r="KW33" s="22">
        <f t="shared" si="0"/>
        <v>0</v>
      </c>
      <c r="KX33" s="23">
        <f t="shared" si="1"/>
        <v>0</v>
      </c>
      <c r="KY33" s="23">
        <f t="shared" si="2"/>
        <v>0</v>
      </c>
      <c r="KZ33" s="23">
        <f t="shared" si="3"/>
        <v>0</v>
      </c>
      <c r="LA33" s="23">
        <f t="shared" si="4"/>
        <v>0</v>
      </c>
      <c r="LB33" s="23">
        <f t="shared" si="5"/>
        <v>0</v>
      </c>
      <c r="LC33" s="23">
        <f t="shared" si="6"/>
        <v>0</v>
      </c>
      <c r="LD33" s="23">
        <f t="shared" si="7"/>
        <v>0</v>
      </c>
      <c r="LE33" s="23">
        <f t="shared" si="8"/>
        <v>8263.4995104336413</v>
      </c>
      <c r="LF33" s="22">
        <f t="shared" si="17"/>
        <v>0</v>
      </c>
      <c r="LG33" s="23">
        <f t="shared" si="9"/>
        <v>0</v>
      </c>
      <c r="LH33" s="23">
        <f t="shared" si="10"/>
        <v>0</v>
      </c>
      <c r="LI33" s="23">
        <f t="shared" si="11"/>
        <v>8263.4995104336413</v>
      </c>
      <c r="LJ33" s="23">
        <f t="shared" si="12"/>
        <v>8570.3152119992501</v>
      </c>
      <c r="LK33" s="23">
        <f t="shared" si="13"/>
        <v>0</v>
      </c>
      <c r="LL33" s="23">
        <f t="shared" si="14"/>
        <v>3</v>
      </c>
      <c r="LM33" s="23">
        <f t="shared" si="15"/>
        <v>0</v>
      </c>
      <c r="LN33" s="23">
        <f t="shared" si="16"/>
        <v>0</v>
      </c>
    </row>
    <row r="34" spans="1:326" x14ac:dyDescent="0.25">
      <c r="A34" s="22">
        <v>77997</v>
      </c>
      <c r="B34" s="22">
        <v>2</v>
      </c>
      <c r="C34" s="23" t="s">
        <v>855</v>
      </c>
      <c r="D34" s="22">
        <v>332</v>
      </c>
      <c r="E34" s="24">
        <v>1.8055555555555554E-2</v>
      </c>
      <c r="F34" s="23" t="s">
        <v>775</v>
      </c>
      <c r="G34" s="23" t="b">
        <v>1</v>
      </c>
      <c r="H34" s="25">
        <v>43538.018564814818</v>
      </c>
      <c r="I34" s="26" t="s">
        <v>390</v>
      </c>
      <c r="J34" s="23" t="s">
        <v>391</v>
      </c>
      <c r="K34" s="11">
        <f>IF(AND(Tabela2[[#This Row],[hora bus]]=H33,Tabela2[[#This Row],[lat bus]]=I33,Tabela2[[#This Row],[lon bus]]=J33),1,0)</f>
        <v>0</v>
      </c>
      <c r="L34" s="23"/>
      <c r="M34" s="11">
        <v>63</v>
      </c>
      <c r="N34" s="11">
        <v>12342.303863390021</v>
      </c>
      <c r="O34" s="11">
        <v>12334.205638635962</v>
      </c>
      <c r="P34" s="11">
        <v>12323.288122454518</v>
      </c>
      <c r="Q34" s="11">
        <v>12263.869217241836</v>
      </c>
      <c r="R34" s="11">
        <v>12182.714266579402</v>
      </c>
      <c r="S34" s="11">
        <v>12168.554960698526</v>
      </c>
      <c r="T34" s="11">
        <v>12149.608961365428</v>
      </c>
      <c r="U34" s="11">
        <v>12137.436197697461</v>
      </c>
      <c r="V34" s="11">
        <v>12119.753776563615</v>
      </c>
      <c r="W34" s="11">
        <v>12105.836815736046</v>
      </c>
      <c r="X34" s="11">
        <v>12093.135722199257</v>
      </c>
      <c r="Y34" s="11">
        <v>12066.282663657285</v>
      </c>
      <c r="Z34" s="11">
        <v>12047.497215024649</v>
      </c>
      <c r="AA34" s="11">
        <v>12022.44118892874</v>
      </c>
      <c r="AB34" s="11">
        <v>12010.628172846635</v>
      </c>
      <c r="AC34" s="11">
        <v>11993.821982633513</v>
      </c>
      <c r="AD34" s="11">
        <v>11969.673483586477</v>
      </c>
      <c r="AE34" s="11">
        <v>11961.050381555471</v>
      </c>
      <c r="AF34" s="11">
        <v>11900.516768162564</v>
      </c>
      <c r="AG34" s="11">
        <v>11880.574365584147</v>
      </c>
      <c r="AH34" s="11">
        <v>11858.541815327768</v>
      </c>
      <c r="AI34" s="11">
        <v>11839.142956424339</v>
      </c>
      <c r="AJ34" s="11">
        <v>11821.355150785204</v>
      </c>
      <c r="AK34" s="11">
        <v>11808.874241580095</v>
      </c>
      <c r="AL34" s="11">
        <v>11785.713284412592</v>
      </c>
      <c r="AM34" s="11">
        <v>11777.781849562016</v>
      </c>
      <c r="AN34" s="11">
        <v>11768.437750337083</v>
      </c>
      <c r="AO34" s="11">
        <v>11765.473243910712</v>
      </c>
      <c r="AP34" s="11">
        <v>11770.665660653322</v>
      </c>
      <c r="AQ34" s="11">
        <v>11781.876213312362</v>
      </c>
      <c r="AR34" s="11">
        <v>11785.204224831296</v>
      </c>
      <c r="AS34" s="11">
        <v>11786.564713959822</v>
      </c>
      <c r="AT34" s="11">
        <v>11800.648255587865</v>
      </c>
      <c r="AU34" s="11">
        <v>11809.633560949091</v>
      </c>
      <c r="AV34" s="11">
        <v>11808.265276293165</v>
      </c>
      <c r="AW34" s="11">
        <v>11816.443389203983</v>
      </c>
      <c r="AX34" s="11">
        <v>11827.412547945079</v>
      </c>
      <c r="AY34" s="11">
        <v>11827.7967301505</v>
      </c>
      <c r="AZ34" s="11">
        <v>11818.877907833623</v>
      </c>
      <c r="BA34" s="11">
        <v>11801.966446727245</v>
      </c>
      <c r="BB34" s="11">
        <v>11765.352039610634</v>
      </c>
      <c r="BC34" s="11">
        <v>11699.645971565627</v>
      </c>
      <c r="BD34" s="11">
        <v>11637.928531998024</v>
      </c>
      <c r="BE34" s="11">
        <v>11624.02225882108</v>
      </c>
      <c r="BF34" s="11">
        <v>11608.422653484822</v>
      </c>
      <c r="BG34" s="11">
        <v>11582.715381289923</v>
      </c>
      <c r="BH34" s="11">
        <v>11579.225133972186</v>
      </c>
      <c r="BI34" s="11">
        <v>11569.411256404899</v>
      </c>
      <c r="BJ34" s="11">
        <v>11550.829818745604</v>
      </c>
      <c r="BK34" s="11">
        <v>11489.6037809999</v>
      </c>
      <c r="BL34" s="11">
        <v>11290.50796974992</v>
      </c>
      <c r="BM34" s="11">
        <v>11200.858730018421</v>
      </c>
      <c r="BN34" s="11">
        <v>11197.299495873589</v>
      </c>
      <c r="BO34" s="11">
        <v>11106.234776955826</v>
      </c>
      <c r="BP34" s="11">
        <v>11113.897200517016</v>
      </c>
      <c r="BQ34" s="11">
        <v>11036.701555211082</v>
      </c>
      <c r="BR34" s="11">
        <v>10970.755717450769</v>
      </c>
      <c r="BS34" s="11">
        <v>10951.985482494818</v>
      </c>
      <c r="BT34" s="11">
        <v>10907.768005184247</v>
      </c>
      <c r="BU34" s="11">
        <v>10864.556987243526</v>
      </c>
      <c r="BV34" s="11">
        <v>10889.116692493064</v>
      </c>
      <c r="BW34" s="11">
        <v>10742.076309648515</v>
      </c>
      <c r="BX34" s="11">
        <v>10634.681922730484</v>
      </c>
      <c r="BY34" s="11">
        <v>10495.755366689556</v>
      </c>
      <c r="BZ34" s="11">
        <v>10465.440704976705</v>
      </c>
      <c r="CA34" s="11">
        <v>10422.923716976835</v>
      </c>
      <c r="CB34" s="11">
        <v>10360.437930775501</v>
      </c>
      <c r="CC34" s="11">
        <v>10240.772164371483</v>
      </c>
      <c r="CD34" s="11">
        <v>10148.52422846907</v>
      </c>
      <c r="CE34" s="11">
        <v>10059.110145431647</v>
      </c>
      <c r="CF34" s="11">
        <v>9980.6920954498291</v>
      </c>
      <c r="CG34" s="11">
        <v>9795.0543615328352</v>
      </c>
      <c r="CH34" s="11">
        <v>9726.0016047958416</v>
      </c>
      <c r="CI34" s="11">
        <v>9543.1094874921673</v>
      </c>
      <c r="CJ34" s="11">
        <v>9477.6233749274252</v>
      </c>
      <c r="CK34" s="11">
        <v>9392.4877645292163</v>
      </c>
      <c r="CL34" s="11">
        <v>9367.8052114215934</v>
      </c>
      <c r="CM34" s="11">
        <v>9322.3205617967687</v>
      </c>
      <c r="CN34" s="11">
        <v>9267.2912845600931</v>
      </c>
      <c r="CO34" s="11">
        <v>9189.8398612648489</v>
      </c>
      <c r="CP34" s="11">
        <v>9141.5860373946616</v>
      </c>
      <c r="CQ34" s="11">
        <v>8955.6447370473834</v>
      </c>
      <c r="CR34" s="11">
        <v>8793.408542382238</v>
      </c>
      <c r="CS34" s="11">
        <v>8729.3068891613784</v>
      </c>
      <c r="CT34" s="11">
        <v>8704.538207022284</v>
      </c>
      <c r="CU34" s="11">
        <v>8665.4076540602109</v>
      </c>
      <c r="CV34" s="11">
        <v>8572.7138911136281</v>
      </c>
      <c r="CW34" s="11">
        <v>8454.7704789439886</v>
      </c>
      <c r="CX34" s="11">
        <v>8401.6146919621988</v>
      </c>
      <c r="CY34" s="11">
        <v>8349.1721379596329</v>
      </c>
      <c r="CZ34" s="11">
        <v>8300.4289651750969</v>
      </c>
      <c r="DA34" s="11">
        <v>8248.9417319930362</v>
      </c>
      <c r="DB34" s="11">
        <v>8191.2158733604629</v>
      </c>
      <c r="DC34" s="11">
        <v>8094.8928279413149</v>
      </c>
      <c r="DD34" s="11">
        <v>8082.0888041543576</v>
      </c>
      <c r="DE34" s="11">
        <v>8050.2966318728422</v>
      </c>
      <c r="DF34" s="11">
        <v>8034.813391103602</v>
      </c>
      <c r="DG34" s="11">
        <v>7979.3388354696672</v>
      </c>
      <c r="DH34" s="11">
        <v>7931.2287696808871</v>
      </c>
      <c r="DI34" s="11">
        <v>7874.6428172617716</v>
      </c>
      <c r="DJ34" s="11">
        <v>7808.1115044732451</v>
      </c>
      <c r="DK34" s="11">
        <v>7556.3331977325961</v>
      </c>
      <c r="DL34" s="11">
        <v>7561.5125796116381</v>
      </c>
      <c r="DM34" s="11">
        <v>7527.5857644659482</v>
      </c>
      <c r="DN34" s="11">
        <v>7470.9579400917746</v>
      </c>
      <c r="DO34" s="11">
        <v>7460.8617469867049</v>
      </c>
      <c r="DP34" s="11">
        <v>7404.402966901549</v>
      </c>
      <c r="DQ34" s="11">
        <v>7412.1647430930288</v>
      </c>
      <c r="DR34" s="11">
        <v>7406.3627977624419</v>
      </c>
      <c r="DS34" s="11">
        <v>7397.5048337820408</v>
      </c>
      <c r="DT34" s="11">
        <v>7381.3304020621254</v>
      </c>
      <c r="DU34" s="11">
        <v>7370.1392130600534</v>
      </c>
      <c r="DV34" s="11">
        <v>7357.7123902889562</v>
      </c>
      <c r="DW34" s="11">
        <v>7349.1602029587366</v>
      </c>
      <c r="DX34" s="11">
        <v>7207.6676487799841</v>
      </c>
      <c r="DY34" s="11">
        <v>7208.8617789413556</v>
      </c>
      <c r="DZ34" s="11">
        <v>7173.4243301540491</v>
      </c>
      <c r="EA34" s="11">
        <v>7063.1765994126226</v>
      </c>
      <c r="EB34" s="11">
        <v>7056.2825479531348</v>
      </c>
      <c r="EC34" s="11">
        <v>6891.5702747300475</v>
      </c>
      <c r="ED34" s="11">
        <v>6839.2038028159686</v>
      </c>
      <c r="EE34" s="11">
        <v>6608.3098937708819</v>
      </c>
      <c r="EF34" s="11">
        <v>6424.6808458311289</v>
      </c>
      <c r="EG34" s="11">
        <v>6269.0976026862691</v>
      </c>
      <c r="EH34" s="11">
        <v>6150.8291703969589</v>
      </c>
      <c r="EI34" s="11">
        <v>6090.026177046896</v>
      </c>
      <c r="EJ34" s="11">
        <v>6038.6283517141137</v>
      </c>
      <c r="EK34" s="11">
        <v>5956.9544176938343</v>
      </c>
      <c r="EL34" s="11">
        <v>5944.9225621512442</v>
      </c>
      <c r="EM34" s="11">
        <v>5858.0912995489571</v>
      </c>
      <c r="EN34" s="11">
        <v>5771.2486568274389</v>
      </c>
      <c r="EO34" s="11">
        <v>5733.3315274418292</v>
      </c>
      <c r="EP34" s="11">
        <v>5613.1654514746242</v>
      </c>
      <c r="EQ34" s="11">
        <v>5564.0809164049897</v>
      </c>
      <c r="ER34" s="11">
        <v>5454.5310169550839</v>
      </c>
      <c r="ES34" s="11">
        <v>5416.0905520065171</v>
      </c>
      <c r="ET34" s="11">
        <v>5356.9375942668148</v>
      </c>
      <c r="EU34" s="11">
        <v>5311.4365743350545</v>
      </c>
      <c r="EV34" s="11">
        <v>5258.8475496659157</v>
      </c>
      <c r="EW34" s="11">
        <v>5055.8760339596829</v>
      </c>
      <c r="EX34" s="11">
        <v>5022.0910751258307</v>
      </c>
      <c r="EY34" s="11">
        <v>4890.2970628884732</v>
      </c>
      <c r="EZ34" s="11">
        <v>4779.6852394204634</v>
      </c>
      <c r="FA34" s="11">
        <v>4734.6743716794381</v>
      </c>
      <c r="FB34" s="11">
        <v>4707.128897986031</v>
      </c>
      <c r="FC34" s="11">
        <v>4662.8579735791036</v>
      </c>
      <c r="FD34" s="11">
        <v>4558.2282975898879</v>
      </c>
      <c r="FE34" s="11">
        <v>4417.928973878852</v>
      </c>
      <c r="FF34" s="11">
        <v>4415.1822891222182</v>
      </c>
      <c r="FG34" s="11">
        <v>4379.212931341277</v>
      </c>
      <c r="FH34" s="11">
        <v>4310.6209517501302</v>
      </c>
      <c r="FI34" s="11">
        <v>4282.4220366255186</v>
      </c>
      <c r="FJ34" s="11">
        <v>4278.721080849089</v>
      </c>
      <c r="FK34" s="11">
        <v>4274.919690720948</v>
      </c>
      <c r="FL34" s="11">
        <v>4274.0891259096006</v>
      </c>
      <c r="FM34" s="11">
        <v>4262.7210657363403</v>
      </c>
      <c r="FN34" s="11">
        <v>4275.7088717133356</v>
      </c>
      <c r="FO34" s="11">
        <v>4274.1688427884728</v>
      </c>
      <c r="FP34" s="11">
        <v>4271.4462600047409</v>
      </c>
      <c r="FQ34" s="11">
        <v>4275.3119772434211</v>
      </c>
      <c r="FR34" s="11">
        <v>4253.6141967076401</v>
      </c>
      <c r="FS34" s="11">
        <v>4222.2107681333282</v>
      </c>
      <c r="FT34" s="11">
        <v>4162.6611574288036</v>
      </c>
      <c r="FU34" s="11">
        <v>4062.6515499366769</v>
      </c>
      <c r="FV34" s="11">
        <v>4031.1527019770001</v>
      </c>
      <c r="FW34" s="11">
        <v>4003.182738390547</v>
      </c>
      <c r="FX34" s="11">
        <v>3973.7366881118633</v>
      </c>
      <c r="FY34" s="11">
        <v>3950.8068141298231</v>
      </c>
      <c r="FZ34" s="11">
        <v>3922.2192389116899</v>
      </c>
      <c r="GA34" s="11">
        <v>3903.769773856086</v>
      </c>
      <c r="GB34" s="11">
        <v>3879.6600223333976</v>
      </c>
      <c r="GC34" s="11">
        <v>3858.676964659689</v>
      </c>
      <c r="GD34" s="11">
        <v>3847.9727502677879</v>
      </c>
      <c r="GE34" s="11">
        <v>3838.5511373373265</v>
      </c>
      <c r="GF34" s="11">
        <v>3833.4175207132139</v>
      </c>
      <c r="GG34" s="11">
        <v>3823.4000688090714</v>
      </c>
      <c r="GH34" s="11">
        <v>3818.5735233410769</v>
      </c>
      <c r="GI34" s="11">
        <v>3801.4180471212703</v>
      </c>
      <c r="GJ34" s="11">
        <v>3778.8034859317759</v>
      </c>
      <c r="GK34" s="11">
        <v>3752.2096600785389</v>
      </c>
      <c r="GL34" s="11">
        <v>3750.8898958988348</v>
      </c>
      <c r="GM34" s="11">
        <v>3718.8588097046018</v>
      </c>
      <c r="GN34" s="11">
        <v>3696.6928182139377</v>
      </c>
      <c r="GO34" s="11">
        <v>3663.3702977333614</v>
      </c>
      <c r="GP34" s="11">
        <v>3578.7470014128476</v>
      </c>
      <c r="GQ34" s="11">
        <v>3441.7600115672312</v>
      </c>
      <c r="GR34" s="11">
        <v>3289.6513585209</v>
      </c>
      <c r="GS34" s="11">
        <v>3231.2400367701316</v>
      </c>
      <c r="GT34" s="11">
        <v>3215.0274068367899</v>
      </c>
      <c r="GU34" s="11">
        <v>3194.3557186967578</v>
      </c>
      <c r="GV34" s="11">
        <v>3177.0884577693105</v>
      </c>
      <c r="GW34" s="11">
        <v>3162.4147852748065</v>
      </c>
      <c r="GX34" s="11">
        <v>3152.2791702882987</v>
      </c>
      <c r="GY34" s="11">
        <v>3081.5393827932089</v>
      </c>
      <c r="GZ34" s="11">
        <v>3142.6253814377183</v>
      </c>
      <c r="HA34" s="11">
        <v>3144.7998748347109</v>
      </c>
      <c r="HB34" s="11">
        <v>3140.6342798144165</v>
      </c>
      <c r="HC34" s="11">
        <v>3137.702950274127</v>
      </c>
      <c r="HD34" s="11">
        <v>3136.5531138161591</v>
      </c>
      <c r="HE34" s="11">
        <v>3116.2752567297889</v>
      </c>
      <c r="HF34" s="11">
        <v>3003.8917767720309</v>
      </c>
      <c r="HG34" s="11">
        <v>2926.6568199600292</v>
      </c>
      <c r="HH34" s="11">
        <v>2848.750629393518</v>
      </c>
      <c r="HI34" s="11">
        <v>2812.9432748754775</v>
      </c>
      <c r="HJ34" s="11">
        <v>2787.0183502296272</v>
      </c>
      <c r="HK34" s="11">
        <v>2749.2503338010829</v>
      </c>
      <c r="HL34" s="11">
        <v>2721.7056127262586</v>
      </c>
      <c r="HM34" s="11">
        <v>2668.1011091466462</v>
      </c>
      <c r="HN34" s="11">
        <v>2609.7556918534115</v>
      </c>
      <c r="HO34" s="11">
        <v>2571.5037202225067</v>
      </c>
      <c r="HP34" s="11">
        <v>2587.9339854286081</v>
      </c>
      <c r="HQ34" s="11">
        <v>2577.8712889290628</v>
      </c>
      <c r="HR34" s="11">
        <v>2489.1749185653784</v>
      </c>
      <c r="HS34" s="11">
        <v>2501.9087725440218</v>
      </c>
      <c r="HT34" s="11">
        <v>2509.2951111117868</v>
      </c>
      <c r="HU34" s="11">
        <v>2469.8385969020928</v>
      </c>
      <c r="HV34" s="11">
        <v>2460.3460931949608</v>
      </c>
      <c r="HW34" s="11">
        <v>2437.653421249739</v>
      </c>
      <c r="HX34" s="11">
        <v>2408.3600666426241</v>
      </c>
      <c r="HY34" s="11">
        <v>2362.0916595050985</v>
      </c>
      <c r="HZ34" s="11">
        <v>2201.3226366335634</v>
      </c>
      <c r="IA34" s="11">
        <v>2049.1250279696851</v>
      </c>
      <c r="IB34" s="11">
        <v>1995.1073387505919</v>
      </c>
      <c r="IC34" s="11">
        <v>1938.7693867325745</v>
      </c>
      <c r="ID34" s="11">
        <v>1888.0346574663251</v>
      </c>
      <c r="IE34" s="11">
        <v>1829.6916466790135</v>
      </c>
      <c r="IF34" s="11">
        <v>1698.7117606168174</v>
      </c>
      <c r="IG34" s="11">
        <v>1665.6827946689091</v>
      </c>
      <c r="IH34" s="11">
        <v>1621.1314877367388</v>
      </c>
      <c r="II34" s="11">
        <v>1582.9727781473266</v>
      </c>
      <c r="IJ34" s="11">
        <v>1531.8762088677236</v>
      </c>
      <c r="IK34" s="11">
        <v>1495.1468138273656</v>
      </c>
      <c r="IL34" s="11">
        <v>1455.2381325877166</v>
      </c>
      <c r="IM34" s="11">
        <v>1395.2683862810816</v>
      </c>
      <c r="IN34" s="11">
        <v>1265.3479474450228</v>
      </c>
      <c r="IO34" s="11">
        <v>1238.6976216585263</v>
      </c>
      <c r="IP34" s="11">
        <v>1237.7233510988215</v>
      </c>
      <c r="IQ34" s="11">
        <v>1182.4835209625403</v>
      </c>
      <c r="IR34" s="11">
        <v>1114.1411388570293</v>
      </c>
      <c r="IS34" s="11">
        <v>1074.5196596747724</v>
      </c>
      <c r="IT34" s="11">
        <v>1051.7725934632788</v>
      </c>
      <c r="IU34" s="11">
        <v>1034.5571981081412</v>
      </c>
      <c r="IV34" s="11">
        <v>1028.6691469743819</v>
      </c>
      <c r="IW34" s="11">
        <v>1018.2529577836963</v>
      </c>
      <c r="IX34" s="11">
        <v>997.79415113021878</v>
      </c>
      <c r="IY34" s="11">
        <v>958.72040865510178</v>
      </c>
      <c r="IZ34" s="11">
        <v>911.43452669088208</v>
      </c>
      <c r="JA34" s="11">
        <v>824.96594236311216</v>
      </c>
      <c r="JB34" s="11">
        <v>728.12894844644734</v>
      </c>
      <c r="JC34" s="11">
        <v>668.64925105957025</v>
      </c>
      <c r="JD34" s="11">
        <v>668.05742780073058</v>
      </c>
      <c r="JE34" s="11">
        <v>664.88004126114504</v>
      </c>
      <c r="JF34" s="11">
        <v>664.60635577548533</v>
      </c>
      <c r="JG34" s="11">
        <v>616.51725881397783</v>
      </c>
      <c r="JH34" s="11">
        <v>600.53162368532321</v>
      </c>
      <c r="JI34" s="11">
        <v>583.06661812619291</v>
      </c>
      <c r="JJ34" s="11">
        <v>579.65701029845798</v>
      </c>
      <c r="JK34" s="11">
        <v>500.57181465513833</v>
      </c>
      <c r="JL34" s="11">
        <v>497.38830049695815</v>
      </c>
      <c r="JM34" s="11">
        <v>475.41794665826336</v>
      </c>
      <c r="JN34" s="11">
        <v>253.49461027481442</v>
      </c>
      <c r="JO34" s="11">
        <v>109.37941623690091</v>
      </c>
      <c r="JP34" s="11">
        <v>76.611200483497115</v>
      </c>
      <c r="JQ34" s="11">
        <v>21.900763704858107</v>
      </c>
      <c r="JR34" s="11">
        <v>6.1319838096096646E-12</v>
      </c>
      <c r="JS34" s="11">
        <v>43.261105681860087</v>
      </c>
      <c r="JT34" s="11">
        <v>219.73447398453823</v>
      </c>
      <c r="JU34" s="11">
        <v>300.99165087717643</v>
      </c>
      <c r="JV34" s="11">
        <v>286.37553313103001</v>
      </c>
      <c r="JW34" s="11">
        <v>277.20310700340997</v>
      </c>
      <c r="JX34" s="11">
        <v>335.40754522972298</v>
      </c>
      <c r="JY34" s="11">
        <v>356.4307860672493</v>
      </c>
      <c r="JZ34" s="11">
        <v>369.87056409270122</v>
      </c>
      <c r="KA34" s="11">
        <v>387.68996954775349</v>
      </c>
      <c r="KB34" s="11">
        <v>402.97205352061644</v>
      </c>
      <c r="KC34" s="11">
        <v>413.18519798941213</v>
      </c>
      <c r="KD34" s="11">
        <v>416.70435615658675</v>
      </c>
      <c r="KE34" s="11">
        <v>407.12080488643625</v>
      </c>
      <c r="KF34" s="11">
        <v>398.75820760728794</v>
      </c>
      <c r="KG34" s="11">
        <v>378.69832022253422</v>
      </c>
      <c r="KH34" s="11">
        <v>372.52558522025828</v>
      </c>
      <c r="KI34" s="11">
        <v>347.862684439779</v>
      </c>
      <c r="KJ34" s="11">
        <v>345.90565615790462</v>
      </c>
      <c r="KK34" s="11">
        <v>340.91585427185163</v>
      </c>
      <c r="KL34" s="23"/>
      <c r="KM34" s="11">
        <f>SMALL(Tabela2[[#This Row],[1]:[285]],1)</f>
        <v>6.1319838096096646E-12</v>
      </c>
      <c r="KN34" s="11">
        <f>MATCH(Tabela2[[#This Row],[1° menor]],Tabela2[[#This Row],[1]:[285]],0)</f>
        <v>265</v>
      </c>
      <c r="KO3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0.49999994836494693</v>
      </c>
      <c r="KP34" s="11">
        <f>VLOOKUP(Tabela2[[#This Row],[Shape]],shape!A:D,4,0)+VLOOKUP(Tabela2[[#This Row],[Shape]]+1,shape!A:E,5,0)*Tabela2[[#This Row],[% avanc]]</f>
        <v>8334.8701698715176</v>
      </c>
      <c r="KQ34" s="15">
        <f>Tabela2[[#This Row],[8686,881807]]/Tabela2[[#Headers],[8686,881807]]</f>
        <v>0.95947779134685285</v>
      </c>
      <c r="KR34" s="11">
        <f>Tabela2[[#This Row],[8686,881807]]-KP33</f>
        <v>71.370659437876384</v>
      </c>
      <c r="KS34" s="11">
        <f>(Tabela2[[#This Row],[hora bus]]-H33)*86400</f>
        <v>32.000000565312803</v>
      </c>
      <c r="KT34" s="11">
        <f>Tabela2[[#This Row],[desloc]]/Tabela2[[#This Row],[seconds]]</f>
        <v>2.2303330680325169</v>
      </c>
      <c r="KU34" s="11">
        <f>Tabela2[[#This Row],[spd m/s]]*3.6</f>
        <v>8.0291990449170605</v>
      </c>
      <c r="KV34" s="23"/>
      <c r="KW34" s="22">
        <f t="shared" si="0"/>
        <v>0</v>
      </c>
      <c r="KX34" s="23">
        <f t="shared" si="1"/>
        <v>0</v>
      </c>
      <c r="KY34" s="23">
        <f t="shared" si="2"/>
        <v>0</v>
      </c>
      <c r="KZ34" s="23">
        <f t="shared" si="3"/>
        <v>0</v>
      </c>
      <c r="LA34" s="23">
        <f t="shared" si="4"/>
        <v>0</v>
      </c>
      <c r="LB34" s="23">
        <f t="shared" si="5"/>
        <v>0</v>
      </c>
      <c r="LC34" s="23">
        <f t="shared" si="6"/>
        <v>0</v>
      </c>
      <c r="LD34" s="23">
        <f t="shared" si="7"/>
        <v>0</v>
      </c>
      <c r="LE34" s="23">
        <f t="shared" si="8"/>
        <v>8334.8701698715176</v>
      </c>
      <c r="LF34" s="22">
        <f t="shared" si="17"/>
        <v>0</v>
      </c>
      <c r="LG34" s="23">
        <f t="shared" si="9"/>
        <v>0</v>
      </c>
      <c r="LH34" s="23">
        <f t="shared" si="10"/>
        <v>0</v>
      </c>
      <c r="LI34" s="23">
        <f t="shared" si="11"/>
        <v>8334.8701698715176</v>
      </c>
      <c r="LJ34" s="23">
        <f t="shared" si="12"/>
        <v>8570.3152119992501</v>
      </c>
      <c r="LK34" s="23">
        <f t="shared" si="13"/>
        <v>0</v>
      </c>
      <c r="LL34" s="23">
        <f t="shared" si="14"/>
        <v>2</v>
      </c>
      <c r="LM34" s="23">
        <f t="shared" si="15"/>
        <v>0</v>
      </c>
      <c r="LN34" s="23">
        <f t="shared" si="16"/>
        <v>0</v>
      </c>
    </row>
    <row r="35" spans="1:326" x14ac:dyDescent="0.25">
      <c r="A35" s="22">
        <v>77998</v>
      </c>
      <c r="B35" s="22">
        <v>2</v>
      </c>
      <c r="C35" s="23" t="s">
        <v>856</v>
      </c>
      <c r="D35" s="22">
        <v>332</v>
      </c>
      <c r="E35" s="24">
        <v>1.8749999999999999E-2</v>
      </c>
      <c r="F35" s="23" t="s">
        <v>775</v>
      </c>
      <c r="G35" s="23" t="b">
        <v>1</v>
      </c>
      <c r="H35" s="25">
        <v>43538.018657407411</v>
      </c>
      <c r="I35" s="26" t="s">
        <v>178</v>
      </c>
      <c r="J35" s="23" t="s">
        <v>179</v>
      </c>
      <c r="K35" s="11">
        <f>IF(AND(Tabela2[[#This Row],[hora bus]]=H34,Tabela2[[#This Row],[lat bus]]=I34,Tabela2[[#This Row],[lon bus]]=J34),1,0)</f>
        <v>0</v>
      </c>
      <c r="L35" s="23"/>
      <c r="M35" s="11">
        <v>64</v>
      </c>
      <c r="N35" s="11">
        <v>12398.643558936616</v>
      </c>
      <c r="O35" s="11">
        <v>12390.56335188794</v>
      </c>
      <c r="P35" s="11">
        <v>12379.665475064552</v>
      </c>
      <c r="Q35" s="11">
        <v>12320.239327163265</v>
      </c>
      <c r="R35" s="11">
        <v>12238.945512127719</v>
      </c>
      <c r="S35" s="11">
        <v>12224.643611782833</v>
      </c>
      <c r="T35" s="11">
        <v>12205.666604422322</v>
      </c>
      <c r="U35" s="11">
        <v>12193.484928485461</v>
      </c>
      <c r="V35" s="11">
        <v>12175.811788409446</v>
      </c>
      <c r="W35" s="11">
        <v>12161.916762592562</v>
      </c>
      <c r="X35" s="11">
        <v>12149.242161722354</v>
      </c>
      <c r="Y35" s="11">
        <v>12122.434054285288</v>
      </c>
      <c r="Z35" s="11">
        <v>12103.702829822823</v>
      </c>
      <c r="AA35" s="11">
        <v>12078.682719175575</v>
      </c>
      <c r="AB35" s="11">
        <v>12066.883929655385</v>
      </c>
      <c r="AC35" s="11">
        <v>12050.079210830285</v>
      </c>
      <c r="AD35" s="11">
        <v>12025.900487410927</v>
      </c>
      <c r="AE35" s="11">
        <v>12017.235893254538</v>
      </c>
      <c r="AF35" s="11">
        <v>11956.533451195426</v>
      </c>
      <c r="AG35" s="11">
        <v>11936.346357934763</v>
      </c>
      <c r="AH35" s="11">
        <v>11914.172748745081</v>
      </c>
      <c r="AI35" s="11">
        <v>11894.67773588897</v>
      </c>
      <c r="AJ35" s="11">
        <v>11876.812296675447</v>
      </c>
      <c r="AK35" s="11">
        <v>11864.268971187368</v>
      </c>
      <c r="AL35" s="11">
        <v>11841.037200460647</v>
      </c>
      <c r="AM35" s="11">
        <v>11833.037890104544</v>
      </c>
      <c r="AN35" s="11">
        <v>11823.62488404388</v>
      </c>
      <c r="AO35" s="11">
        <v>11820.556448899019</v>
      </c>
      <c r="AP35" s="11">
        <v>11825.631419322674</v>
      </c>
      <c r="AQ35" s="11">
        <v>11836.755988097642</v>
      </c>
      <c r="AR35" s="11">
        <v>11840.025867308761</v>
      </c>
      <c r="AS35" s="11">
        <v>11841.291437210857</v>
      </c>
      <c r="AT35" s="11">
        <v>11855.272558965609</v>
      </c>
      <c r="AU35" s="11">
        <v>11864.199731130619</v>
      </c>
      <c r="AV35" s="11">
        <v>11862.742754740011</v>
      </c>
      <c r="AW35" s="11">
        <v>11870.75812013327</v>
      </c>
      <c r="AX35" s="11">
        <v>11881.550306147194</v>
      </c>
      <c r="AY35" s="11">
        <v>11881.776806797758</v>
      </c>
      <c r="AZ35" s="11">
        <v>11872.706180638492</v>
      </c>
      <c r="BA35" s="11">
        <v>11855.633923138941</v>
      </c>
      <c r="BB35" s="11">
        <v>11818.822270799712</v>
      </c>
      <c r="BC35" s="11">
        <v>11752.941749629656</v>
      </c>
      <c r="BD35" s="11">
        <v>11691.063877015093</v>
      </c>
      <c r="BE35" s="11">
        <v>11677.004437185889</v>
      </c>
      <c r="BF35" s="11">
        <v>11661.276892739557</v>
      </c>
      <c r="BG35" s="11">
        <v>11635.369631297879</v>
      </c>
      <c r="BH35" s="11">
        <v>11631.682659513079</v>
      </c>
      <c r="BI35" s="11">
        <v>11621.735324394816</v>
      </c>
      <c r="BJ35" s="11">
        <v>11603.006928150297</v>
      </c>
      <c r="BK35" s="11">
        <v>11541.500422088051</v>
      </c>
      <c r="BL35" s="11">
        <v>11341.549996867534</v>
      </c>
      <c r="BM35" s="11">
        <v>11250.771130908457</v>
      </c>
      <c r="BN35" s="11">
        <v>11246.597797802422</v>
      </c>
      <c r="BO35" s="11">
        <v>11155.046454116404</v>
      </c>
      <c r="BP35" s="11">
        <v>11162.300340369869</v>
      </c>
      <c r="BQ35" s="11">
        <v>11084.777433753778</v>
      </c>
      <c r="BR35" s="11">
        <v>11018.309928637873</v>
      </c>
      <c r="BS35" s="11">
        <v>10999.191402112574</v>
      </c>
      <c r="BT35" s="11">
        <v>10954.797737799385</v>
      </c>
      <c r="BU35" s="11">
        <v>10911.114042144352</v>
      </c>
      <c r="BV35" s="11">
        <v>10934.912235583213</v>
      </c>
      <c r="BW35" s="11">
        <v>10787.73346648195</v>
      </c>
      <c r="BX35" s="11">
        <v>10680.730786355627</v>
      </c>
      <c r="BY35" s="11">
        <v>10542.157586526015</v>
      </c>
      <c r="BZ35" s="11">
        <v>10512.105874843461</v>
      </c>
      <c r="CA35" s="11">
        <v>10469.637793403288</v>
      </c>
      <c r="CB35" s="11">
        <v>10407.110422807349</v>
      </c>
      <c r="CC35" s="11">
        <v>10287.336982415967</v>
      </c>
      <c r="CD35" s="11">
        <v>10194.935009510058</v>
      </c>
      <c r="CE35" s="11">
        <v>10105.328909258829</v>
      </c>
      <c r="CF35" s="11">
        <v>10026.683512331301</v>
      </c>
      <c r="CG35" s="11">
        <v>9840.6770101644979</v>
      </c>
      <c r="CH35" s="11">
        <v>9771.26657161408</v>
      </c>
      <c r="CI35" s="11">
        <v>9588.0034428512026</v>
      </c>
      <c r="CJ35" s="11">
        <v>9522.133862436669</v>
      </c>
      <c r="CK35" s="11">
        <v>9436.7736983606701</v>
      </c>
      <c r="CL35" s="11">
        <v>9411.9364608028518</v>
      </c>
      <c r="CM35" s="11">
        <v>9366.3330054278122</v>
      </c>
      <c r="CN35" s="11">
        <v>9311.1411000063927</v>
      </c>
      <c r="CO35" s="11">
        <v>9233.4931698418732</v>
      </c>
      <c r="CP35" s="11">
        <v>9185.040136459058</v>
      </c>
      <c r="CQ35" s="11">
        <v>8998.6806422946538</v>
      </c>
      <c r="CR35" s="11">
        <v>8835.8058343866887</v>
      </c>
      <c r="CS35" s="11">
        <v>8771.2807983317125</v>
      </c>
      <c r="CT35" s="11">
        <v>8746.3517367037603</v>
      </c>
      <c r="CU35" s="11">
        <v>8707.1117271091498</v>
      </c>
      <c r="CV35" s="11">
        <v>8614.1745399204374</v>
      </c>
      <c r="CW35" s="11">
        <v>8495.8204955959391</v>
      </c>
      <c r="CX35" s="11">
        <v>8442.3192556813283</v>
      </c>
      <c r="CY35" s="11">
        <v>8389.6645664745829</v>
      </c>
      <c r="CZ35" s="11">
        <v>8340.7659095309082</v>
      </c>
      <c r="DA35" s="11">
        <v>8289.1742394983921</v>
      </c>
      <c r="DB35" s="11">
        <v>8231.4061385682617</v>
      </c>
      <c r="DC35" s="11">
        <v>8135.10782659916</v>
      </c>
      <c r="DD35" s="11">
        <v>8122.3251418109294</v>
      </c>
      <c r="DE35" s="11">
        <v>8090.5381226940672</v>
      </c>
      <c r="DF35" s="11">
        <v>8075.074894693963</v>
      </c>
      <c r="DG35" s="11">
        <v>8019.6808172265592</v>
      </c>
      <c r="DH35" s="11">
        <v>7971.7753696200498</v>
      </c>
      <c r="DI35" s="11">
        <v>7915.4685246027611</v>
      </c>
      <c r="DJ35" s="11">
        <v>7848.6671021170641</v>
      </c>
      <c r="DK35" s="11">
        <v>7594.7669662710614</v>
      </c>
      <c r="DL35" s="11">
        <v>7597.6283511212559</v>
      </c>
      <c r="DM35" s="11">
        <v>7562.7102419381317</v>
      </c>
      <c r="DN35" s="11">
        <v>7505.3020548423392</v>
      </c>
      <c r="DO35" s="11">
        <v>7494.6456219898773</v>
      </c>
      <c r="DP35" s="11">
        <v>7437.6232744271565</v>
      </c>
      <c r="DQ35" s="11">
        <v>7444.9213172684786</v>
      </c>
      <c r="DR35" s="11">
        <v>7439.0040148522276</v>
      </c>
      <c r="DS35" s="11">
        <v>7430.0430016614873</v>
      </c>
      <c r="DT35" s="11">
        <v>7413.8238101153156</v>
      </c>
      <c r="DU35" s="11">
        <v>7402.6781596748579</v>
      </c>
      <c r="DV35" s="11">
        <v>7390.3488181406674</v>
      </c>
      <c r="DW35" s="11">
        <v>7381.9487592127734</v>
      </c>
      <c r="DX35" s="11">
        <v>7241.2424664433856</v>
      </c>
      <c r="DY35" s="11">
        <v>7243.2456942016606</v>
      </c>
      <c r="DZ35" s="11">
        <v>7208.0963360663263</v>
      </c>
      <c r="EA35" s="11">
        <v>7097.4428160019506</v>
      </c>
      <c r="EB35" s="11">
        <v>7089.8527569035896</v>
      </c>
      <c r="EC35" s="11">
        <v>6924.378683335206</v>
      </c>
      <c r="ED35" s="11">
        <v>6871.0800663824584</v>
      </c>
      <c r="EE35" s="11">
        <v>6639.7091157128889</v>
      </c>
      <c r="EF35" s="11">
        <v>6455.717315551472</v>
      </c>
      <c r="EG35" s="11">
        <v>6299.8103751724839</v>
      </c>
      <c r="EH35" s="11">
        <v>6181.2153242909744</v>
      </c>
      <c r="EI35" s="11">
        <v>6120.1014539162989</v>
      </c>
      <c r="EJ35" s="11">
        <v>6068.3725152814268</v>
      </c>
      <c r="EK35" s="11">
        <v>5986.6038081238385</v>
      </c>
      <c r="EL35" s="11">
        <v>5974.6725100135372</v>
      </c>
      <c r="EM35" s="11">
        <v>5887.8523835515361</v>
      </c>
      <c r="EN35" s="11">
        <v>5800.772387269546</v>
      </c>
      <c r="EO35" s="11">
        <v>5762.4221618703277</v>
      </c>
      <c r="EP35" s="11">
        <v>5641.4118456908145</v>
      </c>
      <c r="EQ35" s="11">
        <v>5591.2835917792254</v>
      </c>
      <c r="ER35" s="11">
        <v>5480.6433919167985</v>
      </c>
      <c r="ES35" s="11">
        <v>5441.1716227325178</v>
      </c>
      <c r="ET35" s="11">
        <v>5381.3003449747011</v>
      </c>
      <c r="EU35" s="11">
        <v>5335.0579977131838</v>
      </c>
      <c r="EV35" s="11">
        <v>5281.7186948386061</v>
      </c>
      <c r="EW35" s="11">
        <v>5076.9090037506858</v>
      </c>
      <c r="EX35" s="11">
        <v>5041.1785010134645</v>
      </c>
      <c r="EY35" s="11">
        <v>4907.7825472787899</v>
      </c>
      <c r="EZ35" s="11">
        <v>4794.970256575949</v>
      </c>
      <c r="FA35" s="11">
        <v>4748.3790634620846</v>
      </c>
      <c r="FB35" s="11">
        <v>4720.1232076793203</v>
      </c>
      <c r="FC35" s="11">
        <v>4675.2973542919453</v>
      </c>
      <c r="FD35" s="11">
        <v>4569.6162636817962</v>
      </c>
      <c r="FE35" s="11">
        <v>4427.5517119922069</v>
      </c>
      <c r="FF35" s="11">
        <v>4423.6124893839769</v>
      </c>
      <c r="FG35" s="11">
        <v>4387.1899978710871</v>
      </c>
      <c r="FH35" s="11">
        <v>4317.8242749383762</v>
      </c>
      <c r="FI35" s="11">
        <v>4288.7698256289323</v>
      </c>
      <c r="FJ35" s="11">
        <v>4284.5040623746845</v>
      </c>
      <c r="FK35" s="11">
        <v>4280.3298401092834</v>
      </c>
      <c r="FL35" s="11">
        <v>4279.1625097865935</v>
      </c>
      <c r="FM35" s="11">
        <v>4267.1947697017567</v>
      </c>
      <c r="FN35" s="11">
        <v>4279.4604236729429</v>
      </c>
      <c r="FO35" s="11">
        <v>4277.3489082894384</v>
      </c>
      <c r="FP35" s="11">
        <v>4274.0432437532527</v>
      </c>
      <c r="FQ35" s="11">
        <v>4277.470368473435</v>
      </c>
      <c r="FR35" s="11">
        <v>4255.1398073265173</v>
      </c>
      <c r="FS35" s="11">
        <v>4222.5745744404076</v>
      </c>
      <c r="FT35" s="11">
        <v>4161.4506269816548</v>
      </c>
      <c r="FU35" s="11">
        <v>4059.4333490286117</v>
      </c>
      <c r="FV35" s="11">
        <v>4026.6379642403372</v>
      </c>
      <c r="FW35" s="11">
        <v>3998.4618532409636</v>
      </c>
      <c r="FX35" s="11">
        <v>3968.9711294628742</v>
      </c>
      <c r="FY35" s="11">
        <v>3945.9698576538754</v>
      </c>
      <c r="FZ35" s="11">
        <v>3917.1864701051609</v>
      </c>
      <c r="GA35" s="11">
        <v>3898.4294785571524</v>
      </c>
      <c r="GB35" s="11">
        <v>3873.9067934895834</v>
      </c>
      <c r="GC35" s="11">
        <v>3852.3450747945412</v>
      </c>
      <c r="GD35" s="11">
        <v>3841.0780243083732</v>
      </c>
      <c r="GE35" s="11">
        <v>3831.2156658903468</v>
      </c>
      <c r="GF35" s="11">
        <v>3825.7453171574625</v>
      </c>
      <c r="GG35" s="11">
        <v>3815.5177003610561</v>
      </c>
      <c r="GH35" s="11">
        <v>3810.5798532661915</v>
      </c>
      <c r="GI35" s="11">
        <v>3793.3434812563928</v>
      </c>
      <c r="GJ35" s="11">
        <v>3770.7075394634358</v>
      </c>
      <c r="GK35" s="11">
        <v>3744.2872417654066</v>
      </c>
      <c r="GL35" s="11">
        <v>3743.1306755866271</v>
      </c>
      <c r="GM35" s="11">
        <v>3711.3364828766416</v>
      </c>
      <c r="GN35" s="11">
        <v>3689.4894184040245</v>
      </c>
      <c r="GO35" s="11">
        <v>3656.3148098961219</v>
      </c>
      <c r="GP35" s="11">
        <v>3571.674113365928</v>
      </c>
      <c r="GQ35" s="11">
        <v>3434.0291260646836</v>
      </c>
      <c r="GR35" s="11">
        <v>3280.4534698316274</v>
      </c>
      <c r="GS35" s="11">
        <v>3220.7724023132591</v>
      </c>
      <c r="GT35" s="11">
        <v>3204.0468020678072</v>
      </c>
      <c r="GU35" s="11">
        <v>3183.0130199788236</v>
      </c>
      <c r="GV35" s="11">
        <v>3165.2058140225554</v>
      </c>
      <c r="GW35" s="11">
        <v>3149.8983588564752</v>
      </c>
      <c r="GX35" s="11">
        <v>3139.0839544506239</v>
      </c>
      <c r="GY35" s="11">
        <v>3065.9281613089752</v>
      </c>
      <c r="GZ35" s="11">
        <v>3124.6370933787739</v>
      </c>
      <c r="HA35" s="11">
        <v>3126.2909312309966</v>
      </c>
      <c r="HB35" s="11">
        <v>3121.7029471585433</v>
      </c>
      <c r="HC35" s="11">
        <v>3118.4092581875684</v>
      </c>
      <c r="HD35" s="11">
        <v>3116.9984635976216</v>
      </c>
      <c r="HE35" s="11">
        <v>3096.1521426171457</v>
      </c>
      <c r="HF35" s="11">
        <v>2983.6530216449269</v>
      </c>
      <c r="HG35" s="11">
        <v>2907.2406532005893</v>
      </c>
      <c r="HH35" s="11">
        <v>2830.3916323108715</v>
      </c>
      <c r="HI35" s="11">
        <v>2795.4702361153309</v>
      </c>
      <c r="HJ35" s="11">
        <v>2770.0899486663307</v>
      </c>
      <c r="HK35" s="11">
        <v>2733.0365492455467</v>
      </c>
      <c r="HL35" s="11">
        <v>2706.5088359775564</v>
      </c>
      <c r="HM35" s="11">
        <v>2654.656408159356</v>
      </c>
      <c r="HN35" s="11">
        <v>2599.2843402657109</v>
      </c>
      <c r="HO35" s="11">
        <v>2564.4522209938532</v>
      </c>
      <c r="HP35" s="11">
        <v>2582.8879789171629</v>
      </c>
      <c r="HQ35" s="11">
        <v>2573.5692236987929</v>
      </c>
      <c r="HR35" s="11">
        <v>2487.5928732521093</v>
      </c>
      <c r="HS35" s="11">
        <v>2503.5259169029546</v>
      </c>
      <c r="HT35" s="11">
        <v>2512.0440487905539</v>
      </c>
      <c r="HU35" s="11">
        <v>2473.9476472007545</v>
      </c>
      <c r="HV35" s="11">
        <v>2466.1474503367995</v>
      </c>
      <c r="HW35" s="11">
        <v>2444.4716023164146</v>
      </c>
      <c r="HX35" s="11">
        <v>2415.9815222709876</v>
      </c>
      <c r="HY35" s="11">
        <v>2370.4928910500266</v>
      </c>
      <c r="HZ35" s="11">
        <v>2210.9620413137854</v>
      </c>
      <c r="IA35" s="11">
        <v>2060.6468555777133</v>
      </c>
      <c r="IB35" s="11">
        <v>2008.0311110602011</v>
      </c>
      <c r="IC35" s="11">
        <v>1952.4541602413544</v>
      </c>
      <c r="ID35" s="11">
        <v>1902.5113777883953</v>
      </c>
      <c r="IE35" s="11">
        <v>1844.9600452642489</v>
      </c>
      <c r="IF35" s="11">
        <v>1715.362817108029</v>
      </c>
      <c r="IG35" s="11">
        <v>1683.4804150029022</v>
      </c>
      <c r="IH35" s="11">
        <v>1639.2091230749775</v>
      </c>
      <c r="II35" s="11">
        <v>1601.1821401014613</v>
      </c>
      <c r="IJ35" s="11">
        <v>1549.9136975435817</v>
      </c>
      <c r="IK35" s="11">
        <v>1512.5974426149799</v>
      </c>
      <c r="IL35" s="11">
        <v>1471.9337165413813</v>
      </c>
      <c r="IM35" s="11">
        <v>1410.9213605580817</v>
      </c>
      <c r="IN35" s="11">
        <v>1278.7280835830179</v>
      </c>
      <c r="IO35" s="11">
        <v>1250.2201859909731</v>
      </c>
      <c r="IP35" s="11">
        <v>1248.9697373735928</v>
      </c>
      <c r="IQ35" s="11">
        <v>1193.3983809028432</v>
      </c>
      <c r="IR35" s="11">
        <v>1124.4867755806838</v>
      </c>
      <c r="IS35" s="11">
        <v>1084.4110712881638</v>
      </c>
      <c r="IT35" s="11">
        <v>1061.2789040448929</v>
      </c>
      <c r="IU35" s="11">
        <v>1043.7674686092612</v>
      </c>
      <c r="IV35" s="11">
        <v>1037.7187250441252</v>
      </c>
      <c r="IW35" s="11">
        <v>1027.1566541111224</v>
      </c>
      <c r="IX35" s="11">
        <v>1006.3375649854098</v>
      </c>
      <c r="IY35" s="11">
        <v>966.43213518036316</v>
      </c>
      <c r="IZ35" s="11">
        <v>917.84298329307137</v>
      </c>
      <c r="JA35" s="11">
        <v>828.97073229105536</v>
      </c>
      <c r="JB35" s="11">
        <v>727.48304725609114</v>
      </c>
      <c r="JC35" s="11">
        <v>661.44611425619451</v>
      </c>
      <c r="JD35" s="11">
        <v>655.97885084897291</v>
      </c>
      <c r="JE35" s="11">
        <v>650.37263932002577</v>
      </c>
      <c r="JF35" s="11">
        <v>647.89290253149875</v>
      </c>
      <c r="JG35" s="11">
        <v>590.4159230283251</v>
      </c>
      <c r="JH35" s="11">
        <v>567.66933837967247</v>
      </c>
      <c r="JI35" s="11">
        <v>552.26366590682414</v>
      </c>
      <c r="JJ35" s="11">
        <v>549.46744579635072</v>
      </c>
      <c r="JK35" s="11">
        <v>473.14838100996604</v>
      </c>
      <c r="JL35" s="11">
        <v>472.73977800568287</v>
      </c>
      <c r="JM35" s="11">
        <v>451.38543732827884</v>
      </c>
      <c r="JN35" s="11">
        <v>238.30528225223622</v>
      </c>
      <c r="JO35" s="11">
        <v>123.05511896425725</v>
      </c>
      <c r="JP35" s="11">
        <v>120.94759419224515</v>
      </c>
      <c r="JQ35" s="11">
        <v>92.857269202680897</v>
      </c>
      <c r="JR35" s="11">
        <v>44.173364920703001</v>
      </c>
      <c r="JS35" s="11">
        <v>3.8241410038608592E-11</v>
      </c>
      <c r="JT35" s="11">
        <v>132.34313426255198</v>
      </c>
      <c r="JU35" s="11">
        <v>213.64931434599833</v>
      </c>
      <c r="JV35" s="11">
        <v>199.31363134602981</v>
      </c>
      <c r="JW35" s="11">
        <v>192.44172801753498</v>
      </c>
      <c r="JX35" s="11">
        <v>253.54663388520171</v>
      </c>
      <c r="JY35" s="11">
        <v>276.0381255771033</v>
      </c>
      <c r="JZ35" s="11">
        <v>290.81273679695727</v>
      </c>
      <c r="KA35" s="11">
        <v>309.99189434660099</v>
      </c>
      <c r="KB35" s="11">
        <v>326.33582495678121</v>
      </c>
      <c r="KC35" s="11">
        <v>337.69495051101859</v>
      </c>
      <c r="KD35" s="11">
        <v>343.12963182282158</v>
      </c>
      <c r="KE35" s="11">
        <v>334.27340277452123</v>
      </c>
      <c r="KF35" s="11">
        <v>325.09277653581506</v>
      </c>
      <c r="KG35" s="11">
        <v>303.94028547664914</v>
      </c>
      <c r="KH35" s="11">
        <v>296.70274321193375</v>
      </c>
      <c r="KI35" s="11">
        <v>270.7142362492869</v>
      </c>
      <c r="KJ35" s="11">
        <v>267.53365863826741</v>
      </c>
      <c r="KK35" s="11">
        <v>262.10762575768985</v>
      </c>
      <c r="KL35" s="23"/>
      <c r="KM35" s="11">
        <f>SMALL(Tabela2[[#This Row],[1]:[285]],1)</f>
        <v>3.8241410038608592E-11</v>
      </c>
      <c r="KN35" s="11">
        <f>MATCH(Tabela2[[#This Row],[1° menor]],Tabela2[[#This Row],[1]:[285]],0)</f>
        <v>266</v>
      </c>
      <c r="KO3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0.24999992302215757</v>
      </c>
      <c r="KP35" s="11">
        <f>VLOOKUP(Tabela2[[#This Row],[Shape]],shape!A:D,4,0)+VLOOKUP(Tabela2[[#This Row],[Shape]]+1,shape!A:E,5,0)*Tabela2[[#This Row],[% avanc]]</f>
        <v>8378.5877131616053</v>
      </c>
      <c r="KQ35" s="15">
        <f>Tabela2[[#This Row],[8686,881807]]/Tabela2[[#Headers],[8686,881807]]</f>
        <v>0.96451038465954875</v>
      </c>
      <c r="KR35" s="11">
        <f>Tabela2[[#This Row],[8686,881807]]-KP34</f>
        <v>43.717543290087633</v>
      </c>
      <c r="KS35" s="11">
        <f>(Tabela2[[#This Row],[hora bus]]-H34)*86400</f>
        <v>7.9999999841675162</v>
      </c>
      <c r="KT35" s="11">
        <f>Tabela2[[#This Row],[desloc]]/Tabela2[[#This Row],[seconds]]</f>
        <v>5.464692922075912</v>
      </c>
      <c r="KU35" s="11">
        <f>Tabela2[[#This Row],[spd m/s]]*3.6</f>
        <v>19.672894519473285</v>
      </c>
      <c r="KV35" s="23"/>
      <c r="KW35" s="22">
        <f t="shared" si="0"/>
        <v>0</v>
      </c>
      <c r="KX35" s="23">
        <f t="shared" si="1"/>
        <v>0</v>
      </c>
      <c r="KY35" s="23">
        <f t="shared" si="2"/>
        <v>0</v>
      </c>
      <c r="KZ35" s="23">
        <f t="shared" si="3"/>
        <v>0</v>
      </c>
      <c r="LA35" s="23">
        <f t="shared" si="4"/>
        <v>0</v>
      </c>
      <c r="LB35" s="23">
        <f t="shared" si="5"/>
        <v>0</v>
      </c>
      <c r="LC35" s="23">
        <f t="shared" si="6"/>
        <v>0</v>
      </c>
      <c r="LD35" s="23">
        <f t="shared" si="7"/>
        <v>0</v>
      </c>
      <c r="LE35" s="23">
        <f t="shared" si="8"/>
        <v>8378.5877131616053</v>
      </c>
      <c r="LF35" s="22">
        <f t="shared" si="17"/>
        <v>0</v>
      </c>
      <c r="LG35" s="23">
        <f t="shared" si="9"/>
        <v>0</v>
      </c>
      <c r="LH35" s="23">
        <f t="shared" si="10"/>
        <v>0</v>
      </c>
      <c r="LI35" s="23">
        <f t="shared" si="11"/>
        <v>8378.5877131616053</v>
      </c>
      <c r="LJ35" s="23">
        <f t="shared" si="12"/>
        <v>8570.3152119992501</v>
      </c>
      <c r="LK35" s="23">
        <f t="shared" si="13"/>
        <v>0</v>
      </c>
      <c r="LL35" s="23">
        <f t="shared" si="14"/>
        <v>1</v>
      </c>
      <c r="LM35" s="23">
        <f t="shared" si="15"/>
        <v>0</v>
      </c>
      <c r="LN35" s="23">
        <f t="shared" si="16"/>
        <v>0</v>
      </c>
    </row>
    <row r="36" spans="1:326" x14ac:dyDescent="0.25">
      <c r="A36" s="22">
        <v>77999</v>
      </c>
      <c r="B36" s="22">
        <v>1</v>
      </c>
      <c r="C36" s="23" t="s">
        <v>857</v>
      </c>
      <c r="D36" s="22">
        <v>332</v>
      </c>
      <c r="E36" s="24">
        <v>1.8749999999999999E-2</v>
      </c>
      <c r="F36" s="23" t="s">
        <v>775</v>
      </c>
      <c r="G36" s="23" t="b">
        <v>1</v>
      </c>
      <c r="H36" s="25">
        <v>43538.019097222219</v>
      </c>
      <c r="I36" s="26" t="s">
        <v>374</v>
      </c>
      <c r="J36" s="23" t="s">
        <v>375</v>
      </c>
      <c r="K36" s="11">
        <f>IF(AND(Tabela2[[#This Row],[hora bus]]=H35,Tabela2[[#This Row],[lat bus]]=I35,Tabela2[[#This Row],[lon bus]]=J35),1,0)</f>
        <v>0</v>
      </c>
      <c r="L36" s="23"/>
      <c r="M36" s="11">
        <v>65</v>
      </c>
      <c r="N36" s="11">
        <v>12477.651541953064</v>
      </c>
      <c r="O36" s="11">
        <v>12469.641895166253</v>
      </c>
      <c r="P36" s="11">
        <v>12458.821009919429</v>
      </c>
      <c r="Q36" s="11">
        <v>12399.376810004122</v>
      </c>
      <c r="R36" s="11">
        <v>12317.575120924914</v>
      </c>
      <c r="S36" s="11">
        <v>12302.746078219861</v>
      </c>
      <c r="T36" s="11">
        <v>12283.657108894033</v>
      </c>
      <c r="U36" s="11">
        <v>12271.44610533181</v>
      </c>
      <c r="V36" s="11">
        <v>12253.812175811339</v>
      </c>
      <c r="W36" s="11">
        <v>12240.004425830663</v>
      </c>
      <c r="X36" s="11">
        <v>12227.433686057431</v>
      </c>
      <c r="Y36" s="11">
        <v>12200.801064274274</v>
      </c>
      <c r="Z36" s="11">
        <v>12182.281384662761</v>
      </c>
      <c r="AA36" s="11">
        <v>12157.403516439457</v>
      </c>
      <c r="AB36" s="11">
        <v>12145.663877688321</v>
      </c>
      <c r="AC36" s="11">
        <v>12128.868773328137</v>
      </c>
      <c r="AD36" s="11">
        <v>12104.581186676956</v>
      </c>
      <c r="AE36" s="11">
        <v>12095.764054031262</v>
      </c>
      <c r="AF36" s="11">
        <v>12034.431476347791</v>
      </c>
      <c r="AG36" s="11">
        <v>12013.330503127341</v>
      </c>
      <c r="AH36" s="11">
        <v>11990.63234976312</v>
      </c>
      <c r="AI36" s="11">
        <v>11970.781738387637</v>
      </c>
      <c r="AJ36" s="11">
        <v>11952.629578641488</v>
      </c>
      <c r="AK36" s="11">
        <v>11939.855921350081</v>
      </c>
      <c r="AL36" s="11">
        <v>11916.362989542715</v>
      </c>
      <c r="AM36" s="11">
        <v>11908.113058843292</v>
      </c>
      <c r="AN36" s="11">
        <v>11898.443266860095</v>
      </c>
      <c r="AO36" s="11">
        <v>11894.984897765602</v>
      </c>
      <c r="AP36" s="11">
        <v>11899.617615578405</v>
      </c>
      <c r="AQ36" s="11">
        <v>11910.418216473612</v>
      </c>
      <c r="AR36" s="11">
        <v>11913.469086839623</v>
      </c>
      <c r="AS36" s="11">
        <v>11914.37691753451</v>
      </c>
      <c r="AT36" s="11">
        <v>11927.97207117001</v>
      </c>
      <c r="AU36" s="11">
        <v>11936.680238346496</v>
      </c>
      <c r="AV36" s="11">
        <v>11934.889416731006</v>
      </c>
      <c r="AW36" s="11">
        <v>11942.293599911565</v>
      </c>
      <c r="AX36" s="11">
        <v>11952.423260168753</v>
      </c>
      <c r="AY36" s="11">
        <v>11952.06262046582</v>
      </c>
      <c r="AZ36" s="11">
        <v>11942.429604467541</v>
      </c>
      <c r="BA36" s="11">
        <v>11924.763870715869</v>
      </c>
      <c r="BB36" s="11">
        <v>11887.228306458279</v>
      </c>
      <c r="BC36" s="11">
        <v>11820.717405761688</v>
      </c>
      <c r="BD36" s="11">
        <v>11758.265677588413</v>
      </c>
      <c r="BE36" s="11">
        <v>11743.650911504528</v>
      </c>
      <c r="BF36" s="11">
        <v>11727.454847015835</v>
      </c>
      <c r="BG36" s="11">
        <v>11700.814863889247</v>
      </c>
      <c r="BH36" s="11">
        <v>11696.407349780487</v>
      </c>
      <c r="BI36" s="11">
        <v>11685.972050460832</v>
      </c>
      <c r="BJ36" s="11">
        <v>11666.707891008315</v>
      </c>
      <c r="BK36" s="11">
        <v>11604.183314635597</v>
      </c>
      <c r="BL36" s="11">
        <v>11401.14746560686</v>
      </c>
      <c r="BM36" s="11">
        <v>11306.306481756044</v>
      </c>
      <c r="BN36" s="11">
        <v>11299.93574474874</v>
      </c>
      <c r="BO36" s="11">
        <v>11206.65278693449</v>
      </c>
      <c r="BP36" s="11">
        <v>11212.455188541406</v>
      </c>
      <c r="BQ36" s="11">
        <v>11133.775255979544</v>
      </c>
      <c r="BR36" s="11">
        <v>11065.468622686631</v>
      </c>
      <c r="BS36" s="11">
        <v>11045.127354863782</v>
      </c>
      <c r="BT36" s="11">
        <v>11000.121597243757</v>
      </c>
      <c r="BU36" s="11">
        <v>10954.766887094909</v>
      </c>
      <c r="BV36" s="11">
        <v>10975.865323889897</v>
      </c>
      <c r="BW36" s="11">
        <v>10828.232880338817</v>
      </c>
      <c r="BX36" s="11">
        <v>10722.67152757963</v>
      </c>
      <c r="BY36" s="11">
        <v>10585.395304718086</v>
      </c>
      <c r="BZ36" s="11">
        <v>10556.307987884329</v>
      </c>
      <c r="CA36" s="11">
        <v>10514.028859197326</v>
      </c>
      <c r="CB36" s="11">
        <v>10451.375742140106</v>
      </c>
      <c r="CC36" s="11">
        <v>10331.258181776275</v>
      </c>
      <c r="CD36" s="11">
        <v>10238.355072801196</v>
      </c>
      <c r="CE36" s="11">
        <v>10148.108585962736</v>
      </c>
      <c r="CF36" s="11">
        <v>10068.696610196512</v>
      </c>
      <c r="CG36" s="11">
        <v>9881.4494263306151</v>
      </c>
      <c r="CH36" s="11">
        <v>9810.8387140974955</v>
      </c>
      <c r="CI36" s="11">
        <v>9626.334175909984</v>
      </c>
      <c r="CJ36" s="11">
        <v>9559.1812614572882</v>
      </c>
      <c r="CK36" s="11">
        <v>9473.074929846669</v>
      </c>
      <c r="CL36" s="11">
        <v>9447.7256696298919</v>
      </c>
      <c r="CM36" s="11">
        <v>9401.7258878370521</v>
      </c>
      <c r="CN36" s="11">
        <v>9345.9928986461837</v>
      </c>
      <c r="CO36" s="11">
        <v>9267.6954520253821</v>
      </c>
      <c r="CP36" s="11">
        <v>9218.5828439950001</v>
      </c>
      <c r="CQ36" s="11">
        <v>9030.8351248058789</v>
      </c>
      <c r="CR36" s="11">
        <v>8865.8462861091593</v>
      </c>
      <c r="CS36" s="11">
        <v>8799.9268268205869</v>
      </c>
      <c r="CT36" s="11">
        <v>8774.4734612875072</v>
      </c>
      <c r="CU36" s="11">
        <v>8734.8762068704182</v>
      </c>
      <c r="CV36" s="11">
        <v>8641.1413323469114</v>
      </c>
      <c r="CW36" s="11">
        <v>8521.4421911256304</v>
      </c>
      <c r="CX36" s="11">
        <v>8466.8119685035981</v>
      </c>
      <c r="CY36" s="11">
        <v>8413.4669630731023</v>
      </c>
      <c r="CZ36" s="11">
        <v>8364.0706857240421</v>
      </c>
      <c r="DA36" s="11">
        <v>8312.1560375038207</v>
      </c>
      <c r="DB36" s="11">
        <v>8254.2803438349983</v>
      </c>
      <c r="DC36" s="11">
        <v>8158.1186015860076</v>
      </c>
      <c r="DD36" s="11">
        <v>8145.4458807367055</v>
      </c>
      <c r="DE36" s="11">
        <v>8113.6918844941711</v>
      </c>
      <c r="DF36" s="11">
        <v>8098.3132668205481</v>
      </c>
      <c r="DG36" s="11">
        <v>8043.2184134699628</v>
      </c>
      <c r="DH36" s="11">
        <v>7996.0468160122164</v>
      </c>
      <c r="DI36" s="11">
        <v>7940.7305845671754</v>
      </c>
      <c r="DJ36" s="11">
        <v>7873.0444528365324</v>
      </c>
      <c r="DK36" s="11">
        <v>7612.0433629126182</v>
      </c>
      <c r="DL36" s="11">
        <v>7607.1897499960605</v>
      </c>
      <c r="DM36" s="11">
        <v>7569.0138081189716</v>
      </c>
      <c r="DN36" s="11">
        <v>7509.0615889739183</v>
      </c>
      <c r="DO36" s="11">
        <v>7496.5846356723287</v>
      </c>
      <c r="DP36" s="11">
        <v>7437.7324944372285</v>
      </c>
      <c r="DQ36" s="11">
        <v>7443.5275201093482</v>
      </c>
      <c r="DR36" s="11">
        <v>7437.2384209623669</v>
      </c>
      <c r="DS36" s="11">
        <v>7427.945747409045</v>
      </c>
      <c r="DT36" s="11">
        <v>7411.5911801484663</v>
      </c>
      <c r="DU36" s="11">
        <v>7400.6070543955375</v>
      </c>
      <c r="DV36" s="11">
        <v>7388.6065748820793</v>
      </c>
      <c r="DW36" s="11">
        <v>7380.712670350078</v>
      </c>
      <c r="DX36" s="11">
        <v>7242.6513091854322</v>
      </c>
      <c r="DY36" s="11">
        <v>7247.3846575296466</v>
      </c>
      <c r="DZ36" s="11">
        <v>7213.2135407003971</v>
      </c>
      <c r="EA36" s="11">
        <v>7101.2760373032988</v>
      </c>
      <c r="EB36" s="11">
        <v>7091.4399044133979</v>
      </c>
      <c r="EC36" s="11">
        <v>6923.5455019920009</v>
      </c>
      <c r="ED36" s="11">
        <v>6867.2911300712822</v>
      </c>
      <c r="EE36" s="11">
        <v>6634.5139556318591</v>
      </c>
      <c r="EF36" s="11">
        <v>6449.5609105703015</v>
      </c>
      <c r="EG36" s="11">
        <v>6292.7896420456327</v>
      </c>
      <c r="EH36" s="11">
        <v>6173.293167040556</v>
      </c>
      <c r="EI36" s="11">
        <v>6111.2785624277039</v>
      </c>
      <c r="EJ36" s="11">
        <v>6058.5455262630885</v>
      </c>
      <c r="EK36" s="11">
        <v>5976.5553467134914</v>
      </c>
      <c r="EL36" s="11">
        <v>5965.0120841862999</v>
      </c>
      <c r="EM36" s="11">
        <v>5878.2937371403123</v>
      </c>
      <c r="EN36" s="11">
        <v>5790.5607606328258</v>
      </c>
      <c r="EO36" s="11">
        <v>5750.8944406677301</v>
      </c>
      <c r="EP36" s="11">
        <v>5627.2711418372073</v>
      </c>
      <c r="EQ36" s="11">
        <v>5573.9113857623679</v>
      </c>
      <c r="ER36" s="11">
        <v>5459.9109621141224</v>
      </c>
      <c r="ES36" s="11">
        <v>5417.2744788578639</v>
      </c>
      <c r="ET36" s="11">
        <v>5355.2133344654721</v>
      </c>
      <c r="EU36" s="11">
        <v>5306.7141802604328</v>
      </c>
      <c r="EV36" s="11">
        <v>5251.0941453614414</v>
      </c>
      <c r="EW36" s="11">
        <v>5040.7384555982653</v>
      </c>
      <c r="EX36" s="11">
        <v>4999.1585338432051</v>
      </c>
      <c r="EY36" s="11">
        <v>4860.9889784243496</v>
      </c>
      <c r="EZ36" s="11">
        <v>4741.6582055741255</v>
      </c>
      <c r="FA36" s="11">
        <v>4690.4317532933264</v>
      </c>
      <c r="FB36" s="11">
        <v>4660.1237594534596</v>
      </c>
      <c r="FC36" s="11">
        <v>4613.7011610472846</v>
      </c>
      <c r="FD36" s="11">
        <v>4505.006985221622</v>
      </c>
      <c r="FE36" s="11">
        <v>4357.9172243447247</v>
      </c>
      <c r="FF36" s="11">
        <v>4350.5957978065353</v>
      </c>
      <c r="FG36" s="11">
        <v>4312.8895070228791</v>
      </c>
      <c r="FH36" s="11">
        <v>4241.3514882478557</v>
      </c>
      <c r="FI36" s="11">
        <v>4209.8824922808153</v>
      </c>
      <c r="FJ36" s="11">
        <v>4203.9943382296769</v>
      </c>
      <c r="FK36" s="11">
        <v>4198.7365701162762</v>
      </c>
      <c r="FL36" s="11">
        <v>4196.5871257347135</v>
      </c>
      <c r="FM36" s="11">
        <v>4182.8575967327261</v>
      </c>
      <c r="FN36" s="11">
        <v>4193.0040092900235</v>
      </c>
      <c r="FO36" s="11">
        <v>4189.2300730811266</v>
      </c>
      <c r="FP36" s="11">
        <v>4184.2374291088208</v>
      </c>
      <c r="FQ36" s="11">
        <v>4186.3997607865103</v>
      </c>
      <c r="FR36" s="11">
        <v>4162.2518408846117</v>
      </c>
      <c r="FS36" s="11">
        <v>4126.3834721562826</v>
      </c>
      <c r="FT36" s="11">
        <v>4060.8510719649839</v>
      </c>
      <c r="FU36" s="11">
        <v>3953.3102331972468</v>
      </c>
      <c r="FV36" s="11">
        <v>3917.0282841868093</v>
      </c>
      <c r="FW36" s="11">
        <v>3888.3741399051655</v>
      </c>
      <c r="FX36" s="11">
        <v>3858.8330207376002</v>
      </c>
      <c r="FY36" s="11">
        <v>3835.6983277704303</v>
      </c>
      <c r="FZ36" s="11">
        <v>3806.4287896139294</v>
      </c>
      <c r="GA36" s="11">
        <v>3786.8647042071584</v>
      </c>
      <c r="GB36" s="11">
        <v>3761.2330400836322</v>
      </c>
      <c r="GC36" s="11">
        <v>3738.0996304678142</v>
      </c>
      <c r="GD36" s="11">
        <v>3725.2965726053344</v>
      </c>
      <c r="GE36" s="11">
        <v>3714.2326812010542</v>
      </c>
      <c r="GF36" s="11">
        <v>3707.8451920287207</v>
      </c>
      <c r="GG36" s="11">
        <v>3697.0580775228127</v>
      </c>
      <c r="GH36" s="11">
        <v>3691.8342322360218</v>
      </c>
      <c r="GI36" s="11">
        <v>3674.4036592532498</v>
      </c>
      <c r="GJ36" s="11">
        <v>3651.7639937474751</v>
      </c>
      <c r="GK36" s="11">
        <v>3625.8954076459841</v>
      </c>
      <c r="GL36" s="11">
        <v>3625.2336587507839</v>
      </c>
      <c r="GM36" s="11">
        <v>3594.148056379539</v>
      </c>
      <c r="GN36" s="11">
        <v>3573.2713001133384</v>
      </c>
      <c r="GO36" s="11">
        <v>3540.5974099154801</v>
      </c>
      <c r="GP36" s="11">
        <v>3456.0899048656502</v>
      </c>
      <c r="GQ36" s="11">
        <v>3316.9521515752276</v>
      </c>
      <c r="GR36" s="11">
        <v>3159.7618204200048</v>
      </c>
      <c r="GS36" s="11">
        <v>3096.9262050628181</v>
      </c>
      <c r="GT36" s="11">
        <v>3078.9296128875753</v>
      </c>
      <c r="GU36" s="11">
        <v>3056.9631434541161</v>
      </c>
      <c r="GV36" s="11">
        <v>3037.7270570819392</v>
      </c>
      <c r="GW36" s="11">
        <v>3020.7258197401793</v>
      </c>
      <c r="GX36" s="11">
        <v>3008.0855585625309</v>
      </c>
      <c r="GY36" s="11">
        <v>2928.3805109998352</v>
      </c>
      <c r="GZ36" s="11">
        <v>2980.6481987416</v>
      </c>
      <c r="HA36" s="11">
        <v>2980.9059842666138</v>
      </c>
      <c r="HB36" s="11">
        <v>2975.1997111170763</v>
      </c>
      <c r="HC36" s="11">
        <v>2970.9542735422083</v>
      </c>
      <c r="HD36" s="11">
        <v>2968.8573978904847</v>
      </c>
      <c r="HE36" s="11">
        <v>2946.5188015735034</v>
      </c>
      <c r="HF36" s="11">
        <v>2833.9666213556357</v>
      </c>
      <c r="HG36" s="11">
        <v>2760.1457326390569</v>
      </c>
      <c r="HH36" s="11">
        <v>2686.4661247354006</v>
      </c>
      <c r="HI36" s="11">
        <v>2654.1978374429364</v>
      </c>
      <c r="HJ36" s="11">
        <v>2630.4483371027268</v>
      </c>
      <c r="HK36" s="11">
        <v>2595.4920111358283</v>
      </c>
      <c r="HL36" s="11">
        <v>2571.8965846866704</v>
      </c>
      <c r="HM36" s="11">
        <v>2525.0484585138438</v>
      </c>
      <c r="HN36" s="11">
        <v>2478.1983763331546</v>
      </c>
      <c r="HO36" s="11">
        <v>2453.2620229039903</v>
      </c>
      <c r="HP36" s="11">
        <v>2477.5561172858634</v>
      </c>
      <c r="HQ36" s="11">
        <v>2470.4277047279925</v>
      </c>
      <c r="HR36" s="11">
        <v>2392.5123884634468</v>
      </c>
      <c r="HS36" s="11">
        <v>2417.965016453019</v>
      </c>
      <c r="HT36" s="11">
        <v>2429.8797056116669</v>
      </c>
      <c r="HU36" s="11">
        <v>2395.8996574195367</v>
      </c>
      <c r="HV36" s="11">
        <v>2393.2748256495347</v>
      </c>
      <c r="HW36" s="11">
        <v>2374.8108482077055</v>
      </c>
      <c r="HX36" s="11">
        <v>2348.9393276794945</v>
      </c>
      <c r="HY36" s="11">
        <v>2306.0924026652428</v>
      </c>
      <c r="HZ36" s="11">
        <v>2151.1800318296573</v>
      </c>
      <c r="IA36" s="11">
        <v>2008.0309652337721</v>
      </c>
      <c r="IB36" s="11">
        <v>1960.7605567248104</v>
      </c>
      <c r="IC36" s="11">
        <v>1908.1597950382284</v>
      </c>
      <c r="ID36" s="11">
        <v>1861.2936569207307</v>
      </c>
      <c r="IE36" s="11">
        <v>1806.8803830708548</v>
      </c>
      <c r="IF36" s="11">
        <v>1682.8883644306709</v>
      </c>
      <c r="IG36" s="11">
        <v>1655.7877327548031</v>
      </c>
      <c r="IH36" s="11">
        <v>1613.0530431741249</v>
      </c>
      <c r="II36" s="11">
        <v>1576.1603255373641</v>
      </c>
      <c r="IJ36" s="11">
        <v>1525.1905934170036</v>
      </c>
      <c r="IK36" s="11">
        <v>1486.9100066340277</v>
      </c>
      <c r="IL36" s="11">
        <v>1444.7121667272907</v>
      </c>
      <c r="IM36" s="11">
        <v>1381.6000719044966</v>
      </c>
      <c r="IN36" s="11">
        <v>1244.8034587373279</v>
      </c>
      <c r="IO36" s="11">
        <v>1212.7696198234444</v>
      </c>
      <c r="IP36" s="11">
        <v>1211.1710882523446</v>
      </c>
      <c r="IQ36" s="11">
        <v>1155.492888508265</v>
      </c>
      <c r="IR36" s="11">
        <v>1086.9503803389359</v>
      </c>
      <c r="IS36" s="11">
        <v>1047.4968175354261</v>
      </c>
      <c r="IT36" s="11">
        <v>1024.4507128782188</v>
      </c>
      <c r="IU36" s="11">
        <v>1006.8930372629964</v>
      </c>
      <c r="IV36" s="11">
        <v>1000.8670093103143</v>
      </c>
      <c r="IW36" s="11">
        <v>990.22907991501609</v>
      </c>
      <c r="IX36" s="11">
        <v>969.02159083746437</v>
      </c>
      <c r="IY36" s="11">
        <v>928.02334959728807</v>
      </c>
      <c r="IZ36" s="11">
        <v>877.73486386484524</v>
      </c>
      <c r="JA36" s="11">
        <v>785.59216636757174</v>
      </c>
      <c r="JB36" s="11">
        <v>676.5529975367067</v>
      </c>
      <c r="JC36" s="11">
        <v>597.29585201459906</v>
      </c>
      <c r="JD36" s="11">
        <v>580.31460277339318</v>
      </c>
      <c r="JE36" s="11">
        <v>567.96791310029778</v>
      </c>
      <c r="JF36" s="11">
        <v>558.94917627196787</v>
      </c>
      <c r="JG36" s="11">
        <v>471.66464626014613</v>
      </c>
      <c r="JH36" s="11">
        <v>432.6587423136607</v>
      </c>
      <c r="JI36" s="11">
        <v>430.40557920109165</v>
      </c>
      <c r="JJ36" s="11">
        <v>431.13671889887388</v>
      </c>
      <c r="JK36" s="11">
        <v>370.79348808207743</v>
      </c>
      <c r="JL36" s="11">
        <v>386.70261629779787</v>
      </c>
      <c r="JM36" s="11">
        <v>370.39798134847643</v>
      </c>
      <c r="JN36" s="11">
        <v>227.11390635037793</v>
      </c>
      <c r="JO36" s="11">
        <v>245.86346222250751</v>
      </c>
      <c r="JP36" s="11">
        <v>327.49066237021066</v>
      </c>
      <c r="JQ36" s="11">
        <v>333.59363403671239</v>
      </c>
      <c r="JR36" s="11">
        <v>305.71803731869426</v>
      </c>
      <c r="JS36" s="11">
        <v>143.12237181303971</v>
      </c>
      <c r="JT36" s="11">
        <v>84.131198539472663</v>
      </c>
      <c r="JU36" s="11">
        <v>93.213200848719225</v>
      </c>
      <c r="JV36" s="11">
        <v>80.843542832572112</v>
      </c>
      <c r="JW36" s="11">
        <v>13.442377808369685</v>
      </c>
      <c r="JX36" s="11">
        <v>3.5704772471945034E-13</v>
      </c>
      <c r="JY36" s="11">
        <v>13.442381894972501</v>
      </c>
      <c r="JZ36" s="11">
        <v>31.710353375386301</v>
      </c>
      <c r="KA36" s="11">
        <v>54.239034198809726</v>
      </c>
      <c r="KB36" s="11">
        <v>73.052346557769525</v>
      </c>
      <c r="KC36" s="11">
        <v>86.747116624467751</v>
      </c>
      <c r="KD36" s="11">
        <v>99.81797874830535</v>
      </c>
      <c r="KE36" s="11">
        <v>96.709748763262709</v>
      </c>
      <c r="KF36" s="11">
        <v>86.616574879117607</v>
      </c>
      <c r="KG36" s="11">
        <v>64.386209656152602</v>
      </c>
      <c r="KH36" s="11">
        <v>56.266172953846976</v>
      </c>
      <c r="KI36" s="11">
        <v>30.419718611117851</v>
      </c>
      <c r="KJ36" s="11">
        <v>28.077031265823383</v>
      </c>
      <c r="KK36" s="11">
        <v>24.183649066582319</v>
      </c>
      <c r="KL36" s="23"/>
      <c r="KM36" s="11">
        <f>SMALL(Tabela2[[#This Row],[1]:[285]],1)</f>
        <v>3.5704772471945034E-13</v>
      </c>
      <c r="KN36" s="11">
        <f>MATCH(Tabela2[[#This Row],[1° menor]],Tabela2[[#This Row],[1]:[285]],0)</f>
        <v>271</v>
      </c>
      <c r="KO3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0.4999999877321113</v>
      </c>
      <c r="KP36" s="11">
        <f>VLOOKUP(Tabela2[[#This Row],[Shape]],shape!A:D,4,0)+VLOOKUP(Tabela2[[#This Row],[Shape]]+1,shape!A:E,5,0)*Tabela2[[#This Row],[% avanc]]</f>
        <v>8570.3152119992501</v>
      </c>
      <c r="KQ36" s="15">
        <f>Tabela2[[#This Row],[8686,881807]]/Tabela2[[#Headers],[8686,881807]]</f>
        <v>0.98658130758647844</v>
      </c>
      <c r="KR36" s="11">
        <f>Tabela2[[#This Row],[8686,881807]]-KP35</f>
        <v>191.72749883764482</v>
      </c>
      <c r="KS36" s="11">
        <f>(Tabela2[[#This Row],[hora bus]]-H35)*86400</f>
        <v>37.999999453313649</v>
      </c>
      <c r="KT36" s="11">
        <f>Tabela2[[#This Row],[desloc]]/Tabela2[[#This Row],[seconds]]</f>
        <v>5.0454605683139278</v>
      </c>
      <c r="KU36" s="11">
        <f>Tabela2[[#This Row],[spd m/s]]*3.6</f>
        <v>18.163658045930141</v>
      </c>
      <c r="KV36" s="23"/>
      <c r="KW36" s="22">
        <f t="shared" si="0"/>
        <v>0</v>
      </c>
      <c r="KX36" s="23">
        <f t="shared" si="1"/>
        <v>0</v>
      </c>
      <c r="KY36" s="23">
        <f t="shared" si="2"/>
        <v>0</v>
      </c>
      <c r="KZ36" s="23">
        <f t="shared" si="3"/>
        <v>0</v>
      </c>
      <c r="LA36" s="23">
        <f t="shared" si="4"/>
        <v>0</v>
      </c>
      <c r="LB36" s="23">
        <f t="shared" si="5"/>
        <v>0</v>
      </c>
      <c r="LC36" s="23">
        <f t="shared" si="6"/>
        <v>0</v>
      </c>
      <c r="LD36" s="23">
        <f t="shared" si="7"/>
        <v>0</v>
      </c>
      <c r="LE36" s="23">
        <f t="shared" si="8"/>
        <v>8570.3152119992501</v>
      </c>
      <c r="LF36" s="22">
        <f t="shared" si="17"/>
        <v>0</v>
      </c>
      <c r="LG36" s="23">
        <f t="shared" si="9"/>
        <v>0</v>
      </c>
      <c r="LH36" s="23">
        <f t="shared" si="10"/>
        <v>0</v>
      </c>
      <c r="LI36" s="23">
        <f t="shared" si="11"/>
        <v>8570.3152119992501</v>
      </c>
      <c r="LJ36" s="23">
        <f t="shared" si="12"/>
        <v>8570.3152119992501</v>
      </c>
      <c r="LK36" s="23">
        <f t="shared" si="13"/>
        <v>1</v>
      </c>
      <c r="LL36" s="23">
        <f t="shared" si="14"/>
        <v>0</v>
      </c>
      <c r="LM36" s="23">
        <f t="shared" si="15"/>
        <v>0</v>
      </c>
      <c r="LN36" s="23">
        <f t="shared" si="16"/>
        <v>0</v>
      </c>
    </row>
    <row r="37" spans="1:326" x14ac:dyDescent="0.25">
      <c r="A37" s="22">
        <v>78000</v>
      </c>
      <c r="B37" s="22">
        <v>1</v>
      </c>
      <c r="C37" s="23" t="s">
        <v>858</v>
      </c>
      <c r="D37" s="22">
        <v>332</v>
      </c>
      <c r="E37" s="24">
        <v>1.9444444444444445E-2</v>
      </c>
      <c r="F37" s="23" t="s">
        <v>775</v>
      </c>
      <c r="G37" s="23" t="b">
        <v>1</v>
      </c>
      <c r="H37" s="25">
        <v>43538.019606481481</v>
      </c>
      <c r="I37" s="26" t="s">
        <v>374</v>
      </c>
      <c r="J37" s="23" t="s">
        <v>375</v>
      </c>
      <c r="K37" s="11">
        <f>IF(AND(Tabela2[[#This Row],[hora bus]]=H36,Tabela2[[#This Row],[lat bus]]=I36,Tabela2[[#This Row],[lon bus]]=J36),1,0)</f>
        <v>0</v>
      </c>
      <c r="L37" s="23"/>
      <c r="M37" s="11">
        <v>66</v>
      </c>
      <c r="N37" s="11">
        <v>12477.651541953064</v>
      </c>
      <c r="O37" s="11">
        <v>12469.641895166253</v>
      </c>
      <c r="P37" s="11">
        <v>12458.821009919429</v>
      </c>
      <c r="Q37" s="11">
        <v>12399.376810004122</v>
      </c>
      <c r="R37" s="11">
        <v>12317.575120924914</v>
      </c>
      <c r="S37" s="11">
        <v>12302.746078219861</v>
      </c>
      <c r="T37" s="11">
        <v>12283.657108894033</v>
      </c>
      <c r="U37" s="11">
        <v>12271.44610533181</v>
      </c>
      <c r="V37" s="11">
        <v>12253.812175811339</v>
      </c>
      <c r="W37" s="11">
        <v>12240.004425830663</v>
      </c>
      <c r="X37" s="11">
        <v>12227.433686057431</v>
      </c>
      <c r="Y37" s="11">
        <v>12200.801064274274</v>
      </c>
      <c r="Z37" s="11">
        <v>12182.281384662761</v>
      </c>
      <c r="AA37" s="11">
        <v>12157.403516439457</v>
      </c>
      <c r="AB37" s="11">
        <v>12145.663877688321</v>
      </c>
      <c r="AC37" s="11">
        <v>12128.868773328137</v>
      </c>
      <c r="AD37" s="11">
        <v>12104.581186676956</v>
      </c>
      <c r="AE37" s="11">
        <v>12095.764054031262</v>
      </c>
      <c r="AF37" s="11">
        <v>12034.431476347791</v>
      </c>
      <c r="AG37" s="11">
        <v>12013.330503127341</v>
      </c>
      <c r="AH37" s="11">
        <v>11990.63234976312</v>
      </c>
      <c r="AI37" s="11">
        <v>11970.781738387637</v>
      </c>
      <c r="AJ37" s="11">
        <v>11952.629578641488</v>
      </c>
      <c r="AK37" s="11">
        <v>11939.855921350081</v>
      </c>
      <c r="AL37" s="11">
        <v>11916.362989542715</v>
      </c>
      <c r="AM37" s="11">
        <v>11908.113058843292</v>
      </c>
      <c r="AN37" s="11">
        <v>11898.443266860095</v>
      </c>
      <c r="AO37" s="11">
        <v>11894.984897765602</v>
      </c>
      <c r="AP37" s="11">
        <v>11899.617615578405</v>
      </c>
      <c r="AQ37" s="11">
        <v>11910.418216473612</v>
      </c>
      <c r="AR37" s="11">
        <v>11913.469086839623</v>
      </c>
      <c r="AS37" s="11">
        <v>11914.37691753451</v>
      </c>
      <c r="AT37" s="11">
        <v>11927.97207117001</v>
      </c>
      <c r="AU37" s="11">
        <v>11936.680238346496</v>
      </c>
      <c r="AV37" s="11">
        <v>11934.889416731006</v>
      </c>
      <c r="AW37" s="11">
        <v>11942.293599911565</v>
      </c>
      <c r="AX37" s="11">
        <v>11952.423260168753</v>
      </c>
      <c r="AY37" s="11">
        <v>11952.06262046582</v>
      </c>
      <c r="AZ37" s="11">
        <v>11942.429604467541</v>
      </c>
      <c r="BA37" s="11">
        <v>11924.763870715869</v>
      </c>
      <c r="BB37" s="11">
        <v>11887.228306458279</v>
      </c>
      <c r="BC37" s="11">
        <v>11820.717405761688</v>
      </c>
      <c r="BD37" s="11">
        <v>11758.265677588413</v>
      </c>
      <c r="BE37" s="11">
        <v>11743.650911504528</v>
      </c>
      <c r="BF37" s="11">
        <v>11727.454847015835</v>
      </c>
      <c r="BG37" s="11">
        <v>11700.814863889247</v>
      </c>
      <c r="BH37" s="11">
        <v>11696.407349780487</v>
      </c>
      <c r="BI37" s="11">
        <v>11685.972050460832</v>
      </c>
      <c r="BJ37" s="11">
        <v>11666.707891008315</v>
      </c>
      <c r="BK37" s="11">
        <v>11604.183314635597</v>
      </c>
      <c r="BL37" s="11">
        <v>11401.14746560686</v>
      </c>
      <c r="BM37" s="11">
        <v>11306.306481756044</v>
      </c>
      <c r="BN37" s="11">
        <v>11299.93574474874</v>
      </c>
      <c r="BO37" s="11">
        <v>11206.65278693449</v>
      </c>
      <c r="BP37" s="11">
        <v>11212.455188541406</v>
      </c>
      <c r="BQ37" s="11">
        <v>11133.775255979544</v>
      </c>
      <c r="BR37" s="11">
        <v>11065.468622686631</v>
      </c>
      <c r="BS37" s="11">
        <v>11045.127354863782</v>
      </c>
      <c r="BT37" s="11">
        <v>11000.121597243757</v>
      </c>
      <c r="BU37" s="11">
        <v>10954.766887094909</v>
      </c>
      <c r="BV37" s="11">
        <v>10975.865323889897</v>
      </c>
      <c r="BW37" s="11">
        <v>10828.232880338817</v>
      </c>
      <c r="BX37" s="11">
        <v>10722.67152757963</v>
      </c>
      <c r="BY37" s="11">
        <v>10585.395304718086</v>
      </c>
      <c r="BZ37" s="11">
        <v>10556.307987884329</v>
      </c>
      <c r="CA37" s="11">
        <v>10514.028859197326</v>
      </c>
      <c r="CB37" s="11">
        <v>10451.375742140106</v>
      </c>
      <c r="CC37" s="11">
        <v>10331.258181776275</v>
      </c>
      <c r="CD37" s="11">
        <v>10238.355072801196</v>
      </c>
      <c r="CE37" s="11">
        <v>10148.108585962736</v>
      </c>
      <c r="CF37" s="11">
        <v>10068.696610196512</v>
      </c>
      <c r="CG37" s="11">
        <v>9881.4494263306151</v>
      </c>
      <c r="CH37" s="11">
        <v>9810.8387140974955</v>
      </c>
      <c r="CI37" s="11">
        <v>9626.334175909984</v>
      </c>
      <c r="CJ37" s="11">
        <v>9559.1812614572882</v>
      </c>
      <c r="CK37" s="11">
        <v>9473.074929846669</v>
      </c>
      <c r="CL37" s="11">
        <v>9447.7256696298919</v>
      </c>
      <c r="CM37" s="11">
        <v>9401.7258878370521</v>
      </c>
      <c r="CN37" s="11">
        <v>9345.9928986461837</v>
      </c>
      <c r="CO37" s="11">
        <v>9267.6954520253821</v>
      </c>
      <c r="CP37" s="11">
        <v>9218.5828439950001</v>
      </c>
      <c r="CQ37" s="11">
        <v>9030.8351248058789</v>
      </c>
      <c r="CR37" s="11">
        <v>8865.8462861091593</v>
      </c>
      <c r="CS37" s="11">
        <v>8799.9268268205869</v>
      </c>
      <c r="CT37" s="11">
        <v>8774.4734612875072</v>
      </c>
      <c r="CU37" s="11">
        <v>8734.8762068704182</v>
      </c>
      <c r="CV37" s="11">
        <v>8641.1413323469114</v>
      </c>
      <c r="CW37" s="11">
        <v>8521.4421911256304</v>
      </c>
      <c r="CX37" s="11">
        <v>8466.8119685035981</v>
      </c>
      <c r="CY37" s="11">
        <v>8413.4669630731023</v>
      </c>
      <c r="CZ37" s="11">
        <v>8364.0706857240421</v>
      </c>
      <c r="DA37" s="11">
        <v>8312.1560375038207</v>
      </c>
      <c r="DB37" s="11">
        <v>8254.2803438349983</v>
      </c>
      <c r="DC37" s="11">
        <v>8158.1186015860076</v>
      </c>
      <c r="DD37" s="11">
        <v>8145.4458807367055</v>
      </c>
      <c r="DE37" s="11">
        <v>8113.6918844941711</v>
      </c>
      <c r="DF37" s="11">
        <v>8098.3132668205481</v>
      </c>
      <c r="DG37" s="11">
        <v>8043.2184134699628</v>
      </c>
      <c r="DH37" s="11">
        <v>7996.0468160122164</v>
      </c>
      <c r="DI37" s="11">
        <v>7940.7305845671754</v>
      </c>
      <c r="DJ37" s="11">
        <v>7873.0444528365324</v>
      </c>
      <c r="DK37" s="11">
        <v>7612.0433629126182</v>
      </c>
      <c r="DL37" s="11">
        <v>7607.1897499960605</v>
      </c>
      <c r="DM37" s="11">
        <v>7569.0138081189716</v>
      </c>
      <c r="DN37" s="11">
        <v>7509.0615889739183</v>
      </c>
      <c r="DO37" s="11">
        <v>7496.5846356723287</v>
      </c>
      <c r="DP37" s="11">
        <v>7437.7324944372285</v>
      </c>
      <c r="DQ37" s="11">
        <v>7443.5275201093482</v>
      </c>
      <c r="DR37" s="11">
        <v>7437.2384209623669</v>
      </c>
      <c r="DS37" s="11">
        <v>7427.945747409045</v>
      </c>
      <c r="DT37" s="11">
        <v>7411.5911801484663</v>
      </c>
      <c r="DU37" s="11">
        <v>7400.6070543955375</v>
      </c>
      <c r="DV37" s="11">
        <v>7388.6065748820793</v>
      </c>
      <c r="DW37" s="11">
        <v>7380.712670350078</v>
      </c>
      <c r="DX37" s="11">
        <v>7242.6513091854322</v>
      </c>
      <c r="DY37" s="11">
        <v>7247.3846575296466</v>
      </c>
      <c r="DZ37" s="11">
        <v>7213.2135407003971</v>
      </c>
      <c r="EA37" s="11">
        <v>7101.2760373032988</v>
      </c>
      <c r="EB37" s="11">
        <v>7091.4399044133979</v>
      </c>
      <c r="EC37" s="11">
        <v>6923.5455019920009</v>
      </c>
      <c r="ED37" s="11">
        <v>6867.2911300712822</v>
      </c>
      <c r="EE37" s="11">
        <v>6634.5139556318591</v>
      </c>
      <c r="EF37" s="11">
        <v>6449.5609105703015</v>
      </c>
      <c r="EG37" s="11">
        <v>6292.7896420456327</v>
      </c>
      <c r="EH37" s="11">
        <v>6173.293167040556</v>
      </c>
      <c r="EI37" s="11">
        <v>6111.2785624277039</v>
      </c>
      <c r="EJ37" s="11">
        <v>6058.5455262630885</v>
      </c>
      <c r="EK37" s="11">
        <v>5976.5553467134914</v>
      </c>
      <c r="EL37" s="11">
        <v>5965.0120841862999</v>
      </c>
      <c r="EM37" s="11">
        <v>5878.2937371403123</v>
      </c>
      <c r="EN37" s="11">
        <v>5790.5607606328258</v>
      </c>
      <c r="EO37" s="11">
        <v>5750.8944406677301</v>
      </c>
      <c r="EP37" s="11">
        <v>5627.2711418372073</v>
      </c>
      <c r="EQ37" s="11">
        <v>5573.9113857623679</v>
      </c>
      <c r="ER37" s="11">
        <v>5459.9109621141224</v>
      </c>
      <c r="ES37" s="11">
        <v>5417.2744788578639</v>
      </c>
      <c r="ET37" s="11">
        <v>5355.2133344654721</v>
      </c>
      <c r="EU37" s="11">
        <v>5306.7141802604328</v>
      </c>
      <c r="EV37" s="11">
        <v>5251.0941453614414</v>
      </c>
      <c r="EW37" s="11">
        <v>5040.7384555982653</v>
      </c>
      <c r="EX37" s="11">
        <v>4999.1585338432051</v>
      </c>
      <c r="EY37" s="11">
        <v>4860.9889784243496</v>
      </c>
      <c r="EZ37" s="11">
        <v>4741.6582055741255</v>
      </c>
      <c r="FA37" s="11">
        <v>4690.4317532933264</v>
      </c>
      <c r="FB37" s="11">
        <v>4660.1237594534596</v>
      </c>
      <c r="FC37" s="11">
        <v>4613.7011610472846</v>
      </c>
      <c r="FD37" s="11">
        <v>4505.006985221622</v>
      </c>
      <c r="FE37" s="11">
        <v>4357.9172243447247</v>
      </c>
      <c r="FF37" s="11">
        <v>4350.5957978065353</v>
      </c>
      <c r="FG37" s="11">
        <v>4312.8895070228791</v>
      </c>
      <c r="FH37" s="11">
        <v>4241.3514882478557</v>
      </c>
      <c r="FI37" s="11">
        <v>4209.8824922808153</v>
      </c>
      <c r="FJ37" s="11">
        <v>4203.9943382296769</v>
      </c>
      <c r="FK37" s="11">
        <v>4198.7365701162762</v>
      </c>
      <c r="FL37" s="11">
        <v>4196.5871257347135</v>
      </c>
      <c r="FM37" s="11">
        <v>4182.8575967327261</v>
      </c>
      <c r="FN37" s="11">
        <v>4193.0040092900235</v>
      </c>
      <c r="FO37" s="11">
        <v>4189.2300730811266</v>
      </c>
      <c r="FP37" s="11">
        <v>4184.2374291088208</v>
      </c>
      <c r="FQ37" s="11">
        <v>4186.3997607865103</v>
      </c>
      <c r="FR37" s="11">
        <v>4162.2518408846117</v>
      </c>
      <c r="FS37" s="11">
        <v>4126.3834721562826</v>
      </c>
      <c r="FT37" s="11">
        <v>4060.8510719649839</v>
      </c>
      <c r="FU37" s="11">
        <v>3953.3102331972468</v>
      </c>
      <c r="FV37" s="11">
        <v>3917.0282841868093</v>
      </c>
      <c r="FW37" s="11">
        <v>3888.3741399051655</v>
      </c>
      <c r="FX37" s="11">
        <v>3858.8330207376002</v>
      </c>
      <c r="FY37" s="11">
        <v>3835.6983277704303</v>
      </c>
      <c r="FZ37" s="11">
        <v>3806.4287896139294</v>
      </c>
      <c r="GA37" s="11">
        <v>3786.8647042071584</v>
      </c>
      <c r="GB37" s="11">
        <v>3761.2330400836322</v>
      </c>
      <c r="GC37" s="11">
        <v>3738.0996304678142</v>
      </c>
      <c r="GD37" s="11">
        <v>3725.2965726053344</v>
      </c>
      <c r="GE37" s="11">
        <v>3714.2326812010542</v>
      </c>
      <c r="GF37" s="11">
        <v>3707.8451920287207</v>
      </c>
      <c r="GG37" s="11">
        <v>3697.0580775228127</v>
      </c>
      <c r="GH37" s="11">
        <v>3691.8342322360218</v>
      </c>
      <c r="GI37" s="11">
        <v>3674.4036592532498</v>
      </c>
      <c r="GJ37" s="11">
        <v>3651.7639937474751</v>
      </c>
      <c r="GK37" s="11">
        <v>3625.8954076459841</v>
      </c>
      <c r="GL37" s="11">
        <v>3625.2336587507839</v>
      </c>
      <c r="GM37" s="11">
        <v>3594.148056379539</v>
      </c>
      <c r="GN37" s="11">
        <v>3573.2713001133384</v>
      </c>
      <c r="GO37" s="11">
        <v>3540.5974099154801</v>
      </c>
      <c r="GP37" s="11">
        <v>3456.0899048656502</v>
      </c>
      <c r="GQ37" s="11">
        <v>3316.9521515752276</v>
      </c>
      <c r="GR37" s="11">
        <v>3159.7618204200048</v>
      </c>
      <c r="GS37" s="11">
        <v>3096.9262050628181</v>
      </c>
      <c r="GT37" s="11">
        <v>3078.9296128875753</v>
      </c>
      <c r="GU37" s="11">
        <v>3056.9631434541161</v>
      </c>
      <c r="GV37" s="11">
        <v>3037.7270570819392</v>
      </c>
      <c r="GW37" s="11">
        <v>3020.7258197401793</v>
      </c>
      <c r="GX37" s="11">
        <v>3008.0855585625309</v>
      </c>
      <c r="GY37" s="11">
        <v>2928.3805109998352</v>
      </c>
      <c r="GZ37" s="11">
        <v>2980.6481987416</v>
      </c>
      <c r="HA37" s="11">
        <v>2980.9059842666138</v>
      </c>
      <c r="HB37" s="11">
        <v>2975.1997111170763</v>
      </c>
      <c r="HC37" s="11">
        <v>2970.9542735422083</v>
      </c>
      <c r="HD37" s="11">
        <v>2968.8573978904847</v>
      </c>
      <c r="HE37" s="11">
        <v>2946.5188015735034</v>
      </c>
      <c r="HF37" s="11">
        <v>2833.9666213556357</v>
      </c>
      <c r="HG37" s="11">
        <v>2760.1457326390569</v>
      </c>
      <c r="HH37" s="11">
        <v>2686.4661247354006</v>
      </c>
      <c r="HI37" s="11">
        <v>2654.1978374429364</v>
      </c>
      <c r="HJ37" s="11">
        <v>2630.4483371027268</v>
      </c>
      <c r="HK37" s="11">
        <v>2595.4920111358283</v>
      </c>
      <c r="HL37" s="11">
        <v>2571.8965846866704</v>
      </c>
      <c r="HM37" s="11">
        <v>2525.0484585138438</v>
      </c>
      <c r="HN37" s="11">
        <v>2478.1983763331546</v>
      </c>
      <c r="HO37" s="11">
        <v>2453.2620229039903</v>
      </c>
      <c r="HP37" s="11">
        <v>2477.5561172858634</v>
      </c>
      <c r="HQ37" s="11">
        <v>2470.4277047279925</v>
      </c>
      <c r="HR37" s="11">
        <v>2392.5123884634468</v>
      </c>
      <c r="HS37" s="11">
        <v>2417.965016453019</v>
      </c>
      <c r="HT37" s="11">
        <v>2429.8797056116669</v>
      </c>
      <c r="HU37" s="11">
        <v>2395.8996574195367</v>
      </c>
      <c r="HV37" s="11">
        <v>2393.2748256495347</v>
      </c>
      <c r="HW37" s="11">
        <v>2374.8108482077055</v>
      </c>
      <c r="HX37" s="11">
        <v>2348.9393276794945</v>
      </c>
      <c r="HY37" s="11">
        <v>2306.0924026652428</v>
      </c>
      <c r="HZ37" s="11">
        <v>2151.1800318296573</v>
      </c>
      <c r="IA37" s="11">
        <v>2008.0309652337721</v>
      </c>
      <c r="IB37" s="11">
        <v>1960.7605567248104</v>
      </c>
      <c r="IC37" s="11">
        <v>1908.1597950382284</v>
      </c>
      <c r="ID37" s="11">
        <v>1861.2936569207307</v>
      </c>
      <c r="IE37" s="11">
        <v>1806.8803830708548</v>
      </c>
      <c r="IF37" s="11">
        <v>1682.8883644306709</v>
      </c>
      <c r="IG37" s="11">
        <v>1655.7877327548031</v>
      </c>
      <c r="IH37" s="11">
        <v>1613.0530431741249</v>
      </c>
      <c r="II37" s="11">
        <v>1576.1603255373641</v>
      </c>
      <c r="IJ37" s="11">
        <v>1525.1905934170036</v>
      </c>
      <c r="IK37" s="11">
        <v>1486.9100066340277</v>
      </c>
      <c r="IL37" s="11">
        <v>1444.7121667272907</v>
      </c>
      <c r="IM37" s="11">
        <v>1381.6000719044966</v>
      </c>
      <c r="IN37" s="11">
        <v>1244.8034587373279</v>
      </c>
      <c r="IO37" s="11">
        <v>1212.7696198234444</v>
      </c>
      <c r="IP37" s="11">
        <v>1211.1710882523446</v>
      </c>
      <c r="IQ37" s="11">
        <v>1155.492888508265</v>
      </c>
      <c r="IR37" s="11">
        <v>1086.9503803389359</v>
      </c>
      <c r="IS37" s="11">
        <v>1047.4968175354261</v>
      </c>
      <c r="IT37" s="11">
        <v>1024.4507128782188</v>
      </c>
      <c r="IU37" s="11">
        <v>1006.8930372629964</v>
      </c>
      <c r="IV37" s="11">
        <v>1000.8670093103143</v>
      </c>
      <c r="IW37" s="11">
        <v>990.22907991501609</v>
      </c>
      <c r="IX37" s="11">
        <v>969.02159083746437</v>
      </c>
      <c r="IY37" s="11">
        <v>928.02334959728807</v>
      </c>
      <c r="IZ37" s="11">
        <v>877.73486386484524</v>
      </c>
      <c r="JA37" s="11">
        <v>785.59216636757174</v>
      </c>
      <c r="JB37" s="11">
        <v>676.5529975367067</v>
      </c>
      <c r="JC37" s="11">
        <v>597.29585201459906</v>
      </c>
      <c r="JD37" s="11">
        <v>580.31460277339318</v>
      </c>
      <c r="JE37" s="11">
        <v>567.96791310029778</v>
      </c>
      <c r="JF37" s="11">
        <v>558.94917627196787</v>
      </c>
      <c r="JG37" s="11">
        <v>471.66464626014613</v>
      </c>
      <c r="JH37" s="11">
        <v>432.6587423136607</v>
      </c>
      <c r="JI37" s="11">
        <v>430.40557920109165</v>
      </c>
      <c r="JJ37" s="11">
        <v>431.13671889887388</v>
      </c>
      <c r="JK37" s="11">
        <v>370.79348808207743</v>
      </c>
      <c r="JL37" s="11">
        <v>386.70261629779787</v>
      </c>
      <c r="JM37" s="11">
        <v>370.39798134847643</v>
      </c>
      <c r="JN37" s="11">
        <v>227.11390635037793</v>
      </c>
      <c r="JO37" s="11">
        <v>245.86346222250751</v>
      </c>
      <c r="JP37" s="11">
        <v>327.49066237021066</v>
      </c>
      <c r="JQ37" s="11">
        <v>333.59363403671239</v>
      </c>
      <c r="JR37" s="11">
        <v>305.71803731869426</v>
      </c>
      <c r="JS37" s="11">
        <v>143.12237181303971</v>
      </c>
      <c r="JT37" s="11">
        <v>84.131198539472663</v>
      </c>
      <c r="JU37" s="11">
        <v>93.213200848719225</v>
      </c>
      <c r="JV37" s="11">
        <v>80.843542832572112</v>
      </c>
      <c r="JW37" s="11">
        <v>13.442377808369685</v>
      </c>
      <c r="JX37" s="11">
        <v>3.5704772471945034E-13</v>
      </c>
      <c r="JY37" s="11">
        <v>13.442381894972501</v>
      </c>
      <c r="JZ37" s="11">
        <v>31.710353375386301</v>
      </c>
      <c r="KA37" s="11">
        <v>54.239034198809726</v>
      </c>
      <c r="KB37" s="11">
        <v>73.052346557769525</v>
      </c>
      <c r="KC37" s="11">
        <v>86.747116624467751</v>
      </c>
      <c r="KD37" s="11">
        <v>99.81797874830535</v>
      </c>
      <c r="KE37" s="11">
        <v>96.709748763262709</v>
      </c>
      <c r="KF37" s="11">
        <v>86.616574879117607</v>
      </c>
      <c r="KG37" s="11">
        <v>64.386209656152602</v>
      </c>
      <c r="KH37" s="11">
        <v>56.266172953846976</v>
      </c>
      <c r="KI37" s="11">
        <v>30.419718611117851</v>
      </c>
      <c r="KJ37" s="11">
        <v>28.077031265823383</v>
      </c>
      <c r="KK37" s="11">
        <v>24.183649066582319</v>
      </c>
      <c r="KL37" s="23"/>
      <c r="KM37" s="11">
        <f>SMALL(Tabela2[[#This Row],[1]:[285]],1)</f>
        <v>3.5704772471945034E-13</v>
      </c>
      <c r="KN37" s="11">
        <f>MATCH(Tabela2[[#This Row],[1° menor]],Tabela2[[#This Row],[1]:[285]],0)</f>
        <v>271</v>
      </c>
      <c r="KO3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0.4999999877321113</v>
      </c>
      <c r="KP37" s="11">
        <f>VLOOKUP(Tabela2[[#This Row],[Shape]],shape!A:D,4,0)+VLOOKUP(Tabela2[[#This Row],[Shape]]+1,shape!A:E,5,0)*Tabela2[[#This Row],[% avanc]]</f>
        <v>8570.3152119992501</v>
      </c>
      <c r="KQ37" s="15">
        <f>Tabela2[[#This Row],[8686,881807]]/Tabela2[[#Headers],[8686,881807]]</f>
        <v>0.98658130758647844</v>
      </c>
      <c r="KR37" s="11">
        <f>Tabela2[[#This Row],[8686,881807]]-KP36</f>
        <v>0</v>
      </c>
      <c r="KS37" s="11">
        <f>(Tabela2[[#This Row],[hora bus]]-H36)*86400</f>
        <v>44.000000227242708</v>
      </c>
      <c r="KT37" s="11">
        <f>Tabela2[[#This Row],[desloc]]/Tabela2[[#This Row],[seconds]]</f>
        <v>0</v>
      </c>
      <c r="KU37" s="11">
        <f>Tabela2[[#This Row],[spd m/s]]*3.6</f>
        <v>0</v>
      </c>
      <c r="KV37" s="23"/>
      <c r="KW37" s="22">
        <f t="shared" si="0"/>
        <v>0</v>
      </c>
      <c r="KX37" s="23">
        <f t="shared" si="1"/>
        <v>0.5</v>
      </c>
      <c r="KY37" s="23">
        <f t="shared" si="2"/>
        <v>0</v>
      </c>
      <c r="KZ37" s="23">
        <f t="shared" si="3"/>
        <v>0</v>
      </c>
      <c r="LA37" s="23">
        <f t="shared" si="4"/>
        <v>0</v>
      </c>
      <c r="LB37" s="23">
        <f t="shared" si="5"/>
        <v>1</v>
      </c>
      <c r="LC37" s="23">
        <f t="shared" si="6"/>
        <v>3</v>
      </c>
      <c r="LD37" s="23">
        <f t="shared" si="7"/>
        <v>0</v>
      </c>
      <c r="LE37" s="23">
        <f t="shared" si="8"/>
        <v>8570.3152119992501</v>
      </c>
      <c r="LF37" s="22">
        <f t="shared" si="17"/>
        <v>0</v>
      </c>
      <c r="LG37" s="23">
        <f t="shared" si="9"/>
        <v>0</v>
      </c>
      <c r="LH37" s="23">
        <f t="shared" si="10"/>
        <v>0</v>
      </c>
      <c r="LI37" s="23">
        <f t="shared" si="11"/>
        <v>8570.3152119992501</v>
      </c>
      <c r="LJ37" s="23">
        <f t="shared" si="12"/>
        <v>8570.3152119992501</v>
      </c>
      <c r="LK37" s="23">
        <f t="shared" si="13"/>
        <v>0.5</v>
      </c>
      <c r="LL37" s="23">
        <f t="shared" si="14"/>
        <v>0</v>
      </c>
      <c r="LM37" s="23">
        <f t="shared" si="15"/>
        <v>1</v>
      </c>
      <c r="LN37" s="23">
        <f t="shared" si="16"/>
        <v>1</v>
      </c>
    </row>
    <row r="38" spans="1:326" x14ac:dyDescent="0.25">
      <c r="A38" s="22">
        <v>78002</v>
      </c>
      <c r="B38" s="22">
        <v>1</v>
      </c>
      <c r="C38" s="23" t="s">
        <v>860</v>
      </c>
      <c r="D38" s="22">
        <v>332</v>
      </c>
      <c r="E38" s="24">
        <v>2.013888888888889E-2</v>
      </c>
      <c r="F38" s="23" t="s">
        <v>775</v>
      </c>
      <c r="G38" s="23" t="b">
        <v>1</v>
      </c>
      <c r="H38" s="25">
        <v>43538.020115740743</v>
      </c>
      <c r="I38" s="26" t="s">
        <v>374</v>
      </c>
      <c r="J38" s="23" t="s">
        <v>375</v>
      </c>
      <c r="K38" s="11">
        <f>IF(AND(Tabela2[[#This Row],[hora bus]]=H37,Tabela2[[#This Row],[lat bus]]=I37,Tabela2[[#This Row],[lon bus]]=J37),1,0)</f>
        <v>0</v>
      </c>
      <c r="L38" s="23"/>
      <c r="M38" s="11">
        <v>67</v>
      </c>
      <c r="N38" s="11">
        <v>12477.651541953064</v>
      </c>
      <c r="O38" s="11">
        <v>12469.641895166253</v>
      </c>
      <c r="P38" s="11">
        <v>12458.821009919429</v>
      </c>
      <c r="Q38" s="11">
        <v>12399.376810004122</v>
      </c>
      <c r="R38" s="11">
        <v>12317.575120924914</v>
      </c>
      <c r="S38" s="11">
        <v>12302.746078219861</v>
      </c>
      <c r="T38" s="11">
        <v>12283.657108894033</v>
      </c>
      <c r="U38" s="11">
        <v>12271.44610533181</v>
      </c>
      <c r="V38" s="11">
        <v>12253.812175811339</v>
      </c>
      <c r="W38" s="11">
        <v>12240.004425830663</v>
      </c>
      <c r="X38" s="11">
        <v>12227.433686057431</v>
      </c>
      <c r="Y38" s="11">
        <v>12200.801064274274</v>
      </c>
      <c r="Z38" s="11">
        <v>12182.281384662761</v>
      </c>
      <c r="AA38" s="11">
        <v>12157.403516439457</v>
      </c>
      <c r="AB38" s="11">
        <v>12145.663877688321</v>
      </c>
      <c r="AC38" s="11">
        <v>12128.868773328137</v>
      </c>
      <c r="AD38" s="11">
        <v>12104.581186676956</v>
      </c>
      <c r="AE38" s="11">
        <v>12095.764054031262</v>
      </c>
      <c r="AF38" s="11">
        <v>12034.431476347791</v>
      </c>
      <c r="AG38" s="11">
        <v>12013.330503127341</v>
      </c>
      <c r="AH38" s="11">
        <v>11990.63234976312</v>
      </c>
      <c r="AI38" s="11">
        <v>11970.781738387637</v>
      </c>
      <c r="AJ38" s="11">
        <v>11952.629578641488</v>
      </c>
      <c r="AK38" s="11">
        <v>11939.855921350081</v>
      </c>
      <c r="AL38" s="11">
        <v>11916.362989542715</v>
      </c>
      <c r="AM38" s="11">
        <v>11908.113058843292</v>
      </c>
      <c r="AN38" s="11">
        <v>11898.443266860095</v>
      </c>
      <c r="AO38" s="11">
        <v>11894.984897765602</v>
      </c>
      <c r="AP38" s="11">
        <v>11899.617615578405</v>
      </c>
      <c r="AQ38" s="11">
        <v>11910.418216473612</v>
      </c>
      <c r="AR38" s="11">
        <v>11913.469086839623</v>
      </c>
      <c r="AS38" s="11">
        <v>11914.37691753451</v>
      </c>
      <c r="AT38" s="11">
        <v>11927.97207117001</v>
      </c>
      <c r="AU38" s="11">
        <v>11936.680238346496</v>
      </c>
      <c r="AV38" s="11">
        <v>11934.889416731006</v>
      </c>
      <c r="AW38" s="11">
        <v>11942.293599911565</v>
      </c>
      <c r="AX38" s="11">
        <v>11952.423260168753</v>
      </c>
      <c r="AY38" s="11">
        <v>11952.06262046582</v>
      </c>
      <c r="AZ38" s="11">
        <v>11942.429604467541</v>
      </c>
      <c r="BA38" s="11">
        <v>11924.763870715869</v>
      </c>
      <c r="BB38" s="11">
        <v>11887.228306458279</v>
      </c>
      <c r="BC38" s="11">
        <v>11820.717405761688</v>
      </c>
      <c r="BD38" s="11">
        <v>11758.265677588413</v>
      </c>
      <c r="BE38" s="11">
        <v>11743.650911504528</v>
      </c>
      <c r="BF38" s="11">
        <v>11727.454847015835</v>
      </c>
      <c r="BG38" s="11">
        <v>11700.814863889247</v>
      </c>
      <c r="BH38" s="11">
        <v>11696.407349780487</v>
      </c>
      <c r="BI38" s="11">
        <v>11685.972050460832</v>
      </c>
      <c r="BJ38" s="11">
        <v>11666.707891008315</v>
      </c>
      <c r="BK38" s="11">
        <v>11604.183314635597</v>
      </c>
      <c r="BL38" s="11">
        <v>11401.14746560686</v>
      </c>
      <c r="BM38" s="11">
        <v>11306.306481756044</v>
      </c>
      <c r="BN38" s="11">
        <v>11299.93574474874</v>
      </c>
      <c r="BO38" s="11">
        <v>11206.65278693449</v>
      </c>
      <c r="BP38" s="11">
        <v>11212.455188541406</v>
      </c>
      <c r="BQ38" s="11">
        <v>11133.775255979544</v>
      </c>
      <c r="BR38" s="11">
        <v>11065.468622686631</v>
      </c>
      <c r="BS38" s="11">
        <v>11045.127354863782</v>
      </c>
      <c r="BT38" s="11">
        <v>11000.121597243757</v>
      </c>
      <c r="BU38" s="11">
        <v>10954.766887094909</v>
      </c>
      <c r="BV38" s="11">
        <v>10975.865323889897</v>
      </c>
      <c r="BW38" s="11">
        <v>10828.232880338817</v>
      </c>
      <c r="BX38" s="11">
        <v>10722.67152757963</v>
      </c>
      <c r="BY38" s="11">
        <v>10585.395304718086</v>
      </c>
      <c r="BZ38" s="11">
        <v>10556.307987884329</v>
      </c>
      <c r="CA38" s="11">
        <v>10514.028859197326</v>
      </c>
      <c r="CB38" s="11">
        <v>10451.375742140106</v>
      </c>
      <c r="CC38" s="11">
        <v>10331.258181776275</v>
      </c>
      <c r="CD38" s="11">
        <v>10238.355072801196</v>
      </c>
      <c r="CE38" s="11">
        <v>10148.108585962736</v>
      </c>
      <c r="CF38" s="11">
        <v>10068.696610196512</v>
      </c>
      <c r="CG38" s="11">
        <v>9881.4494263306151</v>
      </c>
      <c r="CH38" s="11">
        <v>9810.8387140974955</v>
      </c>
      <c r="CI38" s="11">
        <v>9626.334175909984</v>
      </c>
      <c r="CJ38" s="11">
        <v>9559.1812614572882</v>
      </c>
      <c r="CK38" s="11">
        <v>9473.074929846669</v>
      </c>
      <c r="CL38" s="11">
        <v>9447.7256696298919</v>
      </c>
      <c r="CM38" s="11">
        <v>9401.7258878370521</v>
      </c>
      <c r="CN38" s="11">
        <v>9345.9928986461837</v>
      </c>
      <c r="CO38" s="11">
        <v>9267.6954520253821</v>
      </c>
      <c r="CP38" s="11">
        <v>9218.5828439950001</v>
      </c>
      <c r="CQ38" s="11">
        <v>9030.8351248058789</v>
      </c>
      <c r="CR38" s="11">
        <v>8865.8462861091593</v>
      </c>
      <c r="CS38" s="11">
        <v>8799.9268268205869</v>
      </c>
      <c r="CT38" s="11">
        <v>8774.4734612875072</v>
      </c>
      <c r="CU38" s="11">
        <v>8734.8762068704182</v>
      </c>
      <c r="CV38" s="11">
        <v>8641.1413323469114</v>
      </c>
      <c r="CW38" s="11">
        <v>8521.4421911256304</v>
      </c>
      <c r="CX38" s="11">
        <v>8466.8119685035981</v>
      </c>
      <c r="CY38" s="11">
        <v>8413.4669630731023</v>
      </c>
      <c r="CZ38" s="11">
        <v>8364.0706857240421</v>
      </c>
      <c r="DA38" s="11">
        <v>8312.1560375038207</v>
      </c>
      <c r="DB38" s="11">
        <v>8254.2803438349983</v>
      </c>
      <c r="DC38" s="11">
        <v>8158.1186015860076</v>
      </c>
      <c r="DD38" s="11">
        <v>8145.4458807367055</v>
      </c>
      <c r="DE38" s="11">
        <v>8113.6918844941711</v>
      </c>
      <c r="DF38" s="11">
        <v>8098.3132668205481</v>
      </c>
      <c r="DG38" s="11">
        <v>8043.2184134699628</v>
      </c>
      <c r="DH38" s="11">
        <v>7996.0468160122164</v>
      </c>
      <c r="DI38" s="11">
        <v>7940.7305845671754</v>
      </c>
      <c r="DJ38" s="11">
        <v>7873.0444528365324</v>
      </c>
      <c r="DK38" s="11">
        <v>7612.0433629126182</v>
      </c>
      <c r="DL38" s="11">
        <v>7607.1897499960605</v>
      </c>
      <c r="DM38" s="11">
        <v>7569.0138081189716</v>
      </c>
      <c r="DN38" s="11">
        <v>7509.0615889739183</v>
      </c>
      <c r="DO38" s="11">
        <v>7496.5846356723287</v>
      </c>
      <c r="DP38" s="11">
        <v>7437.7324944372285</v>
      </c>
      <c r="DQ38" s="11">
        <v>7443.5275201093482</v>
      </c>
      <c r="DR38" s="11">
        <v>7437.2384209623669</v>
      </c>
      <c r="DS38" s="11">
        <v>7427.945747409045</v>
      </c>
      <c r="DT38" s="11">
        <v>7411.5911801484663</v>
      </c>
      <c r="DU38" s="11">
        <v>7400.6070543955375</v>
      </c>
      <c r="DV38" s="11">
        <v>7388.6065748820793</v>
      </c>
      <c r="DW38" s="11">
        <v>7380.712670350078</v>
      </c>
      <c r="DX38" s="11">
        <v>7242.6513091854322</v>
      </c>
      <c r="DY38" s="11">
        <v>7247.3846575296466</v>
      </c>
      <c r="DZ38" s="11">
        <v>7213.2135407003971</v>
      </c>
      <c r="EA38" s="11">
        <v>7101.2760373032988</v>
      </c>
      <c r="EB38" s="11">
        <v>7091.4399044133979</v>
      </c>
      <c r="EC38" s="11">
        <v>6923.5455019920009</v>
      </c>
      <c r="ED38" s="11">
        <v>6867.2911300712822</v>
      </c>
      <c r="EE38" s="11">
        <v>6634.5139556318591</v>
      </c>
      <c r="EF38" s="11">
        <v>6449.5609105703015</v>
      </c>
      <c r="EG38" s="11">
        <v>6292.7896420456327</v>
      </c>
      <c r="EH38" s="11">
        <v>6173.293167040556</v>
      </c>
      <c r="EI38" s="11">
        <v>6111.2785624277039</v>
      </c>
      <c r="EJ38" s="11">
        <v>6058.5455262630885</v>
      </c>
      <c r="EK38" s="11">
        <v>5976.5553467134914</v>
      </c>
      <c r="EL38" s="11">
        <v>5965.0120841862999</v>
      </c>
      <c r="EM38" s="11">
        <v>5878.2937371403123</v>
      </c>
      <c r="EN38" s="11">
        <v>5790.5607606328258</v>
      </c>
      <c r="EO38" s="11">
        <v>5750.8944406677301</v>
      </c>
      <c r="EP38" s="11">
        <v>5627.2711418372073</v>
      </c>
      <c r="EQ38" s="11">
        <v>5573.9113857623679</v>
      </c>
      <c r="ER38" s="11">
        <v>5459.9109621141224</v>
      </c>
      <c r="ES38" s="11">
        <v>5417.2744788578639</v>
      </c>
      <c r="ET38" s="11">
        <v>5355.2133344654721</v>
      </c>
      <c r="EU38" s="11">
        <v>5306.7141802604328</v>
      </c>
      <c r="EV38" s="11">
        <v>5251.0941453614414</v>
      </c>
      <c r="EW38" s="11">
        <v>5040.7384555982653</v>
      </c>
      <c r="EX38" s="11">
        <v>4999.1585338432051</v>
      </c>
      <c r="EY38" s="11">
        <v>4860.9889784243496</v>
      </c>
      <c r="EZ38" s="11">
        <v>4741.6582055741255</v>
      </c>
      <c r="FA38" s="11">
        <v>4690.4317532933264</v>
      </c>
      <c r="FB38" s="11">
        <v>4660.1237594534596</v>
      </c>
      <c r="FC38" s="11">
        <v>4613.7011610472846</v>
      </c>
      <c r="FD38" s="11">
        <v>4505.006985221622</v>
      </c>
      <c r="FE38" s="11">
        <v>4357.9172243447247</v>
      </c>
      <c r="FF38" s="11">
        <v>4350.5957978065353</v>
      </c>
      <c r="FG38" s="11">
        <v>4312.8895070228791</v>
      </c>
      <c r="FH38" s="11">
        <v>4241.3514882478557</v>
      </c>
      <c r="FI38" s="11">
        <v>4209.8824922808153</v>
      </c>
      <c r="FJ38" s="11">
        <v>4203.9943382296769</v>
      </c>
      <c r="FK38" s="11">
        <v>4198.7365701162762</v>
      </c>
      <c r="FL38" s="11">
        <v>4196.5871257347135</v>
      </c>
      <c r="FM38" s="11">
        <v>4182.8575967327261</v>
      </c>
      <c r="FN38" s="11">
        <v>4193.0040092900235</v>
      </c>
      <c r="FO38" s="11">
        <v>4189.2300730811266</v>
      </c>
      <c r="FP38" s="11">
        <v>4184.2374291088208</v>
      </c>
      <c r="FQ38" s="11">
        <v>4186.3997607865103</v>
      </c>
      <c r="FR38" s="11">
        <v>4162.2518408846117</v>
      </c>
      <c r="FS38" s="11">
        <v>4126.3834721562826</v>
      </c>
      <c r="FT38" s="11">
        <v>4060.8510719649839</v>
      </c>
      <c r="FU38" s="11">
        <v>3953.3102331972468</v>
      </c>
      <c r="FV38" s="11">
        <v>3917.0282841868093</v>
      </c>
      <c r="FW38" s="11">
        <v>3888.3741399051655</v>
      </c>
      <c r="FX38" s="11">
        <v>3858.8330207376002</v>
      </c>
      <c r="FY38" s="11">
        <v>3835.6983277704303</v>
      </c>
      <c r="FZ38" s="11">
        <v>3806.4287896139294</v>
      </c>
      <c r="GA38" s="11">
        <v>3786.8647042071584</v>
      </c>
      <c r="GB38" s="11">
        <v>3761.2330400836322</v>
      </c>
      <c r="GC38" s="11">
        <v>3738.0996304678142</v>
      </c>
      <c r="GD38" s="11">
        <v>3725.2965726053344</v>
      </c>
      <c r="GE38" s="11">
        <v>3714.2326812010542</v>
      </c>
      <c r="GF38" s="11">
        <v>3707.8451920287207</v>
      </c>
      <c r="GG38" s="11">
        <v>3697.0580775228127</v>
      </c>
      <c r="GH38" s="11">
        <v>3691.8342322360218</v>
      </c>
      <c r="GI38" s="11">
        <v>3674.4036592532498</v>
      </c>
      <c r="GJ38" s="11">
        <v>3651.7639937474751</v>
      </c>
      <c r="GK38" s="11">
        <v>3625.8954076459841</v>
      </c>
      <c r="GL38" s="11">
        <v>3625.2336587507839</v>
      </c>
      <c r="GM38" s="11">
        <v>3594.148056379539</v>
      </c>
      <c r="GN38" s="11">
        <v>3573.2713001133384</v>
      </c>
      <c r="GO38" s="11">
        <v>3540.5974099154801</v>
      </c>
      <c r="GP38" s="11">
        <v>3456.0899048656502</v>
      </c>
      <c r="GQ38" s="11">
        <v>3316.9521515752276</v>
      </c>
      <c r="GR38" s="11">
        <v>3159.7618204200048</v>
      </c>
      <c r="GS38" s="11">
        <v>3096.9262050628181</v>
      </c>
      <c r="GT38" s="11">
        <v>3078.9296128875753</v>
      </c>
      <c r="GU38" s="11">
        <v>3056.9631434541161</v>
      </c>
      <c r="GV38" s="11">
        <v>3037.7270570819392</v>
      </c>
      <c r="GW38" s="11">
        <v>3020.7258197401793</v>
      </c>
      <c r="GX38" s="11">
        <v>3008.0855585625309</v>
      </c>
      <c r="GY38" s="11">
        <v>2928.3805109998352</v>
      </c>
      <c r="GZ38" s="11">
        <v>2980.6481987416</v>
      </c>
      <c r="HA38" s="11">
        <v>2980.9059842666138</v>
      </c>
      <c r="HB38" s="11">
        <v>2975.1997111170763</v>
      </c>
      <c r="HC38" s="11">
        <v>2970.9542735422083</v>
      </c>
      <c r="HD38" s="11">
        <v>2968.8573978904847</v>
      </c>
      <c r="HE38" s="11">
        <v>2946.5188015735034</v>
      </c>
      <c r="HF38" s="11">
        <v>2833.9666213556357</v>
      </c>
      <c r="HG38" s="11">
        <v>2760.1457326390569</v>
      </c>
      <c r="HH38" s="11">
        <v>2686.4661247354006</v>
      </c>
      <c r="HI38" s="11">
        <v>2654.1978374429364</v>
      </c>
      <c r="HJ38" s="11">
        <v>2630.4483371027268</v>
      </c>
      <c r="HK38" s="11">
        <v>2595.4920111358283</v>
      </c>
      <c r="HL38" s="11">
        <v>2571.8965846866704</v>
      </c>
      <c r="HM38" s="11">
        <v>2525.0484585138438</v>
      </c>
      <c r="HN38" s="11">
        <v>2478.1983763331546</v>
      </c>
      <c r="HO38" s="11">
        <v>2453.2620229039903</v>
      </c>
      <c r="HP38" s="11">
        <v>2477.5561172858634</v>
      </c>
      <c r="HQ38" s="11">
        <v>2470.4277047279925</v>
      </c>
      <c r="HR38" s="11">
        <v>2392.5123884634468</v>
      </c>
      <c r="HS38" s="11">
        <v>2417.965016453019</v>
      </c>
      <c r="HT38" s="11">
        <v>2429.8797056116669</v>
      </c>
      <c r="HU38" s="11">
        <v>2395.8996574195367</v>
      </c>
      <c r="HV38" s="11">
        <v>2393.2748256495347</v>
      </c>
      <c r="HW38" s="11">
        <v>2374.8108482077055</v>
      </c>
      <c r="HX38" s="11">
        <v>2348.9393276794945</v>
      </c>
      <c r="HY38" s="11">
        <v>2306.0924026652428</v>
      </c>
      <c r="HZ38" s="11">
        <v>2151.1800318296573</v>
      </c>
      <c r="IA38" s="11">
        <v>2008.0309652337721</v>
      </c>
      <c r="IB38" s="11">
        <v>1960.7605567248104</v>
      </c>
      <c r="IC38" s="11">
        <v>1908.1597950382284</v>
      </c>
      <c r="ID38" s="11">
        <v>1861.2936569207307</v>
      </c>
      <c r="IE38" s="11">
        <v>1806.8803830708548</v>
      </c>
      <c r="IF38" s="11">
        <v>1682.8883644306709</v>
      </c>
      <c r="IG38" s="11">
        <v>1655.7877327548031</v>
      </c>
      <c r="IH38" s="11">
        <v>1613.0530431741249</v>
      </c>
      <c r="II38" s="11">
        <v>1576.1603255373641</v>
      </c>
      <c r="IJ38" s="11">
        <v>1525.1905934170036</v>
      </c>
      <c r="IK38" s="11">
        <v>1486.9100066340277</v>
      </c>
      <c r="IL38" s="11">
        <v>1444.7121667272907</v>
      </c>
      <c r="IM38" s="11">
        <v>1381.6000719044966</v>
      </c>
      <c r="IN38" s="11">
        <v>1244.8034587373279</v>
      </c>
      <c r="IO38" s="11">
        <v>1212.7696198234444</v>
      </c>
      <c r="IP38" s="11">
        <v>1211.1710882523446</v>
      </c>
      <c r="IQ38" s="11">
        <v>1155.492888508265</v>
      </c>
      <c r="IR38" s="11">
        <v>1086.9503803389359</v>
      </c>
      <c r="IS38" s="11">
        <v>1047.4968175354261</v>
      </c>
      <c r="IT38" s="11">
        <v>1024.4507128782188</v>
      </c>
      <c r="IU38" s="11">
        <v>1006.8930372629964</v>
      </c>
      <c r="IV38" s="11">
        <v>1000.8670093103143</v>
      </c>
      <c r="IW38" s="11">
        <v>990.22907991501609</v>
      </c>
      <c r="IX38" s="11">
        <v>969.02159083746437</v>
      </c>
      <c r="IY38" s="11">
        <v>928.02334959728807</v>
      </c>
      <c r="IZ38" s="11">
        <v>877.73486386484524</v>
      </c>
      <c r="JA38" s="11">
        <v>785.59216636757174</v>
      </c>
      <c r="JB38" s="11">
        <v>676.5529975367067</v>
      </c>
      <c r="JC38" s="11">
        <v>597.29585201459906</v>
      </c>
      <c r="JD38" s="11">
        <v>580.31460277339318</v>
      </c>
      <c r="JE38" s="11">
        <v>567.96791310029778</v>
      </c>
      <c r="JF38" s="11">
        <v>558.94917627196787</v>
      </c>
      <c r="JG38" s="11">
        <v>471.66464626014613</v>
      </c>
      <c r="JH38" s="11">
        <v>432.6587423136607</v>
      </c>
      <c r="JI38" s="11">
        <v>430.40557920109165</v>
      </c>
      <c r="JJ38" s="11">
        <v>431.13671889887388</v>
      </c>
      <c r="JK38" s="11">
        <v>370.79348808207743</v>
      </c>
      <c r="JL38" s="11">
        <v>386.70261629779787</v>
      </c>
      <c r="JM38" s="11">
        <v>370.39798134847643</v>
      </c>
      <c r="JN38" s="11">
        <v>227.11390635037793</v>
      </c>
      <c r="JO38" s="11">
        <v>245.86346222250751</v>
      </c>
      <c r="JP38" s="11">
        <v>327.49066237021066</v>
      </c>
      <c r="JQ38" s="11">
        <v>333.59363403671239</v>
      </c>
      <c r="JR38" s="11">
        <v>305.71803731869426</v>
      </c>
      <c r="JS38" s="11">
        <v>143.12237181303971</v>
      </c>
      <c r="JT38" s="11">
        <v>84.131198539472663</v>
      </c>
      <c r="JU38" s="11">
        <v>93.213200848719225</v>
      </c>
      <c r="JV38" s="11">
        <v>80.843542832572112</v>
      </c>
      <c r="JW38" s="11">
        <v>13.442377808369685</v>
      </c>
      <c r="JX38" s="11">
        <v>3.5704772471945034E-13</v>
      </c>
      <c r="JY38" s="11">
        <v>13.442381894972501</v>
      </c>
      <c r="JZ38" s="11">
        <v>31.710353375386301</v>
      </c>
      <c r="KA38" s="11">
        <v>54.239034198809726</v>
      </c>
      <c r="KB38" s="11">
        <v>73.052346557769525</v>
      </c>
      <c r="KC38" s="11">
        <v>86.747116624467751</v>
      </c>
      <c r="KD38" s="11">
        <v>99.81797874830535</v>
      </c>
      <c r="KE38" s="11">
        <v>96.709748763262709</v>
      </c>
      <c r="KF38" s="11">
        <v>86.616574879117607</v>
      </c>
      <c r="KG38" s="11">
        <v>64.386209656152602</v>
      </c>
      <c r="KH38" s="11">
        <v>56.266172953846976</v>
      </c>
      <c r="KI38" s="11">
        <v>30.419718611117851</v>
      </c>
      <c r="KJ38" s="11">
        <v>28.077031265823383</v>
      </c>
      <c r="KK38" s="11">
        <v>24.183649066582319</v>
      </c>
      <c r="KL38" s="23"/>
      <c r="KM38" s="11">
        <f>SMALL(Tabela2[[#This Row],[1]:[285]],1)</f>
        <v>3.5704772471945034E-13</v>
      </c>
      <c r="KN38" s="11">
        <f>MATCH(Tabela2[[#This Row],[1° menor]],Tabela2[[#This Row],[1]:[285]],0)</f>
        <v>271</v>
      </c>
      <c r="KO3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0.4999999877321113</v>
      </c>
      <c r="KP38" s="11">
        <f>VLOOKUP(Tabela2[[#This Row],[Shape]],shape!A:D,4,0)+VLOOKUP(Tabela2[[#This Row],[Shape]]+1,shape!A:E,5,0)*Tabela2[[#This Row],[% avanc]]</f>
        <v>8570.3152119992501</v>
      </c>
      <c r="KQ38" s="15">
        <f>Tabela2[[#This Row],[8686,881807]]/Tabela2[[#Headers],[8686,881807]]</f>
        <v>0.98658130758647844</v>
      </c>
      <c r="KR38" s="11">
        <f>Tabela2[[#This Row],[8686,881807]]-KP37</f>
        <v>0</v>
      </c>
      <c r="KS38" s="11">
        <f>(Tabela2[[#This Row],[hora bus]]-H37)*86400</f>
        <v>44.000000227242708</v>
      </c>
      <c r="KT38" s="11">
        <f>Tabela2[[#This Row],[desloc]]/Tabela2[[#This Row],[seconds]]</f>
        <v>0</v>
      </c>
      <c r="KU38" s="11">
        <f>Tabela2[[#This Row],[spd m/s]]*3.6</f>
        <v>0</v>
      </c>
      <c r="KV38" s="23"/>
      <c r="KW38" s="22">
        <f t="shared" si="0"/>
        <v>0</v>
      </c>
      <c r="KX38" s="23">
        <f t="shared" si="1"/>
        <v>0.5</v>
      </c>
      <c r="KY38" s="23">
        <f t="shared" si="2"/>
        <v>0</v>
      </c>
      <c r="KZ38" s="23">
        <f t="shared" si="3"/>
        <v>0</v>
      </c>
      <c r="LA38" s="23">
        <f t="shared" si="4"/>
        <v>0</v>
      </c>
      <c r="LB38" s="23">
        <f t="shared" si="5"/>
        <v>1</v>
      </c>
      <c r="LC38" s="23">
        <f t="shared" si="6"/>
        <v>2</v>
      </c>
      <c r="LD38" s="23">
        <f t="shared" si="7"/>
        <v>0</v>
      </c>
      <c r="LE38" s="23">
        <f t="shared" si="8"/>
        <v>8570.3152119992501</v>
      </c>
      <c r="LF38" s="22">
        <f t="shared" si="17"/>
        <v>0</v>
      </c>
      <c r="LG38" s="23">
        <f t="shared" si="9"/>
        <v>0</v>
      </c>
      <c r="LH38" s="23">
        <f t="shared" si="10"/>
        <v>0</v>
      </c>
      <c r="LI38" s="23">
        <f t="shared" si="11"/>
        <v>8570.3152119992501</v>
      </c>
      <c r="LJ38" s="23">
        <f t="shared" si="12"/>
        <v>8570.3152119992501</v>
      </c>
      <c r="LK38" s="23">
        <f t="shared" si="13"/>
        <v>0.5</v>
      </c>
      <c r="LL38" s="23">
        <f t="shared" si="14"/>
        <v>0</v>
      </c>
      <c r="LM38" s="23">
        <f t="shared" si="15"/>
        <v>1</v>
      </c>
      <c r="LN38" s="23">
        <f t="shared" si="16"/>
        <v>1</v>
      </c>
    </row>
    <row r="39" spans="1:326" x14ac:dyDescent="0.25">
      <c r="A39" s="22">
        <v>78003</v>
      </c>
      <c r="B39" s="22">
        <v>1</v>
      </c>
      <c r="C39" s="23" t="s">
        <v>861</v>
      </c>
      <c r="D39" s="22">
        <v>332</v>
      </c>
      <c r="E39" s="24">
        <v>2.013888888888889E-2</v>
      </c>
      <c r="F39" s="23" t="s">
        <v>775</v>
      </c>
      <c r="G39" s="23" t="b">
        <v>1</v>
      </c>
      <c r="H39" s="25">
        <v>43538.02065972222</v>
      </c>
      <c r="I39" s="26" t="s">
        <v>374</v>
      </c>
      <c r="J39" s="23" t="s">
        <v>375</v>
      </c>
      <c r="K39" s="11">
        <f>IF(AND(Tabela2[[#This Row],[hora bus]]=H38,Tabela2[[#This Row],[lat bus]]=I38,Tabela2[[#This Row],[lon bus]]=J38),1,0)</f>
        <v>0</v>
      </c>
      <c r="L39" s="23"/>
      <c r="M39" s="11">
        <v>68</v>
      </c>
      <c r="N39" s="11">
        <v>12477.651541953064</v>
      </c>
      <c r="O39" s="11">
        <v>12469.641895166253</v>
      </c>
      <c r="P39" s="11">
        <v>12458.821009919429</v>
      </c>
      <c r="Q39" s="11">
        <v>12399.376810004122</v>
      </c>
      <c r="R39" s="11">
        <v>12317.575120924914</v>
      </c>
      <c r="S39" s="11">
        <v>12302.746078219861</v>
      </c>
      <c r="T39" s="11">
        <v>12283.657108894033</v>
      </c>
      <c r="U39" s="11">
        <v>12271.44610533181</v>
      </c>
      <c r="V39" s="11">
        <v>12253.812175811339</v>
      </c>
      <c r="W39" s="11">
        <v>12240.004425830663</v>
      </c>
      <c r="X39" s="11">
        <v>12227.433686057431</v>
      </c>
      <c r="Y39" s="11">
        <v>12200.801064274274</v>
      </c>
      <c r="Z39" s="11">
        <v>12182.281384662761</v>
      </c>
      <c r="AA39" s="11">
        <v>12157.403516439457</v>
      </c>
      <c r="AB39" s="11">
        <v>12145.663877688321</v>
      </c>
      <c r="AC39" s="11">
        <v>12128.868773328137</v>
      </c>
      <c r="AD39" s="11">
        <v>12104.581186676956</v>
      </c>
      <c r="AE39" s="11">
        <v>12095.764054031262</v>
      </c>
      <c r="AF39" s="11">
        <v>12034.431476347791</v>
      </c>
      <c r="AG39" s="11">
        <v>12013.330503127341</v>
      </c>
      <c r="AH39" s="11">
        <v>11990.63234976312</v>
      </c>
      <c r="AI39" s="11">
        <v>11970.781738387637</v>
      </c>
      <c r="AJ39" s="11">
        <v>11952.629578641488</v>
      </c>
      <c r="AK39" s="11">
        <v>11939.855921350081</v>
      </c>
      <c r="AL39" s="11">
        <v>11916.362989542715</v>
      </c>
      <c r="AM39" s="11">
        <v>11908.113058843292</v>
      </c>
      <c r="AN39" s="11">
        <v>11898.443266860095</v>
      </c>
      <c r="AO39" s="11">
        <v>11894.984897765602</v>
      </c>
      <c r="AP39" s="11">
        <v>11899.617615578405</v>
      </c>
      <c r="AQ39" s="11">
        <v>11910.418216473612</v>
      </c>
      <c r="AR39" s="11">
        <v>11913.469086839623</v>
      </c>
      <c r="AS39" s="11">
        <v>11914.37691753451</v>
      </c>
      <c r="AT39" s="11">
        <v>11927.97207117001</v>
      </c>
      <c r="AU39" s="11">
        <v>11936.680238346496</v>
      </c>
      <c r="AV39" s="11">
        <v>11934.889416731006</v>
      </c>
      <c r="AW39" s="11">
        <v>11942.293599911565</v>
      </c>
      <c r="AX39" s="11">
        <v>11952.423260168753</v>
      </c>
      <c r="AY39" s="11">
        <v>11952.06262046582</v>
      </c>
      <c r="AZ39" s="11">
        <v>11942.429604467541</v>
      </c>
      <c r="BA39" s="11">
        <v>11924.763870715869</v>
      </c>
      <c r="BB39" s="11">
        <v>11887.228306458279</v>
      </c>
      <c r="BC39" s="11">
        <v>11820.717405761688</v>
      </c>
      <c r="BD39" s="11">
        <v>11758.265677588413</v>
      </c>
      <c r="BE39" s="11">
        <v>11743.650911504528</v>
      </c>
      <c r="BF39" s="11">
        <v>11727.454847015835</v>
      </c>
      <c r="BG39" s="11">
        <v>11700.814863889247</v>
      </c>
      <c r="BH39" s="11">
        <v>11696.407349780487</v>
      </c>
      <c r="BI39" s="11">
        <v>11685.972050460832</v>
      </c>
      <c r="BJ39" s="11">
        <v>11666.707891008315</v>
      </c>
      <c r="BK39" s="11">
        <v>11604.183314635597</v>
      </c>
      <c r="BL39" s="11">
        <v>11401.14746560686</v>
      </c>
      <c r="BM39" s="11">
        <v>11306.306481756044</v>
      </c>
      <c r="BN39" s="11">
        <v>11299.93574474874</v>
      </c>
      <c r="BO39" s="11">
        <v>11206.65278693449</v>
      </c>
      <c r="BP39" s="11">
        <v>11212.455188541406</v>
      </c>
      <c r="BQ39" s="11">
        <v>11133.775255979544</v>
      </c>
      <c r="BR39" s="11">
        <v>11065.468622686631</v>
      </c>
      <c r="BS39" s="11">
        <v>11045.127354863782</v>
      </c>
      <c r="BT39" s="11">
        <v>11000.121597243757</v>
      </c>
      <c r="BU39" s="11">
        <v>10954.766887094909</v>
      </c>
      <c r="BV39" s="11">
        <v>10975.865323889897</v>
      </c>
      <c r="BW39" s="11">
        <v>10828.232880338817</v>
      </c>
      <c r="BX39" s="11">
        <v>10722.67152757963</v>
      </c>
      <c r="BY39" s="11">
        <v>10585.395304718086</v>
      </c>
      <c r="BZ39" s="11">
        <v>10556.307987884329</v>
      </c>
      <c r="CA39" s="11">
        <v>10514.028859197326</v>
      </c>
      <c r="CB39" s="11">
        <v>10451.375742140106</v>
      </c>
      <c r="CC39" s="11">
        <v>10331.258181776275</v>
      </c>
      <c r="CD39" s="11">
        <v>10238.355072801196</v>
      </c>
      <c r="CE39" s="11">
        <v>10148.108585962736</v>
      </c>
      <c r="CF39" s="11">
        <v>10068.696610196512</v>
      </c>
      <c r="CG39" s="11">
        <v>9881.4494263306151</v>
      </c>
      <c r="CH39" s="11">
        <v>9810.8387140974955</v>
      </c>
      <c r="CI39" s="11">
        <v>9626.334175909984</v>
      </c>
      <c r="CJ39" s="11">
        <v>9559.1812614572882</v>
      </c>
      <c r="CK39" s="11">
        <v>9473.074929846669</v>
      </c>
      <c r="CL39" s="11">
        <v>9447.7256696298919</v>
      </c>
      <c r="CM39" s="11">
        <v>9401.7258878370521</v>
      </c>
      <c r="CN39" s="11">
        <v>9345.9928986461837</v>
      </c>
      <c r="CO39" s="11">
        <v>9267.6954520253821</v>
      </c>
      <c r="CP39" s="11">
        <v>9218.5828439950001</v>
      </c>
      <c r="CQ39" s="11">
        <v>9030.8351248058789</v>
      </c>
      <c r="CR39" s="11">
        <v>8865.8462861091593</v>
      </c>
      <c r="CS39" s="11">
        <v>8799.9268268205869</v>
      </c>
      <c r="CT39" s="11">
        <v>8774.4734612875072</v>
      </c>
      <c r="CU39" s="11">
        <v>8734.8762068704182</v>
      </c>
      <c r="CV39" s="11">
        <v>8641.1413323469114</v>
      </c>
      <c r="CW39" s="11">
        <v>8521.4421911256304</v>
      </c>
      <c r="CX39" s="11">
        <v>8466.8119685035981</v>
      </c>
      <c r="CY39" s="11">
        <v>8413.4669630731023</v>
      </c>
      <c r="CZ39" s="11">
        <v>8364.0706857240421</v>
      </c>
      <c r="DA39" s="11">
        <v>8312.1560375038207</v>
      </c>
      <c r="DB39" s="11">
        <v>8254.2803438349983</v>
      </c>
      <c r="DC39" s="11">
        <v>8158.1186015860076</v>
      </c>
      <c r="DD39" s="11">
        <v>8145.4458807367055</v>
      </c>
      <c r="DE39" s="11">
        <v>8113.6918844941711</v>
      </c>
      <c r="DF39" s="11">
        <v>8098.3132668205481</v>
      </c>
      <c r="DG39" s="11">
        <v>8043.2184134699628</v>
      </c>
      <c r="DH39" s="11">
        <v>7996.0468160122164</v>
      </c>
      <c r="DI39" s="11">
        <v>7940.7305845671754</v>
      </c>
      <c r="DJ39" s="11">
        <v>7873.0444528365324</v>
      </c>
      <c r="DK39" s="11">
        <v>7612.0433629126182</v>
      </c>
      <c r="DL39" s="11">
        <v>7607.1897499960605</v>
      </c>
      <c r="DM39" s="11">
        <v>7569.0138081189716</v>
      </c>
      <c r="DN39" s="11">
        <v>7509.0615889739183</v>
      </c>
      <c r="DO39" s="11">
        <v>7496.5846356723287</v>
      </c>
      <c r="DP39" s="11">
        <v>7437.7324944372285</v>
      </c>
      <c r="DQ39" s="11">
        <v>7443.5275201093482</v>
      </c>
      <c r="DR39" s="11">
        <v>7437.2384209623669</v>
      </c>
      <c r="DS39" s="11">
        <v>7427.945747409045</v>
      </c>
      <c r="DT39" s="11">
        <v>7411.5911801484663</v>
      </c>
      <c r="DU39" s="11">
        <v>7400.6070543955375</v>
      </c>
      <c r="DV39" s="11">
        <v>7388.6065748820793</v>
      </c>
      <c r="DW39" s="11">
        <v>7380.712670350078</v>
      </c>
      <c r="DX39" s="11">
        <v>7242.6513091854322</v>
      </c>
      <c r="DY39" s="11">
        <v>7247.3846575296466</v>
      </c>
      <c r="DZ39" s="11">
        <v>7213.2135407003971</v>
      </c>
      <c r="EA39" s="11">
        <v>7101.2760373032988</v>
      </c>
      <c r="EB39" s="11">
        <v>7091.4399044133979</v>
      </c>
      <c r="EC39" s="11">
        <v>6923.5455019920009</v>
      </c>
      <c r="ED39" s="11">
        <v>6867.2911300712822</v>
      </c>
      <c r="EE39" s="11">
        <v>6634.5139556318591</v>
      </c>
      <c r="EF39" s="11">
        <v>6449.5609105703015</v>
      </c>
      <c r="EG39" s="11">
        <v>6292.7896420456327</v>
      </c>
      <c r="EH39" s="11">
        <v>6173.293167040556</v>
      </c>
      <c r="EI39" s="11">
        <v>6111.2785624277039</v>
      </c>
      <c r="EJ39" s="11">
        <v>6058.5455262630885</v>
      </c>
      <c r="EK39" s="11">
        <v>5976.5553467134914</v>
      </c>
      <c r="EL39" s="11">
        <v>5965.0120841862999</v>
      </c>
      <c r="EM39" s="11">
        <v>5878.2937371403123</v>
      </c>
      <c r="EN39" s="11">
        <v>5790.5607606328258</v>
      </c>
      <c r="EO39" s="11">
        <v>5750.8944406677301</v>
      </c>
      <c r="EP39" s="11">
        <v>5627.2711418372073</v>
      </c>
      <c r="EQ39" s="11">
        <v>5573.9113857623679</v>
      </c>
      <c r="ER39" s="11">
        <v>5459.9109621141224</v>
      </c>
      <c r="ES39" s="11">
        <v>5417.2744788578639</v>
      </c>
      <c r="ET39" s="11">
        <v>5355.2133344654721</v>
      </c>
      <c r="EU39" s="11">
        <v>5306.7141802604328</v>
      </c>
      <c r="EV39" s="11">
        <v>5251.0941453614414</v>
      </c>
      <c r="EW39" s="11">
        <v>5040.7384555982653</v>
      </c>
      <c r="EX39" s="11">
        <v>4999.1585338432051</v>
      </c>
      <c r="EY39" s="11">
        <v>4860.9889784243496</v>
      </c>
      <c r="EZ39" s="11">
        <v>4741.6582055741255</v>
      </c>
      <c r="FA39" s="11">
        <v>4690.4317532933264</v>
      </c>
      <c r="FB39" s="11">
        <v>4660.1237594534596</v>
      </c>
      <c r="FC39" s="11">
        <v>4613.7011610472846</v>
      </c>
      <c r="FD39" s="11">
        <v>4505.006985221622</v>
      </c>
      <c r="FE39" s="11">
        <v>4357.9172243447247</v>
      </c>
      <c r="FF39" s="11">
        <v>4350.5957978065353</v>
      </c>
      <c r="FG39" s="11">
        <v>4312.8895070228791</v>
      </c>
      <c r="FH39" s="11">
        <v>4241.3514882478557</v>
      </c>
      <c r="FI39" s="11">
        <v>4209.8824922808153</v>
      </c>
      <c r="FJ39" s="11">
        <v>4203.9943382296769</v>
      </c>
      <c r="FK39" s="11">
        <v>4198.7365701162762</v>
      </c>
      <c r="FL39" s="11">
        <v>4196.5871257347135</v>
      </c>
      <c r="FM39" s="11">
        <v>4182.8575967327261</v>
      </c>
      <c r="FN39" s="11">
        <v>4193.0040092900235</v>
      </c>
      <c r="FO39" s="11">
        <v>4189.2300730811266</v>
      </c>
      <c r="FP39" s="11">
        <v>4184.2374291088208</v>
      </c>
      <c r="FQ39" s="11">
        <v>4186.3997607865103</v>
      </c>
      <c r="FR39" s="11">
        <v>4162.2518408846117</v>
      </c>
      <c r="FS39" s="11">
        <v>4126.3834721562826</v>
      </c>
      <c r="FT39" s="11">
        <v>4060.8510719649839</v>
      </c>
      <c r="FU39" s="11">
        <v>3953.3102331972468</v>
      </c>
      <c r="FV39" s="11">
        <v>3917.0282841868093</v>
      </c>
      <c r="FW39" s="11">
        <v>3888.3741399051655</v>
      </c>
      <c r="FX39" s="11">
        <v>3858.8330207376002</v>
      </c>
      <c r="FY39" s="11">
        <v>3835.6983277704303</v>
      </c>
      <c r="FZ39" s="11">
        <v>3806.4287896139294</v>
      </c>
      <c r="GA39" s="11">
        <v>3786.8647042071584</v>
      </c>
      <c r="GB39" s="11">
        <v>3761.2330400836322</v>
      </c>
      <c r="GC39" s="11">
        <v>3738.0996304678142</v>
      </c>
      <c r="GD39" s="11">
        <v>3725.2965726053344</v>
      </c>
      <c r="GE39" s="11">
        <v>3714.2326812010542</v>
      </c>
      <c r="GF39" s="11">
        <v>3707.8451920287207</v>
      </c>
      <c r="GG39" s="11">
        <v>3697.0580775228127</v>
      </c>
      <c r="GH39" s="11">
        <v>3691.8342322360218</v>
      </c>
      <c r="GI39" s="11">
        <v>3674.4036592532498</v>
      </c>
      <c r="GJ39" s="11">
        <v>3651.7639937474751</v>
      </c>
      <c r="GK39" s="11">
        <v>3625.8954076459841</v>
      </c>
      <c r="GL39" s="11">
        <v>3625.2336587507839</v>
      </c>
      <c r="GM39" s="11">
        <v>3594.148056379539</v>
      </c>
      <c r="GN39" s="11">
        <v>3573.2713001133384</v>
      </c>
      <c r="GO39" s="11">
        <v>3540.5974099154801</v>
      </c>
      <c r="GP39" s="11">
        <v>3456.0899048656502</v>
      </c>
      <c r="GQ39" s="11">
        <v>3316.9521515752276</v>
      </c>
      <c r="GR39" s="11">
        <v>3159.7618204200048</v>
      </c>
      <c r="GS39" s="11">
        <v>3096.9262050628181</v>
      </c>
      <c r="GT39" s="11">
        <v>3078.9296128875753</v>
      </c>
      <c r="GU39" s="11">
        <v>3056.9631434541161</v>
      </c>
      <c r="GV39" s="11">
        <v>3037.7270570819392</v>
      </c>
      <c r="GW39" s="11">
        <v>3020.7258197401793</v>
      </c>
      <c r="GX39" s="11">
        <v>3008.0855585625309</v>
      </c>
      <c r="GY39" s="11">
        <v>2928.3805109998352</v>
      </c>
      <c r="GZ39" s="11">
        <v>2980.6481987416</v>
      </c>
      <c r="HA39" s="11">
        <v>2980.9059842666138</v>
      </c>
      <c r="HB39" s="11">
        <v>2975.1997111170763</v>
      </c>
      <c r="HC39" s="11">
        <v>2970.9542735422083</v>
      </c>
      <c r="HD39" s="11">
        <v>2968.8573978904847</v>
      </c>
      <c r="HE39" s="11">
        <v>2946.5188015735034</v>
      </c>
      <c r="HF39" s="11">
        <v>2833.9666213556357</v>
      </c>
      <c r="HG39" s="11">
        <v>2760.1457326390569</v>
      </c>
      <c r="HH39" s="11">
        <v>2686.4661247354006</v>
      </c>
      <c r="HI39" s="11">
        <v>2654.1978374429364</v>
      </c>
      <c r="HJ39" s="11">
        <v>2630.4483371027268</v>
      </c>
      <c r="HK39" s="11">
        <v>2595.4920111358283</v>
      </c>
      <c r="HL39" s="11">
        <v>2571.8965846866704</v>
      </c>
      <c r="HM39" s="11">
        <v>2525.0484585138438</v>
      </c>
      <c r="HN39" s="11">
        <v>2478.1983763331546</v>
      </c>
      <c r="HO39" s="11">
        <v>2453.2620229039903</v>
      </c>
      <c r="HP39" s="11">
        <v>2477.5561172858634</v>
      </c>
      <c r="HQ39" s="11">
        <v>2470.4277047279925</v>
      </c>
      <c r="HR39" s="11">
        <v>2392.5123884634468</v>
      </c>
      <c r="HS39" s="11">
        <v>2417.965016453019</v>
      </c>
      <c r="HT39" s="11">
        <v>2429.8797056116669</v>
      </c>
      <c r="HU39" s="11">
        <v>2395.8996574195367</v>
      </c>
      <c r="HV39" s="11">
        <v>2393.2748256495347</v>
      </c>
      <c r="HW39" s="11">
        <v>2374.8108482077055</v>
      </c>
      <c r="HX39" s="11">
        <v>2348.9393276794945</v>
      </c>
      <c r="HY39" s="11">
        <v>2306.0924026652428</v>
      </c>
      <c r="HZ39" s="11">
        <v>2151.1800318296573</v>
      </c>
      <c r="IA39" s="11">
        <v>2008.0309652337721</v>
      </c>
      <c r="IB39" s="11">
        <v>1960.7605567248104</v>
      </c>
      <c r="IC39" s="11">
        <v>1908.1597950382284</v>
      </c>
      <c r="ID39" s="11">
        <v>1861.2936569207307</v>
      </c>
      <c r="IE39" s="11">
        <v>1806.8803830708548</v>
      </c>
      <c r="IF39" s="11">
        <v>1682.8883644306709</v>
      </c>
      <c r="IG39" s="11">
        <v>1655.7877327548031</v>
      </c>
      <c r="IH39" s="11">
        <v>1613.0530431741249</v>
      </c>
      <c r="II39" s="11">
        <v>1576.1603255373641</v>
      </c>
      <c r="IJ39" s="11">
        <v>1525.1905934170036</v>
      </c>
      <c r="IK39" s="11">
        <v>1486.9100066340277</v>
      </c>
      <c r="IL39" s="11">
        <v>1444.7121667272907</v>
      </c>
      <c r="IM39" s="11">
        <v>1381.6000719044966</v>
      </c>
      <c r="IN39" s="11">
        <v>1244.8034587373279</v>
      </c>
      <c r="IO39" s="11">
        <v>1212.7696198234444</v>
      </c>
      <c r="IP39" s="11">
        <v>1211.1710882523446</v>
      </c>
      <c r="IQ39" s="11">
        <v>1155.492888508265</v>
      </c>
      <c r="IR39" s="11">
        <v>1086.9503803389359</v>
      </c>
      <c r="IS39" s="11">
        <v>1047.4968175354261</v>
      </c>
      <c r="IT39" s="11">
        <v>1024.4507128782188</v>
      </c>
      <c r="IU39" s="11">
        <v>1006.8930372629964</v>
      </c>
      <c r="IV39" s="11">
        <v>1000.8670093103143</v>
      </c>
      <c r="IW39" s="11">
        <v>990.22907991501609</v>
      </c>
      <c r="IX39" s="11">
        <v>969.02159083746437</v>
      </c>
      <c r="IY39" s="11">
        <v>928.02334959728807</v>
      </c>
      <c r="IZ39" s="11">
        <v>877.73486386484524</v>
      </c>
      <c r="JA39" s="11">
        <v>785.59216636757174</v>
      </c>
      <c r="JB39" s="11">
        <v>676.5529975367067</v>
      </c>
      <c r="JC39" s="11">
        <v>597.29585201459906</v>
      </c>
      <c r="JD39" s="11">
        <v>580.31460277339318</v>
      </c>
      <c r="JE39" s="11">
        <v>567.96791310029778</v>
      </c>
      <c r="JF39" s="11">
        <v>558.94917627196787</v>
      </c>
      <c r="JG39" s="11">
        <v>471.66464626014613</v>
      </c>
      <c r="JH39" s="11">
        <v>432.6587423136607</v>
      </c>
      <c r="JI39" s="11">
        <v>430.40557920109165</v>
      </c>
      <c r="JJ39" s="11">
        <v>431.13671889887388</v>
      </c>
      <c r="JK39" s="11">
        <v>370.79348808207743</v>
      </c>
      <c r="JL39" s="11">
        <v>386.70261629779787</v>
      </c>
      <c r="JM39" s="11">
        <v>370.39798134847643</v>
      </c>
      <c r="JN39" s="11">
        <v>227.11390635037793</v>
      </c>
      <c r="JO39" s="11">
        <v>245.86346222250751</v>
      </c>
      <c r="JP39" s="11">
        <v>327.49066237021066</v>
      </c>
      <c r="JQ39" s="11">
        <v>333.59363403671239</v>
      </c>
      <c r="JR39" s="11">
        <v>305.71803731869426</v>
      </c>
      <c r="JS39" s="11">
        <v>143.12237181303971</v>
      </c>
      <c r="JT39" s="11">
        <v>84.131198539472663</v>
      </c>
      <c r="JU39" s="11">
        <v>93.213200848719225</v>
      </c>
      <c r="JV39" s="11">
        <v>80.843542832572112</v>
      </c>
      <c r="JW39" s="11">
        <v>13.442377808369685</v>
      </c>
      <c r="JX39" s="11">
        <v>3.5704772471945034E-13</v>
      </c>
      <c r="JY39" s="11">
        <v>13.442381894972501</v>
      </c>
      <c r="JZ39" s="11">
        <v>31.710353375386301</v>
      </c>
      <c r="KA39" s="11">
        <v>54.239034198809726</v>
      </c>
      <c r="KB39" s="11">
        <v>73.052346557769525</v>
      </c>
      <c r="KC39" s="11">
        <v>86.747116624467751</v>
      </c>
      <c r="KD39" s="11">
        <v>99.81797874830535</v>
      </c>
      <c r="KE39" s="11">
        <v>96.709748763262709</v>
      </c>
      <c r="KF39" s="11">
        <v>86.616574879117607</v>
      </c>
      <c r="KG39" s="11">
        <v>64.386209656152602</v>
      </c>
      <c r="KH39" s="11">
        <v>56.266172953846976</v>
      </c>
      <c r="KI39" s="11">
        <v>30.419718611117851</v>
      </c>
      <c r="KJ39" s="11">
        <v>28.077031265823383</v>
      </c>
      <c r="KK39" s="11">
        <v>24.183649066582319</v>
      </c>
      <c r="KL39" s="23"/>
      <c r="KM39" s="11">
        <f>SMALL(Tabela2[[#This Row],[1]:[285]],1)</f>
        <v>3.5704772471945034E-13</v>
      </c>
      <c r="KN39" s="11">
        <f>MATCH(Tabela2[[#This Row],[1° menor]],Tabela2[[#This Row],[1]:[285]],0)</f>
        <v>271</v>
      </c>
      <c r="KO3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0.4999999877321113</v>
      </c>
      <c r="KP39" s="11">
        <f>VLOOKUP(Tabela2[[#This Row],[Shape]],shape!A:D,4,0)+VLOOKUP(Tabela2[[#This Row],[Shape]]+1,shape!A:E,5,0)*Tabela2[[#This Row],[% avanc]]</f>
        <v>8570.3152119992501</v>
      </c>
      <c r="KQ39" s="15">
        <f>Tabela2[[#This Row],[8686,881807]]/Tabela2[[#Headers],[8686,881807]]</f>
        <v>0.98658130758647844</v>
      </c>
      <c r="KR39" s="11">
        <f>Tabela2[[#This Row],[8686,881807]]-KP38</f>
        <v>0</v>
      </c>
      <c r="KS39" s="11">
        <f>(Tabela2[[#This Row],[hora bus]]-H38)*86400</f>
        <v>46.999999671243131</v>
      </c>
      <c r="KT39" s="11">
        <f>Tabela2[[#This Row],[desloc]]/Tabela2[[#This Row],[seconds]]</f>
        <v>0</v>
      </c>
      <c r="KU39" s="11">
        <f>Tabela2[[#This Row],[spd m/s]]*3.6</f>
        <v>0</v>
      </c>
      <c r="KV39" s="23"/>
      <c r="KW39" s="22">
        <f t="shared" si="0"/>
        <v>0</v>
      </c>
      <c r="KX39" s="23">
        <f t="shared" si="1"/>
        <v>1</v>
      </c>
      <c r="KY39" s="23">
        <f t="shared" si="2"/>
        <v>0</v>
      </c>
      <c r="KZ39" s="23">
        <f t="shared" si="3"/>
        <v>0</v>
      </c>
      <c r="LA39" s="23">
        <f t="shared" si="4"/>
        <v>0</v>
      </c>
      <c r="LB39" s="23">
        <f t="shared" si="5"/>
        <v>1</v>
      </c>
      <c r="LC39" s="23">
        <f t="shared" si="6"/>
        <v>1</v>
      </c>
      <c r="LD39" s="23">
        <f t="shared" si="7"/>
        <v>0</v>
      </c>
      <c r="LE39" s="23">
        <f t="shared" si="8"/>
        <v>8570.3152119992501</v>
      </c>
      <c r="LF39" s="22">
        <f t="shared" si="17"/>
        <v>0</v>
      </c>
      <c r="LG39" s="23">
        <f t="shared" si="9"/>
        <v>0</v>
      </c>
      <c r="LH39" s="23">
        <f t="shared" si="10"/>
        <v>0</v>
      </c>
      <c r="LI39" s="23">
        <f t="shared" si="11"/>
        <v>8570.3152119992501</v>
      </c>
      <c r="LJ39" s="23">
        <f t="shared" si="12"/>
        <v>8570.3152119992501</v>
      </c>
      <c r="LK39" s="23">
        <f t="shared" si="13"/>
        <v>0.5</v>
      </c>
      <c r="LL39" s="23">
        <f t="shared" si="14"/>
        <v>0</v>
      </c>
      <c r="LM39" s="23">
        <f t="shared" si="15"/>
        <v>1</v>
      </c>
      <c r="LN39" s="23">
        <f t="shared" si="16"/>
        <v>1</v>
      </c>
    </row>
    <row r="40" spans="1:326" x14ac:dyDescent="0.25">
      <c r="A40" s="22">
        <v>78005</v>
      </c>
      <c r="B40" s="22">
        <v>1</v>
      </c>
      <c r="C40" s="23" t="s">
        <v>863</v>
      </c>
      <c r="D40" s="22">
        <v>332</v>
      </c>
      <c r="E40" s="24">
        <v>2.0833333333333332E-2</v>
      </c>
      <c r="F40" s="23" t="s">
        <v>775</v>
      </c>
      <c r="G40" s="23" t="b">
        <v>1</v>
      </c>
      <c r="H40" s="25">
        <v>43538.021192129629</v>
      </c>
      <c r="I40" s="26" t="s">
        <v>180</v>
      </c>
      <c r="J40" s="23" t="s">
        <v>181</v>
      </c>
      <c r="K40" s="11">
        <f>IF(AND(Tabela2[[#This Row],[hora bus]]=H39,Tabela2[[#This Row],[lat bus]]=I39,Tabela2[[#This Row],[lon bus]]=J39),1,0)</f>
        <v>0</v>
      </c>
      <c r="L40" s="23"/>
      <c r="M40" s="11">
        <v>69</v>
      </c>
      <c r="N40" s="11">
        <v>12494.830021888851</v>
      </c>
      <c r="O40" s="11">
        <v>12486.806861253204</v>
      </c>
      <c r="P40" s="11">
        <v>12475.971219330722</v>
      </c>
      <c r="Q40" s="11">
        <v>12416.529272290421</v>
      </c>
      <c r="R40" s="11">
        <v>12334.820621563395</v>
      </c>
      <c r="S40" s="11">
        <v>12320.088836036259</v>
      </c>
      <c r="T40" s="11">
        <v>12301.020183692543</v>
      </c>
      <c r="U40" s="11">
        <v>12288.814142005907</v>
      </c>
      <c r="V40" s="11">
        <v>12271.172379100031</v>
      </c>
      <c r="W40" s="11">
        <v>12257.347773330403</v>
      </c>
      <c r="X40" s="11">
        <v>12244.75714924055</v>
      </c>
      <c r="Y40" s="11">
        <v>12218.091008311309</v>
      </c>
      <c r="Z40" s="11">
        <v>12199.530930423911</v>
      </c>
      <c r="AA40" s="11">
        <v>12174.625643012387</v>
      </c>
      <c r="AB40" s="11">
        <v>12162.874276923478</v>
      </c>
      <c r="AC40" s="11">
        <v>12146.07688209562</v>
      </c>
      <c r="AD40" s="11">
        <v>12121.80903308475</v>
      </c>
      <c r="AE40" s="11">
        <v>12113.01994745246</v>
      </c>
      <c r="AF40" s="11">
        <v>12051.80430932218</v>
      </c>
      <c r="AG40" s="11">
        <v>12030.872930985972</v>
      </c>
      <c r="AH40" s="11">
        <v>12008.271750808733</v>
      </c>
      <c r="AI40" s="11">
        <v>11988.48660329489</v>
      </c>
      <c r="AJ40" s="11">
        <v>11970.387159713189</v>
      </c>
      <c r="AK40" s="11">
        <v>11957.655815437727</v>
      </c>
      <c r="AL40" s="11">
        <v>11934.210824216272</v>
      </c>
      <c r="AM40" s="11">
        <v>11926.006924847261</v>
      </c>
      <c r="AN40" s="11">
        <v>11916.384564365255</v>
      </c>
      <c r="AO40" s="11">
        <v>11912.998509820854</v>
      </c>
      <c r="AP40" s="11">
        <v>11917.713394892624</v>
      </c>
      <c r="AQ40" s="11">
        <v>11928.574183629566</v>
      </c>
      <c r="AR40" s="11">
        <v>11931.665721828511</v>
      </c>
      <c r="AS40" s="11">
        <v>11932.639967432253</v>
      </c>
      <c r="AT40" s="11">
        <v>11946.306747432751</v>
      </c>
      <c r="AU40" s="11">
        <v>11955.055531408401</v>
      </c>
      <c r="AV40" s="11">
        <v>11953.326558570843</v>
      </c>
      <c r="AW40" s="11">
        <v>11960.843739794504</v>
      </c>
      <c r="AX40" s="11">
        <v>11971.095554319198</v>
      </c>
      <c r="AY40" s="11">
        <v>11970.842707840173</v>
      </c>
      <c r="AZ40" s="11">
        <v>11961.312523304416</v>
      </c>
      <c r="BA40" s="11">
        <v>11943.754960262595</v>
      </c>
      <c r="BB40" s="11">
        <v>11906.350739140325</v>
      </c>
      <c r="BC40" s="11">
        <v>11839.952965292594</v>
      </c>
      <c r="BD40" s="11">
        <v>11777.603418943312</v>
      </c>
      <c r="BE40" s="11">
        <v>11763.088392712647</v>
      </c>
      <c r="BF40" s="11">
        <v>11746.976967201908</v>
      </c>
      <c r="BG40" s="11">
        <v>11720.46928104626</v>
      </c>
      <c r="BH40" s="11">
        <v>11716.191749337335</v>
      </c>
      <c r="BI40" s="11">
        <v>11705.844298156573</v>
      </c>
      <c r="BJ40" s="11">
        <v>11686.676337576891</v>
      </c>
      <c r="BK40" s="11">
        <v>11624.333822083925</v>
      </c>
      <c r="BL40" s="11">
        <v>11421.845874307674</v>
      </c>
      <c r="BM40" s="11">
        <v>11327.722095321091</v>
      </c>
      <c r="BN40" s="11">
        <v>11321.736594648884</v>
      </c>
      <c r="BO40" s="11">
        <v>11228.754927625116</v>
      </c>
      <c r="BP40" s="11">
        <v>11234.809367840558</v>
      </c>
      <c r="BQ40" s="11">
        <v>11156.329112075415</v>
      </c>
      <c r="BR40" s="11">
        <v>11088.338786588773</v>
      </c>
      <c r="BS40" s="11">
        <v>11068.2068781655</v>
      </c>
      <c r="BT40" s="11">
        <v>11023.30502409807</v>
      </c>
      <c r="BU40" s="11">
        <v>10978.236571828094</v>
      </c>
      <c r="BV40" s="11">
        <v>10999.797255863332</v>
      </c>
      <c r="BW40" s="11">
        <v>10852.238381205911</v>
      </c>
      <c r="BX40" s="11">
        <v>10746.424904834928</v>
      </c>
      <c r="BY40" s="11">
        <v>10608.921556702628</v>
      </c>
      <c r="BZ40" s="11">
        <v>10579.665221091504</v>
      </c>
      <c r="CA40" s="11">
        <v>10537.351912154953</v>
      </c>
      <c r="CB40" s="11">
        <v>10474.717993386512</v>
      </c>
      <c r="CC40" s="11">
        <v>10354.655366186358</v>
      </c>
      <c r="CD40" s="11">
        <v>10261.833316445753</v>
      </c>
      <c r="CE40" s="11">
        <v>10171.692223757867</v>
      </c>
      <c r="CF40" s="11">
        <v>10092.407299546927</v>
      </c>
      <c r="CG40" s="11">
        <v>9905.3651017099237</v>
      </c>
      <c r="CH40" s="11">
        <v>9834.95217105341</v>
      </c>
      <c r="CI40" s="11">
        <v>9650.6513204742932</v>
      </c>
      <c r="CJ40" s="11">
        <v>9583.7088165695204</v>
      </c>
      <c r="CK40" s="11">
        <v>9497.7240156386524</v>
      </c>
      <c r="CL40" s="11">
        <v>9472.457870991504</v>
      </c>
      <c r="CM40" s="11">
        <v>9426.5227230567671</v>
      </c>
      <c r="CN40" s="11">
        <v>9370.8777662955854</v>
      </c>
      <c r="CO40" s="11">
        <v>9292.6854217545879</v>
      </c>
      <c r="CP40" s="11">
        <v>9243.6795939065596</v>
      </c>
      <c r="CQ40" s="11">
        <v>9056.1565957037456</v>
      </c>
      <c r="CR40" s="11">
        <v>8891.5087192388764</v>
      </c>
      <c r="CS40" s="11">
        <v>8825.81292266327</v>
      </c>
      <c r="CT40" s="11">
        <v>8800.4430877891391</v>
      </c>
      <c r="CU40" s="11">
        <v>8760.9026387819158</v>
      </c>
      <c r="CV40" s="11">
        <v>8667.2948402984148</v>
      </c>
      <c r="CW40" s="11">
        <v>8547.8096427278615</v>
      </c>
      <c r="CX40" s="11">
        <v>8493.3584687182847</v>
      </c>
      <c r="CY40" s="11">
        <v>8440.1224535374513</v>
      </c>
      <c r="CZ40" s="11">
        <v>8390.8037614794721</v>
      </c>
      <c r="DA40" s="11">
        <v>8338.9381727031214</v>
      </c>
      <c r="DB40" s="11">
        <v>8281.0761405486774</v>
      </c>
      <c r="DC40" s="11">
        <v>8184.8866688721628</v>
      </c>
      <c r="DD40" s="11">
        <v>8172.1921294995391</v>
      </c>
      <c r="DE40" s="11">
        <v>8140.4311274955307</v>
      </c>
      <c r="DF40" s="11">
        <v>8125.0370069362552</v>
      </c>
      <c r="DG40" s="11">
        <v>8069.8907934106028</v>
      </c>
      <c r="DH40" s="11">
        <v>8022.5957229481828</v>
      </c>
      <c r="DI40" s="11">
        <v>7967.1136504935848</v>
      </c>
      <c r="DJ40" s="11">
        <v>7899.5679134541988</v>
      </c>
      <c r="DK40" s="11">
        <v>7639.7012402337068</v>
      </c>
      <c r="DL40" s="11">
        <v>7636.0691887838138</v>
      </c>
      <c r="DM40" s="11">
        <v>7598.3990282503028</v>
      </c>
      <c r="DN40" s="11">
        <v>7538.8375537889115</v>
      </c>
      <c r="DO40" s="11">
        <v>7526.6387756347658</v>
      </c>
      <c r="DP40" s="11">
        <v>7468.0648688645761</v>
      </c>
      <c r="DQ40" s="11">
        <v>7474.0878783274411</v>
      </c>
      <c r="DR40" s="11">
        <v>7467.8548258348064</v>
      </c>
      <c r="DS40" s="11">
        <v>7458.6120677505369</v>
      </c>
      <c r="DT40" s="11">
        <v>7442.2769944928086</v>
      </c>
      <c r="DU40" s="11">
        <v>7431.2670545420351</v>
      </c>
      <c r="DV40" s="11">
        <v>7419.21554123652</v>
      </c>
      <c r="DW40" s="11">
        <v>7411.2437116621441</v>
      </c>
      <c r="DX40" s="11">
        <v>7272.7703676481406</v>
      </c>
      <c r="DY40" s="11">
        <v>7277.077115747491</v>
      </c>
      <c r="DZ40" s="11">
        <v>7242.7517113126205</v>
      </c>
      <c r="EA40" s="11">
        <v>7131.0070280574619</v>
      </c>
      <c r="EB40" s="11">
        <v>7121.5129475686344</v>
      </c>
      <c r="EC40" s="11">
        <v>6953.9809014249222</v>
      </c>
      <c r="ED40" s="11">
        <v>6898.1675387696978</v>
      </c>
      <c r="EE40" s="11">
        <v>6665.5885433667117</v>
      </c>
      <c r="EF40" s="11">
        <v>6480.7589751865062</v>
      </c>
      <c r="EG40" s="11">
        <v>6324.0994538489767</v>
      </c>
      <c r="EH40" s="11">
        <v>6204.7229073207427</v>
      </c>
      <c r="EI40" s="11">
        <v>6142.8329386899732</v>
      </c>
      <c r="EJ40" s="11">
        <v>6090.2434964699059</v>
      </c>
      <c r="EK40" s="11">
        <v>6008.2781424026871</v>
      </c>
      <c r="EL40" s="11">
        <v>5996.6708102008115</v>
      </c>
      <c r="EM40" s="11">
        <v>5909.9308364153067</v>
      </c>
      <c r="EN40" s="11">
        <v>5822.2842564530247</v>
      </c>
      <c r="EO40" s="11">
        <v>5782.8061801466947</v>
      </c>
      <c r="EP40" s="11">
        <v>5659.5597463704444</v>
      </c>
      <c r="EQ40" s="11">
        <v>5606.6647382784813</v>
      </c>
      <c r="ER40" s="11">
        <v>5493.1424353024422</v>
      </c>
      <c r="ES40" s="11">
        <v>5450.9531240578535</v>
      </c>
      <c r="ET40" s="11">
        <v>5389.1980921946515</v>
      </c>
      <c r="EU40" s="11">
        <v>5341.0128759711633</v>
      </c>
      <c r="EV40" s="11">
        <v>5285.7083281965679</v>
      </c>
      <c r="EW40" s="11">
        <v>5076.107743762178</v>
      </c>
      <c r="EX40" s="11">
        <v>5035.3179065443346</v>
      </c>
      <c r="EY40" s="11">
        <v>4897.7790061573514</v>
      </c>
      <c r="EZ40" s="11">
        <v>4779.2968546071406</v>
      </c>
      <c r="FA40" s="11">
        <v>4728.6634524423889</v>
      </c>
      <c r="FB40" s="11">
        <v>4698.6128276214422</v>
      </c>
      <c r="FC40" s="11">
        <v>4652.3888470557022</v>
      </c>
      <c r="FD40" s="11">
        <v>4544.0658852060396</v>
      </c>
      <c r="FE40" s="11">
        <v>4397.5864604248</v>
      </c>
      <c r="FF40" s="11">
        <v>4390.6720692036524</v>
      </c>
      <c r="FG40" s="11">
        <v>4353.1186516683247</v>
      </c>
      <c r="FH40" s="11">
        <v>4281.8363979768328</v>
      </c>
      <c r="FI40" s="11">
        <v>4250.6512514056603</v>
      </c>
      <c r="FJ40" s="11">
        <v>4244.9551524831841</v>
      </c>
      <c r="FK40" s="11">
        <v>4239.8260587117411</v>
      </c>
      <c r="FL40" s="11">
        <v>4237.7931543450059</v>
      </c>
      <c r="FM40" s="11">
        <v>4224.2724789605008</v>
      </c>
      <c r="FN40" s="11">
        <v>4234.6689263671942</v>
      </c>
      <c r="FO40" s="11">
        <v>4231.0886205280267</v>
      </c>
      <c r="FP40" s="11">
        <v>4226.290702566278</v>
      </c>
      <c r="FQ40" s="11">
        <v>4228.5980826356226</v>
      </c>
      <c r="FR40" s="11">
        <v>4204.656449796521</v>
      </c>
      <c r="FS40" s="11">
        <v>4169.1574614024239</v>
      </c>
      <c r="FT40" s="11">
        <v>4104.1062958459715</v>
      </c>
      <c r="FU40" s="11">
        <v>3997.1503362433723</v>
      </c>
      <c r="FV40" s="11">
        <v>3961.2276390458992</v>
      </c>
      <c r="FW40" s="11">
        <v>3932.6165803190138</v>
      </c>
      <c r="FX40" s="11">
        <v>3903.0754862512085</v>
      </c>
      <c r="FY40" s="11">
        <v>3879.9500737695557</v>
      </c>
      <c r="FZ40" s="11">
        <v>3850.7269345644208</v>
      </c>
      <c r="GA40" s="11">
        <v>3831.2431594816203</v>
      </c>
      <c r="GB40" s="11">
        <v>3805.7232506611367</v>
      </c>
      <c r="GC40" s="11">
        <v>3782.7486158093375</v>
      </c>
      <c r="GD40" s="11">
        <v>3770.1003639084192</v>
      </c>
      <c r="GE40" s="11">
        <v>3759.1567077955697</v>
      </c>
      <c r="GF40" s="11">
        <v>3752.8605254405684</v>
      </c>
      <c r="GG40" s="11">
        <v>3742.1280371816729</v>
      </c>
      <c r="GH40" s="11">
        <v>3736.9313375746287</v>
      </c>
      <c r="GI40" s="11">
        <v>3719.518184841726</v>
      </c>
      <c r="GJ40" s="11">
        <v>3696.8751623220733</v>
      </c>
      <c r="GK40" s="11">
        <v>3670.9464777888688</v>
      </c>
      <c r="GL40" s="11">
        <v>3670.2321925399865</v>
      </c>
      <c r="GM40" s="11">
        <v>3639.0715273080828</v>
      </c>
      <c r="GN40" s="11">
        <v>3618.0907585315094</v>
      </c>
      <c r="GO40" s="11">
        <v>3585.3597818304711</v>
      </c>
      <c r="GP40" s="11">
        <v>3500.8262318940651</v>
      </c>
      <c r="GQ40" s="11">
        <v>3361.8170545242042</v>
      </c>
      <c r="GR40" s="11">
        <v>3204.9592116572612</v>
      </c>
      <c r="GS40" s="11">
        <v>3142.4129130006399</v>
      </c>
      <c r="GT40" s="11">
        <v>3124.5314181374547</v>
      </c>
      <c r="GU40" s="11">
        <v>3102.6513796517183</v>
      </c>
      <c r="GV40" s="11">
        <v>3083.5496496731384</v>
      </c>
      <c r="GW40" s="11">
        <v>3066.7075448449477</v>
      </c>
      <c r="GX40" s="11">
        <v>3054.2380416407382</v>
      </c>
      <c r="GY40" s="11">
        <v>2975.1256817304334</v>
      </c>
      <c r="GZ40" s="11">
        <v>3027.9698590172184</v>
      </c>
      <c r="HA40" s="11">
        <v>3028.346690468305</v>
      </c>
      <c r="HB40" s="11">
        <v>3022.7340469933683</v>
      </c>
      <c r="HC40" s="11">
        <v>3018.5672889479765</v>
      </c>
      <c r="HD40" s="11">
        <v>3016.526830282517</v>
      </c>
      <c r="HE40" s="11">
        <v>2994.3093104007198</v>
      </c>
      <c r="HF40" s="11">
        <v>2881.7472934388247</v>
      </c>
      <c r="HG40" s="11">
        <v>2807.689199971072</v>
      </c>
      <c r="HH40" s="11">
        <v>2733.7200144941653</v>
      </c>
      <c r="HI40" s="11">
        <v>2701.2049799988645</v>
      </c>
      <c r="HJ40" s="11">
        <v>2677.3010121789107</v>
      </c>
      <c r="HK40" s="11">
        <v>2642.1452234544495</v>
      </c>
      <c r="HL40" s="11">
        <v>2618.2697241880078</v>
      </c>
      <c r="HM40" s="11">
        <v>2570.9324231543633</v>
      </c>
      <c r="HN40" s="11">
        <v>2523.2170496529066</v>
      </c>
      <c r="HO40" s="11">
        <v>2497.2283369302413</v>
      </c>
      <c r="HP40" s="11">
        <v>2520.8783595114842</v>
      </c>
      <c r="HQ40" s="11">
        <v>2513.5019377765484</v>
      </c>
      <c r="HR40" s="11">
        <v>2434.6425906169516</v>
      </c>
      <c r="HS40" s="11">
        <v>2458.9627482649398</v>
      </c>
      <c r="HT40" s="11">
        <v>2470.460644271785</v>
      </c>
      <c r="HU40" s="11">
        <v>2435.9633796907578</v>
      </c>
      <c r="HV40" s="11">
        <v>2432.6787999269081</v>
      </c>
      <c r="HW40" s="11">
        <v>2413.7913812433303</v>
      </c>
      <c r="HX40" s="11">
        <v>2387.5650090555741</v>
      </c>
      <c r="HY40" s="11">
        <v>2344.3493091310174</v>
      </c>
      <c r="HZ40" s="11">
        <v>2188.750476774776</v>
      </c>
      <c r="IA40" s="11">
        <v>2044.5086158057927</v>
      </c>
      <c r="IB40" s="11">
        <v>1996.4109547502123</v>
      </c>
      <c r="IC40" s="11">
        <v>1943.3368539695191</v>
      </c>
      <c r="ID40" s="11">
        <v>1895.9788842892378</v>
      </c>
      <c r="IE40" s="11">
        <v>1841.0549582178655</v>
      </c>
      <c r="IF40" s="11">
        <v>1716.1282856158193</v>
      </c>
      <c r="IG40" s="11">
        <v>1688.2153926712049</v>
      </c>
      <c r="IH40" s="11">
        <v>1645.1900775298586</v>
      </c>
      <c r="II40" s="11">
        <v>1608.0595996043949</v>
      </c>
      <c r="IJ40" s="11">
        <v>1556.9650825410936</v>
      </c>
      <c r="IK40" s="11">
        <v>1518.744778793103</v>
      </c>
      <c r="IL40" s="11">
        <v>1476.6965474813971</v>
      </c>
      <c r="IM40" s="11">
        <v>1413.7862623557501</v>
      </c>
      <c r="IN40" s="11">
        <v>1277.4351425166342</v>
      </c>
      <c r="IO40" s="11">
        <v>1245.707871629716</v>
      </c>
      <c r="IP40" s="11">
        <v>1244.1123116757026</v>
      </c>
      <c r="IQ40" s="11">
        <v>1188.3625030000048</v>
      </c>
      <c r="IR40" s="11">
        <v>1119.5626163135059</v>
      </c>
      <c r="IS40" s="11">
        <v>1079.8233575691897</v>
      </c>
      <c r="IT40" s="11">
        <v>1056.6418165077507</v>
      </c>
      <c r="IU40" s="11">
        <v>1039.0072543057934</v>
      </c>
      <c r="IV40" s="11">
        <v>1032.9277386045574</v>
      </c>
      <c r="IW40" s="11">
        <v>1022.2648410141051</v>
      </c>
      <c r="IX40" s="11">
        <v>1001.0449233780516</v>
      </c>
      <c r="IY40" s="11">
        <v>960.06595823541738</v>
      </c>
      <c r="IZ40" s="11">
        <v>909.80406718309393</v>
      </c>
      <c r="JA40" s="11">
        <v>817.74160155906702</v>
      </c>
      <c r="JB40" s="11">
        <v>709.14698865376909</v>
      </c>
      <c r="JC40" s="11">
        <v>631.113205344893</v>
      </c>
      <c r="JD40" s="11">
        <v>615.42605027019806</v>
      </c>
      <c r="JE40" s="11">
        <v>603.94687478319224</v>
      </c>
      <c r="JF40" s="11">
        <v>595.80297619105954</v>
      </c>
      <c r="JG40" s="11">
        <v>512.39810066415293</v>
      </c>
      <c r="JH40" s="11">
        <v>475.05871582598479</v>
      </c>
      <c r="JI40" s="11">
        <v>470.5333558332307</v>
      </c>
      <c r="JJ40" s="11">
        <v>470.64402267415795</v>
      </c>
      <c r="JK40" s="11">
        <v>407.33748515519619</v>
      </c>
      <c r="JL40" s="11">
        <v>420.18994728216848</v>
      </c>
      <c r="JM40" s="11">
        <v>402.81169551169802</v>
      </c>
      <c r="JN40" s="11">
        <v>244.39751616084783</v>
      </c>
      <c r="JO40" s="11">
        <v>237.09222676006908</v>
      </c>
      <c r="JP40" s="11">
        <v>304.33239840489472</v>
      </c>
      <c r="JQ40" s="11">
        <v>303.62640806385014</v>
      </c>
      <c r="JR40" s="11">
        <v>270.3163286560212</v>
      </c>
      <c r="JS40" s="11">
        <v>100.98036145272199</v>
      </c>
      <c r="JT40" s="11">
        <v>39.0418020819708</v>
      </c>
      <c r="JU40" s="11">
        <v>48.017611299567378</v>
      </c>
      <c r="JV40" s="11">
        <v>31.402974272123217</v>
      </c>
      <c r="JW40" s="11">
        <v>7.8586026575067081E-12</v>
      </c>
      <c r="JX40" s="11">
        <v>37.564796908050909</v>
      </c>
      <c r="JY40" s="11">
        <v>64.449557675195777</v>
      </c>
      <c r="JZ40" s="11">
        <v>82.717047827534969</v>
      </c>
      <c r="KA40" s="11">
        <v>105.2437448076752</v>
      </c>
      <c r="KB40" s="11">
        <v>124.0541093082452</v>
      </c>
      <c r="KC40" s="11">
        <v>137.74865174475786</v>
      </c>
      <c r="KD40" s="11">
        <v>150.36945591479594</v>
      </c>
      <c r="KE40" s="11">
        <v>146.69793451088617</v>
      </c>
      <c r="KF40" s="11">
        <v>136.39069394333774</v>
      </c>
      <c r="KG40" s="11">
        <v>113.68775145257749</v>
      </c>
      <c r="KH40" s="11">
        <v>104.94345569878458</v>
      </c>
      <c r="KI40" s="11">
        <v>76.998064035955423</v>
      </c>
      <c r="KJ40" s="11">
        <v>71.992791915151528</v>
      </c>
      <c r="KK40" s="11">
        <v>65.954048565733444</v>
      </c>
      <c r="KL40" s="23"/>
      <c r="KM40" s="11">
        <f>SMALL(Tabela2[[#This Row],[1]:[285]],1)</f>
        <v>7.8586026575067081E-12</v>
      </c>
      <c r="KN40" s="11">
        <f>MATCH(Tabela2[[#This Row],[1° menor]],Tabela2[[#This Row],[1]:[285]],0)</f>
        <v>270</v>
      </c>
      <c r="KO4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0" s="11">
        <f>VLOOKUP(Tabela2[[#This Row],[Shape]],shape!A:D,4,0)+VLOOKUP(Tabela2[[#This Row],[Shape]]+1,shape!A:E,5,0)*Tabela2[[#This Row],[% avanc]]</f>
        <v>8544.8116110658502</v>
      </c>
      <c r="KQ40" s="15">
        <f>Tabela2[[#This Row],[8686,881807]]/Tabela2[[#Headers],[8686,881807]]</f>
        <v>0.98364543237831692</v>
      </c>
      <c r="KR40" s="11">
        <f>Tabela2[[#This Row],[8686,881807]]-KP39</f>
        <v>-25.503600933399866</v>
      </c>
      <c r="KS40" s="11">
        <f>(Tabela2[[#This Row],[hora bus]]-H39)*86400</f>
        <v>46.000000066123903</v>
      </c>
      <c r="KT40" s="11">
        <f>Tabela2[[#This Row],[desloc]]/Tabela2[[#This Row],[seconds]]</f>
        <v>-0.55442610645084889</v>
      </c>
      <c r="KU40" s="11">
        <f>Tabela2[[#This Row],[spd m/s]]*3.6</f>
        <v>-1.995933983223056</v>
      </c>
      <c r="KV40" s="23"/>
      <c r="KW40" s="22">
        <f t="shared" si="0"/>
        <v>0</v>
      </c>
      <c r="KX40" s="23">
        <f t="shared" si="1"/>
        <v>0.5</v>
      </c>
      <c r="KY40" s="23">
        <f t="shared" si="2"/>
        <v>1</v>
      </c>
      <c r="KZ40" s="23">
        <f t="shared" si="3"/>
        <v>26</v>
      </c>
      <c r="LA40" s="23">
        <f t="shared" si="4"/>
        <v>0</v>
      </c>
      <c r="LB40" s="23">
        <f t="shared" si="5"/>
        <v>0</v>
      </c>
      <c r="LC40" s="23">
        <f t="shared" si="6"/>
        <v>0</v>
      </c>
      <c r="LD40" s="23">
        <f t="shared" si="7"/>
        <v>1</v>
      </c>
      <c r="LE40" s="23">
        <f t="shared" si="8"/>
        <v>8544.8116110658502</v>
      </c>
      <c r="LF40" s="22">
        <f t="shared" si="17"/>
        <v>0</v>
      </c>
      <c r="LG40" s="23">
        <f t="shared" si="9"/>
        <v>0</v>
      </c>
      <c r="LH40" s="23">
        <f t="shared" si="10"/>
        <v>0</v>
      </c>
      <c r="LI40" s="23">
        <f t="shared" si="11"/>
        <v>8570.3152119992501</v>
      </c>
      <c r="LJ40" s="23">
        <f t="shared" si="12"/>
        <v>8544.8116110658502</v>
      </c>
      <c r="LK40" s="23">
        <f t="shared" si="13"/>
        <v>0.5</v>
      </c>
      <c r="LL40" s="23">
        <f t="shared" si="14"/>
        <v>0</v>
      </c>
      <c r="LM40" s="23">
        <f t="shared" si="15"/>
        <v>1</v>
      </c>
      <c r="LN40" s="23">
        <f t="shared" si="16"/>
        <v>1</v>
      </c>
    </row>
    <row r="41" spans="1:326" x14ac:dyDescent="0.25">
      <c r="A41" s="22">
        <v>78006</v>
      </c>
      <c r="B41" s="22">
        <v>1</v>
      </c>
      <c r="C41" s="23" t="s">
        <v>864</v>
      </c>
      <c r="D41" s="22">
        <v>332</v>
      </c>
      <c r="E41" s="24">
        <v>2.1527777777777778E-2</v>
      </c>
      <c r="F41" s="23" t="s">
        <v>775</v>
      </c>
      <c r="G41" s="23" t="b">
        <v>1</v>
      </c>
      <c r="H41" s="25">
        <v>43538.021701388891</v>
      </c>
      <c r="I41" s="26" t="s">
        <v>180</v>
      </c>
      <c r="J41" s="23" t="s">
        <v>181</v>
      </c>
      <c r="K41" s="11">
        <f>IF(AND(Tabela2[[#This Row],[hora bus]]=H40,Tabela2[[#This Row],[lat bus]]=I40,Tabela2[[#This Row],[lon bus]]=J40),1,0)</f>
        <v>0</v>
      </c>
      <c r="L41" s="23"/>
      <c r="M41" s="11">
        <v>70</v>
      </c>
      <c r="N41" s="11">
        <v>12494.830021888851</v>
      </c>
      <c r="O41" s="11">
        <v>12486.806861253204</v>
      </c>
      <c r="P41" s="11">
        <v>12475.971219330722</v>
      </c>
      <c r="Q41" s="11">
        <v>12416.529272290421</v>
      </c>
      <c r="R41" s="11">
        <v>12334.820621563395</v>
      </c>
      <c r="S41" s="11">
        <v>12320.088836036259</v>
      </c>
      <c r="T41" s="11">
        <v>12301.020183692543</v>
      </c>
      <c r="U41" s="11">
        <v>12288.814142005907</v>
      </c>
      <c r="V41" s="11">
        <v>12271.172379100031</v>
      </c>
      <c r="W41" s="11">
        <v>12257.347773330403</v>
      </c>
      <c r="X41" s="11">
        <v>12244.75714924055</v>
      </c>
      <c r="Y41" s="11">
        <v>12218.091008311309</v>
      </c>
      <c r="Z41" s="11">
        <v>12199.530930423911</v>
      </c>
      <c r="AA41" s="11">
        <v>12174.625643012387</v>
      </c>
      <c r="AB41" s="11">
        <v>12162.874276923478</v>
      </c>
      <c r="AC41" s="11">
        <v>12146.07688209562</v>
      </c>
      <c r="AD41" s="11">
        <v>12121.80903308475</v>
      </c>
      <c r="AE41" s="11">
        <v>12113.01994745246</v>
      </c>
      <c r="AF41" s="11">
        <v>12051.80430932218</v>
      </c>
      <c r="AG41" s="11">
        <v>12030.872930985972</v>
      </c>
      <c r="AH41" s="11">
        <v>12008.271750808733</v>
      </c>
      <c r="AI41" s="11">
        <v>11988.48660329489</v>
      </c>
      <c r="AJ41" s="11">
        <v>11970.387159713189</v>
      </c>
      <c r="AK41" s="11">
        <v>11957.655815437727</v>
      </c>
      <c r="AL41" s="11">
        <v>11934.210824216272</v>
      </c>
      <c r="AM41" s="11">
        <v>11926.006924847261</v>
      </c>
      <c r="AN41" s="11">
        <v>11916.384564365255</v>
      </c>
      <c r="AO41" s="11">
        <v>11912.998509820854</v>
      </c>
      <c r="AP41" s="11">
        <v>11917.713394892624</v>
      </c>
      <c r="AQ41" s="11">
        <v>11928.574183629566</v>
      </c>
      <c r="AR41" s="11">
        <v>11931.665721828511</v>
      </c>
      <c r="AS41" s="11">
        <v>11932.639967432253</v>
      </c>
      <c r="AT41" s="11">
        <v>11946.306747432751</v>
      </c>
      <c r="AU41" s="11">
        <v>11955.055531408401</v>
      </c>
      <c r="AV41" s="11">
        <v>11953.326558570843</v>
      </c>
      <c r="AW41" s="11">
        <v>11960.843739794504</v>
      </c>
      <c r="AX41" s="11">
        <v>11971.095554319198</v>
      </c>
      <c r="AY41" s="11">
        <v>11970.842707840173</v>
      </c>
      <c r="AZ41" s="11">
        <v>11961.312523304416</v>
      </c>
      <c r="BA41" s="11">
        <v>11943.754960262595</v>
      </c>
      <c r="BB41" s="11">
        <v>11906.350739140325</v>
      </c>
      <c r="BC41" s="11">
        <v>11839.952965292594</v>
      </c>
      <c r="BD41" s="11">
        <v>11777.603418943312</v>
      </c>
      <c r="BE41" s="11">
        <v>11763.088392712647</v>
      </c>
      <c r="BF41" s="11">
        <v>11746.976967201908</v>
      </c>
      <c r="BG41" s="11">
        <v>11720.46928104626</v>
      </c>
      <c r="BH41" s="11">
        <v>11716.191749337335</v>
      </c>
      <c r="BI41" s="11">
        <v>11705.844298156573</v>
      </c>
      <c r="BJ41" s="11">
        <v>11686.676337576891</v>
      </c>
      <c r="BK41" s="11">
        <v>11624.333822083925</v>
      </c>
      <c r="BL41" s="11">
        <v>11421.845874307674</v>
      </c>
      <c r="BM41" s="11">
        <v>11327.722095321091</v>
      </c>
      <c r="BN41" s="11">
        <v>11321.736594648884</v>
      </c>
      <c r="BO41" s="11">
        <v>11228.754927625116</v>
      </c>
      <c r="BP41" s="11">
        <v>11234.809367840558</v>
      </c>
      <c r="BQ41" s="11">
        <v>11156.329112075415</v>
      </c>
      <c r="BR41" s="11">
        <v>11088.338786588773</v>
      </c>
      <c r="BS41" s="11">
        <v>11068.2068781655</v>
      </c>
      <c r="BT41" s="11">
        <v>11023.30502409807</v>
      </c>
      <c r="BU41" s="11">
        <v>10978.236571828094</v>
      </c>
      <c r="BV41" s="11">
        <v>10999.797255863332</v>
      </c>
      <c r="BW41" s="11">
        <v>10852.238381205911</v>
      </c>
      <c r="BX41" s="11">
        <v>10746.424904834928</v>
      </c>
      <c r="BY41" s="11">
        <v>10608.921556702628</v>
      </c>
      <c r="BZ41" s="11">
        <v>10579.665221091504</v>
      </c>
      <c r="CA41" s="11">
        <v>10537.351912154953</v>
      </c>
      <c r="CB41" s="11">
        <v>10474.717993386512</v>
      </c>
      <c r="CC41" s="11">
        <v>10354.655366186358</v>
      </c>
      <c r="CD41" s="11">
        <v>10261.833316445753</v>
      </c>
      <c r="CE41" s="11">
        <v>10171.692223757867</v>
      </c>
      <c r="CF41" s="11">
        <v>10092.407299546927</v>
      </c>
      <c r="CG41" s="11">
        <v>9905.3651017099237</v>
      </c>
      <c r="CH41" s="11">
        <v>9834.95217105341</v>
      </c>
      <c r="CI41" s="11">
        <v>9650.6513204742932</v>
      </c>
      <c r="CJ41" s="11">
        <v>9583.7088165695204</v>
      </c>
      <c r="CK41" s="11">
        <v>9497.7240156386524</v>
      </c>
      <c r="CL41" s="11">
        <v>9472.457870991504</v>
      </c>
      <c r="CM41" s="11">
        <v>9426.5227230567671</v>
      </c>
      <c r="CN41" s="11">
        <v>9370.8777662955854</v>
      </c>
      <c r="CO41" s="11">
        <v>9292.6854217545879</v>
      </c>
      <c r="CP41" s="11">
        <v>9243.6795939065596</v>
      </c>
      <c r="CQ41" s="11">
        <v>9056.1565957037456</v>
      </c>
      <c r="CR41" s="11">
        <v>8891.5087192388764</v>
      </c>
      <c r="CS41" s="11">
        <v>8825.81292266327</v>
      </c>
      <c r="CT41" s="11">
        <v>8800.4430877891391</v>
      </c>
      <c r="CU41" s="11">
        <v>8760.9026387819158</v>
      </c>
      <c r="CV41" s="11">
        <v>8667.2948402984148</v>
      </c>
      <c r="CW41" s="11">
        <v>8547.8096427278615</v>
      </c>
      <c r="CX41" s="11">
        <v>8493.3584687182847</v>
      </c>
      <c r="CY41" s="11">
        <v>8440.1224535374513</v>
      </c>
      <c r="CZ41" s="11">
        <v>8390.8037614794721</v>
      </c>
      <c r="DA41" s="11">
        <v>8338.9381727031214</v>
      </c>
      <c r="DB41" s="11">
        <v>8281.0761405486774</v>
      </c>
      <c r="DC41" s="11">
        <v>8184.8866688721628</v>
      </c>
      <c r="DD41" s="11">
        <v>8172.1921294995391</v>
      </c>
      <c r="DE41" s="11">
        <v>8140.4311274955307</v>
      </c>
      <c r="DF41" s="11">
        <v>8125.0370069362552</v>
      </c>
      <c r="DG41" s="11">
        <v>8069.8907934106028</v>
      </c>
      <c r="DH41" s="11">
        <v>8022.5957229481828</v>
      </c>
      <c r="DI41" s="11">
        <v>7967.1136504935848</v>
      </c>
      <c r="DJ41" s="11">
        <v>7899.5679134541988</v>
      </c>
      <c r="DK41" s="11">
        <v>7639.7012402337068</v>
      </c>
      <c r="DL41" s="11">
        <v>7636.0691887838138</v>
      </c>
      <c r="DM41" s="11">
        <v>7598.3990282503028</v>
      </c>
      <c r="DN41" s="11">
        <v>7538.8375537889115</v>
      </c>
      <c r="DO41" s="11">
        <v>7526.6387756347658</v>
      </c>
      <c r="DP41" s="11">
        <v>7468.0648688645761</v>
      </c>
      <c r="DQ41" s="11">
        <v>7474.0878783274411</v>
      </c>
      <c r="DR41" s="11">
        <v>7467.8548258348064</v>
      </c>
      <c r="DS41" s="11">
        <v>7458.6120677505369</v>
      </c>
      <c r="DT41" s="11">
        <v>7442.2769944928086</v>
      </c>
      <c r="DU41" s="11">
        <v>7431.2670545420351</v>
      </c>
      <c r="DV41" s="11">
        <v>7419.21554123652</v>
      </c>
      <c r="DW41" s="11">
        <v>7411.2437116621441</v>
      </c>
      <c r="DX41" s="11">
        <v>7272.7703676481406</v>
      </c>
      <c r="DY41" s="11">
        <v>7277.077115747491</v>
      </c>
      <c r="DZ41" s="11">
        <v>7242.7517113126205</v>
      </c>
      <c r="EA41" s="11">
        <v>7131.0070280574619</v>
      </c>
      <c r="EB41" s="11">
        <v>7121.5129475686344</v>
      </c>
      <c r="EC41" s="11">
        <v>6953.9809014249222</v>
      </c>
      <c r="ED41" s="11">
        <v>6898.1675387696978</v>
      </c>
      <c r="EE41" s="11">
        <v>6665.5885433667117</v>
      </c>
      <c r="EF41" s="11">
        <v>6480.7589751865062</v>
      </c>
      <c r="EG41" s="11">
        <v>6324.0994538489767</v>
      </c>
      <c r="EH41" s="11">
        <v>6204.7229073207427</v>
      </c>
      <c r="EI41" s="11">
        <v>6142.8329386899732</v>
      </c>
      <c r="EJ41" s="11">
        <v>6090.2434964699059</v>
      </c>
      <c r="EK41" s="11">
        <v>6008.2781424026871</v>
      </c>
      <c r="EL41" s="11">
        <v>5996.6708102008115</v>
      </c>
      <c r="EM41" s="11">
        <v>5909.9308364153067</v>
      </c>
      <c r="EN41" s="11">
        <v>5822.2842564530247</v>
      </c>
      <c r="EO41" s="11">
        <v>5782.8061801466947</v>
      </c>
      <c r="EP41" s="11">
        <v>5659.5597463704444</v>
      </c>
      <c r="EQ41" s="11">
        <v>5606.6647382784813</v>
      </c>
      <c r="ER41" s="11">
        <v>5493.1424353024422</v>
      </c>
      <c r="ES41" s="11">
        <v>5450.9531240578535</v>
      </c>
      <c r="ET41" s="11">
        <v>5389.1980921946515</v>
      </c>
      <c r="EU41" s="11">
        <v>5341.0128759711633</v>
      </c>
      <c r="EV41" s="11">
        <v>5285.7083281965679</v>
      </c>
      <c r="EW41" s="11">
        <v>5076.107743762178</v>
      </c>
      <c r="EX41" s="11">
        <v>5035.3179065443346</v>
      </c>
      <c r="EY41" s="11">
        <v>4897.7790061573514</v>
      </c>
      <c r="EZ41" s="11">
        <v>4779.2968546071406</v>
      </c>
      <c r="FA41" s="11">
        <v>4728.6634524423889</v>
      </c>
      <c r="FB41" s="11">
        <v>4698.6128276214422</v>
      </c>
      <c r="FC41" s="11">
        <v>4652.3888470557022</v>
      </c>
      <c r="FD41" s="11">
        <v>4544.0658852060396</v>
      </c>
      <c r="FE41" s="11">
        <v>4397.5864604248</v>
      </c>
      <c r="FF41" s="11">
        <v>4390.6720692036524</v>
      </c>
      <c r="FG41" s="11">
        <v>4353.1186516683247</v>
      </c>
      <c r="FH41" s="11">
        <v>4281.8363979768328</v>
      </c>
      <c r="FI41" s="11">
        <v>4250.6512514056603</v>
      </c>
      <c r="FJ41" s="11">
        <v>4244.9551524831841</v>
      </c>
      <c r="FK41" s="11">
        <v>4239.8260587117411</v>
      </c>
      <c r="FL41" s="11">
        <v>4237.7931543450059</v>
      </c>
      <c r="FM41" s="11">
        <v>4224.2724789605008</v>
      </c>
      <c r="FN41" s="11">
        <v>4234.6689263671942</v>
      </c>
      <c r="FO41" s="11">
        <v>4231.0886205280267</v>
      </c>
      <c r="FP41" s="11">
        <v>4226.290702566278</v>
      </c>
      <c r="FQ41" s="11">
        <v>4228.5980826356226</v>
      </c>
      <c r="FR41" s="11">
        <v>4204.656449796521</v>
      </c>
      <c r="FS41" s="11">
        <v>4169.1574614024239</v>
      </c>
      <c r="FT41" s="11">
        <v>4104.1062958459715</v>
      </c>
      <c r="FU41" s="11">
        <v>3997.1503362433723</v>
      </c>
      <c r="FV41" s="11">
        <v>3961.2276390458992</v>
      </c>
      <c r="FW41" s="11">
        <v>3932.6165803190138</v>
      </c>
      <c r="FX41" s="11">
        <v>3903.0754862512085</v>
      </c>
      <c r="FY41" s="11">
        <v>3879.9500737695557</v>
      </c>
      <c r="FZ41" s="11">
        <v>3850.7269345644208</v>
      </c>
      <c r="GA41" s="11">
        <v>3831.2431594816203</v>
      </c>
      <c r="GB41" s="11">
        <v>3805.7232506611367</v>
      </c>
      <c r="GC41" s="11">
        <v>3782.7486158093375</v>
      </c>
      <c r="GD41" s="11">
        <v>3770.1003639084192</v>
      </c>
      <c r="GE41" s="11">
        <v>3759.1567077955697</v>
      </c>
      <c r="GF41" s="11">
        <v>3752.8605254405684</v>
      </c>
      <c r="GG41" s="11">
        <v>3742.1280371816729</v>
      </c>
      <c r="GH41" s="11">
        <v>3736.9313375746287</v>
      </c>
      <c r="GI41" s="11">
        <v>3719.518184841726</v>
      </c>
      <c r="GJ41" s="11">
        <v>3696.8751623220733</v>
      </c>
      <c r="GK41" s="11">
        <v>3670.9464777888688</v>
      </c>
      <c r="GL41" s="11">
        <v>3670.2321925399865</v>
      </c>
      <c r="GM41" s="11">
        <v>3639.0715273080828</v>
      </c>
      <c r="GN41" s="11">
        <v>3618.0907585315094</v>
      </c>
      <c r="GO41" s="11">
        <v>3585.3597818304711</v>
      </c>
      <c r="GP41" s="11">
        <v>3500.8262318940651</v>
      </c>
      <c r="GQ41" s="11">
        <v>3361.8170545242042</v>
      </c>
      <c r="GR41" s="11">
        <v>3204.9592116572612</v>
      </c>
      <c r="GS41" s="11">
        <v>3142.4129130006399</v>
      </c>
      <c r="GT41" s="11">
        <v>3124.5314181374547</v>
      </c>
      <c r="GU41" s="11">
        <v>3102.6513796517183</v>
      </c>
      <c r="GV41" s="11">
        <v>3083.5496496731384</v>
      </c>
      <c r="GW41" s="11">
        <v>3066.7075448449477</v>
      </c>
      <c r="GX41" s="11">
        <v>3054.2380416407382</v>
      </c>
      <c r="GY41" s="11">
        <v>2975.1256817304334</v>
      </c>
      <c r="GZ41" s="11">
        <v>3027.9698590172184</v>
      </c>
      <c r="HA41" s="11">
        <v>3028.346690468305</v>
      </c>
      <c r="HB41" s="11">
        <v>3022.7340469933683</v>
      </c>
      <c r="HC41" s="11">
        <v>3018.5672889479765</v>
      </c>
      <c r="HD41" s="11">
        <v>3016.526830282517</v>
      </c>
      <c r="HE41" s="11">
        <v>2994.3093104007198</v>
      </c>
      <c r="HF41" s="11">
        <v>2881.7472934388247</v>
      </c>
      <c r="HG41" s="11">
        <v>2807.689199971072</v>
      </c>
      <c r="HH41" s="11">
        <v>2733.7200144941653</v>
      </c>
      <c r="HI41" s="11">
        <v>2701.2049799988645</v>
      </c>
      <c r="HJ41" s="11">
        <v>2677.3010121789107</v>
      </c>
      <c r="HK41" s="11">
        <v>2642.1452234544495</v>
      </c>
      <c r="HL41" s="11">
        <v>2618.2697241880078</v>
      </c>
      <c r="HM41" s="11">
        <v>2570.9324231543633</v>
      </c>
      <c r="HN41" s="11">
        <v>2523.2170496529066</v>
      </c>
      <c r="HO41" s="11">
        <v>2497.2283369302413</v>
      </c>
      <c r="HP41" s="11">
        <v>2520.8783595114842</v>
      </c>
      <c r="HQ41" s="11">
        <v>2513.5019377765484</v>
      </c>
      <c r="HR41" s="11">
        <v>2434.6425906169516</v>
      </c>
      <c r="HS41" s="11">
        <v>2458.9627482649398</v>
      </c>
      <c r="HT41" s="11">
        <v>2470.460644271785</v>
      </c>
      <c r="HU41" s="11">
        <v>2435.9633796907578</v>
      </c>
      <c r="HV41" s="11">
        <v>2432.6787999269081</v>
      </c>
      <c r="HW41" s="11">
        <v>2413.7913812433303</v>
      </c>
      <c r="HX41" s="11">
        <v>2387.5650090555741</v>
      </c>
      <c r="HY41" s="11">
        <v>2344.3493091310174</v>
      </c>
      <c r="HZ41" s="11">
        <v>2188.750476774776</v>
      </c>
      <c r="IA41" s="11">
        <v>2044.5086158057927</v>
      </c>
      <c r="IB41" s="11">
        <v>1996.4109547502123</v>
      </c>
      <c r="IC41" s="11">
        <v>1943.3368539695191</v>
      </c>
      <c r="ID41" s="11">
        <v>1895.9788842892378</v>
      </c>
      <c r="IE41" s="11">
        <v>1841.0549582178655</v>
      </c>
      <c r="IF41" s="11">
        <v>1716.1282856158193</v>
      </c>
      <c r="IG41" s="11">
        <v>1688.2153926712049</v>
      </c>
      <c r="IH41" s="11">
        <v>1645.1900775298586</v>
      </c>
      <c r="II41" s="11">
        <v>1608.0595996043949</v>
      </c>
      <c r="IJ41" s="11">
        <v>1556.9650825410936</v>
      </c>
      <c r="IK41" s="11">
        <v>1518.744778793103</v>
      </c>
      <c r="IL41" s="11">
        <v>1476.6965474813971</v>
      </c>
      <c r="IM41" s="11">
        <v>1413.7862623557501</v>
      </c>
      <c r="IN41" s="11">
        <v>1277.4351425166342</v>
      </c>
      <c r="IO41" s="11">
        <v>1245.707871629716</v>
      </c>
      <c r="IP41" s="11">
        <v>1244.1123116757026</v>
      </c>
      <c r="IQ41" s="11">
        <v>1188.3625030000048</v>
      </c>
      <c r="IR41" s="11">
        <v>1119.5626163135059</v>
      </c>
      <c r="IS41" s="11">
        <v>1079.8233575691897</v>
      </c>
      <c r="IT41" s="11">
        <v>1056.6418165077507</v>
      </c>
      <c r="IU41" s="11">
        <v>1039.0072543057934</v>
      </c>
      <c r="IV41" s="11">
        <v>1032.9277386045574</v>
      </c>
      <c r="IW41" s="11">
        <v>1022.2648410141051</v>
      </c>
      <c r="IX41" s="11">
        <v>1001.0449233780516</v>
      </c>
      <c r="IY41" s="11">
        <v>960.06595823541738</v>
      </c>
      <c r="IZ41" s="11">
        <v>909.80406718309393</v>
      </c>
      <c r="JA41" s="11">
        <v>817.74160155906702</v>
      </c>
      <c r="JB41" s="11">
        <v>709.14698865376909</v>
      </c>
      <c r="JC41" s="11">
        <v>631.113205344893</v>
      </c>
      <c r="JD41" s="11">
        <v>615.42605027019806</v>
      </c>
      <c r="JE41" s="11">
        <v>603.94687478319224</v>
      </c>
      <c r="JF41" s="11">
        <v>595.80297619105954</v>
      </c>
      <c r="JG41" s="11">
        <v>512.39810066415293</v>
      </c>
      <c r="JH41" s="11">
        <v>475.05871582598479</v>
      </c>
      <c r="JI41" s="11">
        <v>470.5333558332307</v>
      </c>
      <c r="JJ41" s="11">
        <v>470.64402267415795</v>
      </c>
      <c r="JK41" s="11">
        <v>407.33748515519619</v>
      </c>
      <c r="JL41" s="11">
        <v>420.18994728216848</v>
      </c>
      <c r="JM41" s="11">
        <v>402.81169551169802</v>
      </c>
      <c r="JN41" s="11">
        <v>244.39751616084783</v>
      </c>
      <c r="JO41" s="11">
        <v>237.09222676006908</v>
      </c>
      <c r="JP41" s="11">
        <v>304.33239840489472</v>
      </c>
      <c r="JQ41" s="11">
        <v>303.62640806385014</v>
      </c>
      <c r="JR41" s="11">
        <v>270.3163286560212</v>
      </c>
      <c r="JS41" s="11">
        <v>100.98036145272199</v>
      </c>
      <c r="JT41" s="11">
        <v>39.0418020819708</v>
      </c>
      <c r="JU41" s="11">
        <v>48.017611299567378</v>
      </c>
      <c r="JV41" s="11">
        <v>31.402974272123217</v>
      </c>
      <c r="JW41" s="11">
        <v>7.8586026575067081E-12</v>
      </c>
      <c r="JX41" s="11">
        <v>37.564796908050909</v>
      </c>
      <c r="JY41" s="11">
        <v>64.449557675195777</v>
      </c>
      <c r="JZ41" s="11">
        <v>82.717047827534969</v>
      </c>
      <c r="KA41" s="11">
        <v>105.2437448076752</v>
      </c>
      <c r="KB41" s="11">
        <v>124.0541093082452</v>
      </c>
      <c r="KC41" s="11">
        <v>137.74865174475786</v>
      </c>
      <c r="KD41" s="11">
        <v>150.36945591479594</v>
      </c>
      <c r="KE41" s="11">
        <v>146.69793451088617</v>
      </c>
      <c r="KF41" s="11">
        <v>136.39069394333774</v>
      </c>
      <c r="KG41" s="11">
        <v>113.68775145257749</v>
      </c>
      <c r="KH41" s="11">
        <v>104.94345569878458</v>
      </c>
      <c r="KI41" s="11">
        <v>76.998064035955423</v>
      </c>
      <c r="KJ41" s="11">
        <v>71.992791915151528</v>
      </c>
      <c r="KK41" s="11">
        <v>65.954048565733444</v>
      </c>
      <c r="KL41" s="23"/>
      <c r="KM41" s="11">
        <f>SMALL(Tabela2[[#This Row],[1]:[285]],1)</f>
        <v>7.8586026575067081E-12</v>
      </c>
      <c r="KN41" s="11">
        <f>MATCH(Tabela2[[#This Row],[1° menor]],Tabela2[[#This Row],[1]:[285]],0)</f>
        <v>270</v>
      </c>
      <c r="KO4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1" s="11">
        <f>VLOOKUP(Tabela2[[#This Row],[Shape]],shape!A:D,4,0)+VLOOKUP(Tabela2[[#This Row],[Shape]]+1,shape!A:E,5,0)*Tabela2[[#This Row],[% avanc]]</f>
        <v>8544.8116110658502</v>
      </c>
      <c r="KQ41" s="15">
        <f>Tabela2[[#This Row],[8686,881807]]/Tabela2[[#Headers],[8686,881807]]</f>
        <v>0.98364543237831692</v>
      </c>
      <c r="KR41" s="11">
        <f>Tabela2[[#This Row],[8686,881807]]-KP40</f>
        <v>0</v>
      </c>
      <c r="KS41" s="11">
        <f>(Tabela2[[#This Row],[hora bus]]-H40)*86400</f>
        <v>44.000000227242708</v>
      </c>
      <c r="KT41" s="11">
        <f>Tabela2[[#This Row],[desloc]]/Tabela2[[#This Row],[seconds]]</f>
        <v>0</v>
      </c>
      <c r="KU41" s="11">
        <f>Tabela2[[#This Row],[spd m/s]]*3.6</f>
        <v>0</v>
      </c>
      <c r="KV41" s="23"/>
      <c r="KW41" s="22">
        <f t="shared" si="0"/>
        <v>0</v>
      </c>
      <c r="KX41" s="23">
        <f t="shared" si="1"/>
        <v>0.5</v>
      </c>
      <c r="KY41" s="23">
        <f t="shared" si="2"/>
        <v>1</v>
      </c>
      <c r="KZ41" s="23">
        <f t="shared" si="3"/>
        <v>25</v>
      </c>
      <c r="LA41" s="23">
        <f t="shared" si="4"/>
        <v>0</v>
      </c>
      <c r="LB41" s="23">
        <f t="shared" si="5"/>
        <v>1</v>
      </c>
      <c r="LC41" s="23">
        <f t="shared" si="6"/>
        <v>12</v>
      </c>
      <c r="LD41" s="23">
        <f t="shared" si="7"/>
        <v>0</v>
      </c>
      <c r="LE41" s="23">
        <f t="shared" si="8"/>
        <v>8544.8116110658502</v>
      </c>
      <c r="LF41" s="22">
        <f t="shared" si="17"/>
        <v>0</v>
      </c>
      <c r="LG41" s="23">
        <f t="shared" si="9"/>
        <v>0</v>
      </c>
      <c r="LH41" s="23">
        <f t="shared" si="10"/>
        <v>0</v>
      </c>
      <c r="LI41" s="23">
        <f t="shared" si="11"/>
        <v>8570.3152119992501</v>
      </c>
      <c r="LJ41" s="23">
        <f t="shared" si="12"/>
        <v>8544.8116110658502</v>
      </c>
      <c r="LK41" s="23">
        <f t="shared" si="13"/>
        <v>0.5</v>
      </c>
      <c r="LL41" s="23">
        <f t="shared" si="14"/>
        <v>0</v>
      </c>
      <c r="LM41" s="23">
        <f t="shared" si="15"/>
        <v>1</v>
      </c>
      <c r="LN41" s="23">
        <f t="shared" si="16"/>
        <v>1</v>
      </c>
    </row>
    <row r="42" spans="1:326" x14ac:dyDescent="0.25">
      <c r="A42" s="22">
        <v>78008</v>
      </c>
      <c r="B42" s="22">
        <v>1</v>
      </c>
      <c r="C42" s="23" t="s">
        <v>866</v>
      </c>
      <c r="D42" s="22">
        <v>332</v>
      </c>
      <c r="E42" s="24">
        <v>2.2222222222222223E-2</v>
      </c>
      <c r="F42" s="23" t="s">
        <v>775</v>
      </c>
      <c r="G42" s="23" t="b">
        <v>1</v>
      </c>
      <c r="H42" s="25">
        <v>43538.022222222222</v>
      </c>
      <c r="I42" s="26" t="s">
        <v>180</v>
      </c>
      <c r="J42" s="23" t="s">
        <v>181</v>
      </c>
      <c r="K42" s="11">
        <f>IF(AND(Tabela2[[#This Row],[hora bus]]=H41,Tabela2[[#This Row],[lat bus]]=I41,Tabela2[[#This Row],[lon bus]]=J41),1,0)</f>
        <v>0</v>
      </c>
      <c r="L42" s="23"/>
      <c r="M42" s="11">
        <v>71</v>
      </c>
      <c r="N42" s="11">
        <v>12494.830021888851</v>
      </c>
      <c r="O42" s="11">
        <v>12486.806861253204</v>
      </c>
      <c r="P42" s="11">
        <v>12475.971219330722</v>
      </c>
      <c r="Q42" s="11">
        <v>12416.529272290421</v>
      </c>
      <c r="R42" s="11">
        <v>12334.820621563395</v>
      </c>
      <c r="S42" s="11">
        <v>12320.088836036259</v>
      </c>
      <c r="T42" s="11">
        <v>12301.020183692543</v>
      </c>
      <c r="U42" s="11">
        <v>12288.814142005907</v>
      </c>
      <c r="V42" s="11">
        <v>12271.172379100031</v>
      </c>
      <c r="W42" s="11">
        <v>12257.347773330403</v>
      </c>
      <c r="X42" s="11">
        <v>12244.75714924055</v>
      </c>
      <c r="Y42" s="11">
        <v>12218.091008311309</v>
      </c>
      <c r="Z42" s="11">
        <v>12199.530930423911</v>
      </c>
      <c r="AA42" s="11">
        <v>12174.625643012387</v>
      </c>
      <c r="AB42" s="11">
        <v>12162.874276923478</v>
      </c>
      <c r="AC42" s="11">
        <v>12146.07688209562</v>
      </c>
      <c r="AD42" s="11">
        <v>12121.80903308475</v>
      </c>
      <c r="AE42" s="11">
        <v>12113.01994745246</v>
      </c>
      <c r="AF42" s="11">
        <v>12051.80430932218</v>
      </c>
      <c r="AG42" s="11">
        <v>12030.872930985972</v>
      </c>
      <c r="AH42" s="11">
        <v>12008.271750808733</v>
      </c>
      <c r="AI42" s="11">
        <v>11988.48660329489</v>
      </c>
      <c r="AJ42" s="11">
        <v>11970.387159713189</v>
      </c>
      <c r="AK42" s="11">
        <v>11957.655815437727</v>
      </c>
      <c r="AL42" s="11">
        <v>11934.210824216272</v>
      </c>
      <c r="AM42" s="11">
        <v>11926.006924847261</v>
      </c>
      <c r="AN42" s="11">
        <v>11916.384564365255</v>
      </c>
      <c r="AO42" s="11">
        <v>11912.998509820854</v>
      </c>
      <c r="AP42" s="11">
        <v>11917.713394892624</v>
      </c>
      <c r="AQ42" s="11">
        <v>11928.574183629566</v>
      </c>
      <c r="AR42" s="11">
        <v>11931.665721828511</v>
      </c>
      <c r="AS42" s="11">
        <v>11932.639967432253</v>
      </c>
      <c r="AT42" s="11">
        <v>11946.306747432751</v>
      </c>
      <c r="AU42" s="11">
        <v>11955.055531408401</v>
      </c>
      <c r="AV42" s="11">
        <v>11953.326558570843</v>
      </c>
      <c r="AW42" s="11">
        <v>11960.843739794504</v>
      </c>
      <c r="AX42" s="11">
        <v>11971.095554319198</v>
      </c>
      <c r="AY42" s="11">
        <v>11970.842707840173</v>
      </c>
      <c r="AZ42" s="11">
        <v>11961.312523304416</v>
      </c>
      <c r="BA42" s="11">
        <v>11943.754960262595</v>
      </c>
      <c r="BB42" s="11">
        <v>11906.350739140325</v>
      </c>
      <c r="BC42" s="11">
        <v>11839.952965292594</v>
      </c>
      <c r="BD42" s="11">
        <v>11777.603418943312</v>
      </c>
      <c r="BE42" s="11">
        <v>11763.088392712647</v>
      </c>
      <c r="BF42" s="11">
        <v>11746.976967201908</v>
      </c>
      <c r="BG42" s="11">
        <v>11720.46928104626</v>
      </c>
      <c r="BH42" s="11">
        <v>11716.191749337335</v>
      </c>
      <c r="BI42" s="11">
        <v>11705.844298156573</v>
      </c>
      <c r="BJ42" s="11">
        <v>11686.676337576891</v>
      </c>
      <c r="BK42" s="11">
        <v>11624.333822083925</v>
      </c>
      <c r="BL42" s="11">
        <v>11421.845874307674</v>
      </c>
      <c r="BM42" s="11">
        <v>11327.722095321091</v>
      </c>
      <c r="BN42" s="11">
        <v>11321.736594648884</v>
      </c>
      <c r="BO42" s="11">
        <v>11228.754927625116</v>
      </c>
      <c r="BP42" s="11">
        <v>11234.809367840558</v>
      </c>
      <c r="BQ42" s="11">
        <v>11156.329112075415</v>
      </c>
      <c r="BR42" s="11">
        <v>11088.338786588773</v>
      </c>
      <c r="BS42" s="11">
        <v>11068.2068781655</v>
      </c>
      <c r="BT42" s="11">
        <v>11023.30502409807</v>
      </c>
      <c r="BU42" s="11">
        <v>10978.236571828094</v>
      </c>
      <c r="BV42" s="11">
        <v>10999.797255863332</v>
      </c>
      <c r="BW42" s="11">
        <v>10852.238381205911</v>
      </c>
      <c r="BX42" s="11">
        <v>10746.424904834928</v>
      </c>
      <c r="BY42" s="11">
        <v>10608.921556702628</v>
      </c>
      <c r="BZ42" s="11">
        <v>10579.665221091504</v>
      </c>
      <c r="CA42" s="11">
        <v>10537.351912154953</v>
      </c>
      <c r="CB42" s="11">
        <v>10474.717993386512</v>
      </c>
      <c r="CC42" s="11">
        <v>10354.655366186358</v>
      </c>
      <c r="CD42" s="11">
        <v>10261.833316445753</v>
      </c>
      <c r="CE42" s="11">
        <v>10171.692223757867</v>
      </c>
      <c r="CF42" s="11">
        <v>10092.407299546927</v>
      </c>
      <c r="CG42" s="11">
        <v>9905.3651017099237</v>
      </c>
      <c r="CH42" s="11">
        <v>9834.95217105341</v>
      </c>
      <c r="CI42" s="11">
        <v>9650.6513204742932</v>
      </c>
      <c r="CJ42" s="11">
        <v>9583.7088165695204</v>
      </c>
      <c r="CK42" s="11">
        <v>9497.7240156386524</v>
      </c>
      <c r="CL42" s="11">
        <v>9472.457870991504</v>
      </c>
      <c r="CM42" s="11">
        <v>9426.5227230567671</v>
      </c>
      <c r="CN42" s="11">
        <v>9370.8777662955854</v>
      </c>
      <c r="CO42" s="11">
        <v>9292.6854217545879</v>
      </c>
      <c r="CP42" s="11">
        <v>9243.6795939065596</v>
      </c>
      <c r="CQ42" s="11">
        <v>9056.1565957037456</v>
      </c>
      <c r="CR42" s="11">
        <v>8891.5087192388764</v>
      </c>
      <c r="CS42" s="11">
        <v>8825.81292266327</v>
      </c>
      <c r="CT42" s="11">
        <v>8800.4430877891391</v>
      </c>
      <c r="CU42" s="11">
        <v>8760.9026387819158</v>
      </c>
      <c r="CV42" s="11">
        <v>8667.2948402984148</v>
      </c>
      <c r="CW42" s="11">
        <v>8547.8096427278615</v>
      </c>
      <c r="CX42" s="11">
        <v>8493.3584687182847</v>
      </c>
      <c r="CY42" s="11">
        <v>8440.1224535374513</v>
      </c>
      <c r="CZ42" s="11">
        <v>8390.8037614794721</v>
      </c>
      <c r="DA42" s="11">
        <v>8338.9381727031214</v>
      </c>
      <c r="DB42" s="11">
        <v>8281.0761405486774</v>
      </c>
      <c r="DC42" s="11">
        <v>8184.8866688721628</v>
      </c>
      <c r="DD42" s="11">
        <v>8172.1921294995391</v>
      </c>
      <c r="DE42" s="11">
        <v>8140.4311274955307</v>
      </c>
      <c r="DF42" s="11">
        <v>8125.0370069362552</v>
      </c>
      <c r="DG42" s="11">
        <v>8069.8907934106028</v>
      </c>
      <c r="DH42" s="11">
        <v>8022.5957229481828</v>
      </c>
      <c r="DI42" s="11">
        <v>7967.1136504935848</v>
      </c>
      <c r="DJ42" s="11">
        <v>7899.5679134541988</v>
      </c>
      <c r="DK42" s="11">
        <v>7639.7012402337068</v>
      </c>
      <c r="DL42" s="11">
        <v>7636.0691887838138</v>
      </c>
      <c r="DM42" s="11">
        <v>7598.3990282503028</v>
      </c>
      <c r="DN42" s="11">
        <v>7538.8375537889115</v>
      </c>
      <c r="DO42" s="11">
        <v>7526.6387756347658</v>
      </c>
      <c r="DP42" s="11">
        <v>7468.0648688645761</v>
      </c>
      <c r="DQ42" s="11">
        <v>7474.0878783274411</v>
      </c>
      <c r="DR42" s="11">
        <v>7467.8548258348064</v>
      </c>
      <c r="DS42" s="11">
        <v>7458.6120677505369</v>
      </c>
      <c r="DT42" s="11">
        <v>7442.2769944928086</v>
      </c>
      <c r="DU42" s="11">
        <v>7431.2670545420351</v>
      </c>
      <c r="DV42" s="11">
        <v>7419.21554123652</v>
      </c>
      <c r="DW42" s="11">
        <v>7411.2437116621441</v>
      </c>
      <c r="DX42" s="11">
        <v>7272.7703676481406</v>
      </c>
      <c r="DY42" s="11">
        <v>7277.077115747491</v>
      </c>
      <c r="DZ42" s="11">
        <v>7242.7517113126205</v>
      </c>
      <c r="EA42" s="11">
        <v>7131.0070280574619</v>
      </c>
      <c r="EB42" s="11">
        <v>7121.5129475686344</v>
      </c>
      <c r="EC42" s="11">
        <v>6953.9809014249222</v>
      </c>
      <c r="ED42" s="11">
        <v>6898.1675387696978</v>
      </c>
      <c r="EE42" s="11">
        <v>6665.5885433667117</v>
      </c>
      <c r="EF42" s="11">
        <v>6480.7589751865062</v>
      </c>
      <c r="EG42" s="11">
        <v>6324.0994538489767</v>
      </c>
      <c r="EH42" s="11">
        <v>6204.7229073207427</v>
      </c>
      <c r="EI42" s="11">
        <v>6142.8329386899732</v>
      </c>
      <c r="EJ42" s="11">
        <v>6090.2434964699059</v>
      </c>
      <c r="EK42" s="11">
        <v>6008.2781424026871</v>
      </c>
      <c r="EL42" s="11">
        <v>5996.6708102008115</v>
      </c>
      <c r="EM42" s="11">
        <v>5909.9308364153067</v>
      </c>
      <c r="EN42" s="11">
        <v>5822.2842564530247</v>
      </c>
      <c r="EO42" s="11">
        <v>5782.8061801466947</v>
      </c>
      <c r="EP42" s="11">
        <v>5659.5597463704444</v>
      </c>
      <c r="EQ42" s="11">
        <v>5606.6647382784813</v>
      </c>
      <c r="ER42" s="11">
        <v>5493.1424353024422</v>
      </c>
      <c r="ES42" s="11">
        <v>5450.9531240578535</v>
      </c>
      <c r="ET42" s="11">
        <v>5389.1980921946515</v>
      </c>
      <c r="EU42" s="11">
        <v>5341.0128759711633</v>
      </c>
      <c r="EV42" s="11">
        <v>5285.7083281965679</v>
      </c>
      <c r="EW42" s="11">
        <v>5076.107743762178</v>
      </c>
      <c r="EX42" s="11">
        <v>5035.3179065443346</v>
      </c>
      <c r="EY42" s="11">
        <v>4897.7790061573514</v>
      </c>
      <c r="EZ42" s="11">
        <v>4779.2968546071406</v>
      </c>
      <c r="FA42" s="11">
        <v>4728.6634524423889</v>
      </c>
      <c r="FB42" s="11">
        <v>4698.6128276214422</v>
      </c>
      <c r="FC42" s="11">
        <v>4652.3888470557022</v>
      </c>
      <c r="FD42" s="11">
        <v>4544.0658852060396</v>
      </c>
      <c r="FE42" s="11">
        <v>4397.5864604248</v>
      </c>
      <c r="FF42" s="11">
        <v>4390.6720692036524</v>
      </c>
      <c r="FG42" s="11">
        <v>4353.1186516683247</v>
      </c>
      <c r="FH42" s="11">
        <v>4281.8363979768328</v>
      </c>
      <c r="FI42" s="11">
        <v>4250.6512514056603</v>
      </c>
      <c r="FJ42" s="11">
        <v>4244.9551524831841</v>
      </c>
      <c r="FK42" s="11">
        <v>4239.8260587117411</v>
      </c>
      <c r="FL42" s="11">
        <v>4237.7931543450059</v>
      </c>
      <c r="FM42" s="11">
        <v>4224.2724789605008</v>
      </c>
      <c r="FN42" s="11">
        <v>4234.6689263671942</v>
      </c>
      <c r="FO42" s="11">
        <v>4231.0886205280267</v>
      </c>
      <c r="FP42" s="11">
        <v>4226.290702566278</v>
      </c>
      <c r="FQ42" s="11">
        <v>4228.5980826356226</v>
      </c>
      <c r="FR42" s="11">
        <v>4204.656449796521</v>
      </c>
      <c r="FS42" s="11">
        <v>4169.1574614024239</v>
      </c>
      <c r="FT42" s="11">
        <v>4104.1062958459715</v>
      </c>
      <c r="FU42" s="11">
        <v>3997.1503362433723</v>
      </c>
      <c r="FV42" s="11">
        <v>3961.2276390458992</v>
      </c>
      <c r="FW42" s="11">
        <v>3932.6165803190138</v>
      </c>
      <c r="FX42" s="11">
        <v>3903.0754862512085</v>
      </c>
      <c r="FY42" s="11">
        <v>3879.9500737695557</v>
      </c>
      <c r="FZ42" s="11">
        <v>3850.7269345644208</v>
      </c>
      <c r="GA42" s="11">
        <v>3831.2431594816203</v>
      </c>
      <c r="GB42" s="11">
        <v>3805.7232506611367</v>
      </c>
      <c r="GC42" s="11">
        <v>3782.7486158093375</v>
      </c>
      <c r="GD42" s="11">
        <v>3770.1003639084192</v>
      </c>
      <c r="GE42" s="11">
        <v>3759.1567077955697</v>
      </c>
      <c r="GF42" s="11">
        <v>3752.8605254405684</v>
      </c>
      <c r="GG42" s="11">
        <v>3742.1280371816729</v>
      </c>
      <c r="GH42" s="11">
        <v>3736.9313375746287</v>
      </c>
      <c r="GI42" s="11">
        <v>3719.518184841726</v>
      </c>
      <c r="GJ42" s="11">
        <v>3696.8751623220733</v>
      </c>
      <c r="GK42" s="11">
        <v>3670.9464777888688</v>
      </c>
      <c r="GL42" s="11">
        <v>3670.2321925399865</v>
      </c>
      <c r="GM42" s="11">
        <v>3639.0715273080828</v>
      </c>
      <c r="GN42" s="11">
        <v>3618.0907585315094</v>
      </c>
      <c r="GO42" s="11">
        <v>3585.3597818304711</v>
      </c>
      <c r="GP42" s="11">
        <v>3500.8262318940651</v>
      </c>
      <c r="GQ42" s="11">
        <v>3361.8170545242042</v>
      </c>
      <c r="GR42" s="11">
        <v>3204.9592116572612</v>
      </c>
      <c r="GS42" s="11">
        <v>3142.4129130006399</v>
      </c>
      <c r="GT42" s="11">
        <v>3124.5314181374547</v>
      </c>
      <c r="GU42" s="11">
        <v>3102.6513796517183</v>
      </c>
      <c r="GV42" s="11">
        <v>3083.5496496731384</v>
      </c>
      <c r="GW42" s="11">
        <v>3066.7075448449477</v>
      </c>
      <c r="GX42" s="11">
        <v>3054.2380416407382</v>
      </c>
      <c r="GY42" s="11">
        <v>2975.1256817304334</v>
      </c>
      <c r="GZ42" s="11">
        <v>3027.9698590172184</v>
      </c>
      <c r="HA42" s="11">
        <v>3028.346690468305</v>
      </c>
      <c r="HB42" s="11">
        <v>3022.7340469933683</v>
      </c>
      <c r="HC42" s="11">
        <v>3018.5672889479765</v>
      </c>
      <c r="HD42" s="11">
        <v>3016.526830282517</v>
      </c>
      <c r="HE42" s="11">
        <v>2994.3093104007198</v>
      </c>
      <c r="HF42" s="11">
        <v>2881.7472934388247</v>
      </c>
      <c r="HG42" s="11">
        <v>2807.689199971072</v>
      </c>
      <c r="HH42" s="11">
        <v>2733.7200144941653</v>
      </c>
      <c r="HI42" s="11">
        <v>2701.2049799988645</v>
      </c>
      <c r="HJ42" s="11">
        <v>2677.3010121789107</v>
      </c>
      <c r="HK42" s="11">
        <v>2642.1452234544495</v>
      </c>
      <c r="HL42" s="11">
        <v>2618.2697241880078</v>
      </c>
      <c r="HM42" s="11">
        <v>2570.9324231543633</v>
      </c>
      <c r="HN42" s="11">
        <v>2523.2170496529066</v>
      </c>
      <c r="HO42" s="11">
        <v>2497.2283369302413</v>
      </c>
      <c r="HP42" s="11">
        <v>2520.8783595114842</v>
      </c>
      <c r="HQ42" s="11">
        <v>2513.5019377765484</v>
      </c>
      <c r="HR42" s="11">
        <v>2434.6425906169516</v>
      </c>
      <c r="HS42" s="11">
        <v>2458.9627482649398</v>
      </c>
      <c r="HT42" s="11">
        <v>2470.460644271785</v>
      </c>
      <c r="HU42" s="11">
        <v>2435.9633796907578</v>
      </c>
      <c r="HV42" s="11">
        <v>2432.6787999269081</v>
      </c>
      <c r="HW42" s="11">
        <v>2413.7913812433303</v>
      </c>
      <c r="HX42" s="11">
        <v>2387.5650090555741</v>
      </c>
      <c r="HY42" s="11">
        <v>2344.3493091310174</v>
      </c>
      <c r="HZ42" s="11">
        <v>2188.750476774776</v>
      </c>
      <c r="IA42" s="11">
        <v>2044.5086158057927</v>
      </c>
      <c r="IB42" s="11">
        <v>1996.4109547502123</v>
      </c>
      <c r="IC42" s="11">
        <v>1943.3368539695191</v>
      </c>
      <c r="ID42" s="11">
        <v>1895.9788842892378</v>
      </c>
      <c r="IE42" s="11">
        <v>1841.0549582178655</v>
      </c>
      <c r="IF42" s="11">
        <v>1716.1282856158193</v>
      </c>
      <c r="IG42" s="11">
        <v>1688.2153926712049</v>
      </c>
      <c r="IH42" s="11">
        <v>1645.1900775298586</v>
      </c>
      <c r="II42" s="11">
        <v>1608.0595996043949</v>
      </c>
      <c r="IJ42" s="11">
        <v>1556.9650825410936</v>
      </c>
      <c r="IK42" s="11">
        <v>1518.744778793103</v>
      </c>
      <c r="IL42" s="11">
        <v>1476.6965474813971</v>
      </c>
      <c r="IM42" s="11">
        <v>1413.7862623557501</v>
      </c>
      <c r="IN42" s="11">
        <v>1277.4351425166342</v>
      </c>
      <c r="IO42" s="11">
        <v>1245.707871629716</v>
      </c>
      <c r="IP42" s="11">
        <v>1244.1123116757026</v>
      </c>
      <c r="IQ42" s="11">
        <v>1188.3625030000048</v>
      </c>
      <c r="IR42" s="11">
        <v>1119.5626163135059</v>
      </c>
      <c r="IS42" s="11">
        <v>1079.8233575691897</v>
      </c>
      <c r="IT42" s="11">
        <v>1056.6418165077507</v>
      </c>
      <c r="IU42" s="11">
        <v>1039.0072543057934</v>
      </c>
      <c r="IV42" s="11">
        <v>1032.9277386045574</v>
      </c>
      <c r="IW42" s="11">
        <v>1022.2648410141051</v>
      </c>
      <c r="IX42" s="11">
        <v>1001.0449233780516</v>
      </c>
      <c r="IY42" s="11">
        <v>960.06595823541738</v>
      </c>
      <c r="IZ42" s="11">
        <v>909.80406718309393</v>
      </c>
      <c r="JA42" s="11">
        <v>817.74160155906702</v>
      </c>
      <c r="JB42" s="11">
        <v>709.14698865376909</v>
      </c>
      <c r="JC42" s="11">
        <v>631.113205344893</v>
      </c>
      <c r="JD42" s="11">
        <v>615.42605027019806</v>
      </c>
      <c r="JE42" s="11">
        <v>603.94687478319224</v>
      </c>
      <c r="JF42" s="11">
        <v>595.80297619105954</v>
      </c>
      <c r="JG42" s="11">
        <v>512.39810066415293</v>
      </c>
      <c r="JH42" s="11">
        <v>475.05871582598479</v>
      </c>
      <c r="JI42" s="11">
        <v>470.5333558332307</v>
      </c>
      <c r="JJ42" s="11">
        <v>470.64402267415795</v>
      </c>
      <c r="JK42" s="11">
        <v>407.33748515519619</v>
      </c>
      <c r="JL42" s="11">
        <v>420.18994728216848</v>
      </c>
      <c r="JM42" s="11">
        <v>402.81169551169802</v>
      </c>
      <c r="JN42" s="11">
        <v>244.39751616084783</v>
      </c>
      <c r="JO42" s="11">
        <v>237.09222676006908</v>
      </c>
      <c r="JP42" s="11">
        <v>304.33239840489472</v>
      </c>
      <c r="JQ42" s="11">
        <v>303.62640806385014</v>
      </c>
      <c r="JR42" s="11">
        <v>270.3163286560212</v>
      </c>
      <c r="JS42" s="11">
        <v>100.98036145272199</v>
      </c>
      <c r="JT42" s="11">
        <v>39.0418020819708</v>
      </c>
      <c r="JU42" s="11">
        <v>48.017611299567378</v>
      </c>
      <c r="JV42" s="11">
        <v>31.402974272123217</v>
      </c>
      <c r="JW42" s="11">
        <v>7.8586026575067081E-12</v>
      </c>
      <c r="JX42" s="11">
        <v>37.564796908050909</v>
      </c>
      <c r="JY42" s="11">
        <v>64.449557675195777</v>
      </c>
      <c r="JZ42" s="11">
        <v>82.717047827534969</v>
      </c>
      <c r="KA42" s="11">
        <v>105.2437448076752</v>
      </c>
      <c r="KB42" s="11">
        <v>124.0541093082452</v>
      </c>
      <c r="KC42" s="11">
        <v>137.74865174475786</v>
      </c>
      <c r="KD42" s="11">
        <v>150.36945591479594</v>
      </c>
      <c r="KE42" s="11">
        <v>146.69793451088617</v>
      </c>
      <c r="KF42" s="11">
        <v>136.39069394333774</v>
      </c>
      <c r="KG42" s="11">
        <v>113.68775145257749</v>
      </c>
      <c r="KH42" s="11">
        <v>104.94345569878458</v>
      </c>
      <c r="KI42" s="11">
        <v>76.998064035955423</v>
      </c>
      <c r="KJ42" s="11">
        <v>71.992791915151528</v>
      </c>
      <c r="KK42" s="11">
        <v>65.954048565733444</v>
      </c>
      <c r="KL42" s="23"/>
      <c r="KM42" s="11">
        <f>SMALL(Tabela2[[#This Row],[1]:[285]],1)</f>
        <v>7.8586026575067081E-12</v>
      </c>
      <c r="KN42" s="11">
        <f>MATCH(Tabela2[[#This Row],[1° menor]],Tabela2[[#This Row],[1]:[285]],0)</f>
        <v>270</v>
      </c>
      <c r="KO4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2" s="11">
        <f>VLOOKUP(Tabela2[[#This Row],[Shape]],shape!A:D,4,0)+VLOOKUP(Tabela2[[#This Row],[Shape]]+1,shape!A:E,5,0)*Tabela2[[#This Row],[% avanc]]</f>
        <v>8544.8116110658502</v>
      </c>
      <c r="KQ42" s="15">
        <f>Tabela2[[#This Row],[8686,881807]]/Tabela2[[#Headers],[8686,881807]]</f>
        <v>0.98364543237831692</v>
      </c>
      <c r="KR42" s="11">
        <f>Tabela2[[#This Row],[8686,881807]]-KP41</f>
        <v>0</v>
      </c>
      <c r="KS42" s="11">
        <f>(Tabela2[[#This Row],[hora bus]]-H41)*86400</f>
        <v>44.999999832361937</v>
      </c>
      <c r="KT42" s="11">
        <f>Tabela2[[#This Row],[desloc]]/Tabela2[[#This Row],[seconds]]</f>
        <v>0</v>
      </c>
      <c r="KU42" s="11">
        <f>Tabela2[[#This Row],[spd m/s]]*3.6</f>
        <v>0</v>
      </c>
      <c r="KV42" s="23"/>
      <c r="KW42" s="22">
        <f t="shared" si="0"/>
        <v>0</v>
      </c>
      <c r="KX42" s="23">
        <f t="shared" si="1"/>
        <v>0.5</v>
      </c>
      <c r="KY42" s="23">
        <f t="shared" si="2"/>
        <v>1</v>
      </c>
      <c r="KZ42" s="23">
        <f t="shared" si="3"/>
        <v>24</v>
      </c>
      <c r="LA42" s="23">
        <f t="shared" si="4"/>
        <v>0</v>
      </c>
      <c r="LB42" s="23">
        <f t="shared" si="5"/>
        <v>1</v>
      </c>
      <c r="LC42" s="23">
        <f t="shared" si="6"/>
        <v>11</v>
      </c>
      <c r="LD42" s="23">
        <f t="shared" si="7"/>
        <v>0</v>
      </c>
      <c r="LE42" s="23">
        <f t="shared" si="8"/>
        <v>8544.8116110658502</v>
      </c>
      <c r="LF42" s="22">
        <f t="shared" si="17"/>
        <v>0</v>
      </c>
      <c r="LG42" s="23">
        <f t="shared" si="9"/>
        <v>0</v>
      </c>
      <c r="LH42" s="23">
        <f t="shared" si="10"/>
        <v>0</v>
      </c>
      <c r="LI42" s="23">
        <f t="shared" si="11"/>
        <v>8570.3152119992501</v>
      </c>
      <c r="LJ42" s="23">
        <f t="shared" si="12"/>
        <v>8544.8116110658502</v>
      </c>
      <c r="LK42" s="23">
        <f t="shared" si="13"/>
        <v>0.5</v>
      </c>
      <c r="LL42" s="23">
        <f t="shared" si="14"/>
        <v>0</v>
      </c>
      <c r="LM42" s="23">
        <f t="shared" si="15"/>
        <v>1</v>
      </c>
      <c r="LN42" s="23">
        <f t="shared" si="16"/>
        <v>1</v>
      </c>
    </row>
    <row r="43" spans="1:326" x14ac:dyDescent="0.25">
      <c r="A43" s="22">
        <v>78009</v>
      </c>
      <c r="B43" s="22">
        <v>1</v>
      </c>
      <c r="C43" s="23" t="s">
        <v>867</v>
      </c>
      <c r="D43" s="22">
        <v>332</v>
      </c>
      <c r="E43" s="24">
        <v>2.2222222222222223E-2</v>
      </c>
      <c r="F43" s="23" t="s">
        <v>775</v>
      </c>
      <c r="G43" s="23" t="b">
        <v>1</v>
      </c>
      <c r="H43" s="25">
        <v>43538.022743055553</v>
      </c>
      <c r="I43" s="26" t="s">
        <v>180</v>
      </c>
      <c r="J43" s="23" t="s">
        <v>181</v>
      </c>
      <c r="K43" s="11">
        <f>IF(AND(Tabela2[[#This Row],[hora bus]]=H42,Tabela2[[#This Row],[lat bus]]=I42,Tabela2[[#This Row],[lon bus]]=J42),1,0)</f>
        <v>0</v>
      </c>
      <c r="L43" s="23"/>
      <c r="M43" s="11">
        <v>72</v>
      </c>
      <c r="N43" s="11">
        <v>12494.830021888851</v>
      </c>
      <c r="O43" s="11">
        <v>12486.806861253204</v>
      </c>
      <c r="P43" s="11">
        <v>12475.971219330722</v>
      </c>
      <c r="Q43" s="11">
        <v>12416.529272290421</v>
      </c>
      <c r="R43" s="11">
        <v>12334.820621563395</v>
      </c>
      <c r="S43" s="11">
        <v>12320.088836036259</v>
      </c>
      <c r="T43" s="11">
        <v>12301.020183692543</v>
      </c>
      <c r="U43" s="11">
        <v>12288.814142005907</v>
      </c>
      <c r="V43" s="11">
        <v>12271.172379100031</v>
      </c>
      <c r="W43" s="11">
        <v>12257.347773330403</v>
      </c>
      <c r="X43" s="11">
        <v>12244.75714924055</v>
      </c>
      <c r="Y43" s="11">
        <v>12218.091008311309</v>
      </c>
      <c r="Z43" s="11">
        <v>12199.530930423911</v>
      </c>
      <c r="AA43" s="11">
        <v>12174.625643012387</v>
      </c>
      <c r="AB43" s="11">
        <v>12162.874276923478</v>
      </c>
      <c r="AC43" s="11">
        <v>12146.07688209562</v>
      </c>
      <c r="AD43" s="11">
        <v>12121.80903308475</v>
      </c>
      <c r="AE43" s="11">
        <v>12113.01994745246</v>
      </c>
      <c r="AF43" s="11">
        <v>12051.80430932218</v>
      </c>
      <c r="AG43" s="11">
        <v>12030.872930985972</v>
      </c>
      <c r="AH43" s="11">
        <v>12008.271750808733</v>
      </c>
      <c r="AI43" s="11">
        <v>11988.48660329489</v>
      </c>
      <c r="AJ43" s="11">
        <v>11970.387159713189</v>
      </c>
      <c r="AK43" s="11">
        <v>11957.655815437727</v>
      </c>
      <c r="AL43" s="11">
        <v>11934.210824216272</v>
      </c>
      <c r="AM43" s="11">
        <v>11926.006924847261</v>
      </c>
      <c r="AN43" s="11">
        <v>11916.384564365255</v>
      </c>
      <c r="AO43" s="11">
        <v>11912.998509820854</v>
      </c>
      <c r="AP43" s="11">
        <v>11917.713394892624</v>
      </c>
      <c r="AQ43" s="11">
        <v>11928.574183629566</v>
      </c>
      <c r="AR43" s="11">
        <v>11931.665721828511</v>
      </c>
      <c r="AS43" s="11">
        <v>11932.639967432253</v>
      </c>
      <c r="AT43" s="11">
        <v>11946.306747432751</v>
      </c>
      <c r="AU43" s="11">
        <v>11955.055531408401</v>
      </c>
      <c r="AV43" s="11">
        <v>11953.326558570843</v>
      </c>
      <c r="AW43" s="11">
        <v>11960.843739794504</v>
      </c>
      <c r="AX43" s="11">
        <v>11971.095554319198</v>
      </c>
      <c r="AY43" s="11">
        <v>11970.842707840173</v>
      </c>
      <c r="AZ43" s="11">
        <v>11961.312523304416</v>
      </c>
      <c r="BA43" s="11">
        <v>11943.754960262595</v>
      </c>
      <c r="BB43" s="11">
        <v>11906.350739140325</v>
      </c>
      <c r="BC43" s="11">
        <v>11839.952965292594</v>
      </c>
      <c r="BD43" s="11">
        <v>11777.603418943312</v>
      </c>
      <c r="BE43" s="11">
        <v>11763.088392712647</v>
      </c>
      <c r="BF43" s="11">
        <v>11746.976967201908</v>
      </c>
      <c r="BG43" s="11">
        <v>11720.46928104626</v>
      </c>
      <c r="BH43" s="11">
        <v>11716.191749337335</v>
      </c>
      <c r="BI43" s="11">
        <v>11705.844298156573</v>
      </c>
      <c r="BJ43" s="11">
        <v>11686.676337576891</v>
      </c>
      <c r="BK43" s="11">
        <v>11624.333822083925</v>
      </c>
      <c r="BL43" s="11">
        <v>11421.845874307674</v>
      </c>
      <c r="BM43" s="11">
        <v>11327.722095321091</v>
      </c>
      <c r="BN43" s="11">
        <v>11321.736594648884</v>
      </c>
      <c r="BO43" s="11">
        <v>11228.754927625116</v>
      </c>
      <c r="BP43" s="11">
        <v>11234.809367840558</v>
      </c>
      <c r="BQ43" s="11">
        <v>11156.329112075415</v>
      </c>
      <c r="BR43" s="11">
        <v>11088.338786588773</v>
      </c>
      <c r="BS43" s="11">
        <v>11068.2068781655</v>
      </c>
      <c r="BT43" s="11">
        <v>11023.30502409807</v>
      </c>
      <c r="BU43" s="11">
        <v>10978.236571828094</v>
      </c>
      <c r="BV43" s="11">
        <v>10999.797255863332</v>
      </c>
      <c r="BW43" s="11">
        <v>10852.238381205911</v>
      </c>
      <c r="BX43" s="11">
        <v>10746.424904834928</v>
      </c>
      <c r="BY43" s="11">
        <v>10608.921556702628</v>
      </c>
      <c r="BZ43" s="11">
        <v>10579.665221091504</v>
      </c>
      <c r="CA43" s="11">
        <v>10537.351912154953</v>
      </c>
      <c r="CB43" s="11">
        <v>10474.717993386512</v>
      </c>
      <c r="CC43" s="11">
        <v>10354.655366186358</v>
      </c>
      <c r="CD43" s="11">
        <v>10261.833316445753</v>
      </c>
      <c r="CE43" s="11">
        <v>10171.692223757867</v>
      </c>
      <c r="CF43" s="11">
        <v>10092.407299546927</v>
      </c>
      <c r="CG43" s="11">
        <v>9905.3651017099237</v>
      </c>
      <c r="CH43" s="11">
        <v>9834.95217105341</v>
      </c>
      <c r="CI43" s="11">
        <v>9650.6513204742932</v>
      </c>
      <c r="CJ43" s="11">
        <v>9583.7088165695204</v>
      </c>
      <c r="CK43" s="11">
        <v>9497.7240156386524</v>
      </c>
      <c r="CL43" s="11">
        <v>9472.457870991504</v>
      </c>
      <c r="CM43" s="11">
        <v>9426.5227230567671</v>
      </c>
      <c r="CN43" s="11">
        <v>9370.8777662955854</v>
      </c>
      <c r="CO43" s="11">
        <v>9292.6854217545879</v>
      </c>
      <c r="CP43" s="11">
        <v>9243.6795939065596</v>
      </c>
      <c r="CQ43" s="11">
        <v>9056.1565957037456</v>
      </c>
      <c r="CR43" s="11">
        <v>8891.5087192388764</v>
      </c>
      <c r="CS43" s="11">
        <v>8825.81292266327</v>
      </c>
      <c r="CT43" s="11">
        <v>8800.4430877891391</v>
      </c>
      <c r="CU43" s="11">
        <v>8760.9026387819158</v>
      </c>
      <c r="CV43" s="11">
        <v>8667.2948402984148</v>
      </c>
      <c r="CW43" s="11">
        <v>8547.8096427278615</v>
      </c>
      <c r="CX43" s="11">
        <v>8493.3584687182847</v>
      </c>
      <c r="CY43" s="11">
        <v>8440.1224535374513</v>
      </c>
      <c r="CZ43" s="11">
        <v>8390.8037614794721</v>
      </c>
      <c r="DA43" s="11">
        <v>8338.9381727031214</v>
      </c>
      <c r="DB43" s="11">
        <v>8281.0761405486774</v>
      </c>
      <c r="DC43" s="11">
        <v>8184.8866688721628</v>
      </c>
      <c r="DD43" s="11">
        <v>8172.1921294995391</v>
      </c>
      <c r="DE43" s="11">
        <v>8140.4311274955307</v>
      </c>
      <c r="DF43" s="11">
        <v>8125.0370069362552</v>
      </c>
      <c r="DG43" s="11">
        <v>8069.8907934106028</v>
      </c>
      <c r="DH43" s="11">
        <v>8022.5957229481828</v>
      </c>
      <c r="DI43" s="11">
        <v>7967.1136504935848</v>
      </c>
      <c r="DJ43" s="11">
        <v>7899.5679134541988</v>
      </c>
      <c r="DK43" s="11">
        <v>7639.7012402337068</v>
      </c>
      <c r="DL43" s="11">
        <v>7636.0691887838138</v>
      </c>
      <c r="DM43" s="11">
        <v>7598.3990282503028</v>
      </c>
      <c r="DN43" s="11">
        <v>7538.8375537889115</v>
      </c>
      <c r="DO43" s="11">
        <v>7526.6387756347658</v>
      </c>
      <c r="DP43" s="11">
        <v>7468.0648688645761</v>
      </c>
      <c r="DQ43" s="11">
        <v>7474.0878783274411</v>
      </c>
      <c r="DR43" s="11">
        <v>7467.8548258348064</v>
      </c>
      <c r="DS43" s="11">
        <v>7458.6120677505369</v>
      </c>
      <c r="DT43" s="11">
        <v>7442.2769944928086</v>
      </c>
      <c r="DU43" s="11">
        <v>7431.2670545420351</v>
      </c>
      <c r="DV43" s="11">
        <v>7419.21554123652</v>
      </c>
      <c r="DW43" s="11">
        <v>7411.2437116621441</v>
      </c>
      <c r="DX43" s="11">
        <v>7272.7703676481406</v>
      </c>
      <c r="DY43" s="11">
        <v>7277.077115747491</v>
      </c>
      <c r="DZ43" s="11">
        <v>7242.7517113126205</v>
      </c>
      <c r="EA43" s="11">
        <v>7131.0070280574619</v>
      </c>
      <c r="EB43" s="11">
        <v>7121.5129475686344</v>
      </c>
      <c r="EC43" s="11">
        <v>6953.9809014249222</v>
      </c>
      <c r="ED43" s="11">
        <v>6898.1675387696978</v>
      </c>
      <c r="EE43" s="11">
        <v>6665.5885433667117</v>
      </c>
      <c r="EF43" s="11">
        <v>6480.7589751865062</v>
      </c>
      <c r="EG43" s="11">
        <v>6324.0994538489767</v>
      </c>
      <c r="EH43" s="11">
        <v>6204.7229073207427</v>
      </c>
      <c r="EI43" s="11">
        <v>6142.8329386899732</v>
      </c>
      <c r="EJ43" s="11">
        <v>6090.2434964699059</v>
      </c>
      <c r="EK43" s="11">
        <v>6008.2781424026871</v>
      </c>
      <c r="EL43" s="11">
        <v>5996.6708102008115</v>
      </c>
      <c r="EM43" s="11">
        <v>5909.9308364153067</v>
      </c>
      <c r="EN43" s="11">
        <v>5822.2842564530247</v>
      </c>
      <c r="EO43" s="11">
        <v>5782.8061801466947</v>
      </c>
      <c r="EP43" s="11">
        <v>5659.5597463704444</v>
      </c>
      <c r="EQ43" s="11">
        <v>5606.6647382784813</v>
      </c>
      <c r="ER43" s="11">
        <v>5493.1424353024422</v>
      </c>
      <c r="ES43" s="11">
        <v>5450.9531240578535</v>
      </c>
      <c r="ET43" s="11">
        <v>5389.1980921946515</v>
      </c>
      <c r="EU43" s="11">
        <v>5341.0128759711633</v>
      </c>
      <c r="EV43" s="11">
        <v>5285.7083281965679</v>
      </c>
      <c r="EW43" s="11">
        <v>5076.107743762178</v>
      </c>
      <c r="EX43" s="11">
        <v>5035.3179065443346</v>
      </c>
      <c r="EY43" s="11">
        <v>4897.7790061573514</v>
      </c>
      <c r="EZ43" s="11">
        <v>4779.2968546071406</v>
      </c>
      <c r="FA43" s="11">
        <v>4728.6634524423889</v>
      </c>
      <c r="FB43" s="11">
        <v>4698.6128276214422</v>
      </c>
      <c r="FC43" s="11">
        <v>4652.3888470557022</v>
      </c>
      <c r="FD43" s="11">
        <v>4544.0658852060396</v>
      </c>
      <c r="FE43" s="11">
        <v>4397.5864604248</v>
      </c>
      <c r="FF43" s="11">
        <v>4390.6720692036524</v>
      </c>
      <c r="FG43" s="11">
        <v>4353.1186516683247</v>
      </c>
      <c r="FH43" s="11">
        <v>4281.8363979768328</v>
      </c>
      <c r="FI43" s="11">
        <v>4250.6512514056603</v>
      </c>
      <c r="FJ43" s="11">
        <v>4244.9551524831841</v>
      </c>
      <c r="FK43" s="11">
        <v>4239.8260587117411</v>
      </c>
      <c r="FL43" s="11">
        <v>4237.7931543450059</v>
      </c>
      <c r="FM43" s="11">
        <v>4224.2724789605008</v>
      </c>
      <c r="FN43" s="11">
        <v>4234.6689263671942</v>
      </c>
      <c r="FO43" s="11">
        <v>4231.0886205280267</v>
      </c>
      <c r="FP43" s="11">
        <v>4226.290702566278</v>
      </c>
      <c r="FQ43" s="11">
        <v>4228.5980826356226</v>
      </c>
      <c r="FR43" s="11">
        <v>4204.656449796521</v>
      </c>
      <c r="FS43" s="11">
        <v>4169.1574614024239</v>
      </c>
      <c r="FT43" s="11">
        <v>4104.1062958459715</v>
      </c>
      <c r="FU43" s="11">
        <v>3997.1503362433723</v>
      </c>
      <c r="FV43" s="11">
        <v>3961.2276390458992</v>
      </c>
      <c r="FW43" s="11">
        <v>3932.6165803190138</v>
      </c>
      <c r="FX43" s="11">
        <v>3903.0754862512085</v>
      </c>
      <c r="FY43" s="11">
        <v>3879.9500737695557</v>
      </c>
      <c r="FZ43" s="11">
        <v>3850.7269345644208</v>
      </c>
      <c r="GA43" s="11">
        <v>3831.2431594816203</v>
      </c>
      <c r="GB43" s="11">
        <v>3805.7232506611367</v>
      </c>
      <c r="GC43" s="11">
        <v>3782.7486158093375</v>
      </c>
      <c r="GD43" s="11">
        <v>3770.1003639084192</v>
      </c>
      <c r="GE43" s="11">
        <v>3759.1567077955697</v>
      </c>
      <c r="GF43" s="11">
        <v>3752.8605254405684</v>
      </c>
      <c r="GG43" s="11">
        <v>3742.1280371816729</v>
      </c>
      <c r="GH43" s="11">
        <v>3736.9313375746287</v>
      </c>
      <c r="GI43" s="11">
        <v>3719.518184841726</v>
      </c>
      <c r="GJ43" s="11">
        <v>3696.8751623220733</v>
      </c>
      <c r="GK43" s="11">
        <v>3670.9464777888688</v>
      </c>
      <c r="GL43" s="11">
        <v>3670.2321925399865</v>
      </c>
      <c r="GM43" s="11">
        <v>3639.0715273080828</v>
      </c>
      <c r="GN43" s="11">
        <v>3618.0907585315094</v>
      </c>
      <c r="GO43" s="11">
        <v>3585.3597818304711</v>
      </c>
      <c r="GP43" s="11">
        <v>3500.8262318940651</v>
      </c>
      <c r="GQ43" s="11">
        <v>3361.8170545242042</v>
      </c>
      <c r="GR43" s="11">
        <v>3204.9592116572612</v>
      </c>
      <c r="GS43" s="11">
        <v>3142.4129130006399</v>
      </c>
      <c r="GT43" s="11">
        <v>3124.5314181374547</v>
      </c>
      <c r="GU43" s="11">
        <v>3102.6513796517183</v>
      </c>
      <c r="GV43" s="11">
        <v>3083.5496496731384</v>
      </c>
      <c r="GW43" s="11">
        <v>3066.7075448449477</v>
      </c>
      <c r="GX43" s="11">
        <v>3054.2380416407382</v>
      </c>
      <c r="GY43" s="11">
        <v>2975.1256817304334</v>
      </c>
      <c r="GZ43" s="11">
        <v>3027.9698590172184</v>
      </c>
      <c r="HA43" s="11">
        <v>3028.346690468305</v>
      </c>
      <c r="HB43" s="11">
        <v>3022.7340469933683</v>
      </c>
      <c r="HC43" s="11">
        <v>3018.5672889479765</v>
      </c>
      <c r="HD43" s="11">
        <v>3016.526830282517</v>
      </c>
      <c r="HE43" s="11">
        <v>2994.3093104007198</v>
      </c>
      <c r="HF43" s="11">
        <v>2881.7472934388247</v>
      </c>
      <c r="HG43" s="11">
        <v>2807.689199971072</v>
      </c>
      <c r="HH43" s="11">
        <v>2733.7200144941653</v>
      </c>
      <c r="HI43" s="11">
        <v>2701.2049799988645</v>
      </c>
      <c r="HJ43" s="11">
        <v>2677.3010121789107</v>
      </c>
      <c r="HK43" s="11">
        <v>2642.1452234544495</v>
      </c>
      <c r="HL43" s="11">
        <v>2618.2697241880078</v>
      </c>
      <c r="HM43" s="11">
        <v>2570.9324231543633</v>
      </c>
      <c r="HN43" s="11">
        <v>2523.2170496529066</v>
      </c>
      <c r="HO43" s="11">
        <v>2497.2283369302413</v>
      </c>
      <c r="HP43" s="11">
        <v>2520.8783595114842</v>
      </c>
      <c r="HQ43" s="11">
        <v>2513.5019377765484</v>
      </c>
      <c r="HR43" s="11">
        <v>2434.6425906169516</v>
      </c>
      <c r="HS43" s="11">
        <v>2458.9627482649398</v>
      </c>
      <c r="HT43" s="11">
        <v>2470.460644271785</v>
      </c>
      <c r="HU43" s="11">
        <v>2435.9633796907578</v>
      </c>
      <c r="HV43" s="11">
        <v>2432.6787999269081</v>
      </c>
      <c r="HW43" s="11">
        <v>2413.7913812433303</v>
      </c>
      <c r="HX43" s="11">
        <v>2387.5650090555741</v>
      </c>
      <c r="HY43" s="11">
        <v>2344.3493091310174</v>
      </c>
      <c r="HZ43" s="11">
        <v>2188.750476774776</v>
      </c>
      <c r="IA43" s="11">
        <v>2044.5086158057927</v>
      </c>
      <c r="IB43" s="11">
        <v>1996.4109547502123</v>
      </c>
      <c r="IC43" s="11">
        <v>1943.3368539695191</v>
      </c>
      <c r="ID43" s="11">
        <v>1895.9788842892378</v>
      </c>
      <c r="IE43" s="11">
        <v>1841.0549582178655</v>
      </c>
      <c r="IF43" s="11">
        <v>1716.1282856158193</v>
      </c>
      <c r="IG43" s="11">
        <v>1688.2153926712049</v>
      </c>
      <c r="IH43" s="11">
        <v>1645.1900775298586</v>
      </c>
      <c r="II43" s="11">
        <v>1608.0595996043949</v>
      </c>
      <c r="IJ43" s="11">
        <v>1556.9650825410936</v>
      </c>
      <c r="IK43" s="11">
        <v>1518.744778793103</v>
      </c>
      <c r="IL43" s="11">
        <v>1476.6965474813971</v>
      </c>
      <c r="IM43" s="11">
        <v>1413.7862623557501</v>
      </c>
      <c r="IN43" s="11">
        <v>1277.4351425166342</v>
      </c>
      <c r="IO43" s="11">
        <v>1245.707871629716</v>
      </c>
      <c r="IP43" s="11">
        <v>1244.1123116757026</v>
      </c>
      <c r="IQ43" s="11">
        <v>1188.3625030000048</v>
      </c>
      <c r="IR43" s="11">
        <v>1119.5626163135059</v>
      </c>
      <c r="IS43" s="11">
        <v>1079.8233575691897</v>
      </c>
      <c r="IT43" s="11">
        <v>1056.6418165077507</v>
      </c>
      <c r="IU43" s="11">
        <v>1039.0072543057934</v>
      </c>
      <c r="IV43" s="11">
        <v>1032.9277386045574</v>
      </c>
      <c r="IW43" s="11">
        <v>1022.2648410141051</v>
      </c>
      <c r="IX43" s="11">
        <v>1001.0449233780516</v>
      </c>
      <c r="IY43" s="11">
        <v>960.06595823541738</v>
      </c>
      <c r="IZ43" s="11">
        <v>909.80406718309393</v>
      </c>
      <c r="JA43" s="11">
        <v>817.74160155906702</v>
      </c>
      <c r="JB43" s="11">
        <v>709.14698865376909</v>
      </c>
      <c r="JC43" s="11">
        <v>631.113205344893</v>
      </c>
      <c r="JD43" s="11">
        <v>615.42605027019806</v>
      </c>
      <c r="JE43" s="11">
        <v>603.94687478319224</v>
      </c>
      <c r="JF43" s="11">
        <v>595.80297619105954</v>
      </c>
      <c r="JG43" s="11">
        <v>512.39810066415293</v>
      </c>
      <c r="JH43" s="11">
        <v>475.05871582598479</v>
      </c>
      <c r="JI43" s="11">
        <v>470.5333558332307</v>
      </c>
      <c r="JJ43" s="11">
        <v>470.64402267415795</v>
      </c>
      <c r="JK43" s="11">
        <v>407.33748515519619</v>
      </c>
      <c r="JL43" s="11">
        <v>420.18994728216848</v>
      </c>
      <c r="JM43" s="11">
        <v>402.81169551169802</v>
      </c>
      <c r="JN43" s="11">
        <v>244.39751616084783</v>
      </c>
      <c r="JO43" s="11">
        <v>237.09222676006908</v>
      </c>
      <c r="JP43" s="11">
        <v>304.33239840489472</v>
      </c>
      <c r="JQ43" s="11">
        <v>303.62640806385014</v>
      </c>
      <c r="JR43" s="11">
        <v>270.3163286560212</v>
      </c>
      <c r="JS43" s="11">
        <v>100.98036145272199</v>
      </c>
      <c r="JT43" s="11">
        <v>39.0418020819708</v>
      </c>
      <c r="JU43" s="11">
        <v>48.017611299567378</v>
      </c>
      <c r="JV43" s="11">
        <v>31.402974272123217</v>
      </c>
      <c r="JW43" s="11">
        <v>7.8586026575067081E-12</v>
      </c>
      <c r="JX43" s="11">
        <v>37.564796908050909</v>
      </c>
      <c r="JY43" s="11">
        <v>64.449557675195777</v>
      </c>
      <c r="JZ43" s="11">
        <v>82.717047827534969</v>
      </c>
      <c r="KA43" s="11">
        <v>105.2437448076752</v>
      </c>
      <c r="KB43" s="11">
        <v>124.0541093082452</v>
      </c>
      <c r="KC43" s="11">
        <v>137.74865174475786</v>
      </c>
      <c r="KD43" s="11">
        <v>150.36945591479594</v>
      </c>
      <c r="KE43" s="11">
        <v>146.69793451088617</v>
      </c>
      <c r="KF43" s="11">
        <v>136.39069394333774</v>
      </c>
      <c r="KG43" s="11">
        <v>113.68775145257749</v>
      </c>
      <c r="KH43" s="11">
        <v>104.94345569878458</v>
      </c>
      <c r="KI43" s="11">
        <v>76.998064035955423</v>
      </c>
      <c r="KJ43" s="11">
        <v>71.992791915151528</v>
      </c>
      <c r="KK43" s="11">
        <v>65.954048565733444</v>
      </c>
      <c r="KL43" s="23"/>
      <c r="KM43" s="11">
        <f>SMALL(Tabela2[[#This Row],[1]:[285]],1)</f>
        <v>7.8586026575067081E-12</v>
      </c>
      <c r="KN43" s="11">
        <f>MATCH(Tabela2[[#This Row],[1° menor]],Tabela2[[#This Row],[1]:[285]],0)</f>
        <v>270</v>
      </c>
      <c r="KO4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3" s="11">
        <f>VLOOKUP(Tabela2[[#This Row],[Shape]],shape!A:D,4,0)+VLOOKUP(Tabela2[[#This Row],[Shape]]+1,shape!A:E,5,0)*Tabela2[[#This Row],[% avanc]]</f>
        <v>8544.8116110658502</v>
      </c>
      <c r="KQ43" s="15">
        <f>Tabela2[[#This Row],[8686,881807]]/Tabela2[[#Headers],[8686,881807]]</f>
        <v>0.98364543237831692</v>
      </c>
      <c r="KR43" s="11">
        <f>Tabela2[[#This Row],[8686,881807]]-KP42</f>
        <v>0</v>
      </c>
      <c r="KS43" s="11">
        <f>(Tabela2[[#This Row],[hora bus]]-H42)*86400</f>
        <v>44.999999832361937</v>
      </c>
      <c r="KT43" s="11">
        <f>Tabela2[[#This Row],[desloc]]/Tabela2[[#This Row],[seconds]]</f>
        <v>0</v>
      </c>
      <c r="KU43" s="11">
        <f>Tabela2[[#This Row],[spd m/s]]*3.6</f>
        <v>0</v>
      </c>
      <c r="KV43" s="23"/>
      <c r="KW43" s="22">
        <f t="shared" si="0"/>
        <v>0</v>
      </c>
      <c r="KX43" s="23">
        <f t="shared" si="1"/>
        <v>0.5</v>
      </c>
      <c r="KY43" s="23">
        <f t="shared" si="2"/>
        <v>1</v>
      </c>
      <c r="KZ43" s="23">
        <f t="shared" si="3"/>
        <v>23</v>
      </c>
      <c r="LA43" s="23">
        <f t="shared" si="4"/>
        <v>0</v>
      </c>
      <c r="LB43" s="23">
        <f t="shared" si="5"/>
        <v>1</v>
      </c>
      <c r="LC43" s="23">
        <f t="shared" si="6"/>
        <v>10</v>
      </c>
      <c r="LD43" s="23">
        <f t="shared" si="7"/>
        <v>0</v>
      </c>
      <c r="LE43" s="23">
        <f t="shared" si="8"/>
        <v>8544.8116110658502</v>
      </c>
      <c r="LF43" s="22">
        <f t="shared" si="17"/>
        <v>0</v>
      </c>
      <c r="LG43" s="23">
        <f t="shared" si="9"/>
        <v>0</v>
      </c>
      <c r="LH43" s="23">
        <f t="shared" si="10"/>
        <v>0</v>
      </c>
      <c r="LI43" s="23">
        <f t="shared" si="11"/>
        <v>8570.3152119992501</v>
      </c>
      <c r="LJ43" s="23">
        <f t="shared" si="12"/>
        <v>8544.8116110658502</v>
      </c>
      <c r="LK43" s="23">
        <f t="shared" si="13"/>
        <v>0.5</v>
      </c>
      <c r="LL43" s="23">
        <f t="shared" si="14"/>
        <v>0</v>
      </c>
      <c r="LM43" s="23">
        <f t="shared" si="15"/>
        <v>1</v>
      </c>
      <c r="LN43" s="23">
        <f t="shared" si="16"/>
        <v>1</v>
      </c>
    </row>
    <row r="44" spans="1:326" x14ac:dyDescent="0.25">
      <c r="A44" s="22">
        <v>78011</v>
      </c>
      <c r="B44" s="22">
        <v>1</v>
      </c>
      <c r="C44" s="23" t="s">
        <v>869</v>
      </c>
      <c r="D44" s="22">
        <v>332</v>
      </c>
      <c r="E44" s="24">
        <v>2.2916666666666665E-2</v>
      </c>
      <c r="F44" s="23" t="s">
        <v>775</v>
      </c>
      <c r="G44" s="23" t="b">
        <v>1</v>
      </c>
      <c r="H44" s="25">
        <v>43538.023275462961</v>
      </c>
      <c r="I44" s="26" t="s">
        <v>180</v>
      </c>
      <c r="J44" s="23" t="s">
        <v>181</v>
      </c>
      <c r="K44" s="11">
        <f>IF(AND(Tabela2[[#This Row],[hora bus]]=H43,Tabela2[[#This Row],[lat bus]]=I43,Tabela2[[#This Row],[lon bus]]=J43),1,0)</f>
        <v>0</v>
      </c>
      <c r="L44" s="23"/>
      <c r="M44" s="11">
        <v>73</v>
      </c>
      <c r="N44" s="11">
        <v>12494.830021888851</v>
      </c>
      <c r="O44" s="11">
        <v>12486.806861253204</v>
      </c>
      <c r="P44" s="11">
        <v>12475.971219330722</v>
      </c>
      <c r="Q44" s="11">
        <v>12416.529272290421</v>
      </c>
      <c r="R44" s="11">
        <v>12334.820621563395</v>
      </c>
      <c r="S44" s="11">
        <v>12320.088836036259</v>
      </c>
      <c r="T44" s="11">
        <v>12301.020183692543</v>
      </c>
      <c r="U44" s="11">
        <v>12288.814142005907</v>
      </c>
      <c r="V44" s="11">
        <v>12271.172379100031</v>
      </c>
      <c r="W44" s="11">
        <v>12257.347773330403</v>
      </c>
      <c r="X44" s="11">
        <v>12244.75714924055</v>
      </c>
      <c r="Y44" s="11">
        <v>12218.091008311309</v>
      </c>
      <c r="Z44" s="11">
        <v>12199.530930423911</v>
      </c>
      <c r="AA44" s="11">
        <v>12174.625643012387</v>
      </c>
      <c r="AB44" s="11">
        <v>12162.874276923478</v>
      </c>
      <c r="AC44" s="11">
        <v>12146.07688209562</v>
      </c>
      <c r="AD44" s="11">
        <v>12121.80903308475</v>
      </c>
      <c r="AE44" s="11">
        <v>12113.01994745246</v>
      </c>
      <c r="AF44" s="11">
        <v>12051.80430932218</v>
      </c>
      <c r="AG44" s="11">
        <v>12030.872930985972</v>
      </c>
      <c r="AH44" s="11">
        <v>12008.271750808733</v>
      </c>
      <c r="AI44" s="11">
        <v>11988.48660329489</v>
      </c>
      <c r="AJ44" s="11">
        <v>11970.387159713189</v>
      </c>
      <c r="AK44" s="11">
        <v>11957.655815437727</v>
      </c>
      <c r="AL44" s="11">
        <v>11934.210824216272</v>
      </c>
      <c r="AM44" s="11">
        <v>11926.006924847261</v>
      </c>
      <c r="AN44" s="11">
        <v>11916.384564365255</v>
      </c>
      <c r="AO44" s="11">
        <v>11912.998509820854</v>
      </c>
      <c r="AP44" s="11">
        <v>11917.713394892624</v>
      </c>
      <c r="AQ44" s="11">
        <v>11928.574183629566</v>
      </c>
      <c r="AR44" s="11">
        <v>11931.665721828511</v>
      </c>
      <c r="AS44" s="11">
        <v>11932.639967432253</v>
      </c>
      <c r="AT44" s="11">
        <v>11946.306747432751</v>
      </c>
      <c r="AU44" s="11">
        <v>11955.055531408401</v>
      </c>
      <c r="AV44" s="11">
        <v>11953.326558570843</v>
      </c>
      <c r="AW44" s="11">
        <v>11960.843739794504</v>
      </c>
      <c r="AX44" s="11">
        <v>11971.095554319198</v>
      </c>
      <c r="AY44" s="11">
        <v>11970.842707840173</v>
      </c>
      <c r="AZ44" s="11">
        <v>11961.312523304416</v>
      </c>
      <c r="BA44" s="11">
        <v>11943.754960262595</v>
      </c>
      <c r="BB44" s="11">
        <v>11906.350739140325</v>
      </c>
      <c r="BC44" s="11">
        <v>11839.952965292594</v>
      </c>
      <c r="BD44" s="11">
        <v>11777.603418943312</v>
      </c>
      <c r="BE44" s="11">
        <v>11763.088392712647</v>
      </c>
      <c r="BF44" s="11">
        <v>11746.976967201908</v>
      </c>
      <c r="BG44" s="11">
        <v>11720.46928104626</v>
      </c>
      <c r="BH44" s="11">
        <v>11716.191749337335</v>
      </c>
      <c r="BI44" s="11">
        <v>11705.844298156573</v>
      </c>
      <c r="BJ44" s="11">
        <v>11686.676337576891</v>
      </c>
      <c r="BK44" s="11">
        <v>11624.333822083925</v>
      </c>
      <c r="BL44" s="11">
        <v>11421.845874307674</v>
      </c>
      <c r="BM44" s="11">
        <v>11327.722095321091</v>
      </c>
      <c r="BN44" s="11">
        <v>11321.736594648884</v>
      </c>
      <c r="BO44" s="11">
        <v>11228.754927625116</v>
      </c>
      <c r="BP44" s="11">
        <v>11234.809367840558</v>
      </c>
      <c r="BQ44" s="11">
        <v>11156.329112075415</v>
      </c>
      <c r="BR44" s="11">
        <v>11088.338786588773</v>
      </c>
      <c r="BS44" s="11">
        <v>11068.2068781655</v>
      </c>
      <c r="BT44" s="11">
        <v>11023.30502409807</v>
      </c>
      <c r="BU44" s="11">
        <v>10978.236571828094</v>
      </c>
      <c r="BV44" s="11">
        <v>10999.797255863332</v>
      </c>
      <c r="BW44" s="11">
        <v>10852.238381205911</v>
      </c>
      <c r="BX44" s="11">
        <v>10746.424904834928</v>
      </c>
      <c r="BY44" s="11">
        <v>10608.921556702628</v>
      </c>
      <c r="BZ44" s="11">
        <v>10579.665221091504</v>
      </c>
      <c r="CA44" s="11">
        <v>10537.351912154953</v>
      </c>
      <c r="CB44" s="11">
        <v>10474.717993386512</v>
      </c>
      <c r="CC44" s="11">
        <v>10354.655366186358</v>
      </c>
      <c r="CD44" s="11">
        <v>10261.833316445753</v>
      </c>
      <c r="CE44" s="11">
        <v>10171.692223757867</v>
      </c>
      <c r="CF44" s="11">
        <v>10092.407299546927</v>
      </c>
      <c r="CG44" s="11">
        <v>9905.3651017099237</v>
      </c>
      <c r="CH44" s="11">
        <v>9834.95217105341</v>
      </c>
      <c r="CI44" s="11">
        <v>9650.6513204742932</v>
      </c>
      <c r="CJ44" s="11">
        <v>9583.7088165695204</v>
      </c>
      <c r="CK44" s="11">
        <v>9497.7240156386524</v>
      </c>
      <c r="CL44" s="11">
        <v>9472.457870991504</v>
      </c>
      <c r="CM44" s="11">
        <v>9426.5227230567671</v>
      </c>
      <c r="CN44" s="11">
        <v>9370.8777662955854</v>
      </c>
      <c r="CO44" s="11">
        <v>9292.6854217545879</v>
      </c>
      <c r="CP44" s="11">
        <v>9243.6795939065596</v>
      </c>
      <c r="CQ44" s="11">
        <v>9056.1565957037456</v>
      </c>
      <c r="CR44" s="11">
        <v>8891.5087192388764</v>
      </c>
      <c r="CS44" s="11">
        <v>8825.81292266327</v>
      </c>
      <c r="CT44" s="11">
        <v>8800.4430877891391</v>
      </c>
      <c r="CU44" s="11">
        <v>8760.9026387819158</v>
      </c>
      <c r="CV44" s="11">
        <v>8667.2948402984148</v>
      </c>
      <c r="CW44" s="11">
        <v>8547.8096427278615</v>
      </c>
      <c r="CX44" s="11">
        <v>8493.3584687182847</v>
      </c>
      <c r="CY44" s="11">
        <v>8440.1224535374513</v>
      </c>
      <c r="CZ44" s="11">
        <v>8390.8037614794721</v>
      </c>
      <c r="DA44" s="11">
        <v>8338.9381727031214</v>
      </c>
      <c r="DB44" s="11">
        <v>8281.0761405486774</v>
      </c>
      <c r="DC44" s="11">
        <v>8184.8866688721628</v>
      </c>
      <c r="DD44" s="11">
        <v>8172.1921294995391</v>
      </c>
      <c r="DE44" s="11">
        <v>8140.4311274955307</v>
      </c>
      <c r="DF44" s="11">
        <v>8125.0370069362552</v>
      </c>
      <c r="DG44" s="11">
        <v>8069.8907934106028</v>
      </c>
      <c r="DH44" s="11">
        <v>8022.5957229481828</v>
      </c>
      <c r="DI44" s="11">
        <v>7967.1136504935848</v>
      </c>
      <c r="DJ44" s="11">
        <v>7899.5679134541988</v>
      </c>
      <c r="DK44" s="11">
        <v>7639.7012402337068</v>
      </c>
      <c r="DL44" s="11">
        <v>7636.0691887838138</v>
      </c>
      <c r="DM44" s="11">
        <v>7598.3990282503028</v>
      </c>
      <c r="DN44" s="11">
        <v>7538.8375537889115</v>
      </c>
      <c r="DO44" s="11">
        <v>7526.6387756347658</v>
      </c>
      <c r="DP44" s="11">
        <v>7468.0648688645761</v>
      </c>
      <c r="DQ44" s="11">
        <v>7474.0878783274411</v>
      </c>
      <c r="DR44" s="11">
        <v>7467.8548258348064</v>
      </c>
      <c r="DS44" s="11">
        <v>7458.6120677505369</v>
      </c>
      <c r="DT44" s="11">
        <v>7442.2769944928086</v>
      </c>
      <c r="DU44" s="11">
        <v>7431.2670545420351</v>
      </c>
      <c r="DV44" s="11">
        <v>7419.21554123652</v>
      </c>
      <c r="DW44" s="11">
        <v>7411.2437116621441</v>
      </c>
      <c r="DX44" s="11">
        <v>7272.7703676481406</v>
      </c>
      <c r="DY44" s="11">
        <v>7277.077115747491</v>
      </c>
      <c r="DZ44" s="11">
        <v>7242.7517113126205</v>
      </c>
      <c r="EA44" s="11">
        <v>7131.0070280574619</v>
      </c>
      <c r="EB44" s="11">
        <v>7121.5129475686344</v>
      </c>
      <c r="EC44" s="11">
        <v>6953.9809014249222</v>
      </c>
      <c r="ED44" s="11">
        <v>6898.1675387696978</v>
      </c>
      <c r="EE44" s="11">
        <v>6665.5885433667117</v>
      </c>
      <c r="EF44" s="11">
        <v>6480.7589751865062</v>
      </c>
      <c r="EG44" s="11">
        <v>6324.0994538489767</v>
      </c>
      <c r="EH44" s="11">
        <v>6204.7229073207427</v>
      </c>
      <c r="EI44" s="11">
        <v>6142.8329386899732</v>
      </c>
      <c r="EJ44" s="11">
        <v>6090.2434964699059</v>
      </c>
      <c r="EK44" s="11">
        <v>6008.2781424026871</v>
      </c>
      <c r="EL44" s="11">
        <v>5996.6708102008115</v>
      </c>
      <c r="EM44" s="11">
        <v>5909.9308364153067</v>
      </c>
      <c r="EN44" s="11">
        <v>5822.2842564530247</v>
      </c>
      <c r="EO44" s="11">
        <v>5782.8061801466947</v>
      </c>
      <c r="EP44" s="11">
        <v>5659.5597463704444</v>
      </c>
      <c r="EQ44" s="11">
        <v>5606.6647382784813</v>
      </c>
      <c r="ER44" s="11">
        <v>5493.1424353024422</v>
      </c>
      <c r="ES44" s="11">
        <v>5450.9531240578535</v>
      </c>
      <c r="ET44" s="11">
        <v>5389.1980921946515</v>
      </c>
      <c r="EU44" s="11">
        <v>5341.0128759711633</v>
      </c>
      <c r="EV44" s="11">
        <v>5285.7083281965679</v>
      </c>
      <c r="EW44" s="11">
        <v>5076.107743762178</v>
      </c>
      <c r="EX44" s="11">
        <v>5035.3179065443346</v>
      </c>
      <c r="EY44" s="11">
        <v>4897.7790061573514</v>
      </c>
      <c r="EZ44" s="11">
        <v>4779.2968546071406</v>
      </c>
      <c r="FA44" s="11">
        <v>4728.6634524423889</v>
      </c>
      <c r="FB44" s="11">
        <v>4698.6128276214422</v>
      </c>
      <c r="FC44" s="11">
        <v>4652.3888470557022</v>
      </c>
      <c r="FD44" s="11">
        <v>4544.0658852060396</v>
      </c>
      <c r="FE44" s="11">
        <v>4397.5864604248</v>
      </c>
      <c r="FF44" s="11">
        <v>4390.6720692036524</v>
      </c>
      <c r="FG44" s="11">
        <v>4353.1186516683247</v>
      </c>
      <c r="FH44" s="11">
        <v>4281.8363979768328</v>
      </c>
      <c r="FI44" s="11">
        <v>4250.6512514056603</v>
      </c>
      <c r="FJ44" s="11">
        <v>4244.9551524831841</v>
      </c>
      <c r="FK44" s="11">
        <v>4239.8260587117411</v>
      </c>
      <c r="FL44" s="11">
        <v>4237.7931543450059</v>
      </c>
      <c r="FM44" s="11">
        <v>4224.2724789605008</v>
      </c>
      <c r="FN44" s="11">
        <v>4234.6689263671942</v>
      </c>
      <c r="FO44" s="11">
        <v>4231.0886205280267</v>
      </c>
      <c r="FP44" s="11">
        <v>4226.290702566278</v>
      </c>
      <c r="FQ44" s="11">
        <v>4228.5980826356226</v>
      </c>
      <c r="FR44" s="11">
        <v>4204.656449796521</v>
      </c>
      <c r="FS44" s="11">
        <v>4169.1574614024239</v>
      </c>
      <c r="FT44" s="11">
        <v>4104.1062958459715</v>
      </c>
      <c r="FU44" s="11">
        <v>3997.1503362433723</v>
      </c>
      <c r="FV44" s="11">
        <v>3961.2276390458992</v>
      </c>
      <c r="FW44" s="11">
        <v>3932.6165803190138</v>
      </c>
      <c r="FX44" s="11">
        <v>3903.0754862512085</v>
      </c>
      <c r="FY44" s="11">
        <v>3879.9500737695557</v>
      </c>
      <c r="FZ44" s="11">
        <v>3850.7269345644208</v>
      </c>
      <c r="GA44" s="11">
        <v>3831.2431594816203</v>
      </c>
      <c r="GB44" s="11">
        <v>3805.7232506611367</v>
      </c>
      <c r="GC44" s="11">
        <v>3782.7486158093375</v>
      </c>
      <c r="GD44" s="11">
        <v>3770.1003639084192</v>
      </c>
      <c r="GE44" s="11">
        <v>3759.1567077955697</v>
      </c>
      <c r="GF44" s="11">
        <v>3752.8605254405684</v>
      </c>
      <c r="GG44" s="11">
        <v>3742.1280371816729</v>
      </c>
      <c r="GH44" s="11">
        <v>3736.9313375746287</v>
      </c>
      <c r="GI44" s="11">
        <v>3719.518184841726</v>
      </c>
      <c r="GJ44" s="11">
        <v>3696.8751623220733</v>
      </c>
      <c r="GK44" s="11">
        <v>3670.9464777888688</v>
      </c>
      <c r="GL44" s="11">
        <v>3670.2321925399865</v>
      </c>
      <c r="GM44" s="11">
        <v>3639.0715273080828</v>
      </c>
      <c r="GN44" s="11">
        <v>3618.0907585315094</v>
      </c>
      <c r="GO44" s="11">
        <v>3585.3597818304711</v>
      </c>
      <c r="GP44" s="11">
        <v>3500.8262318940651</v>
      </c>
      <c r="GQ44" s="11">
        <v>3361.8170545242042</v>
      </c>
      <c r="GR44" s="11">
        <v>3204.9592116572612</v>
      </c>
      <c r="GS44" s="11">
        <v>3142.4129130006399</v>
      </c>
      <c r="GT44" s="11">
        <v>3124.5314181374547</v>
      </c>
      <c r="GU44" s="11">
        <v>3102.6513796517183</v>
      </c>
      <c r="GV44" s="11">
        <v>3083.5496496731384</v>
      </c>
      <c r="GW44" s="11">
        <v>3066.7075448449477</v>
      </c>
      <c r="GX44" s="11">
        <v>3054.2380416407382</v>
      </c>
      <c r="GY44" s="11">
        <v>2975.1256817304334</v>
      </c>
      <c r="GZ44" s="11">
        <v>3027.9698590172184</v>
      </c>
      <c r="HA44" s="11">
        <v>3028.346690468305</v>
      </c>
      <c r="HB44" s="11">
        <v>3022.7340469933683</v>
      </c>
      <c r="HC44" s="11">
        <v>3018.5672889479765</v>
      </c>
      <c r="HD44" s="11">
        <v>3016.526830282517</v>
      </c>
      <c r="HE44" s="11">
        <v>2994.3093104007198</v>
      </c>
      <c r="HF44" s="11">
        <v>2881.7472934388247</v>
      </c>
      <c r="HG44" s="11">
        <v>2807.689199971072</v>
      </c>
      <c r="HH44" s="11">
        <v>2733.7200144941653</v>
      </c>
      <c r="HI44" s="11">
        <v>2701.2049799988645</v>
      </c>
      <c r="HJ44" s="11">
        <v>2677.3010121789107</v>
      </c>
      <c r="HK44" s="11">
        <v>2642.1452234544495</v>
      </c>
      <c r="HL44" s="11">
        <v>2618.2697241880078</v>
      </c>
      <c r="HM44" s="11">
        <v>2570.9324231543633</v>
      </c>
      <c r="HN44" s="11">
        <v>2523.2170496529066</v>
      </c>
      <c r="HO44" s="11">
        <v>2497.2283369302413</v>
      </c>
      <c r="HP44" s="11">
        <v>2520.8783595114842</v>
      </c>
      <c r="HQ44" s="11">
        <v>2513.5019377765484</v>
      </c>
      <c r="HR44" s="11">
        <v>2434.6425906169516</v>
      </c>
      <c r="HS44" s="11">
        <v>2458.9627482649398</v>
      </c>
      <c r="HT44" s="11">
        <v>2470.460644271785</v>
      </c>
      <c r="HU44" s="11">
        <v>2435.9633796907578</v>
      </c>
      <c r="HV44" s="11">
        <v>2432.6787999269081</v>
      </c>
      <c r="HW44" s="11">
        <v>2413.7913812433303</v>
      </c>
      <c r="HX44" s="11">
        <v>2387.5650090555741</v>
      </c>
      <c r="HY44" s="11">
        <v>2344.3493091310174</v>
      </c>
      <c r="HZ44" s="11">
        <v>2188.750476774776</v>
      </c>
      <c r="IA44" s="11">
        <v>2044.5086158057927</v>
      </c>
      <c r="IB44" s="11">
        <v>1996.4109547502123</v>
      </c>
      <c r="IC44" s="11">
        <v>1943.3368539695191</v>
      </c>
      <c r="ID44" s="11">
        <v>1895.9788842892378</v>
      </c>
      <c r="IE44" s="11">
        <v>1841.0549582178655</v>
      </c>
      <c r="IF44" s="11">
        <v>1716.1282856158193</v>
      </c>
      <c r="IG44" s="11">
        <v>1688.2153926712049</v>
      </c>
      <c r="IH44" s="11">
        <v>1645.1900775298586</v>
      </c>
      <c r="II44" s="11">
        <v>1608.0595996043949</v>
      </c>
      <c r="IJ44" s="11">
        <v>1556.9650825410936</v>
      </c>
      <c r="IK44" s="11">
        <v>1518.744778793103</v>
      </c>
      <c r="IL44" s="11">
        <v>1476.6965474813971</v>
      </c>
      <c r="IM44" s="11">
        <v>1413.7862623557501</v>
      </c>
      <c r="IN44" s="11">
        <v>1277.4351425166342</v>
      </c>
      <c r="IO44" s="11">
        <v>1245.707871629716</v>
      </c>
      <c r="IP44" s="11">
        <v>1244.1123116757026</v>
      </c>
      <c r="IQ44" s="11">
        <v>1188.3625030000048</v>
      </c>
      <c r="IR44" s="11">
        <v>1119.5626163135059</v>
      </c>
      <c r="IS44" s="11">
        <v>1079.8233575691897</v>
      </c>
      <c r="IT44" s="11">
        <v>1056.6418165077507</v>
      </c>
      <c r="IU44" s="11">
        <v>1039.0072543057934</v>
      </c>
      <c r="IV44" s="11">
        <v>1032.9277386045574</v>
      </c>
      <c r="IW44" s="11">
        <v>1022.2648410141051</v>
      </c>
      <c r="IX44" s="11">
        <v>1001.0449233780516</v>
      </c>
      <c r="IY44" s="11">
        <v>960.06595823541738</v>
      </c>
      <c r="IZ44" s="11">
        <v>909.80406718309393</v>
      </c>
      <c r="JA44" s="11">
        <v>817.74160155906702</v>
      </c>
      <c r="JB44" s="11">
        <v>709.14698865376909</v>
      </c>
      <c r="JC44" s="11">
        <v>631.113205344893</v>
      </c>
      <c r="JD44" s="11">
        <v>615.42605027019806</v>
      </c>
      <c r="JE44" s="11">
        <v>603.94687478319224</v>
      </c>
      <c r="JF44" s="11">
        <v>595.80297619105954</v>
      </c>
      <c r="JG44" s="11">
        <v>512.39810066415293</v>
      </c>
      <c r="JH44" s="11">
        <v>475.05871582598479</v>
      </c>
      <c r="JI44" s="11">
        <v>470.5333558332307</v>
      </c>
      <c r="JJ44" s="11">
        <v>470.64402267415795</v>
      </c>
      <c r="JK44" s="11">
        <v>407.33748515519619</v>
      </c>
      <c r="JL44" s="11">
        <v>420.18994728216848</v>
      </c>
      <c r="JM44" s="11">
        <v>402.81169551169802</v>
      </c>
      <c r="JN44" s="11">
        <v>244.39751616084783</v>
      </c>
      <c r="JO44" s="11">
        <v>237.09222676006908</v>
      </c>
      <c r="JP44" s="11">
        <v>304.33239840489472</v>
      </c>
      <c r="JQ44" s="11">
        <v>303.62640806385014</v>
      </c>
      <c r="JR44" s="11">
        <v>270.3163286560212</v>
      </c>
      <c r="JS44" s="11">
        <v>100.98036145272199</v>
      </c>
      <c r="JT44" s="11">
        <v>39.0418020819708</v>
      </c>
      <c r="JU44" s="11">
        <v>48.017611299567378</v>
      </c>
      <c r="JV44" s="11">
        <v>31.402974272123217</v>
      </c>
      <c r="JW44" s="11">
        <v>7.8586026575067081E-12</v>
      </c>
      <c r="JX44" s="11">
        <v>37.564796908050909</v>
      </c>
      <c r="JY44" s="11">
        <v>64.449557675195777</v>
      </c>
      <c r="JZ44" s="11">
        <v>82.717047827534969</v>
      </c>
      <c r="KA44" s="11">
        <v>105.2437448076752</v>
      </c>
      <c r="KB44" s="11">
        <v>124.0541093082452</v>
      </c>
      <c r="KC44" s="11">
        <v>137.74865174475786</v>
      </c>
      <c r="KD44" s="11">
        <v>150.36945591479594</v>
      </c>
      <c r="KE44" s="11">
        <v>146.69793451088617</v>
      </c>
      <c r="KF44" s="11">
        <v>136.39069394333774</v>
      </c>
      <c r="KG44" s="11">
        <v>113.68775145257749</v>
      </c>
      <c r="KH44" s="11">
        <v>104.94345569878458</v>
      </c>
      <c r="KI44" s="11">
        <v>76.998064035955423</v>
      </c>
      <c r="KJ44" s="11">
        <v>71.992791915151528</v>
      </c>
      <c r="KK44" s="11">
        <v>65.954048565733444</v>
      </c>
      <c r="KL44" s="23"/>
      <c r="KM44" s="11">
        <f>SMALL(Tabela2[[#This Row],[1]:[285]],1)</f>
        <v>7.8586026575067081E-12</v>
      </c>
      <c r="KN44" s="11">
        <f>MATCH(Tabela2[[#This Row],[1° menor]],Tabela2[[#This Row],[1]:[285]],0)</f>
        <v>270</v>
      </c>
      <c r="KO4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4" s="11">
        <f>VLOOKUP(Tabela2[[#This Row],[Shape]],shape!A:D,4,0)+VLOOKUP(Tabela2[[#This Row],[Shape]]+1,shape!A:E,5,0)*Tabela2[[#This Row],[% avanc]]</f>
        <v>8544.8116110658502</v>
      </c>
      <c r="KQ44" s="15">
        <f>Tabela2[[#This Row],[8686,881807]]/Tabela2[[#Headers],[8686,881807]]</f>
        <v>0.98364543237831692</v>
      </c>
      <c r="KR44" s="11">
        <f>Tabela2[[#This Row],[8686,881807]]-KP43</f>
        <v>0</v>
      </c>
      <c r="KS44" s="11">
        <f>(Tabela2[[#This Row],[hora bus]]-H43)*86400</f>
        <v>46.000000066123903</v>
      </c>
      <c r="KT44" s="11">
        <f>Tabela2[[#This Row],[desloc]]/Tabela2[[#This Row],[seconds]]</f>
        <v>0</v>
      </c>
      <c r="KU44" s="11">
        <f>Tabela2[[#This Row],[spd m/s]]*3.6</f>
        <v>0</v>
      </c>
      <c r="KV44" s="23"/>
      <c r="KW44" s="22">
        <f t="shared" si="0"/>
        <v>0</v>
      </c>
      <c r="KX44" s="23">
        <f t="shared" si="1"/>
        <v>0.5</v>
      </c>
      <c r="KY44" s="23">
        <f t="shared" si="2"/>
        <v>1</v>
      </c>
      <c r="KZ44" s="23">
        <f t="shared" si="3"/>
        <v>22</v>
      </c>
      <c r="LA44" s="23">
        <f t="shared" si="4"/>
        <v>0</v>
      </c>
      <c r="LB44" s="23">
        <f t="shared" si="5"/>
        <v>1</v>
      </c>
      <c r="LC44" s="23">
        <f t="shared" si="6"/>
        <v>9</v>
      </c>
      <c r="LD44" s="23">
        <f t="shared" si="7"/>
        <v>0</v>
      </c>
      <c r="LE44" s="23">
        <f t="shared" si="8"/>
        <v>8544.8116110658502</v>
      </c>
      <c r="LF44" s="22">
        <f t="shared" si="17"/>
        <v>0</v>
      </c>
      <c r="LG44" s="23">
        <f t="shared" si="9"/>
        <v>0</v>
      </c>
      <c r="LH44" s="23">
        <f t="shared" si="10"/>
        <v>0</v>
      </c>
      <c r="LI44" s="23">
        <f t="shared" si="11"/>
        <v>8570.3152119992501</v>
      </c>
      <c r="LJ44" s="23">
        <f t="shared" si="12"/>
        <v>8544.8116110658502</v>
      </c>
      <c r="LK44" s="23">
        <f t="shared" si="13"/>
        <v>0.5</v>
      </c>
      <c r="LL44" s="23">
        <f t="shared" si="14"/>
        <v>0</v>
      </c>
      <c r="LM44" s="23">
        <f t="shared" si="15"/>
        <v>1</v>
      </c>
      <c r="LN44" s="23">
        <f t="shared" si="16"/>
        <v>1</v>
      </c>
    </row>
    <row r="45" spans="1:326" x14ac:dyDescent="0.25">
      <c r="A45" s="22">
        <v>78012</v>
      </c>
      <c r="B45" s="22">
        <v>1</v>
      </c>
      <c r="C45" s="23" t="s">
        <v>870</v>
      </c>
      <c r="D45" s="22">
        <v>332</v>
      </c>
      <c r="E45" s="24">
        <v>2.361111111111111E-2</v>
      </c>
      <c r="F45" s="23" t="s">
        <v>775</v>
      </c>
      <c r="G45" s="23" t="b">
        <v>1</v>
      </c>
      <c r="H45" s="25">
        <v>43538.023784722223</v>
      </c>
      <c r="I45" s="26" t="s">
        <v>180</v>
      </c>
      <c r="J45" s="23" t="s">
        <v>181</v>
      </c>
      <c r="K45" s="11">
        <f>IF(AND(Tabela2[[#This Row],[hora bus]]=H44,Tabela2[[#This Row],[lat bus]]=I44,Tabela2[[#This Row],[lon bus]]=J44),1,0)</f>
        <v>0</v>
      </c>
      <c r="L45" s="23"/>
      <c r="M45" s="11">
        <v>75</v>
      </c>
      <c r="N45" s="11">
        <v>12494.830021888851</v>
      </c>
      <c r="O45" s="11">
        <v>12486.806861253204</v>
      </c>
      <c r="P45" s="11">
        <v>12475.971219330722</v>
      </c>
      <c r="Q45" s="11">
        <v>12416.529272290421</v>
      </c>
      <c r="R45" s="11">
        <v>12334.820621563395</v>
      </c>
      <c r="S45" s="11">
        <v>12320.088836036259</v>
      </c>
      <c r="T45" s="11">
        <v>12301.020183692543</v>
      </c>
      <c r="U45" s="11">
        <v>12288.814142005907</v>
      </c>
      <c r="V45" s="11">
        <v>12271.172379100031</v>
      </c>
      <c r="W45" s="11">
        <v>12257.347773330403</v>
      </c>
      <c r="X45" s="11">
        <v>12244.75714924055</v>
      </c>
      <c r="Y45" s="11">
        <v>12218.091008311309</v>
      </c>
      <c r="Z45" s="11">
        <v>12199.530930423911</v>
      </c>
      <c r="AA45" s="11">
        <v>12174.625643012387</v>
      </c>
      <c r="AB45" s="11">
        <v>12162.874276923478</v>
      </c>
      <c r="AC45" s="11">
        <v>12146.07688209562</v>
      </c>
      <c r="AD45" s="11">
        <v>12121.80903308475</v>
      </c>
      <c r="AE45" s="11">
        <v>12113.01994745246</v>
      </c>
      <c r="AF45" s="11">
        <v>12051.80430932218</v>
      </c>
      <c r="AG45" s="11">
        <v>12030.872930985972</v>
      </c>
      <c r="AH45" s="11">
        <v>12008.271750808733</v>
      </c>
      <c r="AI45" s="11">
        <v>11988.48660329489</v>
      </c>
      <c r="AJ45" s="11">
        <v>11970.387159713189</v>
      </c>
      <c r="AK45" s="11">
        <v>11957.655815437727</v>
      </c>
      <c r="AL45" s="11">
        <v>11934.210824216272</v>
      </c>
      <c r="AM45" s="11">
        <v>11926.006924847261</v>
      </c>
      <c r="AN45" s="11">
        <v>11916.384564365255</v>
      </c>
      <c r="AO45" s="11">
        <v>11912.998509820854</v>
      </c>
      <c r="AP45" s="11">
        <v>11917.713394892624</v>
      </c>
      <c r="AQ45" s="11">
        <v>11928.574183629566</v>
      </c>
      <c r="AR45" s="11">
        <v>11931.665721828511</v>
      </c>
      <c r="AS45" s="11">
        <v>11932.639967432253</v>
      </c>
      <c r="AT45" s="11">
        <v>11946.306747432751</v>
      </c>
      <c r="AU45" s="11">
        <v>11955.055531408401</v>
      </c>
      <c r="AV45" s="11">
        <v>11953.326558570843</v>
      </c>
      <c r="AW45" s="11">
        <v>11960.843739794504</v>
      </c>
      <c r="AX45" s="11">
        <v>11971.095554319198</v>
      </c>
      <c r="AY45" s="11">
        <v>11970.842707840173</v>
      </c>
      <c r="AZ45" s="11">
        <v>11961.312523304416</v>
      </c>
      <c r="BA45" s="11">
        <v>11943.754960262595</v>
      </c>
      <c r="BB45" s="11">
        <v>11906.350739140325</v>
      </c>
      <c r="BC45" s="11">
        <v>11839.952965292594</v>
      </c>
      <c r="BD45" s="11">
        <v>11777.603418943312</v>
      </c>
      <c r="BE45" s="11">
        <v>11763.088392712647</v>
      </c>
      <c r="BF45" s="11">
        <v>11746.976967201908</v>
      </c>
      <c r="BG45" s="11">
        <v>11720.46928104626</v>
      </c>
      <c r="BH45" s="11">
        <v>11716.191749337335</v>
      </c>
      <c r="BI45" s="11">
        <v>11705.844298156573</v>
      </c>
      <c r="BJ45" s="11">
        <v>11686.676337576891</v>
      </c>
      <c r="BK45" s="11">
        <v>11624.333822083925</v>
      </c>
      <c r="BL45" s="11">
        <v>11421.845874307674</v>
      </c>
      <c r="BM45" s="11">
        <v>11327.722095321091</v>
      </c>
      <c r="BN45" s="11">
        <v>11321.736594648884</v>
      </c>
      <c r="BO45" s="11">
        <v>11228.754927625116</v>
      </c>
      <c r="BP45" s="11">
        <v>11234.809367840558</v>
      </c>
      <c r="BQ45" s="11">
        <v>11156.329112075415</v>
      </c>
      <c r="BR45" s="11">
        <v>11088.338786588773</v>
      </c>
      <c r="BS45" s="11">
        <v>11068.2068781655</v>
      </c>
      <c r="BT45" s="11">
        <v>11023.30502409807</v>
      </c>
      <c r="BU45" s="11">
        <v>10978.236571828094</v>
      </c>
      <c r="BV45" s="11">
        <v>10999.797255863332</v>
      </c>
      <c r="BW45" s="11">
        <v>10852.238381205911</v>
      </c>
      <c r="BX45" s="11">
        <v>10746.424904834928</v>
      </c>
      <c r="BY45" s="11">
        <v>10608.921556702628</v>
      </c>
      <c r="BZ45" s="11">
        <v>10579.665221091504</v>
      </c>
      <c r="CA45" s="11">
        <v>10537.351912154953</v>
      </c>
      <c r="CB45" s="11">
        <v>10474.717993386512</v>
      </c>
      <c r="CC45" s="11">
        <v>10354.655366186358</v>
      </c>
      <c r="CD45" s="11">
        <v>10261.833316445753</v>
      </c>
      <c r="CE45" s="11">
        <v>10171.692223757867</v>
      </c>
      <c r="CF45" s="11">
        <v>10092.407299546927</v>
      </c>
      <c r="CG45" s="11">
        <v>9905.3651017099237</v>
      </c>
      <c r="CH45" s="11">
        <v>9834.95217105341</v>
      </c>
      <c r="CI45" s="11">
        <v>9650.6513204742932</v>
      </c>
      <c r="CJ45" s="11">
        <v>9583.7088165695204</v>
      </c>
      <c r="CK45" s="11">
        <v>9497.7240156386524</v>
      </c>
      <c r="CL45" s="11">
        <v>9472.457870991504</v>
      </c>
      <c r="CM45" s="11">
        <v>9426.5227230567671</v>
      </c>
      <c r="CN45" s="11">
        <v>9370.8777662955854</v>
      </c>
      <c r="CO45" s="11">
        <v>9292.6854217545879</v>
      </c>
      <c r="CP45" s="11">
        <v>9243.6795939065596</v>
      </c>
      <c r="CQ45" s="11">
        <v>9056.1565957037456</v>
      </c>
      <c r="CR45" s="11">
        <v>8891.5087192388764</v>
      </c>
      <c r="CS45" s="11">
        <v>8825.81292266327</v>
      </c>
      <c r="CT45" s="11">
        <v>8800.4430877891391</v>
      </c>
      <c r="CU45" s="11">
        <v>8760.9026387819158</v>
      </c>
      <c r="CV45" s="11">
        <v>8667.2948402984148</v>
      </c>
      <c r="CW45" s="11">
        <v>8547.8096427278615</v>
      </c>
      <c r="CX45" s="11">
        <v>8493.3584687182847</v>
      </c>
      <c r="CY45" s="11">
        <v>8440.1224535374513</v>
      </c>
      <c r="CZ45" s="11">
        <v>8390.8037614794721</v>
      </c>
      <c r="DA45" s="11">
        <v>8338.9381727031214</v>
      </c>
      <c r="DB45" s="11">
        <v>8281.0761405486774</v>
      </c>
      <c r="DC45" s="11">
        <v>8184.8866688721628</v>
      </c>
      <c r="DD45" s="11">
        <v>8172.1921294995391</v>
      </c>
      <c r="DE45" s="11">
        <v>8140.4311274955307</v>
      </c>
      <c r="DF45" s="11">
        <v>8125.0370069362552</v>
      </c>
      <c r="DG45" s="11">
        <v>8069.8907934106028</v>
      </c>
      <c r="DH45" s="11">
        <v>8022.5957229481828</v>
      </c>
      <c r="DI45" s="11">
        <v>7967.1136504935848</v>
      </c>
      <c r="DJ45" s="11">
        <v>7899.5679134541988</v>
      </c>
      <c r="DK45" s="11">
        <v>7639.7012402337068</v>
      </c>
      <c r="DL45" s="11">
        <v>7636.0691887838138</v>
      </c>
      <c r="DM45" s="11">
        <v>7598.3990282503028</v>
      </c>
      <c r="DN45" s="11">
        <v>7538.8375537889115</v>
      </c>
      <c r="DO45" s="11">
        <v>7526.6387756347658</v>
      </c>
      <c r="DP45" s="11">
        <v>7468.0648688645761</v>
      </c>
      <c r="DQ45" s="11">
        <v>7474.0878783274411</v>
      </c>
      <c r="DR45" s="11">
        <v>7467.8548258348064</v>
      </c>
      <c r="DS45" s="11">
        <v>7458.6120677505369</v>
      </c>
      <c r="DT45" s="11">
        <v>7442.2769944928086</v>
      </c>
      <c r="DU45" s="11">
        <v>7431.2670545420351</v>
      </c>
      <c r="DV45" s="11">
        <v>7419.21554123652</v>
      </c>
      <c r="DW45" s="11">
        <v>7411.2437116621441</v>
      </c>
      <c r="DX45" s="11">
        <v>7272.7703676481406</v>
      </c>
      <c r="DY45" s="11">
        <v>7277.077115747491</v>
      </c>
      <c r="DZ45" s="11">
        <v>7242.7517113126205</v>
      </c>
      <c r="EA45" s="11">
        <v>7131.0070280574619</v>
      </c>
      <c r="EB45" s="11">
        <v>7121.5129475686344</v>
      </c>
      <c r="EC45" s="11">
        <v>6953.9809014249222</v>
      </c>
      <c r="ED45" s="11">
        <v>6898.1675387696978</v>
      </c>
      <c r="EE45" s="11">
        <v>6665.5885433667117</v>
      </c>
      <c r="EF45" s="11">
        <v>6480.7589751865062</v>
      </c>
      <c r="EG45" s="11">
        <v>6324.0994538489767</v>
      </c>
      <c r="EH45" s="11">
        <v>6204.7229073207427</v>
      </c>
      <c r="EI45" s="11">
        <v>6142.8329386899732</v>
      </c>
      <c r="EJ45" s="11">
        <v>6090.2434964699059</v>
      </c>
      <c r="EK45" s="11">
        <v>6008.2781424026871</v>
      </c>
      <c r="EL45" s="11">
        <v>5996.6708102008115</v>
      </c>
      <c r="EM45" s="11">
        <v>5909.9308364153067</v>
      </c>
      <c r="EN45" s="11">
        <v>5822.2842564530247</v>
      </c>
      <c r="EO45" s="11">
        <v>5782.8061801466947</v>
      </c>
      <c r="EP45" s="11">
        <v>5659.5597463704444</v>
      </c>
      <c r="EQ45" s="11">
        <v>5606.6647382784813</v>
      </c>
      <c r="ER45" s="11">
        <v>5493.1424353024422</v>
      </c>
      <c r="ES45" s="11">
        <v>5450.9531240578535</v>
      </c>
      <c r="ET45" s="11">
        <v>5389.1980921946515</v>
      </c>
      <c r="EU45" s="11">
        <v>5341.0128759711633</v>
      </c>
      <c r="EV45" s="11">
        <v>5285.7083281965679</v>
      </c>
      <c r="EW45" s="11">
        <v>5076.107743762178</v>
      </c>
      <c r="EX45" s="11">
        <v>5035.3179065443346</v>
      </c>
      <c r="EY45" s="11">
        <v>4897.7790061573514</v>
      </c>
      <c r="EZ45" s="11">
        <v>4779.2968546071406</v>
      </c>
      <c r="FA45" s="11">
        <v>4728.6634524423889</v>
      </c>
      <c r="FB45" s="11">
        <v>4698.6128276214422</v>
      </c>
      <c r="FC45" s="11">
        <v>4652.3888470557022</v>
      </c>
      <c r="FD45" s="11">
        <v>4544.0658852060396</v>
      </c>
      <c r="FE45" s="11">
        <v>4397.5864604248</v>
      </c>
      <c r="FF45" s="11">
        <v>4390.6720692036524</v>
      </c>
      <c r="FG45" s="11">
        <v>4353.1186516683247</v>
      </c>
      <c r="FH45" s="11">
        <v>4281.8363979768328</v>
      </c>
      <c r="FI45" s="11">
        <v>4250.6512514056603</v>
      </c>
      <c r="FJ45" s="11">
        <v>4244.9551524831841</v>
      </c>
      <c r="FK45" s="11">
        <v>4239.8260587117411</v>
      </c>
      <c r="FL45" s="11">
        <v>4237.7931543450059</v>
      </c>
      <c r="FM45" s="11">
        <v>4224.2724789605008</v>
      </c>
      <c r="FN45" s="11">
        <v>4234.6689263671942</v>
      </c>
      <c r="FO45" s="11">
        <v>4231.0886205280267</v>
      </c>
      <c r="FP45" s="11">
        <v>4226.290702566278</v>
      </c>
      <c r="FQ45" s="11">
        <v>4228.5980826356226</v>
      </c>
      <c r="FR45" s="11">
        <v>4204.656449796521</v>
      </c>
      <c r="FS45" s="11">
        <v>4169.1574614024239</v>
      </c>
      <c r="FT45" s="11">
        <v>4104.1062958459715</v>
      </c>
      <c r="FU45" s="11">
        <v>3997.1503362433723</v>
      </c>
      <c r="FV45" s="11">
        <v>3961.2276390458992</v>
      </c>
      <c r="FW45" s="11">
        <v>3932.6165803190138</v>
      </c>
      <c r="FX45" s="11">
        <v>3903.0754862512085</v>
      </c>
      <c r="FY45" s="11">
        <v>3879.9500737695557</v>
      </c>
      <c r="FZ45" s="11">
        <v>3850.7269345644208</v>
      </c>
      <c r="GA45" s="11">
        <v>3831.2431594816203</v>
      </c>
      <c r="GB45" s="11">
        <v>3805.7232506611367</v>
      </c>
      <c r="GC45" s="11">
        <v>3782.7486158093375</v>
      </c>
      <c r="GD45" s="11">
        <v>3770.1003639084192</v>
      </c>
      <c r="GE45" s="11">
        <v>3759.1567077955697</v>
      </c>
      <c r="GF45" s="11">
        <v>3752.8605254405684</v>
      </c>
      <c r="GG45" s="11">
        <v>3742.1280371816729</v>
      </c>
      <c r="GH45" s="11">
        <v>3736.9313375746287</v>
      </c>
      <c r="GI45" s="11">
        <v>3719.518184841726</v>
      </c>
      <c r="GJ45" s="11">
        <v>3696.8751623220733</v>
      </c>
      <c r="GK45" s="11">
        <v>3670.9464777888688</v>
      </c>
      <c r="GL45" s="11">
        <v>3670.2321925399865</v>
      </c>
      <c r="GM45" s="11">
        <v>3639.0715273080828</v>
      </c>
      <c r="GN45" s="11">
        <v>3618.0907585315094</v>
      </c>
      <c r="GO45" s="11">
        <v>3585.3597818304711</v>
      </c>
      <c r="GP45" s="11">
        <v>3500.8262318940651</v>
      </c>
      <c r="GQ45" s="11">
        <v>3361.8170545242042</v>
      </c>
      <c r="GR45" s="11">
        <v>3204.9592116572612</v>
      </c>
      <c r="GS45" s="11">
        <v>3142.4129130006399</v>
      </c>
      <c r="GT45" s="11">
        <v>3124.5314181374547</v>
      </c>
      <c r="GU45" s="11">
        <v>3102.6513796517183</v>
      </c>
      <c r="GV45" s="11">
        <v>3083.5496496731384</v>
      </c>
      <c r="GW45" s="11">
        <v>3066.7075448449477</v>
      </c>
      <c r="GX45" s="11">
        <v>3054.2380416407382</v>
      </c>
      <c r="GY45" s="11">
        <v>2975.1256817304334</v>
      </c>
      <c r="GZ45" s="11">
        <v>3027.9698590172184</v>
      </c>
      <c r="HA45" s="11">
        <v>3028.346690468305</v>
      </c>
      <c r="HB45" s="11">
        <v>3022.7340469933683</v>
      </c>
      <c r="HC45" s="11">
        <v>3018.5672889479765</v>
      </c>
      <c r="HD45" s="11">
        <v>3016.526830282517</v>
      </c>
      <c r="HE45" s="11">
        <v>2994.3093104007198</v>
      </c>
      <c r="HF45" s="11">
        <v>2881.7472934388247</v>
      </c>
      <c r="HG45" s="11">
        <v>2807.689199971072</v>
      </c>
      <c r="HH45" s="11">
        <v>2733.7200144941653</v>
      </c>
      <c r="HI45" s="11">
        <v>2701.2049799988645</v>
      </c>
      <c r="HJ45" s="11">
        <v>2677.3010121789107</v>
      </c>
      <c r="HK45" s="11">
        <v>2642.1452234544495</v>
      </c>
      <c r="HL45" s="11">
        <v>2618.2697241880078</v>
      </c>
      <c r="HM45" s="11">
        <v>2570.9324231543633</v>
      </c>
      <c r="HN45" s="11">
        <v>2523.2170496529066</v>
      </c>
      <c r="HO45" s="11">
        <v>2497.2283369302413</v>
      </c>
      <c r="HP45" s="11">
        <v>2520.8783595114842</v>
      </c>
      <c r="HQ45" s="11">
        <v>2513.5019377765484</v>
      </c>
      <c r="HR45" s="11">
        <v>2434.6425906169516</v>
      </c>
      <c r="HS45" s="11">
        <v>2458.9627482649398</v>
      </c>
      <c r="HT45" s="11">
        <v>2470.460644271785</v>
      </c>
      <c r="HU45" s="11">
        <v>2435.9633796907578</v>
      </c>
      <c r="HV45" s="11">
        <v>2432.6787999269081</v>
      </c>
      <c r="HW45" s="11">
        <v>2413.7913812433303</v>
      </c>
      <c r="HX45" s="11">
        <v>2387.5650090555741</v>
      </c>
      <c r="HY45" s="11">
        <v>2344.3493091310174</v>
      </c>
      <c r="HZ45" s="11">
        <v>2188.750476774776</v>
      </c>
      <c r="IA45" s="11">
        <v>2044.5086158057927</v>
      </c>
      <c r="IB45" s="11">
        <v>1996.4109547502123</v>
      </c>
      <c r="IC45" s="11">
        <v>1943.3368539695191</v>
      </c>
      <c r="ID45" s="11">
        <v>1895.9788842892378</v>
      </c>
      <c r="IE45" s="11">
        <v>1841.0549582178655</v>
      </c>
      <c r="IF45" s="11">
        <v>1716.1282856158193</v>
      </c>
      <c r="IG45" s="11">
        <v>1688.2153926712049</v>
      </c>
      <c r="IH45" s="11">
        <v>1645.1900775298586</v>
      </c>
      <c r="II45" s="11">
        <v>1608.0595996043949</v>
      </c>
      <c r="IJ45" s="11">
        <v>1556.9650825410936</v>
      </c>
      <c r="IK45" s="11">
        <v>1518.744778793103</v>
      </c>
      <c r="IL45" s="11">
        <v>1476.6965474813971</v>
      </c>
      <c r="IM45" s="11">
        <v>1413.7862623557501</v>
      </c>
      <c r="IN45" s="11">
        <v>1277.4351425166342</v>
      </c>
      <c r="IO45" s="11">
        <v>1245.707871629716</v>
      </c>
      <c r="IP45" s="11">
        <v>1244.1123116757026</v>
      </c>
      <c r="IQ45" s="11">
        <v>1188.3625030000048</v>
      </c>
      <c r="IR45" s="11">
        <v>1119.5626163135059</v>
      </c>
      <c r="IS45" s="11">
        <v>1079.8233575691897</v>
      </c>
      <c r="IT45" s="11">
        <v>1056.6418165077507</v>
      </c>
      <c r="IU45" s="11">
        <v>1039.0072543057934</v>
      </c>
      <c r="IV45" s="11">
        <v>1032.9277386045574</v>
      </c>
      <c r="IW45" s="11">
        <v>1022.2648410141051</v>
      </c>
      <c r="IX45" s="11">
        <v>1001.0449233780516</v>
      </c>
      <c r="IY45" s="11">
        <v>960.06595823541738</v>
      </c>
      <c r="IZ45" s="11">
        <v>909.80406718309393</v>
      </c>
      <c r="JA45" s="11">
        <v>817.74160155906702</v>
      </c>
      <c r="JB45" s="11">
        <v>709.14698865376909</v>
      </c>
      <c r="JC45" s="11">
        <v>631.113205344893</v>
      </c>
      <c r="JD45" s="11">
        <v>615.42605027019806</v>
      </c>
      <c r="JE45" s="11">
        <v>603.94687478319224</v>
      </c>
      <c r="JF45" s="11">
        <v>595.80297619105954</v>
      </c>
      <c r="JG45" s="11">
        <v>512.39810066415293</v>
      </c>
      <c r="JH45" s="11">
        <v>475.05871582598479</v>
      </c>
      <c r="JI45" s="11">
        <v>470.5333558332307</v>
      </c>
      <c r="JJ45" s="11">
        <v>470.64402267415795</v>
      </c>
      <c r="JK45" s="11">
        <v>407.33748515519619</v>
      </c>
      <c r="JL45" s="11">
        <v>420.18994728216848</v>
      </c>
      <c r="JM45" s="11">
        <v>402.81169551169802</v>
      </c>
      <c r="JN45" s="11">
        <v>244.39751616084783</v>
      </c>
      <c r="JO45" s="11">
        <v>237.09222676006908</v>
      </c>
      <c r="JP45" s="11">
        <v>304.33239840489472</v>
      </c>
      <c r="JQ45" s="11">
        <v>303.62640806385014</v>
      </c>
      <c r="JR45" s="11">
        <v>270.3163286560212</v>
      </c>
      <c r="JS45" s="11">
        <v>100.98036145272199</v>
      </c>
      <c r="JT45" s="11">
        <v>39.0418020819708</v>
      </c>
      <c r="JU45" s="11">
        <v>48.017611299567378</v>
      </c>
      <c r="JV45" s="11">
        <v>31.402974272123217</v>
      </c>
      <c r="JW45" s="11">
        <v>7.8586026575067081E-12</v>
      </c>
      <c r="JX45" s="11">
        <v>37.564796908050909</v>
      </c>
      <c r="JY45" s="11">
        <v>64.449557675195777</v>
      </c>
      <c r="JZ45" s="11">
        <v>82.717047827534969</v>
      </c>
      <c r="KA45" s="11">
        <v>105.2437448076752</v>
      </c>
      <c r="KB45" s="11">
        <v>124.0541093082452</v>
      </c>
      <c r="KC45" s="11">
        <v>137.74865174475786</v>
      </c>
      <c r="KD45" s="11">
        <v>150.36945591479594</v>
      </c>
      <c r="KE45" s="11">
        <v>146.69793451088617</v>
      </c>
      <c r="KF45" s="11">
        <v>136.39069394333774</v>
      </c>
      <c r="KG45" s="11">
        <v>113.68775145257749</v>
      </c>
      <c r="KH45" s="11">
        <v>104.94345569878458</v>
      </c>
      <c r="KI45" s="11">
        <v>76.998064035955423</v>
      </c>
      <c r="KJ45" s="11">
        <v>71.992791915151528</v>
      </c>
      <c r="KK45" s="11">
        <v>65.954048565733444</v>
      </c>
      <c r="KL45" s="23"/>
      <c r="KM45" s="11">
        <f>SMALL(Tabela2[[#This Row],[1]:[285]],1)</f>
        <v>7.8586026575067081E-12</v>
      </c>
      <c r="KN45" s="11">
        <f>MATCH(Tabela2[[#This Row],[1° menor]],Tabela2[[#This Row],[1]:[285]],0)</f>
        <v>270</v>
      </c>
      <c r="KO4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5" s="11">
        <f>VLOOKUP(Tabela2[[#This Row],[Shape]],shape!A:D,4,0)+VLOOKUP(Tabela2[[#This Row],[Shape]]+1,shape!A:E,5,0)*Tabela2[[#This Row],[% avanc]]</f>
        <v>8544.8116110658502</v>
      </c>
      <c r="KQ45" s="15">
        <f>Tabela2[[#This Row],[8686,881807]]/Tabela2[[#Headers],[8686,881807]]</f>
        <v>0.98364543237831692</v>
      </c>
      <c r="KR45" s="11">
        <f>Tabela2[[#This Row],[8686,881807]]-KP44</f>
        <v>0</v>
      </c>
      <c r="KS45" s="11">
        <f>(Tabela2[[#This Row],[hora bus]]-H44)*86400</f>
        <v>44.000000227242708</v>
      </c>
      <c r="KT45" s="11">
        <f>Tabela2[[#This Row],[desloc]]/Tabela2[[#This Row],[seconds]]</f>
        <v>0</v>
      </c>
      <c r="KU45" s="11">
        <f>Tabela2[[#This Row],[spd m/s]]*3.6</f>
        <v>0</v>
      </c>
      <c r="KV45" s="23"/>
      <c r="KW45" s="22">
        <f t="shared" si="0"/>
        <v>0</v>
      </c>
      <c r="KX45" s="23">
        <f t="shared" si="1"/>
        <v>0.5</v>
      </c>
      <c r="KY45" s="23">
        <f t="shared" si="2"/>
        <v>1</v>
      </c>
      <c r="KZ45" s="23">
        <f t="shared" si="3"/>
        <v>21</v>
      </c>
      <c r="LA45" s="23">
        <f t="shared" si="4"/>
        <v>0</v>
      </c>
      <c r="LB45" s="23">
        <f t="shared" si="5"/>
        <v>1</v>
      </c>
      <c r="LC45" s="23">
        <f t="shared" si="6"/>
        <v>8</v>
      </c>
      <c r="LD45" s="23">
        <f t="shared" si="7"/>
        <v>0</v>
      </c>
      <c r="LE45" s="23">
        <f t="shared" si="8"/>
        <v>8544.8116110658502</v>
      </c>
      <c r="LF45" s="22">
        <f t="shared" si="17"/>
        <v>0</v>
      </c>
      <c r="LG45" s="23">
        <f t="shared" si="9"/>
        <v>0</v>
      </c>
      <c r="LH45" s="23">
        <f t="shared" si="10"/>
        <v>0</v>
      </c>
      <c r="LI45" s="23">
        <f t="shared" si="11"/>
        <v>8570.3152119992501</v>
      </c>
      <c r="LJ45" s="23">
        <f t="shared" si="12"/>
        <v>8544.8116110658502</v>
      </c>
      <c r="LK45" s="23">
        <f t="shared" si="13"/>
        <v>0.5</v>
      </c>
      <c r="LL45" s="23">
        <f t="shared" si="14"/>
        <v>0</v>
      </c>
      <c r="LM45" s="23">
        <f t="shared" si="15"/>
        <v>1</v>
      </c>
      <c r="LN45" s="23">
        <f t="shared" si="16"/>
        <v>1</v>
      </c>
    </row>
    <row r="46" spans="1:326" x14ac:dyDescent="0.25">
      <c r="A46" s="22">
        <v>78014</v>
      </c>
      <c r="B46" s="22">
        <v>1</v>
      </c>
      <c r="C46" s="23" t="s">
        <v>872</v>
      </c>
      <c r="D46" s="22">
        <v>332</v>
      </c>
      <c r="E46" s="24">
        <v>2.4305555555555556E-2</v>
      </c>
      <c r="F46" s="23" t="s">
        <v>775</v>
      </c>
      <c r="G46" s="23" t="b">
        <v>1</v>
      </c>
      <c r="H46" s="25">
        <v>43538.024305555555</v>
      </c>
      <c r="I46" s="26" t="s">
        <v>180</v>
      </c>
      <c r="J46" s="23" t="s">
        <v>181</v>
      </c>
      <c r="K46" s="11">
        <f>IF(AND(Tabela2[[#This Row],[hora bus]]=H45,Tabela2[[#This Row],[lat bus]]=I45,Tabela2[[#This Row],[lon bus]]=J45),1,0)</f>
        <v>0</v>
      </c>
      <c r="L46" s="23"/>
      <c r="M46" s="11">
        <v>78</v>
      </c>
      <c r="N46" s="11">
        <v>12494.830021888851</v>
      </c>
      <c r="O46" s="11">
        <v>12486.806861253204</v>
      </c>
      <c r="P46" s="11">
        <v>12475.971219330722</v>
      </c>
      <c r="Q46" s="11">
        <v>12416.529272290421</v>
      </c>
      <c r="R46" s="11">
        <v>12334.820621563395</v>
      </c>
      <c r="S46" s="11">
        <v>12320.088836036259</v>
      </c>
      <c r="T46" s="11">
        <v>12301.020183692543</v>
      </c>
      <c r="U46" s="11">
        <v>12288.814142005907</v>
      </c>
      <c r="V46" s="11">
        <v>12271.172379100031</v>
      </c>
      <c r="W46" s="11">
        <v>12257.347773330403</v>
      </c>
      <c r="X46" s="11">
        <v>12244.75714924055</v>
      </c>
      <c r="Y46" s="11">
        <v>12218.091008311309</v>
      </c>
      <c r="Z46" s="11">
        <v>12199.530930423911</v>
      </c>
      <c r="AA46" s="11">
        <v>12174.625643012387</v>
      </c>
      <c r="AB46" s="11">
        <v>12162.874276923478</v>
      </c>
      <c r="AC46" s="11">
        <v>12146.07688209562</v>
      </c>
      <c r="AD46" s="11">
        <v>12121.80903308475</v>
      </c>
      <c r="AE46" s="11">
        <v>12113.01994745246</v>
      </c>
      <c r="AF46" s="11">
        <v>12051.80430932218</v>
      </c>
      <c r="AG46" s="11">
        <v>12030.872930985972</v>
      </c>
      <c r="AH46" s="11">
        <v>12008.271750808733</v>
      </c>
      <c r="AI46" s="11">
        <v>11988.48660329489</v>
      </c>
      <c r="AJ46" s="11">
        <v>11970.387159713189</v>
      </c>
      <c r="AK46" s="11">
        <v>11957.655815437727</v>
      </c>
      <c r="AL46" s="11">
        <v>11934.210824216272</v>
      </c>
      <c r="AM46" s="11">
        <v>11926.006924847261</v>
      </c>
      <c r="AN46" s="11">
        <v>11916.384564365255</v>
      </c>
      <c r="AO46" s="11">
        <v>11912.998509820854</v>
      </c>
      <c r="AP46" s="11">
        <v>11917.713394892624</v>
      </c>
      <c r="AQ46" s="11">
        <v>11928.574183629566</v>
      </c>
      <c r="AR46" s="11">
        <v>11931.665721828511</v>
      </c>
      <c r="AS46" s="11">
        <v>11932.639967432253</v>
      </c>
      <c r="AT46" s="11">
        <v>11946.306747432751</v>
      </c>
      <c r="AU46" s="11">
        <v>11955.055531408401</v>
      </c>
      <c r="AV46" s="11">
        <v>11953.326558570843</v>
      </c>
      <c r="AW46" s="11">
        <v>11960.843739794504</v>
      </c>
      <c r="AX46" s="11">
        <v>11971.095554319198</v>
      </c>
      <c r="AY46" s="11">
        <v>11970.842707840173</v>
      </c>
      <c r="AZ46" s="11">
        <v>11961.312523304416</v>
      </c>
      <c r="BA46" s="11">
        <v>11943.754960262595</v>
      </c>
      <c r="BB46" s="11">
        <v>11906.350739140325</v>
      </c>
      <c r="BC46" s="11">
        <v>11839.952965292594</v>
      </c>
      <c r="BD46" s="11">
        <v>11777.603418943312</v>
      </c>
      <c r="BE46" s="11">
        <v>11763.088392712647</v>
      </c>
      <c r="BF46" s="11">
        <v>11746.976967201908</v>
      </c>
      <c r="BG46" s="11">
        <v>11720.46928104626</v>
      </c>
      <c r="BH46" s="11">
        <v>11716.191749337335</v>
      </c>
      <c r="BI46" s="11">
        <v>11705.844298156573</v>
      </c>
      <c r="BJ46" s="11">
        <v>11686.676337576891</v>
      </c>
      <c r="BK46" s="11">
        <v>11624.333822083925</v>
      </c>
      <c r="BL46" s="11">
        <v>11421.845874307674</v>
      </c>
      <c r="BM46" s="11">
        <v>11327.722095321091</v>
      </c>
      <c r="BN46" s="11">
        <v>11321.736594648884</v>
      </c>
      <c r="BO46" s="11">
        <v>11228.754927625116</v>
      </c>
      <c r="BP46" s="11">
        <v>11234.809367840558</v>
      </c>
      <c r="BQ46" s="11">
        <v>11156.329112075415</v>
      </c>
      <c r="BR46" s="11">
        <v>11088.338786588773</v>
      </c>
      <c r="BS46" s="11">
        <v>11068.2068781655</v>
      </c>
      <c r="BT46" s="11">
        <v>11023.30502409807</v>
      </c>
      <c r="BU46" s="11">
        <v>10978.236571828094</v>
      </c>
      <c r="BV46" s="11">
        <v>10999.797255863332</v>
      </c>
      <c r="BW46" s="11">
        <v>10852.238381205911</v>
      </c>
      <c r="BX46" s="11">
        <v>10746.424904834928</v>
      </c>
      <c r="BY46" s="11">
        <v>10608.921556702628</v>
      </c>
      <c r="BZ46" s="11">
        <v>10579.665221091504</v>
      </c>
      <c r="CA46" s="11">
        <v>10537.351912154953</v>
      </c>
      <c r="CB46" s="11">
        <v>10474.717993386512</v>
      </c>
      <c r="CC46" s="11">
        <v>10354.655366186358</v>
      </c>
      <c r="CD46" s="11">
        <v>10261.833316445753</v>
      </c>
      <c r="CE46" s="11">
        <v>10171.692223757867</v>
      </c>
      <c r="CF46" s="11">
        <v>10092.407299546927</v>
      </c>
      <c r="CG46" s="11">
        <v>9905.3651017099237</v>
      </c>
      <c r="CH46" s="11">
        <v>9834.95217105341</v>
      </c>
      <c r="CI46" s="11">
        <v>9650.6513204742932</v>
      </c>
      <c r="CJ46" s="11">
        <v>9583.7088165695204</v>
      </c>
      <c r="CK46" s="11">
        <v>9497.7240156386524</v>
      </c>
      <c r="CL46" s="11">
        <v>9472.457870991504</v>
      </c>
      <c r="CM46" s="11">
        <v>9426.5227230567671</v>
      </c>
      <c r="CN46" s="11">
        <v>9370.8777662955854</v>
      </c>
      <c r="CO46" s="11">
        <v>9292.6854217545879</v>
      </c>
      <c r="CP46" s="11">
        <v>9243.6795939065596</v>
      </c>
      <c r="CQ46" s="11">
        <v>9056.1565957037456</v>
      </c>
      <c r="CR46" s="11">
        <v>8891.5087192388764</v>
      </c>
      <c r="CS46" s="11">
        <v>8825.81292266327</v>
      </c>
      <c r="CT46" s="11">
        <v>8800.4430877891391</v>
      </c>
      <c r="CU46" s="11">
        <v>8760.9026387819158</v>
      </c>
      <c r="CV46" s="11">
        <v>8667.2948402984148</v>
      </c>
      <c r="CW46" s="11">
        <v>8547.8096427278615</v>
      </c>
      <c r="CX46" s="11">
        <v>8493.3584687182847</v>
      </c>
      <c r="CY46" s="11">
        <v>8440.1224535374513</v>
      </c>
      <c r="CZ46" s="11">
        <v>8390.8037614794721</v>
      </c>
      <c r="DA46" s="11">
        <v>8338.9381727031214</v>
      </c>
      <c r="DB46" s="11">
        <v>8281.0761405486774</v>
      </c>
      <c r="DC46" s="11">
        <v>8184.8866688721628</v>
      </c>
      <c r="DD46" s="11">
        <v>8172.1921294995391</v>
      </c>
      <c r="DE46" s="11">
        <v>8140.4311274955307</v>
      </c>
      <c r="DF46" s="11">
        <v>8125.0370069362552</v>
      </c>
      <c r="DG46" s="11">
        <v>8069.8907934106028</v>
      </c>
      <c r="DH46" s="11">
        <v>8022.5957229481828</v>
      </c>
      <c r="DI46" s="11">
        <v>7967.1136504935848</v>
      </c>
      <c r="DJ46" s="11">
        <v>7899.5679134541988</v>
      </c>
      <c r="DK46" s="11">
        <v>7639.7012402337068</v>
      </c>
      <c r="DL46" s="11">
        <v>7636.0691887838138</v>
      </c>
      <c r="DM46" s="11">
        <v>7598.3990282503028</v>
      </c>
      <c r="DN46" s="11">
        <v>7538.8375537889115</v>
      </c>
      <c r="DO46" s="11">
        <v>7526.6387756347658</v>
      </c>
      <c r="DP46" s="11">
        <v>7468.0648688645761</v>
      </c>
      <c r="DQ46" s="11">
        <v>7474.0878783274411</v>
      </c>
      <c r="DR46" s="11">
        <v>7467.8548258348064</v>
      </c>
      <c r="DS46" s="11">
        <v>7458.6120677505369</v>
      </c>
      <c r="DT46" s="11">
        <v>7442.2769944928086</v>
      </c>
      <c r="DU46" s="11">
        <v>7431.2670545420351</v>
      </c>
      <c r="DV46" s="11">
        <v>7419.21554123652</v>
      </c>
      <c r="DW46" s="11">
        <v>7411.2437116621441</v>
      </c>
      <c r="DX46" s="11">
        <v>7272.7703676481406</v>
      </c>
      <c r="DY46" s="11">
        <v>7277.077115747491</v>
      </c>
      <c r="DZ46" s="11">
        <v>7242.7517113126205</v>
      </c>
      <c r="EA46" s="11">
        <v>7131.0070280574619</v>
      </c>
      <c r="EB46" s="11">
        <v>7121.5129475686344</v>
      </c>
      <c r="EC46" s="11">
        <v>6953.9809014249222</v>
      </c>
      <c r="ED46" s="11">
        <v>6898.1675387696978</v>
      </c>
      <c r="EE46" s="11">
        <v>6665.5885433667117</v>
      </c>
      <c r="EF46" s="11">
        <v>6480.7589751865062</v>
      </c>
      <c r="EG46" s="11">
        <v>6324.0994538489767</v>
      </c>
      <c r="EH46" s="11">
        <v>6204.7229073207427</v>
      </c>
      <c r="EI46" s="11">
        <v>6142.8329386899732</v>
      </c>
      <c r="EJ46" s="11">
        <v>6090.2434964699059</v>
      </c>
      <c r="EK46" s="11">
        <v>6008.2781424026871</v>
      </c>
      <c r="EL46" s="11">
        <v>5996.6708102008115</v>
      </c>
      <c r="EM46" s="11">
        <v>5909.9308364153067</v>
      </c>
      <c r="EN46" s="11">
        <v>5822.2842564530247</v>
      </c>
      <c r="EO46" s="11">
        <v>5782.8061801466947</v>
      </c>
      <c r="EP46" s="11">
        <v>5659.5597463704444</v>
      </c>
      <c r="EQ46" s="11">
        <v>5606.6647382784813</v>
      </c>
      <c r="ER46" s="11">
        <v>5493.1424353024422</v>
      </c>
      <c r="ES46" s="11">
        <v>5450.9531240578535</v>
      </c>
      <c r="ET46" s="11">
        <v>5389.1980921946515</v>
      </c>
      <c r="EU46" s="11">
        <v>5341.0128759711633</v>
      </c>
      <c r="EV46" s="11">
        <v>5285.7083281965679</v>
      </c>
      <c r="EW46" s="11">
        <v>5076.107743762178</v>
      </c>
      <c r="EX46" s="11">
        <v>5035.3179065443346</v>
      </c>
      <c r="EY46" s="11">
        <v>4897.7790061573514</v>
      </c>
      <c r="EZ46" s="11">
        <v>4779.2968546071406</v>
      </c>
      <c r="FA46" s="11">
        <v>4728.6634524423889</v>
      </c>
      <c r="FB46" s="11">
        <v>4698.6128276214422</v>
      </c>
      <c r="FC46" s="11">
        <v>4652.3888470557022</v>
      </c>
      <c r="FD46" s="11">
        <v>4544.0658852060396</v>
      </c>
      <c r="FE46" s="11">
        <v>4397.5864604248</v>
      </c>
      <c r="FF46" s="11">
        <v>4390.6720692036524</v>
      </c>
      <c r="FG46" s="11">
        <v>4353.1186516683247</v>
      </c>
      <c r="FH46" s="11">
        <v>4281.8363979768328</v>
      </c>
      <c r="FI46" s="11">
        <v>4250.6512514056603</v>
      </c>
      <c r="FJ46" s="11">
        <v>4244.9551524831841</v>
      </c>
      <c r="FK46" s="11">
        <v>4239.8260587117411</v>
      </c>
      <c r="FL46" s="11">
        <v>4237.7931543450059</v>
      </c>
      <c r="FM46" s="11">
        <v>4224.2724789605008</v>
      </c>
      <c r="FN46" s="11">
        <v>4234.6689263671942</v>
      </c>
      <c r="FO46" s="11">
        <v>4231.0886205280267</v>
      </c>
      <c r="FP46" s="11">
        <v>4226.290702566278</v>
      </c>
      <c r="FQ46" s="11">
        <v>4228.5980826356226</v>
      </c>
      <c r="FR46" s="11">
        <v>4204.656449796521</v>
      </c>
      <c r="FS46" s="11">
        <v>4169.1574614024239</v>
      </c>
      <c r="FT46" s="11">
        <v>4104.1062958459715</v>
      </c>
      <c r="FU46" s="11">
        <v>3997.1503362433723</v>
      </c>
      <c r="FV46" s="11">
        <v>3961.2276390458992</v>
      </c>
      <c r="FW46" s="11">
        <v>3932.6165803190138</v>
      </c>
      <c r="FX46" s="11">
        <v>3903.0754862512085</v>
      </c>
      <c r="FY46" s="11">
        <v>3879.9500737695557</v>
      </c>
      <c r="FZ46" s="11">
        <v>3850.7269345644208</v>
      </c>
      <c r="GA46" s="11">
        <v>3831.2431594816203</v>
      </c>
      <c r="GB46" s="11">
        <v>3805.7232506611367</v>
      </c>
      <c r="GC46" s="11">
        <v>3782.7486158093375</v>
      </c>
      <c r="GD46" s="11">
        <v>3770.1003639084192</v>
      </c>
      <c r="GE46" s="11">
        <v>3759.1567077955697</v>
      </c>
      <c r="GF46" s="11">
        <v>3752.8605254405684</v>
      </c>
      <c r="GG46" s="11">
        <v>3742.1280371816729</v>
      </c>
      <c r="GH46" s="11">
        <v>3736.9313375746287</v>
      </c>
      <c r="GI46" s="11">
        <v>3719.518184841726</v>
      </c>
      <c r="GJ46" s="11">
        <v>3696.8751623220733</v>
      </c>
      <c r="GK46" s="11">
        <v>3670.9464777888688</v>
      </c>
      <c r="GL46" s="11">
        <v>3670.2321925399865</v>
      </c>
      <c r="GM46" s="11">
        <v>3639.0715273080828</v>
      </c>
      <c r="GN46" s="11">
        <v>3618.0907585315094</v>
      </c>
      <c r="GO46" s="11">
        <v>3585.3597818304711</v>
      </c>
      <c r="GP46" s="11">
        <v>3500.8262318940651</v>
      </c>
      <c r="GQ46" s="11">
        <v>3361.8170545242042</v>
      </c>
      <c r="GR46" s="11">
        <v>3204.9592116572612</v>
      </c>
      <c r="GS46" s="11">
        <v>3142.4129130006399</v>
      </c>
      <c r="GT46" s="11">
        <v>3124.5314181374547</v>
      </c>
      <c r="GU46" s="11">
        <v>3102.6513796517183</v>
      </c>
      <c r="GV46" s="11">
        <v>3083.5496496731384</v>
      </c>
      <c r="GW46" s="11">
        <v>3066.7075448449477</v>
      </c>
      <c r="GX46" s="11">
        <v>3054.2380416407382</v>
      </c>
      <c r="GY46" s="11">
        <v>2975.1256817304334</v>
      </c>
      <c r="GZ46" s="11">
        <v>3027.9698590172184</v>
      </c>
      <c r="HA46" s="11">
        <v>3028.346690468305</v>
      </c>
      <c r="HB46" s="11">
        <v>3022.7340469933683</v>
      </c>
      <c r="HC46" s="11">
        <v>3018.5672889479765</v>
      </c>
      <c r="HD46" s="11">
        <v>3016.526830282517</v>
      </c>
      <c r="HE46" s="11">
        <v>2994.3093104007198</v>
      </c>
      <c r="HF46" s="11">
        <v>2881.7472934388247</v>
      </c>
      <c r="HG46" s="11">
        <v>2807.689199971072</v>
      </c>
      <c r="HH46" s="11">
        <v>2733.7200144941653</v>
      </c>
      <c r="HI46" s="11">
        <v>2701.2049799988645</v>
      </c>
      <c r="HJ46" s="11">
        <v>2677.3010121789107</v>
      </c>
      <c r="HK46" s="11">
        <v>2642.1452234544495</v>
      </c>
      <c r="HL46" s="11">
        <v>2618.2697241880078</v>
      </c>
      <c r="HM46" s="11">
        <v>2570.9324231543633</v>
      </c>
      <c r="HN46" s="11">
        <v>2523.2170496529066</v>
      </c>
      <c r="HO46" s="11">
        <v>2497.2283369302413</v>
      </c>
      <c r="HP46" s="11">
        <v>2520.8783595114842</v>
      </c>
      <c r="HQ46" s="11">
        <v>2513.5019377765484</v>
      </c>
      <c r="HR46" s="11">
        <v>2434.6425906169516</v>
      </c>
      <c r="HS46" s="11">
        <v>2458.9627482649398</v>
      </c>
      <c r="HT46" s="11">
        <v>2470.460644271785</v>
      </c>
      <c r="HU46" s="11">
        <v>2435.9633796907578</v>
      </c>
      <c r="HV46" s="11">
        <v>2432.6787999269081</v>
      </c>
      <c r="HW46" s="11">
        <v>2413.7913812433303</v>
      </c>
      <c r="HX46" s="11">
        <v>2387.5650090555741</v>
      </c>
      <c r="HY46" s="11">
        <v>2344.3493091310174</v>
      </c>
      <c r="HZ46" s="11">
        <v>2188.750476774776</v>
      </c>
      <c r="IA46" s="11">
        <v>2044.5086158057927</v>
      </c>
      <c r="IB46" s="11">
        <v>1996.4109547502123</v>
      </c>
      <c r="IC46" s="11">
        <v>1943.3368539695191</v>
      </c>
      <c r="ID46" s="11">
        <v>1895.9788842892378</v>
      </c>
      <c r="IE46" s="11">
        <v>1841.0549582178655</v>
      </c>
      <c r="IF46" s="11">
        <v>1716.1282856158193</v>
      </c>
      <c r="IG46" s="11">
        <v>1688.2153926712049</v>
      </c>
      <c r="IH46" s="11">
        <v>1645.1900775298586</v>
      </c>
      <c r="II46" s="11">
        <v>1608.0595996043949</v>
      </c>
      <c r="IJ46" s="11">
        <v>1556.9650825410936</v>
      </c>
      <c r="IK46" s="11">
        <v>1518.744778793103</v>
      </c>
      <c r="IL46" s="11">
        <v>1476.6965474813971</v>
      </c>
      <c r="IM46" s="11">
        <v>1413.7862623557501</v>
      </c>
      <c r="IN46" s="11">
        <v>1277.4351425166342</v>
      </c>
      <c r="IO46" s="11">
        <v>1245.707871629716</v>
      </c>
      <c r="IP46" s="11">
        <v>1244.1123116757026</v>
      </c>
      <c r="IQ46" s="11">
        <v>1188.3625030000048</v>
      </c>
      <c r="IR46" s="11">
        <v>1119.5626163135059</v>
      </c>
      <c r="IS46" s="11">
        <v>1079.8233575691897</v>
      </c>
      <c r="IT46" s="11">
        <v>1056.6418165077507</v>
      </c>
      <c r="IU46" s="11">
        <v>1039.0072543057934</v>
      </c>
      <c r="IV46" s="11">
        <v>1032.9277386045574</v>
      </c>
      <c r="IW46" s="11">
        <v>1022.2648410141051</v>
      </c>
      <c r="IX46" s="11">
        <v>1001.0449233780516</v>
      </c>
      <c r="IY46" s="11">
        <v>960.06595823541738</v>
      </c>
      <c r="IZ46" s="11">
        <v>909.80406718309393</v>
      </c>
      <c r="JA46" s="11">
        <v>817.74160155906702</v>
      </c>
      <c r="JB46" s="11">
        <v>709.14698865376909</v>
      </c>
      <c r="JC46" s="11">
        <v>631.113205344893</v>
      </c>
      <c r="JD46" s="11">
        <v>615.42605027019806</v>
      </c>
      <c r="JE46" s="11">
        <v>603.94687478319224</v>
      </c>
      <c r="JF46" s="11">
        <v>595.80297619105954</v>
      </c>
      <c r="JG46" s="11">
        <v>512.39810066415293</v>
      </c>
      <c r="JH46" s="11">
        <v>475.05871582598479</v>
      </c>
      <c r="JI46" s="11">
        <v>470.5333558332307</v>
      </c>
      <c r="JJ46" s="11">
        <v>470.64402267415795</v>
      </c>
      <c r="JK46" s="11">
        <v>407.33748515519619</v>
      </c>
      <c r="JL46" s="11">
        <v>420.18994728216848</v>
      </c>
      <c r="JM46" s="11">
        <v>402.81169551169802</v>
      </c>
      <c r="JN46" s="11">
        <v>244.39751616084783</v>
      </c>
      <c r="JO46" s="11">
        <v>237.09222676006908</v>
      </c>
      <c r="JP46" s="11">
        <v>304.33239840489472</v>
      </c>
      <c r="JQ46" s="11">
        <v>303.62640806385014</v>
      </c>
      <c r="JR46" s="11">
        <v>270.3163286560212</v>
      </c>
      <c r="JS46" s="11">
        <v>100.98036145272199</v>
      </c>
      <c r="JT46" s="11">
        <v>39.0418020819708</v>
      </c>
      <c r="JU46" s="11">
        <v>48.017611299567378</v>
      </c>
      <c r="JV46" s="11">
        <v>31.402974272123217</v>
      </c>
      <c r="JW46" s="11">
        <v>7.8586026575067081E-12</v>
      </c>
      <c r="JX46" s="11">
        <v>37.564796908050909</v>
      </c>
      <c r="JY46" s="11">
        <v>64.449557675195777</v>
      </c>
      <c r="JZ46" s="11">
        <v>82.717047827534969</v>
      </c>
      <c r="KA46" s="11">
        <v>105.2437448076752</v>
      </c>
      <c r="KB46" s="11">
        <v>124.0541093082452</v>
      </c>
      <c r="KC46" s="11">
        <v>137.74865174475786</v>
      </c>
      <c r="KD46" s="11">
        <v>150.36945591479594</v>
      </c>
      <c r="KE46" s="11">
        <v>146.69793451088617</v>
      </c>
      <c r="KF46" s="11">
        <v>136.39069394333774</v>
      </c>
      <c r="KG46" s="11">
        <v>113.68775145257749</v>
      </c>
      <c r="KH46" s="11">
        <v>104.94345569878458</v>
      </c>
      <c r="KI46" s="11">
        <v>76.998064035955423</v>
      </c>
      <c r="KJ46" s="11">
        <v>71.992791915151528</v>
      </c>
      <c r="KK46" s="11">
        <v>65.954048565733444</v>
      </c>
      <c r="KL46" s="23"/>
      <c r="KM46" s="11">
        <f>SMALL(Tabela2[[#This Row],[1]:[285]],1)</f>
        <v>7.8586026575067081E-12</v>
      </c>
      <c r="KN46" s="11">
        <f>MATCH(Tabela2[[#This Row],[1° menor]],Tabela2[[#This Row],[1]:[285]],0)</f>
        <v>270</v>
      </c>
      <c r="KO4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6" s="11">
        <f>VLOOKUP(Tabela2[[#This Row],[Shape]],shape!A:D,4,0)+VLOOKUP(Tabela2[[#This Row],[Shape]]+1,shape!A:E,5,0)*Tabela2[[#This Row],[% avanc]]</f>
        <v>8544.8116110658502</v>
      </c>
      <c r="KQ46" s="15">
        <f>Tabela2[[#This Row],[8686,881807]]/Tabela2[[#Headers],[8686,881807]]</f>
        <v>0.98364543237831692</v>
      </c>
      <c r="KR46" s="11">
        <f>Tabela2[[#This Row],[8686,881807]]-KP45</f>
        <v>0</v>
      </c>
      <c r="KS46" s="11">
        <f>(Tabela2[[#This Row],[hora bus]]-H45)*86400</f>
        <v>44.999999832361937</v>
      </c>
      <c r="KT46" s="11">
        <f>Tabela2[[#This Row],[desloc]]/Tabela2[[#This Row],[seconds]]</f>
        <v>0</v>
      </c>
      <c r="KU46" s="11">
        <f>Tabela2[[#This Row],[spd m/s]]*3.6</f>
        <v>0</v>
      </c>
      <c r="KV46" s="23"/>
      <c r="KW46" s="22">
        <f t="shared" si="0"/>
        <v>0</v>
      </c>
      <c r="KX46" s="23">
        <f t="shared" si="1"/>
        <v>0.5</v>
      </c>
      <c r="KY46" s="23">
        <f t="shared" si="2"/>
        <v>1</v>
      </c>
      <c r="KZ46" s="23">
        <f t="shared" si="3"/>
        <v>20</v>
      </c>
      <c r="LA46" s="23">
        <f t="shared" si="4"/>
        <v>0</v>
      </c>
      <c r="LB46" s="23">
        <f t="shared" si="5"/>
        <v>1</v>
      </c>
      <c r="LC46" s="23">
        <f t="shared" si="6"/>
        <v>7</v>
      </c>
      <c r="LD46" s="23">
        <f t="shared" si="7"/>
        <v>0</v>
      </c>
      <c r="LE46" s="23">
        <f t="shared" si="8"/>
        <v>8544.8116110658502</v>
      </c>
      <c r="LF46" s="22">
        <f t="shared" si="17"/>
        <v>0</v>
      </c>
      <c r="LG46" s="23">
        <f t="shared" si="9"/>
        <v>0</v>
      </c>
      <c r="LH46" s="23">
        <f t="shared" si="10"/>
        <v>0</v>
      </c>
      <c r="LI46" s="23">
        <f t="shared" si="11"/>
        <v>8570.3152119992501</v>
      </c>
      <c r="LJ46" s="23">
        <f t="shared" si="12"/>
        <v>8544.8116110658502</v>
      </c>
      <c r="LK46" s="23">
        <f t="shared" si="13"/>
        <v>0.5</v>
      </c>
      <c r="LL46" s="23">
        <f t="shared" si="14"/>
        <v>0</v>
      </c>
      <c r="LM46" s="23">
        <f t="shared" si="15"/>
        <v>1</v>
      </c>
      <c r="LN46" s="23">
        <f t="shared" si="16"/>
        <v>1</v>
      </c>
    </row>
    <row r="47" spans="1:326" x14ac:dyDescent="0.25">
      <c r="A47" s="22">
        <v>78015</v>
      </c>
      <c r="B47" s="22">
        <v>1</v>
      </c>
      <c r="C47" s="23" t="s">
        <v>873</v>
      </c>
      <c r="D47" s="22">
        <v>332</v>
      </c>
      <c r="E47" s="24">
        <v>2.4305555555555556E-2</v>
      </c>
      <c r="F47" s="23" t="s">
        <v>775</v>
      </c>
      <c r="G47" s="23" t="b">
        <v>1</v>
      </c>
      <c r="H47" s="25">
        <v>43538.024826388886</v>
      </c>
      <c r="I47" s="26" t="s">
        <v>180</v>
      </c>
      <c r="J47" s="23" t="s">
        <v>181</v>
      </c>
      <c r="K47" s="11">
        <f>IF(AND(Tabela2[[#This Row],[hora bus]]=H46,Tabela2[[#This Row],[lat bus]]=I46,Tabela2[[#This Row],[lon bus]]=J46),1,0)</f>
        <v>0</v>
      </c>
      <c r="L47" s="23"/>
      <c r="M47" s="11">
        <v>80</v>
      </c>
      <c r="N47" s="11">
        <v>12494.830021888851</v>
      </c>
      <c r="O47" s="11">
        <v>12486.806861253204</v>
      </c>
      <c r="P47" s="11">
        <v>12475.971219330722</v>
      </c>
      <c r="Q47" s="11">
        <v>12416.529272290421</v>
      </c>
      <c r="R47" s="11">
        <v>12334.820621563395</v>
      </c>
      <c r="S47" s="11">
        <v>12320.088836036259</v>
      </c>
      <c r="T47" s="11">
        <v>12301.020183692543</v>
      </c>
      <c r="U47" s="11">
        <v>12288.814142005907</v>
      </c>
      <c r="V47" s="11">
        <v>12271.172379100031</v>
      </c>
      <c r="W47" s="11">
        <v>12257.347773330403</v>
      </c>
      <c r="X47" s="11">
        <v>12244.75714924055</v>
      </c>
      <c r="Y47" s="11">
        <v>12218.091008311309</v>
      </c>
      <c r="Z47" s="11">
        <v>12199.530930423911</v>
      </c>
      <c r="AA47" s="11">
        <v>12174.625643012387</v>
      </c>
      <c r="AB47" s="11">
        <v>12162.874276923478</v>
      </c>
      <c r="AC47" s="11">
        <v>12146.07688209562</v>
      </c>
      <c r="AD47" s="11">
        <v>12121.80903308475</v>
      </c>
      <c r="AE47" s="11">
        <v>12113.01994745246</v>
      </c>
      <c r="AF47" s="11">
        <v>12051.80430932218</v>
      </c>
      <c r="AG47" s="11">
        <v>12030.872930985972</v>
      </c>
      <c r="AH47" s="11">
        <v>12008.271750808733</v>
      </c>
      <c r="AI47" s="11">
        <v>11988.48660329489</v>
      </c>
      <c r="AJ47" s="11">
        <v>11970.387159713189</v>
      </c>
      <c r="AK47" s="11">
        <v>11957.655815437727</v>
      </c>
      <c r="AL47" s="11">
        <v>11934.210824216272</v>
      </c>
      <c r="AM47" s="11">
        <v>11926.006924847261</v>
      </c>
      <c r="AN47" s="11">
        <v>11916.384564365255</v>
      </c>
      <c r="AO47" s="11">
        <v>11912.998509820854</v>
      </c>
      <c r="AP47" s="11">
        <v>11917.713394892624</v>
      </c>
      <c r="AQ47" s="11">
        <v>11928.574183629566</v>
      </c>
      <c r="AR47" s="11">
        <v>11931.665721828511</v>
      </c>
      <c r="AS47" s="11">
        <v>11932.639967432253</v>
      </c>
      <c r="AT47" s="11">
        <v>11946.306747432751</v>
      </c>
      <c r="AU47" s="11">
        <v>11955.055531408401</v>
      </c>
      <c r="AV47" s="11">
        <v>11953.326558570843</v>
      </c>
      <c r="AW47" s="11">
        <v>11960.843739794504</v>
      </c>
      <c r="AX47" s="11">
        <v>11971.095554319198</v>
      </c>
      <c r="AY47" s="11">
        <v>11970.842707840173</v>
      </c>
      <c r="AZ47" s="11">
        <v>11961.312523304416</v>
      </c>
      <c r="BA47" s="11">
        <v>11943.754960262595</v>
      </c>
      <c r="BB47" s="11">
        <v>11906.350739140325</v>
      </c>
      <c r="BC47" s="11">
        <v>11839.952965292594</v>
      </c>
      <c r="BD47" s="11">
        <v>11777.603418943312</v>
      </c>
      <c r="BE47" s="11">
        <v>11763.088392712647</v>
      </c>
      <c r="BF47" s="11">
        <v>11746.976967201908</v>
      </c>
      <c r="BG47" s="11">
        <v>11720.46928104626</v>
      </c>
      <c r="BH47" s="11">
        <v>11716.191749337335</v>
      </c>
      <c r="BI47" s="11">
        <v>11705.844298156573</v>
      </c>
      <c r="BJ47" s="11">
        <v>11686.676337576891</v>
      </c>
      <c r="BK47" s="11">
        <v>11624.333822083925</v>
      </c>
      <c r="BL47" s="11">
        <v>11421.845874307674</v>
      </c>
      <c r="BM47" s="11">
        <v>11327.722095321091</v>
      </c>
      <c r="BN47" s="11">
        <v>11321.736594648884</v>
      </c>
      <c r="BO47" s="11">
        <v>11228.754927625116</v>
      </c>
      <c r="BP47" s="11">
        <v>11234.809367840558</v>
      </c>
      <c r="BQ47" s="11">
        <v>11156.329112075415</v>
      </c>
      <c r="BR47" s="11">
        <v>11088.338786588773</v>
      </c>
      <c r="BS47" s="11">
        <v>11068.2068781655</v>
      </c>
      <c r="BT47" s="11">
        <v>11023.30502409807</v>
      </c>
      <c r="BU47" s="11">
        <v>10978.236571828094</v>
      </c>
      <c r="BV47" s="11">
        <v>10999.797255863332</v>
      </c>
      <c r="BW47" s="11">
        <v>10852.238381205911</v>
      </c>
      <c r="BX47" s="11">
        <v>10746.424904834928</v>
      </c>
      <c r="BY47" s="11">
        <v>10608.921556702628</v>
      </c>
      <c r="BZ47" s="11">
        <v>10579.665221091504</v>
      </c>
      <c r="CA47" s="11">
        <v>10537.351912154953</v>
      </c>
      <c r="CB47" s="11">
        <v>10474.717993386512</v>
      </c>
      <c r="CC47" s="11">
        <v>10354.655366186358</v>
      </c>
      <c r="CD47" s="11">
        <v>10261.833316445753</v>
      </c>
      <c r="CE47" s="11">
        <v>10171.692223757867</v>
      </c>
      <c r="CF47" s="11">
        <v>10092.407299546927</v>
      </c>
      <c r="CG47" s="11">
        <v>9905.3651017099237</v>
      </c>
      <c r="CH47" s="11">
        <v>9834.95217105341</v>
      </c>
      <c r="CI47" s="11">
        <v>9650.6513204742932</v>
      </c>
      <c r="CJ47" s="11">
        <v>9583.7088165695204</v>
      </c>
      <c r="CK47" s="11">
        <v>9497.7240156386524</v>
      </c>
      <c r="CL47" s="11">
        <v>9472.457870991504</v>
      </c>
      <c r="CM47" s="11">
        <v>9426.5227230567671</v>
      </c>
      <c r="CN47" s="11">
        <v>9370.8777662955854</v>
      </c>
      <c r="CO47" s="11">
        <v>9292.6854217545879</v>
      </c>
      <c r="CP47" s="11">
        <v>9243.6795939065596</v>
      </c>
      <c r="CQ47" s="11">
        <v>9056.1565957037456</v>
      </c>
      <c r="CR47" s="11">
        <v>8891.5087192388764</v>
      </c>
      <c r="CS47" s="11">
        <v>8825.81292266327</v>
      </c>
      <c r="CT47" s="11">
        <v>8800.4430877891391</v>
      </c>
      <c r="CU47" s="11">
        <v>8760.9026387819158</v>
      </c>
      <c r="CV47" s="11">
        <v>8667.2948402984148</v>
      </c>
      <c r="CW47" s="11">
        <v>8547.8096427278615</v>
      </c>
      <c r="CX47" s="11">
        <v>8493.3584687182847</v>
      </c>
      <c r="CY47" s="11">
        <v>8440.1224535374513</v>
      </c>
      <c r="CZ47" s="11">
        <v>8390.8037614794721</v>
      </c>
      <c r="DA47" s="11">
        <v>8338.9381727031214</v>
      </c>
      <c r="DB47" s="11">
        <v>8281.0761405486774</v>
      </c>
      <c r="DC47" s="11">
        <v>8184.8866688721628</v>
      </c>
      <c r="DD47" s="11">
        <v>8172.1921294995391</v>
      </c>
      <c r="DE47" s="11">
        <v>8140.4311274955307</v>
      </c>
      <c r="DF47" s="11">
        <v>8125.0370069362552</v>
      </c>
      <c r="DG47" s="11">
        <v>8069.8907934106028</v>
      </c>
      <c r="DH47" s="11">
        <v>8022.5957229481828</v>
      </c>
      <c r="DI47" s="11">
        <v>7967.1136504935848</v>
      </c>
      <c r="DJ47" s="11">
        <v>7899.5679134541988</v>
      </c>
      <c r="DK47" s="11">
        <v>7639.7012402337068</v>
      </c>
      <c r="DL47" s="11">
        <v>7636.0691887838138</v>
      </c>
      <c r="DM47" s="11">
        <v>7598.3990282503028</v>
      </c>
      <c r="DN47" s="11">
        <v>7538.8375537889115</v>
      </c>
      <c r="DO47" s="11">
        <v>7526.6387756347658</v>
      </c>
      <c r="DP47" s="11">
        <v>7468.0648688645761</v>
      </c>
      <c r="DQ47" s="11">
        <v>7474.0878783274411</v>
      </c>
      <c r="DR47" s="11">
        <v>7467.8548258348064</v>
      </c>
      <c r="DS47" s="11">
        <v>7458.6120677505369</v>
      </c>
      <c r="DT47" s="11">
        <v>7442.2769944928086</v>
      </c>
      <c r="DU47" s="11">
        <v>7431.2670545420351</v>
      </c>
      <c r="DV47" s="11">
        <v>7419.21554123652</v>
      </c>
      <c r="DW47" s="11">
        <v>7411.2437116621441</v>
      </c>
      <c r="DX47" s="11">
        <v>7272.7703676481406</v>
      </c>
      <c r="DY47" s="11">
        <v>7277.077115747491</v>
      </c>
      <c r="DZ47" s="11">
        <v>7242.7517113126205</v>
      </c>
      <c r="EA47" s="11">
        <v>7131.0070280574619</v>
      </c>
      <c r="EB47" s="11">
        <v>7121.5129475686344</v>
      </c>
      <c r="EC47" s="11">
        <v>6953.9809014249222</v>
      </c>
      <c r="ED47" s="11">
        <v>6898.1675387696978</v>
      </c>
      <c r="EE47" s="11">
        <v>6665.5885433667117</v>
      </c>
      <c r="EF47" s="11">
        <v>6480.7589751865062</v>
      </c>
      <c r="EG47" s="11">
        <v>6324.0994538489767</v>
      </c>
      <c r="EH47" s="11">
        <v>6204.7229073207427</v>
      </c>
      <c r="EI47" s="11">
        <v>6142.8329386899732</v>
      </c>
      <c r="EJ47" s="11">
        <v>6090.2434964699059</v>
      </c>
      <c r="EK47" s="11">
        <v>6008.2781424026871</v>
      </c>
      <c r="EL47" s="11">
        <v>5996.6708102008115</v>
      </c>
      <c r="EM47" s="11">
        <v>5909.9308364153067</v>
      </c>
      <c r="EN47" s="11">
        <v>5822.2842564530247</v>
      </c>
      <c r="EO47" s="11">
        <v>5782.8061801466947</v>
      </c>
      <c r="EP47" s="11">
        <v>5659.5597463704444</v>
      </c>
      <c r="EQ47" s="11">
        <v>5606.6647382784813</v>
      </c>
      <c r="ER47" s="11">
        <v>5493.1424353024422</v>
      </c>
      <c r="ES47" s="11">
        <v>5450.9531240578535</v>
      </c>
      <c r="ET47" s="11">
        <v>5389.1980921946515</v>
      </c>
      <c r="EU47" s="11">
        <v>5341.0128759711633</v>
      </c>
      <c r="EV47" s="11">
        <v>5285.7083281965679</v>
      </c>
      <c r="EW47" s="11">
        <v>5076.107743762178</v>
      </c>
      <c r="EX47" s="11">
        <v>5035.3179065443346</v>
      </c>
      <c r="EY47" s="11">
        <v>4897.7790061573514</v>
      </c>
      <c r="EZ47" s="11">
        <v>4779.2968546071406</v>
      </c>
      <c r="FA47" s="11">
        <v>4728.6634524423889</v>
      </c>
      <c r="FB47" s="11">
        <v>4698.6128276214422</v>
      </c>
      <c r="FC47" s="11">
        <v>4652.3888470557022</v>
      </c>
      <c r="FD47" s="11">
        <v>4544.0658852060396</v>
      </c>
      <c r="FE47" s="11">
        <v>4397.5864604248</v>
      </c>
      <c r="FF47" s="11">
        <v>4390.6720692036524</v>
      </c>
      <c r="FG47" s="11">
        <v>4353.1186516683247</v>
      </c>
      <c r="FH47" s="11">
        <v>4281.8363979768328</v>
      </c>
      <c r="FI47" s="11">
        <v>4250.6512514056603</v>
      </c>
      <c r="FJ47" s="11">
        <v>4244.9551524831841</v>
      </c>
      <c r="FK47" s="11">
        <v>4239.8260587117411</v>
      </c>
      <c r="FL47" s="11">
        <v>4237.7931543450059</v>
      </c>
      <c r="FM47" s="11">
        <v>4224.2724789605008</v>
      </c>
      <c r="FN47" s="11">
        <v>4234.6689263671942</v>
      </c>
      <c r="FO47" s="11">
        <v>4231.0886205280267</v>
      </c>
      <c r="FP47" s="11">
        <v>4226.290702566278</v>
      </c>
      <c r="FQ47" s="11">
        <v>4228.5980826356226</v>
      </c>
      <c r="FR47" s="11">
        <v>4204.656449796521</v>
      </c>
      <c r="FS47" s="11">
        <v>4169.1574614024239</v>
      </c>
      <c r="FT47" s="11">
        <v>4104.1062958459715</v>
      </c>
      <c r="FU47" s="11">
        <v>3997.1503362433723</v>
      </c>
      <c r="FV47" s="11">
        <v>3961.2276390458992</v>
      </c>
      <c r="FW47" s="11">
        <v>3932.6165803190138</v>
      </c>
      <c r="FX47" s="11">
        <v>3903.0754862512085</v>
      </c>
      <c r="FY47" s="11">
        <v>3879.9500737695557</v>
      </c>
      <c r="FZ47" s="11">
        <v>3850.7269345644208</v>
      </c>
      <c r="GA47" s="11">
        <v>3831.2431594816203</v>
      </c>
      <c r="GB47" s="11">
        <v>3805.7232506611367</v>
      </c>
      <c r="GC47" s="11">
        <v>3782.7486158093375</v>
      </c>
      <c r="GD47" s="11">
        <v>3770.1003639084192</v>
      </c>
      <c r="GE47" s="11">
        <v>3759.1567077955697</v>
      </c>
      <c r="GF47" s="11">
        <v>3752.8605254405684</v>
      </c>
      <c r="GG47" s="11">
        <v>3742.1280371816729</v>
      </c>
      <c r="GH47" s="11">
        <v>3736.9313375746287</v>
      </c>
      <c r="GI47" s="11">
        <v>3719.518184841726</v>
      </c>
      <c r="GJ47" s="11">
        <v>3696.8751623220733</v>
      </c>
      <c r="GK47" s="11">
        <v>3670.9464777888688</v>
      </c>
      <c r="GL47" s="11">
        <v>3670.2321925399865</v>
      </c>
      <c r="GM47" s="11">
        <v>3639.0715273080828</v>
      </c>
      <c r="GN47" s="11">
        <v>3618.0907585315094</v>
      </c>
      <c r="GO47" s="11">
        <v>3585.3597818304711</v>
      </c>
      <c r="GP47" s="11">
        <v>3500.8262318940651</v>
      </c>
      <c r="GQ47" s="11">
        <v>3361.8170545242042</v>
      </c>
      <c r="GR47" s="11">
        <v>3204.9592116572612</v>
      </c>
      <c r="GS47" s="11">
        <v>3142.4129130006399</v>
      </c>
      <c r="GT47" s="11">
        <v>3124.5314181374547</v>
      </c>
      <c r="GU47" s="11">
        <v>3102.6513796517183</v>
      </c>
      <c r="GV47" s="11">
        <v>3083.5496496731384</v>
      </c>
      <c r="GW47" s="11">
        <v>3066.7075448449477</v>
      </c>
      <c r="GX47" s="11">
        <v>3054.2380416407382</v>
      </c>
      <c r="GY47" s="11">
        <v>2975.1256817304334</v>
      </c>
      <c r="GZ47" s="11">
        <v>3027.9698590172184</v>
      </c>
      <c r="HA47" s="11">
        <v>3028.346690468305</v>
      </c>
      <c r="HB47" s="11">
        <v>3022.7340469933683</v>
      </c>
      <c r="HC47" s="11">
        <v>3018.5672889479765</v>
      </c>
      <c r="HD47" s="11">
        <v>3016.526830282517</v>
      </c>
      <c r="HE47" s="11">
        <v>2994.3093104007198</v>
      </c>
      <c r="HF47" s="11">
        <v>2881.7472934388247</v>
      </c>
      <c r="HG47" s="11">
        <v>2807.689199971072</v>
      </c>
      <c r="HH47" s="11">
        <v>2733.7200144941653</v>
      </c>
      <c r="HI47" s="11">
        <v>2701.2049799988645</v>
      </c>
      <c r="HJ47" s="11">
        <v>2677.3010121789107</v>
      </c>
      <c r="HK47" s="11">
        <v>2642.1452234544495</v>
      </c>
      <c r="HL47" s="11">
        <v>2618.2697241880078</v>
      </c>
      <c r="HM47" s="11">
        <v>2570.9324231543633</v>
      </c>
      <c r="HN47" s="11">
        <v>2523.2170496529066</v>
      </c>
      <c r="HO47" s="11">
        <v>2497.2283369302413</v>
      </c>
      <c r="HP47" s="11">
        <v>2520.8783595114842</v>
      </c>
      <c r="HQ47" s="11">
        <v>2513.5019377765484</v>
      </c>
      <c r="HR47" s="11">
        <v>2434.6425906169516</v>
      </c>
      <c r="HS47" s="11">
        <v>2458.9627482649398</v>
      </c>
      <c r="HT47" s="11">
        <v>2470.460644271785</v>
      </c>
      <c r="HU47" s="11">
        <v>2435.9633796907578</v>
      </c>
      <c r="HV47" s="11">
        <v>2432.6787999269081</v>
      </c>
      <c r="HW47" s="11">
        <v>2413.7913812433303</v>
      </c>
      <c r="HX47" s="11">
        <v>2387.5650090555741</v>
      </c>
      <c r="HY47" s="11">
        <v>2344.3493091310174</v>
      </c>
      <c r="HZ47" s="11">
        <v>2188.750476774776</v>
      </c>
      <c r="IA47" s="11">
        <v>2044.5086158057927</v>
      </c>
      <c r="IB47" s="11">
        <v>1996.4109547502123</v>
      </c>
      <c r="IC47" s="11">
        <v>1943.3368539695191</v>
      </c>
      <c r="ID47" s="11">
        <v>1895.9788842892378</v>
      </c>
      <c r="IE47" s="11">
        <v>1841.0549582178655</v>
      </c>
      <c r="IF47" s="11">
        <v>1716.1282856158193</v>
      </c>
      <c r="IG47" s="11">
        <v>1688.2153926712049</v>
      </c>
      <c r="IH47" s="11">
        <v>1645.1900775298586</v>
      </c>
      <c r="II47" s="11">
        <v>1608.0595996043949</v>
      </c>
      <c r="IJ47" s="11">
        <v>1556.9650825410936</v>
      </c>
      <c r="IK47" s="11">
        <v>1518.744778793103</v>
      </c>
      <c r="IL47" s="11">
        <v>1476.6965474813971</v>
      </c>
      <c r="IM47" s="11">
        <v>1413.7862623557501</v>
      </c>
      <c r="IN47" s="11">
        <v>1277.4351425166342</v>
      </c>
      <c r="IO47" s="11">
        <v>1245.707871629716</v>
      </c>
      <c r="IP47" s="11">
        <v>1244.1123116757026</v>
      </c>
      <c r="IQ47" s="11">
        <v>1188.3625030000048</v>
      </c>
      <c r="IR47" s="11">
        <v>1119.5626163135059</v>
      </c>
      <c r="IS47" s="11">
        <v>1079.8233575691897</v>
      </c>
      <c r="IT47" s="11">
        <v>1056.6418165077507</v>
      </c>
      <c r="IU47" s="11">
        <v>1039.0072543057934</v>
      </c>
      <c r="IV47" s="11">
        <v>1032.9277386045574</v>
      </c>
      <c r="IW47" s="11">
        <v>1022.2648410141051</v>
      </c>
      <c r="IX47" s="11">
        <v>1001.0449233780516</v>
      </c>
      <c r="IY47" s="11">
        <v>960.06595823541738</v>
      </c>
      <c r="IZ47" s="11">
        <v>909.80406718309393</v>
      </c>
      <c r="JA47" s="11">
        <v>817.74160155906702</v>
      </c>
      <c r="JB47" s="11">
        <v>709.14698865376909</v>
      </c>
      <c r="JC47" s="11">
        <v>631.113205344893</v>
      </c>
      <c r="JD47" s="11">
        <v>615.42605027019806</v>
      </c>
      <c r="JE47" s="11">
        <v>603.94687478319224</v>
      </c>
      <c r="JF47" s="11">
        <v>595.80297619105954</v>
      </c>
      <c r="JG47" s="11">
        <v>512.39810066415293</v>
      </c>
      <c r="JH47" s="11">
        <v>475.05871582598479</v>
      </c>
      <c r="JI47" s="11">
        <v>470.5333558332307</v>
      </c>
      <c r="JJ47" s="11">
        <v>470.64402267415795</v>
      </c>
      <c r="JK47" s="11">
        <v>407.33748515519619</v>
      </c>
      <c r="JL47" s="11">
        <v>420.18994728216848</v>
      </c>
      <c r="JM47" s="11">
        <v>402.81169551169802</v>
      </c>
      <c r="JN47" s="11">
        <v>244.39751616084783</v>
      </c>
      <c r="JO47" s="11">
        <v>237.09222676006908</v>
      </c>
      <c r="JP47" s="11">
        <v>304.33239840489472</v>
      </c>
      <c r="JQ47" s="11">
        <v>303.62640806385014</v>
      </c>
      <c r="JR47" s="11">
        <v>270.3163286560212</v>
      </c>
      <c r="JS47" s="11">
        <v>100.98036145272199</v>
      </c>
      <c r="JT47" s="11">
        <v>39.0418020819708</v>
      </c>
      <c r="JU47" s="11">
        <v>48.017611299567378</v>
      </c>
      <c r="JV47" s="11">
        <v>31.402974272123217</v>
      </c>
      <c r="JW47" s="11">
        <v>7.8586026575067081E-12</v>
      </c>
      <c r="JX47" s="11">
        <v>37.564796908050909</v>
      </c>
      <c r="JY47" s="11">
        <v>64.449557675195777</v>
      </c>
      <c r="JZ47" s="11">
        <v>82.717047827534969</v>
      </c>
      <c r="KA47" s="11">
        <v>105.2437448076752</v>
      </c>
      <c r="KB47" s="11">
        <v>124.0541093082452</v>
      </c>
      <c r="KC47" s="11">
        <v>137.74865174475786</v>
      </c>
      <c r="KD47" s="11">
        <v>150.36945591479594</v>
      </c>
      <c r="KE47" s="11">
        <v>146.69793451088617</v>
      </c>
      <c r="KF47" s="11">
        <v>136.39069394333774</v>
      </c>
      <c r="KG47" s="11">
        <v>113.68775145257749</v>
      </c>
      <c r="KH47" s="11">
        <v>104.94345569878458</v>
      </c>
      <c r="KI47" s="11">
        <v>76.998064035955423</v>
      </c>
      <c r="KJ47" s="11">
        <v>71.992791915151528</v>
      </c>
      <c r="KK47" s="11">
        <v>65.954048565733444</v>
      </c>
      <c r="KL47" s="23"/>
      <c r="KM47" s="11">
        <f>SMALL(Tabela2[[#This Row],[1]:[285]],1)</f>
        <v>7.8586026575067081E-12</v>
      </c>
      <c r="KN47" s="11">
        <f>MATCH(Tabela2[[#This Row],[1° menor]],Tabela2[[#This Row],[1]:[285]],0)</f>
        <v>270</v>
      </c>
      <c r="KO4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7" s="11">
        <f>VLOOKUP(Tabela2[[#This Row],[Shape]],shape!A:D,4,0)+VLOOKUP(Tabela2[[#This Row],[Shape]]+1,shape!A:E,5,0)*Tabela2[[#This Row],[% avanc]]</f>
        <v>8544.8116110658502</v>
      </c>
      <c r="KQ47" s="15">
        <f>Tabela2[[#This Row],[8686,881807]]/Tabela2[[#Headers],[8686,881807]]</f>
        <v>0.98364543237831692</v>
      </c>
      <c r="KR47" s="11">
        <f>Tabela2[[#This Row],[8686,881807]]-KP46</f>
        <v>0</v>
      </c>
      <c r="KS47" s="11">
        <f>(Tabela2[[#This Row],[hora bus]]-H46)*86400</f>
        <v>44.999999832361937</v>
      </c>
      <c r="KT47" s="11">
        <f>Tabela2[[#This Row],[desloc]]/Tabela2[[#This Row],[seconds]]</f>
        <v>0</v>
      </c>
      <c r="KU47" s="11">
        <f>Tabela2[[#This Row],[spd m/s]]*3.6</f>
        <v>0</v>
      </c>
      <c r="KV47" s="23"/>
      <c r="KW47" s="22">
        <f t="shared" si="0"/>
        <v>0</v>
      </c>
      <c r="KX47" s="23">
        <f t="shared" si="1"/>
        <v>0.5</v>
      </c>
      <c r="KY47" s="23">
        <f t="shared" si="2"/>
        <v>1</v>
      </c>
      <c r="KZ47" s="23">
        <f t="shared" si="3"/>
        <v>19</v>
      </c>
      <c r="LA47" s="23">
        <f t="shared" si="4"/>
        <v>0</v>
      </c>
      <c r="LB47" s="23">
        <f t="shared" si="5"/>
        <v>1</v>
      </c>
      <c r="LC47" s="23">
        <f t="shared" si="6"/>
        <v>6</v>
      </c>
      <c r="LD47" s="23">
        <f t="shared" si="7"/>
        <v>0</v>
      </c>
      <c r="LE47" s="23">
        <f t="shared" si="8"/>
        <v>8544.8116110658502</v>
      </c>
      <c r="LF47" s="22">
        <f t="shared" si="17"/>
        <v>0</v>
      </c>
      <c r="LG47" s="23">
        <f t="shared" si="9"/>
        <v>0</v>
      </c>
      <c r="LH47" s="23">
        <f t="shared" si="10"/>
        <v>0</v>
      </c>
      <c r="LI47" s="23">
        <f t="shared" si="11"/>
        <v>8570.3152119992501</v>
      </c>
      <c r="LJ47" s="23">
        <f t="shared" si="12"/>
        <v>8544.8116110658502</v>
      </c>
      <c r="LK47" s="23">
        <f t="shared" si="13"/>
        <v>0.5</v>
      </c>
      <c r="LL47" s="23">
        <f t="shared" si="14"/>
        <v>0</v>
      </c>
      <c r="LM47" s="23">
        <f t="shared" si="15"/>
        <v>1</v>
      </c>
      <c r="LN47" s="23">
        <f t="shared" si="16"/>
        <v>1</v>
      </c>
    </row>
    <row r="48" spans="1:326" x14ac:dyDescent="0.25">
      <c r="A48" s="22">
        <v>78017</v>
      </c>
      <c r="B48" s="22">
        <v>1</v>
      </c>
      <c r="C48" s="23" t="s">
        <v>875</v>
      </c>
      <c r="D48" s="22">
        <v>332</v>
      </c>
      <c r="E48" s="24">
        <v>2.5000000000000001E-2</v>
      </c>
      <c r="F48" s="23" t="s">
        <v>775</v>
      </c>
      <c r="G48" s="23" t="b">
        <v>1</v>
      </c>
      <c r="H48" s="25">
        <v>43538.025370370371</v>
      </c>
      <c r="I48" s="26" t="s">
        <v>180</v>
      </c>
      <c r="J48" s="23" t="s">
        <v>181</v>
      </c>
      <c r="K48" s="11">
        <f>IF(AND(Tabela2[[#This Row],[hora bus]]=H47,Tabela2[[#This Row],[lat bus]]=I47,Tabela2[[#This Row],[lon bus]]=J47),1,0)</f>
        <v>0</v>
      </c>
      <c r="L48" s="23"/>
      <c r="M48" s="11">
        <v>82</v>
      </c>
      <c r="N48" s="11">
        <v>12494.830021888851</v>
      </c>
      <c r="O48" s="11">
        <v>12486.806861253204</v>
      </c>
      <c r="P48" s="11">
        <v>12475.971219330722</v>
      </c>
      <c r="Q48" s="11">
        <v>12416.529272290421</v>
      </c>
      <c r="R48" s="11">
        <v>12334.820621563395</v>
      </c>
      <c r="S48" s="11">
        <v>12320.088836036259</v>
      </c>
      <c r="T48" s="11">
        <v>12301.020183692543</v>
      </c>
      <c r="U48" s="11">
        <v>12288.814142005907</v>
      </c>
      <c r="V48" s="11">
        <v>12271.172379100031</v>
      </c>
      <c r="W48" s="11">
        <v>12257.347773330403</v>
      </c>
      <c r="X48" s="11">
        <v>12244.75714924055</v>
      </c>
      <c r="Y48" s="11">
        <v>12218.091008311309</v>
      </c>
      <c r="Z48" s="11">
        <v>12199.530930423911</v>
      </c>
      <c r="AA48" s="11">
        <v>12174.625643012387</v>
      </c>
      <c r="AB48" s="11">
        <v>12162.874276923478</v>
      </c>
      <c r="AC48" s="11">
        <v>12146.07688209562</v>
      </c>
      <c r="AD48" s="11">
        <v>12121.80903308475</v>
      </c>
      <c r="AE48" s="11">
        <v>12113.01994745246</v>
      </c>
      <c r="AF48" s="11">
        <v>12051.80430932218</v>
      </c>
      <c r="AG48" s="11">
        <v>12030.872930985972</v>
      </c>
      <c r="AH48" s="11">
        <v>12008.271750808733</v>
      </c>
      <c r="AI48" s="11">
        <v>11988.48660329489</v>
      </c>
      <c r="AJ48" s="11">
        <v>11970.387159713189</v>
      </c>
      <c r="AK48" s="11">
        <v>11957.655815437727</v>
      </c>
      <c r="AL48" s="11">
        <v>11934.210824216272</v>
      </c>
      <c r="AM48" s="11">
        <v>11926.006924847261</v>
      </c>
      <c r="AN48" s="11">
        <v>11916.384564365255</v>
      </c>
      <c r="AO48" s="11">
        <v>11912.998509820854</v>
      </c>
      <c r="AP48" s="11">
        <v>11917.713394892624</v>
      </c>
      <c r="AQ48" s="11">
        <v>11928.574183629566</v>
      </c>
      <c r="AR48" s="11">
        <v>11931.665721828511</v>
      </c>
      <c r="AS48" s="11">
        <v>11932.639967432253</v>
      </c>
      <c r="AT48" s="11">
        <v>11946.306747432751</v>
      </c>
      <c r="AU48" s="11">
        <v>11955.055531408401</v>
      </c>
      <c r="AV48" s="11">
        <v>11953.326558570843</v>
      </c>
      <c r="AW48" s="11">
        <v>11960.843739794504</v>
      </c>
      <c r="AX48" s="11">
        <v>11971.095554319198</v>
      </c>
      <c r="AY48" s="11">
        <v>11970.842707840173</v>
      </c>
      <c r="AZ48" s="11">
        <v>11961.312523304416</v>
      </c>
      <c r="BA48" s="11">
        <v>11943.754960262595</v>
      </c>
      <c r="BB48" s="11">
        <v>11906.350739140325</v>
      </c>
      <c r="BC48" s="11">
        <v>11839.952965292594</v>
      </c>
      <c r="BD48" s="11">
        <v>11777.603418943312</v>
      </c>
      <c r="BE48" s="11">
        <v>11763.088392712647</v>
      </c>
      <c r="BF48" s="11">
        <v>11746.976967201908</v>
      </c>
      <c r="BG48" s="11">
        <v>11720.46928104626</v>
      </c>
      <c r="BH48" s="11">
        <v>11716.191749337335</v>
      </c>
      <c r="BI48" s="11">
        <v>11705.844298156573</v>
      </c>
      <c r="BJ48" s="11">
        <v>11686.676337576891</v>
      </c>
      <c r="BK48" s="11">
        <v>11624.333822083925</v>
      </c>
      <c r="BL48" s="11">
        <v>11421.845874307674</v>
      </c>
      <c r="BM48" s="11">
        <v>11327.722095321091</v>
      </c>
      <c r="BN48" s="11">
        <v>11321.736594648884</v>
      </c>
      <c r="BO48" s="11">
        <v>11228.754927625116</v>
      </c>
      <c r="BP48" s="11">
        <v>11234.809367840558</v>
      </c>
      <c r="BQ48" s="11">
        <v>11156.329112075415</v>
      </c>
      <c r="BR48" s="11">
        <v>11088.338786588773</v>
      </c>
      <c r="BS48" s="11">
        <v>11068.2068781655</v>
      </c>
      <c r="BT48" s="11">
        <v>11023.30502409807</v>
      </c>
      <c r="BU48" s="11">
        <v>10978.236571828094</v>
      </c>
      <c r="BV48" s="11">
        <v>10999.797255863332</v>
      </c>
      <c r="BW48" s="11">
        <v>10852.238381205911</v>
      </c>
      <c r="BX48" s="11">
        <v>10746.424904834928</v>
      </c>
      <c r="BY48" s="11">
        <v>10608.921556702628</v>
      </c>
      <c r="BZ48" s="11">
        <v>10579.665221091504</v>
      </c>
      <c r="CA48" s="11">
        <v>10537.351912154953</v>
      </c>
      <c r="CB48" s="11">
        <v>10474.717993386512</v>
      </c>
      <c r="CC48" s="11">
        <v>10354.655366186358</v>
      </c>
      <c r="CD48" s="11">
        <v>10261.833316445753</v>
      </c>
      <c r="CE48" s="11">
        <v>10171.692223757867</v>
      </c>
      <c r="CF48" s="11">
        <v>10092.407299546927</v>
      </c>
      <c r="CG48" s="11">
        <v>9905.3651017099237</v>
      </c>
      <c r="CH48" s="11">
        <v>9834.95217105341</v>
      </c>
      <c r="CI48" s="11">
        <v>9650.6513204742932</v>
      </c>
      <c r="CJ48" s="11">
        <v>9583.7088165695204</v>
      </c>
      <c r="CK48" s="11">
        <v>9497.7240156386524</v>
      </c>
      <c r="CL48" s="11">
        <v>9472.457870991504</v>
      </c>
      <c r="CM48" s="11">
        <v>9426.5227230567671</v>
      </c>
      <c r="CN48" s="11">
        <v>9370.8777662955854</v>
      </c>
      <c r="CO48" s="11">
        <v>9292.6854217545879</v>
      </c>
      <c r="CP48" s="11">
        <v>9243.6795939065596</v>
      </c>
      <c r="CQ48" s="11">
        <v>9056.1565957037456</v>
      </c>
      <c r="CR48" s="11">
        <v>8891.5087192388764</v>
      </c>
      <c r="CS48" s="11">
        <v>8825.81292266327</v>
      </c>
      <c r="CT48" s="11">
        <v>8800.4430877891391</v>
      </c>
      <c r="CU48" s="11">
        <v>8760.9026387819158</v>
      </c>
      <c r="CV48" s="11">
        <v>8667.2948402984148</v>
      </c>
      <c r="CW48" s="11">
        <v>8547.8096427278615</v>
      </c>
      <c r="CX48" s="11">
        <v>8493.3584687182847</v>
      </c>
      <c r="CY48" s="11">
        <v>8440.1224535374513</v>
      </c>
      <c r="CZ48" s="11">
        <v>8390.8037614794721</v>
      </c>
      <c r="DA48" s="11">
        <v>8338.9381727031214</v>
      </c>
      <c r="DB48" s="11">
        <v>8281.0761405486774</v>
      </c>
      <c r="DC48" s="11">
        <v>8184.8866688721628</v>
      </c>
      <c r="DD48" s="11">
        <v>8172.1921294995391</v>
      </c>
      <c r="DE48" s="11">
        <v>8140.4311274955307</v>
      </c>
      <c r="DF48" s="11">
        <v>8125.0370069362552</v>
      </c>
      <c r="DG48" s="11">
        <v>8069.8907934106028</v>
      </c>
      <c r="DH48" s="11">
        <v>8022.5957229481828</v>
      </c>
      <c r="DI48" s="11">
        <v>7967.1136504935848</v>
      </c>
      <c r="DJ48" s="11">
        <v>7899.5679134541988</v>
      </c>
      <c r="DK48" s="11">
        <v>7639.7012402337068</v>
      </c>
      <c r="DL48" s="11">
        <v>7636.0691887838138</v>
      </c>
      <c r="DM48" s="11">
        <v>7598.3990282503028</v>
      </c>
      <c r="DN48" s="11">
        <v>7538.8375537889115</v>
      </c>
      <c r="DO48" s="11">
        <v>7526.6387756347658</v>
      </c>
      <c r="DP48" s="11">
        <v>7468.0648688645761</v>
      </c>
      <c r="DQ48" s="11">
        <v>7474.0878783274411</v>
      </c>
      <c r="DR48" s="11">
        <v>7467.8548258348064</v>
      </c>
      <c r="DS48" s="11">
        <v>7458.6120677505369</v>
      </c>
      <c r="DT48" s="11">
        <v>7442.2769944928086</v>
      </c>
      <c r="DU48" s="11">
        <v>7431.2670545420351</v>
      </c>
      <c r="DV48" s="11">
        <v>7419.21554123652</v>
      </c>
      <c r="DW48" s="11">
        <v>7411.2437116621441</v>
      </c>
      <c r="DX48" s="11">
        <v>7272.7703676481406</v>
      </c>
      <c r="DY48" s="11">
        <v>7277.077115747491</v>
      </c>
      <c r="DZ48" s="11">
        <v>7242.7517113126205</v>
      </c>
      <c r="EA48" s="11">
        <v>7131.0070280574619</v>
      </c>
      <c r="EB48" s="11">
        <v>7121.5129475686344</v>
      </c>
      <c r="EC48" s="11">
        <v>6953.9809014249222</v>
      </c>
      <c r="ED48" s="11">
        <v>6898.1675387696978</v>
      </c>
      <c r="EE48" s="11">
        <v>6665.5885433667117</v>
      </c>
      <c r="EF48" s="11">
        <v>6480.7589751865062</v>
      </c>
      <c r="EG48" s="11">
        <v>6324.0994538489767</v>
      </c>
      <c r="EH48" s="11">
        <v>6204.7229073207427</v>
      </c>
      <c r="EI48" s="11">
        <v>6142.8329386899732</v>
      </c>
      <c r="EJ48" s="11">
        <v>6090.2434964699059</v>
      </c>
      <c r="EK48" s="11">
        <v>6008.2781424026871</v>
      </c>
      <c r="EL48" s="11">
        <v>5996.6708102008115</v>
      </c>
      <c r="EM48" s="11">
        <v>5909.9308364153067</v>
      </c>
      <c r="EN48" s="11">
        <v>5822.2842564530247</v>
      </c>
      <c r="EO48" s="11">
        <v>5782.8061801466947</v>
      </c>
      <c r="EP48" s="11">
        <v>5659.5597463704444</v>
      </c>
      <c r="EQ48" s="11">
        <v>5606.6647382784813</v>
      </c>
      <c r="ER48" s="11">
        <v>5493.1424353024422</v>
      </c>
      <c r="ES48" s="11">
        <v>5450.9531240578535</v>
      </c>
      <c r="ET48" s="11">
        <v>5389.1980921946515</v>
      </c>
      <c r="EU48" s="11">
        <v>5341.0128759711633</v>
      </c>
      <c r="EV48" s="11">
        <v>5285.7083281965679</v>
      </c>
      <c r="EW48" s="11">
        <v>5076.107743762178</v>
      </c>
      <c r="EX48" s="11">
        <v>5035.3179065443346</v>
      </c>
      <c r="EY48" s="11">
        <v>4897.7790061573514</v>
      </c>
      <c r="EZ48" s="11">
        <v>4779.2968546071406</v>
      </c>
      <c r="FA48" s="11">
        <v>4728.6634524423889</v>
      </c>
      <c r="FB48" s="11">
        <v>4698.6128276214422</v>
      </c>
      <c r="FC48" s="11">
        <v>4652.3888470557022</v>
      </c>
      <c r="FD48" s="11">
        <v>4544.0658852060396</v>
      </c>
      <c r="FE48" s="11">
        <v>4397.5864604248</v>
      </c>
      <c r="FF48" s="11">
        <v>4390.6720692036524</v>
      </c>
      <c r="FG48" s="11">
        <v>4353.1186516683247</v>
      </c>
      <c r="FH48" s="11">
        <v>4281.8363979768328</v>
      </c>
      <c r="FI48" s="11">
        <v>4250.6512514056603</v>
      </c>
      <c r="FJ48" s="11">
        <v>4244.9551524831841</v>
      </c>
      <c r="FK48" s="11">
        <v>4239.8260587117411</v>
      </c>
      <c r="FL48" s="11">
        <v>4237.7931543450059</v>
      </c>
      <c r="FM48" s="11">
        <v>4224.2724789605008</v>
      </c>
      <c r="FN48" s="11">
        <v>4234.6689263671942</v>
      </c>
      <c r="FO48" s="11">
        <v>4231.0886205280267</v>
      </c>
      <c r="FP48" s="11">
        <v>4226.290702566278</v>
      </c>
      <c r="FQ48" s="11">
        <v>4228.5980826356226</v>
      </c>
      <c r="FR48" s="11">
        <v>4204.656449796521</v>
      </c>
      <c r="FS48" s="11">
        <v>4169.1574614024239</v>
      </c>
      <c r="FT48" s="11">
        <v>4104.1062958459715</v>
      </c>
      <c r="FU48" s="11">
        <v>3997.1503362433723</v>
      </c>
      <c r="FV48" s="11">
        <v>3961.2276390458992</v>
      </c>
      <c r="FW48" s="11">
        <v>3932.6165803190138</v>
      </c>
      <c r="FX48" s="11">
        <v>3903.0754862512085</v>
      </c>
      <c r="FY48" s="11">
        <v>3879.9500737695557</v>
      </c>
      <c r="FZ48" s="11">
        <v>3850.7269345644208</v>
      </c>
      <c r="GA48" s="11">
        <v>3831.2431594816203</v>
      </c>
      <c r="GB48" s="11">
        <v>3805.7232506611367</v>
      </c>
      <c r="GC48" s="11">
        <v>3782.7486158093375</v>
      </c>
      <c r="GD48" s="11">
        <v>3770.1003639084192</v>
      </c>
      <c r="GE48" s="11">
        <v>3759.1567077955697</v>
      </c>
      <c r="GF48" s="11">
        <v>3752.8605254405684</v>
      </c>
      <c r="GG48" s="11">
        <v>3742.1280371816729</v>
      </c>
      <c r="GH48" s="11">
        <v>3736.9313375746287</v>
      </c>
      <c r="GI48" s="11">
        <v>3719.518184841726</v>
      </c>
      <c r="GJ48" s="11">
        <v>3696.8751623220733</v>
      </c>
      <c r="GK48" s="11">
        <v>3670.9464777888688</v>
      </c>
      <c r="GL48" s="11">
        <v>3670.2321925399865</v>
      </c>
      <c r="GM48" s="11">
        <v>3639.0715273080828</v>
      </c>
      <c r="GN48" s="11">
        <v>3618.0907585315094</v>
      </c>
      <c r="GO48" s="11">
        <v>3585.3597818304711</v>
      </c>
      <c r="GP48" s="11">
        <v>3500.8262318940651</v>
      </c>
      <c r="GQ48" s="11">
        <v>3361.8170545242042</v>
      </c>
      <c r="GR48" s="11">
        <v>3204.9592116572612</v>
      </c>
      <c r="GS48" s="11">
        <v>3142.4129130006399</v>
      </c>
      <c r="GT48" s="11">
        <v>3124.5314181374547</v>
      </c>
      <c r="GU48" s="11">
        <v>3102.6513796517183</v>
      </c>
      <c r="GV48" s="11">
        <v>3083.5496496731384</v>
      </c>
      <c r="GW48" s="11">
        <v>3066.7075448449477</v>
      </c>
      <c r="GX48" s="11">
        <v>3054.2380416407382</v>
      </c>
      <c r="GY48" s="11">
        <v>2975.1256817304334</v>
      </c>
      <c r="GZ48" s="11">
        <v>3027.9698590172184</v>
      </c>
      <c r="HA48" s="11">
        <v>3028.346690468305</v>
      </c>
      <c r="HB48" s="11">
        <v>3022.7340469933683</v>
      </c>
      <c r="HC48" s="11">
        <v>3018.5672889479765</v>
      </c>
      <c r="HD48" s="11">
        <v>3016.526830282517</v>
      </c>
      <c r="HE48" s="11">
        <v>2994.3093104007198</v>
      </c>
      <c r="HF48" s="11">
        <v>2881.7472934388247</v>
      </c>
      <c r="HG48" s="11">
        <v>2807.689199971072</v>
      </c>
      <c r="HH48" s="11">
        <v>2733.7200144941653</v>
      </c>
      <c r="HI48" s="11">
        <v>2701.2049799988645</v>
      </c>
      <c r="HJ48" s="11">
        <v>2677.3010121789107</v>
      </c>
      <c r="HK48" s="11">
        <v>2642.1452234544495</v>
      </c>
      <c r="HL48" s="11">
        <v>2618.2697241880078</v>
      </c>
      <c r="HM48" s="11">
        <v>2570.9324231543633</v>
      </c>
      <c r="HN48" s="11">
        <v>2523.2170496529066</v>
      </c>
      <c r="HO48" s="11">
        <v>2497.2283369302413</v>
      </c>
      <c r="HP48" s="11">
        <v>2520.8783595114842</v>
      </c>
      <c r="HQ48" s="11">
        <v>2513.5019377765484</v>
      </c>
      <c r="HR48" s="11">
        <v>2434.6425906169516</v>
      </c>
      <c r="HS48" s="11">
        <v>2458.9627482649398</v>
      </c>
      <c r="HT48" s="11">
        <v>2470.460644271785</v>
      </c>
      <c r="HU48" s="11">
        <v>2435.9633796907578</v>
      </c>
      <c r="HV48" s="11">
        <v>2432.6787999269081</v>
      </c>
      <c r="HW48" s="11">
        <v>2413.7913812433303</v>
      </c>
      <c r="HX48" s="11">
        <v>2387.5650090555741</v>
      </c>
      <c r="HY48" s="11">
        <v>2344.3493091310174</v>
      </c>
      <c r="HZ48" s="11">
        <v>2188.750476774776</v>
      </c>
      <c r="IA48" s="11">
        <v>2044.5086158057927</v>
      </c>
      <c r="IB48" s="11">
        <v>1996.4109547502123</v>
      </c>
      <c r="IC48" s="11">
        <v>1943.3368539695191</v>
      </c>
      <c r="ID48" s="11">
        <v>1895.9788842892378</v>
      </c>
      <c r="IE48" s="11">
        <v>1841.0549582178655</v>
      </c>
      <c r="IF48" s="11">
        <v>1716.1282856158193</v>
      </c>
      <c r="IG48" s="11">
        <v>1688.2153926712049</v>
      </c>
      <c r="IH48" s="11">
        <v>1645.1900775298586</v>
      </c>
      <c r="II48" s="11">
        <v>1608.0595996043949</v>
      </c>
      <c r="IJ48" s="11">
        <v>1556.9650825410936</v>
      </c>
      <c r="IK48" s="11">
        <v>1518.744778793103</v>
      </c>
      <c r="IL48" s="11">
        <v>1476.6965474813971</v>
      </c>
      <c r="IM48" s="11">
        <v>1413.7862623557501</v>
      </c>
      <c r="IN48" s="11">
        <v>1277.4351425166342</v>
      </c>
      <c r="IO48" s="11">
        <v>1245.707871629716</v>
      </c>
      <c r="IP48" s="11">
        <v>1244.1123116757026</v>
      </c>
      <c r="IQ48" s="11">
        <v>1188.3625030000048</v>
      </c>
      <c r="IR48" s="11">
        <v>1119.5626163135059</v>
      </c>
      <c r="IS48" s="11">
        <v>1079.8233575691897</v>
      </c>
      <c r="IT48" s="11">
        <v>1056.6418165077507</v>
      </c>
      <c r="IU48" s="11">
        <v>1039.0072543057934</v>
      </c>
      <c r="IV48" s="11">
        <v>1032.9277386045574</v>
      </c>
      <c r="IW48" s="11">
        <v>1022.2648410141051</v>
      </c>
      <c r="IX48" s="11">
        <v>1001.0449233780516</v>
      </c>
      <c r="IY48" s="11">
        <v>960.06595823541738</v>
      </c>
      <c r="IZ48" s="11">
        <v>909.80406718309393</v>
      </c>
      <c r="JA48" s="11">
        <v>817.74160155906702</v>
      </c>
      <c r="JB48" s="11">
        <v>709.14698865376909</v>
      </c>
      <c r="JC48" s="11">
        <v>631.113205344893</v>
      </c>
      <c r="JD48" s="11">
        <v>615.42605027019806</v>
      </c>
      <c r="JE48" s="11">
        <v>603.94687478319224</v>
      </c>
      <c r="JF48" s="11">
        <v>595.80297619105954</v>
      </c>
      <c r="JG48" s="11">
        <v>512.39810066415293</v>
      </c>
      <c r="JH48" s="11">
        <v>475.05871582598479</v>
      </c>
      <c r="JI48" s="11">
        <v>470.5333558332307</v>
      </c>
      <c r="JJ48" s="11">
        <v>470.64402267415795</v>
      </c>
      <c r="JK48" s="11">
        <v>407.33748515519619</v>
      </c>
      <c r="JL48" s="11">
        <v>420.18994728216848</v>
      </c>
      <c r="JM48" s="11">
        <v>402.81169551169802</v>
      </c>
      <c r="JN48" s="11">
        <v>244.39751616084783</v>
      </c>
      <c r="JO48" s="11">
        <v>237.09222676006908</v>
      </c>
      <c r="JP48" s="11">
        <v>304.33239840489472</v>
      </c>
      <c r="JQ48" s="11">
        <v>303.62640806385014</v>
      </c>
      <c r="JR48" s="11">
        <v>270.3163286560212</v>
      </c>
      <c r="JS48" s="11">
        <v>100.98036145272199</v>
      </c>
      <c r="JT48" s="11">
        <v>39.0418020819708</v>
      </c>
      <c r="JU48" s="11">
        <v>48.017611299567378</v>
      </c>
      <c r="JV48" s="11">
        <v>31.402974272123217</v>
      </c>
      <c r="JW48" s="11">
        <v>7.8586026575067081E-12</v>
      </c>
      <c r="JX48" s="11">
        <v>37.564796908050909</v>
      </c>
      <c r="JY48" s="11">
        <v>64.449557675195777</v>
      </c>
      <c r="JZ48" s="11">
        <v>82.717047827534969</v>
      </c>
      <c r="KA48" s="11">
        <v>105.2437448076752</v>
      </c>
      <c r="KB48" s="11">
        <v>124.0541093082452</v>
      </c>
      <c r="KC48" s="11">
        <v>137.74865174475786</v>
      </c>
      <c r="KD48" s="11">
        <v>150.36945591479594</v>
      </c>
      <c r="KE48" s="11">
        <v>146.69793451088617</v>
      </c>
      <c r="KF48" s="11">
        <v>136.39069394333774</v>
      </c>
      <c r="KG48" s="11">
        <v>113.68775145257749</v>
      </c>
      <c r="KH48" s="11">
        <v>104.94345569878458</v>
      </c>
      <c r="KI48" s="11">
        <v>76.998064035955423</v>
      </c>
      <c r="KJ48" s="11">
        <v>71.992791915151528</v>
      </c>
      <c r="KK48" s="11">
        <v>65.954048565733444</v>
      </c>
      <c r="KL48" s="23"/>
      <c r="KM48" s="11">
        <f>SMALL(Tabela2[[#This Row],[1]:[285]],1)</f>
        <v>7.8586026575067081E-12</v>
      </c>
      <c r="KN48" s="11">
        <f>MATCH(Tabela2[[#This Row],[1° menor]],Tabela2[[#This Row],[1]:[285]],0)</f>
        <v>270</v>
      </c>
      <c r="KO4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8" s="11">
        <f>VLOOKUP(Tabela2[[#This Row],[Shape]],shape!A:D,4,0)+VLOOKUP(Tabela2[[#This Row],[Shape]]+1,shape!A:E,5,0)*Tabela2[[#This Row],[% avanc]]</f>
        <v>8544.8116110658502</v>
      </c>
      <c r="KQ48" s="15">
        <f>Tabela2[[#This Row],[8686,881807]]/Tabela2[[#Headers],[8686,881807]]</f>
        <v>0.98364543237831692</v>
      </c>
      <c r="KR48" s="11">
        <f>Tabela2[[#This Row],[8686,881807]]-KP47</f>
        <v>0</v>
      </c>
      <c r="KS48" s="11">
        <f>(Tabela2[[#This Row],[hora bus]]-H47)*86400</f>
        <v>47.000000299885869</v>
      </c>
      <c r="KT48" s="11">
        <f>Tabela2[[#This Row],[desloc]]/Tabela2[[#This Row],[seconds]]</f>
        <v>0</v>
      </c>
      <c r="KU48" s="11">
        <f>Tabela2[[#This Row],[spd m/s]]*3.6</f>
        <v>0</v>
      </c>
      <c r="KV48" s="23"/>
      <c r="KW48" s="22">
        <f t="shared" si="0"/>
        <v>0</v>
      </c>
      <c r="KX48" s="23">
        <f t="shared" si="1"/>
        <v>0.5</v>
      </c>
      <c r="KY48" s="23">
        <f t="shared" si="2"/>
        <v>1</v>
      </c>
      <c r="KZ48" s="23">
        <f t="shared" si="3"/>
        <v>18</v>
      </c>
      <c r="LA48" s="23">
        <f t="shared" si="4"/>
        <v>0</v>
      </c>
      <c r="LB48" s="23">
        <f t="shared" si="5"/>
        <v>1</v>
      </c>
      <c r="LC48" s="23">
        <f t="shared" si="6"/>
        <v>5</v>
      </c>
      <c r="LD48" s="23">
        <f t="shared" si="7"/>
        <v>0</v>
      </c>
      <c r="LE48" s="23">
        <f t="shared" si="8"/>
        <v>8544.8116110658502</v>
      </c>
      <c r="LF48" s="22">
        <f t="shared" si="17"/>
        <v>0</v>
      </c>
      <c r="LG48" s="23">
        <f t="shared" si="9"/>
        <v>0</v>
      </c>
      <c r="LH48" s="23">
        <f t="shared" si="10"/>
        <v>0</v>
      </c>
      <c r="LI48" s="23">
        <f t="shared" si="11"/>
        <v>8570.3152119992501</v>
      </c>
      <c r="LJ48" s="23">
        <f t="shared" si="12"/>
        <v>8544.8116110658502</v>
      </c>
      <c r="LK48" s="23">
        <f t="shared" si="13"/>
        <v>0.5</v>
      </c>
      <c r="LL48" s="23">
        <f t="shared" si="14"/>
        <v>0</v>
      </c>
      <c r="LM48" s="23">
        <f t="shared" si="15"/>
        <v>1</v>
      </c>
      <c r="LN48" s="23">
        <f t="shared" si="16"/>
        <v>1</v>
      </c>
    </row>
    <row r="49" spans="1:326" x14ac:dyDescent="0.25">
      <c r="A49" s="22">
        <v>78018</v>
      </c>
      <c r="B49" s="22">
        <v>1</v>
      </c>
      <c r="C49" s="23" t="s">
        <v>876</v>
      </c>
      <c r="D49" s="22">
        <v>332</v>
      </c>
      <c r="E49" s="24">
        <v>2.5694444444444443E-2</v>
      </c>
      <c r="F49" s="23" t="s">
        <v>775</v>
      </c>
      <c r="G49" s="23" t="b">
        <v>1</v>
      </c>
      <c r="H49" s="25">
        <v>43538.025868055556</v>
      </c>
      <c r="I49" s="26" t="s">
        <v>180</v>
      </c>
      <c r="J49" s="23" t="s">
        <v>181</v>
      </c>
      <c r="K49" s="11">
        <f>IF(AND(Tabela2[[#This Row],[hora bus]]=H48,Tabela2[[#This Row],[lat bus]]=I48,Tabela2[[#This Row],[lon bus]]=J48),1,0)</f>
        <v>0</v>
      </c>
      <c r="L49" s="23"/>
      <c r="M49" s="11">
        <v>83</v>
      </c>
      <c r="N49" s="11">
        <v>12494.830021888851</v>
      </c>
      <c r="O49" s="11">
        <v>12486.806861253204</v>
      </c>
      <c r="P49" s="11">
        <v>12475.971219330722</v>
      </c>
      <c r="Q49" s="11">
        <v>12416.529272290421</v>
      </c>
      <c r="R49" s="11">
        <v>12334.820621563395</v>
      </c>
      <c r="S49" s="11">
        <v>12320.088836036259</v>
      </c>
      <c r="T49" s="11">
        <v>12301.020183692543</v>
      </c>
      <c r="U49" s="11">
        <v>12288.814142005907</v>
      </c>
      <c r="V49" s="11">
        <v>12271.172379100031</v>
      </c>
      <c r="W49" s="11">
        <v>12257.347773330403</v>
      </c>
      <c r="X49" s="11">
        <v>12244.75714924055</v>
      </c>
      <c r="Y49" s="11">
        <v>12218.091008311309</v>
      </c>
      <c r="Z49" s="11">
        <v>12199.530930423911</v>
      </c>
      <c r="AA49" s="11">
        <v>12174.625643012387</v>
      </c>
      <c r="AB49" s="11">
        <v>12162.874276923478</v>
      </c>
      <c r="AC49" s="11">
        <v>12146.07688209562</v>
      </c>
      <c r="AD49" s="11">
        <v>12121.80903308475</v>
      </c>
      <c r="AE49" s="11">
        <v>12113.01994745246</v>
      </c>
      <c r="AF49" s="11">
        <v>12051.80430932218</v>
      </c>
      <c r="AG49" s="11">
        <v>12030.872930985972</v>
      </c>
      <c r="AH49" s="11">
        <v>12008.271750808733</v>
      </c>
      <c r="AI49" s="11">
        <v>11988.48660329489</v>
      </c>
      <c r="AJ49" s="11">
        <v>11970.387159713189</v>
      </c>
      <c r="AK49" s="11">
        <v>11957.655815437727</v>
      </c>
      <c r="AL49" s="11">
        <v>11934.210824216272</v>
      </c>
      <c r="AM49" s="11">
        <v>11926.006924847261</v>
      </c>
      <c r="AN49" s="11">
        <v>11916.384564365255</v>
      </c>
      <c r="AO49" s="11">
        <v>11912.998509820854</v>
      </c>
      <c r="AP49" s="11">
        <v>11917.713394892624</v>
      </c>
      <c r="AQ49" s="11">
        <v>11928.574183629566</v>
      </c>
      <c r="AR49" s="11">
        <v>11931.665721828511</v>
      </c>
      <c r="AS49" s="11">
        <v>11932.639967432253</v>
      </c>
      <c r="AT49" s="11">
        <v>11946.306747432751</v>
      </c>
      <c r="AU49" s="11">
        <v>11955.055531408401</v>
      </c>
      <c r="AV49" s="11">
        <v>11953.326558570843</v>
      </c>
      <c r="AW49" s="11">
        <v>11960.843739794504</v>
      </c>
      <c r="AX49" s="11">
        <v>11971.095554319198</v>
      </c>
      <c r="AY49" s="11">
        <v>11970.842707840173</v>
      </c>
      <c r="AZ49" s="11">
        <v>11961.312523304416</v>
      </c>
      <c r="BA49" s="11">
        <v>11943.754960262595</v>
      </c>
      <c r="BB49" s="11">
        <v>11906.350739140325</v>
      </c>
      <c r="BC49" s="11">
        <v>11839.952965292594</v>
      </c>
      <c r="BD49" s="11">
        <v>11777.603418943312</v>
      </c>
      <c r="BE49" s="11">
        <v>11763.088392712647</v>
      </c>
      <c r="BF49" s="11">
        <v>11746.976967201908</v>
      </c>
      <c r="BG49" s="11">
        <v>11720.46928104626</v>
      </c>
      <c r="BH49" s="11">
        <v>11716.191749337335</v>
      </c>
      <c r="BI49" s="11">
        <v>11705.844298156573</v>
      </c>
      <c r="BJ49" s="11">
        <v>11686.676337576891</v>
      </c>
      <c r="BK49" s="11">
        <v>11624.333822083925</v>
      </c>
      <c r="BL49" s="11">
        <v>11421.845874307674</v>
      </c>
      <c r="BM49" s="11">
        <v>11327.722095321091</v>
      </c>
      <c r="BN49" s="11">
        <v>11321.736594648884</v>
      </c>
      <c r="BO49" s="11">
        <v>11228.754927625116</v>
      </c>
      <c r="BP49" s="11">
        <v>11234.809367840558</v>
      </c>
      <c r="BQ49" s="11">
        <v>11156.329112075415</v>
      </c>
      <c r="BR49" s="11">
        <v>11088.338786588773</v>
      </c>
      <c r="BS49" s="11">
        <v>11068.2068781655</v>
      </c>
      <c r="BT49" s="11">
        <v>11023.30502409807</v>
      </c>
      <c r="BU49" s="11">
        <v>10978.236571828094</v>
      </c>
      <c r="BV49" s="11">
        <v>10999.797255863332</v>
      </c>
      <c r="BW49" s="11">
        <v>10852.238381205911</v>
      </c>
      <c r="BX49" s="11">
        <v>10746.424904834928</v>
      </c>
      <c r="BY49" s="11">
        <v>10608.921556702628</v>
      </c>
      <c r="BZ49" s="11">
        <v>10579.665221091504</v>
      </c>
      <c r="CA49" s="11">
        <v>10537.351912154953</v>
      </c>
      <c r="CB49" s="11">
        <v>10474.717993386512</v>
      </c>
      <c r="CC49" s="11">
        <v>10354.655366186358</v>
      </c>
      <c r="CD49" s="11">
        <v>10261.833316445753</v>
      </c>
      <c r="CE49" s="11">
        <v>10171.692223757867</v>
      </c>
      <c r="CF49" s="11">
        <v>10092.407299546927</v>
      </c>
      <c r="CG49" s="11">
        <v>9905.3651017099237</v>
      </c>
      <c r="CH49" s="11">
        <v>9834.95217105341</v>
      </c>
      <c r="CI49" s="11">
        <v>9650.6513204742932</v>
      </c>
      <c r="CJ49" s="11">
        <v>9583.7088165695204</v>
      </c>
      <c r="CK49" s="11">
        <v>9497.7240156386524</v>
      </c>
      <c r="CL49" s="11">
        <v>9472.457870991504</v>
      </c>
      <c r="CM49" s="11">
        <v>9426.5227230567671</v>
      </c>
      <c r="CN49" s="11">
        <v>9370.8777662955854</v>
      </c>
      <c r="CO49" s="11">
        <v>9292.6854217545879</v>
      </c>
      <c r="CP49" s="11">
        <v>9243.6795939065596</v>
      </c>
      <c r="CQ49" s="11">
        <v>9056.1565957037456</v>
      </c>
      <c r="CR49" s="11">
        <v>8891.5087192388764</v>
      </c>
      <c r="CS49" s="11">
        <v>8825.81292266327</v>
      </c>
      <c r="CT49" s="11">
        <v>8800.4430877891391</v>
      </c>
      <c r="CU49" s="11">
        <v>8760.9026387819158</v>
      </c>
      <c r="CV49" s="11">
        <v>8667.2948402984148</v>
      </c>
      <c r="CW49" s="11">
        <v>8547.8096427278615</v>
      </c>
      <c r="CX49" s="11">
        <v>8493.3584687182847</v>
      </c>
      <c r="CY49" s="11">
        <v>8440.1224535374513</v>
      </c>
      <c r="CZ49" s="11">
        <v>8390.8037614794721</v>
      </c>
      <c r="DA49" s="11">
        <v>8338.9381727031214</v>
      </c>
      <c r="DB49" s="11">
        <v>8281.0761405486774</v>
      </c>
      <c r="DC49" s="11">
        <v>8184.8866688721628</v>
      </c>
      <c r="DD49" s="11">
        <v>8172.1921294995391</v>
      </c>
      <c r="DE49" s="11">
        <v>8140.4311274955307</v>
      </c>
      <c r="DF49" s="11">
        <v>8125.0370069362552</v>
      </c>
      <c r="DG49" s="11">
        <v>8069.8907934106028</v>
      </c>
      <c r="DH49" s="11">
        <v>8022.5957229481828</v>
      </c>
      <c r="DI49" s="11">
        <v>7967.1136504935848</v>
      </c>
      <c r="DJ49" s="11">
        <v>7899.5679134541988</v>
      </c>
      <c r="DK49" s="11">
        <v>7639.7012402337068</v>
      </c>
      <c r="DL49" s="11">
        <v>7636.0691887838138</v>
      </c>
      <c r="DM49" s="11">
        <v>7598.3990282503028</v>
      </c>
      <c r="DN49" s="11">
        <v>7538.8375537889115</v>
      </c>
      <c r="DO49" s="11">
        <v>7526.6387756347658</v>
      </c>
      <c r="DP49" s="11">
        <v>7468.0648688645761</v>
      </c>
      <c r="DQ49" s="11">
        <v>7474.0878783274411</v>
      </c>
      <c r="DR49" s="11">
        <v>7467.8548258348064</v>
      </c>
      <c r="DS49" s="11">
        <v>7458.6120677505369</v>
      </c>
      <c r="DT49" s="11">
        <v>7442.2769944928086</v>
      </c>
      <c r="DU49" s="11">
        <v>7431.2670545420351</v>
      </c>
      <c r="DV49" s="11">
        <v>7419.21554123652</v>
      </c>
      <c r="DW49" s="11">
        <v>7411.2437116621441</v>
      </c>
      <c r="DX49" s="11">
        <v>7272.7703676481406</v>
      </c>
      <c r="DY49" s="11">
        <v>7277.077115747491</v>
      </c>
      <c r="DZ49" s="11">
        <v>7242.7517113126205</v>
      </c>
      <c r="EA49" s="11">
        <v>7131.0070280574619</v>
      </c>
      <c r="EB49" s="11">
        <v>7121.5129475686344</v>
      </c>
      <c r="EC49" s="11">
        <v>6953.9809014249222</v>
      </c>
      <c r="ED49" s="11">
        <v>6898.1675387696978</v>
      </c>
      <c r="EE49" s="11">
        <v>6665.5885433667117</v>
      </c>
      <c r="EF49" s="11">
        <v>6480.7589751865062</v>
      </c>
      <c r="EG49" s="11">
        <v>6324.0994538489767</v>
      </c>
      <c r="EH49" s="11">
        <v>6204.7229073207427</v>
      </c>
      <c r="EI49" s="11">
        <v>6142.8329386899732</v>
      </c>
      <c r="EJ49" s="11">
        <v>6090.2434964699059</v>
      </c>
      <c r="EK49" s="11">
        <v>6008.2781424026871</v>
      </c>
      <c r="EL49" s="11">
        <v>5996.6708102008115</v>
      </c>
      <c r="EM49" s="11">
        <v>5909.9308364153067</v>
      </c>
      <c r="EN49" s="11">
        <v>5822.2842564530247</v>
      </c>
      <c r="EO49" s="11">
        <v>5782.8061801466947</v>
      </c>
      <c r="EP49" s="11">
        <v>5659.5597463704444</v>
      </c>
      <c r="EQ49" s="11">
        <v>5606.6647382784813</v>
      </c>
      <c r="ER49" s="11">
        <v>5493.1424353024422</v>
      </c>
      <c r="ES49" s="11">
        <v>5450.9531240578535</v>
      </c>
      <c r="ET49" s="11">
        <v>5389.1980921946515</v>
      </c>
      <c r="EU49" s="11">
        <v>5341.0128759711633</v>
      </c>
      <c r="EV49" s="11">
        <v>5285.7083281965679</v>
      </c>
      <c r="EW49" s="11">
        <v>5076.107743762178</v>
      </c>
      <c r="EX49" s="11">
        <v>5035.3179065443346</v>
      </c>
      <c r="EY49" s="11">
        <v>4897.7790061573514</v>
      </c>
      <c r="EZ49" s="11">
        <v>4779.2968546071406</v>
      </c>
      <c r="FA49" s="11">
        <v>4728.6634524423889</v>
      </c>
      <c r="FB49" s="11">
        <v>4698.6128276214422</v>
      </c>
      <c r="FC49" s="11">
        <v>4652.3888470557022</v>
      </c>
      <c r="FD49" s="11">
        <v>4544.0658852060396</v>
      </c>
      <c r="FE49" s="11">
        <v>4397.5864604248</v>
      </c>
      <c r="FF49" s="11">
        <v>4390.6720692036524</v>
      </c>
      <c r="FG49" s="11">
        <v>4353.1186516683247</v>
      </c>
      <c r="FH49" s="11">
        <v>4281.8363979768328</v>
      </c>
      <c r="FI49" s="11">
        <v>4250.6512514056603</v>
      </c>
      <c r="FJ49" s="11">
        <v>4244.9551524831841</v>
      </c>
      <c r="FK49" s="11">
        <v>4239.8260587117411</v>
      </c>
      <c r="FL49" s="11">
        <v>4237.7931543450059</v>
      </c>
      <c r="FM49" s="11">
        <v>4224.2724789605008</v>
      </c>
      <c r="FN49" s="11">
        <v>4234.6689263671942</v>
      </c>
      <c r="FO49" s="11">
        <v>4231.0886205280267</v>
      </c>
      <c r="FP49" s="11">
        <v>4226.290702566278</v>
      </c>
      <c r="FQ49" s="11">
        <v>4228.5980826356226</v>
      </c>
      <c r="FR49" s="11">
        <v>4204.656449796521</v>
      </c>
      <c r="FS49" s="11">
        <v>4169.1574614024239</v>
      </c>
      <c r="FT49" s="11">
        <v>4104.1062958459715</v>
      </c>
      <c r="FU49" s="11">
        <v>3997.1503362433723</v>
      </c>
      <c r="FV49" s="11">
        <v>3961.2276390458992</v>
      </c>
      <c r="FW49" s="11">
        <v>3932.6165803190138</v>
      </c>
      <c r="FX49" s="11">
        <v>3903.0754862512085</v>
      </c>
      <c r="FY49" s="11">
        <v>3879.9500737695557</v>
      </c>
      <c r="FZ49" s="11">
        <v>3850.7269345644208</v>
      </c>
      <c r="GA49" s="11">
        <v>3831.2431594816203</v>
      </c>
      <c r="GB49" s="11">
        <v>3805.7232506611367</v>
      </c>
      <c r="GC49" s="11">
        <v>3782.7486158093375</v>
      </c>
      <c r="GD49" s="11">
        <v>3770.1003639084192</v>
      </c>
      <c r="GE49" s="11">
        <v>3759.1567077955697</v>
      </c>
      <c r="GF49" s="11">
        <v>3752.8605254405684</v>
      </c>
      <c r="GG49" s="11">
        <v>3742.1280371816729</v>
      </c>
      <c r="GH49" s="11">
        <v>3736.9313375746287</v>
      </c>
      <c r="GI49" s="11">
        <v>3719.518184841726</v>
      </c>
      <c r="GJ49" s="11">
        <v>3696.8751623220733</v>
      </c>
      <c r="GK49" s="11">
        <v>3670.9464777888688</v>
      </c>
      <c r="GL49" s="11">
        <v>3670.2321925399865</v>
      </c>
      <c r="GM49" s="11">
        <v>3639.0715273080828</v>
      </c>
      <c r="GN49" s="11">
        <v>3618.0907585315094</v>
      </c>
      <c r="GO49" s="11">
        <v>3585.3597818304711</v>
      </c>
      <c r="GP49" s="11">
        <v>3500.8262318940651</v>
      </c>
      <c r="GQ49" s="11">
        <v>3361.8170545242042</v>
      </c>
      <c r="GR49" s="11">
        <v>3204.9592116572612</v>
      </c>
      <c r="GS49" s="11">
        <v>3142.4129130006399</v>
      </c>
      <c r="GT49" s="11">
        <v>3124.5314181374547</v>
      </c>
      <c r="GU49" s="11">
        <v>3102.6513796517183</v>
      </c>
      <c r="GV49" s="11">
        <v>3083.5496496731384</v>
      </c>
      <c r="GW49" s="11">
        <v>3066.7075448449477</v>
      </c>
      <c r="GX49" s="11">
        <v>3054.2380416407382</v>
      </c>
      <c r="GY49" s="11">
        <v>2975.1256817304334</v>
      </c>
      <c r="GZ49" s="11">
        <v>3027.9698590172184</v>
      </c>
      <c r="HA49" s="11">
        <v>3028.346690468305</v>
      </c>
      <c r="HB49" s="11">
        <v>3022.7340469933683</v>
      </c>
      <c r="HC49" s="11">
        <v>3018.5672889479765</v>
      </c>
      <c r="HD49" s="11">
        <v>3016.526830282517</v>
      </c>
      <c r="HE49" s="11">
        <v>2994.3093104007198</v>
      </c>
      <c r="HF49" s="11">
        <v>2881.7472934388247</v>
      </c>
      <c r="HG49" s="11">
        <v>2807.689199971072</v>
      </c>
      <c r="HH49" s="11">
        <v>2733.7200144941653</v>
      </c>
      <c r="HI49" s="11">
        <v>2701.2049799988645</v>
      </c>
      <c r="HJ49" s="11">
        <v>2677.3010121789107</v>
      </c>
      <c r="HK49" s="11">
        <v>2642.1452234544495</v>
      </c>
      <c r="HL49" s="11">
        <v>2618.2697241880078</v>
      </c>
      <c r="HM49" s="11">
        <v>2570.9324231543633</v>
      </c>
      <c r="HN49" s="11">
        <v>2523.2170496529066</v>
      </c>
      <c r="HO49" s="11">
        <v>2497.2283369302413</v>
      </c>
      <c r="HP49" s="11">
        <v>2520.8783595114842</v>
      </c>
      <c r="HQ49" s="11">
        <v>2513.5019377765484</v>
      </c>
      <c r="HR49" s="11">
        <v>2434.6425906169516</v>
      </c>
      <c r="HS49" s="11">
        <v>2458.9627482649398</v>
      </c>
      <c r="HT49" s="11">
        <v>2470.460644271785</v>
      </c>
      <c r="HU49" s="11">
        <v>2435.9633796907578</v>
      </c>
      <c r="HV49" s="11">
        <v>2432.6787999269081</v>
      </c>
      <c r="HW49" s="11">
        <v>2413.7913812433303</v>
      </c>
      <c r="HX49" s="11">
        <v>2387.5650090555741</v>
      </c>
      <c r="HY49" s="11">
        <v>2344.3493091310174</v>
      </c>
      <c r="HZ49" s="11">
        <v>2188.750476774776</v>
      </c>
      <c r="IA49" s="11">
        <v>2044.5086158057927</v>
      </c>
      <c r="IB49" s="11">
        <v>1996.4109547502123</v>
      </c>
      <c r="IC49" s="11">
        <v>1943.3368539695191</v>
      </c>
      <c r="ID49" s="11">
        <v>1895.9788842892378</v>
      </c>
      <c r="IE49" s="11">
        <v>1841.0549582178655</v>
      </c>
      <c r="IF49" s="11">
        <v>1716.1282856158193</v>
      </c>
      <c r="IG49" s="11">
        <v>1688.2153926712049</v>
      </c>
      <c r="IH49" s="11">
        <v>1645.1900775298586</v>
      </c>
      <c r="II49" s="11">
        <v>1608.0595996043949</v>
      </c>
      <c r="IJ49" s="11">
        <v>1556.9650825410936</v>
      </c>
      <c r="IK49" s="11">
        <v>1518.744778793103</v>
      </c>
      <c r="IL49" s="11">
        <v>1476.6965474813971</v>
      </c>
      <c r="IM49" s="11">
        <v>1413.7862623557501</v>
      </c>
      <c r="IN49" s="11">
        <v>1277.4351425166342</v>
      </c>
      <c r="IO49" s="11">
        <v>1245.707871629716</v>
      </c>
      <c r="IP49" s="11">
        <v>1244.1123116757026</v>
      </c>
      <c r="IQ49" s="11">
        <v>1188.3625030000048</v>
      </c>
      <c r="IR49" s="11">
        <v>1119.5626163135059</v>
      </c>
      <c r="IS49" s="11">
        <v>1079.8233575691897</v>
      </c>
      <c r="IT49" s="11">
        <v>1056.6418165077507</v>
      </c>
      <c r="IU49" s="11">
        <v>1039.0072543057934</v>
      </c>
      <c r="IV49" s="11">
        <v>1032.9277386045574</v>
      </c>
      <c r="IW49" s="11">
        <v>1022.2648410141051</v>
      </c>
      <c r="IX49" s="11">
        <v>1001.0449233780516</v>
      </c>
      <c r="IY49" s="11">
        <v>960.06595823541738</v>
      </c>
      <c r="IZ49" s="11">
        <v>909.80406718309393</v>
      </c>
      <c r="JA49" s="11">
        <v>817.74160155906702</v>
      </c>
      <c r="JB49" s="11">
        <v>709.14698865376909</v>
      </c>
      <c r="JC49" s="11">
        <v>631.113205344893</v>
      </c>
      <c r="JD49" s="11">
        <v>615.42605027019806</v>
      </c>
      <c r="JE49" s="11">
        <v>603.94687478319224</v>
      </c>
      <c r="JF49" s="11">
        <v>595.80297619105954</v>
      </c>
      <c r="JG49" s="11">
        <v>512.39810066415293</v>
      </c>
      <c r="JH49" s="11">
        <v>475.05871582598479</v>
      </c>
      <c r="JI49" s="11">
        <v>470.5333558332307</v>
      </c>
      <c r="JJ49" s="11">
        <v>470.64402267415795</v>
      </c>
      <c r="JK49" s="11">
        <v>407.33748515519619</v>
      </c>
      <c r="JL49" s="11">
        <v>420.18994728216848</v>
      </c>
      <c r="JM49" s="11">
        <v>402.81169551169802</v>
      </c>
      <c r="JN49" s="11">
        <v>244.39751616084783</v>
      </c>
      <c r="JO49" s="11">
        <v>237.09222676006908</v>
      </c>
      <c r="JP49" s="11">
        <v>304.33239840489472</v>
      </c>
      <c r="JQ49" s="11">
        <v>303.62640806385014</v>
      </c>
      <c r="JR49" s="11">
        <v>270.3163286560212</v>
      </c>
      <c r="JS49" s="11">
        <v>100.98036145272199</v>
      </c>
      <c r="JT49" s="11">
        <v>39.0418020819708</v>
      </c>
      <c r="JU49" s="11">
        <v>48.017611299567378</v>
      </c>
      <c r="JV49" s="11">
        <v>31.402974272123217</v>
      </c>
      <c r="JW49" s="11">
        <v>7.8586026575067081E-12</v>
      </c>
      <c r="JX49" s="11">
        <v>37.564796908050909</v>
      </c>
      <c r="JY49" s="11">
        <v>64.449557675195777</v>
      </c>
      <c r="JZ49" s="11">
        <v>82.717047827534969</v>
      </c>
      <c r="KA49" s="11">
        <v>105.2437448076752</v>
      </c>
      <c r="KB49" s="11">
        <v>124.0541093082452</v>
      </c>
      <c r="KC49" s="11">
        <v>137.74865174475786</v>
      </c>
      <c r="KD49" s="11">
        <v>150.36945591479594</v>
      </c>
      <c r="KE49" s="11">
        <v>146.69793451088617</v>
      </c>
      <c r="KF49" s="11">
        <v>136.39069394333774</v>
      </c>
      <c r="KG49" s="11">
        <v>113.68775145257749</v>
      </c>
      <c r="KH49" s="11">
        <v>104.94345569878458</v>
      </c>
      <c r="KI49" s="11">
        <v>76.998064035955423</v>
      </c>
      <c r="KJ49" s="11">
        <v>71.992791915151528</v>
      </c>
      <c r="KK49" s="11">
        <v>65.954048565733444</v>
      </c>
      <c r="KL49" s="23"/>
      <c r="KM49" s="11">
        <f>SMALL(Tabela2[[#This Row],[1]:[285]],1)</f>
        <v>7.8586026575067081E-12</v>
      </c>
      <c r="KN49" s="11">
        <f>MATCH(Tabela2[[#This Row],[1° menor]],Tabela2[[#This Row],[1]:[285]],0)</f>
        <v>270</v>
      </c>
      <c r="KO4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9" s="11">
        <f>VLOOKUP(Tabela2[[#This Row],[Shape]],shape!A:D,4,0)+VLOOKUP(Tabela2[[#This Row],[Shape]]+1,shape!A:E,5,0)*Tabela2[[#This Row],[% avanc]]</f>
        <v>8544.8116110658502</v>
      </c>
      <c r="KQ49" s="15">
        <f>Tabela2[[#This Row],[8686,881807]]/Tabela2[[#Headers],[8686,881807]]</f>
        <v>0.98364543237831692</v>
      </c>
      <c r="KR49" s="11">
        <f>Tabela2[[#This Row],[8686,881807]]-KP48</f>
        <v>0</v>
      </c>
      <c r="KS49" s="11">
        <f>(Tabela2[[#This Row],[hora bus]]-H48)*86400</f>
        <v>42.999999993480742</v>
      </c>
      <c r="KT49" s="11">
        <f>Tabela2[[#This Row],[desloc]]/Tabela2[[#This Row],[seconds]]</f>
        <v>0</v>
      </c>
      <c r="KU49" s="11">
        <f>Tabela2[[#This Row],[spd m/s]]*3.6</f>
        <v>0</v>
      </c>
      <c r="KV49" s="23"/>
      <c r="KW49" s="22">
        <f t="shared" si="0"/>
        <v>0</v>
      </c>
      <c r="KX49" s="23">
        <f t="shared" si="1"/>
        <v>0.5</v>
      </c>
      <c r="KY49" s="23">
        <f t="shared" si="2"/>
        <v>1</v>
      </c>
      <c r="KZ49" s="23">
        <f t="shared" si="3"/>
        <v>17</v>
      </c>
      <c r="LA49" s="23">
        <f t="shared" si="4"/>
        <v>0</v>
      </c>
      <c r="LB49" s="23">
        <f t="shared" si="5"/>
        <v>1</v>
      </c>
      <c r="LC49" s="23">
        <f t="shared" si="6"/>
        <v>4</v>
      </c>
      <c r="LD49" s="23">
        <f t="shared" si="7"/>
        <v>0</v>
      </c>
      <c r="LE49" s="23">
        <f t="shared" si="8"/>
        <v>8544.8116110658502</v>
      </c>
      <c r="LF49" s="22">
        <f t="shared" si="17"/>
        <v>0</v>
      </c>
      <c r="LG49" s="23">
        <f t="shared" si="9"/>
        <v>0</v>
      </c>
      <c r="LH49" s="23">
        <f t="shared" si="10"/>
        <v>0</v>
      </c>
      <c r="LI49" s="23">
        <f t="shared" si="11"/>
        <v>8570.3152119992501</v>
      </c>
      <c r="LJ49" s="23">
        <f t="shared" si="12"/>
        <v>8544.8116110658502</v>
      </c>
      <c r="LK49" s="23">
        <f t="shared" si="13"/>
        <v>0.5</v>
      </c>
      <c r="LL49" s="23">
        <f t="shared" si="14"/>
        <v>0</v>
      </c>
      <c r="LM49" s="23">
        <f t="shared" si="15"/>
        <v>1</v>
      </c>
      <c r="LN49" s="23">
        <f t="shared" si="16"/>
        <v>1</v>
      </c>
    </row>
    <row r="50" spans="1:326" x14ac:dyDescent="0.25">
      <c r="A50" s="22">
        <v>78020</v>
      </c>
      <c r="B50" s="22">
        <v>1</v>
      </c>
      <c r="C50" s="23" t="s">
        <v>878</v>
      </c>
      <c r="D50" s="22">
        <v>332</v>
      </c>
      <c r="E50" s="24">
        <v>2.6388888888888889E-2</v>
      </c>
      <c r="F50" s="23" t="s">
        <v>775</v>
      </c>
      <c r="G50" s="23" t="b">
        <v>1</v>
      </c>
      <c r="H50" s="25">
        <v>43538.026388888888</v>
      </c>
      <c r="I50" s="26" t="s">
        <v>180</v>
      </c>
      <c r="J50" s="23" t="s">
        <v>181</v>
      </c>
      <c r="K50" s="11">
        <f>IF(AND(Tabela2[[#This Row],[hora bus]]=H49,Tabela2[[#This Row],[lat bus]]=I49,Tabela2[[#This Row],[lon bus]]=J49),1,0)</f>
        <v>0</v>
      </c>
      <c r="L50" s="23"/>
      <c r="M50" s="11">
        <v>85</v>
      </c>
      <c r="N50" s="11">
        <v>12494.830021888851</v>
      </c>
      <c r="O50" s="11">
        <v>12486.806861253204</v>
      </c>
      <c r="P50" s="11">
        <v>12475.971219330722</v>
      </c>
      <c r="Q50" s="11">
        <v>12416.529272290421</v>
      </c>
      <c r="R50" s="11">
        <v>12334.820621563395</v>
      </c>
      <c r="S50" s="11">
        <v>12320.088836036259</v>
      </c>
      <c r="T50" s="11">
        <v>12301.020183692543</v>
      </c>
      <c r="U50" s="11">
        <v>12288.814142005907</v>
      </c>
      <c r="V50" s="11">
        <v>12271.172379100031</v>
      </c>
      <c r="W50" s="11">
        <v>12257.347773330403</v>
      </c>
      <c r="X50" s="11">
        <v>12244.75714924055</v>
      </c>
      <c r="Y50" s="11">
        <v>12218.091008311309</v>
      </c>
      <c r="Z50" s="11">
        <v>12199.530930423911</v>
      </c>
      <c r="AA50" s="11">
        <v>12174.625643012387</v>
      </c>
      <c r="AB50" s="11">
        <v>12162.874276923478</v>
      </c>
      <c r="AC50" s="11">
        <v>12146.07688209562</v>
      </c>
      <c r="AD50" s="11">
        <v>12121.80903308475</v>
      </c>
      <c r="AE50" s="11">
        <v>12113.01994745246</v>
      </c>
      <c r="AF50" s="11">
        <v>12051.80430932218</v>
      </c>
      <c r="AG50" s="11">
        <v>12030.872930985972</v>
      </c>
      <c r="AH50" s="11">
        <v>12008.271750808733</v>
      </c>
      <c r="AI50" s="11">
        <v>11988.48660329489</v>
      </c>
      <c r="AJ50" s="11">
        <v>11970.387159713189</v>
      </c>
      <c r="AK50" s="11">
        <v>11957.655815437727</v>
      </c>
      <c r="AL50" s="11">
        <v>11934.210824216272</v>
      </c>
      <c r="AM50" s="11">
        <v>11926.006924847261</v>
      </c>
      <c r="AN50" s="11">
        <v>11916.384564365255</v>
      </c>
      <c r="AO50" s="11">
        <v>11912.998509820854</v>
      </c>
      <c r="AP50" s="11">
        <v>11917.713394892624</v>
      </c>
      <c r="AQ50" s="11">
        <v>11928.574183629566</v>
      </c>
      <c r="AR50" s="11">
        <v>11931.665721828511</v>
      </c>
      <c r="AS50" s="11">
        <v>11932.639967432253</v>
      </c>
      <c r="AT50" s="11">
        <v>11946.306747432751</v>
      </c>
      <c r="AU50" s="11">
        <v>11955.055531408401</v>
      </c>
      <c r="AV50" s="11">
        <v>11953.326558570843</v>
      </c>
      <c r="AW50" s="11">
        <v>11960.843739794504</v>
      </c>
      <c r="AX50" s="11">
        <v>11971.095554319198</v>
      </c>
      <c r="AY50" s="11">
        <v>11970.842707840173</v>
      </c>
      <c r="AZ50" s="11">
        <v>11961.312523304416</v>
      </c>
      <c r="BA50" s="11">
        <v>11943.754960262595</v>
      </c>
      <c r="BB50" s="11">
        <v>11906.350739140325</v>
      </c>
      <c r="BC50" s="11">
        <v>11839.952965292594</v>
      </c>
      <c r="BD50" s="11">
        <v>11777.603418943312</v>
      </c>
      <c r="BE50" s="11">
        <v>11763.088392712647</v>
      </c>
      <c r="BF50" s="11">
        <v>11746.976967201908</v>
      </c>
      <c r="BG50" s="11">
        <v>11720.46928104626</v>
      </c>
      <c r="BH50" s="11">
        <v>11716.191749337335</v>
      </c>
      <c r="BI50" s="11">
        <v>11705.844298156573</v>
      </c>
      <c r="BJ50" s="11">
        <v>11686.676337576891</v>
      </c>
      <c r="BK50" s="11">
        <v>11624.333822083925</v>
      </c>
      <c r="BL50" s="11">
        <v>11421.845874307674</v>
      </c>
      <c r="BM50" s="11">
        <v>11327.722095321091</v>
      </c>
      <c r="BN50" s="11">
        <v>11321.736594648884</v>
      </c>
      <c r="BO50" s="11">
        <v>11228.754927625116</v>
      </c>
      <c r="BP50" s="11">
        <v>11234.809367840558</v>
      </c>
      <c r="BQ50" s="11">
        <v>11156.329112075415</v>
      </c>
      <c r="BR50" s="11">
        <v>11088.338786588773</v>
      </c>
      <c r="BS50" s="11">
        <v>11068.2068781655</v>
      </c>
      <c r="BT50" s="11">
        <v>11023.30502409807</v>
      </c>
      <c r="BU50" s="11">
        <v>10978.236571828094</v>
      </c>
      <c r="BV50" s="11">
        <v>10999.797255863332</v>
      </c>
      <c r="BW50" s="11">
        <v>10852.238381205911</v>
      </c>
      <c r="BX50" s="11">
        <v>10746.424904834928</v>
      </c>
      <c r="BY50" s="11">
        <v>10608.921556702628</v>
      </c>
      <c r="BZ50" s="11">
        <v>10579.665221091504</v>
      </c>
      <c r="CA50" s="11">
        <v>10537.351912154953</v>
      </c>
      <c r="CB50" s="11">
        <v>10474.717993386512</v>
      </c>
      <c r="CC50" s="11">
        <v>10354.655366186358</v>
      </c>
      <c r="CD50" s="11">
        <v>10261.833316445753</v>
      </c>
      <c r="CE50" s="11">
        <v>10171.692223757867</v>
      </c>
      <c r="CF50" s="11">
        <v>10092.407299546927</v>
      </c>
      <c r="CG50" s="11">
        <v>9905.3651017099237</v>
      </c>
      <c r="CH50" s="11">
        <v>9834.95217105341</v>
      </c>
      <c r="CI50" s="11">
        <v>9650.6513204742932</v>
      </c>
      <c r="CJ50" s="11">
        <v>9583.7088165695204</v>
      </c>
      <c r="CK50" s="11">
        <v>9497.7240156386524</v>
      </c>
      <c r="CL50" s="11">
        <v>9472.457870991504</v>
      </c>
      <c r="CM50" s="11">
        <v>9426.5227230567671</v>
      </c>
      <c r="CN50" s="11">
        <v>9370.8777662955854</v>
      </c>
      <c r="CO50" s="11">
        <v>9292.6854217545879</v>
      </c>
      <c r="CP50" s="11">
        <v>9243.6795939065596</v>
      </c>
      <c r="CQ50" s="11">
        <v>9056.1565957037456</v>
      </c>
      <c r="CR50" s="11">
        <v>8891.5087192388764</v>
      </c>
      <c r="CS50" s="11">
        <v>8825.81292266327</v>
      </c>
      <c r="CT50" s="11">
        <v>8800.4430877891391</v>
      </c>
      <c r="CU50" s="11">
        <v>8760.9026387819158</v>
      </c>
      <c r="CV50" s="11">
        <v>8667.2948402984148</v>
      </c>
      <c r="CW50" s="11">
        <v>8547.8096427278615</v>
      </c>
      <c r="CX50" s="11">
        <v>8493.3584687182847</v>
      </c>
      <c r="CY50" s="11">
        <v>8440.1224535374513</v>
      </c>
      <c r="CZ50" s="11">
        <v>8390.8037614794721</v>
      </c>
      <c r="DA50" s="11">
        <v>8338.9381727031214</v>
      </c>
      <c r="DB50" s="11">
        <v>8281.0761405486774</v>
      </c>
      <c r="DC50" s="11">
        <v>8184.8866688721628</v>
      </c>
      <c r="DD50" s="11">
        <v>8172.1921294995391</v>
      </c>
      <c r="DE50" s="11">
        <v>8140.4311274955307</v>
      </c>
      <c r="DF50" s="11">
        <v>8125.0370069362552</v>
      </c>
      <c r="DG50" s="11">
        <v>8069.8907934106028</v>
      </c>
      <c r="DH50" s="11">
        <v>8022.5957229481828</v>
      </c>
      <c r="DI50" s="11">
        <v>7967.1136504935848</v>
      </c>
      <c r="DJ50" s="11">
        <v>7899.5679134541988</v>
      </c>
      <c r="DK50" s="11">
        <v>7639.7012402337068</v>
      </c>
      <c r="DL50" s="11">
        <v>7636.0691887838138</v>
      </c>
      <c r="DM50" s="11">
        <v>7598.3990282503028</v>
      </c>
      <c r="DN50" s="11">
        <v>7538.8375537889115</v>
      </c>
      <c r="DO50" s="11">
        <v>7526.6387756347658</v>
      </c>
      <c r="DP50" s="11">
        <v>7468.0648688645761</v>
      </c>
      <c r="DQ50" s="11">
        <v>7474.0878783274411</v>
      </c>
      <c r="DR50" s="11">
        <v>7467.8548258348064</v>
      </c>
      <c r="DS50" s="11">
        <v>7458.6120677505369</v>
      </c>
      <c r="DT50" s="11">
        <v>7442.2769944928086</v>
      </c>
      <c r="DU50" s="11">
        <v>7431.2670545420351</v>
      </c>
      <c r="DV50" s="11">
        <v>7419.21554123652</v>
      </c>
      <c r="DW50" s="11">
        <v>7411.2437116621441</v>
      </c>
      <c r="DX50" s="11">
        <v>7272.7703676481406</v>
      </c>
      <c r="DY50" s="11">
        <v>7277.077115747491</v>
      </c>
      <c r="DZ50" s="11">
        <v>7242.7517113126205</v>
      </c>
      <c r="EA50" s="11">
        <v>7131.0070280574619</v>
      </c>
      <c r="EB50" s="11">
        <v>7121.5129475686344</v>
      </c>
      <c r="EC50" s="11">
        <v>6953.9809014249222</v>
      </c>
      <c r="ED50" s="11">
        <v>6898.1675387696978</v>
      </c>
      <c r="EE50" s="11">
        <v>6665.5885433667117</v>
      </c>
      <c r="EF50" s="11">
        <v>6480.7589751865062</v>
      </c>
      <c r="EG50" s="11">
        <v>6324.0994538489767</v>
      </c>
      <c r="EH50" s="11">
        <v>6204.7229073207427</v>
      </c>
      <c r="EI50" s="11">
        <v>6142.8329386899732</v>
      </c>
      <c r="EJ50" s="11">
        <v>6090.2434964699059</v>
      </c>
      <c r="EK50" s="11">
        <v>6008.2781424026871</v>
      </c>
      <c r="EL50" s="11">
        <v>5996.6708102008115</v>
      </c>
      <c r="EM50" s="11">
        <v>5909.9308364153067</v>
      </c>
      <c r="EN50" s="11">
        <v>5822.2842564530247</v>
      </c>
      <c r="EO50" s="11">
        <v>5782.8061801466947</v>
      </c>
      <c r="EP50" s="11">
        <v>5659.5597463704444</v>
      </c>
      <c r="EQ50" s="11">
        <v>5606.6647382784813</v>
      </c>
      <c r="ER50" s="11">
        <v>5493.1424353024422</v>
      </c>
      <c r="ES50" s="11">
        <v>5450.9531240578535</v>
      </c>
      <c r="ET50" s="11">
        <v>5389.1980921946515</v>
      </c>
      <c r="EU50" s="11">
        <v>5341.0128759711633</v>
      </c>
      <c r="EV50" s="11">
        <v>5285.7083281965679</v>
      </c>
      <c r="EW50" s="11">
        <v>5076.107743762178</v>
      </c>
      <c r="EX50" s="11">
        <v>5035.3179065443346</v>
      </c>
      <c r="EY50" s="11">
        <v>4897.7790061573514</v>
      </c>
      <c r="EZ50" s="11">
        <v>4779.2968546071406</v>
      </c>
      <c r="FA50" s="11">
        <v>4728.6634524423889</v>
      </c>
      <c r="FB50" s="11">
        <v>4698.6128276214422</v>
      </c>
      <c r="FC50" s="11">
        <v>4652.3888470557022</v>
      </c>
      <c r="FD50" s="11">
        <v>4544.0658852060396</v>
      </c>
      <c r="FE50" s="11">
        <v>4397.5864604248</v>
      </c>
      <c r="FF50" s="11">
        <v>4390.6720692036524</v>
      </c>
      <c r="FG50" s="11">
        <v>4353.1186516683247</v>
      </c>
      <c r="FH50" s="11">
        <v>4281.8363979768328</v>
      </c>
      <c r="FI50" s="11">
        <v>4250.6512514056603</v>
      </c>
      <c r="FJ50" s="11">
        <v>4244.9551524831841</v>
      </c>
      <c r="FK50" s="11">
        <v>4239.8260587117411</v>
      </c>
      <c r="FL50" s="11">
        <v>4237.7931543450059</v>
      </c>
      <c r="FM50" s="11">
        <v>4224.2724789605008</v>
      </c>
      <c r="FN50" s="11">
        <v>4234.6689263671942</v>
      </c>
      <c r="FO50" s="11">
        <v>4231.0886205280267</v>
      </c>
      <c r="FP50" s="11">
        <v>4226.290702566278</v>
      </c>
      <c r="FQ50" s="11">
        <v>4228.5980826356226</v>
      </c>
      <c r="FR50" s="11">
        <v>4204.656449796521</v>
      </c>
      <c r="FS50" s="11">
        <v>4169.1574614024239</v>
      </c>
      <c r="FT50" s="11">
        <v>4104.1062958459715</v>
      </c>
      <c r="FU50" s="11">
        <v>3997.1503362433723</v>
      </c>
      <c r="FV50" s="11">
        <v>3961.2276390458992</v>
      </c>
      <c r="FW50" s="11">
        <v>3932.6165803190138</v>
      </c>
      <c r="FX50" s="11">
        <v>3903.0754862512085</v>
      </c>
      <c r="FY50" s="11">
        <v>3879.9500737695557</v>
      </c>
      <c r="FZ50" s="11">
        <v>3850.7269345644208</v>
      </c>
      <c r="GA50" s="11">
        <v>3831.2431594816203</v>
      </c>
      <c r="GB50" s="11">
        <v>3805.7232506611367</v>
      </c>
      <c r="GC50" s="11">
        <v>3782.7486158093375</v>
      </c>
      <c r="GD50" s="11">
        <v>3770.1003639084192</v>
      </c>
      <c r="GE50" s="11">
        <v>3759.1567077955697</v>
      </c>
      <c r="GF50" s="11">
        <v>3752.8605254405684</v>
      </c>
      <c r="GG50" s="11">
        <v>3742.1280371816729</v>
      </c>
      <c r="GH50" s="11">
        <v>3736.9313375746287</v>
      </c>
      <c r="GI50" s="11">
        <v>3719.518184841726</v>
      </c>
      <c r="GJ50" s="11">
        <v>3696.8751623220733</v>
      </c>
      <c r="GK50" s="11">
        <v>3670.9464777888688</v>
      </c>
      <c r="GL50" s="11">
        <v>3670.2321925399865</v>
      </c>
      <c r="GM50" s="11">
        <v>3639.0715273080828</v>
      </c>
      <c r="GN50" s="11">
        <v>3618.0907585315094</v>
      </c>
      <c r="GO50" s="11">
        <v>3585.3597818304711</v>
      </c>
      <c r="GP50" s="11">
        <v>3500.8262318940651</v>
      </c>
      <c r="GQ50" s="11">
        <v>3361.8170545242042</v>
      </c>
      <c r="GR50" s="11">
        <v>3204.9592116572612</v>
      </c>
      <c r="GS50" s="11">
        <v>3142.4129130006399</v>
      </c>
      <c r="GT50" s="11">
        <v>3124.5314181374547</v>
      </c>
      <c r="GU50" s="11">
        <v>3102.6513796517183</v>
      </c>
      <c r="GV50" s="11">
        <v>3083.5496496731384</v>
      </c>
      <c r="GW50" s="11">
        <v>3066.7075448449477</v>
      </c>
      <c r="GX50" s="11">
        <v>3054.2380416407382</v>
      </c>
      <c r="GY50" s="11">
        <v>2975.1256817304334</v>
      </c>
      <c r="GZ50" s="11">
        <v>3027.9698590172184</v>
      </c>
      <c r="HA50" s="11">
        <v>3028.346690468305</v>
      </c>
      <c r="HB50" s="11">
        <v>3022.7340469933683</v>
      </c>
      <c r="HC50" s="11">
        <v>3018.5672889479765</v>
      </c>
      <c r="HD50" s="11">
        <v>3016.526830282517</v>
      </c>
      <c r="HE50" s="11">
        <v>2994.3093104007198</v>
      </c>
      <c r="HF50" s="11">
        <v>2881.7472934388247</v>
      </c>
      <c r="HG50" s="11">
        <v>2807.689199971072</v>
      </c>
      <c r="HH50" s="11">
        <v>2733.7200144941653</v>
      </c>
      <c r="HI50" s="11">
        <v>2701.2049799988645</v>
      </c>
      <c r="HJ50" s="11">
        <v>2677.3010121789107</v>
      </c>
      <c r="HK50" s="11">
        <v>2642.1452234544495</v>
      </c>
      <c r="HL50" s="11">
        <v>2618.2697241880078</v>
      </c>
      <c r="HM50" s="11">
        <v>2570.9324231543633</v>
      </c>
      <c r="HN50" s="11">
        <v>2523.2170496529066</v>
      </c>
      <c r="HO50" s="11">
        <v>2497.2283369302413</v>
      </c>
      <c r="HP50" s="11">
        <v>2520.8783595114842</v>
      </c>
      <c r="HQ50" s="11">
        <v>2513.5019377765484</v>
      </c>
      <c r="HR50" s="11">
        <v>2434.6425906169516</v>
      </c>
      <c r="HS50" s="11">
        <v>2458.9627482649398</v>
      </c>
      <c r="HT50" s="11">
        <v>2470.460644271785</v>
      </c>
      <c r="HU50" s="11">
        <v>2435.9633796907578</v>
      </c>
      <c r="HV50" s="11">
        <v>2432.6787999269081</v>
      </c>
      <c r="HW50" s="11">
        <v>2413.7913812433303</v>
      </c>
      <c r="HX50" s="11">
        <v>2387.5650090555741</v>
      </c>
      <c r="HY50" s="11">
        <v>2344.3493091310174</v>
      </c>
      <c r="HZ50" s="11">
        <v>2188.750476774776</v>
      </c>
      <c r="IA50" s="11">
        <v>2044.5086158057927</v>
      </c>
      <c r="IB50" s="11">
        <v>1996.4109547502123</v>
      </c>
      <c r="IC50" s="11">
        <v>1943.3368539695191</v>
      </c>
      <c r="ID50" s="11">
        <v>1895.9788842892378</v>
      </c>
      <c r="IE50" s="11">
        <v>1841.0549582178655</v>
      </c>
      <c r="IF50" s="11">
        <v>1716.1282856158193</v>
      </c>
      <c r="IG50" s="11">
        <v>1688.2153926712049</v>
      </c>
      <c r="IH50" s="11">
        <v>1645.1900775298586</v>
      </c>
      <c r="II50" s="11">
        <v>1608.0595996043949</v>
      </c>
      <c r="IJ50" s="11">
        <v>1556.9650825410936</v>
      </c>
      <c r="IK50" s="11">
        <v>1518.744778793103</v>
      </c>
      <c r="IL50" s="11">
        <v>1476.6965474813971</v>
      </c>
      <c r="IM50" s="11">
        <v>1413.7862623557501</v>
      </c>
      <c r="IN50" s="11">
        <v>1277.4351425166342</v>
      </c>
      <c r="IO50" s="11">
        <v>1245.707871629716</v>
      </c>
      <c r="IP50" s="11">
        <v>1244.1123116757026</v>
      </c>
      <c r="IQ50" s="11">
        <v>1188.3625030000048</v>
      </c>
      <c r="IR50" s="11">
        <v>1119.5626163135059</v>
      </c>
      <c r="IS50" s="11">
        <v>1079.8233575691897</v>
      </c>
      <c r="IT50" s="11">
        <v>1056.6418165077507</v>
      </c>
      <c r="IU50" s="11">
        <v>1039.0072543057934</v>
      </c>
      <c r="IV50" s="11">
        <v>1032.9277386045574</v>
      </c>
      <c r="IW50" s="11">
        <v>1022.2648410141051</v>
      </c>
      <c r="IX50" s="11">
        <v>1001.0449233780516</v>
      </c>
      <c r="IY50" s="11">
        <v>960.06595823541738</v>
      </c>
      <c r="IZ50" s="11">
        <v>909.80406718309393</v>
      </c>
      <c r="JA50" s="11">
        <v>817.74160155906702</v>
      </c>
      <c r="JB50" s="11">
        <v>709.14698865376909</v>
      </c>
      <c r="JC50" s="11">
        <v>631.113205344893</v>
      </c>
      <c r="JD50" s="11">
        <v>615.42605027019806</v>
      </c>
      <c r="JE50" s="11">
        <v>603.94687478319224</v>
      </c>
      <c r="JF50" s="11">
        <v>595.80297619105954</v>
      </c>
      <c r="JG50" s="11">
        <v>512.39810066415293</v>
      </c>
      <c r="JH50" s="11">
        <v>475.05871582598479</v>
      </c>
      <c r="JI50" s="11">
        <v>470.5333558332307</v>
      </c>
      <c r="JJ50" s="11">
        <v>470.64402267415795</v>
      </c>
      <c r="JK50" s="11">
        <v>407.33748515519619</v>
      </c>
      <c r="JL50" s="11">
        <v>420.18994728216848</v>
      </c>
      <c r="JM50" s="11">
        <v>402.81169551169802</v>
      </c>
      <c r="JN50" s="11">
        <v>244.39751616084783</v>
      </c>
      <c r="JO50" s="11">
        <v>237.09222676006908</v>
      </c>
      <c r="JP50" s="11">
        <v>304.33239840489472</v>
      </c>
      <c r="JQ50" s="11">
        <v>303.62640806385014</v>
      </c>
      <c r="JR50" s="11">
        <v>270.3163286560212</v>
      </c>
      <c r="JS50" s="11">
        <v>100.98036145272199</v>
      </c>
      <c r="JT50" s="11">
        <v>39.0418020819708</v>
      </c>
      <c r="JU50" s="11">
        <v>48.017611299567378</v>
      </c>
      <c r="JV50" s="11">
        <v>31.402974272123217</v>
      </c>
      <c r="JW50" s="11">
        <v>7.8586026575067081E-12</v>
      </c>
      <c r="JX50" s="11">
        <v>37.564796908050909</v>
      </c>
      <c r="JY50" s="11">
        <v>64.449557675195777</v>
      </c>
      <c r="JZ50" s="11">
        <v>82.717047827534969</v>
      </c>
      <c r="KA50" s="11">
        <v>105.2437448076752</v>
      </c>
      <c r="KB50" s="11">
        <v>124.0541093082452</v>
      </c>
      <c r="KC50" s="11">
        <v>137.74865174475786</v>
      </c>
      <c r="KD50" s="11">
        <v>150.36945591479594</v>
      </c>
      <c r="KE50" s="11">
        <v>146.69793451088617</v>
      </c>
      <c r="KF50" s="11">
        <v>136.39069394333774</v>
      </c>
      <c r="KG50" s="11">
        <v>113.68775145257749</v>
      </c>
      <c r="KH50" s="11">
        <v>104.94345569878458</v>
      </c>
      <c r="KI50" s="11">
        <v>76.998064035955423</v>
      </c>
      <c r="KJ50" s="11">
        <v>71.992791915151528</v>
      </c>
      <c r="KK50" s="11">
        <v>65.954048565733444</v>
      </c>
      <c r="KL50" s="23"/>
      <c r="KM50" s="11">
        <f>SMALL(Tabela2[[#This Row],[1]:[285]],1)</f>
        <v>7.8586026575067081E-12</v>
      </c>
      <c r="KN50" s="11">
        <f>MATCH(Tabela2[[#This Row],[1° menor]],Tabela2[[#This Row],[1]:[285]],0)</f>
        <v>270</v>
      </c>
      <c r="KO5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50" s="11">
        <f>VLOOKUP(Tabela2[[#This Row],[Shape]],shape!A:D,4,0)+VLOOKUP(Tabela2[[#This Row],[Shape]]+1,shape!A:E,5,0)*Tabela2[[#This Row],[% avanc]]</f>
        <v>8544.8116110658502</v>
      </c>
      <c r="KQ50" s="15">
        <f>Tabela2[[#This Row],[8686,881807]]/Tabela2[[#Headers],[8686,881807]]</f>
        <v>0.98364543237831692</v>
      </c>
      <c r="KR50" s="11">
        <f>Tabela2[[#This Row],[8686,881807]]-KP49</f>
        <v>0</v>
      </c>
      <c r="KS50" s="11">
        <f>(Tabela2[[#This Row],[hora bus]]-H49)*86400</f>
        <v>44.999999832361937</v>
      </c>
      <c r="KT50" s="11">
        <f>Tabela2[[#This Row],[desloc]]/Tabela2[[#This Row],[seconds]]</f>
        <v>0</v>
      </c>
      <c r="KU50" s="11">
        <f>Tabela2[[#This Row],[spd m/s]]*3.6</f>
        <v>0</v>
      </c>
      <c r="KV50" s="23"/>
      <c r="KW50" s="22">
        <f t="shared" si="0"/>
        <v>0</v>
      </c>
      <c r="KX50" s="23">
        <f t="shared" si="1"/>
        <v>0.5</v>
      </c>
      <c r="KY50" s="23">
        <f t="shared" si="2"/>
        <v>1</v>
      </c>
      <c r="KZ50" s="23">
        <f t="shared" si="3"/>
        <v>16</v>
      </c>
      <c r="LA50" s="23">
        <f t="shared" si="4"/>
        <v>0</v>
      </c>
      <c r="LB50" s="23">
        <f t="shared" si="5"/>
        <v>1</v>
      </c>
      <c r="LC50" s="23">
        <f t="shared" si="6"/>
        <v>3</v>
      </c>
      <c r="LD50" s="23">
        <f t="shared" si="7"/>
        <v>0</v>
      </c>
      <c r="LE50" s="23">
        <f t="shared" si="8"/>
        <v>8544.8116110658502</v>
      </c>
      <c r="LF50" s="22">
        <f t="shared" si="17"/>
        <v>0</v>
      </c>
      <c r="LG50" s="23">
        <f t="shared" si="9"/>
        <v>0</v>
      </c>
      <c r="LH50" s="23">
        <f t="shared" si="10"/>
        <v>0</v>
      </c>
      <c r="LI50" s="23">
        <f t="shared" si="11"/>
        <v>8570.3152119992501</v>
      </c>
      <c r="LJ50" s="23">
        <f t="shared" si="12"/>
        <v>8544.8116110658502</v>
      </c>
      <c r="LK50" s="23">
        <f t="shared" si="13"/>
        <v>0.5</v>
      </c>
      <c r="LL50" s="23">
        <f t="shared" si="14"/>
        <v>0</v>
      </c>
      <c r="LM50" s="23">
        <f t="shared" si="15"/>
        <v>1</v>
      </c>
      <c r="LN50" s="23">
        <f t="shared" si="16"/>
        <v>1</v>
      </c>
    </row>
    <row r="51" spans="1:326" x14ac:dyDescent="0.25">
      <c r="A51" s="22">
        <v>78021</v>
      </c>
      <c r="B51" s="22">
        <v>1</v>
      </c>
      <c r="C51" s="23" t="s">
        <v>879</v>
      </c>
      <c r="D51" s="22">
        <v>332</v>
      </c>
      <c r="E51" s="24">
        <v>2.6388888888888889E-2</v>
      </c>
      <c r="F51" s="23" t="s">
        <v>775</v>
      </c>
      <c r="G51" s="23" t="b">
        <v>1</v>
      </c>
      <c r="H51" s="25">
        <v>43538.026909722219</v>
      </c>
      <c r="I51" s="26" t="s">
        <v>180</v>
      </c>
      <c r="J51" s="23" t="s">
        <v>181</v>
      </c>
      <c r="K51" s="11">
        <f>IF(AND(Tabela2[[#This Row],[hora bus]]=H50,Tabela2[[#This Row],[lat bus]]=I50,Tabela2[[#This Row],[lon bus]]=J50),1,0)</f>
        <v>0</v>
      </c>
      <c r="L51" s="23"/>
      <c r="M51" s="11">
        <v>87</v>
      </c>
      <c r="N51" s="11">
        <v>12494.830021888851</v>
      </c>
      <c r="O51" s="11">
        <v>12486.806861253204</v>
      </c>
      <c r="P51" s="11">
        <v>12475.971219330722</v>
      </c>
      <c r="Q51" s="11">
        <v>12416.529272290421</v>
      </c>
      <c r="R51" s="11">
        <v>12334.820621563395</v>
      </c>
      <c r="S51" s="11">
        <v>12320.088836036259</v>
      </c>
      <c r="T51" s="11">
        <v>12301.020183692543</v>
      </c>
      <c r="U51" s="11">
        <v>12288.814142005907</v>
      </c>
      <c r="V51" s="11">
        <v>12271.172379100031</v>
      </c>
      <c r="W51" s="11">
        <v>12257.347773330403</v>
      </c>
      <c r="X51" s="11">
        <v>12244.75714924055</v>
      </c>
      <c r="Y51" s="11">
        <v>12218.091008311309</v>
      </c>
      <c r="Z51" s="11">
        <v>12199.530930423911</v>
      </c>
      <c r="AA51" s="11">
        <v>12174.625643012387</v>
      </c>
      <c r="AB51" s="11">
        <v>12162.874276923478</v>
      </c>
      <c r="AC51" s="11">
        <v>12146.07688209562</v>
      </c>
      <c r="AD51" s="11">
        <v>12121.80903308475</v>
      </c>
      <c r="AE51" s="11">
        <v>12113.01994745246</v>
      </c>
      <c r="AF51" s="11">
        <v>12051.80430932218</v>
      </c>
      <c r="AG51" s="11">
        <v>12030.872930985972</v>
      </c>
      <c r="AH51" s="11">
        <v>12008.271750808733</v>
      </c>
      <c r="AI51" s="11">
        <v>11988.48660329489</v>
      </c>
      <c r="AJ51" s="11">
        <v>11970.387159713189</v>
      </c>
      <c r="AK51" s="11">
        <v>11957.655815437727</v>
      </c>
      <c r="AL51" s="11">
        <v>11934.210824216272</v>
      </c>
      <c r="AM51" s="11">
        <v>11926.006924847261</v>
      </c>
      <c r="AN51" s="11">
        <v>11916.384564365255</v>
      </c>
      <c r="AO51" s="11">
        <v>11912.998509820854</v>
      </c>
      <c r="AP51" s="11">
        <v>11917.713394892624</v>
      </c>
      <c r="AQ51" s="11">
        <v>11928.574183629566</v>
      </c>
      <c r="AR51" s="11">
        <v>11931.665721828511</v>
      </c>
      <c r="AS51" s="11">
        <v>11932.639967432253</v>
      </c>
      <c r="AT51" s="11">
        <v>11946.306747432751</v>
      </c>
      <c r="AU51" s="11">
        <v>11955.055531408401</v>
      </c>
      <c r="AV51" s="11">
        <v>11953.326558570843</v>
      </c>
      <c r="AW51" s="11">
        <v>11960.843739794504</v>
      </c>
      <c r="AX51" s="11">
        <v>11971.095554319198</v>
      </c>
      <c r="AY51" s="11">
        <v>11970.842707840173</v>
      </c>
      <c r="AZ51" s="11">
        <v>11961.312523304416</v>
      </c>
      <c r="BA51" s="11">
        <v>11943.754960262595</v>
      </c>
      <c r="BB51" s="11">
        <v>11906.350739140325</v>
      </c>
      <c r="BC51" s="11">
        <v>11839.952965292594</v>
      </c>
      <c r="BD51" s="11">
        <v>11777.603418943312</v>
      </c>
      <c r="BE51" s="11">
        <v>11763.088392712647</v>
      </c>
      <c r="BF51" s="11">
        <v>11746.976967201908</v>
      </c>
      <c r="BG51" s="11">
        <v>11720.46928104626</v>
      </c>
      <c r="BH51" s="11">
        <v>11716.191749337335</v>
      </c>
      <c r="BI51" s="11">
        <v>11705.844298156573</v>
      </c>
      <c r="BJ51" s="11">
        <v>11686.676337576891</v>
      </c>
      <c r="BK51" s="11">
        <v>11624.333822083925</v>
      </c>
      <c r="BL51" s="11">
        <v>11421.845874307674</v>
      </c>
      <c r="BM51" s="11">
        <v>11327.722095321091</v>
      </c>
      <c r="BN51" s="11">
        <v>11321.736594648884</v>
      </c>
      <c r="BO51" s="11">
        <v>11228.754927625116</v>
      </c>
      <c r="BP51" s="11">
        <v>11234.809367840558</v>
      </c>
      <c r="BQ51" s="11">
        <v>11156.329112075415</v>
      </c>
      <c r="BR51" s="11">
        <v>11088.338786588773</v>
      </c>
      <c r="BS51" s="11">
        <v>11068.2068781655</v>
      </c>
      <c r="BT51" s="11">
        <v>11023.30502409807</v>
      </c>
      <c r="BU51" s="11">
        <v>10978.236571828094</v>
      </c>
      <c r="BV51" s="11">
        <v>10999.797255863332</v>
      </c>
      <c r="BW51" s="11">
        <v>10852.238381205911</v>
      </c>
      <c r="BX51" s="11">
        <v>10746.424904834928</v>
      </c>
      <c r="BY51" s="11">
        <v>10608.921556702628</v>
      </c>
      <c r="BZ51" s="11">
        <v>10579.665221091504</v>
      </c>
      <c r="CA51" s="11">
        <v>10537.351912154953</v>
      </c>
      <c r="CB51" s="11">
        <v>10474.717993386512</v>
      </c>
      <c r="CC51" s="11">
        <v>10354.655366186358</v>
      </c>
      <c r="CD51" s="11">
        <v>10261.833316445753</v>
      </c>
      <c r="CE51" s="11">
        <v>10171.692223757867</v>
      </c>
      <c r="CF51" s="11">
        <v>10092.407299546927</v>
      </c>
      <c r="CG51" s="11">
        <v>9905.3651017099237</v>
      </c>
      <c r="CH51" s="11">
        <v>9834.95217105341</v>
      </c>
      <c r="CI51" s="11">
        <v>9650.6513204742932</v>
      </c>
      <c r="CJ51" s="11">
        <v>9583.7088165695204</v>
      </c>
      <c r="CK51" s="11">
        <v>9497.7240156386524</v>
      </c>
      <c r="CL51" s="11">
        <v>9472.457870991504</v>
      </c>
      <c r="CM51" s="11">
        <v>9426.5227230567671</v>
      </c>
      <c r="CN51" s="11">
        <v>9370.8777662955854</v>
      </c>
      <c r="CO51" s="11">
        <v>9292.6854217545879</v>
      </c>
      <c r="CP51" s="11">
        <v>9243.6795939065596</v>
      </c>
      <c r="CQ51" s="11">
        <v>9056.1565957037456</v>
      </c>
      <c r="CR51" s="11">
        <v>8891.5087192388764</v>
      </c>
      <c r="CS51" s="11">
        <v>8825.81292266327</v>
      </c>
      <c r="CT51" s="11">
        <v>8800.4430877891391</v>
      </c>
      <c r="CU51" s="11">
        <v>8760.9026387819158</v>
      </c>
      <c r="CV51" s="11">
        <v>8667.2948402984148</v>
      </c>
      <c r="CW51" s="11">
        <v>8547.8096427278615</v>
      </c>
      <c r="CX51" s="11">
        <v>8493.3584687182847</v>
      </c>
      <c r="CY51" s="11">
        <v>8440.1224535374513</v>
      </c>
      <c r="CZ51" s="11">
        <v>8390.8037614794721</v>
      </c>
      <c r="DA51" s="11">
        <v>8338.9381727031214</v>
      </c>
      <c r="DB51" s="11">
        <v>8281.0761405486774</v>
      </c>
      <c r="DC51" s="11">
        <v>8184.8866688721628</v>
      </c>
      <c r="DD51" s="11">
        <v>8172.1921294995391</v>
      </c>
      <c r="DE51" s="11">
        <v>8140.4311274955307</v>
      </c>
      <c r="DF51" s="11">
        <v>8125.0370069362552</v>
      </c>
      <c r="DG51" s="11">
        <v>8069.8907934106028</v>
      </c>
      <c r="DH51" s="11">
        <v>8022.5957229481828</v>
      </c>
      <c r="DI51" s="11">
        <v>7967.1136504935848</v>
      </c>
      <c r="DJ51" s="11">
        <v>7899.5679134541988</v>
      </c>
      <c r="DK51" s="11">
        <v>7639.7012402337068</v>
      </c>
      <c r="DL51" s="11">
        <v>7636.0691887838138</v>
      </c>
      <c r="DM51" s="11">
        <v>7598.3990282503028</v>
      </c>
      <c r="DN51" s="11">
        <v>7538.8375537889115</v>
      </c>
      <c r="DO51" s="11">
        <v>7526.6387756347658</v>
      </c>
      <c r="DP51" s="11">
        <v>7468.0648688645761</v>
      </c>
      <c r="DQ51" s="11">
        <v>7474.0878783274411</v>
      </c>
      <c r="DR51" s="11">
        <v>7467.8548258348064</v>
      </c>
      <c r="DS51" s="11">
        <v>7458.6120677505369</v>
      </c>
      <c r="DT51" s="11">
        <v>7442.2769944928086</v>
      </c>
      <c r="DU51" s="11">
        <v>7431.2670545420351</v>
      </c>
      <c r="DV51" s="11">
        <v>7419.21554123652</v>
      </c>
      <c r="DW51" s="11">
        <v>7411.2437116621441</v>
      </c>
      <c r="DX51" s="11">
        <v>7272.7703676481406</v>
      </c>
      <c r="DY51" s="11">
        <v>7277.077115747491</v>
      </c>
      <c r="DZ51" s="11">
        <v>7242.7517113126205</v>
      </c>
      <c r="EA51" s="11">
        <v>7131.0070280574619</v>
      </c>
      <c r="EB51" s="11">
        <v>7121.5129475686344</v>
      </c>
      <c r="EC51" s="11">
        <v>6953.9809014249222</v>
      </c>
      <c r="ED51" s="11">
        <v>6898.1675387696978</v>
      </c>
      <c r="EE51" s="11">
        <v>6665.5885433667117</v>
      </c>
      <c r="EF51" s="11">
        <v>6480.7589751865062</v>
      </c>
      <c r="EG51" s="11">
        <v>6324.0994538489767</v>
      </c>
      <c r="EH51" s="11">
        <v>6204.7229073207427</v>
      </c>
      <c r="EI51" s="11">
        <v>6142.8329386899732</v>
      </c>
      <c r="EJ51" s="11">
        <v>6090.2434964699059</v>
      </c>
      <c r="EK51" s="11">
        <v>6008.2781424026871</v>
      </c>
      <c r="EL51" s="11">
        <v>5996.6708102008115</v>
      </c>
      <c r="EM51" s="11">
        <v>5909.9308364153067</v>
      </c>
      <c r="EN51" s="11">
        <v>5822.2842564530247</v>
      </c>
      <c r="EO51" s="11">
        <v>5782.8061801466947</v>
      </c>
      <c r="EP51" s="11">
        <v>5659.5597463704444</v>
      </c>
      <c r="EQ51" s="11">
        <v>5606.6647382784813</v>
      </c>
      <c r="ER51" s="11">
        <v>5493.1424353024422</v>
      </c>
      <c r="ES51" s="11">
        <v>5450.9531240578535</v>
      </c>
      <c r="ET51" s="11">
        <v>5389.1980921946515</v>
      </c>
      <c r="EU51" s="11">
        <v>5341.0128759711633</v>
      </c>
      <c r="EV51" s="11">
        <v>5285.7083281965679</v>
      </c>
      <c r="EW51" s="11">
        <v>5076.107743762178</v>
      </c>
      <c r="EX51" s="11">
        <v>5035.3179065443346</v>
      </c>
      <c r="EY51" s="11">
        <v>4897.7790061573514</v>
      </c>
      <c r="EZ51" s="11">
        <v>4779.2968546071406</v>
      </c>
      <c r="FA51" s="11">
        <v>4728.6634524423889</v>
      </c>
      <c r="FB51" s="11">
        <v>4698.6128276214422</v>
      </c>
      <c r="FC51" s="11">
        <v>4652.3888470557022</v>
      </c>
      <c r="FD51" s="11">
        <v>4544.0658852060396</v>
      </c>
      <c r="FE51" s="11">
        <v>4397.5864604248</v>
      </c>
      <c r="FF51" s="11">
        <v>4390.6720692036524</v>
      </c>
      <c r="FG51" s="11">
        <v>4353.1186516683247</v>
      </c>
      <c r="FH51" s="11">
        <v>4281.8363979768328</v>
      </c>
      <c r="FI51" s="11">
        <v>4250.6512514056603</v>
      </c>
      <c r="FJ51" s="11">
        <v>4244.9551524831841</v>
      </c>
      <c r="FK51" s="11">
        <v>4239.8260587117411</v>
      </c>
      <c r="FL51" s="11">
        <v>4237.7931543450059</v>
      </c>
      <c r="FM51" s="11">
        <v>4224.2724789605008</v>
      </c>
      <c r="FN51" s="11">
        <v>4234.6689263671942</v>
      </c>
      <c r="FO51" s="11">
        <v>4231.0886205280267</v>
      </c>
      <c r="FP51" s="11">
        <v>4226.290702566278</v>
      </c>
      <c r="FQ51" s="11">
        <v>4228.5980826356226</v>
      </c>
      <c r="FR51" s="11">
        <v>4204.656449796521</v>
      </c>
      <c r="FS51" s="11">
        <v>4169.1574614024239</v>
      </c>
      <c r="FT51" s="11">
        <v>4104.1062958459715</v>
      </c>
      <c r="FU51" s="11">
        <v>3997.1503362433723</v>
      </c>
      <c r="FV51" s="11">
        <v>3961.2276390458992</v>
      </c>
      <c r="FW51" s="11">
        <v>3932.6165803190138</v>
      </c>
      <c r="FX51" s="11">
        <v>3903.0754862512085</v>
      </c>
      <c r="FY51" s="11">
        <v>3879.9500737695557</v>
      </c>
      <c r="FZ51" s="11">
        <v>3850.7269345644208</v>
      </c>
      <c r="GA51" s="11">
        <v>3831.2431594816203</v>
      </c>
      <c r="GB51" s="11">
        <v>3805.7232506611367</v>
      </c>
      <c r="GC51" s="11">
        <v>3782.7486158093375</v>
      </c>
      <c r="GD51" s="11">
        <v>3770.1003639084192</v>
      </c>
      <c r="GE51" s="11">
        <v>3759.1567077955697</v>
      </c>
      <c r="GF51" s="11">
        <v>3752.8605254405684</v>
      </c>
      <c r="GG51" s="11">
        <v>3742.1280371816729</v>
      </c>
      <c r="GH51" s="11">
        <v>3736.9313375746287</v>
      </c>
      <c r="GI51" s="11">
        <v>3719.518184841726</v>
      </c>
      <c r="GJ51" s="11">
        <v>3696.8751623220733</v>
      </c>
      <c r="GK51" s="11">
        <v>3670.9464777888688</v>
      </c>
      <c r="GL51" s="11">
        <v>3670.2321925399865</v>
      </c>
      <c r="GM51" s="11">
        <v>3639.0715273080828</v>
      </c>
      <c r="GN51" s="11">
        <v>3618.0907585315094</v>
      </c>
      <c r="GO51" s="11">
        <v>3585.3597818304711</v>
      </c>
      <c r="GP51" s="11">
        <v>3500.8262318940651</v>
      </c>
      <c r="GQ51" s="11">
        <v>3361.8170545242042</v>
      </c>
      <c r="GR51" s="11">
        <v>3204.9592116572612</v>
      </c>
      <c r="GS51" s="11">
        <v>3142.4129130006399</v>
      </c>
      <c r="GT51" s="11">
        <v>3124.5314181374547</v>
      </c>
      <c r="GU51" s="11">
        <v>3102.6513796517183</v>
      </c>
      <c r="GV51" s="11">
        <v>3083.5496496731384</v>
      </c>
      <c r="GW51" s="11">
        <v>3066.7075448449477</v>
      </c>
      <c r="GX51" s="11">
        <v>3054.2380416407382</v>
      </c>
      <c r="GY51" s="11">
        <v>2975.1256817304334</v>
      </c>
      <c r="GZ51" s="11">
        <v>3027.9698590172184</v>
      </c>
      <c r="HA51" s="11">
        <v>3028.346690468305</v>
      </c>
      <c r="HB51" s="11">
        <v>3022.7340469933683</v>
      </c>
      <c r="HC51" s="11">
        <v>3018.5672889479765</v>
      </c>
      <c r="HD51" s="11">
        <v>3016.526830282517</v>
      </c>
      <c r="HE51" s="11">
        <v>2994.3093104007198</v>
      </c>
      <c r="HF51" s="11">
        <v>2881.7472934388247</v>
      </c>
      <c r="HG51" s="11">
        <v>2807.689199971072</v>
      </c>
      <c r="HH51" s="11">
        <v>2733.7200144941653</v>
      </c>
      <c r="HI51" s="11">
        <v>2701.2049799988645</v>
      </c>
      <c r="HJ51" s="11">
        <v>2677.3010121789107</v>
      </c>
      <c r="HK51" s="11">
        <v>2642.1452234544495</v>
      </c>
      <c r="HL51" s="11">
        <v>2618.2697241880078</v>
      </c>
      <c r="HM51" s="11">
        <v>2570.9324231543633</v>
      </c>
      <c r="HN51" s="11">
        <v>2523.2170496529066</v>
      </c>
      <c r="HO51" s="11">
        <v>2497.2283369302413</v>
      </c>
      <c r="HP51" s="11">
        <v>2520.8783595114842</v>
      </c>
      <c r="HQ51" s="11">
        <v>2513.5019377765484</v>
      </c>
      <c r="HR51" s="11">
        <v>2434.6425906169516</v>
      </c>
      <c r="HS51" s="11">
        <v>2458.9627482649398</v>
      </c>
      <c r="HT51" s="11">
        <v>2470.460644271785</v>
      </c>
      <c r="HU51" s="11">
        <v>2435.9633796907578</v>
      </c>
      <c r="HV51" s="11">
        <v>2432.6787999269081</v>
      </c>
      <c r="HW51" s="11">
        <v>2413.7913812433303</v>
      </c>
      <c r="HX51" s="11">
        <v>2387.5650090555741</v>
      </c>
      <c r="HY51" s="11">
        <v>2344.3493091310174</v>
      </c>
      <c r="HZ51" s="11">
        <v>2188.750476774776</v>
      </c>
      <c r="IA51" s="11">
        <v>2044.5086158057927</v>
      </c>
      <c r="IB51" s="11">
        <v>1996.4109547502123</v>
      </c>
      <c r="IC51" s="11">
        <v>1943.3368539695191</v>
      </c>
      <c r="ID51" s="11">
        <v>1895.9788842892378</v>
      </c>
      <c r="IE51" s="11">
        <v>1841.0549582178655</v>
      </c>
      <c r="IF51" s="11">
        <v>1716.1282856158193</v>
      </c>
      <c r="IG51" s="11">
        <v>1688.2153926712049</v>
      </c>
      <c r="IH51" s="11">
        <v>1645.1900775298586</v>
      </c>
      <c r="II51" s="11">
        <v>1608.0595996043949</v>
      </c>
      <c r="IJ51" s="11">
        <v>1556.9650825410936</v>
      </c>
      <c r="IK51" s="11">
        <v>1518.744778793103</v>
      </c>
      <c r="IL51" s="11">
        <v>1476.6965474813971</v>
      </c>
      <c r="IM51" s="11">
        <v>1413.7862623557501</v>
      </c>
      <c r="IN51" s="11">
        <v>1277.4351425166342</v>
      </c>
      <c r="IO51" s="11">
        <v>1245.707871629716</v>
      </c>
      <c r="IP51" s="11">
        <v>1244.1123116757026</v>
      </c>
      <c r="IQ51" s="11">
        <v>1188.3625030000048</v>
      </c>
      <c r="IR51" s="11">
        <v>1119.5626163135059</v>
      </c>
      <c r="IS51" s="11">
        <v>1079.8233575691897</v>
      </c>
      <c r="IT51" s="11">
        <v>1056.6418165077507</v>
      </c>
      <c r="IU51" s="11">
        <v>1039.0072543057934</v>
      </c>
      <c r="IV51" s="11">
        <v>1032.9277386045574</v>
      </c>
      <c r="IW51" s="11">
        <v>1022.2648410141051</v>
      </c>
      <c r="IX51" s="11">
        <v>1001.0449233780516</v>
      </c>
      <c r="IY51" s="11">
        <v>960.06595823541738</v>
      </c>
      <c r="IZ51" s="11">
        <v>909.80406718309393</v>
      </c>
      <c r="JA51" s="11">
        <v>817.74160155906702</v>
      </c>
      <c r="JB51" s="11">
        <v>709.14698865376909</v>
      </c>
      <c r="JC51" s="11">
        <v>631.113205344893</v>
      </c>
      <c r="JD51" s="11">
        <v>615.42605027019806</v>
      </c>
      <c r="JE51" s="11">
        <v>603.94687478319224</v>
      </c>
      <c r="JF51" s="11">
        <v>595.80297619105954</v>
      </c>
      <c r="JG51" s="11">
        <v>512.39810066415293</v>
      </c>
      <c r="JH51" s="11">
        <v>475.05871582598479</v>
      </c>
      <c r="JI51" s="11">
        <v>470.5333558332307</v>
      </c>
      <c r="JJ51" s="11">
        <v>470.64402267415795</v>
      </c>
      <c r="JK51" s="11">
        <v>407.33748515519619</v>
      </c>
      <c r="JL51" s="11">
        <v>420.18994728216848</v>
      </c>
      <c r="JM51" s="11">
        <v>402.81169551169802</v>
      </c>
      <c r="JN51" s="11">
        <v>244.39751616084783</v>
      </c>
      <c r="JO51" s="11">
        <v>237.09222676006908</v>
      </c>
      <c r="JP51" s="11">
        <v>304.33239840489472</v>
      </c>
      <c r="JQ51" s="11">
        <v>303.62640806385014</v>
      </c>
      <c r="JR51" s="11">
        <v>270.3163286560212</v>
      </c>
      <c r="JS51" s="11">
        <v>100.98036145272199</v>
      </c>
      <c r="JT51" s="11">
        <v>39.0418020819708</v>
      </c>
      <c r="JU51" s="11">
        <v>48.017611299567378</v>
      </c>
      <c r="JV51" s="11">
        <v>31.402974272123217</v>
      </c>
      <c r="JW51" s="11">
        <v>7.8586026575067081E-12</v>
      </c>
      <c r="JX51" s="11">
        <v>37.564796908050909</v>
      </c>
      <c r="JY51" s="11">
        <v>64.449557675195777</v>
      </c>
      <c r="JZ51" s="11">
        <v>82.717047827534969</v>
      </c>
      <c r="KA51" s="11">
        <v>105.2437448076752</v>
      </c>
      <c r="KB51" s="11">
        <v>124.0541093082452</v>
      </c>
      <c r="KC51" s="11">
        <v>137.74865174475786</v>
      </c>
      <c r="KD51" s="11">
        <v>150.36945591479594</v>
      </c>
      <c r="KE51" s="11">
        <v>146.69793451088617</v>
      </c>
      <c r="KF51" s="11">
        <v>136.39069394333774</v>
      </c>
      <c r="KG51" s="11">
        <v>113.68775145257749</v>
      </c>
      <c r="KH51" s="11">
        <v>104.94345569878458</v>
      </c>
      <c r="KI51" s="11">
        <v>76.998064035955423</v>
      </c>
      <c r="KJ51" s="11">
        <v>71.992791915151528</v>
      </c>
      <c r="KK51" s="11">
        <v>65.954048565733444</v>
      </c>
      <c r="KL51" s="23"/>
      <c r="KM51" s="11">
        <f>SMALL(Tabela2[[#This Row],[1]:[285]],1)</f>
        <v>7.8586026575067081E-12</v>
      </c>
      <c r="KN51" s="11">
        <f>MATCH(Tabela2[[#This Row],[1° menor]],Tabela2[[#This Row],[1]:[285]],0)</f>
        <v>270</v>
      </c>
      <c r="KO5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51" s="11">
        <f>VLOOKUP(Tabela2[[#This Row],[Shape]],shape!A:D,4,0)+VLOOKUP(Tabela2[[#This Row],[Shape]]+1,shape!A:E,5,0)*Tabela2[[#This Row],[% avanc]]</f>
        <v>8544.8116110658502</v>
      </c>
      <c r="KQ51" s="15">
        <f>Tabela2[[#This Row],[8686,881807]]/Tabela2[[#Headers],[8686,881807]]</f>
        <v>0.98364543237831692</v>
      </c>
      <c r="KR51" s="11">
        <f>Tabela2[[#This Row],[8686,881807]]-KP50</f>
        <v>0</v>
      </c>
      <c r="KS51" s="11">
        <f>(Tabela2[[#This Row],[hora bus]]-H50)*86400</f>
        <v>44.999999832361937</v>
      </c>
      <c r="KT51" s="11">
        <f>Tabela2[[#This Row],[desloc]]/Tabela2[[#This Row],[seconds]]</f>
        <v>0</v>
      </c>
      <c r="KU51" s="11">
        <f>Tabela2[[#This Row],[spd m/s]]*3.6</f>
        <v>0</v>
      </c>
      <c r="KV51" s="23"/>
      <c r="KW51" s="22">
        <f t="shared" si="0"/>
        <v>0</v>
      </c>
      <c r="KX51" s="23">
        <f t="shared" si="1"/>
        <v>0.5</v>
      </c>
      <c r="KY51" s="23">
        <f t="shared" si="2"/>
        <v>1</v>
      </c>
      <c r="KZ51" s="23">
        <f t="shared" si="3"/>
        <v>15</v>
      </c>
      <c r="LA51" s="23">
        <f t="shared" si="4"/>
        <v>0</v>
      </c>
      <c r="LB51" s="23">
        <f t="shared" si="5"/>
        <v>1</v>
      </c>
      <c r="LC51" s="23">
        <f t="shared" si="6"/>
        <v>2</v>
      </c>
      <c r="LD51" s="23">
        <f t="shared" si="7"/>
        <v>0</v>
      </c>
      <c r="LE51" s="23">
        <f t="shared" si="8"/>
        <v>8544.8116110658502</v>
      </c>
      <c r="LF51" s="22">
        <f t="shared" si="17"/>
        <v>0</v>
      </c>
      <c r="LG51" s="23">
        <f t="shared" si="9"/>
        <v>0</v>
      </c>
      <c r="LH51" s="23">
        <f t="shared" si="10"/>
        <v>0</v>
      </c>
      <c r="LI51" s="23">
        <f t="shared" si="11"/>
        <v>8570.3152119992501</v>
      </c>
      <c r="LJ51" s="23">
        <f t="shared" si="12"/>
        <v>8544.8116110658502</v>
      </c>
      <c r="LK51" s="23">
        <f t="shared" si="13"/>
        <v>0.5</v>
      </c>
      <c r="LL51" s="23">
        <f t="shared" si="14"/>
        <v>0</v>
      </c>
      <c r="LM51" s="23">
        <f t="shared" si="15"/>
        <v>1</v>
      </c>
      <c r="LN51" s="23">
        <f t="shared" si="16"/>
        <v>1</v>
      </c>
    </row>
    <row r="52" spans="1:326" x14ac:dyDescent="0.25">
      <c r="A52" s="22">
        <v>78023</v>
      </c>
      <c r="B52" s="22">
        <v>1</v>
      </c>
      <c r="C52" s="23" t="s">
        <v>881</v>
      </c>
      <c r="D52" s="22">
        <v>332</v>
      </c>
      <c r="E52" s="24">
        <v>2.7083333333333334E-2</v>
      </c>
      <c r="F52" s="23" t="s">
        <v>775</v>
      </c>
      <c r="G52" s="23" t="b">
        <v>1</v>
      </c>
      <c r="H52" s="25">
        <v>43538.027453703704</v>
      </c>
      <c r="I52" s="26" t="s">
        <v>180</v>
      </c>
      <c r="J52" s="23" t="s">
        <v>181</v>
      </c>
      <c r="K52" s="11">
        <f>IF(AND(Tabela2[[#This Row],[hora bus]]=H51,Tabela2[[#This Row],[lat bus]]=I51,Tabela2[[#This Row],[lon bus]]=J51),1,0)</f>
        <v>0</v>
      </c>
      <c r="L52" s="23"/>
      <c r="M52" s="11">
        <v>88</v>
      </c>
      <c r="N52" s="11">
        <v>12494.830021888851</v>
      </c>
      <c r="O52" s="11">
        <v>12486.806861253204</v>
      </c>
      <c r="P52" s="11">
        <v>12475.971219330722</v>
      </c>
      <c r="Q52" s="11">
        <v>12416.529272290421</v>
      </c>
      <c r="R52" s="11">
        <v>12334.820621563395</v>
      </c>
      <c r="S52" s="11">
        <v>12320.088836036259</v>
      </c>
      <c r="T52" s="11">
        <v>12301.020183692543</v>
      </c>
      <c r="U52" s="11">
        <v>12288.814142005907</v>
      </c>
      <c r="V52" s="11">
        <v>12271.172379100031</v>
      </c>
      <c r="W52" s="11">
        <v>12257.347773330403</v>
      </c>
      <c r="X52" s="11">
        <v>12244.75714924055</v>
      </c>
      <c r="Y52" s="11">
        <v>12218.091008311309</v>
      </c>
      <c r="Z52" s="11">
        <v>12199.530930423911</v>
      </c>
      <c r="AA52" s="11">
        <v>12174.625643012387</v>
      </c>
      <c r="AB52" s="11">
        <v>12162.874276923478</v>
      </c>
      <c r="AC52" s="11">
        <v>12146.07688209562</v>
      </c>
      <c r="AD52" s="11">
        <v>12121.80903308475</v>
      </c>
      <c r="AE52" s="11">
        <v>12113.01994745246</v>
      </c>
      <c r="AF52" s="11">
        <v>12051.80430932218</v>
      </c>
      <c r="AG52" s="11">
        <v>12030.872930985972</v>
      </c>
      <c r="AH52" s="11">
        <v>12008.271750808733</v>
      </c>
      <c r="AI52" s="11">
        <v>11988.48660329489</v>
      </c>
      <c r="AJ52" s="11">
        <v>11970.387159713189</v>
      </c>
      <c r="AK52" s="11">
        <v>11957.655815437727</v>
      </c>
      <c r="AL52" s="11">
        <v>11934.210824216272</v>
      </c>
      <c r="AM52" s="11">
        <v>11926.006924847261</v>
      </c>
      <c r="AN52" s="11">
        <v>11916.384564365255</v>
      </c>
      <c r="AO52" s="11">
        <v>11912.998509820854</v>
      </c>
      <c r="AP52" s="11">
        <v>11917.713394892624</v>
      </c>
      <c r="AQ52" s="11">
        <v>11928.574183629566</v>
      </c>
      <c r="AR52" s="11">
        <v>11931.665721828511</v>
      </c>
      <c r="AS52" s="11">
        <v>11932.639967432253</v>
      </c>
      <c r="AT52" s="11">
        <v>11946.306747432751</v>
      </c>
      <c r="AU52" s="11">
        <v>11955.055531408401</v>
      </c>
      <c r="AV52" s="11">
        <v>11953.326558570843</v>
      </c>
      <c r="AW52" s="11">
        <v>11960.843739794504</v>
      </c>
      <c r="AX52" s="11">
        <v>11971.095554319198</v>
      </c>
      <c r="AY52" s="11">
        <v>11970.842707840173</v>
      </c>
      <c r="AZ52" s="11">
        <v>11961.312523304416</v>
      </c>
      <c r="BA52" s="11">
        <v>11943.754960262595</v>
      </c>
      <c r="BB52" s="11">
        <v>11906.350739140325</v>
      </c>
      <c r="BC52" s="11">
        <v>11839.952965292594</v>
      </c>
      <c r="BD52" s="11">
        <v>11777.603418943312</v>
      </c>
      <c r="BE52" s="11">
        <v>11763.088392712647</v>
      </c>
      <c r="BF52" s="11">
        <v>11746.976967201908</v>
      </c>
      <c r="BG52" s="11">
        <v>11720.46928104626</v>
      </c>
      <c r="BH52" s="11">
        <v>11716.191749337335</v>
      </c>
      <c r="BI52" s="11">
        <v>11705.844298156573</v>
      </c>
      <c r="BJ52" s="11">
        <v>11686.676337576891</v>
      </c>
      <c r="BK52" s="11">
        <v>11624.333822083925</v>
      </c>
      <c r="BL52" s="11">
        <v>11421.845874307674</v>
      </c>
      <c r="BM52" s="11">
        <v>11327.722095321091</v>
      </c>
      <c r="BN52" s="11">
        <v>11321.736594648884</v>
      </c>
      <c r="BO52" s="11">
        <v>11228.754927625116</v>
      </c>
      <c r="BP52" s="11">
        <v>11234.809367840558</v>
      </c>
      <c r="BQ52" s="11">
        <v>11156.329112075415</v>
      </c>
      <c r="BR52" s="11">
        <v>11088.338786588773</v>
      </c>
      <c r="BS52" s="11">
        <v>11068.2068781655</v>
      </c>
      <c r="BT52" s="11">
        <v>11023.30502409807</v>
      </c>
      <c r="BU52" s="11">
        <v>10978.236571828094</v>
      </c>
      <c r="BV52" s="11">
        <v>10999.797255863332</v>
      </c>
      <c r="BW52" s="11">
        <v>10852.238381205911</v>
      </c>
      <c r="BX52" s="11">
        <v>10746.424904834928</v>
      </c>
      <c r="BY52" s="11">
        <v>10608.921556702628</v>
      </c>
      <c r="BZ52" s="11">
        <v>10579.665221091504</v>
      </c>
      <c r="CA52" s="11">
        <v>10537.351912154953</v>
      </c>
      <c r="CB52" s="11">
        <v>10474.717993386512</v>
      </c>
      <c r="CC52" s="11">
        <v>10354.655366186358</v>
      </c>
      <c r="CD52" s="11">
        <v>10261.833316445753</v>
      </c>
      <c r="CE52" s="11">
        <v>10171.692223757867</v>
      </c>
      <c r="CF52" s="11">
        <v>10092.407299546927</v>
      </c>
      <c r="CG52" s="11">
        <v>9905.3651017099237</v>
      </c>
      <c r="CH52" s="11">
        <v>9834.95217105341</v>
      </c>
      <c r="CI52" s="11">
        <v>9650.6513204742932</v>
      </c>
      <c r="CJ52" s="11">
        <v>9583.7088165695204</v>
      </c>
      <c r="CK52" s="11">
        <v>9497.7240156386524</v>
      </c>
      <c r="CL52" s="11">
        <v>9472.457870991504</v>
      </c>
      <c r="CM52" s="11">
        <v>9426.5227230567671</v>
      </c>
      <c r="CN52" s="11">
        <v>9370.8777662955854</v>
      </c>
      <c r="CO52" s="11">
        <v>9292.6854217545879</v>
      </c>
      <c r="CP52" s="11">
        <v>9243.6795939065596</v>
      </c>
      <c r="CQ52" s="11">
        <v>9056.1565957037456</v>
      </c>
      <c r="CR52" s="11">
        <v>8891.5087192388764</v>
      </c>
      <c r="CS52" s="11">
        <v>8825.81292266327</v>
      </c>
      <c r="CT52" s="11">
        <v>8800.4430877891391</v>
      </c>
      <c r="CU52" s="11">
        <v>8760.9026387819158</v>
      </c>
      <c r="CV52" s="11">
        <v>8667.2948402984148</v>
      </c>
      <c r="CW52" s="11">
        <v>8547.8096427278615</v>
      </c>
      <c r="CX52" s="11">
        <v>8493.3584687182847</v>
      </c>
      <c r="CY52" s="11">
        <v>8440.1224535374513</v>
      </c>
      <c r="CZ52" s="11">
        <v>8390.8037614794721</v>
      </c>
      <c r="DA52" s="11">
        <v>8338.9381727031214</v>
      </c>
      <c r="DB52" s="11">
        <v>8281.0761405486774</v>
      </c>
      <c r="DC52" s="11">
        <v>8184.8866688721628</v>
      </c>
      <c r="DD52" s="11">
        <v>8172.1921294995391</v>
      </c>
      <c r="DE52" s="11">
        <v>8140.4311274955307</v>
      </c>
      <c r="DF52" s="11">
        <v>8125.0370069362552</v>
      </c>
      <c r="DG52" s="11">
        <v>8069.8907934106028</v>
      </c>
      <c r="DH52" s="11">
        <v>8022.5957229481828</v>
      </c>
      <c r="DI52" s="11">
        <v>7967.1136504935848</v>
      </c>
      <c r="DJ52" s="11">
        <v>7899.5679134541988</v>
      </c>
      <c r="DK52" s="11">
        <v>7639.7012402337068</v>
      </c>
      <c r="DL52" s="11">
        <v>7636.0691887838138</v>
      </c>
      <c r="DM52" s="11">
        <v>7598.3990282503028</v>
      </c>
      <c r="DN52" s="11">
        <v>7538.8375537889115</v>
      </c>
      <c r="DO52" s="11">
        <v>7526.6387756347658</v>
      </c>
      <c r="DP52" s="11">
        <v>7468.0648688645761</v>
      </c>
      <c r="DQ52" s="11">
        <v>7474.0878783274411</v>
      </c>
      <c r="DR52" s="11">
        <v>7467.8548258348064</v>
      </c>
      <c r="DS52" s="11">
        <v>7458.6120677505369</v>
      </c>
      <c r="DT52" s="11">
        <v>7442.2769944928086</v>
      </c>
      <c r="DU52" s="11">
        <v>7431.2670545420351</v>
      </c>
      <c r="DV52" s="11">
        <v>7419.21554123652</v>
      </c>
      <c r="DW52" s="11">
        <v>7411.2437116621441</v>
      </c>
      <c r="DX52" s="11">
        <v>7272.7703676481406</v>
      </c>
      <c r="DY52" s="11">
        <v>7277.077115747491</v>
      </c>
      <c r="DZ52" s="11">
        <v>7242.7517113126205</v>
      </c>
      <c r="EA52" s="11">
        <v>7131.0070280574619</v>
      </c>
      <c r="EB52" s="11">
        <v>7121.5129475686344</v>
      </c>
      <c r="EC52" s="11">
        <v>6953.9809014249222</v>
      </c>
      <c r="ED52" s="11">
        <v>6898.1675387696978</v>
      </c>
      <c r="EE52" s="11">
        <v>6665.5885433667117</v>
      </c>
      <c r="EF52" s="11">
        <v>6480.7589751865062</v>
      </c>
      <c r="EG52" s="11">
        <v>6324.0994538489767</v>
      </c>
      <c r="EH52" s="11">
        <v>6204.7229073207427</v>
      </c>
      <c r="EI52" s="11">
        <v>6142.8329386899732</v>
      </c>
      <c r="EJ52" s="11">
        <v>6090.2434964699059</v>
      </c>
      <c r="EK52" s="11">
        <v>6008.2781424026871</v>
      </c>
      <c r="EL52" s="11">
        <v>5996.6708102008115</v>
      </c>
      <c r="EM52" s="11">
        <v>5909.9308364153067</v>
      </c>
      <c r="EN52" s="11">
        <v>5822.2842564530247</v>
      </c>
      <c r="EO52" s="11">
        <v>5782.8061801466947</v>
      </c>
      <c r="EP52" s="11">
        <v>5659.5597463704444</v>
      </c>
      <c r="EQ52" s="11">
        <v>5606.6647382784813</v>
      </c>
      <c r="ER52" s="11">
        <v>5493.1424353024422</v>
      </c>
      <c r="ES52" s="11">
        <v>5450.9531240578535</v>
      </c>
      <c r="ET52" s="11">
        <v>5389.1980921946515</v>
      </c>
      <c r="EU52" s="11">
        <v>5341.0128759711633</v>
      </c>
      <c r="EV52" s="11">
        <v>5285.7083281965679</v>
      </c>
      <c r="EW52" s="11">
        <v>5076.107743762178</v>
      </c>
      <c r="EX52" s="11">
        <v>5035.3179065443346</v>
      </c>
      <c r="EY52" s="11">
        <v>4897.7790061573514</v>
      </c>
      <c r="EZ52" s="11">
        <v>4779.2968546071406</v>
      </c>
      <c r="FA52" s="11">
        <v>4728.6634524423889</v>
      </c>
      <c r="FB52" s="11">
        <v>4698.6128276214422</v>
      </c>
      <c r="FC52" s="11">
        <v>4652.3888470557022</v>
      </c>
      <c r="FD52" s="11">
        <v>4544.0658852060396</v>
      </c>
      <c r="FE52" s="11">
        <v>4397.5864604248</v>
      </c>
      <c r="FF52" s="11">
        <v>4390.6720692036524</v>
      </c>
      <c r="FG52" s="11">
        <v>4353.1186516683247</v>
      </c>
      <c r="FH52" s="11">
        <v>4281.8363979768328</v>
      </c>
      <c r="FI52" s="11">
        <v>4250.6512514056603</v>
      </c>
      <c r="FJ52" s="11">
        <v>4244.9551524831841</v>
      </c>
      <c r="FK52" s="11">
        <v>4239.8260587117411</v>
      </c>
      <c r="FL52" s="11">
        <v>4237.7931543450059</v>
      </c>
      <c r="FM52" s="11">
        <v>4224.2724789605008</v>
      </c>
      <c r="FN52" s="11">
        <v>4234.6689263671942</v>
      </c>
      <c r="FO52" s="11">
        <v>4231.0886205280267</v>
      </c>
      <c r="FP52" s="11">
        <v>4226.290702566278</v>
      </c>
      <c r="FQ52" s="11">
        <v>4228.5980826356226</v>
      </c>
      <c r="FR52" s="11">
        <v>4204.656449796521</v>
      </c>
      <c r="FS52" s="11">
        <v>4169.1574614024239</v>
      </c>
      <c r="FT52" s="11">
        <v>4104.1062958459715</v>
      </c>
      <c r="FU52" s="11">
        <v>3997.1503362433723</v>
      </c>
      <c r="FV52" s="11">
        <v>3961.2276390458992</v>
      </c>
      <c r="FW52" s="11">
        <v>3932.6165803190138</v>
      </c>
      <c r="FX52" s="11">
        <v>3903.0754862512085</v>
      </c>
      <c r="FY52" s="11">
        <v>3879.9500737695557</v>
      </c>
      <c r="FZ52" s="11">
        <v>3850.7269345644208</v>
      </c>
      <c r="GA52" s="11">
        <v>3831.2431594816203</v>
      </c>
      <c r="GB52" s="11">
        <v>3805.7232506611367</v>
      </c>
      <c r="GC52" s="11">
        <v>3782.7486158093375</v>
      </c>
      <c r="GD52" s="11">
        <v>3770.1003639084192</v>
      </c>
      <c r="GE52" s="11">
        <v>3759.1567077955697</v>
      </c>
      <c r="GF52" s="11">
        <v>3752.8605254405684</v>
      </c>
      <c r="GG52" s="11">
        <v>3742.1280371816729</v>
      </c>
      <c r="GH52" s="11">
        <v>3736.9313375746287</v>
      </c>
      <c r="GI52" s="11">
        <v>3719.518184841726</v>
      </c>
      <c r="GJ52" s="11">
        <v>3696.8751623220733</v>
      </c>
      <c r="GK52" s="11">
        <v>3670.9464777888688</v>
      </c>
      <c r="GL52" s="11">
        <v>3670.2321925399865</v>
      </c>
      <c r="GM52" s="11">
        <v>3639.0715273080828</v>
      </c>
      <c r="GN52" s="11">
        <v>3618.0907585315094</v>
      </c>
      <c r="GO52" s="11">
        <v>3585.3597818304711</v>
      </c>
      <c r="GP52" s="11">
        <v>3500.8262318940651</v>
      </c>
      <c r="GQ52" s="11">
        <v>3361.8170545242042</v>
      </c>
      <c r="GR52" s="11">
        <v>3204.9592116572612</v>
      </c>
      <c r="GS52" s="11">
        <v>3142.4129130006399</v>
      </c>
      <c r="GT52" s="11">
        <v>3124.5314181374547</v>
      </c>
      <c r="GU52" s="11">
        <v>3102.6513796517183</v>
      </c>
      <c r="GV52" s="11">
        <v>3083.5496496731384</v>
      </c>
      <c r="GW52" s="11">
        <v>3066.7075448449477</v>
      </c>
      <c r="GX52" s="11">
        <v>3054.2380416407382</v>
      </c>
      <c r="GY52" s="11">
        <v>2975.1256817304334</v>
      </c>
      <c r="GZ52" s="11">
        <v>3027.9698590172184</v>
      </c>
      <c r="HA52" s="11">
        <v>3028.346690468305</v>
      </c>
      <c r="HB52" s="11">
        <v>3022.7340469933683</v>
      </c>
      <c r="HC52" s="11">
        <v>3018.5672889479765</v>
      </c>
      <c r="HD52" s="11">
        <v>3016.526830282517</v>
      </c>
      <c r="HE52" s="11">
        <v>2994.3093104007198</v>
      </c>
      <c r="HF52" s="11">
        <v>2881.7472934388247</v>
      </c>
      <c r="HG52" s="11">
        <v>2807.689199971072</v>
      </c>
      <c r="HH52" s="11">
        <v>2733.7200144941653</v>
      </c>
      <c r="HI52" s="11">
        <v>2701.2049799988645</v>
      </c>
      <c r="HJ52" s="11">
        <v>2677.3010121789107</v>
      </c>
      <c r="HK52" s="11">
        <v>2642.1452234544495</v>
      </c>
      <c r="HL52" s="11">
        <v>2618.2697241880078</v>
      </c>
      <c r="HM52" s="11">
        <v>2570.9324231543633</v>
      </c>
      <c r="HN52" s="11">
        <v>2523.2170496529066</v>
      </c>
      <c r="HO52" s="11">
        <v>2497.2283369302413</v>
      </c>
      <c r="HP52" s="11">
        <v>2520.8783595114842</v>
      </c>
      <c r="HQ52" s="11">
        <v>2513.5019377765484</v>
      </c>
      <c r="HR52" s="11">
        <v>2434.6425906169516</v>
      </c>
      <c r="HS52" s="11">
        <v>2458.9627482649398</v>
      </c>
      <c r="HT52" s="11">
        <v>2470.460644271785</v>
      </c>
      <c r="HU52" s="11">
        <v>2435.9633796907578</v>
      </c>
      <c r="HV52" s="11">
        <v>2432.6787999269081</v>
      </c>
      <c r="HW52" s="11">
        <v>2413.7913812433303</v>
      </c>
      <c r="HX52" s="11">
        <v>2387.5650090555741</v>
      </c>
      <c r="HY52" s="11">
        <v>2344.3493091310174</v>
      </c>
      <c r="HZ52" s="11">
        <v>2188.750476774776</v>
      </c>
      <c r="IA52" s="11">
        <v>2044.5086158057927</v>
      </c>
      <c r="IB52" s="11">
        <v>1996.4109547502123</v>
      </c>
      <c r="IC52" s="11">
        <v>1943.3368539695191</v>
      </c>
      <c r="ID52" s="11">
        <v>1895.9788842892378</v>
      </c>
      <c r="IE52" s="11">
        <v>1841.0549582178655</v>
      </c>
      <c r="IF52" s="11">
        <v>1716.1282856158193</v>
      </c>
      <c r="IG52" s="11">
        <v>1688.2153926712049</v>
      </c>
      <c r="IH52" s="11">
        <v>1645.1900775298586</v>
      </c>
      <c r="II52" s="11">
        <v>1608.0595996043949</v>
      </c>
      <c r="IJ52" s="11">
        <v>1556.9650825410936</v>
      </c>
      <c r="IK52" s="11">
        <v>1518.744778793103</v>
      </c>
      <c r="IL52" s="11">
        <v>1476.6965474813971</v>
      </c>
      <c r="IM52" s="11">
        <v>1413.7862623557501</v>
      </c>
      <c r="IN52" s="11">
        <v>1277.4351425166342</v>
      </c>
      <c r="IO52" s="11">
        <v>1245.707871629716</v>
      </c>
      <c r="IP52" s="11">
        <v>1244.1123116757026</v>
      </c>
      <c r="IQ52" s="11">
        <v>1188.3625030000048</v>
      </c>
      <c r="IR52" s="11">
        <v>1119.5626163135059</v>
      </c>
      <c r="IS52" s="11">
        <v>1079.8233575691897</v>
      </c>
      <c r="IT52" s="11">
        <v>1056.6418165077507</v>
      </c>
      <c r="IU52" s="11">
        <v>1039.0072543057934</v>
      </c>
      <c r="IV52" s="11">
        <v>1032.9277386045574</v>
      </c>
      <c r="IW52" s="11">
        <v>1022.2648410141051</v>
      </c>
      <c r="IX52" s="11">
        <v>1001.0449233780516</v>
      </c>
      <c r="IY52" s="11">
        <v>960.06595823541738</v>
      </c>
      <c r="IZ52" s="11">
        <v>909.80406718309393</v>
      </c>
      <c r="JA52" s="11">
        <v>817.74160155906702</v>
      </c>
      <c r="JB52" s="11">
        <v>709.14698865376909</v>
      </c>
      <c r="JC52" s="11">
        <v>631.113205344893</v>
      </c>
      <c r="JD52" s="11">
        <v>615.42605027019806</v>
      </c>
      <c r="JE52" s="11">
        <v>603.94687478319224</v>
      </c>
      <c r="JF52" s="11">
        <v>595.80297619105954</v>
      </c>
      <c r="JG52" s="11">
        <v>512.39810066415293</v>
      </c>
      <c r="JH52" s="11">
        <v>475.05871582598479</v>
      </c>
      <c r="JI52" s="11">
        <v>470.5333558332307</v>
      </c>
      <c r="JJ52" s="11">
        <v>470.64402267415795</v>
      </c>
      <c r="JK52" s="11">
        <v>407.33748515519619</v>
      </c>
      <c r="JL52" s="11">
        <v>420.18994728216848</v>
      </c>
      <c r="JM52" s="11">
        <v>402.81169551169802</v>
      </c>
      <c r="JN52" s="11">
        <v>244.39751616084783</v>
      </c>
      <c r="JO52" s="11">
        <v>237.09222676006908</v>
      </c>
      <c r="JP52" s="11">
        <v>304.33239840489472</v>
      </c>
      <c r="JQ52" s="11">
        <v>303.62640806385014</v>
      </c>
      <c r="JR52" s="11">
        <v>270.3163286560212</v>
      </c>
      <c r="JS52" s="11">
        <v>100.98036145272199</v>
      </c>
      <c r="JT52" s="11">
        <v>39.0418020819708</v>
      </c>
      <c r="JU52" s="11">
        <v>48.017611299567378</v>
      </c>
      <c r="JV52" s="11">
        <v>31.402974272123217</v>
      </c>
      <c r="JW52" s="11">
        <v>7.8586026575067081E-12</v>
      </c>
      <c r="JX52" s="11">
        <v>37.564796908050909</v>
      </c>
      <c r="JY52" s="11">
        <v>64.449557675195777</v>
      </c>
      <c r="JZ52" s="11">
        <v>82.717047827534969</v>
      </c>
      <c r="KA52" s="11">
        <v>105.2437448076752</v>
      </c>
      <c r="KB52" s="11">
        <v>124.0541093082452</v>
      </c>
      <c r="KC52" s="11">
        <v>137.74865174475786</v>
      </c>
      <c r="KD52" s="11">
        <v>150.36945591479594</v>
      </c>
      <c r="KE52" s="11">
        <v>146.69793451088617</v>
      </c>
      <c r="KF52" s="11">
        <v>136.39069394333774</v>
      </c>
      <c r="KG52" s="11">
        <v>113.68775145257749</v>
      </c>
      <c r="KH52" s="11">
        <v>104.94345569878458</v>
      </c>
      <c r="KI52" s="11">
        <v>76.998064035955423</v>
      </c>
      <c r="KJ52" s="11">
        <v>71.992791915151528</v>
      </c>
      <c r="KK52" s="11">
        <v>65.954048565733444</v>
      </c>
      <c r="KL52" s="23"/>
      <c r="KM52" s="11">
        <f>SMALL(Tabela2[[#This Row],[1]:[285]],1)</f>
        <v>7.8586026575067081E-12</v>
      </c>
      <c r="KN52" s="11">
        <f>MATCH(Tabela2[[#This Row],[1° menor]],Tabela2[[#This Row],[1]:[285]],0)</f>
        <v>270</v>
      </c>
      <c r="KO5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52" s="11">
        <f>VLOOKUP(Tabela2[[#This Row],[Shape]],shape!A:D,4,0)+VLOOKUP(Tabela2[[#This Row],[Shape]]+1,shape!A:E,5,0)*Tabela2[[#This Row],[% avanc]]</f>
        <v>8544.8116110658502</v>
      </c>
      <c r="KQ52" s="15">
        <f>Tabela2[[#This Row],[8686,881807]]/Tabela2[[#Headers],[8686,881807]]</f>
        <v>0.98364543237831692</v>
      </c>
      <c r="KR52" s="11">
        <f>Tabela2[[#This Row],[8686,881807]]-KP51</f>
        <v>0</v>
      </c>
      <c r="KS52" s="11">
        <f>(Tabela2[[#This Row],[hora bus]]-H51)*86400</f>
        <v>47.000000299885869</v>
      </c>
      <c r="KT52" s="11">
        <f>Tabela2[[#This Row],[desloc]]/Tabela2[[#This Row],[seconds]]</f>
        <v>0</v>
      </c>
      <c r="KU52" s="11">
        <f>Tabela2[[#This Row],[spd m/s]]*3.6</f>
        <v>0</v>
      </c>
      <c r="KV52" s="23"/>
      <c r="KW52" s="22">
        <f t="shared" si="0"/>
        <v>0</v>
      </c>
      <c r="KX52" s="23">
        <f t="shared" si="1"/>
        <v>0</v>
      </c>
      <c r="KY52" s="23">
        <f t="shared" si="2"/>
        <v>1</v>
      </c>
      <c r="KZ52" s="23">
        <f t="shared" si="3"/>
        <v>14</v>
      </c>
      <c r="LA52" s="23">
        <f t="shared" si="4"/>
        <v>0</v>
      </c>
      <c r="LB52" s="23">
        <f t="shared" si="5"/>
        <v>1</v>
      </c>
      <c r="LC52" s="23">
        <f t="shared" si="6"/>
        <v>1</v>
      </c>
      <c r="LD52" s="23">
        <f t="shared" si="7"/>
        <v>0</v>
      </c>
      <c r="LE52" s="23">
        <f t="shared" si="8"/>
        <v>8544.8116110658502</v>
      </c>
      <c r="LF52" s="22">
        <f t="shared" si="17"/>
        <v>0</v>
      </c>
      <c r="LG52" s="23">
        <f t="shared" si="9"/>
        <v>0</v>
      </c>
      <c r="LH52" s="23">
        <f t="shared" si="10"/>
        <v>0</v>
      </c>
      <c r="LI52" s="23">
        <f t="shared" si="11"/>
        <v>8570.3152119992501</v>
      </c>
      <c r="LJ52" s="23">
        <f t="shared" si="12"/>
        <v>8544.8116110658502</v>
      </c>
      <c r="LK52" s="23">
        <f t="shared" si="13"/>
        <v>0.5</v>
      </c>
      <c r="LL52" s="23">
        <f t="shared" si="14"/>
        <v>0</v>
      </c>
      <c r="LM52" s="23">
        <f t="shared" si="15"/>
        <v>1</v>
      </c>
      <c r="LN52" s="23">
        <f t="shared" si="16"/>
        <v>1</v>
      </c>
    </row>
    <row r="53" spans="1:326" x14ac:dyDescent="0.25">
      <c r="A53" s="22">
        <v>78070</v>
      </c>
      <c r="B53" s="22">
        <v>1</v>
      </c>
      <c r="C53" s="23" t="s">
        <v>928</v>
      </c>
      <c r="D53" s="22">
        <v>332</v>
      </c>
      <c r="E53" s="24">
        <v>4.3749999999999997E-2</v>
      </c>
      <c r="F53" s="23" t="s">
        <v>775</v>
      </c>
      <c r="G53" s="23" t="b">
        <v>1</v>
      </c>
      <c r="H53" s="25">
        <v>43538.043842592589</v>
      </c>
      <c r="I53" s="26" t="s">
        <v>681</v>
      </c>
      <c r="J53" s="23" t="s">
        <v>682</v>
      </c>
      <c r="K53" s="11">
        <f>IF(AND(Tabela2[[#This Row],[hora bus]]=H52,Tabela2[[#This Row],[lat bus]]=I52,Tabela2[[#This Row],[lon bus]]=J52),1,0)</f>
        <v>0</v>
      </c>
      <c r="L53" s="23"/>
      <c r="M53" s="11">
        <v>93</v>
      </c>
      <c r="N53" s="11">
        <v>0.83458663983971793</v>
      </c>
      <c r="O53" s="11">
        <v>1.3984196839489078</v>
      </c>
      <c r="P53" s="11">
        <v>9.4267941257220311</v>
      </c>
      <c r="Q53" s="11">
        <v>19.688773108132185</v>
      </c>
      <c r="R53" s="11">
        <v>75.195397337780264</v>
      </c>
      <c r="S53" s="11">
        <v>159.30451526494889</v>
      </c>
      <c r="T53" s="11">
        <v>180.18195583801287</v>
      </c>
      <c r="U53" s="11">
        <v>199.79338924508923</v>
      </c>
      <c r="V53" s="11">
        <v>211.09716553928146</v>
      </c>
      <c r="W53" s="11">
        <v>227.14293750271159</v>
      </c>
      <c r="X53" s="11">
        <v>239.59169647723874</v>
      </c>
      <c r="Y53" s="11">
        <v>250.11206903549589</v>
      </c>
      <c r="Z53" s="11">
        <v>275.30364977201225</v>
      </c>
      <c r="AA53" s="11">
        <v>294.46895517304961</v>
      </c>
      <c r="AB53" s="11">
        <v>320.19106785367666</v>
      </c>
      <c r="AC53" s="11">
        <v>332.17949791971603</v>
      </c>
      <c r="AD53" s="11">
        <v>348.04076670293443</v>
      </c>
      <c r="AE53" s="11">
        <v>372.23091522388552</v>
      </c>
      <c r="AF53" s="11">
        <v>373.05585750378327</v>
      </c>
      <c r="AG53" s="11">
        <v>433.84569918205443</v>
      </c>
      <c r="AH53" s="11">
        <v>469.02374511556127</v>
      </c>
      <c r="AI53" s="11">
        <v>499.67607388344703</v>
      </c>
      <c r="AJ53" s="11">
        <v>523.47830821792434</v>
      </c>
      <c r="AK53" s="11">
        <v>544.81141607945688</v>
      </c>
      <c r="AL53" s="11">
        <v>559.9004097040812</v>
      </c>
      <c r="AM53" s="11">
        <v>585.98771261657532</v>
      </c>
      <c r="AN53" s="11">
        <v>594.50788944836063</v>
      </c>
      <c r="AO53" s="11">
        <v>599.8950753359245</v>
      </c>
      <c r="AP53" s="11">
        <v>602.43355425919754</v>
      </c>
      <c r="AQ53" s="11">
        <v>609.53499398530153</v>
      </c>
      <c r="AR53" s="11">
        <v>609.5933977620092</v>
      </c>
      <c r="AS53" s="11">
        <v>603.71880286526709</v>
      </c>
      <c r="AT53" s="11">
        <v>609.45835281434404</v>
      </c>
      <c r="AU53" s="11">
        <v>613.60649452394352</v>
      </c>
      <c r="AV53" s="11">
        <v>605.61020293550882</v>
      </c>
      <c r="AW53" s="11">
        <v>608.32810058706082</v>
      </c>
      <c r="AX53" s="11">
        <v>622.97194103037293</v>
      </c>
      <c r="AY53" s="11">
        <v>642.28327131710535</v>
      </c>
      <c r="AZ53" s="11">
        <v>665.20596166221469</v>
      </c>
      <c r="BA53" s="11">
        <v>691.17393543887101</v>
      </c>
      <c r="BB53" s="11">
        <v>724.84333895562133</v>
      </c>
      <c r="BC53" s="11">
        <v>773.63812755161598</v>
      </c>
      <c r="BD53" s="11">
        <v>844.46226035941891</v>
      </c>
      <c r="BE53" s="11">
        <v>911.23618194706376</v>
      </c>
      <c r="BF53" s="11">
        <v>932.86527223275039</v>
      </c>
      <c r="BG53" s="11">
        <v>958.04135839229252</v>
      </c>
      <c r="BH53" s="11">
        <v>1001.7149381650798</v>
      </c>
      <c r="BI53" s="11">
        <v>1024.9959211584271</v>
      </c>
      <c r="BJ53" s="11">
        <v>1048.1727764714142</v>
      </c>
      <c r="BK53" s="11">
        <v>1080.0184074949607</v>
      </c>
      <c r="BL53" s="11">
        <v>1163.4808684345098</v>
      </c>
      <c r="BM53" s="11">
        <v>1429.3703496024175</v>
      </c>
      <c r="BN53" s="11">
        <v>1610.1385446972781</v>
      </c>
      <c r="BO53" s="11">
        <v>1664.0038873728233</v>
      </c>
      <c r="BP53" s="11">
        <v>1794.1242484398404</v>
      </c>
      <c r="BQ53" s="11">
        <v>1818.9378647754288</v>
      </c>
      <c r="BR53" s="11">
        <v>1920.5792764721948</v>
      </c>
      <c r="BS53" s="11">
        <v>2023.456323096907</v>
      </c>
      <c r="BT53" s="11">
        <v>2062.7199622631242</v>
      </c>
      <c r="BU53" s="11">
        <v>2093.7864244056359</v>
      </c>
      <c r="BV53" s="11">
        <v>2172.8574253488505</v>
      </c>
      <c r="BW53" s="11">
        <v>2191.8290547309048</v>
      </c>
      <c r="BX53" s="11">
        <v>2295.4935471481876</v>
      </c>
      <c r="BY53" s="11">
        <v>2324.6369620900828</v>
      </c>
      <c r="BZ53" s="11">
        <v>2412.5365562142952</v>
      </c>
      <c r="CA53" s="11">
        <v>2432.6327643351483</v>
      </c>
      <c r="CB53" s="11">
        <v>2466.8518007263533</v>
      </c>
      <c r="CC53" s="11">
        <v>2515.2508761381587</v>
      </c>
      <c r="CD53" s="11">
        <v>2622.1218445308405</v>
      </c>
      <c r="CE53" s="11">
        <v>2708.3090496803202</v>
      </c>
      <c r="CF53" s="11">
        <v>2796.8178431894862</v>
      </c>
      <c r="CG53" s="11">
        <v>2873.8082765070517</v>
      </c>
      <c r="CH53" s="11">
        <v>3061.6775590172806</v>
      </c>
      <c r="CI53" s="11">
        <v>3133.3825096557152</v>
      </c>
      <c r="CJ53" s="11">
        <v>3320.0285201183906</v>
      </c>
      <c r="CK53" s="11">
        <v>3391.2986814978881</v>
      </c>
      <c r="CL53" s="11">
        <v>3478.6413522149041</v>
      </c>
      <c r="CM53" s="11">
        <v>3505.4667594392477</v>
      </c>
      <c r="CN53" s="11">
        <v>3552.1278475871927</v>
      </c>
      <c r="CO53" s="11">
        <v>3608.1458168222821</v>
      </c>
      <c r="CP53" s="11">
        <v>3687.4332746012733</v>
      </c>
      <c r="CQ53" s="11">
        <v>3737.1928476528274</v>
      </c>
      <c r="CR53" s="11">
        <v>3929.1744458657076</v>
      </c>
      <c r="CS53" s="11">
        <v>4104.0052570842136</v>
      </c>
      <c r="CT53" s="11">
        <v>4176.4577406368426</v>
      </c>
      <c r="CU53" s="11">
        <v>4203.4628929622522</v>
      </c>
      <c r="CV53" s="11">
        <v>4243.0993420587138</v>
      </c>
      <c r="CW53" s="11">
        <v>4338.9296512059445</v>
      </c>
      <c r="CX53" s="11">
        <v>4464.5231926731885</v>
      </c>
      <c r="CY53" s="11">
        <v>4524.2760657256158</v>
      </c>
      <c r="CZ53" s="11">
        <v>4578.6984197787751</v>
      </c>
      <c r="DA53" s="11">
        <v>4625.9862234456259</v>
      </c>
      <c r="DB53" s="11">
        <v>4670.5685961378485</v>
      </c>
      <c r="DC53" s="11">
        <v>4713.1890396674316</v>
      </c>
      <c r="DD53" s="11">
        <v>4798.4137717572912</v>
      </c>
      <c r="DE53" s="11">
        <v>4807.037159512015</v>
      </c>
      <c r="DF53" s="11">
        <v>4833.3595568537676</v>
      </c>
      <c r="DG53" s="11">
        <v>4837.4660928582471</v>
      </c>
      <c r="DH53" s="11">
        <v>4868.9105840188495</v>
      </c>
      <c r="DI53" s="11">
        <v>4890.8441073800923</v>
      </c>
      <c r="DJ53" s="11">
        <v>4933.7892254471935</v>
      </c>
      <c r="DK53" s="11">
        <v>5000.7579650678817</v>
      </c>
      <c r="DL53" s="11">
        <v>5355.0982520495172</v>
      </c>
      <c r="DM53" s="11">
        <v>5481.4636259201425</v>
      </c>
      <c r="DN53" s="11">
        <v>5566.547527242612</v>
      </c>
      <c r="DO53" s="11">
        <v>5659.2630610073802</v>
      </c>
      <c r="DP53" s="11">
        <v>5693.1558385127737</v>
      </c>
      <c r="DQ53" s="11">
        <v>5776.9445825899438</v>
      </c>
      <c r="DR53" s="11">
        <v>5792.6247187292447</v>
      </c>
      <c r="DS53" s="11">
        <v>5803.4741841190025</v>
      </c>
      <c r="DT53" s="11">
        <v>5813.7715248560444</v>
      </c>
      <c r="DU53" s="11">
        <v>5824.9346720622971</v>
      </c>
      <c r="DV53" s="11">
        <v>5825.1745121438535</v>
      </c>
      <c r="DW53" s="11">
        <v>5821.2504329611656</v>
      </c>
      <c r="DX53" s="11">
        <v>5744.9467721272558</v>
      </c>
      <c r="DY53" s="11">
        <v>5825.3656271915142</v>
      </c>
      <c r="DZ53" s="11">
        <v>5822.8710960649087</v>
      </c>
      <c r="EA53" s="11">
        <v>5848.1092840949059</v>
      </c>
      <c r="EB53" s="11">
        <v>5986.6876289379934</v>
      </c>
      <c r="EC53" s="11">
        <v>6020.0909995452303</v>
      </c>
      <c r="ED53" s="11">
        <v>6207.0095294329822</v>
      </c>
      <c r="EE53" s="11">
        <v>6268.6393389472287</v>
      </c>
      <c r="EF53" s="11">
        <v>6478.5792596829533</v>
      </c>
      <c r="EG53" s="11">
        <v>6641.8090630503166</v>
      </c>
      <c r="EH53" s="11">
        <v>6783.6444952193469</v>
      </c>
      <c r="EI53" s="11">
        <v>6896.9965306641579</v>
      </c>
      <c r="EJ53" s="11">
        <v>6959.1088579445704</v>
      </c>
      <c r="EK53" s="11">
        <v>7002.153431776841</v>
      </c>
      <c r="EL53" s="11">
        <v>7073.1953672712252</v>
      </c>
      <c r="EM53" s="11">
        <v>7075.3262845401323</v>
      </c>
      <c r="EN53" s="11">
        <v>7151.6879619664223</v>
      </c>
      <c r="EO53" s="11">
        <v>7240.8180322916714</v>
      </c>
      <c r="EP53" s="11">
        <v>7286.4661372792516</v>
      </c>
      <c r="EQ53" s="11">
        <v>7427.4147993236202</v>
      </c>
      <c r="ER53" s="11">
        <v>7503.528752018271</v>
      </c>
      <c r="ES53" s="11">
        <v>7641.9445001082595</v>
      </c>
      <c r="ET53" s="11">
        <v>7706.9969287432486</v>
      </c>
      <c r="EU53" s="11">
        <v>7783.839371621817</v>
      </c>
      <c r="EV53" s="11">
        <v>7848.003579749442</v>
      </c>
      <c r="EW53" s="11">
        <v>7920.0502191520318</v>
      </c>
      <c r="EX53" s="11">
        <v>8170.1976758281144</v>
      </c>
      <c r="EY53" s="11">
        <v>8253.8507761105539</v>
      </c>
      <c r="EZ53" s="11">
        <v>8427.0913450311855</v>
      </c>
      <c r="FA53" s="11">
        <v>8594.2438038042274</v>
      </c>
      <c r="FB53" s="11">
        <v>8676.6840382255305</v>
      </c>
      <c r="FC53" s="11">
        <v>8717.7247633272764</v>
      </c>
      <c r="FD53" s="11">
        <v>8771.4739760100674</v>
      </c>
      <c r="FE53" s="11">
        <v>8893.6135699383703</v>
      </c>
      <c r="FF53" s="11">
        <v>9065.0338004001496</v>
      </c>
      <c r="FG53" s="11">
        <v>9089.4518895774327</v>
      </c>
      <c r="FH53" s="11">
        <v>9132.4613225008943</v>
      </c>
      <c r="FI53" s="11">
        <v>9213.2517811949929</v>
      </c>
      <c r="FJ53" s="11">
        <v>9258.5529202091093</v>
      </c>
      <c r="FK53" s="11">
        <v>9276.9443705762678</v>
      </c>
      <c r="FL53" s="11">
        <v>9293.0114538271737</v>
      </c>
      <c r="FM53" s="11">
        <v>9300.2906392708373</v>
      </c>
      <c r="FN53" s="11">
        <v>9335.0232682876049</v>
      </c>
      <c r="FO53" s="11">
        <v>9357.4087411423534</v>
      </c>
      <c r="FP53" s="11">
        <v>9382.7990856108881</v>
      </c>
      <c r="FQ53" s="11">
        <v>9409.1385400335821</v>
      </c>
      <c r="FR53" s="11">
        <v>9421.1906549559717</v>
      </c>
      <c r="FS53" s="11">
        <v>9466.7581936920196</v>
      </c>
      <c r="FT53" s="11">
        <v>9539.1484753576369</v>
      </c>
      <c r="FU53" s="11">
        <v>9641.6738222451222</v>
      </c>
      <c r="FV53" s="11">
        <v>9779.017950426427</v>
      </c>
      <c r="FW53" s="11">
        <v>9821.434220159681</v>
      </c>
      <c r="FX53" s="11">
        <v>9838.135513969115</v>
      </c>
      <c r="FY53" s="11">
        <v>9857.4286615768779</v>
      </c>
      <c r="FZ53" s="11">
        <v>9874.2452191986067</v>
      </c>
      <c r="GA53" s="11">
        <v>9901.4547819486997</v>
      </c>
      <c r="GB53" s="11">
        <v>9922.9819174009899</v>
      </c>
      <c r="GC53" s="11">
        <v>9954.0976258923893</v>
      </c>
      <c r="GD53" s="11">
        <v>9988.1420165077998</v>
      </c>
      <c r="GE53" s="11">
        <v>10012.938672110253</v>
      </c>
      <c r="GF53" s="11">
        <v>10033.595547162446</v>
      </c>
      <c r="GG53" s="11">
        <v>10046.287288510401</v>
      </c>
      <c r="GH53" s="11">
        <v>10058.930188944694</v>
      </c>
      <c r="GI53" s="11">
        <v>10061.685839773543</v>
      </c>
      <c r="GJ53" s="11">
        <v>10069.693000556052</v>
      </c>
      <c r="GK53" s="11">
        <v>10072.225767656042</v>
      </c>
      <c r="GL53" s="11">
        <v>10085.43100008395</v>
      </c>
      <c r="GM53" s="11">
        <v>10068.550239778924</v>
      </c>
      <c r="GN53" s="11">
        <v>10074.736454623482</v>
      </c>
      <c r="GO53" s="11">
        <v>10079.642576567499</v>
      </c>
      <c r="GP53" s="11">
        <v>10084.992936379438</v>
      </c>
      <c r="GQ53" s="11">
        <v>10135.150250812301</v>
      </c>
      <c r="GR53" s="11">
        <v>10245.248897921485</v>
      </c>
      <c r="GS53" s="11">
        <v>10388.066699844365</v>
      </c>
      <c r="GT53" s="11">
        <v>10449.516134437868</v>
      </c>
      <c r="GU53" s="11">
        <v>10467.896842447322</v>
      </c>
      <c r="GV53" s="11">
        <v>10492.830609653456</v>
      </c>
      <c r="GW53" s="11">
        <v>10519.601462543904</v>
      </c>
      <c r="GX53" s="11">
        <v>10547.440830723548</v>
      </c>
      <c r="GY53" s="11">
        <v>10567.944609991304</v>
      </c>
      <c r="GZ53" s="11">
        <v>10713.159231175461</v>
      </c>
      <c r="HA53" s="11">
        <v>10734.226971408629</v>
      </c>
      <c r="HB53" s="11">
        <v>10749.920198918937</v>
      </c>
      <c r="HC53" s="11">
        <v>10766.345728825368</v>
      </c>
      <c r="HD53" s="11">
        <v>10778.514271849044</v>
      </c>
      <c r="HE53" s="11">
        <v>10786.519833673112</v>
      </c>
      <c r="HF53" s="11">
        <v>10772.164055953479</v>
      </c>
      <c r="HG53" s="11">
        <v>10808.0281462408</v>
      </c>
      <c r="HH53" s="11">
        <v>10805.218393617286</v>
      </c>
      <c r="HI53" s="11">
        <v>10824.937222917126</v>
      </c>
      <c r="HJ53" s="11">
        <v>10829.478183856889</v>
      </c>
      <c r="HK53" s="11">
        <v>10815.249208961885</v>
      </c>
      <c r="HL53" s="11">
        <v>10801.9635334499</v>
      </c>
      <c r="HM53" s="11">
        <v>10748.055877674638</v>
      </c>
      <c r="HN53" s="11">
        <v>10675.226257243699</v>
      </c>
      <c r="HO53" s="11">
        <v>10616.797962526314</v>
      </c>
      <c r="HP53" s="11">
        <v>10624.131374686811</v>
      </c>
      <c r="HQ53" s="11">
        <v>10611.127200117844</v>
      </c>
      <c r="HR53" s="11">
        <v>10507.120910763781</v>
      </c>
      <c r="HS53" s="11">
        <v>10501.959530384433</v>
      </c>
      <c r="HT53" s="11">
        <v>10503.380998434217</v>
      </c>
      <c r="HU53" s="11">
        <v>10459.233620469293</v>
      </c>
      <c r="HV53" s="11">
        <v>10453.396412270602</v>
      </c>
      <c r="HW53" s="11">
        <v>10453.196700018136</v>
      </c>
      <c r="HX53" s="11">
        <v>10458.037755011774</v>
      </c>
      <c r="HY53" s="11">
        <v>10464.465320736488</v>
      </c>
      <c r="HZ53" s="11">
        <v>10463.582721919323</v>
      </c>
      <c r="IA53" s="11">
        <v>10555.599234303039</v>
      </c>
      <c r="IB53" s="11">
        <v>10665.179016159778</v>
      </c>
      <c r="IC53" s="11">
        <v>10699.461477296431</v>
      </c>
      <c r="ID53" s="11">
        <v>10734.401411436105</v>
      </c>
      <c r="IE53" s="11">
        <v>10764.842637469441</v>
      </c>
      <c r="IF53" s="11">
        <v>10788.809487309522</v>
      </c>
      <c r="IG53" s="11">
        <v>10893.508794984076</v>
      </c>
      <c r="IH53" s="11">
        <v>10919.815974389829</v>
      </c>
      <c r="II53" s="11">
        <v>10956.832605345633</v>
      </c>
      <c r="IJ53" s="11">
        <v>10989.666307677073</v>
      </c>
      <c r="IK53" s="11">
        <v>11038.487673130592</v>
      </c>
      <c r="IL53" s="11">
        <v>11075.926791218846</v>
      </c>
      <c r="IM53" s="11">
        <v>11116.926617451812</v>
      </c>
      <c r="IN53" s="11">
        <v>11177.721404388481</v>
      </c>
      <c r="IO53" s="11">
        <v>11312.276911003804</v>
      </c>
      <c r="IP53" s="11">
        <v>11343.632583027649</v>
      </c>
      <c r="IQ53" s="11">
        <v>11342.116648052108</v>
      </c>
      <c r="IR53" s="11">
        <v>11389.92538944361</v>
      </c>
      <c r="IS53" s="11">
        <v>11451.607982184751</v>
      </c>
      <c r="IT53" s="11">
        <v>11488.088840226816</v>
      </c>
      <c r="IU53" s="11">
        <v>11509.229065980831</v>
      </c>
      <c r="IV53" s="11">
        <v>11525.566108350193</v>
      </c>
      <c r="IW53" s="11">
        <v>11530.894620254085</v>
      </c>
      <c r="IX53" s="11">
        <v>11540.412080816301</v>
      </c>
      <c r="IY53" s="11">
        <v>11559.767237170692</v>
      </c>
      <c r="IZ53" s="11">
        <v>11598.021107070694</v>
      </c>
      <c r="JA53" s="11">
        <v>11644.276268095444</v>
      </c>
      <c r="JB53" s="11">
        <v>11732.382922355064</v>
      </c>
      <c r="JC53" s="11">
        <v>11840.096435748903</v>
      </c>
      <c r="JD53" s="11">
        <v>11921.442572214779</v>
      </c>
      <c r="JE53" s="11">
        <v>11941.96712556025</v>
      </c>
      <c r="JF53" s="11">
        <v>11957.586502006563</v>
      </c>
      <c r="JG53" s="11">
        <v>11960.440759779864</v>
      </c>
      <c r="JH53" s="11">
        <v>12043.869779985902</v>
      </c>
      <c r="JI53" s="11">
        <v>12090.828793968145</v>
      </c>
      <c r="JJ53" s="11">
        <v>12099.207356850964</v>
      </c>
      <c r="JK53" s="11">
        <v>12064.187835913004</v>
      </c>
      <c r="JL53" s="11">
        <v>12106.644589823976</v>
      </c>
      <c r="JM53" s="11">
        <v>12102.558724647608</v>
      </c>
      <c r="JN53" s="11">
        <v>12044.349310296213</v>
      </c>
      <c r="JO53" s="11">
        <v>12147.414606839688</v>
      </c>
      <c r="JP53" s="11">
        <v>12239.360545986052</v>
      </c>
      <c r="JQ53" s="11">
        <v>12252.546981648733</v>
      </c>
      <c r="JR53" s="11">
        <v>12299.233013174477</v>
      </c>
      <c r="JS53" s="11">
        <v>12339.324485688019</v>
      </c>
      <c r="JT53" s="11">
        <v>12471.100725768529</v>
      </c>
      <c r="JU53" s="11">
        <v>12532.427515146897</v>
      </c>
      <c r="JV53" s="11">
        <v>12507.673831402115</v>
      </c>
      <c r="JW53" s="11">
        <v>12457.455614308014</v>
      </c>
      <c r="JX53" s="11">
        <v>12464.355269788801</v>
      </c>
      <c r="JY53" s="11">
        <v>12461.100810222477</v>
      </c>
      <c r="JZ53" s="11">
        <v>12451.973772389019</v>
      </c>
      <c r="KA53" s="11">
        <v>12446.429094667041</v>
      </c>
      <c r="KB53" s="11">
        <v>12443.001658813047</v>
      </c>
      <c r="KC53" s="11">
        <v>12431.24054046872</v>
      </c>
      <c r="KD53" s="11">
        <v>12416.702930404357</v>
      </c>
      <c r="KE53" s="11">
        <v>12412.520930932924</v>
      </c>
      <c r="KF53" s="11">
        <v>12419.790417483538</v>
      </c>
      <c r="KG53" s="11">
        <v>12419.406267517794</v>
      </c>
      <c r="KH53" s="11">
        <v>12431.932074979568</v>
      </c>
      <c r="KI53" s="11">
        <v>12428.799040342261</v>
      </c>
      <c r="KJ53" s="11">
        <v>12446.273580137449</v>
      </c>
      <c r="KK53" s="11">
        <v>12447.956030445448</v>
      </c>
      <c r="KL53" s="23"/>
      <c r="KM53" s="11">
        <f>SMALL(Tabela2[[#This Row],[1]:[285]],1)</f>
        <v>0.83458663983971793</v>
      </c>
      <c r="KN53" s="11">
        <f>MATCH(Tabela2[[#This Row],[1° menor]],Tabela2[[#This Row],[1]:[285]],0)</f>
        <v>1</v>
      </c>
      <c r="KO5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3" s="11">
        <f>VLOOKUP(Tabela2[[#This Row],[Shape]],shape!A:D,4,0)+VLOOKUP(Tabela2[[#This Row],[Shape]]+1,shape!A:E,5,0)*Tabela2[[#This Row],[% avanc]]</f>
        <v>3.8776556234191881</v>
      </c>
      <c r="KQ53" s="15">
        <f>Tabela2[[#This Row],[8686,881807]]/Tabela2[[#Headers],[8686,881807]]</f>
        <v>4.4638061269517033E-4</v>
      </c>
      <c r="KR53" s="11">
        <f>Tabela2[[#This Row],[8686,881807]]-KP52</f>
        <v>-8540.9339554424314</v>
      </c>
      <c r="KS53" s="11">
        <f>(Tabela2[[#This Row],[hora bus]]-H52)*86400</f>
        <v>1415.9999997122213</v>
      </c>
      <c r="KT53" s="11">
        <f>Tabela2[[#This Row],[desloc]]/Tabela2[[#This Row],[seconds]]</f>
        <v>-6.0317330206060982</v>
      </c>
      <c r="KU53" s="11">
        <f>Tabela2[[#This Row],[spd m/s]]*3.6</f>
        <v>-21.714238874181955</v>
      </c>
      <c r="KV53" s="23"/>
      <c r="KW53" s="22">
        <f t="shared" si="0"/>
        <v>0</v>
      </c>
      <c r="KX53" s="23">
        <f t="shared" si="1"/>
        <v>0.5</v>
      </c>
      <c r="KY53" s="23">
        <f t="shared" si="2"/>
        <v>1</v>
      </c>
      <c r="KZ53" s="23">
        <f t="shared" si="3"/>
        <v>13</v>
      </c>
      <c r="LA53" s="23">
        <f t="shared" si="4"/>
        <v>0</v>
      </c>
      <c r="LB53" s="23">
        <f t="shared" si="5"/>
        <v>0</v>
      </c>
      <c r="LC53" s="23">
        <f t="shared" si="6"/>
        <v>0</v>
      </c>
      <c r="LD53" s="23">
        <f t="shared" si="7"/>
        <v>1</v>
      </c>
      <c r="LE53" s="23">
        <f t="shared" si="8"/>
        <v>3.8776556234191881</v>
      </c>
      <c r="LF53" s="22">
        <f t="shared" si="17"/>
        <v>0</v>
      </c>
      <c r="LG53" s="23">
        <f t="shared" si="9"/>
        <v>0.5</v>
      </c>
      <c r="LH53" s="23">
        <f t="shared" si="10"/>
        <v>0.5</v>
      </c>
      <c r="LI53" s="23">
        <f t="shared" si="11"/>
        <v>8570.3152119992501</v>
      </c>
      <c r="LJ53" s="23">
        <f t="shared" si="12"/>
        <v>0</v>
      </c>
      <c r="LK53" s="23">
        <f t="shared" si="13"/>
        <v>0.5</v>
      </c>
      <c r="LL53" s="23">
        <f t="shared" si="14"/>
        <v>0</v>
      </c>
      <c r="LM53" s="23">
        <f t="shared" si="15"/>
        <v>1</v>
      </c>
      <c r="LN53" s="23">
        <f t="shared" si="16"/>
        <v>1</v>
      </c>
    </row>
    <row r="54" spans="1:326" x14ac:dyDescent="0.25">
      <c r="A54" s="22">
        <v>78071</v>
      </c>
      <c r="B54" s="22">
        <v>1</v>
      </c>
      <c r="C54" s="23" t="s">
        <v>929</v>
      </c>
      <c r="D54" s="22">
        <v>332</v>
      </c>
      <c r="E54" s="24">
        <v>4.3749999999999997E-2</v>
      </c>
      <c r="F54" s="23" t="s">
        <v>775</v>
      </c>
      <c r="G54" s="23" t="b">
        <v>1</v>
      </c>
      <c r="H54" s="25">
        <v>43538.044224537036</v>
      </c>
      <c r="I54" s="26" t="s">
        <v>681</v>
      </c>
      <c r="J54" s="23" t="s">
        <v>682</v>
      </c>
      <c r="K54" s="11">
        <f>IF(AND(Tabela2[[#This Row],[hora bus]]=H53,Tabela2[[#This Row],[lat bus]]=I53,Tabela2[[#This Row],[lon bus]]=J53),1,0)</f>
        <v>0</v>
      </c>
      <c r="L54" s="23"/>
      <c r="M54" s="11">
        <v>94</v>
      </c>
      <c r="N54" s="11">
        <v>0.83458663983971793</v>
      </c>
      <c r="O54" s="11">
        <v>1.3984196839489078</v>
      </c>
      <c r="P54" s="11">
        <v>9.4267941257220311</v>
      </c>
      <c r="Q54" s="11">
        <v>19.688773108132185</v>
      </c>
      <c r="R54" s="11">
        <v>75.195397337780264</v>
      </c>
      <c r="S54" s="11">
        <v>159.30451526494889</v>
      </c>
      <c r="T54" s="11">
        <v>180.18195583801287</v>
      </c>
      <c r="U54" s="11">
        <v>199.79338924508923</v>
      </c>
      <c r="V54" s="11">
        <v>211.09716553928146</v>
      </c>
      <c r="W54" s="11">
        <v>227.14293750271159</v>
      </c>
      <c r="X54" s="11">
        <v>239.59169647723874</v>
      </c>
      <c r="Y54" s="11">
        <v>250.11206903549589</v>
      </c>
      <c r="Z54" s="11">
        <v>275.30364977201225</v>
      </c>
      <c r="AA54" s="11">
        <v>294.46895517304961</v>
      </c>
      <c r="AB54" s="11">
        <v>320.19106785367666</v>
      </c>
      <c r="AC54" s="11">
        <v>332.17949791971603</v>
      </c>
      <c r="AD54" s="11">
        <v>348.04076670293443</v>
      </c>
      <c r="AE54" s="11">
        <v>372.23091522388552</v>
      </c>
      <c r="AF54" s="11">
        <v>373.05585750378327</v>
      </c>
      <c r="AG54" s="11">
        <v>433.84569918205443</v>
      </c>
      <c r="AH54" s="11">
        <v>469.02374511556127</v>
      </c>
      <c r="AI54" s="11">
        <v>499.67607388344703</v>
      </c>
      <c r="AJ54" s="11">
        <v>523.47830821792434</v>
      </c>
      <c r="AK54" s="11">
        <v>544.81141607945688</v>
      </c>
      <c r="AL54" s="11">
        <v>559.9004097040812</v>
      </c>
      <c r="AM54" s="11">
        <v>585.98771261657532</v>
      </c>
      <c r="AN54" s="11">
        <v>594.50788944836063</v>
      </c>
      <c r="AO54" s="11">
        <v>599.8950753359245</v>
      </c>
      <c r="AP54" s="11">
        <v>602.43355425919754</v>
      </c>
      <c r="AQ54" s="11">
        <v>609.53499398530153</v>
      </c>
      <c r="AR54" s="11">
        <v>609.5933977620092</v>
      </c>
      <c r="AS54" s="11">
        <v>603.71880286526709</v>
      </c>
      <c r="AT54" s="11">
        <v>609.45835281434404</v>
      </c>
      <c r="AU54" s="11">
        <v>613.60649452394352</v>
      </c>
      <c r="AV54" s="11">
        <v>605.61020293550882</v>
      </c>
      <c r="AW54" s="11">
        <v>608.32810058706082</v>
      </c>
      <c r="AX54" s="11">
        <v>622.97194103037293</v>
      </c>
      <c r="AY54" s="11">
        <v>642.28327131710535</v>
      </c>
      <c r="AZ54" s="11">
        <v>665.20596166221469</v>
      </c>
      <c r="BA54" s="11">
        <v>691.17393543887101</v>
      </c>
      <c r="BB54" s="11">
        <v>724.84333895562133</v>
      </c>
      <c r="BC54" s="11">
        <v>773.63812755161598</v>
      </c>
      <c r="BD54" s="11">
        <v>844.46226035941891</v>
      </c>
      <c r="BE54" s="11">
        <v>911.23618194706376</v>
      </c>
      <c r="BF54" s="11">
        <v>932.86527223275039</v>
      </c>
      <c r="BG54" s="11">
        <v>958.04135839229252</v>
      </c>
      <c r="BH54" s="11">
        <v>1001.7149381650798</v>
      </c>
      <c r="BI54" s="11">
        <v>1024.9959211584271</v>
      </c>
      <c r="BJ54" s="11">
        <v>1048.1727764714142</v>
      </c>
      <c r="BK54" s="11">
        <v>1080.0184074949607</v>
      </c>
      <c r="BL54" s="11">
        <v>1163.4808684345098</v>
      </c>
      <c r="BM54" s="11">
        <v>1429.3703496024175</v>
      </c>
      <c r="BN54" s="11">
        <v>1610.1385446972781</v>
      </c>
      <c r="BO54" s="11">
        <v>1664.0038873728233</v>
      </c>
      <c r="BP54" s="11">
        <v>1794.1242484398404</v>
      </c>
      <c r="BQ54" s="11">
        <v>1818.9378647754288</v>
      </c>
      <c r="BR54" s="11">
        <v>1920.5792764721948</v>
      </c>
      <c r="BS54" s="11">
        <v>2023.456323096907</v>
      </c>
      <c r="BT54" s="11">
        <v>2062.7199622631242</v>
      </c>
      <c r="BU54" s="11">
        <v>2093.7864244056359</v>
      </c>
      <c r="BV54" s="11">
        <v>2172.8574253488505</v>
      </c>
      <c r="BW54" s="11">
        <v>2191.8290547309048</v>
      </c>
      <c r="BX54" s="11">
        <v>2295.4935471481876</v>
      </c>
      <c r="BY54" s="11">
        <v>2324.6369620900828</v>
      </c>
      <c r="BZ54" s="11">
        <v>2412.5365562142952</v>
      </c>
      <c r="CA54" s="11">
        <v>2432.6327643351483</v>
      </c>
      <c r="CB54" s="11">
        <v>2466.8518007263533</v>
      </c>
      <c r="CC54" s="11">
        <v>2515.2508761381587</v>
      </c>
      <c r="CD54" s="11">
        <v>2622.1218445308405</v>
      </c>
      <c r="CE54" s="11">
        <v>2708.3090496803202</v>
      </c>
      <c r="CF54" s="11">
        <v>2796.8178431894862</v>
      </c>
      <c r="CG54" s="11">
        <v>2873.8082765070517</v>
      </c>
      <c r="CH54" s="11">
        <v>3061.6775590172806</v>
      </c>
      <c r="CI54" s="11">
        <v>3133.3825096557152</v>
      </c>
      <c r="CJ54" s="11">
        <v>3320.0285201183906</v>
      </c>
      <c r="CK54" s="11">
        <v>3391.2986814978881</v>
      </c>
      <c r="CL54" s="11">
        <v>3478.6413522149041</v>
      </c>
      <c r="CM54" s="11">
        <v>3505.4667594392477</v>
      </c>
      <c r="CN54" s="11">
        <v>3552.1278475871927</v>
      </c>
      <c r="CO54" s="11">
        <v>3608.1458168222821</v>
      </c>
      <c r="CP54" s="11">
        <v>3687.4332746012733</v>
      </c>
      <c r="CQ54" s="11">
        <v>3737.1928476528274</v>
      </c>
      <c r="CR54" s="11">
        <v>3929.1744458657076</v>
      </c>
      <c r="CS54" s="11">
        <v>4104.0052570842136</v>
      </c>
      <c r="CT54" s="11">
        <v>4176.4577406368426</v>
      </c>
      <c r="CU54" s="11">
        <v>4203.4628929622522</v>
      </c>
      <c r="CV54" s="11">
        <v>4243.0993420587138</v>
      </c>
      <c r="CW54" s="11">
        <v>4338.9296512059445</v>
      </c>
      <c r="CX54" s="11">
        <v>4464.5231926731885</v>
      </c>
      <c r="CY54" s="11">
        <v>4524.2760657256158</v>
      </c>
      <c r="CZ54" s="11">
        <v>4578.6984197787751</v>
      </c>
      <c r="DA54" s="11">
        <v>4625.9862234456259</v>
      </c>
      <c r="DB54" s="11">
        <v>4670.5685961378485</v>
      </c>
      <c r="DC54" s="11">
        <v>4713.1890396674316</v>
      </c>
      <c r="DD54" s="11">
        <v>4798.4137717572912</v>
      </c>
      <c r="DE54" s="11">
        <v>4807.037159512015</v>
      </c>
      <c r="DF54" s="11">
        <v>4833.3595568537676</v>
      </c>
      <c r="DG54" s="11">
        <v>4837.4660928582471</v>
      </c>
      <c r="DH54" s="11">
        <v>4868.9105840188495</v>
      </c>
      <c r="DI54" s="11">
        <v>4890.8441073800923</v>
      </c>
      <c r="DJ54" s="11">
        <v>4933.7892254471935</v>
      </c>
      <c r="DK54" s="11">
        <v>5000.7579650678817</v>
      </c>
      <c r="DL54" s="11">
        <v>5355.0982520495172</v>
      </c>
      <c r="DM54" s="11">
        <v>5481.4636259201425</v>
      </c>
      <c r="DN54" s="11">
        <v>5566.547527242612</v>
      </c>
      <c r="DO54" s="11">
        <v>5659.2630610073802</v>
      </c>
      <c r="DP54" s="11">
        <v>5693.1558385127737</v>
      </c>
      <c r="DQ54" s="11">
        <v>5776.9445825899438</v>
      </c>
      <c r="DR54" s="11">
        <v>5792.6247187292447</v>
      </c>
      <c r="DS54" s="11">
        <v>5803.4741841190025</v>
      </c>
      <c r="DT54" s="11">
        <v>5813.7715248560444</v>
      </c>
      <c r="DU54" s="11">
        <v>5824.9346720622971</v>
      </c>
      <c r="DV54" s="11">
        <v>5825.1745121438535</v>
      </c>
      <c r="DW54" s="11">
        <v>5821.2504329611656</v>
      </c>
      <c r="DX54" s="11">
        <v>5744.9467721272558</v>
      </c>
      <c r="DY54" s="11">
        <v>5825.3656271915142</v>
      </c>
      <c r="DZ54" s="11">
        <v>5822.8710960649087</v>
      </c>
      <c r="EA54" s="11">
        <v>5848.1092840949059</v>
      </c>
      <c r="EB54" s="11">
        <v>5986.6876289379934</v>
      </c>
      <c r="EC54" s="11">
        <v>6020.0909995452303</v>
      </c>
      <c r="ED54" s="11">
        <v>6207.0095294329822</v>
      </c>
      <c r="EE54" s="11">
        <v>6268.6393389472287</v>
      </c>
      <c r="EF54" s="11">
        <v>6478.5792596829533</v>
      </c>
      <c r="EG54" s="11">
        <v>6641.8090630503166</v>
      </c>
      <c r="EH54" s="11">
        <v>6783.6444952193469</v>
      </c>
      <c r="EI54" s="11">
        <v>6896.9965306641579</v>
      </c>
      <c r="EJ54" s="11">
        <v>6959.1088579445704</v>
      </c>
      <c r="EK54" s="11">
        <v>7002.153431776841</v>
      </c>
      <c r="EL54" s="11">
        <v>7073.1953672712252</v>
      </c>
      <c r="EM54" s="11">
        <v>7075.3262845401323</v>
      </c>
      <c r="EN54" s="11">
        <v>7151.6879619664223</v>
      </c>
      <c r="EO54" s="11">
        <v>7240.8180322916714</v>
      </c>
      <c r="EP54" s="11">
        <v>7286.4661372792516</v>
      </c>
      <c r="EQ54" s="11">
        <v>7427.4147993236202</v>
      </c>
      <c r="ER54" s="11">
        <v>7503.528752018271</v>
      </c>
      <c r="ES54" s="11">
        <v>7641.9445001082595</v>
      </c>
      <c r="ET54" s="11">
        <v>7706.9969287432486</v>
      </c>
      <c r="EU54" s="11">
        <v>7783.839371621817</v>
      </c>
      <c r="EV54" s="11">
        <v>7848.003579749442</v>
      </c>
      <c r="EW54" s="11">
        <v>7920.0502191520318</v>
      </c>
      <c r="EX54" s="11">
        <v>8170.1976758281144</v>
      </c>
      <c r="EY54" s="11">
        <v>8253.8507761105539</v>
      </c>
      <c r="EZ54" s="11">
        <v>8427.0913450311855</v>
      </c>
      <c r="FA54" s="11">
        <v>8594.2438038042274</v>
      </c>
      <c r="FB54" s="11">
        <v>8676.6840382255305</v>
      </c>
      <c r="FC54" s="11">
        <v>8717.7247633272764</v>
      </c>
      <c r="FD54" s="11">
        <v>8771.4739760100674</v>
      </c>
      <c r="FE54" s="11">
        <v>8893.6135699383703</v>
      </c>
      <c r="FF54" s="11">
        <v>9065.0338004001496</v>
      </c>
      <c r="FG54" s="11">
        <v>9089.4518895774327</v>
      </c>
      <c r="FH54" s="11">
        <v>9132.4613225008943</v>
      </c>
      <c r="FI54" s="11">
        <v>9213.2517811949929</v>
      </c>
      <c r="FJ54" s="11">
        <v>9258.5529202091093</v>
      </c>
      <c r="FK54" s="11">
        <v>9276.9443705762678</v>
      </c>
      <c r="FL54" s="11">
        <v>9293.0114538271737</v>
      </c>
      <c r="FM54" s="11">
        <v>9300.2906392708373</v>
      </c>
      <c r="FN54" s="11">
        <v>9335.0232682876049</v>
      </c>
      <c r="FO54" s="11">
        <v>9357.4087411423534</v>
      </c>
      <c r="FP54" s="11">
        <v>9382.7990856108881</v>
      </c>
      <c r="FQ54" s="11">
        <v>9409.1385400335821</v>
      </c>
      <c r="FR54" s="11">
        <v>9421.1906549559717</v>
      </c>
      <c r="FS54" s="11">
        <v>9466.7581936920196</v>
      </c>
      <c r="FT54" s="11">
        <v>9539.1484753576369</v>
      </c>
      <c r="FU54" s="11">
        <v>9641.6738222451222</v>
      </c>
      <c r="FV54" s="11">
        <v>9779.017950426427</v>
      </c>
      <c r="FW54" s="11">
        <v>9821.434220159681</v>
      </c>
      <c r="FX54" s="11">
        <v>9838.135513969115</v>
      </c>
      <c r="FY54" s="11">
        <v>9857.4286615768779</v>
      </c>
      <c r="FZ54" s="11">
        <v>9874.2452191986067</v>
      </c>
      <c r="GA54" s="11">
        <v>9901.4547819486997</v>
      </c>
      <c r="GB54" s="11">
        <v>9922.9819174009899</v>
      </c>
      <c r="GC54" s="11">
        <v>9954.0976258923893</v>
      </c>
      <c r="GD54" s="11">
        <v>9988.1420165077998</v>
      </c>
      <c r="GE54" s="11">
        <v>10012.938672110253</v>
      </c>
      <c r="GF54" s="11">
        <v>10033.595547162446</v>
      </c>
      <c r="GG54" s="11">
        <v>10046.287288510401</v>
      </c>
      <c r="GH54" s="11">
        <v>10058.930188944694</v>
      </c>
      <c r="GI54" s="11">
        <v>10061.685839773543</v>
      </c>
      <c r="GJ54" s="11">
        <v>10069.693000556052</v>
      </c>
      <c r="GK54" s="11">
        <v>10072.225767656042</v>
      </c>
      <c r="GL54" s="11">
        <v>10085.43100008395</v>
      </c>
      <c r="GM54" s="11">
        <v>10068.550239778924</v>
      </c>
      <c r="GN54" s="11">
        <v>10074.736454623482</v>
      </c>
      <c r="GO54" s="11">
        <v>10079.642576567499</v>
      </c>
      <c r="GP54" s="11">
        <v>10084.992936379438</v>
      </c>
      <c r="GQ54" s="11">
        <v>10135.150250812301</v>
      </c>
      <c r="GR54" s="11">
        <v>10245.248897921485</v>
      </c>
      <c r="GS54" s="11">
        <v>10388.066699844365</v>
      </c>
      <c r="GT54" s="11">
        <v>10449.516134437868</v>
      </c>
      <c r="GU54" s="11">
        <v>10467.896842447322</v>
      </c>
      <c r="GV54" s="11">
        <v>10492.830609653456</v>
      </c>
      <c r="GW54" s="11">
        <v>10519.601462543904</v>
      </c>
      <c r="GX54" s="11">
        <v>10547.440830723548</v>
      </c>
      <c r="GY54" s="11">
        <v>10567.944609991304</v>
      </c>
      <c r="GZ54" s="11">
        <v>10713.159231175461</v>
      </c>
      <c r="HA54" s="11">
        <v>10734.226971408629</v>
      </c>
      <c r="HB54" s="11">
        <v>10749.920198918937</v>
      </c>
      <c r="HC54" s="11">
        <v>10766.345728825368</v>
      </c>
      <c r="HD54" s="11">
        <v>10778.514271849044</v>
      </c>
      <c r="HE54" s="11">
        <v>10786.519833673112</v>
      </c>
      <c r="HF54" s="11">
        <v>10772.164055953479</v>
      </c>
      <c r="HG54" s="11">
        <v>10808.0281462408</v>
      </c>
      <c r="HH54" s="11">
        <v>10805.218393617286</v>
      </c>
      <c r="HI54" s="11">
        <v>10824.937222917126</v>
      </c>
      <c r="HJ54" s="11">
        <v>10829.478183856889</v>
      </c>
      <c r="HK54" s="11">
        <v>10815.249208961885</v>
      </c>
      <c r="HL54" s="11">
        <v>10801.9635334499</v>
      </c>
      <c r="HM54" s="11">
        <v>10748.055877674638</v>
      </c>
      <c r="HN54" s="11">
        <v>10675.226257243699</v>
      </c>
      <c r="HO54" s="11">
        <v>10616.797962526314</v>
      </c>
      <c r="HP54" s="11">
        <v>10624.131374686811</v>
      </c>
      <c r="HQ54" s="11">
        <v>10611.127200117844</v>
      </c>
      <c r="HR54" s="11">
        <v>10507.120910763781</v>
      </c>
      <c r="HS54" s="11">
        <v>10501.959530384433</v>
      </c>
      <c r="HT54" s="11">
        <v>10503.380998434217</v>
      </c>
      <c r="HU54" s="11">
        <v>10459.233620469293</v>
      </c>
      <c r="HV54" s="11">
        <v>10453.396412270602</v>
      </c>
      <c r="HW54" s="11">
        <v>10453.196700018136</v>
      </c>
      <c r="HX54" s="11">
        <v>10458.037755011774</v>
      </c>
      <c r="HY54" s="11">
        <v>10464.465320736488</v>
      </c>
      <c r="HZ54" s="11">
        <v>10463.582721919323</v>
      </c>
      <c r="IA54" s="11">
        <v>10555.599234303039</v>
      </c>
      <c r="IB54" s="11">
        <v>10665.179016159778</v>
      </c>
      <c r="IC54" s="11">
        <v>10699.461477296431</v>
      </c>
      <c r="ID54" s="11">
        <v>10734.401411436105</v>
      </c>
      <c r="IE54" s="11">
        <v>10764.842637469441</v>
      </c>
      <c r="IF54" s="11">
        <v>10788.809487309522</v>
      </c>
      <c r="IG54" s="11">
        <v>10893.508794984076</v>
      </c>
      <c r="IH54" s="11">
        <v>10919.815974389829</v>
      </c>
      <c r="II54" s="11">
        <v>10956.832605345633</v>
      </c>
      <c r="IJ54" s="11">
        <v>10989.666307677073</v>
      </c>
      <c r="IK54" s="11">
        <v>11038.487673130592</v>
      </c>
      <c r="IL54" s="11">
        <v>11075.926791218846</v>
      </c>
      <c r="IM54" s="11">
        <v>11116.926617451812</v>
      </c>
      <c r="IN54" s="11">
        <v>11177.721404388481</v>
      </c>
      <c r="IO54" s="11">
        <v>11312.276911003804</v>
      </c>
      <c r="IP54" s="11">
        <v>11343.632583027649</v>
      </c>
      <c r="IQ54" s="11">
        <v>11342.116648052108</v>
      </c>
      <c r="IR54" s="11">
        <v>11389.92538944361</v>
      </c>
      <c r="IS54" s="11">
        <v>11451.607982184751</v>
      </c>
      <c r="IT54" s="11">
        <v>11488.088840226816</v>
      </c>
      <c r="IU54" s="11">
        <v>11509.229065980831</v>
      </c>
      <c r="IV54" s="11">
        <v>11525.566108350193</v>
      </c>
      <c r="IW54" s="11">
        <v>11530.894620254085</v>
      </c>
      <c r="IX54" s="11">
        <v>11540.412080816301</v>
      </c>
      <c r="IY54" s="11">
        <v>11559.767237170692</v>
      </c>
      <c r="IZ54" s="11">
        <v>11598.021107070694</v>
      </c>
      <c r="JA54" s="11">
        <v>11644.276268095444</v>
      </c>
      <c r="JB54" s="11">
        <v>11732.382922355064</v>
      </c>
      <c r="JC54" s="11">
        <v>11840.096435748903</v>
      </c>
      <c r="JD54" s="11">
        <v>11921.442572214779</v>
      </c>
      <c r="JE54" s="11">
        <v>11941.96712556025</v>
      </c>
      <c r="JF54" s="11">
        <v>11957.586502006563</v>
      </c>
      <c r="JG54" s="11">
        <v>11960.440759779864</v>
      </c>
      <c r="JH54" s="11">
        <v>12043.869779985902</v>
      </c>
      <c r="JI54" s="11">
        <v>12090.828793968145</v>
      </c>
      <c r="JJ54" s="11">
        <v>12099.207356850964</v>
      </c>
      <c r="JK54" s="11">
        <v>12064.187835913004</v>
      </c>
      <c r="JL54" s="11">
        <v>12106.644589823976</v>
      </c>
      <c r="JM54" s="11">
        <v>12102.558724647608</v>
      </c>
      <c r="JN54" s="11">
        <v>12044.349310296213</v>
      </c>
      <c r="JO54" s="11">
        <v>12147.414606839688</v>
      </c>
      <c r="JP54" s="11">
        <v>12239.360545986052</v>
      </c>
      <c r="JQ54" s="11">
        <v>12252.546981648733</v>
      </c>
      <c r="JR54" s="11">
        <v>12299.233013174477</v>
      </c>
      <c r="JS54" s="11">
        <v>12339.324485688019</v>
      </c>
      <c r="JT54" s="11">
        <v>12471.100725768529</v>
      </c>
      <c r="JU54" s="11">
        <v>12532.427515146897</v>
      </c>
      <c r="JV54" s="11">
        <v>12507.673831402115</v>
      </c>
      <c r="JW54" s="11">
        <v>12457.455614308014</v>
      </c>
      <c r="JX54" s="11">
        <v>12464.355269788801</v>
      </c>
      <c r="JY54" s="11">
        <v>12461.100810222477</v>
      </c>
      <c r="JZ54" s="11">
        <v>12451.973772389019</v>
      </c>
      <c r="KA54" s="11">
        <v>12446.429094667041</v>
      </c>
      <c r="KB54" s="11">
        <v>12443.001658813047</v>
      </c>
      <c r="KC54" s="11">
        <v>12431.24054046872</v>
      </c>
      <c r="KD54" s="11">
        <v>12416.702930404357</v>
      </c>
      <c r="KE54" s="11">
        <v>12412.520930932924</v>
      </c>
      <c r="KF54" s="11">
        <v>12419.790417483538</v>
      </c>
      <c r="KG54" s="11">
        <v>12419.406267517794</v>
      </c>
      <c r="KH54" s="11">
        <v>12431.932074979568</v>
      </c>
      <c r="KI54" s="11">
        <v>12428.799040342261</v>
      </c>
      <c r="KJ54" s="11">
        <v>12446.273580137449</v>
      </c>
      <c r="KK54" s="11">
        <v>12447.956030445448</v>
      </c>
      <c r="KL54" s="23"/>
      <c r="KM54" s="11">
        <f>SMALL(Tabela2[[#This Row],[1]:[285]],1)</f>
        <v>0.83458663983971793</v>
      </c>
      <c r="KN54" s="11">
        <f>MATCH(Tabela2[[#This Row],[1° menor]],Tabela2[[#This Row],[1]:[285]],0)</f>
        <v>1</v>
      </c>
      <c r="KO5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4" s="11">
        <f>VLOOKUP(Tabela2[[#This Row],[Shape]],shape!A:D,4,0)+VLOOKUP(Tabela2[[#This Row],[Shape]]+1,shape!A:E,5,0)*Tabela2[[#This Row],[% avanc]]</f>
        <v>3.8776556234191881</v>
      </c>
      <c r="KQ54" s="15">
        <f>Tabela2[[#This Row],[8686,881807]]/Tabela2[[#Headers],[8686,881807]]</f>
        <v>4.4638061269517033E-4</v>
      </c>
      <c r="KR54" s="11">
        <f>Tabela2[[#This Row],[8686,881807]]-KP53</f>
        <v>0</v>
      </c>
      <c r="KS54" s="11">
        <f>(Tabela2[[#This Row],[hora bus]]-H53)*86400</f>
        <v>33.000000170432031</v>
      </c>
      <c r="KT54" s="11">
        <f>Tabela2[[#This Row],[desloc]]/Tabela2[[#This Row],[seconds]]</f>
        <v>0</v>
      </c>
      <c r="KU54" s="11">
        <f>Tabela2[[#This Row],[spd m/s]]*3.6</f>
        <v>0</v>
      </c>
      <c r="KV54" s="23"/>
      <c r="KW54" s="22">
        <f t="shared" si="0"/>
        <v>0</v>
      </c>
      <c r="KX54" s="23">
        <f t="shared" si="1"/>
        <v>0.5</v>
      </c>
      <c r="KY54" s="23">
        <f t="shared" si="2"/>
        <v>1</v>
      </c>
      <c r="KZ54" s="23">
        <f t="shared" si="3"/>
        <v>12</v>
      </c>
      <c r="LA54" s="23">
        <f t="shared" si="4"/>
        <v>0</v>
      </c>
      <c r="LB54" s="23">
        <f t="shared" si="5"/>
        <v>1</v>
      </c>
      <c r="LC54" s="23">
        <f t="shared" si="6"/>
        <v>12</v>
      </c>
      <c r="LD54" s="23">
        <f t="shared" si="7"/>
        <v>0</v>
      </c>
      <c r="LE54" s="23">
        <f t="shared" si="8"/>
        <v>3.8776556234191881</v>
      </c>
      <c r="LF54" s="22">
        <f t="shared" si="17"/>
        <v>0</v>
      </c>
      <c r="LG54" s="23">
        <f t="shared" si="9"/>
        <v>0.5</v>
      </c>
      <c r="LH54" s="23">
        <f t="shared" si="10"/>
        <v>0.5</v>
      </c>
      <c r="LI54" s="23">
        <f t="shared" si="11"/>
        <v>8570.3152119992501</v>
      </c>
      <c r="LJ54" s="23">
        <f t="shared" si="12"/>
        <v>3.8776556234191881</v>
      </c>
      <c r="LK54" s="23">
        <f t="shared" si="13"/>
        <v>0.5</v>
      </c>
      <c r="LL54" s="23">
        <f t="shared" si="14"/>
        <v>0</v>
      </c>
      <c r="LM54" s="23">
        <f t="shared" si="15"/>
        <v>1</v>
      </c>
      <c r="LN54" s="23">
        <f t="shared" si="16"/>
        <v>1</v>
      </c>
    </row>
    <row r="55" spans="1:326" x14ac:dyDescent="0.25">
      <c r="A55" s="22">
        <v>78072</v>
      </c>
      <c r="B55" s="22">
        <v>1</v>
      </c>
      <c r="C55" s="23" t="s">
        <v>930</v>
      </c>
      <c r="D55" s="22">
        <v>332</v>
      </c>
      <c r="E55" s="24">
        <v>4.4444444444444446E-2</v>
      </c>
      <c r="F55" s="23" t="s">
        <v>775</v>
      </c>
      <c r="G55" s="23" t="b">
        <v>1</v>
      </c>
      <c r="H55" s="25">
        <v>43538.044641203705</v>
      </c>
      <c r="I55" s="26" t="s">
        <v>681</v>
      </c>
      <c r="J55" s="23" t="s">
        <v>682</v>
      </c>
      <c r="K55" s="11">
        <f>IF(AND(Tabela2[[#This Row],[hora bus]]=H54,Tabela2[[#This Row],[lat bus]]=I54,Tabela2[[#This Row],[lon bus]]=J54),1,0)</f>
        <v>0</v>
      </c>
      <c r="L55" s="23"/>
      <c r="M55" s="11">
        <v>95</v>
      </c>
      <c r="N55" s="11">
        <v>0.83458663983971793</v>
      </c>
      <c r="O55" s="11">
        <v>1.3984196839489078</v>
      </c>
      <c r="P55" s="11">
        <v>9.4267941257220311</v>
      </c>
      <c r="Q55" s="11">
        <v>19.688773108132185</v>
      </c>
      <c r="R55" s="11">
        <v>75.195397337780264</v>
      </c>
      <c r="S55" s="11">
        <v>159.30451526494889</v>
      </c>
      <c r="T55" s="11">
        <v>180.18195583801287</v>
      </c>
      <c r="U55" s="11">
        <v>199.79338924508923</v>
      </c>
      <c r="V55" s="11">
        <v>211.09716553928146</v>
      </c>
      <c r="W55" s="11">
        <v>227.14293750271159</v>
      </c>
      <c r="X55" s="11">
        <v>239.59169647723874</v>
      </c>
      <c r="Y55" s="11">
        <v>250.11206903549589</v>
      </c>
      <c r="Z55" s="11">
        <v>275.30364977201225</v>
      </c>
      <c r="AA55" s="11">
        <v>294.46895517304961</v>
      </c>
      <c r="AB55" s="11">
        <v>320.19106785367666</v>
      </c>
      <c r="AC55" s="11">
        <v>332.17949791971603</v>
      </c>
      <c r="AD55" s="11">
        <v>348.04076670293443</v>
      </c>
      <c r="AE55" s="11">
        <v>372.23091522388552</v>
      </c>
      <c r="AF55" s="11">
        <v>373.05585750378327</v>
      </c>
      <c r="AG55" s="11">
        <v>433.84569918205443</v>
      </c>
      <c r="AH55" s="11">
        <v>469.02374511556127</v>
      </c>
      <c r="AI55" s="11">
        <v>499.67607388344703</v>
      </c>
      <c r="AJ55" s="11">
        <v>523.47830821792434</v>
      </c>
      <c r="AK55" s="11">
        <v>544.81141607945688</v>
      </c>
      <c r="AL55" s="11">
        <v>559.9004097040812</v>
      </c>
      <c r="AM55" s="11">
        <v>585.98771261657532</v>
      </c>
      <c r="AN55" s="11">
        <v>594.50788944836063</v>
      </c>
      <c r="AO55" s="11">
        <v>599.8950753359245</v>
      </c>
      <c r="AP55" s="11">
        <v>602.43355425919754</v>
      </c>
      <c r="AQ55" s="11">
        <v>609.53499398530153</v>
      </c>
      <c r="AR55" s="11">
        <v>609.5933977620092</v>
      </c>
      <c r="AS55" s="11">
        <v>603.71880286526709</v>
      </c>
      <c r="AT55" s="11">
        <v>609.45835281434404</v>
      </c>
      <c r="AU55" s="11">
        <v>613.60649452394352</v>
      </c>
      <c r="AV55" s="11">
        <v>605.61020293550882</v>
      </c>
      <c r="AW55" s="11">
        <v>608.32810058706082</v>
      </c>
      <c r="AX55" s="11">
        <v>622.97194103037293</v>
      </c>
      <c r="AY55" s="11">
        <v>642.28327131710535</v>
      </c>
      <c r="AZ55" s="11">
        <v>665.20596166221469</v>
      </c>
      <c r="BA55" s="11">
        <v>691.17393543887101</v>
      </c>
      <c r="BB55" s="11">
        <v>724.84333895562133</v>
      </c>
      <c r="BC55" s="11">
        <v>773.63812755161598</v>
      </c>
      <c r="BD55" s="11">
        <v>844.46226035941891</v>
      </c>
      <c r="BE55" s="11">
        <v>911.23618194706376</v>
      </c>
      <c r="BF55" s="11">
        <v>932.86527223275039</v>
      </c>
      <c r="BG55" s="11">
        <v>958.04135839229252</v>
      </c>
      <c r="BH55" s="11">
        <v>1001.7149381650798</v>
      </c>
      <c r="BI55" s="11">
        <v>1024.9959211584271</v>
      </c>
      <c r="BJ55" s="11">
        <v>1048.1727764714142</v>
      </c>
      <c r="BK55" s="11">
        <v>1080.0184074949607</v>
      </c>
      <c r="BL55" s="11">
        <v>1163.4808684345098</v>
      </c>
      <c r="BM55" s="11">
        <v>1429.3703496024175</v>
      </c>
      <c r="BN55" s="11">
        <v>1610.1385446972781</v>
      </c>
      <c r="BO55" s="11">
        <v>1664.0038873728233</v>
      </c>
      <c r="BP55" s="11">
        <v>1794.1242484398404</v>
      </c>
      <c r="BQ55" s="11">
        <v>1818.9378647754288</v>
      </c>
      <c r="BR55" s="11">
        <v>1920.5792764721948</v>
      </c>
      <c r="BS55" s="11">
        <v>2023.456323096907</v>
      </c>
      <c r="BT55" s="11">
        <v>2062.7199622631242</v>
      </c>
      <c r="BU55" s="11">
        <v>2093.7864244056359</v>
      </c>
      <c r="BV55" s="11">
        <v>2172.8574253488505</v>
      </c>
      <c r="BW55" s="11">
        <v>2191.8290547309048</v>
      </c>
      <c r="BX55" s="11">
        <v>2295.4935471481876</v>
      </c>
      <c r="BY55" s="11">
        <v>2324.6369620900828</v>
      </c>
      <c r="BZ55" s="11">
        <v>2412.5365562142952</v>
      </c>
      <c r="CA55" s="11">
        <v>2432.6327643351483</v>
      </c>
      <c r="CB55" s="11">
        <v>2466.8518007263533</v>
      </c>
      <c r="CC55" s="11">
        <v>2515.2508761381587</v>
      </c>
      <c r="CD55" s="11">
        <v>2622.1218445308405</v>
      </c>
      <c r="CE55" s="11">
        <v>2708.3090496803202</v>
      </c>
      <c r="CF55" s="11">
        <v>2796.8178431894862</v>
      </c>
      <c r="CG55" s="11">
        <v>2873.8082765070517</v>
      </c>
      <c r="CH55" s="11">
        <v>3061.6775590172806</v>
      </c>
      <c r="CI55" s="11">
        <v>3133.3825096557152</v>
      </c>
      <c r="CJ55" s="11">
        <v>3320.0285201183906</v>
      </c>
      <c r="CK55" s="11">
        <v>3391.2986814978881</v>
      </c>
      <c r="CL55" s="11">
        <v>3478.6413522149041</v>
      </c>
      <c r="CM55" s="11">
        <v>3505.4667594392477</v>
      </c>
      <c r="CN55" s="11">
        <v>3552.1278475871927</v>
      </c>
      <c r="CO55" s="11">
        <v>3608.1458168222821</v>
      </c>
      <c r="CP55" s="11">
        <v>3687.4332746012733</v>
      </c>
      <c r="CQ55" s="11">
        <v>3737.1928476528274</v>
      </c>
      <c r="CR55" s="11">
        <v>3929.1744458657076</v>
      </c>
      <c r="CS55" s="11">
        <v>4104.0052570842136</v>
      </c>
      <c r="CT55" s="11">
        <v>4176.4577406368426</v>
      </c>
      <c r="CU55" s="11">
        <v>4203.4628929622522</v>
      </c>
      <c r="CV55" s="11">
        <v>4243.0993420587138</v>
      </c>
      <c r="CW55" s="11">
        <v>4338.9296512059445</v>
      </c>
      <c r="CX55" s="11">
        <v>4464.5231926731885</v>
      </c>
      <c r="CY55" s="11">
        <v>4524.2760657256158</v>
      </c>
      <c r="CZ55" s="11">
        <v>4578.6984197787751</v>
      </c>
      <c r="DA55" s="11">
        <v>4625.9862234456259</v>
      </c>
      <c r="DB55" s="11">
        <v>4670.5685961378485</v>
      </c>
      <c r="DC55" s="11">
        <v>4713.1890396674316</v>
      </c>
      <c r="DD55" s="11">
        <v>4798.4137717572912</v>
      </c>
      <c r="DE55" s="11">
        <v>4807.037159512015</v>
      </c>
      <c r="DF55" s="11">
        <v>4833.3595568537676</v>
      </c>
      <c r="DG55" s="11">
        <v>4837.4660928582471</v>
      </c>
      <c r="DH55" s="11">
        <v>4868.9105840188495</v>
      </c>
      <c r="DI55" s="11">
        <v>4890.8441073800923</v>
      </c>
      <c r="DJ55" s="11">
        <v>4933.7892254471935</v>
      </c>
      <c r="DK55" s="11">
        <v>5000.7579650678817</v>
      </c>
      <c r="DL55" s="11">
        <v>5355.0982520495172</v>
      </c>
      <c r="DM55" s="11">
        <v>5481.4636259201425</v>
      </c>
      <c r="DN55" s="11">
        <v>5566.547527242612</v>
      </c>
      <c r="DO55" s="11">
        <v>5659.2630610073802</v>
      </c>
      <c r="DP55" s="11">
        <v>5693.1558385127737</v>
      </c>
      <c r="DQ55" s="11">
        <v>5776.9445825899438</v>
      </c>
      <c r="DR55" s="11">
        <v>5792.6247187292447</v>
      </c>
      <c r="DS55" s="11">
        <v>5803.4741841190025</v>
      </c>
      <c r="DT55" s="11">
        <v>5813.7715248560444</v>
      </c>
      <c r="DU55" s="11">
        <v>5824.9346720622971</v>
      </c>
      <c r="DV55" s="11">
        <v>5825.1745121438535</v>
      </c>
      <c r="DW55" s="11">
        <v>5821.2504329611656</v>
      </c>
      <c r="DX55" s="11">
        <v>5744.9467721272558</v>
      </c>
      <c r="DY55" s="11">
        <v>5825.3656271915142</v>
      </c>
      <c r="DZ55" s="11">
        <v>5822.8710960649087</v>
      </c>
      <c r="EA55" s="11">
        <v>5848.1092840949059</v>
      </c>
      <c r="EB55" s="11">
        <v>5986.6876289379934</v>
      </c>
      <c r="EC55" s="11">
        <v>6020.0909995452303</v>
      </c>
      <c r="ED55" s="11">
        <v>6207.0095294329822</v>
      </c>
      <c r="EE55" s="11">
        <v>6268.6393389472287</v>
      </c>
      <c r="EF55" s="11">
        <v>6478.5792596829533</v>
      </c>
      <c r="EG55" s="11">
        <v>6641.8090630503166</v>
      </c>
      <c r="EH55" s="11">
        <v>6783.6444952193469</v>
      </c>
      <c r="EI55" s="11">
        <v>6896.9965306641579</v>
      </c>
      <c r="EJ55" s="11">
        <v>6959.1088579445704</v>
      </c>
      <c r="EK55" s="11">
        <v>7002.153431776841</v>
      </c>
      <c r="EL55" s="11">
        <v>7073.1953672712252</v>
      </c>
      <c r="EM55" s="11">
        <v>7075.3262845401323</v>
      </c>
      <c r="EN55" s="11">
        <v>7151.6879619664223</v>
      </c>
      <c r="EO55" s="11">
        <v>7240.8180322916714</v>
      </c>
      <c r="EP55" s="11">
        <v>7286.4661372792516</v>
      </c>
      <c r="EQ55" s="11">
        <v>7427.4147993236202</v>
      </c>
      <c r="ER55" s="11">
        <v>7503.528752018271</v>
      </c>
      <c r="ES55" s="11">
        <v>7641.9445001082595</v>
      </c>
      <c r="ET55" s="11">
        <v>7706.9969287432486</v>
      </c>
      <c r="EU55" s="11">
        <v>7783.839371621817</v>
      </c>
      <c r="EV55" s="11">
        <v>7848.003579749442</v>
      </c>
      <c r="EW55" s="11">
        <v>7920.0502191520318</v>
      </c>
      <c r="EX55" s="11">
        <v>8170.1976758281144</v>
      </c>
      <c r="EY55" s="11">
        <v>8253.8507761105539</v>
      </c>
      <c r="EZ55" s="11">
        <v>8427.0913450311855</v>
      </c>
      <c r="FA55" s="11">
        <v>8594.2438038042274</v>
      </c>
      <c r="FB55" s="11">
        <v>8676.6840382255305</v>
      </c>
      <c r="FC55" s="11">
        <v>8717.7247633272764</v>
      </c>
      <c r="FD55" s="11">
        <v>8771.4739760100674</v>
      </c>
      <c r="FE55" s="11">
        <v>8893.6135699383703</v>
      </c>
      <c r="FF55" s="11">
        <v>9065.0338004001496</v>
      </c>
      <c r="FG55" s="11">
        <v>9089.4518895774327</v>
      </c>
      <c r="FH55" s="11">
        <v>9132.4613225008943</v>
      </c>
      <c r="FI55" s="11">
        <v>9213.2517811949929</v>
      </c>
      <c r="FJ55" s="11">
        <v>9258.5529202091093</v>
      </c>
      <c r="FK55" s="11">
        <v>9276.9443705762678</v>
      </c>
      <c r="FL55" s="11">
        <v>9293.0114538271737</v>
      </c>
      <c r="FM55" s="11">
        <v>9300.2906392708373</v>
      </c>
      <c r="FN55" s="11">
        <v>9335.0232682876049</v>
      </c>
      <c r="FO55" s="11">
        <v>9357.4087411423534</v>
      </c>
      <c r="FP55" s="11">
        <v>9382.7990856108881</v>
      </c>
      <c r="FQ55" s="11">
        <v>9409.1385400335821</v>
      </c>
      <c r="FR55" s="11">
        <v>9421.1906549559717</v>
      </c>
      <c r="FS55" s="11">
        <v>9466.7581936920196</v>
      </c>
      <c r="FT55" s="11">
        <v>9539.1484753576369</v>
      </c>
      <c r="FU55" s="11">
        <v>9641.6738222451222</v>
      </c>
      <c r="FV55" s="11">
        <v>9779.017950426427</v>
      </c>
      <c r="FW55" s="11">
        <v>9821.434220159681</v>
      </c>
      <c r="FX55" s="11">
        <v>9838.135513969115</v>
      </c>
      <c r="FY55" s="11">
        <v>9857.4286615768779</v>
      </c>
      <c r="FZ55" s="11">
        <v>9874.2452191986067</v>
      </c>
      <c r="GA55" s="11">
        <v>9901.4547819486997</v>
      </c>
      <c r="GB55" s="11">
        <v>9922.9819174009899</v>
      </c>
      <c r="GC55" s="11">
        <v>9954.0976258923893</v>
      </c>
      <c r="GD55" s="11">
        <v>9988.1420165077998</v>
      </c>
      <c r="GE55" s="11">
        <v>10012.938672110253</v>
      </c>
      <c r="GF55" s="11">
        <v>10033.595547162446</v>
      </c>
      <c r="GG55" s="11">
        <v>10046.287288510401</v>
      </c>
      <c r="GH55" s="11">
        <v>10058.930188944694</v>
      </c>
      <c r="GI55" s="11">
        <v>10061.685839773543</v>
      </c>
      <c r="GJ55" s="11">
        <v>10069.693000556052</v>
      </c>
      <c r="GK55" s="11">
        <v>10072.225767656042</v>
      </c>
      <c r="GL55" s="11">
        <v>10085.43100008395</v>
      </c>
      <c r="GM55" s="11">
        <v>10068.550239778924</v>
      </c>
      <c r="GN55" s="11">
        <v>10074.736454623482</v>
      </c>
      <c r="GO55" s="11">
        <v>10079.642576567499</v>
      </c>
      <c r="GP55" s="11">
        <v>10084.992936379438</v>
      </c>
      <c r="GQ55" s="11">
        <v>10135.150250812301</v>
      </c>
      <c r="GR55" s="11">
        <v>10245.248897921485</v>
      </c>
      <c r="GS55" s="11">
        <v>10388.066699844365</v>
      </c>
      <c r="GT55" s="11">
        <v>10449.516134437868</v>
      </c>
      <c r="GU55" s="11">
        <v>10467.896842447322</v>
      </c>
      <c r="GV55" s="11">
        <v>10492.830609653456</v>
      </c>
      <c r="GW55" s="11">
        <v>10519.601462543904</v>
      </c>
      <c r="GX55" s="11">
        <v>10547.440830723548</v>
      </c>
      <c r="GY55" s="11">
        <v>10567.944609991304</v>
      </c>
      <c r="GZ55" s="11">
        <v>10713.159231175461</v>
      </c>
      <c r="HA55" s="11">
        <v>10734.226971408629</v>
      </c>
      <c r="HB55" s="11">
        <v>10749.920198918937</v>
      </c>
      <c r="HC55" s="11">
        <v>10766.345728825368</v>
      </c>
      <c r="HD55" s="11">
        <v>10778.514271849044</v>
      </c>
      <c r="HE55" s="11">
        <v>10786.519833673112</v>
      </c>
      <c r="HF55" s="11">
        <v>10772.164055953479</v>
      </c>
      <c r="HG55" s="11">
        <v>10808.0281462408</v>
      </c>
      <c r="HH55" s="11">
        <v>10805.218393617286</v>
      </c>
      <c r="HI55" s="11">
        <v>10824.937222917126</v>
      </c>
      <c r="HJ55" s="11">
        <v>10829.478183856889</v>
      </c>
      <c r="HK55" s="11">
        <v>10815.249208961885</v>
      </c>
      <c r="HL55" s="11">
        <v>10801.9635334499</v>
      </c>
      <c r="HM55" s="11">
        <v>10748.055877674638</v>
      </c>
      <c r="HN55" s="11">
        <v>10675.226257243699</v>
      </c>
      <c r="HO55" s="11">
        <v>10616.797962526314</v>
      </c>
      <c r="HP55" s="11">
        <v>10624.131374686811</v>
      </c>
      <c r="HQ55" s="11">
        <v>10611.127200117844</v>
      </c>
      <c r="HR55" s="11">
        <v>10507.120910763781</v>
      </c>
      <c r="HS55" s="11">
        <v>10501.959530384433</v>
      </c>
      <c r="HT55" s="11">
        <v>10503.380998434217</v>
      </c>
      <c r="HU55" s="11">
        <v>10459.233620469293</v>
      </c>
      <c r="HV55" s="11">
        <v>10453.396412270602</v>
      </c>
      <c r="HW55" s="11">
        <v>10453.196700018136</v>
      </c>
      <c r="HX55" s="11">
        <v>10458.037755011774</v>
      </c>
      <c r="HY55" s="11">
        <v>10464.465320736488</v>
      </c>
      <c r="HZ55" s="11">
        <v>10463.582721919323</v>
      </c>
      <c r="IA55" s="11">
        <v>10555.599234303039</v>
      </c>
      <c r="IB55" s="11">
        <v>10665.179016159778</v>
      </c>
      <c r="IC55" s="11">
        <v>10699.461477296431</v>
      </c>
      <c r="ID55" s="11">
        <v>10734.401411436105</v>
      </c>
      <c r="IE55" s="11">
        <v>10764.842637469441</v>
      </c>
      <c r="IF55" s="11">
        <v>10788.809487309522</v>
      </c>
      <c r="IG55" s="11">
        <v>10893.508794984076</v>
      </c>
      <c r="IH55" s="11">
        <v>10919.815974389829</v>
      </c>
      <c r="II55" s="11">
        <v>10956.832605345633</v>
      </c>
      <c r="IJ55" s="11">
        <v>10989.666307677073</v>
      </c>
      <c r="IK55" s="11">
        <v>11038.487673130592</v>
      </c>
      <c r="IL55" s="11">
        <v>11075.926791218846</v>
      </c>
      <c r="IM55" s="11">
        <v>11116.926617451812</v>
      </c>
      <c r="IN55" s="11">
        <v>11177.721404388481</v>
      </c>
      <c r="IO55" s="11">
        <v>11312.276911003804</v>
      </c>
      <c r="IP55" s="11">
        <v>11343.632583027649</v>
      </c>
      <c r="IQ55" s="11">
        <v>11342.116648052108</v>
      </c>
      <c r="IR55" s="11">
        <v>11389.92538944361</v>
      </c>
      <c r="IS55" s="11">
        <v>11451.607982184751</v>
      </c>
      <c r="IT55" s="11">
        <v>11488.088840226816</v>
      </c>
      <c r="IU55" s="11">
        <v>11509.229065980831</v>
      </c>
      <c r="IV55" s="11">
        <v>11525.566108350193</v>
      </c>
      <c r="IW55" s="11">
        <v>11530.894620254085</v>
      </c>
      <c r="IX55" s="11">
        <v>11540.412080816301</v>
      </c>
      <c r="IY55" s="11">
        <v>11559.767237170692</v>
      </c>
      <c r="IZ55" s="11">
        <v>11598.021107070694</v>
      </c>
      <c r="JA55" s="11">
        <v>11644.276268095444</v>
      </c>
      <c r="JB55" s="11">
        <v>11732.382922355064</v>
      </c>
      <c r="JC55" s="11">
        <v>11840.096435748903</v>
      </c>
      <c r="JD55" s="11">
        <v>11921.442572214779</v>
      </c>
      <c r="JE55" s="11">
        <v>11941.96712556025</v>
      </c>
      <c r="JF55" s="11">
        <v>11957.586502006563</v>
      </c>
      <c r="JG55" s="11">
        <v>11960.440759779864</v>
      </c>
      <c r="JH55" s="11">
        <v>12043.869779985902</v>
      </c>
      <c r="JI55" s="11">
        <v>12090.828793968145</v>
      </c>
      <c r="JJ55" s="11">
        <v>12099.207356850964</v>
      </c>
      <c r="JK55" s="11">
        <v>12064.187835913004</v>
      </c>
      <c r="JL55" s="11">
        <v>12106.644589823976</v>
      </c>
      <c r="JM55" s="11">
        <v>12102.558724647608</v>
      </c>
      <c r="JN55" s="11">
        <v>12044.349310296213</v>
      </c>
      <c r="JO55" s="11">
        <v>12147.414606839688</v>
      </c>
      <c r="JP55" s="11">
        <v>12239.360545986052</v>
      </c>
      <c r="JQ55" s="11">
        <v>12252.546981648733</v>
      </c>
      <c r="JR55" s="11">
        <v>12299.233013174477</v>
      </c>
      <c r="JS55" s="11">
        <v>12339.324485688019</v>
      </c>
      <c r="JT55" s="11">
        <v>12471.100725768529</v>
      </c>
      <c r="JU55" s="11">
        <v>12532.427515146897</v>
      </c>
      <c r="JV55" s="11">
        <v>12507.673831402115</v>
      </c>
      <c r="JW55" s="11">
        <v>12457.455614308014</v>
      </c>
      <c r="JX55" s="11">
        <v>12464.355269788801</v>
      </c>
      <c r="JY55" s="11">
        <v>12461.100810222477</v>
      </c>
      <c r="JZ55" s="11">
        <v>12451.973772389019</v>
      </c>
      <c r="KA55" s="11">
        <v>12446.429094667041</v>
      </c>
      <c r="KB55" s="11">
        <v>12443.001658813047</v>
      </c>
      <c r="KC55" s="11">
        <v>12431.24054046872</v>
      </c>
      <c r="KD55" s="11">
        <v>12416.702930404357</v>
      </c>
      <c r="KE55" s="11">
        <v>12412.520930932924</v>
      </c>
      <c r="KF55" s="11">
        <v>12419.790417483538</v>
      </c>
      <c r="KG55" s="11">
        <v>12419.406267517794</v>
      </c>
      <c r="KH55" s="11">
        <v>12431.932074979568</v>
      </c>
      <c r="KI55" s="11">
        <v>12428.799040342261</v>
      </c>
      <c r="KJ55" s="11">
        <v>12446.273580137449</v>
      </c>
      <c r="KK55" s="11">
        <v>12447.956030445448</v>
      </c>
      <c r="KL55" s="23"/>
      <c r="KM55" s="11">
        <f>SMALL(Tabela2[[#This Row],[1]:[285]],1)</f>
        <v>0.83458663983971793</v>
      </c>
      <c r="KN55" s="11">
        <f>MATCH(Tabela2[[#This Row],[1° menor]],Tabela2[[#This Row],[1]:[285]],0)</f>
        <v>1</v>
      </c>
      <c r="KO5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5" s="11">
        <f>VLOOKUP(Tabela2[[#This Row],[Shape]],shape!A:D,4,0)+VLOOKUP(Tabela2[[#This Row],[Shape]]+1,shape!A:E,5,0)*Tabela2[[#This Row],[% avanc]]</f>
        <v>3.8776556234191881</v>
      </c>
      <c r="KQ55" s="15">
        <f>Tabela2[[#This Row],[8686,881807]]/Tabela2[[#Headers],[8686,881807]]</f>
        <v>4.4638061269517033E-4</v>
      </c>
      <c r="KR55" s="11">
        <f>Tabela2[[#This Row],[8686,881807]]-KP54</f>
        <v>0</v>
      </c>
      <c r="KS55" s="11">
        <f>(Tabela2[[#This Row],[hora bus]]-H54)*86400</f>
        <v>36.000000243075192</v>
      </c>
      <c r="KT55" s="11">
        <f>Tabela2[[#This Row],[desloc]]/Tabela2[[#This Row],[seconds]]</f>
        <v>0</v>
      </c>
      <c r="KU55" s="11">
        <f>Tabela2[[#This Row],[spd m/s]]*3.6</f>
        <v>0</v>
      </c>
      <c r="KV55" s="23"/>
      <c r="KW55" s="22">
        <f t="shared" si="0"/>
        <v>0</v>
      </c>
      <c r="KX55" s="23">
        <f t="shared" si="1"/>
        <v>0.5</v>
      </c>
      <c r="KY55" s="23">
        <f t="shared" si="2"/>
        <v>1</v>
      </c>
      <c r="KZ55" s="23">
        <f t="shared" si="3"/>
        <v>11</v>
      </c>
      <c r="LA55" s="23">
        <f t="shared" si="4"/>
        <v>0</v>
      </c>
      <c r="LB55" s="23">
        <f t="shared" si="5"/>
        <v>1</v>
      </c>
      <c r="LC55" s="23">
        <f t="shared" si="6"/>
        <v>11</v>
      </c>
      <c r="LD55" s="23">
        <f t="shared" si="7"/>
        <v>0</v>
      </c>
      <c r="LE55" s="23">
        <f t="shared" si="8"/>
        <v>3.8776556234191881</v>
      </c>
      <c r="LF55" s="22">
        <f t="shared" si="17"/>
        <v>0</v>
      </c>
      <c r="LG55" s="23">
        <f t="shared" si="9"/>
        <v>0.5</v>
      </c>
      <c r="LH55" s="23">
        <f t="shared" si="10"/>
        <v>0.5</v>
      </c>
      <c r="LI55" s="23">
        <f t="shared" si="11"/>
        <v>8570.3152119992501</v>
      </c>
      <c r="LJ55" s="23">
        <f t="shared" si="12"/>
        <v>3.8776556234191881</v>
      </c>
      <c r="LK55" s="23">
        <f t="shared" si="13"/>
        <v>0.5</v>
      </c>
      <c r="LL55" s="23">
        <f t="shared" si="14"/>
        <v>0</v>
      </c>
      <c r="LM55" s="23">
        <f t="shared" si="15"/>
        <v>1</v>
      </c>
      <c r="LN55" s="23">
        <f t="shared" si="16"/>
        <v>1</v>
      </c>
    </row>
    <row r="56" spans="1:326" x14ac:dyDescent="0.25">
      <c r="A56" s="22">
        <v>78074</v>
      </c>
      <c r="B56" s="22">
        <v>1</v>
      </c>
      <c r="C56" s="23" t="s">
        <v>932</v>
      </c>
      <c r="D56" s="22">
        <v>332</v>
      </c>
      <c r="E56" s="24">
        <v>4.5138888888888888E-2</v>
      </c>
      <c r="F56" s="23" t="s">
        <v>775</v>
      </c>
      <c r="G56" s="23" t="b">
        <v>1</v>
      </c>
      <c r="H56" s="25">
        <v>43538.045162037037</v>
      </c>
      <c r="I56" s="26" t="s">
        <v>681</v>
      </c>
      <c r="J56" s="23" t="s">
        <v>682</v>
      </c>
      <c r="K56" s="11">
        <f>IF(AND(Tabela2[[#This Row],[hora bus]]=H55,Tabela2[[#This Row],[lat bus]]=I55,Tabela2[[#This Row],[lon bus]]=J55),1,0)</f>
        <v>0</v>
      </c>
      <c r="L56" s="23"/>
      <c r="M56" s="11">
        <v>96</v>
      </c>
      <c r="N56" s="11">
        <v>0.83458663983971793</v>
      </c>
      <c r="O56" s="11">
        <v>1.3984196839489078</v>
      </c>
      <c r="P56" s="11">
        <v>9.4267941257220311</v>
      </c>
      <c r="Q56" s="11">
        <v>19.688773108132185</v>
      </c>
      <c r="R56" s="11">
        <v>75.195397337780264</v>
      </c>
      <c r="S56" s="11">
        <v>159.30451526494889</v>
      </c>
      <c r="T56" s="11">
        <v>180.18195583801287</v>
      </c>
      <c r="U56" s="11">
        <v>199.79338924508923</v>
      </c>
      <c r="V56" s="11">
        <v>211.09716553928146</v>
      </c>
      <c r="W56" s="11">
        <v>227.14293750271159</v>
      </c>
      <c r="X56" s="11">
        <v>239.59169647723874</v>
      </c>
      <c r="Y56" s="11">
        <v>250.11206903549589</v>
      </c>
      <c r="Z56" s="11">
        <v>275.30364977201225</v>
      </c>
      <c r="AA56" s="11">
        <v>294.46895517304961</v>
      </c>
      <c r="AB56" s="11">
        <v>320.19106785367666</v>
      </c>
      <c r="AC56" s="11">
        <v>332.17949791971603</v>
      </c>
      <c r="AD56" s="11">
        <v>348.04076670293443</v>
      </c>
      <c r="AE56" s="11">
        <v>372.23091522388552</v>
      </c>
      <c r="AF56" s="11">
        <v>373.05585750378327</v>
      </c>
      <c r="AG56" s="11">
        <v>433.84569918205443</v>
      </c>
      <c r="AH56" s="11">
        <v>469.02374511556127</v>
      </c>
      <c r="AI56" s="11">
        <v>499.67607388344703</v>
      </c>
      <c r="AJ56" s="11">
        <v>523.47830821792434</v>
      </c>
      <c r="AK56" s="11">
        <v>544.81141607945688</v>
      </c>
      <c r="AL56" s="11">
        <v>559.9004097040812</v>
      </c>
      <c r="AM56" s="11">
        <v>585.98771261657532</v>
      </c>
      <c r="AN56" s="11">
        <v>594.50788944836063</v>
      </c>
      <c r="AO56" s="11">
        <v>599.8950753359245</v>
      </c>
      <c r="AP56" s="11">
        <v>602.43355425919754</v>
      </c>
      <c r="AQ56" s="11">
        <v>609.53499398530153</v>
      </c>
      <c r="AR56" s="11">
        <v>609.5933977620092</v>
      </c>
      <c r="AS56" s="11">
        <v>603.71880286526709</v>
      </c>
      <c r="AT56" s="11">
        <v>609.45835281434404</v>
      </c>
      <c r="AU56" s="11">
        <v>613.60649452394352</v>
      </c>
      <c r="AV56" s="11">
        <v>605.61020293550882</v>
      </c>
      <c r="AW56" s="11">
        <v>608.32810058706082</v>
      </c>
      <c r="AX56" s="11">
        <v>622.97194103037293</v>
      </c>
      <c r="AY56" s="11">
        <v>642.28327131710535</v>
      </c>
      <c r="AZ56" s="11">
        <v>665.20596166221469</v>
      </c>
      <c r="BA56" s="11">
        <v>691.17393543887101</v>
      </c>
      <c r="BB56" s="11">
        <v>724.84333895562133</v>
      </c>
      <c r="BC56" s="11">
        <v>773.63812755161598</v>
      </c>
      <c r="BD56" s="11">
        <v>844.46226035941891</v>
      </c>
      <c r="BE56" s="11">
        <v>911.23618194706376</v>
      </c>
      <c r="BF56" s="11">
        <v>932.86527223275039</v>
      </c>
      <c r="BG56" s="11">
        <v>958.04135839229252</v>
      </c>
      <c r="BH56" s="11">
        <v>1001.7149381650798</v>
      </c>
      <c r="BI56" s="11">
        <v>1024.9959211584271</v>
      </c>
      <c r="BJ56" s="11">
        <v>1048.1727764714142</v>
      </c>
      <c r="BK56" s="11">
        <v>1080.0184074949607</v>
      </c>
      <c r="BL56" s="11">
        <v>1163.4808684345098</v>
      </c>
      <c r="BM56" s="11">
        <v>1429.3703496024175</v>
      </c>
      <c r="BN56" s="11">
        <v>1610.1385446972781</v>
      </c>
      <c r="BO56" s="11">
        <v>1664.0038873728233</v>
      </c>
      <c r="BP56" s="11">
        <v>1794.1242484398404</v>
      </c>
      <c r="BQ56" s="11">
        <v>1818.9378647754288</v>
      </c>
      <c r="BR56" s="11">
        <v>1920.5792764721948</v>
      </c>
      <c r="BS56" s="11">
        <v>2023.456323096907</v>
      </c>
      <c r="BT56" s="11">
        <v>2062.7199622631242</v>
      </c>
      <c r="BU56" s="11">
        <v>2093.7864244056359</v>
      </c>
      <c r="BV56" s="11">
        <v>2172.8574253488505</v>
      </c>
      <c r="BW56" s="11">
        <v>2191.8290547309048</v>
      </c>
      <c r="BX56" s="11">
        <v>2295.4935471481876</v>
      </c>
      <c r="BY56" s="11">
        <v>2324.6369620900828</v>
      </c>
      <c r="BZ56" s="11">
        <v>2412.5365562142952</v>
      </c>
      <c r="CA56" s="11">
        <v>2432.6327643351483</v>
      </c>
      <c r="CB56" s="11">
        <v>2466.8518007263533</v>
      </c>
      <c r="CC56" s="11">
        <v>2515.2508761381587</v>
      </c>
      <c r="CD56" s="11">
        <v>2622.1218445308405</v>
      </c>
      <c r="CE56" s="11">
        <v>2708.3090496803202</v>
      </c>
      <c r="CF56" s="11">
        <v>2796.8178431894862</v>
      </c>
      <c r="CG56" s="11">
        <v>2873.8082765070517</v>
      </c>
      <c r="CH56" s="11">
        <v>3061.6775590172806</v>
      </c>
      <c r="CI56" s="11">
        <v>3133.3825096557152</v>
      </c>
      <c r="CJ56" s="11">
        <v>3320.0285201183906</v>
      </c>
      <c r="CK56" s="11">
        <v>3391.2986814978881</v>
      </c>
      <c r="CL56" s="11">
        <v>3478.6413522149041</v>
      </c>
      <c r="CM56" s="11">
        <v>3505.4667594392477</v>
      </c>
      <c r="CN56" s="11">
        <v>3552.1278475871927</v>
      </c>
      <c r="CO56" s="11">
        <v>3608.1458168222821</v>
      </c>
      <c r="CP56" s="11">
        <v>3687.4332746012733</v>
      </c>
      <c r="CQ56" s="11">
        <v>3737.1928476528274</v>
      </c>
      <c r="CR56" s="11">
        <v>3929.1744458657076</v>
      </c>
      <c r="CS56" s="11">
        <v>4104.0052570842136</v>
      </c>
      <c r="CT56" s="11">
        <v>4176.4577406368426</v>
      </c>
      <c r="CU56" s="11">
        <v>4203.4628929622522</v>
      </c>
      <c r="CV56" s="11">
        <v>4243.0993420587138</v>
      </c>
      <c r="CW56" s="11">
        <v>4338.9296512059445</v>
      </c>
      <c r="CX56" s="11">
        <v>4464.5231926731885</v>
      </c>
      <c r="CY56" s="11">
        <v>4524.2760657256158</v>
      </c>
      <c r="CZ56" s="11">
        <v>4578.6984197787751</v>
      </c>
      <c r="DA56" s="11">
        <v>4625.9862234456259</v>
      </c>
      <c r="DB56" s="11">
        <v>4670.5685961378485</v>
      </c>
      <c r="DC56" s="11">
        <v>4713.1890396674316</v>
      </c>
      <c r="DD56" s="11">
        <v>4798.4137717572912</v>
      </c>
      <c r="DE56" s="11">
        <v>4807.037159512015</v>
      </c>
      <c r="DF56" s="11">
        <v>4833.3595568537676</v>
      </c>
      <c r="DG56" s="11">
        <v>4837.4660928582471</v>
      </c>
      <c r="DH56" s="11">
        <v>4868.9105840188495</v>
      </c>
      <c r="DI56" s="11">
        <v>4890.8441073800923</v>
      </c>
      <c r="DJ56" s="11">
        <v>4933.7892254471935</v>
      </c>
      <c r="DK56" s="11">
        <v>5000.7579650678817</v>
      </c>
      <c r="DL56" s="11">
        <v>5355.0982520495172</v>
      </c>
      <c r="DM56" s="11">
        <v>5481.4636259201425</v>
      </c>
      <c r="DN56" s="11">
        <v>5566.547527242612</v>
      </c>
      <c r="DO56" s="11">
        <v>5659.2630610073802</v>
      </c>
      <c r="DP56" s="11">
        <v>5693.1558385127737</v>
      </c>
      <c r="DQ56" s="11">
        <v>5776.9445825899438</v>
      </c>
      <c r="DR56" s="11">
        <v>5792.6247187292447</v>
      </c>
      <c r="DS56" s="11">
        <v>5803.4741841190025</v>
      </c>
      <c r="DT56" s="11">
        <v>5813.7715248560444</v>
      </c>
      <c r="DU56" s="11">
        <v>5824.9346720622971</v>
      </c>
      <c r="DV56" s="11">
        <v>5825.1745121438535</v>
      </c>
      <c r="DW56" s="11">
        <v>5821.2504329611656</v>
      </c>
      <c r="DX56" s="11">
        <v>5744.9467721272558</v>
      </c>
      <c r="DY56" s="11">
        <v>5825.3656271915142</v>
      </c>
      <c r="DZ56" s="11">
        <v>5822.8710960649087</v>
      </c>
      <c r="EA56" s="11">
        <v>5848.1092840949059</v>
      </c>
      <c r="EB56" s="11">
        <v>5986.6876289379934</v>
      </c>
      <c r="EC56" s="11">
        <v>6020.0909995452303</v>
      </c>
      <c r="ED56" s="11">
        <v>6207.0095294329822</v>
      </c>
      <c r="EE56" s="11">
        <v>6268.6393389472287</v>
      </c>
      <c r="EF56" s="11">
        <v>6478.5792596829533</v>
      </c>
      <c r="EG56" s="11">
        <v>6641.8090630503166</v>
      </c>
      <c r="EH56" s="11">
        <v>6783.6444952193469</v>
      </c>
      <c r="EI56" s="11">
        <v>6896.9965306641579</v>
      </c>
      <c r="EJ56" s="11">
        <v>6959.1088579445704</v>
      </c>
      <c r="EK56" s="11">
        <v>7002.153431776841</v>
      </c>
      <c r="EL56" s="11">
        <v>7073.1953672712252</v>
      </c>
      <c r="EM56" s="11">
        <v>7075.3262845401323</v>
      </c>
      <c r="EN56" s="11">
        <v>7151.6879619664223</v>
      </c>
      <c r="EO56" s="11">
        <v>7240.8180322916714</v>
      </c>
      <c r="EP56" s="11">
        <v>7286.4661372792516</v>
      </c>
      <c r="EQ56" s="11">
        <v>7427.4147993236202</v>
      </c>
      <c r="ER56" s="11">
        <v>7503.528752018271</v>
      </c>
      <c r="ES56" s="11">
        <v>7641.9445001082595</v>
      </c>
      <c r="ET56" s="11">
        <v>7706.9969287432486</v>
      </c>
      <c r="EU56" s="11">
        <v>7783.839371621817</v>
      </c>
      <c r="EV56" s="11">
        <v>7848.003579749442</v>
      </c>
      <c r="EW56" s="11">
        <v>7920.0502191520318</v>
      </c>
      <c r="EX56" s="11">
        <v>8170.1976758281144</v>
      </c>
      <c r="EY56" s="11">
        <v>8253.8507761105539</v>
      </c>
      <c r="EZ56" s="11">
        <v>8427.0913450311855</v>
      </c>
      <c r="FA56" s="11">
        <v>8594.2438038042274</v>
      </c>
      <c r="FB56" s="11">
        <v>8676.6840382255305</v>
      </c>
      <c r="FC56" s="11">
        <v>8717.7247633272764</v>
      </c>
      <c r="FD56" s="11">
        <v>8771.4739760100674</v>
      </c>
      <c r="FE56" s="11">
        <v>8893.6135699383703</v>
      </c>
      <c r="FF56" s="11">
        <v>9065.0338004001496</v>
      </c>
      <c r="FG56" s="11">
        <v>9089.4518895774327</v>
      </c>
      <c r="FH56" s="11">
        <v>9132.4613225008943</v>
      </c>
      <c r="FI56" s="11">
        <v>9213.2517811949929</v>
      </c>
      <c r="FJ56" s="11">
        <v>9258.5529202091093</v>
      </c>
      <c r="FK56" s="11">
        <v>9276.9443705762678</v>
      </c>
      <c r="FL56" s="11">
        <v>9293.0114538271737</v>
      </c>
      <c r="FM56" s="11">
        <v>9300.2906392708373</v>
      </c>
      <c r="FN56" s="11">
        <v>9335.0232682876049</v>
      </c>
      <c r="FO56" s="11">
        <v>9357.4087411423534</v>
      </c>
      <c r="FP56" s="11">
        <v>9382.7990856108881</v>
      </c>
      <c r="FQ56" s="11">
        <v>9409.1385400335821</v>
      </c>
      <c r="FR56" s="11">
        <v>9421.1906549559717</v>
      </c>
      <c r="FS56" s="11">
        <v>9466.7581936920196</v>
      </c>
      <c r="FT56" s="11">
        <v>9539.1484753576369</v>
      </c>
      <c r="FU56" s="11">
        <v>9641.6738222451222</v>
      </c>
      <c r="FV56" s="11">
        <v>9779.017950426427</v>
      </c>
      <c r="FW56" s="11">
        <v>9821.434220159681</v>
      </c>
      <c r="FX56" s="11">
        <v>9838.135513969115</v>
      </c>
      <c r="FY56" s="11">
        <v>9857.4286615768779</v>
      </c>
      <c r="FZ56" s="11">
        <v>9874.2452191986067</v>
      </c>
      <c r="GA56" s="11">
        <v>9901.4547819486997</v>
      </c>
      <c r="GB56" s="11">
        <v>9922.9819174009899</v>
      </c>
      <c r="GC56" s="11">
        <v>9954.0976258923893</v>
      </c>
      <c r="GD56" s="11">
        <v>9988.1420165077998</v>
      </c>
      <c r="GE56" s="11">
        <v>10012.938672110253</v>
      </c>
      <c r="GF56" s="11">
        <v>10033.595547162446</v>
      </c>
      <c r="GG56" s="11">
        <v>10046.287288510401</v>
      </c>
      <c r="GH56" s="11">
        <v>10058.930188944694</v>
      </c>
      <c r="GI56" s="11">
        <v>10061.685839773543</v>
      </c>
      <c r="GJ56" s="11">
        <v>10069.693000556052</v>
      </c>
      <c r="GK56" s="11">
        <v>10072.225767656042</v>
      </c>
      <c r="GL56" s="11">
        <v>10085.43100008395</v>
      </c>
      <c r="GM56" s="11">
        <v>10068.550239778924</v>
      </c>
      <c r="GN56" s="11">
        <v>10074.736454623482</v>
      </c>
      <c r="GO56" s="11">
        <v>10079.642576567499</v>
      </c>
      <c r="GP56" s="11">
        <v>10084.992936379438</v>
      </c>
      <c r="GQ56" s="11">
        <v>10135.150250812301</v>
      </c>
      <c r="GR56" s="11">
        <v>10245.248897921485</v>
      </c>
      <c r="GS56" s="11">
        <v>10388.066699844365</v>
      </c>
      <c r="GT56" s="11">
        <v>10449.516134437868</v>
      </c>
      <c r="GU56" s="11">
        <v>10467.896842447322</v>
      </c>
      <c r="GV56" s="11">
        <v>10492.830609653456</v>
      </c>
      <c r="GW56" s="11">
        <v>10519.601462543904</v>
      </c>
      <c r="GX56" s="11">
        <v>10547.440830723548</v>
      </c>
      <c r="GY56" s="11">
        <v>10567.944609991304</v>
      </c>
      <c r="GZ56" s="11">
        <v>10713.159231175461</v>
      </c>
      <c r="HA56" s="11">
        <v>10734.226971408629</v>
      </c>
      <c r="HB56" s="11">
        <v>10749.920198918937</v>
      </c>
      <c r="HC56" s="11">
        <v>10766.345728825368</v>
      </c>
      <c r="HD56" s="11">
        <v>10778.514271849044</v>
      </c>
      <c r="HE56" s="11">
        <v>10786.519833673112</v>
      </c>
      <c r="HF56" s="11">
        <v>10772.164055953479</v>
      </c>
      <c r="HG56" s="11">
        <v>10808.0281462408</v>
      </c>
      <c r="HH56" s="11">
        <v>10805.218393617286</v>
      </c>
      <c r="HI56" s="11">
        <v>10824.937222917126</v>
      </c>
      <c r="HJ56" s="11">
        <v>10829.478183856889</v>
      </c>
      <c r="HK56" s="11">
        <v>10815.249208961885</v>
      </c>
      <c r="HL56" s="11">
        <v>10801.9635334499</v>
      </c>
      <c r="HM56" s="11">
        <v>10748.055877674638</v>
      </c>
      <c r="HN56" s="11">
        <v>10675.226257243699</v>
      </c>
      <c r="HO56" s="11">
        <v>10616.797962526314</v>
      </c>
      <c r="HP56" s="11">
        <v>10624.131374686811</v>
      </c>
      <c r="HQ56" s="11">
        <v>10611.127200117844</v>
      </c>
      <c r="HR56" s="11">
        <v>10507.120910763781</v>
      </c>
      <c r="HS56" s="11">
        <v>10501.959530384433</v>
      </c>
      <c r="HT56" s="11">
        <v>10503.380998434217</v>
      </c>
      <c r="HU56" s="11">
        <v>10459.233620469293</v>
      </c>
      <c r="HV56" s="11">
        <v>10453.396412270602</v>
      </c>
      <c r="HW56" s="11">
        <v>10453.196700018136</v>
      </c>
      <c r="HX56" s="11">
        <v>10458.037755011774</v>
      </c>
      <c r="HY56" s="11">
        <v>10464.465320736488</v>
      </c>
      <c r="HZ56" s="11">
        <v>10463.582721919323</v>
      </c>
      <c r="IA56" s="11">
        <v>10555.599234303039</v>
      </c>
      <c r="IB56" s="11">
        <v>10665.179016159778</v>
      </c>
      <c r="IC56" s="11">
        <v>10699.461477296431</v>
      </c>
      <c r="ID56" s="11">
        <v>10734.401411436105</v>
      </c>
      <c r="IE56" s="11">
        <v>10764.842637469441</v>
      </c>
      <c r="IF56" s="11">
        <v>10788.809487309522</v>
      </c>
      <c r="IG56" s="11">
        <v>10893.508794984076</v>
      </c>
      <c r="IH56" s="11">
        <v>10919.815974389829</v>
      </c>
      <c r="II56" s="11">
        <v>10956.832605345633</v>
      </c>
      <c r="IJ56" s="11">
        <v>10989.666307677073</v>
      </c>
      <c r="IK56" s="11">
        <v>11038.487673130592</v>
      </c>
      <c r="IL56" s="11">
        <v>11075.926791218846</v>
      </c>
      <c r="IM56" s="11">
        <v>11116.926617451812</v>
      </c>
      <c r="IN56" s="11">
        <v>11177.721404388481</v>
      </c>
      <c r="IO56" s="11">
        <v>11312.276911003804</v>
      </c>
      <c r="IP56" s="11">
        <v>11343.632583027649</v>
      </c>
      <c r="IQ56" s="11">
        <v>11342.116648052108</v>
      </c>
      <c r="IR56" s="11">
        <v>11389.92538944361</v>
      </c>
      <c r="IS56" s="11">
        <v>11451.607982184751</v>
      </c>
      <c r="IT56" s="11">
        <v>11488.088840226816</v>
      </c>
      <c r="IU56" s="11">
        <v>11509.229065980831</v>
      </c>
      <c r="IV56" s="11">
        <v>11525.566108350193</v>
      </c>
      <c r="IW56" s="11">
        <v>11530.894620254085</v>
      </c>
      <c r="IX56" s="11">
        <v>11540.412080816301</v>
      </c>
      <c r="IY56" s="11">
        <v>11559.767237170692</v>
      </c>
      <c r="IZ56" s="11">
        <v>11598.021107070694</v>
      </c>
      <c r="JA56" s="11">
        <v>11644.276268095444</v>
      </c>
      <c r="JB56" s="11">
        <v>11732.382922355064</v>
      </c>
      <c r="JC56" s="11">
        <v>11840.096435748903</v>
      </c>
      <c r="JD56" s="11">
        <v>11921.442572214779</v>
      </c>
      <c r="JE56" s="11">
        <v>11941.96712556025</v>
      </c>
      <c r="JF56" s="11">
        <v>11957.586502006563</v>
      </c>
      <c r="JG56" s="11">
        <v>11960.440759779864</v>
      </c>
      <c r="JH56" s="11">
        <v>12043.869779985902</v>
      </c>
      <c r="JI56" s="11">
        <v>12090.828793968145</v>
      </c>
      <c r="JJ56" s="11">
        <v>12099.207356850964</v>
      </c>
      <c r="JK56" s="11">
        <v>12064.187835913004</v>
      </c>
      <c r="JL56" s="11">
        <v>12106.644589823976</v>
      </c>
      <c r="JM56" s="11">
        <v>12102.558724647608</v>
      </c>
      <c r="JN56" s="11">
        <v>12044.349310296213</v>
      </c>
      <c r="JO56" s="11">
        <v>12147.414606839688</v>
      </c>
      <c r="JP56" s="11">
        <v>12239.360545986052</v>
      </c>
      <c r="JQ56" s="11">
        <v>12252.546981648733</v>
      </c>
      <c r="JR56" s="11">
        <v>12299.233013174477</v>
      </c>
      <c r="JS56" s="11">
        <v>12339.324485688019</v>
      </c>
      <c r="JT56" s="11">
        <v>12471.100725768529</v>
      </c>
      <c r="JU56" s="11">
        <v>12532.427515146897</v>
      </c>
      <c r="JV56" s="11">
        <v>12507.673831402115</v>
      </c>
      <c r="JW56" s="11">
        <v>12457.455614308014</v>
      </c>
      <c r="JX56" s="11">
        <v>12464.355269788801</v>
      </c>
      <c r="JY56" s="11">
        <v>12461.100810222477</v>
      </c>
      <c r="JZ56" s="11">
        <v>12451.973772389019</v>
      </c>
      <c r="KA56" s="11">
        <v>12446.429094667041</v>
      </c>
      <c r="KB56" s="11">
        <v>12443.001658813047</v>
      </c>
      <c r="KC56" s="11">
        <v>12431.24054046872</v>
      </c>
      <c r="KD56" s="11">
        <v>12416.702930404357</v>
      </c>
      <c r="KE56" s="11">
        <v>12412.520930932924</v>
      </c>
      <c r="KF56" s="11">
        <v>12419.790417483538</v>
      </c>
      <c r="KG56" s="11">
        <v>12419.406267517794</v>
      </c>
      <c r="KH56" s="11">
        <v>12431.932074979568</v>
      </c>
      <c r="KI56" s="11">
        <v>12428.799040342261</v>
      </c>
      <c r="KJ56" s="11">
        <v>12446.273580137449</v>
      </c>
      <c r="KK56" s="11">
        <v>12447.956030445448</v>
      </c>
      <c r="KL56" s="23"/>
      <c r="KM56" s="11">
        <f>SMALL(Tabela2[[#This Row],[1]:[285]],1)</f>
        <v>0.83458663983971793</v>
      </c>
      <c r="KN56" s="11">
        <f>MATCH(Tabela2[[#This Row],[1° menor]],Tabela2[[#This Row],[1]:[285]],0)</f>
        <v>1</v>
      </c>
      <c r="KO5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6" s="11">
        <f>VLOOKUP(Tabela2[[#This Row],[Shape]],shape!A:D,4,0)+VLOOKUP(Tabela2[[#This Row],[Shape]]+1,shape!A:E,5,0)*Tabela2[[#This Row],[% avanc]]</f>
        <v>3.8776556234191881</v>
      </c>
      <c r="KQ56" s="15">
        <f>Tabela2[[#This Row],[8686,881807]]/Tabela2[[#Headers],[8686,881807]]</f>
        <v>4.4638061269517033E-4</v>
      </c>
      <c r="KR56" s="11">
        <f>Tabela2[[#This Row],[8686,881807]]-KP55</f>
        <v>0</v>
      </c>
      <c r="KS56" s="11">
        <f>(Tabela2[[#This Row],[hora bus]]-H55)*86400</f>
        <v>44.999999832361937</v>
      </c>
      <c r="KT56" s="11">
        <f>Tabela2[[#This Row],[desloc]]/Tabela2[[#This Row],[seconds]]</f>
        <v>0</v>
      </c>
      <c r="KU56" s="11">
        <f>Tabela2[[#This Row],[spd m/s]]*3.6</f>
        <v>0</v>
      </c>
      <c r="KV56" s="23"/>
      <c r="KW56" s="22">
        <f t="shared" si="0"/>
        <v>0</v>
      </c>
      <c r="KX56" s="23">
        <f t="shared" si="1"/>
        <v>0.5</v>
      </c>
      <c r="KY56" s="23">
        <f t="shared" si="2"/>
        <v>1</v>
      </c>
      <c r="KZ56" s="23">
        <f t="shared" si="3"/>
        <v>10</v>
      </c>
      <c r="LA56" s="23">
        <f t="shared" si="4"/>
        <v>0</v>
      </c>
      <c r="LB56" s="23">
        <f t="shared" si="5"/>
        <v>1</v>
      </c>
      <c r="LC56" s="23">
        <f t="shared" si="6"/>
        <v>10</v>
      </c>
      <c r="LD56" s="23">
        <f t="shared" si="7"/>
        <v>0</v>
      </c>
      <c r="LE56" s="23">
        <f t="shared" si="8"/>
        <v>3.8776556234191881</v>
      </c>
      <c r="LF56" s="22">
        <f t="shared" si="17"/>
        <v>0</v>
      </c>
      <c r="LG56" s="23">
        <f t="shared" si="9"/>
        <v>0.5</v>
      </c>
      <c r="LH56" s="23">
        <f t="shared" si="10"/>
        <v>0.5</v>
      </c>
      <c r="LI56" s="23">
        <f t="shared" si="11"/>
        <v>8570.3152119992501</v>
      </c>
      <c r="LJ56" s="23">
        <f t="shared" si="12"/>
        <v>3.8776556234191881</v>
      </c>
      <c r="LK56" s="23">
        <f t="shared" si="13"/>
        <v>0.5</v>
      </c>
      <c r="LL56" s="23">
        <f t="shared" si="14"/>
        <v>0</v>
      </c>
      <c r="LM56" s="23">
        <f t="shared" si="15"/>
        <v>1</v>
      </c>
      <c r="LN56" s="23">
        <f t="shared" si="16"/>
        <v>1</v>
      </c>
    </row>
    <row r="57" spans="1:326" x14ac:dyDescent="0.25">
      <c r="A57" s="22">
        <v>1</v>
      </c>
      <c r="B57" s="22">
        <v>4</v>
      </c>
      <c r="C57" s="23" t="s">
        <v>1302</v>
      </c>
      <c r="D57" s="22">
        <v>332</v>
      </c>
      <c r="E57" s="24">
        <v>0.87638888888888888</v>
      </c>
      <c r="F57" s="23" t="s">
        <v>775</v>
      </c>
      <c r="G57" s="23" t="b">
        <v>1</v>
      </c>
      <c r="H57" s="25">
        <v>43538.876562500001</v>
      </c>
      <c r="I57" s="26" t="s">
        <v>681</v>
      </c>
      <c r="J57" s="23" t="s">
        <v>682</v>
      </c>
      <c r="K57" s="11">
        <f>IF(AND(Tabela2[[#This Row],[hora bus]]=H56,Tabela2[[#This Row],[lat bus]]=I56,Tabela2[[#This Row],[lon bus]]=J56),1,0)</f>
        <v>0</v>
      </c>
      <c r="L57" s="23"/>
      <c r="M57" s="11">
        <v>98</v>
      </c>
      <c r="N57" s="11">
        <v>0.83458663983971793</v>
      </c>
      <c r="O57" s="11">
        <v>1.3984196839489078</v>
      </c>
      <c r="P57" s="11">
        <v>9.4267941257220311</v>
      </c>
      <c r="Q57" s="11">
        <v>19.688773108132185</v>
      </c>
      <c r="R57" s="11">
        <v>75.195397337780264</v>
      </c>
      <c r="S57" s="11">
        <v>159.30451526494889</v>
      </c>
      <c r="T57" s="11">
        <v>180.18195583801287</v>
      </c>
      <c r="U57" s="11">
        <v>199.79338924508923</v>
      </c>
      <c r="V57" s="11">
        <v>211.09716553928146</v>
      </c>
      <c r="W57" s="11">
        <v>227.14293750271159</v>
      </c>
      <c r="X57" s="11">
        <v>239.59169647723874</v>
      </c>
      <c r="Y57" s="11">
        <v>250.11206903549589</v>
      </c>
      <c r="Z57" s="11">
        <v>275.30364977201225</v>
      </c>
      <c r="AA57" s="11">
        <v>294.46895517304961</v>
      </c>
      <c r="AB57" s="11">
        <v>320.19106785367666</v>
      </c>
      <c r="AC57" s="11">
        <v>332.17949791971603</v>
      </c>
      <c r="AD57" s="11">
        <v>348.04076670293443</v>
      </c>
      <c r="AE57" s="11">
        <v>372.23091522388552</v>
      </c>
      <c r="AF57" s="11">
        <v>373.05585750378327</v>
      </c>
      <c r="AG57" s="11">
        <v>433.84569918205443</v>
      </c>
      <c r="AH57" s="11">
        <v>469.02374511556127</v>
      </c>
      <c r="AI57" s="11">
        <v>499.67607388344703</v>
      </c>
      <c r="AJ57" s="11">
        <v>523.47830821792434</v>
      </c>
      <c r="AK57" s="11">
        <v>544.81141607945688</v>
      </c>
      <c r="AL57" s="11">
        <v>559.9004097040812</v>
      </c>
      <c r="AM57" s="11">
        <v>585.98771261657532</v>
      </c>
      <c r="AN57" s="11">
        <v>594.50788944836063</v>
      </c>
      <c r="AO57" s="11">
        <v>599.8950753359245</v>
      </c>
      <c r="AP57" s="11">
        <v>602.43355425919754</v>
      </c>
      <c r="AQ57" s="11">
        <v>609.53499398530153</v>
      </c>
      <c r="AR57" s="11">
        <v>609.5933977620092</v>
      </c>
      <c r="AS57" s="11">
        <v>603.71880286526709</v>
      </c>
      <c r="AT57" s="11">
        <v>609.45835281434404</v>
      </c>
      <c r="AU57" s="11">
        <v>613.60649452394352</v>
      </c>
      <c r="AV57" s="11">
        <v>605.61020293550882</v>
      </c>
      <c r="AW57" s="11">
        <v>608.32810058706082</v>
      </c>
      <c r="AX57" s="11">
        <v>622.97194103037293</v>
      </c>
      <c r="AY57" s="11">
        <v>642.28327131710535</v>
      </c>
      <c r="AZ57" s="11">
        <v>665.20596166221469</v>
      </c>
      <c r="BA57" s="11">
        <v>691.17393543887101</v>
      </c>
      <c r="BB57" s="11">
        <v>724.84333895562133</v>
      </c>
      <c r="BC57" s="11">
        <v>773.63812755161598</v>
      </c>
      <c r="BD57" s="11">
        <v>844.46226035941891</v>
      </c>
      <c r="BE57" s="11">
        <v>911.23618194706376</v>
      </c>
      <c r="BF57" s="11">
        <v>932.86527223275039</v>
      </c>
      <c r="BG57" s="11">
        <v>958.04135839229252</v>
      </c>
      <c r="BH57" s="11">
        <v>1001.7149381650798</v>
      </c>
      <c r="BI57" s="11">
        <v>1024.9959211584271</v>
      </c>
      <c r="BJ57" s="11">
        <v>1048.1727764714142</v>
      </c>
      <c r="BK57" s="11">
        <v>1080.0184074949607</v>
      </c>
      <c r="BL57" s="11">
        <v>1163.4808684345098</v>
      </c>
      <c r="BM57" s="11">
        <v>1429.3703496024175</v>
      </c>
      <c r="BN57" s="11">
        <v>1610.1385446972781</v>
      </c>
      <c r="BO57" s="11">
        <v>1664.0038873728233</v>
      </c>
      <c r="BP57" s="11">
        <v>1794.1242484398404</v>
      </c>
      <c r="BQ57" s="11">
        <v>1818.9378647754288</v>
      </c>
      <c r="BR57" s="11">
        <v>1920.5792764721948</v>
      </c>
      <c r="BS57" s="11">
        <v>2023.456323096907</v>
      </c>
      <c r="BT57" s="11">
        <v>2062.7199622631242</v>
      </c>
      <c r="BU57" s="11">
        <v>2093.7864244056359</v>
      </c>
      <c r="BV57" s="11">
        <v>2172.8574253488505</v>
      </c>
      <c r="BW57" s="11">
        <v>2191.8290547309048</v>
      </c>
      <c r="BX57" s="11">
        <v>2295.4935471481876</v>
      </c>
      <c r="BY57" s="11">
        <v>2324.6369620900828</v>
      </c>
      <c r="BZ57" s="11">
        <v>2412.5365562142952</v>
      </c>
      <c r="CA57" s="11">
        <v>2432.6327643351483</v>
      </c>
      <c r="CB57" s="11">
        <v>2466.8518007263533</v>
      </c>
      <c r="CC57" s="11">
        <v>2515.2508761381587</v>
      </c>
      <c r="CD57" s="11">
        <v>2622.1218445308405</v>
      </c>
      <c r="CE57" s="11">
        <v>2708.3090496803202</v>
      </c>
      <c r="CF57" s="11">
        <v>2796.8178431894862</v>
      </c>
      <c r="CG57" s="11">
        <v>2873.8082765070517</v>
      </c>
      <c r="CH57" s="11">
        <v>3061.6775590172806</v>
      </c>
      <c r="CI57" s="11">
        <v>3133.3825096557152</v>
      </c>
      <c r="CJ57" s="11">
        <v>3320.0285201183906</v>
      </c>
      <c r="CK57" s="11">
        <v>3391.2986814978881</v>
      </c>
      <c r="CL57" s="11">
        <v>3478.6413522149041</v>
      </c>
      <c r="CM57" s="11">
        <v>3505.4667594392477</v>
      </c>
      <c r="CN57" s="11">
        <v>3552.1278475871927</v>
      </c>
      <c r="CO57" s="11">
        <v>3608.1458168222821</v>
      </c>
      <c r="CP57" s="11">
        <v>3687.4332746012733</v>
      </c>
      <c r="CQ57" s="11">
        <v>3737.1928476528274</v>
      </c>
      <c r="CR57" s="11">
        <v>3929.1744458657076</v>
      </c>
      <c r="CS57" s="11">
        <v>4104.0052570842136</v>
      </c>
      <c r="CT57" s="11">
        <v>4176.4577406368426</v>
      </c>
      <c r="CU57" s="11">
        <v>4203.4628929622522</v>
      </c>
      <c r="CV57" s="11">
        <v>4243.0993420587138</v>
      </c>
      <c r="CW57" s="11">
        <v>4338.9296512059445</v>
      </c>
      <c r="CX57" s="11">
        <v>4464.5231926731885</v>
      </c>
      <c r="CY57" s="11">
        <v>4524.2760657256158</v>
      </c>
      <c r="CZ57" s="11">
        <v>4578.6984197787751</v>
      </c>
      <c r="DA57" s="11">
        <v>4625.9862234456259</v>
      </c>
      <c r="DB57" s="11">
        <v>4670.5685961378485</v>
      </c>
      <c r="DC57" s="11">
        <v>4713.1890396674316</v>
      </c>
      <c r="DD57" s="11">
        <v>4798.4137717572912</v>
      </c>
      <c r="DE57" s="11">
        <v>4807.037159512015</v>
      </c>
      <c r="DF57" s="11">
        <v>4833.3595568537676</v>
      </c>
      <c r="DG57" s="11">
        <v>4837.4660928582471</v>
      </c>
      <c r="DH57" s="11">
        <v>4868.9105840188495</v>
      </c>
      <c r="DI57" s="11">
        <v>4890.8441073800923</v>
      </c>
      <c r="DJ57" s="11">
        <v>4933.7892254471935</v>
      </c>
      <c r="DK57" s="11">
        <v>5000.7579650678817</v>
      </c>
      <c r="DL57" s="11">
        <v>5355.0982520495172</v>
      </c>
      <c r="DM57" s="11">
        <v>5481.4636259201425</v>
      </c>
      <c r="DN57" s="11">
        <v>5566.547527242612</v>
      </c>
      <c r="DO57" s="11">
        <v>5659.2630610073802</v>
      </c>
      <c r="DP57" s="11">
        <v>5693.1558385127737</v>
      </c>
      <c r="DQ57" s="11">
        <v>5776.9445825899438</v>
      </c>
      <c r="DR57" s="11">
        <v>5792.6247187292447</v>
      </c>
      <c r="DS57" s="11">
        <v>5803.4741841190025</v>
      </c>
      <c r="DT57" s="11">
        <v>5813.7715248560444</v>
      </c>
      <c r="DU57" s="11">
        <v>5824.9346720622971</v>
      </c>
      <c r="DV57" s="11">
        <v>5825.1745121438535</v>
      </c>
      <c r="DW57" s="11">
        <v>5821.2504329611656</v>
      </c>
      <c r="DX57" s="11">
        <v>5744.9467721272558</v>
      </c>
      <c r="DY57" s="11">
        <v>5825.3656271915142</v>
      </c>
      <c r="DZ57" s="11">
        <v>5822.8710960649087</v>
      </c>
      <c r="EA57" s="11">
        <v>5848.1092840949059</v>
      </c>
      <c r="EB57" s="11">
        <v>5986.6876289379934</v>
      </c>
      <c r="EC57" s="11">
        <v>6020.0909995452303</v>
      </c>
      <c r="ED57" s="11">
        <v>6207.0095294329822</v>
      </c>
      <c r="EE57" s="11">
        <v>6268.6393389472287</v>
      </c>
      <c r="EF57" s="11">
        <v>6478.5792596829533</v>
      </c>
      <c r="EG57" s="11">
        <v>6641.8090630503166</v>
      </c>
      <c r="EH57" s="11">
        <v>6783.6444952193469</v>
      </c>
      <c r="EI57" s="11">
        <v>6896.9965306641579</v>
      </c>
      <c r="EJ57" s="11">
        <v>6959.1088579445704</v>
      </c>
      <c r="EK57" s="11">
        <v>7002.153431776841</v>
      </c>
      <c r="EL57" s="11">
        <v>7073.1953672712252</v>
      </c>
      <c r="EM57" s="11">
        <v>7075.3262845401323</v>
      </c>
      <c r="EN57" s="11">
        <v>7151.6879619664223</v>
      </c>
      <c r="EO57" s="11">
        <v>7240.8180322916714</v>
      </c>
      <c r="EP57" s="11">
        <v>7286.4661372792516</v>
      </c>
      <c r="EQ57" s="11">
        <v>7427.4147993236202</v>
      </c>
      <c r="ER57" s="11">
        <v>7503.528752018271</v>
      </c>
      <c r="ES57" s="11">
        <v>7641.9445001082595</v>
      </c>
      <c r="ET57" s="11">
        <v>7706.9969287432486</v>
      </c>
      <c r="EU57" s="11">
        <v>7783.839371621817</v>
      </c>
      <c r="EV57" s="11">
        <v>7848.003579749442</v>
      </c>
      <c r="EW57" s="11">
        <v>7920.0502191520318</v>
      </c>
      <c r="EX57" s="11">
        <v>8170.1976758281144</v>
      </c>
      <c r="EY57" s="11">
        <v>8253.8507761105539</v>
      </c>
      <c r="EZ57" s="11">
        <v>8427.0913450311855</v>
      </c>
      <c r="FA57" s="11">
        <v>8594.2438038042274</v>
      </c>
      <c r="FB57" s="11">
        <v>8676.6840382255305</v>
      </c>
      <c r="FC57" s="11">
        <v>8717.7247633272764</v>
      </c>
      <c r="FD57" s="11">
        <v>8771.4739760100674</v>
      </c>
      <c r="FE57" s="11">
        <v>8893.6135699383703</v>
      </c>
      <c r="FF57" s="11">
        <v>9065.0338004001496</v>
      </c>
      <c r="FG57" s="11">
        <v>9089.4518895774327</v>
      </c>
      <c r="FH57" s="11">
        <v>9132.4613225008943</v>
      </c>
      <c r="FI57" s="11">
        <v>9213.2517811949929</v>
      </c>
      <c r="FJ57" s="11">
        <v>9258.5529202091093</v>
      </c>
      <c r="FK57" s="11">
        <v>9276.9443705762678</v>
      </c>
      <c r="FL57" s="11">
        <v>9293.0114538271737</v>
      </c>
      <c r="FM57" s="11">
        <v>9300.2906392708373</v>
      </c>
      <c r="FN57" s="11">
        <v>9335.0232682876049</v>
      </c>
      <c r="FO57" s="11">
        <v>9357.4087411423534</v>
      </c>
      <c r="FP57" s="11">
        <v>9382.7990856108881</v>
      </c>
      <c r="FQ57" s="11">
        <v>9409.1385400335821</v>
      </c>
      <c r="FR57" s="11">
        <v>9421.1906549559717</v>
      </c>
      <c r="FS57" s="11">
        <v>9466.7581936920196</v>
      </c>
      <c r="FT57" s="11">
        <v>9539.1484753576369</v>
      </c>
      <c r="FU57" s="11">
        <v>9641.6738222451222</v>
      </c>
      <c r="FV57" s="11">
        <v>9779.017950426427</v>
      </c>
      <c r="FW57" s="11">
        <v>9821.434220159681</v>
      </c>
      <c r="FX57" s="11">
        <v>9838.135513969115</v>
      </c>
      <c r="FY57" s="11">
        <v>9857.4286615768779</v>
      </c>
      <c r="FZ57" s="11">
        <v>9874.2452191986067</v>
      </c>
      <c r="GA57" s="11">
        <v>9901.4547819486997</v>
      </c>
      <c r="GB57" s="11">
        <v>9922.9819174009899</v>
      </c>
      <c r="GC57" s="11">
        <v>9954.0976258923893</v>
      </c>
      <c r="GD57" s="11">
        <v>9988.1420165077998</v>
      </c>
      <c r="GE57" s="11">
        <v>10012.938672110253</v>
      </c>
      <c r="GF57" s="11">
        <v>10033.595547162446</v>
      </c>
      <c r="GG57" s="11">
        <v>10046.287288510401</v>
      </c>
      <c r="GH57" s="11">
        <v>10058.930188944694</v>
      </c>
      <c r="GI57" s="11">
        <v>10061.685839773543</v>
      </c>
      <c r="GJ57" s="11">
        <v>10069.693000556052</v>
      </c>
      <c r="GK57" s="11">
        <v>10072.225767656042</v>
      </c>
      <c r="GL57" s="11">
        <v>10085.43100008395</v>
      </c>
      <c r="GM57" s="11">
        <v>10068.550239778924</v>
      </c>
      <c r="GN57" s="11">
        <v>10074.736454623482</v>
      </c>
      <c r="GO57" s="11">
        <v>10079.642576567499</v>
      </c>
      <c r="GP57" s="11">
        <v>10084.992936379438</v>
      </c>
      <c r="GQ57" s="11">
        <v>10135.150250812301</v>
      </c>
      <c r="GR57" s="11">
        <v>10245.248897921485</v>
      </c>
      <c r="GS57" s="11">
        <v>10388.066699844365</v>
      </c>
      <c r="GT57" s="11">
        <v>10449.516134437868</v>
      </c>
      <c r="GU57" s="11">
        <v>10467.896842447322</v>
      </c>
      <c r="GV57" s="11">
        <v>10492.830609653456</v>
      </c>
      <c r="GW57" s="11">
        <v>10519.601462543904</v>
      </c>
      <c r="GX57" s="11">
        <v>10547.440830723548</v>
      </c>
      <c r="GY57" s="11">
        <v>10567.944609991304</v>
      </c>
      <c r="GZ57" s="11">
        <v>10713.159231175461</v>
      </c>
      <c r="HA57" s="11">
        <v>10734.226971408629</v>
      </c>
      <c r="HB57" s="11">
        <v>10749.920198918937</v>
      </c>
      <c r="HC57" s="11">
        <v>10766.345728825368</v>
      </c>
      <c r="HD57" s="11">
        <v>10778.514271849044</v>
      </c>
      <c r="HE57" s="11">
        <v>10786.519833673112</v>
      </c>
      <c r="HF57" s="11">
        <v>10772.164055953479</v>
      </c>
      <c r="HG57" s="11">
        <v>10808.0281462408</v>
      </c>
      <c r="HH57" s="11">
        <v>10805.218393617286</v>
      </c>
      <c r="HI57" s="11">
        <v>10824.937222917126</v>
      </c>
      <c r="HJ57" s="11">
        <v>10829.478183856889</v>
      </c>
      <c r="HK57" s="11">
        <v>10815.249208961885</v>
      </c>
      <c r="HL57" s="11">
        <v>10801.9635334499</v>
      </c>
      <c r="HM57" s="11">
        <v>10748.055877674638</v>
      </c>
      <c r="HN57" s="11">
        <v>10675.226257243699</v>
      </c>
      <c r="HO57" s="11">
        <v>10616.797962526314</v>
      </c>
      <c r="HP57" s="11">
        <v>10624.131374686811</v>
      </c>
      <c r="HQ57" s="11">
        <v>10611.127200117844</v>
      </c>
      <c r="HR57" s="11">
        <v>10507.120910763781</v>
      </c>
      <c r="HS57" s="11">
        <v>10501.959530384433</v>
      </c>
      <c r="HT57" s="11">
        <v>10503.380998434217</v>
      </c>
      <c r="HU57" s="11">
        <v>10459.233620469293</v>
      </c>
      <c r="HV57" s="11">
        <v>10453.396412270602</v>
      </c>
      <c r="HW57" s="11">
        <v>10453.196700018136</v>
      </c>
      <c r="HX57" s="11">
        <v>10458.037755011774</v>
      </c>
      <c r="HY57" s="11">
        <v>10464.465320736488</v>
      </c>
      <c r="HZ57" s="11">
        <v>10463.582721919323</v>
      </c>
      <c r="IA57" s="11">
        <v>10555.599234303039</v>
      </c>
      <c r="IB57" s="11">
        <v>10665.179016159778</v>
      </c>
      <c r="IC57" s="11">
        <v>10699.461477296431</v>
      </c>
      <c r="ID57" s="11">
        <v>10734.401411436105</v>
      </c>
      <c r="IE57" s="11">
        <v>10764.842637469441</v>
      </c>
      <c r="IF57" s="11">
        <v>10788.809487309522</v>
      </c>
      <c r="IG57" s="11">
        <v>10893.508794984076</v>
      </c>
      <c r="IH57" s="11">
        <v>10919.815974389829</v>
      </c>
      <c r="II57" s="11">
        <v>10956.832605345633</v>
      </c>
      <c r="IJ57" s="11">
        <v>10989.666307677073</v>
      </c>
      <c r="IK57" s="11">
        <v>11038.487673130592</v>
      </c>
      <c r="IL57" s="11">
        <v>11075.926791218846</v>
      </c>
      <c r="IM57" s="11">
        <v>11116.926617451812</v>
      </c>
      <c r="IN57" s="11">
        <v>11177.721404388481</v>
      </c>
      <c r="IO57" s="11">
        <v>11312.276911003804</v>
      </c>
      <c r="IP57" s="11">
        <v>11343.632583027649</v>
      </c>
      <c r="IQ57" s="11">
        <v>11342.116648052108</v>
      </c>
      <c r="IR57" s="11">
        <v>11389.92538944361</v>
      </c>
      <c r="IS57" s="11">
        <v>11451.607982184751</v>
      </c>
      <c r="IT57" s="11">
        <v>11488.088840226816</v>
      </c>
      <c r="IU57" s="11">
        <v>11509.229065980831</v>
      </c>
      <c r="IV57" s="11">
        <v>11525.566108350193</v>
      </c>
      <c r="IW57" s="11">
        <v>11530.894620254085</v>
      </c>
      <c r="IX57" s="11">
        <v>11540.412080816301</v>
      </c>
      <c r="IY57" s="11">
        <v>11559.767237170692</v>
      </c>
      <c r="IZ57" s="11">
        <v>11598.021107070694</v>
      </c>
      <c r="JA57" s="11">
        <v>11644.276268095444</v>
      </c>
      <c r="JB57" s="11">
        <v>11732.382922355064</v>
      </c>
      <c r="JC57" s="11">
        <v>11840.096435748903</v>
      </c>
      <c r="JD57" s="11">
        <v>11921.442572214779</v>
      </c>
      <c r="JE57" s="11">
        <v>11941.96712556025</v>
      </c>
      <c r="JF57" s="11">
        <v>11957.586502006563</v>
      </c>
      <c r="JG57" s="11">
        <v>11960.440759779864</v>
      </c>
      <c r="JH57" s="11">
        <v>12043.869779985902</v>
      </c>
      <c r="JI57" s="11">
        <v>12090.828793968145</v>
      </c>
      <c r="JJ57" s="11">
        <v>12099.207356850964</v>
      </c>
      <c r="JK57" s="11">
        <v>12064.187835913004</v>
      </c>
      <c r="JL57" s="11">
        <v>12106.644589823976</v>
      </c>
      <c r="JM57" s="11">
        <v>12102.558724647608</v>
      </c>
      <c r="JN57" s="11">
        <v>12044.349310296213</v>
      </c>
      <c r="JO57" s="11">
        <v>12147.414606839688</v>
      </c>
      <c r="JP57" s="11">
        <v>12239.360545986052</v>
      </c>
      <c r="JQ57" s="11">
        <v>12252.546981648733</v>
      </c>
      <c r="JR57" s="11">
        <v>12299.233013174477</v>
      </c>
      <c r="JS57" s="11">
        <v>12339.324485688019</v>
      </c>
      <c r="JT57" s="11">
        <v>12471.100725768529</v>
      </c>
      <c r="JU57" s="11">
        <v>12532.427515146897</v>
      </c>
      <c r="JV57" s="11">
        <v>12507.673831402115</v>
      </c>
      <c r="JW57" s="11">
        <v>12457.455614308014</v>
      </c>
      <c r="JX57" s="11">
        <v>12464.355269788801</v>
      </c>
      <c r="JY57" s="11">
        <v>12461.100810222477</v>
      </c>
      <c r="JZ57" s="11">
        <v>12451.973772389019</v>
      </c>
      <c r="KA57" s="11">
        <v>12446.429094667041</v>
      </c>
      <c r="KB57" s="11">
        <v>12443.001658813047</v>
      </c>
      <c r="KC57" s="11">
        <v>12431.24054046872</v>
      </c>
      <c r="KD57" s="11">
        <v>12416.702930404357</v>
      </c>
      <c r="KE57" s="11">
        <v>12412.520930932924</v>
      </c>
      <c r="KF57" s="11">
        <v>12419.790417483538</v>
      </c>
      <c r="KG57" s="11">
        <v>12419.406267517794</v>
      </c>
      <c r="KH57" s="11">
        <v>12431.932074979568</v>
      </c>
      <c r="KI57" s="11">
        <v>12428.799040342261</v>
      </c>
      <c r="KJ57" s="11">
        <v>12446.273580137449</v>
      </c>
      <c r="KK57" s="11">
        <v>12447.956030445448</v>
      </c>
      <c r="KL57" s="23"/>
      <c r="KM57" s="11">
        <f>SMALL(Tabela2[[#This Row],[1]:[285]],1)</f>
        <v>0.83458663983971793</v>
      </c>
      <c r="KN57" s="11">
        <f>MATCH(Tabela2[[#This Row],[1° menor]],Tabela2[[#This Row],[1]:[285]],0)</f>
        <v>1</v>
      </c>
      <c r="KO5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7" s="11">
        <f>VLOOKUP(Tabela2[[#This Row],[Shape]],shape!A:D,4,0)+VLOOKUP(Tabela2[[#This Row],[Shape]]+1,shape!A:E,5,0)*Tabela2[[#This Row],[% avanc]]</f>
        <v>3.8776556234191881</v>
      </c>
      <c r="KQ57" s="15">
        <f>Tabela2[[#This Row],[8686,881807]]/Tabela2[[#Headers],[8686,881807]]</f>
        <v>4.4638061269517033E-4</v>
      </c>
      <c r="KR57" s="11">
        <f>Tabela2[[#This Row],[8686,881807]]-KP56</f>
        <v>0</v>
      </c>
      <c r="KS57" s="11">
        <f>(Tabela2[[#This Row],[hora bus]]-H56)*86400</f>
        <v>71833.000000147149</v>
      </c>
      <c r="KT57" s="11">
        <f>Tabela2[[#This Row],[desloc]]/Tabela2[[#This Row],[seconds]]</f>
        <v>0</v>
      </c>
      <c r="KU57" s="11">
        <f>Tabela2[[#This Row],[spd m/s]]*3.6</f>
        <v>0</v>
      </c>
      <c r="KV57" s="23"/>
      <c r="KW57" s="22">
        <f t="shared" si="0"/>
        <v>0</v>
      </c>
      <c r="KX57" s="23">
        <f t="shared" si="1"/>
        <v>0.5</v>
      </c>
      <c r="KY57" s="23">
        <f t="shared" si="2"/>
        <v>1</v>
      </c>
      <c r="KZ57" s="23">
        <f t="shared" si="3"/>
        <v>9</v>
      </c>
      <c r="LA57" s="23">
        <f t="shared" si="4"/>
        <v>0</v>
      </c>
      <c r="LB57" s="23">
        <f t="shared" si="5"/>
        <v>1</v>
      </c>
      <c r="LC57" s="23">
        <f t="shared" si="6"/>
        <v>9</v>
      </c>
      <c r="LD57" s="23">
        <f t="shared" si="7"/>
        <v>0</v>
      </c>
      <c r="LE57" s="23">
        <f t="shared" si="8"/>
        <v>3.8776556234191881</v>
      </c>
      <c r="LF57" s="22">
        <f t="shared" si="17"/>
        <v>0</v>
      </c>
      <c r="LG57" s="23">
        <f t="shared" si="9"/>
        <v>0.5</v>
      </c>
      <c r="LH57" s="23">
        <f t="shared" si="10"/>
        <v>0.5</v>
      </c>
      <c r="LI57" s="23">
        <f t="shared" si="11"/>
        <v>8570.3152119992501</v>
      </c>
      <c r="LJ57" s="23">
        <f t="shared" si="12"/>
        <v>3.8776556234191881</v>
      </c>
      <c r="LK57" s="23">
        <f t="shared" si="13"/>
        <v>0.5</v>
      </c>
      <c r="LL57" s="23">
        <f t="shared" si="14"/>
        <v>0</v>
      </c>
      <c r="LM57" s="23">
        <f t="shared" si="15"/>
        <v>1</v>
      </c>
      <c r="LN57" s="23">
        <f t="shared" si="16"/>
        <v>1</v>
      </c>
    </row>
    <row r="58" spans="1:326" x14ac:dyDescent="0.25">
      <c r="A58" s="22">
        <v>3</v>
      </c>
      <c r="B58" s="22">
        <v>4</v>
      </c>
      <c r="C58" s="23" t="s">
        <v>1304</v>
      </c>
      <c r="D58" s="22">
        <v>332</v>
      </c>
      <c r="E58" s="24">
        <v>0.87708333333333333</v>
      </c>
      <c r="F58" s="23" t="s">
        <v>775</v>
      </c>
      <c r="G58" s="23" t="b">
        <v>1</v>
      </c>
      <c r="H58" s="25">
        <v>43538.877083333333</v>
      </c>
      <c r="I58" s="26" t="s">
        <v>681</v>
      </c>
      <c r="J58" s="23" t="s">
        <v>682</v>
      </c>
      <c r="K58" s="11">
        <f>IF(AND(Tabela2[[#This Row],[hora bus]]=H57,Tabela2[[#This Row],[lat bus]]=I57,Tabela2[[#This Row],[lon bus]]=J57),1,0)</f>
        <v>0</v>
      </c>
      <c r="L58" s="23"/>
      <c r="M58" s="11">
        <v>102</v>
      </c>
      <c r="N58" s="11">
        <v>0.83458663983971793</v>
      </c>
      <c r="O58" s="11">
        <v>1.3984196839489078</v>
      </c>
      <c r="P58" s="11">
        <v>9.4267941257220311</v>
      </c>
      <c r="Q58" s="11">
        <v>19.688773108132185</v>
      </c>
      <c r="R58" s="11">
        <v>75.195397337780264</v>
      </c>
      <c r="S58" s="11">
        <v>159.30451526494889</v>
      </c>
      <c r="T58" s="11">
        <v>180.18195583801287</v>
      </c>
      <c r="U58" s="11">
        <v>199.79338924508923</v>
      </c>
      <c r="V58" s="11">
        <v>211.09716553928146</v>
      </c>
      <c r="W58" s="11">
        <v>227.14293750271159</v>
      </c>
      <c r="X58" s="11">
        <v>239.59169647723874</v>
      </c>
      <c r="Y58" s="11">
        <v>250.11206903549589</v>
      </c>
      <c r="Z58" s="11">
        <v>275.30364977201225</v>
      </c>
      <c r="AA58" s="11">
        <v>294.46895517304961</v>
      </c>
      <c r="AB58" s="11">
        <v>320.19106785367666</v>
      </c>
      <c r="AC58" s="11">
        <v>332.17949791971603</v>
      </c>
      <c r="AD58" s="11">
        <v>348.04076670293443</v>
      </c>
      <c r="AE58" s="11">
        <v>372.23091522388552</v>
      </c>
      <c r="AF58" s="11">
        <v>373.05585750378327</v>
      </c>
      <c r="AG58" s="11">
        <v>433.84569918205443</v>
      </c>
      <c r="AH58" s="11">
        <v>469.02374511556127</v>
      </c>
      <c r="AI58" s="11">
        <v>499.67607388344703</v>
      </c>
      <c r="AJ58" s="11">
        <v>523.47830821792434</v>
      </c>
      <c r="AK58" s="11">
        <v>544.81141607945688</v>
      </c>
      <c r="AL58" s="11">
        <v>559.9004097040812</v>
      </c>
      <c r="AM58" s="11">
        <v>585.98771261657532</v>
      </c>
      <c r="AN58" s="11">
        <v>594.50788944836063</v>
      </c>
      <c r="AO58" s="11">
        <v>599.8950753359245</v>
      </c>
      <c r="AP58" s="11">
        <v>602.43355425919754</v>
      </c>
      <c r="AQ58" s="11">
        <v>609.53499398530153</v>
      </c>
      <c r="AR58" s="11">
        <v>609.5933977620092</v>
      </c>
      <c r="AS58" s="11">
        <v>603.71880286526709</v>
      </c>
      <c r="AT58" s="11">
        <v>609.45835281434404</v>
      </c>
      <c r="AU58" s="11">
        <v>613.60649452394352</v>
      </c>
      <c r="AV58" s="11">
        <v>605.61020293550882</v>
      </c>
      <c r="AW58" s="11">
        <v>608.32810058706082</v>
      </c>
      <c r="AX58" s="11">
        <v>622.97194103037293</v>
      </c>
      <c r="AY58" s="11">
        <v>642.28327131710535</v>
      </c>
      <c r="AZ58" s="11">
        <v>665.20596166221469</v>
      </c>
      <c r="BA58" s="11">
        <v>691.17393543887101</v>
      </c>
      <c r="BB58" s="11">
        <v>724.84333895562133</v>
      </c>
      <c r="BC58" s="11">
        <v>773.63812755161598</v>
      </c>
      <c r="BD58" s="11">
        <v>844.46226035941891</v>
      </c>
      <c r="BE58" s="11">
        <v>911.23618194706376</v>
      </c>
      <c r="BF58" s="11">
        <v>932.86527223275039</v>
      </c>
      <c r="BG58" s="11">
        <v>958.04135839229252</v>
      </c>
      <c r="BH58" s="11">
        <v>1001.7149381650798</v>
      </c>
      <c r="BI58" s="11">
        <v>1024.9959211584271</v>
      </c>
      <c r="BJ58" s="11">
        <v>1048.1727764714142</v>
      </c>
      <c r="BK58" s="11">
        <v>1080.0184074949607</v>
      </c>
      <c r="BL58" s="11">
        <v>1163.4808684345098</v>
      </c>
      <c r="BM58" s="11">
        <v>1429.3703496024175</v>
      </c>
      <c r="BN58" s="11">
        <v>1610.1385446972781</v>
      </c>
      <c r="BO58" s="11">
        <v>1664.0038873728233</v>
      </c>
      <c r="BP58" s="11">
        <v>1794.1242484398404</v>
      </c>
      <c r="BQ58" s="11">
        <v>1818.9378647754288</v>
      </c>
      <c r="BR58" s="11">
        <v>1920.5792764721948</v>
      </c>
      <c r="BS58" s="11">
        <v>2023.456323096907</v>
      </c>
      <c r="BT58" s="11">
        <v>2062.7199622631242</v>
      </c>
      <c r="BU58" s="11">
        <v>2093.7864244056359</v>
      </c>
      <c r="BV58" s="11">
        <v>2172.8574253488505</v>
      </c>
      <c r="BW58" s="11">
        <v>2191.8290547309048</v>
      </c>
      <c r="BX58" s="11">
        <v>2295.4935471481876</v>
      </c>
      <c r="BY58" s="11">
        <v>2324.6369620900828</v>
      </c>
      <c r="BZ58" s="11">
        <v>2412.5365562142952</v>
      </c>
      <c r="CA58" s="11">
        <v>2432.6327643351483</v>
      </c>
      <c r="CB58" s="11">
        <v>2466.8518007263533</v>
      </c>
      <c r="CC58" s="11">
        <v>2515.2508761381587</v>
      </c>
      <c r="CD58" s="11">
        <v>2622.1218445308405</v>
      </c>
      <c r="CE58" s="11">
        <v>2708.3090496803202</v>
      </c>
      <c r="CF58" s="11">
        <v>2796.8178431894862</v>
      </c>
      <c r="CG58" s="11">
        <v>2873.8082765070517</v>
      </c>
      <c r="CH58" s="11">
        <v>3061.6775590172806</v>
      </c>
      <c r="CI58" s="11">
        <v>3133.3825096557152</v>
      </c>
      <c r="CJ58" s="11">
        <v>3320.0285201183906</v>
      </c>
      <c r="CK58" s="11">
        <v>3391.2986814978881</v>
      </c>
      <c r="CL58" s="11">
        <v>3478.6413522149041</v>
      </c>
      <c r="CM58" s="11">
        <v>3505.4667594392477</v>
      </c>
      <c r="CN58" s="11">
        <v>3552.1278475871927</v>
      </c>
      <c r="CO58" s="11">
        <v>3608.1458168222821</v>
      </c>
      <c r="CP58" s="11">
        <v>3687.4332746012733</v>
      </c>
      <c r="CQ58" s="11">
        <v>3737.1928476528274</v>
      </c>
      <c r="CR58" s="11">
        <v>3929.1744458657076</v>
      </c>
      <c r="CS58" s="11">
        <v>4104.0052570842136</v>
      </c>
      <c r="CT58" s="11">
        <v>4176.4577406368426</v>
      </c>
      <c r="CU58" s="11">
        <v>4203.4628929622522</v>
      </c>
      <c r="CV58" s="11">
        <v>4243.0993420587138</v>
      </c>
      <c r="CW58" s="11">
        <v>4338.9296512059445</v>
      </c>
      <c r="CX58" s="11">
        <v>4464.5231926731885</v>
      </c>
      <c r="CY58" s="11">
        <v>4524.2760657256158</v>
      </c>
      <c r="CZ58" s="11">
        <v>4578.6984197787751</v>
      </c>
      <c r="DA58" s="11">
        <v>4625.9862234456259</v>
      </c>
      <c r="DB58" s="11">
        <v>4670.5685961378485</v>
      </c>
      <c r="DC58" s="11">
        <v>4713.1890396674316</v>
      </c>
      <c r="DD58" s="11">
        <v>4798.4137717572912</v>
      </c>
      <c r="DE58" s="11">
        <v>4807.037159512015</v>
      </c>
      <c r="DF58" s="11">
        <v>4833.3595568537676</v>
      </c>
      <c r="DG58" s="11">
        <v>4837.4660928582471</v>
      </c>
      <c r="DH58" s="11">
        <v>4868.9105840188495</v>
      </c>
      <c r="DI58" s="11">
        <v>4890.8441073800923</v>
      </c>
      <c r="DJ58" s="11">
        <v>4933.7892254471935</v>
      </c>
      <c r="DK58" s="11">
        <v>5000.7579650678817</v>
      </c>
      <c r="DL58" s="11">
        <v>5355.0982520495172</v>
      </c>
      <c r="DM58" s="11">
        <v>5481.4636259201425</v>
      </c>
      <c r="DN58" s="11">
        <v>5566.547527242612</v>
      </c>
      <c r="DO58" s="11">
        <v>5659.2630610073802</v>
      </c>
      <c r="DP58" s="11">
        <v>5693.1558385127737</v>
      </c>
      <c r="DQ58" s="11">
        <v>5776.9445825899438</v>
      </c>
      <c r="DR58" s="11">
        <v>5792.6247187292447</v>
      </c>
      <c r="DS58" s="11">
        <v>5803.4741841190025</v>
      </c>
      <c r="DT58" s="11">
        <v>5813.7715248560444</v>
      </c>
      <c r="DU58" s="11">
        <v>5824.9346720622971</v>
      </c>
      <c r="DV58" s="11">
        <v>5825.1745121438535</v>
      </c>
      <c r="DW58" s="11">
        <v>5821.2504329611656</v>
      </c>
      <c r="DX58" s="11">
        <v>5744.9467721272558</v>
      </c>
      <c r="DY58" s="11">
        <v>5825.3656271915142</v>
      </c>
      <c r="DZ58" s="11">
        <v>5822.8710960649087</v>
      </c>
      <c r="EA58" s="11">
        <v>5848.1092840949059</v>
      </c>
      <c r="EB58" s="11">
        <v>5986.6876289379934</v>
      </c>
      <c r="EC58" s="11">
        <v>6020.0909995452303</v>
      </c>
      <c r="ED58" s="11">
        <v>6207.0095294329822</v>
      </c>
      <c r="EE58" s="11">
        <v>6268.6393389472287</v>
      </c>
      <c r="EF58" s="11">
        <v>6478.5792596829533</v>
      </c>
      <c r="EG58" s="11">
        <v>6641.8090630503166</v>
      </c>
      <c r="EH58" s="11">
        <v>6783.6444952193469</v>
      </c>
      <c r="EI58" s="11">
        <v>6896.9965306641579</v>
      </c>
      <c r="EJ58" s="11">
        <v>6959.1088579445704</v>
      </c>
      <c r="EK58" s="11">
        <v>7002.153431776841</v>
      </c>
      <c r="EL58" s="11">
        <v>7073.1953672712252</v>
      </c>
      <c r="EM58" s="11">
        <v>7075.3262845401323</v>
      </c>
      <c r="EN58" s="11">
        <v>7151.6879619664223</v>
      </c>
      <c r="EO58" s="11">
        <v>7240.8180322916714</v>
      </c>
      <c r="EP58" s="11">
        <v>7286.4661372792516</v>
      </c>
      <c r="EQ58" s="11">
        <v>7427.4147993236202</v>
      </c>
      <c r="ER58" s="11">
        <v>7503.528752018271</v>
      </c>
      <c r="ES58" s="11">
        <v>7641.9445001082595</v>
      </c>
      <c r="ET58" s="11">
        <v>7706.9969287432486</v>
      </c>
      <c r="EU58" s="11">
        <v>7783.839371621817</v>
      </c>
      <c r="EV58" s="11">
        <v>7848.003579749442</v>
      </c>
      <c r="EW58" s="11">
        <v>7920.0502191520318</v>
      </c>
      <c r="EX58" s="11">
        <v>8170.1976758281144</v>
      </c>
      <c r="EY58" s="11">
        <v>8253.8507761105539</v>
      </c>
      <c r="EZ58" s="11">
        <v>8427.0913450311855</v>
      </c>
      <c r="FA58" s="11">
        <v>8594.2438038042274</v>
      </c>
      <c r="FB58" s="11">
        <v>8676.6840382255305</v>
      </c>
      <c r="FC58" s="11">
        <v>8717.7247633272764</v>
      </c>
      <c r="FD58" s="11">
        <v>8771.4739760100674</v>
      </c>
      <c r="FE58" s="11">
        <v>8893.6135699383703</v>
      </c>
      <c r="FF58" s="11">
        <v>9065.0338004001496</v>
      </c>
      <c r="FG58" s="11">
        <v>9089.4518895774327</v>
      </c>
      <c r="FH58" s="11">
        <v>9132.4613225008943</v>
      </c>
      <c r="FI58" s="11">
        <v>9213.2517811949929</v>
      </c>
      <c r="FJ58" s="11">
        <v>9258.5529202091093</v>
      </c>
      <c r="FK58" s="11">
        <v>9276.9443705762678</v>
      </c>
      <c r="FL58" s="11">
        <v>9293.0114538271737</v>
      </c>
      <c r="FM58" s="11">
        <v>9300.2906392708373</v>
      </c>
      <c r="FN58" s="11">
        <v>9335.0232682876049</v>
      </c>
      <c r="FO58" s="11">
        <v>9357.4087411423534</v>
      </c>
      <c r="FP58" s="11">
        <v>9382.7990856108881</v>
      </c>
      <c r="FQ58" s="11">
        <v>9409.1385400335821</v>
      </c>
      <c r="FR58" s="11">
        <v>9421.1906549559717</v>
      </c>
      <c r="FS58" s="11">
        <v>9466.7581936920196</v>
      </c>
      <c r="FT58" s="11">
        <v>9539.1484753576369</v>
      </c>
      <c r="FU58" s="11">
        <v>9641.6738222451222</v>
      </c>
      <c r="FV58" s="11">
        <v>9779.017950426427</v>
      </c>
      <c r="FW58" s="11">
        <v>9821.434220159681</v>
      </c>
      <c r="FX58" s="11">
        <v>9838.135513969115</v>
      </c>
      <c r="FY58" s="11">
        <v>9857.4286615768779</v>
      </c>
      <c r="FZ58" s="11">
        <v>9874.2452191986067</v>
      </c>
      <c r="GA58" s="11">
        <v>9901.4547819486997</v>
      </c>
      <c r="GB58" s="11">
        <v>9922.9819174009899</v>
      </c>
      <c r="GC58" s="11">
        <v>9954.0976258923893</v>
      </c>
      <c r="GD58" s="11">
        <v>9988.1420165077998</v>
      </c>
      <c r="GE58" s="11">
        <v>10012.938672110253</v>
      </c>
      <c r="GF58" s="11">
        <v>10033.595547162446</v>
      </c>
      <c r="GG58" s="11">
        <v>10046.287288510401</v>
      </c>
      <c r="GH58" s="11">
        <v>10058.930188944694</v>
      </c>
      <c r="GI58" s="11">
        <v>10061.685839773543</v>
      </c>
      <c r="GJ58" s="11">
        <v>10069.693000556052</v>
      </c>
      <c r="GK58" s="11">
        <v>10072.225767656042</v>
      </c>
      <c r="GL58" s="11">
        <v>10085.43100008395</v>
      </c>
      <c r="GM58" s="11">
        <v>10068.550239778924</v>
      </c>
      <c r="GN58" s="11">
        <v>10074.736454623482</v>
      </c>
      <c r="GO58" s="11">
        <v>10079.642576567499</v>
      </c>
      <c r="GP58" s="11">
        <v>10084.992936379438</v>
      </c>
      <c r="GQ58" s="11">
        <v>10135.150250812301</v>
      </c>
      <c r="GR58" s="11">
        <v>10245.248897921485</v>
      </c>
      <c r="GS58" s="11">
        <v>10388.066699844365</v>
      </c>
      <c r="GT58" s="11">
        <v>10449.516134437868</v>
      </c>
      <c r="GU58" s="11">
        <v>10467.896842447322</v>
      </c>
      <c r="GV58" s="11">
        <v>10492.830609653456</v>
      </c>
      <c r="GW58" s="11">
        <v>10519.601462543904</v>
      </c>
      <c r="GX58" s="11">
        <v>10547.440830723548</v>
      </c>
      <c r="GY58" s="11">
        <v>10567.944609991304</v>
      </c>
      <c r="GZ58" s="11">
        <v>10713.159231175461</v>
      </c>
      <c r="HA58" s="11">
        <v>10734.226971408629</v>
      </c>
      <c r="HB58" s="11">
        <v>10749.920198918937</v>
      </c>
      <c r="HC58" s="11">
        <v>10766.345728825368</v>
      </c>
      <c r="HD58" s="11">
        <v>10778.514271849044</v>
      </c>
      <c r="HE58" s="11">
        <v>10786.519833673112</v>
      </c>
      <c r="HF58" s="11">
        <v>10772.164055953479</v>
      </c>
      <c r="HG58" s="11">
        <v>10808.0281462408</v>
      </c>
      <c r="HH58" s="11">
        <v>10805.218393617286</v>
      </c>
      <c r="HI58" s="11">
        <v>10824.937222917126</v>
      </c>
      <c r="HJ58" s="11">
        <v>10829.478183856889</v>
      </c>
      <c r="HK58" s="11">
        <v>10815.249208961885</v>
      </c>
      <c r="HL58" s="11">
        <v>10801.9635334499</v>
      </c>
      <c r="HM58" s="11">
        <v>10748.055877674638</v>
      </c>
      <c r="HN58" s="11">
        <v>10675.226257243699</v>
      </c>
      <c r="HO58" s="11">
        <v>10616.797962526314</v>
      </c>
      <c r="HP58" s="11">
        <v>10624.131374686811</v>
      </c>
      <c r="HQ58" s="11">
        <v>10611.127200117844</v>
      </c>
      <c r="HR58" s="11">
        <v>10507.120910763781</v>
      </c>
      <c r="HS58" s="11">
        <v>10501.959530384433</v>
      </c>
      <c r="HT58" s="11">
        <v>10503.380998434217</v>
      </c>
      <c r="HU58" s="11">
        <v>10459.233620469293</v>
      </c>
      <c r="HV58" s="11">
        <v>10453.396412270602</v>
      </c>
      <c r="HW58" s="11">
        <v>10453.196700018136</v>
      </c>
      <c r="HX58" s="11">
        <v>10458.037755011774</v>
      </c>
      <c r="HY58" s="11">
        <v>10464.465320736488</v>
      </c>
      <c r="HZ58" s="11">
        <v>10463.582721919323</v>
      </c>
      <c r="IA58" s="11">
        <v>10555.599234303039</v>
      </c>
      <c r="IB58" s="11">
        <v>10665.179016159778</v>
      </c>
      <c r="IC58" s="11">
        <v>10699.461477296431</v>
      </c>
      <c r="ID58" s="11">
        <v>10734.401411436105</v>
      </c>
      <c r="IE58" s="11">
        <v>10764.842637469441</v>
      </c>
      <c r="IF58" s="11">
        <v>10788.809487309522</v>
      </c>
      <c r="IG58" s="11">
        <v>10893.508794984076</v>
      </c>
      <c r="IH58" s="11">
        <v>10919.815974389829</v>
      </c>
      <c r="II58" s="11">
        <v>10956.832605345633</v>
      </c>
      <c r="IJ58" s="11">
        <v>10989.666307677073</v>
      </c>
      <c r="IK58" s="11">
        <v>11038.487673130592</v>
      </c>
      <c r="IL58" s="11">
        <v>11075.926791218846</v>
      </c>
      <c r="IM58" s="11">
        <v>11116.926617451812</v>
      </c>
      <c r="IN58" s="11">
        <v>11177.721404388481</v>
      </c>
      <c r="IO58" s="11">
        <v>11312.276911003804</v>
      </c>
      <c r="IP58" s="11">
        <v>11343.632583027649</v>
      </c>
      <c r="IQ58" s="11">
        <v>11342.116648052108</v>
      </c>
      <c r="IR58" s="11">
        <v>11389.92538944361</v>
      </c>
      <c r="IS58" s="11">
        <v>11451.607982184751</v>
      </c>
      <c r="IT58" s="11">
        <v>11488.088840226816</v>
      </c>
      <c r="IU58" s="11">
        <v>11509.229065980831</v>
      </c>
      <c r="IV58" s="11">
        <v>11525.566108350193</v>
      </c>
      <c r="IW58" s="11">
        <v>11530.894620254085</v>
      </c>
      <c r="IX58" s="11">
        <v>11540.412080816301</v>
      </c>
      <c r="IY58" s="11">
        <v>11559.767237170692</v>
      </c>
      <c r="IZ58" s="11">
        <v>11598.021107070694</v>
      </c>
      <c r="JA58" s="11">
        <v>11644.276268095444</v>
      </c>
      <c r="JB58" s="11">
        <v>11732.382922355064</v>
      </c>
      <c r="JC58" s="11">
        <v>11840.096435748903</v>
      </c>
      <c r="JD58" s="11">
        <v>11921.442572214779</v>
      </c>
      <c r="JE58" s="11">
        <v>11941.96712556025</v>
      </c>
      <c r="JF58" s="11">
        <v>11957.586502006563</v>
      </c>
      <c r="JG58" s="11">
        <v>11960.440759779864</v>
      </c>
      <c r="JH58" s="11">
        <v>12043.869779985902</v>
      </c>
      <c r="JI58" s="11">
        <v>12090.828793968145</v>
      </c>
      <c r="JJ58" s="11">
        <v>12099.207356850964</v>
      </c>
      <c r="JK58" s="11">
        <v>12064.187835913004</v>
      </c>
      <c r="JL58" s="11">
        <v>12106.644589823976</v>
      </c>
      <c r="JM58" s="11">
        <v>12102.558724647608</v>
      </c>
      <c r="JN58" s="11">
        <v>12044.349310296213</v>
      </c>
      <c r="JO58" s="11">
        <v>12147.414606839688</v>
      </c>
      <c r="JP58" s="11">
        <v>12239.360545986052</v>
      </c>
      <c r="JQ58" s="11">
        <v>12252.546981648733</v>
      </c>
      <c r="JR58" s="11">
        <v>12299.233013174477</v>
      </c>
      <c r="JS58" s="11">
        <v>12339.324485688019</v>
      </c>
      <c r="JT58" s="11">
        <v>12471.100725768529</v>
      </c>
      <c r="JU58" s="11">
        <v>12532.427515146897</v>
      </c>
      <c r="JV58" s="11">
        <v>12507.673831402115</v>
      </c>
      <c r="JW58" s="11">
        <v>12457.455614308014</v>
      </c>
      <c r="JX58" s="11">
        <v>12464.355269788801</v>
      </c>
      <c r="JY58" s="11">
        <v>12461.100810222477</v>
      </c>
      <c r="JZ58" s="11">
        <v>12451.973772389019</v>
      </c>
      <c r="KA58" s="11">
        <v>12446.429094667041</v>
      </c>
      <c r="KB58" s="11">
        <v>12443.001658813047</v>
      </c>
      <c r="KC58" s="11">
        <v>12431.24054046872</v>
      </c>
      <c r="KD58" s="11">
        <v>12416.702930404357</v>
      </c>
      <c r="KE58" s="11">
        <v>12412.520930932924</v>
      </c>
      <c r="KF58" s="11">
        <v>12419.790417483538</v>
      </c>
      <c r="KG58" s="11">
        <v>12419.406267517794</v>
      </c>
      <c r="KH58" s="11">
        <v>12431.932074979568</v>
      </c>
      <c r="KI58" s="11">
        <v>12428.799040342261</v>
      </c>
      <c r="KJ58" s="11">
        <v>12446.273580137449</v>
      </c>
      <c r="KK58" s="11">
        <v>12447.956030445448</v>
      </c>
      <c r="KL58" s="23"/>
      <c r="KM58" s="11">
        <f>SMALL(Tabela2[[#This Row],[1]:[285]],1)</f>
        <v>0.83458663983971793</v>
      </c>
      <c r="KN58" s="11">
        <f>MATCH(Tabela2[[#This Row],[1° menor]],Tabela2[[#This Row],[1]:[285]],0)</f>
        <v>1</v>
      </c>
      <c r="KO5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8" s="11">
        <f>VLOOKUP(Tabela2[[#This Row],[Shape]],shape!A:D,4,0)+VLOOKUP(Tabela2[[#This Row],[Shape]]+1,shape!A:E,5,0)*Tabela2[[#This Row],[% avanc]]</f>
        <v>3.8776556234191881</v>
      </c>
      <c r="KQ58" s="15">
        <f>Tabela2[[#This Row],[8686,881807]]/Tabela2[[#Headers],[8686,881807]]</f>
        <v>4.4638061269517033E-4</v>
      </c>
      <c r="KR58" s="11">
        <f>Tabela2[[#This Row],[8686,881807]]-KP57</f>
        <v>0</v>
      </c>
      <c r="KS58" s="11">
        <f>(Tabela2[[#This Row],[hora bus]]-H57)*86400</f>
        <v>44.999999832361937</v>
      </c>
      <c r="KT58" s="11">
        <f>Tabela2[[#This Row],[desloc]]/Tabela2[[#This Row],[seconds]]</f>
        <v>0</v>
      </c>
      <c r="KU58" s="11">
        <f>Tabela2[[#This Row],[spd m/s]]*3.6</f>
        <v>0</v>
      </c>
      <c r="KV58" s="23"/>
      <c r="KW58" s="22">
        <f t="shared" si="0"/>
        <v>0</v>
      </c>
      <c r="KX58" s="23">
        <f t="shared" si="1"/>
        <v>0.5</v>
      </c>
      <c r="KY58" s="23">
        <f t="shared" si="2"/>
        <v>1</v>
      </c>
      <c r="KZ58" s="23">
        <f t="shared" si="3"/>
        <v>8</v>
      </c>
      <c r="LA58" s="23">
        <f t="shared" si="4"/>
        <v>0</v>
      </c>
      <c r="LB58" s="23">
        <f t="shared" si="5"/>
        <v>1</v>
      </c>
      <c r="LC58" s="23">
        <f t="shared" si="6"/>
        <v>8</v>
      </c>
      <c r="LD58" s="23">
        <f t="shared" si="7"/>
        <v>0</v>
      </c>
      <c r="LE58" s="23">
        <f t="shared" si="8"/>
        <v>3.8776556234191881</v>
      </c>
      <c r="LF58" s="22">
        <f t="shared" si="17"/>
        <v>0</v>
      </c>
      <c r="LG58" s="23">
        <f t="shared" si="9"/>
        <v>0.5</v>
      </c>
      <c r="LH58" s="23">
        <f t="shared" si="10"/>
        <v>0.5</v>
      </c>
      <c r="LI58" s="23">
        <f t="shared" si="11"/>
        <v>8570.3152119992501</v>
      </c>
      <c r="LJ58" s="23">
        <f t="shared" si="12"/>
        <v>3.8776556234191881</v>
      </c>
      <c r="LK58" s="23">
        <f t="shared" si="13"/>
        <v>0.5</v>
      </c>
      <c r="LL58" s="23">
        <f t="shared" si="14"/>
        <v>0</v>
      </c>
      <c r="LM58" s="23">
        <f t="shared" si="15"/>
        <v>1</v>
      </c>
      <c r="LN58" s="23">
        <f t="shared" si="16"/>
        <v>1</v>
      </c>
    </row>
    <row r="59" spans="1:326" x14ac:dyDescent="0.25">
      <c r="A59" s="22">
        <v>4</v>
      </c>
      <c r="B59" s="22">
        <v>4</v>
      </c>
      <c r="C59" s="23" t="s">
        <v>1305</v>
      </c>
      <c r="D59" s="22">
        <v>332</v>
      </c>
      <c r="E59" s="24">
        <v>0.87708333333333333</v>
      </c>
      <c r="F59" s="23" t="s">
        <v>775</v>
      </c>
      <c r="G59" s="23" t="b">
        <v>1</v>
      </c>
      <c r="H59" s="25">
        <v>43538.877615740741</v>
      </c>
      <c r="I59" s="26" t="s">
        <v>681</v>
      </c>
      <c r="J59" s="23" t="s">
        <v>682</v>
      </c>
      <c r="K59" s="11">
        <f>IF(AND(Tabela2[[#This Row],[hora bus]]=H58,Tabela2[[#This Row],[lat bus]]=I58,Tabela2[[#This Row],[lon bus]]=J58),1,0)</f>
        <v>0</v>
      </c>
      <c r="L59" s="23"/>
      <c r="M59" s="11">
        <v>106</v>
      </c>
      <c r="N59" s="11">
        <v>0.83458663983971793</v>
      </c>
      <c r="O59" s="11">
        <v>1.3984196839489078</v>
      </c>
      <c r="P59" s="11">
        <v>9.4267941257220311</v>
      </c>
      <c r="Q59" s="11">
        <v>19.688773108132185</v>
      </c>
      <c r="R59" s="11">
        <v>75.195397337780264</v>
      </c>
      <c r="S59" s="11">
        <v>159.30451526494889</v>
      </c>
      <c r="T59" s="11">
        <v>180.18195583801287</v>
      </c>
      <c r="U59" s="11">
        <v>199.79338924508923</v>
      </c>
      <c r="V59" s="11">
        <v>211.09716553928146</v>
      </c>
      <c r="W59" s="11">
        <v>227.14293750271159</v>
      </c>
      <c r="X59" s="11">
        <v>239.59169647723874</v>
      </c>
      <c r="Y59" s="11">
        <v>250.11206903549589</v>
      </c>
      <c r="Z59" s="11">
        <v>275.30364977201225</v>
      </c>
      <c r="AA59" s="11">
        <v>294.46895517304961</v>
      </c>
      <c r="AB59" s="11">
        <v>320.19106785367666</v>
      </c>
      <c r="AC59" s="11">
        <v>332.17949791971603</v>
      </c>
      <c r="AD59" s="11">
        <v>348.04076670293443</v>
      </c>
      <c r="AE59" s="11">
        <v>372.23091522388552</v>
      </c>
      <c r="AF59" s="11">
        <v>373.05585750378327</v>
      </c>
      <c r="AG59" s="11">
        <v>433.84569918205443</v>
      </c>
      <c r="AH59" s="11">
        <v>469.02374511556127</v>
      </c>
      <c r="AI59" s="11">
        <v>499.67607388344703</v>
      </c>
      <c r="AJ59" s="11">
        <v>523.47830821792434</v>
      </c>
      <c r="AK59" s="11">
        <v>544.81141607945688</v>
      </c>
      <c r="AL59" s="11">
        <v>559.9004097040812</v>
      </c>
      <c r="AM59" s="11">
        <v>585.98771261657532</v>
      </c>
      <c r="AN59" s="11">
        <v>594.50788944836063</v>
      </c>
      <c r="AO59" s="11">
        <v>599.8950753359245</v>
      </c>
      <c r="AP59" s="11">
        <v>602.43355425919754</v>
      </c>
      <c r="AQ59" s="11">
        <v>609.53499398530153</v>
      </c>
      <c r="AR59" s="11">
        <v>609.5933977620092</v>
      </c>
      <c r="AS59" s="11">
        <v>603.71880286526709</v>
      </c>
      <c r="AT59" s="11">
        <v>609.45835281434404</v>
      </c>
      <c r="AU59" s="11">
        <v>613.60649452394352</v>
      </c>
      <c r="AV59" s="11">
        <v>605.61020293550882</v>
      </c>
      <c r="AW59" s="11">
        <v>608.32810058706082</v>
      </c>
      <c r="AX59" s="11">
        <v>622.97194103037293</v>
      </c>
      <c r="AY59" s="11">
        <v>642.28327131710535</v>
      </c>
      <c r="AZ59" s="11">
        <v>665.20596166221469</v>
      </c>
      <c r="BA59" s="11">
        <v>691.17393543887101</v>
      </c>
      <c r="BB59" s="11">
        <v>724.84333895562133</v>
      </c>
      <c r="BC59" s="11">
        <v>773.63812755161598</v>
      </c>
      <c r="BD59" s="11">
        <v>844.46226035941891</v>
      </c>
      <c r="BE59" s="11">
        <v>911.23618194706376</v>
      </c>
      <c r="BF59" s="11">
        <v>932.86527223275039</v>
      </c>
      <c r="BG59" s="11">
        <v>958.04135839229252</v>
      </c>
      <c r="BH59" s="11">
        <v>1001.7149381650798</v>
      </c>
      <c r="BI59" s="11">
        <v>1024.9959211584271</v>
      </c>
      <c r="BJ59" s="11">
        <v>1048.1727764714142</v>
      </c>
      <c r="BK59" s="11">
        <v>1080.0184074949607</v>
      </c>
      <c r="BL59" s="11">
        <v>1163.4808684345098</v>
      </c>
      <c r="BM59" s="11">
        <v>1429.3703496024175</v>
      </c>
      <c r="BN59" s="11">
        <v>1610.1385446972781</v>
      </c>
      <c r="BO59" s="11">
        <v>1664.0038873728233</v>
      </c>
      <c r="BP59" s="11">
        <v>1794.1242484398404</v>
      </c>
      <c r="BQ59" s="11">
        <v>1818.9378647754288</v>
      </c>
      <c r="BR59" s="11">
        <v>1920.5792764721948</v>
      </c>
      <c r="BS59" s="11">
        <v>2023.456323096907</v>
      </c>
      <c r="BT59" s="11">
        <v>2062.7199622631242</v>
      </c>
      <c r="BU59" s="11">
        <v>2093.7864244056359</v>
      </c>
      <c r="BV59" s="11">
        <v>2172.8574253488505</v>
      </c>
      <c r="BW59" s="11">
        <v>2191.8290547309048</v>
      </c>
      <c r="BX59" s="11">
        <v>2295.4935471481876</v>
      </c>
      <c r="BY59" s="11">
        <v>2324.6369620900828</v>
      </c>
      <c r="BZ59" s="11">
        <v>2412.5365562142952</v>
      </c>
      <c r="CA59" s="11">
        <v>2432.6327643351483</v>
      </c>
      <c r="CB59" s="11">
        <v>2466.8518007263533</v>
      </c>
      <c r="CC59" s="11">
        <v>2515.2508761381587</v>
      </c>
      <c r="CD59" s="11">
        <v>2622.1218445308405</v>
      </c>
      <c r="CE59" s="11">
        <v>2708.3090496803202</v>
      </c>
      <c r="CF59" s="11">
        <v>2796.8178431894862</v>
      </c>
      <c r="CG59" s="11">
        <v>2873.8082765070517</v>
      </c>
      <c r="CH59" s="11">
        <v>3061.6775590172806</v>
      </c>
      <c r="CI59" s="11">
        <v>3133.3825096557152</v>
      </c>
      <c r="CJ59" s="11">
        <v>3320.0285201183906</v>
      </c>
      <c r="CK59" s="11">
        <v>3391.2986814978881</v>
      </c>
      <c r="CL59" s="11">
        <v>3478.6413522149041</v>
      </c>
      <c r="CM59" s="11">
        <v>3505.4667594392477</v>
      </c>
      <c r="CN59" s="11">
        <v>3552.1278475871927</v>
      </c>
      <c r="CO59" s="11">
        <v>3608.1458168222821</v>
      </c>
      <c r="CP59" s="11">
        <v>3687.4332746012733</v>
      </c>
      <c r="CQ59" s="11">
        <v>3737.1928476528274</v>
      </c>
      <c r="CR59" s="11">
        <v>3929.1744458657076</v>
      </c>
      <c r="CS59" s="11">
        <v>4104.0052570842136</v>
      </c>
      <c r="CT59" s="11">
        <v>4176.4577406368426</v>
      </c>
      <c r="CU59" s="11">
        <v>4203.4628929622522</v>
      </c>
      <c r="CV59" s="11">
        <v>4243.0993420587138</v>
      </c>
      <c r="CW59" s="11">
        <v>4338.9296512059445</v>
      </c>
      <c r="CX59" s="11">
        <v>4464.5231926731885</v>
      </c>
      <c r="CY59" s="11">
        <v>4524.2760657256158</v>
      </c>
      <c r="CZ59" s="11">
        <v>4578.6984197787751</v>
      </c>
      <c r="DA59" s="11">
        <v>4625.9862234456259</v>
      </c>
      <c r="DB59" s="11">
        <v>4670.5685961378485</v>
      </c>
      <c r="DC59" s="11">
        <v>4713.1890396674316</v>
      </c>
      <c r="DD59" s="11">
        <v>4798.4137717572912</v>
      </c>
      <c r="DE59" s="11">
        <v>4807.037159512015</v>
      </c>
      <c r="DF59" s="11">
        <v>4833.3595568537676</v>
      </c>
      <c r="DG59" s="11">
        <v>4837.4660928582471</v>
      </c>
      <c r="DH59" s="11">
        <v>4868.9105840188495</v>
      </c>
      <c r="DI59" s="11">
        <v>4890.8441073800923</v>
      </c>
      <c r="DJ59" s="11">
        <v>4933.7892254471935</v>
      </c>
      <c r="DK59" s="11">
        <v>5000.7579650678817</v>
      </c>
      <c r="DL59" s="11">
        <v>5355.0982520495172</v>
      </c>
      <c r="DM59" s="11">
        <v>5481.4636259201425</v>
      </c>
      <c r="DN59" s="11">
        <v>5566.547527242612</v>
      </c>
      <c r="DO59" s="11">
        <v>5659.2630610073802</v>
      </c>
      <c r="DP59" s="11">
        <v>5693.1558385127737</v>
      </c>
      <c r="DQ59" s="11">
        <v>5776.9445825899438</v>
      </c>
      <c r="DR59" s="11">
        <v>5792.6247187292447</v>
      </c>
      <c r="DS59" s="11">
        <v>5803.4741841190025</v>
      </c>
      <c r="DT59" s="11">
        <v>5813.7715248560444</v>
      </c>
      <c r="DU59" s="11">
        <v>5824.9346720622971</v>
      </c>
      <c r="DV59" s="11">
        <v>5825.1745121438535</v>
      </c>
      <c r="DW59" s="11">
        <v>5821.2504329611656</v>
      </c>
      <c r="DX59" s="11">
        <v>5744.9467721272558</v>
      </c>
      <c r="DY59" s="11">
        <v>5825.3656271915142</v>
      </c>
      <c r="DZ59" s="11">
        <v>5822.8710960649087</v>
      </c>
      <c r="EA59" s="11">
        <v>5848.1092840949059</v>
      </c>
      <c r="EB59" s="11">
        <v>5986.6876289379934</v>
      </c>
      <c r="EC59" s="11">
        <v>6020.0909995452303</v>
      </c>
      <c r="ED59" s="11">
        <v>6207.0095294329822</v>
      </c>
      <c r="EE59" s="11">
        <v>6268.6393389472287</v>
      </c>
      <c r="EF59" s="11">
        <v>6478.5792596829533</v>
      </c>
      <c r="EG59" s="11">
        <v>6641.8090630503166</v>
      </c>
      <c r="EH59" s="11">
        <v>6783.6444952193469</v>
      </c>
      <c r="EI59" s="11">
        <v>6896.9965306641579</v>
      </c>
      <c r="EJ59" s="11">
        <v>6959.1088579445704</v>
      </c>
      <c r="EK59" s="11">
        <v>7002.153431776841</v>
      </c>
      <c r="EL59" s="11">
        <v>7073.1953672712252</v>
      </c>
      <c r="EM59" s="11">
        <v>7075.3262845401323</v>
      </c>
      <c r="EN59" s="11">
        <v>7151.6879619664223</v>
      </c>
      <c r="EO59" s="11">
        <v>7240.8180322916714</v>
      </c>
      <c r="EP59" s="11">
        <v>7286.4661372792516</v>
      </c>
      <c r="EQ59" s="11">
        <v>7427.4147993236202</v>
      </c>
      <c r="ER59" s="11">
        <v>7503.528752018271</v>
      </c>
      <c r="ES59" s="11">
        <v>7641.9445001082595</v>
      </c>
      <c r="ET59" s="11">
        <v>7706.9969287432486</v>
      </c>
      <c r="EU59" s="11">
        <v>7783.839371621817</v>
      </c>
      <c r="EV59" s="11">
        <v>7848.003579749442</v>
      </c>
      <c r="EW59" s="11">
        <v>7920.0502191520318</v>
      </c>
      <c r="EX59" s="11">
        <v>8170.1976758281144</v>
      </c>
      <c r="EY59" s="11">
        <v>8253.8507761105539</v>
      </c>
      <c r="EZ59" s="11">
        <v>8427.0913450311855</v>
      </c>
      <c r="FA59" s="11">
        <v>8594.2438038042274</v>
      </c>
      <c r="FB59" s="11">
        <v>8676.6840382255305</v>
      </c>
      <c r="FC59" s="11">
        <v>8717.7247633272764</v>
      </c>
      <c r="FD59" s="11">
        <v>8771.4739760100674</v>
      </c>
      <c r="FE59" s="11">
        <v>8893.6135699383703</v>
      </c>
      <c r="FF59" s="11">
        <v>9065.0338004001496</v>
      </c>
      <c r="FG59" s="11">
        <v>9089.4518895774327</v>
      </c>
      <c r="FH59" s="11">
        <v>9132.4613225008943</v>
      </c>
      <c r="FI59" s="11">
        <v>9213.2517811949929</v>
      </c>
      <c r="FJ59" s="11">
        <v>9258.5529202091093</v>
      </c>
      <c r="FK59" s="11">
        <v>9276.9443705762678</v>
      </c>
      <c r="FL59" s="11">
        <v>9293.0114538271737</v>
      </c>
      <c r="FM59" s="11">
        <v>9300.2906392708373</v>
      </c>
      <c r="FN59" s="11">
        <v>9335.0232682876049</v>
      </c>
      <c r="FO59" s="11">
        <v>9357.4087411423534</v>
      </c>
      <c r="FP59" s="11">
        <v>9382.7990856108881</v>
      </c>
      <c r="FQ59" s="11">
        <v>9409.1385400335821</v>
      </c>
      <c r="FR59" s="11">
        <v>9421.1906549559717</v>
      </c>
      <c r="FS59" s="11">
        <v>9466.7581936920196</v>
      </c>
      <c r="FT59" s="11">
        <v>9539.1484753576369</v>
      </c>
      <c r="FU59" s="11">
        <v>9641.6738222451222</v>
      </c>
      <c r="FV59" s="11">
        <v>9779.017950426427</v>
      </c>
      <c r="FW59" s="11">
        <v>9821.434220159681</v>
      </c>
      <c r="FX59" s="11">
        <v>9838.135513969115</v>
      </c>
      <c r="FY59" s="11">
        <v>9857.4286615768779</v>
      </c>
      <c r="FZ59" s="11">
        <v>9874.2452191986067</v>
      </c>
      <c r="GA59" s="11">
        <v>9901.4547819486997</v>
      </c>
      <c r="GB59" s="11">
        <v>9922.9819174009899</v>
      </c>
      <c r="GC59" s="11">
        <v>9954.0976258923893</v>
      </c>
      <c r="GD59" s="11">
        <v>9988.1420165077998</v>
      </c>
      <c r="GE59" s="11">
        <v>10012.938672110253</v>
      </c>
      <c r="GF59" s="11">
        <v>10033.595547162446</v>
      </c>
      <c r="GG59" s="11">
        <v>10046.287288510401</v>
      </c>
      <c r="GH59" s="11">
        <v>10058.930188944694</v>
      </c>
      <c r="GI59" s="11">
        <v>10061.685839773543</v>
      </c>
      <c r="GJ59" s="11">
        <v>10069.693000556052</v>
      </c>
      <c r="GK59" s="11">
        <v>10072.225767656042</v>
      </c>
      <c r="GL59" s="11">
        <v>10085.43100008395</v>
      </c>
      <c r="GM59" s="11">
        <v>10068.550239778924</v>
      </c>
      <c r="GN59" s="11">
        <v>10074.736454623482</v>
      </c>
      <c r="GO59" s="11">
        <v>10079.642576567499</v>
      </c>
      <c r="GP59" s="11">
        <v>10084.992936379438</v>
      </c>
      <c r="GQ59" s="11">
        <v>10135.150250812301</v>
      </c>
      <c r="GR59" s="11">
        <v>10245.248897921485</v>
      </c>
      <c r="GS59" s="11">
        <v>10388.066699844365</v>
      </c>
      <c r="GT59" s="11">
        <v>10449.516134437868</v>
      </c>
      <c r="GU59" s="11">
        <v>10467.896842447322</v>
      </c>
      <c r="GV59" s="11">
        <v>10492.830609653456</v>
      </c>
      <c r="GW59" s="11">
        <v>10519.601462543904</v>
      </c>
      <c r="GX59" s="11">
        <v>10547.440830723548</v>
      </c>
      <c r="GY59" s="11">
        <v>10567.944609991304</v>
      </c>
      <c r="GZ59" s="11">
        <v>10713.159231175461</v>
      </c>
      <c r="HA59" s="11">
        <v>10734.226971408629</v>
      </c>
      <c r="HB59" s="11">
        <v>10749.920198918937</v>
      </c>
      <c r="HC59" s="11">
        <v>10766.345728825368</v>
      </c>
      <c r="HD59" s="11">
        <v>10778.514271849044</v>
      </c>
      <c r="HE59" s="11">
        <v>10786.519833673112</v>
      </c>
      <c r="HF59" s="11">
        <v>10772.164055953479</v>
      </c>
      <c r="HG59" s="11">
        <v>10808.0281462408</v>
      </c>
      <c r="HH59" s="11">
        <v>10805.218393617286</v>
      </c>
      <c r="HI59" s="11">
        <v>10824.937222917126</v>
      </c>
      <c r="HJ59" s="11">
        <v>10829.478183856889</v>
      </c>
      <c r="HK59" s="11">
        <v>10815.249208961885</v>
      </c>
      <c r="HL59" s="11">
        <v>10801.9635334499</v>
      </c>
      <c r="HM59" s="11">
        <v>10748.055877674638</v>
      </c>
      <c r="HN59" s="11">
        <v>10675.226257243699</v>
      </c>
      <c r="HO59" s="11">
        <v>10616.797962526314</v>
      </c>
      <c r="HP59" s="11">
        <v>10624.131374686811</v>
      </c>
      <c r="HQ59" s="11">
        <v>10611.127200117844</v>
      </c>
      <c r="HR59" s="11">
        <v>10507.120910763781</v>
      </c>
      <c r="HS59" s="11">
        <v>10501.959530384433</v>
      </c>
      <c r="HT59" s="11">
        <v>10503.380998434217</v>
      </c>
      <c r="HU59" s="11">
        <v>10459.233620469293</v>
      </c>
      <c r="HV59" s="11">
        <v>10453.396412270602</v>
      </c>
      <c r="HW59" s="11">
        <v>10453.196700018136</v>
      </c>
      <c r="HX59" s="11">
        <v>10458.037755011774</v>
      </c>
      <c r="HY59" s="11">
        <v>10464.465320736488</v>
      </c>
      <c r="HZ59" s="11">
        <v>10463.582721919323</v>
      </c>
      <c r="IA59" s="11">
        <v>10555.599234303039</v>
      </c>
      <c r="IB59" s="11">
        <v>10665.179016159778</v>
      </c>
      <c r="IC59" s="11">
        <v>10699.461477296431</v>
      </c>
      <c r="ID59" s="11">
        <v>10734.401411436105</v>
      </c>
      <c r="IE59" s="11">
        <v>10764.842637469441</v>
      </c>
      <c r="IF59" s="11">
        <v>10788.809487309522</v>
      </c>
      <c r="IG59" s="11">
        <v>10893.508794984076</v>
      </c>
      <c r="IH59" s="11">
        <v>10919.815974389829</v>
      </c>
      <c r="II59" s="11">
        <v>10956.832605345633</v>
      </c>
      <c r="IJ59" s="11">
        <v>10989.666307677073</v>
      </c>
      <c r="IK59" s="11">
        <v>11038.487673130592</v>
      </c>
      <c r="IL59" s="11">
        <v>11075.926791218846</v>
      </c>
      <c r="IM59" s="11">
        <v>11116.926617451812</v>
      </c>
      <c r="IN59" s="11">
        <v>11177.721404388481</v>
      </c>
      <c r="IO59" s="11">
        <v>11312.276911003804</v>
      </c>
      <c r="IP59" s="11">
        <v>11343.632583027649</v>
      </c>
      <c r="IQ59" s="11">
        <v>11342.116648052108</v>
      </c>
      <c r="IR59" s="11">
        <v>11389.92538944361</v>
      </c>
      <c r="IS59" s="11">
        <v>11451.607982184751</v>
      </c>
      <c r="IT59" s="11">
        <v>11488.088840226816</v>
      </c>
      <c r="IU59" s="11">
        <v>11509.229065980831</v>
      </c>
      <c r="IV59" s="11">
        <v>11525.566108350193</v>
      </c>
      <c r="IW59" s="11">
        <v>11530.894620254085</v>
      </c>
      <c r="IX59" s="11">
        <v>11540.412080816301</v>
      </c>
      <c r="IY59" s="11">
        <v>11559.767237170692</v>
      </c>
      <c r="IZ59" s="11">
        <v>11598.021107070694</v>
      </c>
      <c r="JA59" s="11">
        <v>11644.276268095444</v>
      </c>
      <c r="JB59" s="11">
        <v>11732.382922355064</v>
      </c>
      <c r="JC59" s="11">
        <v>11840.096435748903</v>
      </c>
      <c r="JD59" s="11">
        <v>11921.442572214779</v>
      </c>
      <c r="JE59" s="11">
        <v>11941.96712556025</v>
      </c>
      <c r="JF59" s="11">
        <v>11957.586502006563</v>
      </c>
      <c r="JG59" s="11">
        <v>11960.440759779864</v>
      </c>
      <c r="JH59" s="11">
        <v>12043.869779985902</v>
      </c>
      <c r="JI59" s="11">
        <v>12090.828793968145</v>
      </c>
      <c r="JJ59" s="11">
        <v>12099.207356850964</v>
      </c>
      <c r="JK59" s="11">
        <v>12064.187835913004</v>
      </c>
      <c r="JL59" s="11">
        <v>12106.644589823976</v>
      </c>
      <c r="JM59" s="11">
        <v>12102.558724647608</v>
      </c>
      <c r="JN59" s="11">
        <v>12044.349310296213</v>
      </c>
      <c r="JO59" s="11">
        <v>12147.414606839688</v>
      </c>
      <c r="JP59" s="11">
        <v>12239.360545986052</v>
      </c>
      <c r="JQ59" s="11">
        <v>12252.546981648733</v>
      </c>
      <c r="JR59" s="11">
        <v>12299.233013174477</v>
      </c>
      <c r="JS59" s="11">
        <v>12339.324485688019</v>
      </c>
      <c r="JT59" s="11">
        <v>12471.100725768529</v>
      </c>
      <c r="JU59" s="11">
        <v>12532.427515146897</v>
      </c>
      <c r="JV59" s="11">
        <v>12507.673831402115</v>
      </c>
      <c r="JW59" s="11">
        <v>12457.455614308014</v>
      </c>
      <c r="JX59" s="11">
        <v>12464.355269788801</v>
      </c>
      <c r="JY59" s="11">
        <v>12461.100810222477</v>
      </c>
      <c r="JZ59" s="11">
        <v>12451.973772389019</v>
      </c>
      <c r="KA59" s="11">
        <v>12446.429094667041</v>
      </c>
      <c r="KB59" s="11">
        <v>12443.001658813047</v>
      </c>
      <c r="KC59" s="11">
        <v>12431.24054046872</v>
      </c>
      <c r="KD59" s="11">
        <v>12416.702930404357</v>
      </c>
      <c r="KE59" s="11">
        <v>12412.520930932924</v>
      </c>
      <c r="KF59" s="11">
        <v>12419.790417483538</v>
      </c>
      <c r="KG59" s="11">
        <v>12419.406267517794</v>
      </c>
      <c r="KH59" s="11">
        <v>12431.932074979568</v>
      </c>
      <c r="KI59" s="11">
        <v>12428.799040342261</v>
      </c>
      <c r="KJ59" s="11">
        <v>12446.273580137449</v>
      </c>
      <c r="KK59" s="11">
        <v>12447.956030445448</v>
      </c>
      <c r="KL59" s="23"/>
      <c r="KM59" s="11">
        <f>SMALL(Tabela2[[#This Row],[1]:[285]],1)</f>
        <v>0.83458663983971793</v>
      </c>
      <c r="KN59" s="11">
        <f>MATCH(Tabela2[[#This Row],[1° menor]],Tabela2[[#This Row],[1]:[285]],0)</f>
        <v>1</v>
      </c>
      <c r="KO5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9" s="11">
        <f>VLOOKUP(Tabela2[[#This Row],[Shape]],shape!A:D,4,0)+VLOOKUP(Tabela2[[#This Row],[Shape]]+1,shape!A:E,5,0)*Tabela2[[#This Row],[% avanc]]</f>
        <v>3.8776556234191881</v>
      </c>
      <c r="KQ59" s="15">
        <f>Tabela2[[#This Row],[8686,881807]]/Tabela2[[#Headers],[8686,881807]]</f>
        <v>4.4638061269517033E-4</v>
      </c>
      <c r="KR59" s="11">
        <f>Tabela2[[#This Row],[8686,881807]]-KP58</f>
        <v>0</v>
      </c>
      <c r="KS59" s="11">
        <f>(Tabela2[[#This Row],[hora bus]]-H58)*86400</f>
        <v>46.000000066123903</v>
      </c>
      <c r="KT59" s="11">
        <f>Tabela2[[#This Row],[desloc]]/Tabela2[[#This Row],[seconds]]</f>
        <v>0</v>
      </c>
      <c r="KU59" s="11">
        <f>Tabela2[[#This Row],[spd m/s]]*3.6</f>
        <v>0</v>
      </c>
      <c r="KV59" s="23"/>
      <c r="KW59" s="22">
        <f t="shared" si="0"/>
        <v>0</v>
      </c>
      <c r="KX59" s="23">
        <f t="shared" si="1"/>
        <v>0.5</v>
      </c>
      <c r="KY59" s="23">
        <f t="shared" si="2"/>
        <v>1</v>
      </c>
      <c r="KZ59" s="23">
        <f t="shared" si="3"/>
        <v>7</v>
      </c>
      <c r="LA59" s="23">
        <f t="shared" si="4"/>
        <v>0</v>
      </c>
      <c r="LB59" s="23">
        <f t="shared" si="5"/>
        <v>1</v>
      </c>
      <c r="LC59" s="23">
        <f t="shared" si="6"/>
        <v>7</v>
      </c>
      <c r="LD59" s="23">
        <f t="shared" si="7"/>
        <v>0</v>
      </c>
      <c r="LE59" s="23">
        <f t="shared" si="8"/>
        <v>3.8776556234191881</v>
      </c>
      <c r="LF59" s="22">
        <f t="shared" si="17"/>
        <v>0</v>
      </c>
      <c r="LG59" s="23">
        <f t="shared" si="9"/>
        <v>0.5</v>
      </c>
      <c r="LH59" s="23">
        <f t="shared" si="10"/>
        <v>0.5</v>
      </c>
      <c r="LI59" s="23">
        <f t="shared" si="11"/>
        <v>8570.3152119992501</v>
      </c>
      <c r="LJ59" s="23">
        <f t="shared" si="12"/>
        <v>3.8776556234191881</v>
      </c>
      <c r="LK59" s="23">
        <f t="shared" si="13"/>
        <v>0.5</v>
      </c>
      <c r="LL59" s="23">
        <f t="shared" si="14"/>
        <v>0</v>
      </c>
      <c r="LM59" s="23">
        <f t="shared" si="15"/>
        <v>1</v>
      </c>
      <c r="LN59" s="23">
        <f t="shared" si="16"/>
        <v>1</v>
      </c>
    </row>
    <row r="60" spans="1:326" x14ac:dyDescent="0.25">
      <c r="A60" s="22">
        <v>6</v>
      </c>
      <c r="B60" s="22">
        <v>3</v>
      </c>
      <c r="C60" s="23" t="s">
        <v>1307</v>
      </c>
      <c r="D60" s="22">
        <v>332</v>
      </c>
      <c r="E60" s="24">
        <v>0.87777777777777777</v>
      </c>
      <c r="F60" s="23" t="s">
        <v>775</v>
      </c>
      <c r="G60" s="23" t="b">
        <v>1</v>
      </c>
      <c r="H60" s="25">
        <v>43538.878263888888</v>
      </c>
      <c r="I60" s="26" t="s">
        <v>681</v>
      </c>
      <c r="J60" s="23" t="s">
        <v>682</v>
      </c>
      <c r="K60" s="11">
        <f>IF(AND(Tabela2[[#This Row],[hora bus]]=H59,Tabela2[[#This Row],[lat bus]]=I59,Tabela2[[#This Row],[lon bus]]=J59),1,0)</f>
        <v>0</v>
      </c>
      <c r="L60" s="23"/>
      <c r="M60" s="11">
        <v>110</v>
      </c>
      <c r="N60" s="11">
        <v>0.83458663983971793</v>
      </c>
      <c r="O60" s="11">
        <v>1.3984196839489078</v>
      </c>
      <c r="P60" s="11">
        <v>9.4267941257220311</v>
      </c>
      <c r="Q60" s="11">
        <v>19.688773108132185</v>
      </c>
      <c r="R60" s="11">
        <v>75.195397337780264</v>
      </c>
      <c r="S60" s="11">
        <v>159.30451526494889</v>
      </c>
      <c r="T60" s="11">
        <v>180.18195583801287</v>
      </c>
      <c r="U60" s="11">
        <v>199.79338924508923</v>
      </c>
      <c r="V60" s="11">
        <v>211.09716553928146</v>
      </c>
      <c r="W60" s="11">
        <v>227.14293750271159</v>
      </c>
      <c r="X60" s="11">
        <v>239.59169647723874</v>
      </c>
      <c r="Y60" s="11">
        <v>250.11206903549589</v>
      </c>
      <c r="Z60" s="11">
        <v>275.30364977201225</v>
      </c>
      <c r="AA60" s="11">
        <v>294.46895517304961</v>
      </c>
      <c r="AB60" s="11">
        <v>320.19106785367666</v>
      </c>
      <c r="AC60" s="11">
        <v>332.17949791971603</v>
      </c>
      <c r="AD60" s="11">
        <v>348.04076670293443</v>
      </c>
      <c r="AE60" s="11">
        <v>372.23091522388552</v>
      </c>
      <c r="AF60" s="11">
        <v>373.05585750378327</v>
      </c>
      <c r="AG60" s="11">
        <v>433.84569918205443</v>
      </c>
      <c r="AH60" s="11">
        <v>469.02374511556127</v>
      </c>
      <c r="AI60" s="11">
        <v>499.67607388344703</v>
      </c>
      <c r="AJ60" s="11">
        <v>523.47830821792434</v>
      </c>
      <c r="AK60" s="11">
        <v>544.81141607945688</v>
      </c>
      <c r="AL60" s="11">
        <v>559.9004097040812</v>
      </c>
      <c r="AM60" s="11">
        <v>585.98771261657532</v>
      </c>
      <c r="AN60" s="11">
        <v>594.50788944836063</v>
      </c>
      <c r="AO60" s="11">
        <v>599.8950753359245</v>
      </c>
      <c r="AP60" s="11">
        <v>602.43355425919754</v>
      </c>
      <c r="AQ60" s="11">
        <v>609.53499398530153</v>
      </c>
      <c r="AR60" s="11">
        <v>609.5933977620092</v>
      </c>
      <c r="AS60" s="11">
        <v>603.71880286526709</v>
      </c>
      <c r="AT60" s="11">
        <v>609.45835281434404</v>
      </c>
      <c r="AU60" s="11">
        <v>613.60649452394352</v>
      </c>
      <c r="AV60" s="11">
        <v>605.61020293550882</v>
      </c>
      <c r="AW60" s="11">
        <v>608.32810058706082</v>
      </c>
      <c r="AX60" s="11">
        <v>622.97194103037293</v>
      </c>
      <c r="AY60" s="11">
        <v>642.28327131710535</v>
      </c>
      <c r="AZ60" s="11">
        <v>665.20596166221469</v>
      </c>
      <c r="BA60" s="11">
        <v>691.17393543887101</v>
      </c>
      <c r="BB60" s="11">
        <v>724.84333895562133</v>
      </c>
      <c r="BC60" s="11">
        <v>773.63812755161598</v>
      </c>
      <c r="BD60" s="11">
        <v>844.46226035941891</v>
      </c>
      <c r="BE60" s="11">
        <v>911.23618194706376</v>
      </c>
      <c r="BF60" s="11">
        <v>932.86527223275039</v>
      </c>
      <c r="BG60" s="11">
        <v>958.04135839229252</v>
      </c>
      <c r="BH60" s="11">
        <v>1001.7149381650798</v>
      </c>
      <c r="BI60" s="11">
        <v>1024.9959211584271</v>
      </c>
      <c r="BJ60" s="11">
        <v>1048.1727764714142</v>
      </c>
      <c r="BK60" s="11">
        <v>1080.0184074949607</v>
      </c>
      <c r="BL60" s="11">
        <v>1163.4808684345098</v>
      </c>
      <c r="BM60" s="11">
        <v>1429.3703496024175</v>
      </c>
      <c r="BN60" s="11">
        <v>1610.1385446972781</v>
      </c>
      <c r="BO60" s="11">
        <v>1664.0038873728233</v>
      </c>
      <c r="BP60" s="11">
        <v>1794.1242484398404</v>
      </c>
      <c r="BQ60" s="11">
        <v>1818.9378647754288</v>
      </c>
      <c r="BR60" s="11">
        <v>1920.5792764721948</v>
      </c>
      <c r="BS60" s="11">
        <v>2023.456323096907</v>
      </c>
      <c r="BT60" s="11">
        <v>2062.7199622631242</v>
      </c>
      <c r="BU60" s="11">
        <v>2093.7864244056359</v>
      </c>
      <c r="BV60" s="11">
        <v>2172.8574253488505</v>
      </c>
      <c r="BW60" s="11">
        <v>2191.8290547309048</v>
      </c>
      <c r="BX60" s="11">
        <v>2295.4935471481876</v>
      </c>
      <c r="BY60" s="11">
        <v>2324.6369620900828</v>
      </c>
      <c r="BZ60" s="11">
        <v>2412.5365562142952</v>
      </c>
      <c r="CA60" s="11">
        <v>2432.6327643351483</v>
      </c>
      <c r="CB60" s="11">
        <v>2466.8518007263533</v>
      </c>
      <c r="CC60" s="11">
        <v>2515.2508761381587</v>
      </c>
      <c r="CD60" s="11">
        <v>2622.1218445308405</v>
      </c>
      <c r="CE60" s="11">
        <v>2708.3090496803202</v>
      </c>
      <c r="CF60" s="11">
        <v>2796.8178431894862</v>
      </c>
      <c r="CG60" s="11">
        <v>2873.8082765070517</v>
      </c>
      <c r="CH60" s="11">
        <v>3061.6775590172806</v>
      </c>
      <c r="CI60" s="11">
        <v>3133.3825096557152</v>
      </c>
      <c r="CJ60" s="11">
        <v>3320.0285201183906</v>
      </c>
      <c r="CK60" s="11">
        <v>3391.2986814978881</v>
      </c>
      <c r="CL60" s="11">
        <v>3478.6413522149041</v>
      </c>
      <c r="CM60" s="11">
        <v>3505.4667594392477</v>
      </c>
      <c r="CN60" s="11">
        <v>3552.1278475871927</v>
      </c>
      <c r="CO60" s="11">
        <v>3608.1458168222821</v>
      </c>
      <c r="CP60" s="11">
        <v>3687.4332746012733</v>
      </c>
      <c r="CQ60" s="11">
        <v>3737.1928476528274</v>
      </c>
      <c r="CR60" s="11">
        <v>3929.1744458657076</v>
      </c>
      <c r="CS60" s="11">
        <v>4104.0052570842136</v>
      </c>
      <c r="CT60" s="11">
        <v>4176.4577406368426</v>
      </c>
      <c r="CU60" s="11">
        <v>4203.4628929622522</v>
      </c>
      <c r="CV60" s="11">
        <v>4243.0993420587138</v>
      </c>
      <c r="CW60" s="11">
        <v>4338.9296512059445</v>
      </c>
      <c r="CX60" s="11">
        <v>4464.5231926731885</v>
      </c>
      <c r="CY60" s="11">
        <v>4524.2760657256158</v>
      </c>
      <c r="CZ60" s="11">
        <v>4578.6984197787751</v>
      </c>
      <c r="DA60" s="11">
        <v>4625.9862234456259</v>
      </c>
      <c r="DB60" s="11">
        <v>4670.5685961378485</v>
      </c>
      <c r="DC60" s="11">
        <v>4713.1890396674316</v>
      </c>
      <c r="DD60" s="11">
        <v>4798.4137717572912</v>
      </c>
      <c r="DE60" s="11">
        <v>4807.037159512015</v>
      </c>
      <c r="DF60" s="11">
        <v>4833.3595568537676</v>
      </c>
      <c r="DG60" s="11">
        <v>4837.4660928582471</v>
      </c>
      <c r="DH60" s="11">
        <v>4868.9105840188495</v>
      </c>
      <c r="DI60" s="11">
        <v>4890.8441073800923</v>
      </c>
      <c r="DJ60" s="11">
        <v>4933.7892254471935</v>
      </c>
      <c r="DK60" s="11">
        <v>5000.7579650678817</v>
      </c>
      <c r="DL60" s="11">
        <v>5355.0982520495172</v>
      </c>
      <c r="DM60" s="11">
        <v>5481.4636259201425</v>
      </c>
      <c r="DN60" s="11">
        <v>5566.547527242612</v>
      </c>
      <c r="DO60" s="11">
        <v>5659.2630610073802</v>
      </c>
      <c r="DP60" s="11">
        <v>5693.1558385127737</v>
      </c>
      <c r="DQ60" s="11">
        <v>5776.9445825899438</v>
      </c>
      <c r="DR60" s="11">
        <v>5792.6247187292447</v>
      </c>
      <c r="DS60" s="11">
        <v>5803.4741841190025</v>
      </c>
      <c r="DT60" s="11">
        <v>5813.7715248560444</v>
      </c>
      <c r="DU60" s="11">
        <v>5824.9346720622971</v>
      </c>
      <c r="DV60" s="11">
        <v>5825.1745121438535</v>
      </c>
      <c r="DW60" s="11">
        <v>5821.2504329611656</v>
      </c>
      <c r="DX60" s="11">
        <v>5744.9467721272558</v>
      </c>
      <c r="DY60" s="11">
        <v>5825.3656271915142</v>
      </c>
      <c r="DZ60" s="11">
        <v>5822.8710960649087</v>
      </c>
      <c r="EA60" s="11">
        <v>5848.1092840949059</v>
      </c>
      <c r="EB60" s="11">
        <v>5986.6876289379934</v>
      </c>
      <c r="EC60" s="11">
        <v>6020.0909995452303</v>
      </c>
      <c r="ED60" s="11">
        <v>6207.0095294329822</v>
      </c>
      <c r="EE60" s="11">
        <v>6268.6393389472287</v>
      </c>
      <c r="EF60" s="11">
        <v>6478.5792596829533</v>
      </c>
      <c r="EG60" s="11">
        <v>6641.8090630503166</v>
      </c>
      <c r="EH60" s="11">
        <v>6783.6444952193469</v>
      </c>
      <c r="EI60" s="11">
        <v>6896.9965306641579</v>
      </c>
      <c r="EJ60" s="11">
        <v>6959.1088579445704</v>
      </c>
      <c r="EK60" s="11">
        <v>7002.153431776841</v>
      </c>
      <c r="EL60" s="11">
        <v>7073.1953672712252</v>
      </c>
      <c r="EM60" s="11">
        <v>7075.3262845401323</v>
      </c>
      <c r="EN60" s="11">
        <v>7151.6879619664223</v>
      </c>
      <c r="EO60" s="11">
        <v>7240.8180322916714</v>
      </c>
      <c r="EP60" s="11">
        <v>7286.4661372792516</v>
      </c>
      <c r="EQ60" s="11">
        <v>7427.4147993236202</v>
      </c>
      <c r="ER60" s="11">
        <v>7503.528752018271</v>
      </c>
      <c r="ES60" s="11">
        <v>7641.9445001082595</v>
      </c>
      <c r="ET60" s="11">
        <v>7706.9969287432486</v>
      </c>
      <c r="EU60" s="11">
        <v>7783.839371621817</v>
      </c>
      <c r="EV60" s="11">
        <v>7848.003579749442</v>
      </c>
      <c r="EW60" s="11">
        <v>7920.0502191520318</v>
      </c>
      <c r="EX60" s="11">
        <v>8170.1976758281144</v>
      </c>
      <c r="EY60" s="11">
        <v>8253.8507761105539</v>
      </c>
      <c r="EZ60" s="11">
        <v>8427.0913450311855</v>
      </c>
      <c r="FA60" s="11">
        <v>8594.2438038042274</v>
      </c>
      <c r="FB60" s="11">
        <v>8676.6840382255305</v>
      </c>
      <c r="FC60" s="11">
        <v>8717.7247633272764</v>
      </c>
      <c r="FD60" s="11">
        <v>8771.4739760100674</v>
      </c>
      <c r="FE60" s="11">
        <v>8893.6135699383703</v>
      </c>
      <c r="FF60" s="11">
        <v>9065.0338004001496</v>
      </c>
      <c r="FG60" s="11">
        <v>9089.4518895774327</v>
      </c>
      <c r="FH60" s="11">
        <v>9132.4613225008943</v>
      </c>
      <c r="FI60" s="11">
        <v>9213.2517811949929</v>
      </c>
      <c r="FJ60" s="11">
        <v>9258.5529202091093</v>
      </c>
      <c r="FK60" s="11">
        <v>9276.9443705762678</v>
      </c>
      <c r="FL60" s="11">
        <v>9293.0114538271737</v>
      </c>
      <c r="FM60" s="11">
        <v>9300.2906392708373</v>
      </c>
      <c r="FN60" s="11">
        <v>9335.0232682876049</v>
      </c>
      <c r="FO60" s="11">
        <v>9357.4087411423534</v>
      </c>
      <c r="FP60" s="11">
        <v>9382.7990856108881</v>
      </c>
      <c r="FQ60" s="11">
        <v>9409.1385400335821</v>
      </c>
      <c r="FR60" s="11">
        <v>9421.1906549559717</v>
      </c>
      <c r="FS60" s="11">
        <v>9466.7581936920196</v>
      </c>
      <c r="FT60" s="11">
        <v>9539.1484753576369</v>
      </c>
      <c r="FU60" s="11">
        <v>9641.6738222451222</v>
      </c>
      <c r="FV60" s="11">
        <v>9779.017950426427</v>
      </c>
      <c r="FW60" s="11">
        <v>9821.434220159681</v>
      </c>
      <c r="FX60" s="11">
        <v>9838.135513969115</v>
      </c>
      <c r="FY60" s="11">
        <v>9857.4286615768779</v>
      </c>
      <c r="FZ60" s="11">
        <v>9874.2452191986067</v>
      </c>
      <c r="GA60" s="11">
        <v>9901.4547819486997</v>
      </c>
      <c r="GB60" s="11">
        <v>9922.9819174009899</v>
      </c>
      <c r="GC60" s="11">
        <v>9954.0976258923893</v>
      </c>
      <c r="GD60" s="11">
        <v>9988.1420165077998</v>
      </c>
      <c r="GE60" s="11">
        <v>10012.938672110253</v>
      </c>
      <c r="GF60" s="11">
        <v>10033.595547162446</v>
      </c>
      <c r="GG60" s="11">
        <v>10046.287288510401</v>
      </c>
      <c r="GH60" s="11">
        <v>10058.930188944694</v>
      </c>
      <c r="GI60" s="11">
        <v>10061.685839773543</v>
      </c>
      <c r="GJ60" s="11">
        <v>10069.693000556052</v>
      </c>
      <c r="GK60" s="11">
        <v>10072.225767656042</v>
      </c>
      <c r="GL60" s="11">
        <v>10085.43100008395</v>
      </c>
      <c r="GM60" s="11">
        <v>10068.550239778924</v>
      </c>
      <c r="GN60" s="11">
        <v>10074.736454623482</v>
      </c>
      <c r="GO60" s="11">
        <v>10079.642576567499</v>
      </c>
      <c r="GP60" s="11">
        <v>10084.992936379438</v>
      </c>
      <c r="GQ60" s="11">
        <v>10135.150250812301</v>
      </c>
      <c r="GR60" s="11">
        <v>10245.248897921485</v>
      </c>
      <c r="GS60" s="11">
        <v>10388.066699844365</v>
      </c>
      <c r="GT60" s="11">
        <v>10449.516134437868</v>
      </c>
      <c r="GU60" s="11">
        <v>10467.896842447322</v>
      </c>
      <c r="GV60" s="11">
        <v>10492.830609653456</v>
      </c>
      <c r="GW60" s="11">
        <v>10519.601462543904</v>
      </c>
      <c r="GX60" s="11">
        <v>10547.440830723548</v>
      </c>
      <c r="GY60" s="11">
        <v>10567.944609991304</v>
      </c>
      <c r="GZ60" s="11">
        <v>10713.159231175461</v>
      </c>
      <c r="HA60" s="11">
        <v>10734.226971408629</v>
      </c>
      <c r="HB60" s="11">
        <v>10749.920198918937</v>
      </c>
      <c r="HC60" s="11">
        <v>10766.345728825368</v>
      </c>
      <c r="HD60" s="11">
        <v>10778.514271849044</v>
      </c>
      <c r="HE60" s="11">
        <v>10786.519833673112</v>
      </c>
      <c r="HF60" s="11">
        <v>10772.164055953479</v>
      </c>
      <c r="HG60" s="11">
        <v>10808.0281462408</v>
      </c>
      <c r="HH60" s="11">
        <v>10805.218393617286</v>
      </c>
      <c r="HI60" s="11">
        <v>10824.937222917126</v>
      </c>
      <c r="HJ60" s="11">
        <v>10829.478183856889</v>
      </c>
      <c r="HK60" s="11">
        <v>10815.249208961885</v>
      </c>
      <c r="HL60" s="11">
        <v>10801.9635334499</v>
      </c>
      <c r="HM60" s="11">
        <v>10748.055877674638</v>
      </c>
      <c r="HN60" s="11">
        <v>10675.226257243699</v>
      </c>
      <c r="HO60" s="11">
        <v>10616.797962526314</v>
      </c>
      <c r="HP60" s="11">
        <v>10624.131374686811</v>
      </c>
      <c r="HQ60" s="11">
        <v>10611.127200117844</v>
      </c>
      <c r="HR60" s="11">
        <v>10507.120910763781</v>
      </c>
      <c r="HS60" s="11">
        <v>10501.959530384433</v>
      </c>
      <c r="HT60" s="11">
        <v>10503.380998434217</v>
      </c>
      <c r="HU60" s="11">
        <v>10459.233620469293</v>
      </c>
      <c r="HV60" s="11">
        <v>10453.396412270602</v>
      </c>
      <c r="HW60" s="11">
        <v>10453.196700018136</v>
      </c>
      <c r="HX60" s="11">
        <v>10458.037755011774</v>
      </c>
      <c r="HY60" s="11">
        <v>10464.465320736488</v>
      </c>
      <c r="HZ60" s="11">
        <v>10463.582721919323</v>
      </c>
      <c r="IA60" s="11">
        <v>10555.599234303039</v>
      </c>
      <c r="IB60" s="11">
        <v>10665.179016159778</v>
      </c>
      <c r="IC60" s="11">
        <v>10699.461477296431</v>
      </c>
      <c r="ID60" s="11">
        <v>10734.401411436105</v>
      </c>
      <c r="IE60" s="11">
        <v>10764.842637469441</v>
      </c>
      <c r="IF60" s="11">
        <v>10788.809487309522</v>
      </c>
      <c r="IG60" s="11">
        <v>10893.508794984076</v>
      </c>
      <c r="IH60" s="11">
        <v>10919.815974389829</v>
      </c>
      <c r="II60" s="11">
        <v>10956.832605345633</v>
      </c>
      <c r="IJ60" s="11">
        <v>10989.666307677073</v>
      </c>
      <c r="IK60" s="11">
        <v>11038.487673130592</v>
      </c>
      <c r="IL60" s="11">
        <v>11075.926791218846</v>
      </c>
      <c r="IM60" s="11">
        <v>11116.926617451812</v>
      </c>
      <c r="IN60" s="11">
        <v>11177.721404388481</v>
      </c>
      <c r="IO60" s="11">
        <v>11312.276911003804</v>
      </c>
      <c r="IP60" s="11">
        <v>11343.632583027649</v>
      </c>
      <c r="IQ60" s="11">
        <v>11342.116648052108</v>
      </c>
      <c r="IR60" s="11">
        <v>11389.92538944361</v>
      </c>
      <c r="IS60" s="11">
        <v>11451.607982184751</v>
      </c>
      <c r="IT60" s="11">
        <v>11488.088840226816</v>
      </c>
      <c r="IU60" s="11">
        <v>11509.229065980831</v>
      </c>
      <c r="IV60" s="11">
        <v>11525.566108350193</v>
      </c>
      <c r="IW60" s="11">
        <v>11530.894620254085</v>
      </c>
      <c r="IX60" s="11">
        <v>11540.412080816301</v>
      </c>
      <c r="IY60" s="11">
        <v>11559.767237170692</v>
      </c>
      <c r="IZ60" s="11">
        <v>11598.021107070694</v>
      </c>
      <c r="JA60" s="11">
        <v>11644.276268095444</v>
      </c>
      <c r="JB60" s="11">
        <v>11732.382922355064</v>
      </c>
      <c r="JC60" s="11">
        <v>11840.096435748903</v>
      </c>
      <c r="JD60" s="11">
        <v>11921.442572214779</v>
      </c>
      <c r="JE60" s="11">
        <v>11941.96712556025</v>
      </c>
      <c r="JF60" s="11">
        <v>11957.586502006563</v>
      </c>
      <c r="JG60" s="11">
        <v>11960.440759779864</v>
      </c>
      <c r="JH60" s="11">
        <v>12043.869779985902</v>
      </c>
      <c r="JI60" s="11">
        <v>12090.828793968145</v>
      </c>
      <c r="JJ60" s="11">
        <v>12099.207356850964</v>
      </c>
      <c r="JK60" s="11">
        <v>12064.187835913004</v>
      </c>
      <c r="JL60" s="11">
        <v>12106.644589823976</v>
      </c>
      <c r="JM60" s="11">
        <v>12102.558724647608</v>
      </c>
      <c r="JN60" s="11">
        <v>12044.349310296213</v>
      </c>
      <c r="JO60" s="11">
        <v>12147.414606839688</v>
      </c>
      <c r="JP60" s="11">
        <v>12239.360545986052</v>
      </c>
      <c r="JQ60" s="11">
        <v>12252.546981648733</v>
      </c>
      <c r="JR60" s="11">
        <v>12299.233013174477</v>
      </c>
      <c r="JS60" s="11">
        <v>12339.324485688019</v>
      </c>
      <c r="JT60" s="11">
        <v>12471.100725768529</v>
      </c>
      <c r="JU60" s="11">
        <v>12532.427515146897</v>
      </c>
      <c r="JV60" s="11">
        <v>12507.673831402115</v>
      </c>
      <c r="JW60" s="11">
        <v>12457.455614308014</v>
      </c>
      <c r="JX60" s="11">
        <v>12464.355269788801</v>
      </c>
      <c r="JY60" s="11">
        <v>12461.100810222477</v>
      </c>
      <c r="JZ60" s="11">
        <v>12451.973772389019</v>
      </c>
      <c r="KA60" s="11">
        <v>12446.429094667041</v>
      </c>
      <c r="KB60" s="11">
        <v>12443.001658813047</v>
      </c>
      <c r="KC60" s="11">
        <v>12431.24054046872</v>
      </c>
      <c r="KD60" s="11">
        <v>12416.702930404357</v>
      </c>
      <c r="KE60" s="11">
        <v>12412.520930932924</v>
      </c>
      <c r="KF60" s="11">
        <v>12419.790417483538</v>
      </c>
      <c r="KG60" s="11">
        <v>12419.406267517794</v>
      </c>
      <c r="KH60" s="11">
        <v>12431.932074979568</v>
      </c>
      <c r="KI60" s="11">
        <v>12428.799040342261</v>
      </c>
      <c r="KJ60" s="11">
        <v>12446.273580137449</v>
      </c>
      <c r="KK60" s="11">
        <v>12447.956030445448</v>
      </c>
      <c r="KL60" s="23"/>
      <c r="KM60" s="11">
        <f>SMALL(Tabela2[[#This Row],[1]:[285]],1)</f>
        <v>0.83458663983971793</v>
      </c>
      <c r="KN60" s="11">
        <f>MATCH(Tabela2[[#This Row],[1° menor]],Tabela2[[#This Row],[1]:[285]],0)</f>
        <v>1</v>
      </c>
      <c r="KO6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60" s="11">
        <f>VLOOKUP(Tabela2[[#This Row],[Shape]],shape!A:D,4,0)+VLOOKUP(Tabela2[[#This Row],[Shape]]+1,shape!A:E,5,0)*Tabela2[[#This Row],[% avanc]]</f>
        <v>3.8776556234191881</v>
      </c>
      <c r="KQ60" s="15">
        <f>Tabela2[[#This Row],[8686,881807]]/Tabela2[[#Headers],[8686,881807]]</f>
        <v>4.4638061269517033E-4</v>
      </c>
      <c r="KR60" s="11">
        <f>Tabela2[[#This Row],[8686,881807]]-KP59</f>
        <v>0</v>
      </c>
      <c r="KS60" s="11">
        <f>(Tabela2[[#This Row],[hora bus]]-H59)*86400</f>
        <v>55.999999889172614</v>
      </c>
      <c r="KT60" s="11">
        <f>Tabela2[[#This Row],[desloc]]/Tabela2[[#This Row],[seconds]]</f>
        <v>0</v>
      </c>
      <c r="KU60" s="11">
        <f>Tabela2[[#This Row],[spd m/s]]*3.6</f>
        <v>0</v>
      </c>
      <c r="KV60" s="23"/>
      <c r="KW60" s="22">
        <f t="shared" si="0"/>
        <v>0</v>
      </c>
      <c r="KX60" s="23">
        <f t="shared" si="1"/>
        <v>0.5</v>
      </c>
      <c r="KY60" s="23">
        <f t="shared" si="2"/>
        <v>1</v>
      </c>
      <c r="KZ60" s="23">
        <f t="shared" si="3"/>
        <v>6</v>
      </c>
      <c r="LA60" s="23">
        <f t="shared" si="4"/>
        <v>0</v>
      </c>
      <c r="LB60" s="23">
        <f t="shared" si="5"/>
        <v>1</v>
      </c>
      <c r="LC60" s="23">
        <f t="shared" si="6"/>
        <v>6</v>
      </c>
      <c r="LD60" s="23">
        <f t="shared" si="7"/>
        <v>0</v>
      </c>
      <c r="LE60" s="23">
        <f t="shared" si="8"/>
        <v>3.8776556234191881</v>
      </c>
      <c r="LF60" s="22">
        <f t="shared" si="17"/>
        <v>0</v>
      </c>
      <c r="LG60" s="23">
        <f t="shared" si="9"/>
        <v>0.5</v>
      </c>
      <c r="LH60" s="23">
        <f t="shared" si="10"/>
        <v>0.5</v>
      </c>
      <c r="LI60" s="23">
        <f t="shared" si="11"/>
        <v>8570.3152119992501</v>
      </c>
      <c r="LJ60" s="23">
        <f t="shared" si="12"/>
        <v>3.8776556234191881</v>
      </c>
      <c r="LK60" s="23">
        <f t="shared" si="13"/>
        <v>0.5</v>
      </c>
      <c r="LL60" s="23">
        <f t="shared" si="14"/>
        <v>0</v>
      </c>
      <c r="LM60" s="23">
        <f t="shared" si="15"/>
        <v>1</v>
      </c>
      <c r="LN60" s="23">
        <f t="shared" si="16"/>
        <v>1</v>
      </c>
    </row>
    <row r="61" spans="1:326" x14ac:dyDescent="0.25">
      <c r="A61" s="22">
        <v>7</v>
      </c>
      <c r="B61" s="22">
        <v>3</v>
      </c>
      <c r="C61" s="23" t="s">
        <v>1308</v>
      </c>
      <c r="D61" s="22">
        <v>332</v>
      </c>
      <c r="E61" s="24">
        <v>0.87847222222222221</v>
      </c>
      <c r="F61" s="23" t="s">
        <v>775</v>
      </c>
      <c r="G61" s="23" t="b">
        <v>1</v>
      </c>
      <c r="H61" s="25">
        <v>43538.878645833334</v>
      </c>
      <c r="I61" s="26" t="s">
        <v>681</v>
      </c>
      <c r="J61" s="23" t="s">
        <v>682</v>
      </c>
      <c r="K61" s="11">
        <f>IF(AND(Tabela2[[#This Row],[hora bus]]=H60,Tabela2[[#This Row],[lat bus]]=I60,Tabela2[[#This Row],[lon bus]]=J60),1,0)</f>
        <v>0</v>
      </c>
      <c r="L61" s="23"/>
      <c r="M61" s="11">
        <v>112</v>
      </c>
      <c r="N61" s="11">
        <v>0.83458663983971793</v>
      </c>
      <c r="O61" s="11">
        <v>1.3984196839489078</v>
      </c>
      <c r="P61" s="11">
        <v>9.4267941257220311</v>
      </c>
      <c r="Q61" s="11">
        <v>19.688773108132185</v>
      </c>
      <c r="R61" s="11">
        <v>75.195397337780264</v>
      </c>
      <c r="S61" s="11">
        <v>159.30451526494889</v>
      </c>
      <c r="T61" s="11">
        <v>180.18195583801287</v>
      </c>
      <c r="U61" s="11">
        <v>199.79338924508923</v>
      </c>
      <c r="V61" s="11">
        <v>211.09716553928146</v>
      </c>
      <c r="W61" s="11">
        <v>227.14293750271159</v>
      </c>
      <c r="X61" s="11">
        <v>239.59169647723874</v>
      </c>
      <c r="Y61" s="11">
        <v>250.11206903549589</v>
      </c>
      <c r="Z61" s="11">
        <v>275.30364977201225</v>
      </c>
      <c r="AA61" s="11">
        <v>294.46895517304961</v>
      </c>
      <c r="AB61" s="11">
        <v>320.19106785367666</v>
      </c>
      <c r="AC61" s="11">
        <v>332.17949791971603</v>
      </c>
      <c r="AD61" s="11">
        <v>348.04076670293443</v>
      </c>
      <c r="AE61" s="11">
        <v>372.23091522388552</v>
      </c>
      <c r="AF61" s="11">
        <v>373.05585750378327</v>
      </c>
      <c r="AG61" s="11">
        <v>433.84569918205443</v>
      </c>
      <c r="AH61" s="11">
        <v>469.02374511556127</v>
      </c>
      <c r="AI61" s="11">
        <v>499.67607388344703</v>
      </c>
      <c r="AJ61" s="11">
        <v>523.47830821792434</v>
      </c>
      <c r="AK61" s="11">
        <v>544.81141607945688</v>
      </c>
      <c r="AL61" s="11">
        <v>559.9004097040812</v>
      </c>
      <c r="AM61" s="11">
        <v>585.98771261657532</v>
      </c>
      <c r="AN61" s="11">
        <v>594.50788944836063</v>
      </c>
      <c r="AO61" s="11">
        <v>599.8950753359245</v>
      </c>
      <c r="AP61" s="11">
        <v>602.43355425919754</v>
      </c>
      <c r="AQ61" s="11">
        <v>609.53499398530153</v>
      </c>
      <c r="AR61" s="11">
        <v>609.5933977620092</v>
      </c>
      <c r="AS61" s="11">
        <v>603.71880286526709</v>
      </c>
      <c r="AT61" s="11">
        <v>609.45835281434404</v>
      </c>
      <c r="AU61" s="11">
        <v>613.60649452394352</v>
      </c>
      <c r="AV61" s="11">
        <v>605.61020293550882</v>
      </c>
      <c r="AW61" s="11">
        <v>608.32810058706082</v>
      </c>
      <c r="AX61" s="11">
        <v>622.97194103037293</v>
      </c>
      <c r="AY61" s="11">
        <v>642.28327131710535</v>
      </c>
      <c r="AZ61" s="11">
        <v>665.20596166221469</v>
      </c>
      <c r="BA61" s="11">
        <v>691.17393543887101</v>
      </c>
      <c r="BB61" s="11">
        <v>724.84333895562133</v>
      </c>
      <c r="BC61" s="11">
        <v>773.63812755161598</v>
      </c>
      <c r="BD61" s="11">
        <v>844.46226035941891</v>
      </c>
      <c r="BE61" s="11">
        <v>911.23618194706376</v>
      </c>
      <c r="BF61" s="11">
        <v>932.86527223275039</v>
      </c>
      <c r="BG61" s="11">
        <v>958.04135839229252</v>
      </c>
      <c r="BH61" s="11">
        <v>1001.7149381650798</v>
      </c>
      <c r="BI61" s="11">
        <v>1024.9959211584271</v>
      </c>
      <c r="BJ61" s="11">
        <v>1048.1727764714142</v>
      </c>
      <c r="BK61" s="11">
        <v>1080.0184074949607</v>
      </c>
      <c r="BL61" s="11">
        <v>1163.4808684345098</v>
      </c>
      <c r="BM61" s="11">
        <v>1429.3703496024175</v>
      </c>
      <c r="BN61" s="11">
        <v>1610.1385446972781</v>
      </c>
      <c r="BO61" s="11">
        <v>1664.0038873728233</v>
      </c>
      <c r="BP61" s="11">
        <v>1794.1242484398404</v>
      </c>
      <c r="BQ61" s="11">
        <v>1818.9378647754288</v>
      </c>
      <c r="BR61" s="11">
        <v>1920.5792764721948</v>
      </c>
      <c r="BS61" s="11">
        <v>2023.456323096907</v>
      </c>
      <c r="BT61" s="11">
        <v>2062.7199622631242</v>
      </c>
      <c r="BU61" s="11">
        <v>2093.7864244056359</v>
      </c>
      <c r="BV61" s="11">
        <v>2172.8574253488505</v>
      </c>
      <c r="BW61" s="11">
        <v>2191.8290547309048</v>
      </c>
      <c r="BX61" s="11">
        <v>2295.4935471481876</v>
      </c>
      <c r="BY61" s="11">
        <v>2324.6369620900828</v>
      </c>
      <c r="BZ61" s="11">
        <v>2412.5365562142952</v>
      </c>
      <c r="CA61" s="11">
        <v>2432.6327643351483</v>
      </c>
      <c r="CB61" s="11">
        <v>2466.8518007263533</v>
      </c>
      <c r="CC61" s="11">
        <v>2515.2508761381587</v>
      </c>
      <c r="CD61" s="11">
        <v>2622.1218445308405</v>
      </c>
      <c r="CE61" s="11">
        <v>2708.3090496803202</v>
      </c>
      <c r="CF61" s="11">
        <v>2796.8178431894862</v>
      </c>
      <c r="CG61" s="11">
        <v>2873.8082765070517</v>
      </c>
      <c r="CH61" s="11">
        <v>3061.6775590172806</v>
      </c>
      <c r="CI61" s="11">
        <v>3133.3825096557152</v>
      </c>
      <c r="CJ61" s="11">
        <v>3320.0285201183906</v>
      </c>
      <c r="CK61" s="11">
        <v>3391.2986814978881</v>
      </c>
      <c r="CL61" s="11">
        <v>3478.6413522149041</v>
      </c>
      <c r="CM61" s="11">
        <v>3505.4667594392477</v>
      </c>
      <c r="CN61" s="11">
        <v>3552.1278475871927</v>
      </c>
      <c r="CO61" s="11">
        <v>3608.1458168222821</v>
      </c>
      <c r="CP61" s="11">
        <v>3687.4332746012733</v>
      </c>
      <c r="CQ61" s="11">
        <v>3737.1928476528274</v>
      </c>
      <c r="CR61" s="11">
        <v>3929.1744458657076</v>
      </c>
      <c r="CS61" s="11">
        <v>4104.0052570842136</v>
      </c>
      <c r="CT61" s="11">
        <v>4176.4577406368426</v>
      </c>
      <c r="CU61" s="11">
        <v>4203.4628929622522</v>
      </c>
      <c r="CV61" s="11">
        <v>4243.0993420587138</v>
      </c>
      <c r="CW61" s="11">
        <v>4338.9296512059445</v>
      </c>
      <c r="CX61" s="11">
        <v>4464.5231926731885</v>
      </c>
      <c r="CY61" s="11">
        <v>4524.2760657256158</v>
      </c>
      <c r="CZ61" s="11">
        <v>4578.6984197787751</v>
      </c>
      <c r="DA61" s="11">
        <v>4625.9862234456259</v>
      </c>
      <c r="DB61" s="11">
        <v>4670.5685961378485</v>
      </c>
      <c r="DC61" s="11">
        <v>4713.1890396674316</v>
      </c>
      <c r="DD61" s="11">
        <v>4798.4137717572912</v>
      </c>
      <c r="DE61" s="11">
        <v>4807.037159512015</v>
      </c>
      <c r="DF61" s="11">
        <v>4833.3595568537676</v>
      </c>
      <c r="DG61" s="11">
        <v>4837.4660928582471</v>
      </c>
      <c r="DH61" s="11">
        <v>4868.9105840188495</v>
      </c>
      <c r="DI61" s="11">
        <v>4890.8441073800923</v>
      </c>
      <c r="DJ61" s="11">
        <v>4933.7892254471935</v>
      </c>
      <c r="DK61" s="11">
        <v>5000.7579650678817</v>
      </c>
      <c r="DL61" s="11">
        <v>5355.0982520495172</v>
      </c>
      <c r="DM61" s="11">
        <v>5481.4636259201425</v>
      </c>
      <c r="DN61" s="11">
        <v>5566.547527242612</v>
      </c>
      <c r="DO61" s="11">
        <v>5659.2630610073802</v>
      </c>
      <c r="DP61" s="11">
        <v>5693.1558385127737</v>
      </c>
      <c r="DQ61" s="11">
        <v>5776.9445825899438</v>
      </c>
      <c r="DR61" s="11">
        <v>5792.6247187292447</v>
      </c>
      <c r="DS61" s="11">
        <v>5803.4741841190025</v>
      </c>
      <c r="DT61" s="11">
        <v>5813.7715248560444</v>
      </c>
      <c r="DU61" s="11">
        <v>5824.9346720622971</v>
      </c>
      <c r="DV61" s="11">
        <v>5825.1745121438535</v>
      </c>
      <c r="DW61" s="11">
        <v>5821.2504329611656</v>
      </c>
      <c r="DX61" s="11">
        <v>5744.9467721272558</v>
      </c>
      <c r="DY61" s="11">
        <v>5825.3656271915142</v>
      </c>
      <c r="DZ61" s="11">
        <v>5822.8710960649087</v>
      </c>
      <c r="EA61" s="11">
        <v>5848.1092840949059</v>
      </c>
      <c r="EB61" s="11">
        <v>5986.6876289379934</v>
      </c>
      <c r="EC61" s="11">
        <v>6020.0909995452303</v>
      </c>
      <c r="ED61" s="11">
        <v>6207.0095294329822</v>
      </c>
      <c r="EE61" s="11">
        <v>6268.6393389472287</v>
      </c>
      <c r="EF61" s="11">
        <v>6478.5792596829533</v>
      </c>
      <c r="EG61" s="11">
        <v>6641.8090630503166</v>
      </c>
      <c r="EH61" s="11">
        <v>6783.6444952193469</v>
      </c>
      <c r="EI61" s="11">
        <v>6896.9965306641579</v>
      </c>
      <c r="EJ61" s="11">
        <v>6959.1088579445704</v>
      </c>
      <c r="EK61" s="11">
        <v>7002.153431776841</v>
      </c>
      <c r="EL61" s="11">
        <v>7073.1953672712252</v>
      </c>
      <c r="EM61" s="11">
        <v>7075.3262845401323</v>
      </c>
      <c r="EN61" s="11">
        <v>7151.6879619664223</v>
      </c>
      <c r="EO61" s="11">
        <v>7240.8180322916714</v>
      </c>
      <c r="EP61" s="11">
        <v>7286.4661372792516</v>
      </c>
      <c r="EQ61" s="11">
        <v>7427.4147993236202</v>
      </c>
      <c r="ER61" s="11">
        <v>7503.528752018271</v>
      </c>
      <c r="ES61" s="11">
        <v>7641.9445001082595</v>
      </c>
      <c r="ET61" s="11">
        <v>7706.9969287432486</v>
      </c>
      <c r="EU61" s="11">
        <v>7783.839371621817</v>
      </c>
      <c r="EV61" s="11">
        <v>7848.003579749442</v>
      </c>
      <c r="EW61" s="11">
        <v>7920.0502191520318</v>
      </c>
      <c r="EX61" s="11">
        <v>8170.1976758281144</v>
      </c>
      <c r="EY61" s="11">
        <v>8253.8507761105539</v>
      </c>
      <c r="EZ61" s="11">
        <v>8427.0913450311855</v>
      </c>
      <c r="FA61" s="11">
        <v>8594.2438038042274</v>
      </c>
      <c r="FB61" s="11">
        <v>8676.6840382255305</v>
      </c>
      <c r="FC61" s="11">
        <v>8717.7247633272764</v>
      </c>
      <c r="FD61" s="11">
        <v>8771.4739760100674</v>
      </c>
      <c r="FE61" s="11">
        <v>8893.6135699383703</v>
      </c>
      <c r="FF61" s="11">
        <v>9065.0338004001496</v>
      </c>
      <c r="FG61" s="11">
        <v>9089.4518895774327</v>
      </c>
      <c r="FH61" s="11">
        <v>9132.4613225008943</v>
      </c>
      <c r="FI61" s="11">
        <v>9213.2517811949929</v>
      </c>
      <c r="FJ61" s="11">
        <v>9258.5529202091093</v>
      </c>
      <c r="FK61" s="11">
        <v>9276.9443705762678</v>
      </c>
      <c r="FL61" s="11">
        <v>9293.0114538271737</v>
      </c>
      <c r="FM61" s="11">
        <v>9300.2906392708373</v>
      </c>
      <c r="FN61" s="11">
        <v>9335.0232682876049</v>
      </c>
      <c r="FO61" s="11">
        <v>9357.4087411423534</v>
      </c>
      <c r="FP61" s="11">
        <v>9382.7990856108881</v>
      </c>
      <c r="FQ61" s="11">
        <v>9409.1385400335821</v>
      </c>
      <c r="FR61" s="11">
        <v>9421.1906549559717</v>
      </c>
      <c r="FS61" s="11">
        <v>9466.7581936920196</v>
      </c>
      <c r="FT61" s="11">
        <v>9539.1484753576369</v>
      </c>
      <c r="FU61" s="11">
        <v>9641.6738222451222</v>
      </c>
      <c r="FV61" s="11">
        <v>9779.017950426427</v>
      </c>
      <c r="FW61" s="11">
        <v>9821.434220159681</v>
      </c>
      <c r="FX61" s="11">
        <v>9838.135513969115</v>
      </c>
      <c r="FY61" s="11">
        <v>9857.4286615768779</v>
      </c>
      <c r="FZ61" s="11">
        <v>9874.2452191986067</v>
      </c>
      <c r="GA61" s="11">
        <v>9901.4547819486997</v>
      </c>
      <c r="GB61" s="11">
        <v>9922.9819174009899</v>
      </c>
      <c r="GC61" s="11">
        <v>9954.0976258923893</v>
      </c>
      <c r="GD61" s="11">
        <v>9988.1420165077998</v>
      </c>
      <c r="GE61" s="11">
        <v>10012.938672110253</v>
      </c>
      <c r="GF61" s="11">
        <v>10033.595547162446</v>
      </c>
      <c r="GG61" s="11">
        <v>10046.287288510401</v>
      </c>
      <c r="GH61" s="11">
        <v>10058.930188944694</v>
      </c>
      <c r="GI61" s="11">
        <v>10061.685839773543</v>
      </c>
      <c r="GJ61" s="11">
        <v>10069.693000556052</v>
      </c>
      <c r="GK61" s="11">
        <v>10072.225767656042</v>
      </c>
      <c r="GL61" s="11">
        <v>10085.43100008395</v>
      </c>
      <c r="GM61" s="11">
        <v>10068.550239778924</v>
      </c>
      <c r="GN61" s="11">
        <v>10074.736454623482</v>
      </c>
      <c r="GO61" s="11">
        <v>10079.642576567499</v>
      </c>
      <c r="GP61" s="11">
        <v>10084.992936379438</v>
      </c>
      <c r="GQ61" s="11">
        <v>10135.150250812301</v>
      </c>
      <c r="GR61" s="11">
        <v>10245.248897921485</v>
      </c>
      <c r="GS61" s="11">
        <v>10388.066699844365</v>
      </c>
      <c r="GT61" s="11">
        <v>10449.516134437868</v>
      </c>
      <c r="GU61" s="11">
        <v>10467.896842447322</v>
      </c>
      <c r="GV61" s="11">
        <v>10492.830609653456</v>
      </c>
      <c r="GW61" s="11">
        <v>10519.601462543904</v>
      </c>
      <c r="GX61" s="11">
        <v>10547.440830723548</v>
      </c>
      <c r="GY61" s="11">
        <v>10567.944609991304</v>
      </c>
      <c r="GZ61" s="11">
        <v>10713.159231175461</v>
      </c>
      <c r="HA61" s="11">
        <v>10734.226971408629</v>
      </c>
      <c r="HB61" s="11">
        <v>10749.920198918937</v>
      </c>
      <c r="HC61" s="11">
        <v>10766.345728825368</v>
      </c>
      <c r="HD61" s="11">
        <v>10778.514271849044</v>
      </c>
      <c r="HE61" s="11">
        <v>10786.519833673112</v>
      </c>
      <c r="HF61" s="11">
        <v>10772.164055953479</v>
      </c>
      <c r="HG61" s="11">
        <v>10808.0281462408</v>
      </c>
      <c r="HH61" s="11">
        <v>10805.218393617286</v>
      </c>
      <c r="HI61" s="11">
        <v>10824.937222917126</v>
      </c>
      <c r="HJ61" s="11">
        <v>10829.478183856889</v>
      </c>
      <c r="HK61" s="11">
        <v>10815.249208961885</v>
      </c>
      <c r="HL61" s="11">
        <v>10801.9635334499</v>
      </c>
      <c r="HM61" s="11">
        <v>10748.055877674638</v>
      </c>
      <c r="HN61" s="11">
        <v>10675.226257243699</v>
      </c>
      <c r="HO61" s="11">
        <v>10616.797962526314</v>
      </c>
      <c r="HP61" s="11">
        <v>10624.131374686811</v>
      </c>
      <c r="HQ61" s="11">
        <v>10611.127200117844</v>
      </c>
      <c r="HR61" s="11">
        <v>10507.120910763781</v>
      </c>
      <c r="HS61" s="11">
        <v>10501.959530384433</v>
      </c>
      <c r="HT61" s="11">
        <v>10503.380998434217</v>
      </c>
      <c r="HU61" s="11">
        <v>10459.233620469293</v>
      </c>
      <c r="HV61" s="11">
        <v>10453.396412270602</v>
      </c>
      <c r="HW61" s="11">
        <v>10453.196700018136</v>
      </c>
      <c r="HX61" s="11">
        <v>10458.037755011774</v>
      </c>
      <c r="HY61" s="11">
        <v>10464.465320736488</v>
      </c>
      <c r="HZ61" s="11">
        <v>10463.582721919323</v>
      </c>
      <c r="IA61" s="11">
        <v>10555.599234303039</v>
      </c>
      <c r="IB61" s="11">
        <v>10665.179016159778</v>
      </c>
      <c r="IC61" s="11">
        <v>10699.461477296431</v>
      </c>
      <c r="ID61" s="11">
        <v>10734.401411436105</v>
      </c>
      <c r="IE61" s="11">
        <v>10764.842637469441</v>
      </c>
      <c r="IF61" s="11">
        <v>10788.809487309522</v>
      </c>
      <c r="IG61" s="11">
        <v>10893.508794984076</v>
      </c>
      <c r="IH61" s="11">
        <v>10919.815974389829</v>
      </c>
      <c r="II61" s="11">
        <v>10956.832605345633</v>
      </c>
      <c r="IJ61" s="11">
        <v>10989.666307677073</v>
      </c>
      <c r="IK61" s="11">
        <v>11038.487673130592</v>
      </c>
      <c r="IL61" s="11">
        <v>11075.926791218846</v>
      </c>
      <c r="IM61" s="11">
        <v>11116.926617451812</v>
      </c>
      <c r="IN61" s="11">
        <v>11177.721404388481</v>
      </c>
      <c r="IO61" s="11">
        <v>11312.276911003804</v>
      </c>
      <c r="IP61" s="11">
        <v>11343.632583027649</v>
      </c>
      <c r="IQ61" s="11">
        <v>11342.116648052108</v>
      </c>
      <c r="IR61" s="11">
        <v>11389.92538944361</v>
      </c>
      <c r="IS61" s="11">
        <v>11451.607982184751</v>
      </c>
      <c r="IT61" s="11">
        <v>11488.088840226816</v>
      </c>
      <c r="IU61" s="11">
        <v>11509.229065980831</v>
      </c>
      <c r="IV61" s="11">
        <v>11525.566108350193</v>
      </c>
      <c r="IW61" s="11">
        <v>11530.894620254085</v>
      </c>
      <c r="IX61" s="11">
        <v>11540.412080816301</v>
      </c>
      <c r="IY61" s="11">
        <v>11559.767237170692</v>
      </c>
      <c r="IZ61" s="11">
        <v>11598.021107070694</v>
      </c>
      <c r="JA61" s="11">
        <v>11644.276268095444</v>
      </c>
      <c r="JB61" s="11">
        <v>11732.382922355064</v>
      </c>
      <c r="JC61" s="11">
        <v>11840.096435748903</v>
      </c>
      <c r="JD61" s="11">
        <v>11921.442572214779</v>
      </c>
      <c r="JE61" s="11">
        <v>11941.96712556025</v>
      </c>
      <c r="JF61" s="11">
        <v>11957.586502006563</v>
      </c>
      <c r="JG61" s="11">
        <v>11960.440759779864</v>
      </c>
      <c r="JH61" s="11">
        <v>12043.869779985902</v>
      </c>
      <c r="JI61" s="11">
        <v>12090.828793968145</v>
      </c>
      <c r="JJ61" s="11">
        <v>12099.207356850964</v>
      </c>
      <c r="JK61" s="11">
        <v>12064.187835913004</v>
      </c>
      <c r="JL61" s="11">
        <v>12106.644589823976</v>
      </c>
      <c r="JM61" s="11">
        <v>12102.558724647608</v>
      </c>
      <c r="JN61" s="11">
        <v>12044.349310296213</v>
      </c>
      <c r="JO61" s="11">
        <v>12147.414606839688</v>
      </c>
      <c r="JP61" s="11">
        <v>12239.360545986052</v>
      </c>
      <c r="JQ61" s="11">
        <v>12252.546981648733</v>
      </c>
      <c r="JR61" s="11">
        <v>12299.233013174477</v>
      </c>
      <c r="JS61" s="11">
        <v>12339.324485688019</v>
      </c>
      <c r="JT61" s="11">
        <v>12471.100725768529</v>
      </c>
      <c r="JU61" s="11">
        <v>12532.427515146897</v>
      </c>
      <c r="JV61" s="11">
        <v>12507.673831402115</v>
      </c>
      <c r="JW61" s="11">
        <v>12457.455614308014</v>
      </c>
      <c r="JX61" s="11">
        <v>12464.355269788801</v>
      </c>
      <c r="JY61" s="11">
        <v>12461.100810222477</v>
      </c>
      <c r="JZ61" s="11">
        <v>12451.973772389019</v>
      </c>
      <c r="KA61" s="11">
        <v>12446.429094667041</v>
      </c>
      <c r="KB61" s="11">
        <v>12443.001658813047</v>
      </c>
      <c r="KC61" s="11">
        <v>12431.24054046872</v>
      </c>
      <c r="KD61" s="11">
        <v>12416.702930404357</v>
      </c>
      <c r="KE61" s="11">
        <v>12412.520930932924</v>
      </c>
      <c r="KF61" s="11">
        <v>12419.790417483538</v>
      </c>
      <c r="KG61" s="11">
        <v>12419.406267517794</v>
      </c>
      <c r="KH61" s="11">
        <v>12431.932074979568</v>
      </c>
      <c r="KI61" s="11">
        <v>12428.799040342261</v>
      </c>
      <c r="KJ61" s="11">
        <v>12446.273580137449</v>
      </c>
      <c r="KK61" s="11">
        <v>12447.956030445448</v>
      </c>
      <c r="KL61" s="23"/>
      <c r="KM61" s="11">
        <f>SMALL(Tabela2[[#This Row],[1]:[285]],1)</f>
        <v>0.83458663983971793</v>
      </c>
      <c r="KN61" s="11">
        <f>MATCH(Tabela2[[#This Row],[1° menor]],Tabela2[[#This Row],[1]:[285]],0)</f>
        <v>1</v>
      </c>
      <c r="KO6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61" s="11">
        <f>VLOOKUP(Tabela2[[#This Row],[Shape]],shape!A:D,4,0)+VLOOKUP(Tabela2[[#This Row],[Shape]]+1,shape!A:E,5,0)*Tabela2[[#This Row],[% avanc]]</f>
        <v>3.8776556234191881</v>
      </c>
      <c r="KQ61" s="15">
        <f>Tabela2[[#This Row],[8686,881807]]/Tabela2[[#Headers],[8686,881807]]</f>
        <v>4.4638061269517033E-4</v>
      </c>
      <c r="KR61" s="11">
        <f>Tabela2[[#This Row],[8686,881807]]-KP60</f>
        <v>0</v>
      </c>
      <c r="KS61" s="11">
        <f>(Tabela2[[#This Row],[hora bus]]-H60)*86400</f>
        <v>33.000000170432031</v>
      </c>
      <c r="KT61" s="11">
        <f>Tabela2[[#This Row],[desloc]]/Tabela2[[#This Row],[seconds]]</f>
        <v>0</v>
      </c>
      <c r="KU61" s="11">
        <f>Tabela2[[#This Row],[spd m/s]]*3.6</f>
        <v>0</v>
      </c>
      <c r="KV61" s="23"/>
      <c r="KW61" s="22">
        <f t="shared" si="0"/>
        <v>0</v>
      </c>
      <c r="KX61" s="23">
        <f t="shared" si="1"/>
        <v>0.5</v>
      </c>
      <c r="KY61" s="23">
        <f t="shared" si="2"/>
        <v>1</v>
      </c>
      <c r="KZ61" s="23">
        <f t="shared" si="3"/>
        <v>5</v>
      </c>
      <c r="LA61" s="23">
        <f t="shared" si="4"/>
        <v>0</v>
      </c>
      <c r="LB61" s="23">
        <f t="shared" si="5"/>
        <v>1</v>
      </c>
      <c r="LC61" s="23">
        <f t="shared" si="6"/>
        <v>5</v>
      </c>
      <c r="LD61" s="23">
        <f t="shared" si="7"/>
        <v>0</v>
      </c>
      <c r="LE61" s="23">
        <f t="shared" si="8"/>
        <v>3.8776556234191881</v>
      </c>
      <c r="LF61" s="22">
        <f t="shared" si="17"/>
        <v>0</v>
      </c>
      <c r="LG61" s="23">
        <f t="shared" si="9"/>
        <v>0.5</v>
      </c>
      <c r="LH61" s="23">
        <f t="shared" si="10"/>
        <v>0.5</v>
      </c>
      <c r="LI61" s="23">
        <f t="shared" si="11"/>
        <v>8570.3152119992501</v>
      </c>
      <c r="LJ61" s="23">
        <f t="shared" si="12"/>
        <v>3.8776556234191881</v>
      </c>
      <c r="LK61" s="23">
        <f t="shared" si="13"/>
        <v>0.5</v>
      </c>
      <c r="LL61" s="23">
        <f t="shared" si="14"/>
        <v>0</v>
      </c>
      <c r="LM61" s="23">
        <f t="shared" si="15"/>
        <v>1</v>
      </c>
      <c r="LN61" s="23">
        <f t="shared" si="16"/>
        <v>1</v>
      </c>
    </row>
    <row r="62" spans="1:326" x14ac:dyDescent="0.25">
      <c r="A62" s="22">
        <v>8</v>
      </c>
      <c r="B62" s="22">
        <v>2</v>
      </c>
      <c r="C62" s="23" t="s">
        <v>1309</v>
      </c>
      <c r="D62" s="22">
        <v>332</v>
      </c>
      <c r="E62" s="24">
        <v>0.87847222222222221</v>
      </c>
      <c r="F62" s="23" t="s">
        <v>775</v>
      </c>
      <c r="G62" s="23" t="b">
        <v>1</v>
      </c>
      <c r="H62" s="25">
        <v>43538.87877314815</v>
      </c>
      <c r="I62" s="26" t="s">
        <v>681</v>
      </c>
      <c r="J62" s="23" t="s">
        <v>682</v>
      </c>
      <c r="K62" s="11">
        <f>IF(AND(Tabela2[[#This Row],[hora bus]]=H61,Tabela2[[#This Row],[lat bus]]=I61,Tabela2[[#This Row],[lon bus]]=J61),1,0)</f>
        <v>0</v>
      </c>
      <c r="L62" s="23"/>
      <c r="M62" s="11">
        <v>114</v>
      </c>
      <c r="N62" s="11">
        <v>0.83458663983971793</v>
      </c>
      <c r="O62" s="11">
        <v>1.3984196839489078</v>
      </c>
      <c r="P62" s="11">
        <v>9.4267941257220311</v>
      </c>
      <c r="Q62" s="11">
        <v>19.688773108132185</v>
      </c>
      <c r="R62" s="11">
        <v>75.195397337780264</v>
      </c>
      <c r="S62" s="11">
        <v>159.30451526494889</v>
      </c>
      <c r="T62" s="11">
        <v>180.18195583801287</v>
      </c>
      <c r="U62" s="11">
        <v>199.79338924508923</v>
      </c>
      <c r="V62" s="11">
        <v>211.09716553928146</v>
      </c>
      <c r="W62" s="11">
        <v>227.14293750271159</v>
      </c>
      <c r="X62" s="11">
        <v>239.59169647723874</v>
      </c>
      <c r="Y62" s="11">
        <v>250.11206903549589</v>
      </c>
      <c r="Z62" s="11">
        <v>275.30364977201225</v>
      </c>
      <c r="AA62" s="11">
        <v>294.46895517304961</v>
      </c>
      <c r="AB62" s="11">
        <v>320.19106785367666</v>
      </c>
      <c r="AC62" s="11">
        <v>332.17949791971603</v>
      </c>
      <c r="AD62" s="11">
        <v>348.04076670293443</v>
      </c>
      <c r="AE62" s="11">
        <v>372.23091522388552</v>
      </c>
      <c r="AF62" s="11">
        <v>373.05585750378327</v>
      </c>
      <c r="AG62" s="11">
        <v>433.84569918205443</v>
      </c>
      <c r="AH62" s="11">
        <v>469.02374511556127</v>
      </c>
      <c r="AI62" s="11">
        <v>499.67607388344703</v>
      </c>
      <c r="AJ62" s="11">
        <v>523.47830821792434</v>
      </c>
      <c r="AK62" s="11">
        <v>544.81141607945688</v>
      </c>
      <c r="AL62" s="11">
        <v>559.9004097040812</v>
      </c>
      <c r="AM62" s="11">
        <v>585.98771261657532</v>
      </c>
      <c r="AN62" s="11">
        <v>594.50788944836063</v>
      </c>
      <c r="AO62" s="11">
        <v>599.8950753359245</v>
      </c>
      <c r="AP62" s="11">
        <v>602.43355425919754</v>
      </c>
      <c r="AQ62" s="11">
        <v>609.53499398530153</v>
      </c>
      <c r="AR62" s="11">
        <v>609.5933977620092</v>
      </c>
      <c r="AS62" s="11">
        <v>603.71880286526709</v>
      </c>
      <c r="AT62" s="11">
        <v>609.45835281434404</v>
      </c>
      <c r="AU62" s="11">
        <v>613.60649452394352</v>
      </c>
      <c r="AV62" s="11">
        <v>605.61020293550882</v>
      </c>
      <c r="AW62" s="11">
        <v>608.32810058706082</v>
      </c>
      <c r="AX62" s="11">
        <v>622.97194103037293</v>
      </c>
      <c r="AY62" s="11">
        <v>642.28327131710535</v>
      </c>
      <c r="AZ62" s="11">
        <v>665.20596166221469</v>
      </c>
      <c r="BA62" s="11">
        <v>691.17393543887101</v>
      </c>
      <c r="BB62" s="11">
        <v>724.84333895562133</v>
      </c>
      <c r="BC62" s="11">
        <v>773.63812755161598</v>
      </c>
      <c r="BD62" s="11">
        <v>844.46226035941891</v>
      </c>
      <c r="BE62" s="11">
        <v>911.23618194706376</v>
      </c>
      <c r="BF62" s="11">
        <v>932.86527223275039</v>
      </c>
      <c r="BG62" s="11">
        <v>958.04135839229252</v>
      </c>
      <c r="BH62" s="11">
        <v>1001.7149381650798</v>
      </c>
      <c r="BI62" s="11">
        <v>1024.9959211584271</v>
      </c>
      <c r="BJ62" s="11">
        <v>1048.1727764714142</v>
      </c>
      <c r="BK62" s="11">
        <v>1080.0184074949607</v>
      </c>
      <c r="BL62" s="11">
        <v>1163.4808684345098</v>
      </c>
      <c r="BM62" s="11">
        <v>1429.3703496024175</v>
      </c>
      <c r="BN62" s="11">
        <v>1610.1385446972781</v>
      </c>
      <c r="BO62" s="11">
        <v>1664.0038873728233</v>
      </c>
      <c r="BP62" s="11">
        <v>1794.1242484398404</v>
      </c>
      <c r="BQ62" s="11">
        <v>1818.9378647754288</v>
      </c>
      <c r="BR62" s="11">
        <v>1920.5792764721948</v>
      </c>
      <c r="BS62" s="11">
        <v>2023.456323096907</v>
      </c>
      <c r="BT62" s="11">
        <v>2062.7199622631242</v>
      </c>
      <c r="BU62" s="11">
        <v>2093.7864244056359</v>
      </c>
      <c r="BV62" s="11">
        <v>2172.8574253488505</v>
      </c>
      <c r="BW62" s="11">
        <v>2191.8290547309048</v>
      </c>
      <c r="BX62" s="11">
        <v>2295.4935471481876</v>
      </c>
      <c r="BY62" s="11">
        <v>2324.6369620900828</v>
      </c>
      <c r="BZ62" s="11">
        <v>2412.5365562142952</v>
      </c>
      <c r="CA62" s="11">
        <v>2432.6327643351483</v>
      </c>
      <c r="CB62" s="11">
        <v>2466.8518007263533</v>
      </c>
      <c r="CC62" s="11">
        <v>2515.2508761381587</v>
      </c>
      <c r="CD62" s="11">
        <v>2622.1218445308405</v>
      </c>
      <c r="CE62" s="11">
        <v>2708.3090496803202</v>
      </c>
      <c r="CF62" s="11">
        <v>2796.8178431894862</v>
      </c>
      <c r="CG62" s="11">
        <v>2873.8082765070517</v>
      </c>
      <c r="CH62" s="11">
        <v>3061.6775590172806</v>
      </c>
      <c r="CI62" s="11">
        <v>3133.3825096557152</v>
      </c>
      <c r="CJ62" s="11">
        <v>3320.0285201183906</v>
      </c>
      <c r="CK62" s="11">
        <v>3391.2986814978881</v>
      </c>
      <c r="CL62" s="11">
        <v>3478.6413522149041</v>
      </c>
      <c r="CM62" s="11">
        <v>3505.4667594392477</v>
      </c>
      <c r="CN62" s="11">
        <v>3552.1278475871927</v>
      </c>
      <c r="CO62" s="11">
        <v>3608.1458168222821</v>
      </c>
      <c r="CP62" s="11">
        <v>3687.4332746012733</v>
      </c>
      <c r="CQ62" s="11">
        <v>3737.1928476528274</v>
      </c>
      <c r="CR62" s="11">
        <v>3929.1744458657076</v>
      </c>
      <c r="CS62" s="11">
        <v>4104.0052570842136</v>
      </c>
      <c r="CT62" s="11">
        <v>4176.4577406368426</v>
      </c>
      <c r="CU62" s="11">
        <v>4203.4628929622522</v>
      </c>
      <c r="CV62" s="11">
        <v>4243.0993420587138</v>
      </c>
      <c r="CW62" s="11">
        <v>4338.9296512059445</v>
      </c>
      <c r="CX62" s="11">
        <v>4464.5231926731885</v>
      </c>
      <c r="CY62" s="11">
        <v>4524.2760657256158</v>
      </c>
      <c r="CZ62" s="11">
        <v>4578.6984197787751</v>
      </c>
      <c r="DA62" s="11">
        <v>4625.9862234456259</v>
      </c>
      <c r="DB62" s="11">
        <v>4670.5685961378485</v>
      </c>
      <c r="DC62" s="11">
        <v>4713.1890396674316</v>
      </c>
      <c r="DD62" s="11">
        <v>4798.4137717572912</v>
      </c>
      <c r="DE62" s="11">
        <v>4807.037159512015</v>
      </c>
      <c r="DF62" s="11">
        <v>4833.3595568537676</v>
      </c>
      <c r="DG62" s="11">
        <v>4837.4660928582471</v>
      </c>
      <c r="DH62" s="11">
        <v>4868.9105840188495</v>
      </c>
      <c r="DI62" s="11">
        <v>4890.8441073800923</v>
      </c>
      <c r="DJ62" s="11">
        <v>4933.7892254471935</v>
      </c>
      <c r="DK62" s="11">
        <v>5000.7579650678817</v>
      </c>
      <c r="DL62" s="11">
        <v>5355.0982520495172</v>
      </c>
      <c r="DM62" s="11">
        <v>5481.4636259201425</v>
      </c>
      <c r="DN62" s="11">
        <v>5566.547527242612</v>
      </c>
      <c r="DO62" s="11">
        <v>5659.2630610073802</v>
      </c>
      <c r="DP62" s="11">
        <v>5693.1558385127737</v>
      </c>
      <c r="DQ62" s="11">
        <v>5776.9445825899438</v>
      </c>
      <c r="DR62" s="11">
        <v>5792.6247187292447</v>
      </c>
      <c r="DS62" s="11">
        <v>5803.4741841190025</v>
      </c>
      <c r="DT62" s="11">
        <v>5813.7715248560444</v>
      </c>
      <c r="DU62" s="11">
        <v>5824.9346720622971</v>
      </c>
      <c r="DV62" s="11">
        <v>5825.1745121438535</v>
      </c>
      <c r="DW62" s="11">
        <v>5821.2504329611656</v>
      </c>
      <c r="DX62" s="11">
        <v>5744.9467721272558</v>
      </c>
      <c r="DY62" s="11">
        <v>5825.3656271915142</v>
      </c>
      <c r="DZ62" s="11">
        <v>5822.8710960649087</v>
      </c>
      <c r="EA62" s="11">
        <v>5848.1092840949059</v>
      </c>
      <c r="EB62" s="11">
        <v>5986.6876289379934</v>
      </c>
      <c r="EC62" s="11">
        <v>6020.0909995452303</v>
      </c>
      <c r="ED62" s="11">
        <v>6207.0095294329822</v>
      </c>
      <c r="EE62" s="11">
        <v>6268.6393389472287</v>
      </c>
      <c r="EF62" s="11">
        <v>6478.5792596829533</v>
      </c>
      <c r="EG62" s="11">
        <v>6641.8090630503166</v>
      </c>
      <c r="EH62" s="11">
        <v>6783.6444952193469</v>
      </c>
      <c r="EI62" s="11">
        <v>6896.9965306641579</v>
      </c>
      <c r="EJ62" s="11">
        <v>6959.1088579445704</v>
      </c>
      <c r="EK62" s="11">
        <v>7002.153431776841</v>
      </c>
      <c r="EL62" s="11">
        <v>7073.1953672712252</v>
      </c>
      <c r="EM62" s="11">
        <v>7075.3262845401323</v>
      </c>
      <c r="EN62" s="11">
        <v>7151.6879619664223</v>
      </c>
      <c r="EO62" s="11">
        <v>7240.8180322916714</v>
      </c>
      <c r="EP62" s="11">
        <v>7286.4661372792516</v>
      </c>
      <c r="EQ62" s="11">
        <v>7427.4147993236202</v>
      </c>
      <c r="ER62" s="11">
        <v>7503.528752018271</v>
      </c>
      <c r="ES62" s="11">
        <v>7641.9445001082595</v>
      </c>
      <c r="ET62" s="11">
        <v>7706.9969287432486</v>
      </c>
      <c r="EU62" s="11">
        <v>7783.839371621817</v>
      </c>
      <c r="EV62" s="11">
        <v>7848.003579749442</v>
      </c>
      <c r="EW62" s="11">
        <v>7920.0502191520318</v>
      </c>
      <c r="EX62" s="11">
        <v>8170.1976758281144</v>
      </c>
      <c r="EY62" s="11">
        <v>8253.8507761105539</v>
      </c>
      <c r="EZ62" s="11">
        <v>8427.0913450311855</v>
      </c>
      <c r="FA62" s="11">
        <v>8594.2438038042274</v>
      </c>
      <c r="FB62" s="11">
        <v>8676.6840382255305</v>
      </c>
      <c r="FC62" s="11">
        <v>8717.7247633272764</v>
      </c>
      <c r="FD62" s="11">
        <v>8771.4739760100674</v>
      </c>
      <c r="FE62" s="11">
        <v>8893.6135699383703</v>
      </c>
      <c r="FF62" s="11">
        <v>9065.0338004001496</v>
      </c>
      <c r="FG62" s="11">
        <v>9089.4518895774327</v>
      </c>
      <c r="FH62" s="11">
        <v>9132.4613225008943</v>
      </c>
      <c r="FI62" s="11">
        <v>9213.2517811949929</v>
      </c>
      <c r="FJ62" s="11">
        <v>9258.5529202091093</v>
      </c>
      <c r="FK62" s="11">
        <v>9276.9443705762678</v>
      </c>
      <c r="FL62" s="11">
        <v>9293.0114538271737</v>
      </c>
      <c r="FM62" s="11">
        <v>9300.2906392708373</v>
      </c>
      <c r="FN62" s="11">
        <v>9335.0232682876049</v>
      </c>
      <c r="FO62" s="11">
        <v>9357.4087411423534</v>
      </c>
      <c r="FP62" s="11">
        <v>9382.7990856108881</v>
      </c>
      <c r="FQ62" s="11">
        <v>9409.1385400335821</v>
      </c>
      <c r="FR62" s="11">
        <v>9421.1906549559717</v>
      </c>
      <c r="FS62" s="11">
        <v>9466.7581936920196</v>
      </c>
      <c r="FT62" s="11">
        <v>9539.1484753576369</v>
      </c>
      <c r="FU62" s="11">
        <v>9641.6738222451222</v>
      </c>
      <c r="FV62" s="11">
        <v>9779.017950426427</v>
      </c>
      <c r="FW62" s="11">
        <v>9821.434220159681</v>
      </c>
      <c r="FX62" s="11">
        <v>9838.135513969115</v>
      </c>
      <c r="FY62" s="11">
        <v>9857.4286615768779</v>
      </c>
      <c r="FZ62" s="11">
        <v>9874.2452191986067</v>
      </c>
      <c r="GA62" s="11">
        <v>9901.4547819486997</v>
      </c>
      <c r="GB62" s="11">
        <v>9922.9819174009899</v>
      </c>
      <c r="GC62" s="11">
        <v>9954.0976258923893</v>
      </c>
      <c r="GD62" s="11">
        <v>9988.1420165077998</v>
      </c>
      <c r="GE62" s="11">
        <v>10012.938672110253</v>
      </c>
      <c r="GF62" s="11">
        <v>10033.595547162446</v>
      </c>
      <c r="GG62" s="11">
        <v>10046.287288510401</v>
      </c>
      <c r="GH62" s="11">
        <v>10058.930188944694</v>
      </c>
      <c r="GI62" s="11">
        <v>10061.685839773543</v>
      </c>
      <c r="GJ62" s="11">
        <v>10069.693000556052</v>
      </c>
      <c r="GK62" s="11">
        <v>10072.225767656042</v>
      </c>
      <c r="GL62" s="11">
        <v>10085.43100008395</v>
      </c>
      <c r="GM62" s="11">
        <v>10068.550239778924</v>
      </c>
      <c r="GN62" s="11">
        <v>10074.736454623482</v>
      </c>
      <c r="GO62" s="11">
        <v>10079.642576567499</v>
      </c>
      <c r="GP62" s="11">
        <v>10084.992936379438</v>
      </c>
      <c r="GQ62" s="11">
        <v>10135.150250812301</v>
      </c>
      <c r="GR62" s="11">
        <v>10245.248897921485</v>
      </c>
      <c r="GS62" s="11">
        <v>10388.066699844365</v>
      </c>
      <c r="GT62" s="11">
        <v>10449.516134437868</v>
      </c>
      <c r="GU62" s="11">
        <v>10467.896842447322</v>
      </c>
      <c r="GV62" s="11">
        <v>10492.830609653456</v>
      </c>
      <c r="GW62" s="11">
        <v>10519.601462543904</v>
      </c>
      <c r="GX62" s="11">
        <v>10547.440830723548</v>
      </c>
      <c r="GY62" s="11">
        <v>10567.944609991304</v>
      </c>
      <c r="GZ62" s="11">
        <v>10713.159231175461</v>
      </c>
      <c r="HA62" s="11">
        <v>10734.226971408629</v>
      </c>
      <c r="HB62" s="11">
        <v>10749.920198918937</v>
      </c>
      <c r="HC62" s="11">
        <v>10766.345728825368</v>
      </c>
      <c r="HD62" s="11">
        <v>10778.514271849044</v>
      </c>
      <c r="HE62" s="11">
        <v>10786.519833673112</v>
      </c>
      <c r="HF62" s="11">
        <v>10772.164055953479</v>
      </c>
      <c r="HG62" s="11">
        <v>10808.0281462408</v>
      </c>
      <c r="HH62" s="11">
        <v>10805.218393617286</v>
      </c>
      <c r="HI62" s="11">
        <v>10824.937222917126</v>
      </c>
      <c r="HJ62" s="11">
        <v>10829.478183856889</v>
      </c>
      <c r="HK62" s="11">
        <v>10815.249208961885</v>
      </c>
      <c r="HL62" s="11">
        <v>10801.9635334499</v>
      </c>
      <c r="HM62" s="11">
        <v>10748.055877674638</v>
      </c>
      <c r="HN62" s="11">
        <v>10675.226257243699</v>
      </c>
      <c r="HO62" s="11">
        <v>10616.797962526314</v>
      </c>
      <c r="HP62" s="11">
        <v>10624.131374686811</v>
      </c>
      <c r="HQ62" s="11">
        <v>10611.127200117844</v>
      </c>
      <c r="HR62" s="11">
        <v>10507.120910763781</v>
      </c>
      <c r="HS62" s="11">
        <v>10501.959530384433</v>
      </c>
      <c r="HT62" s="11">
        <v>10503.380998434217</v>
      </c>
      <c r="HU62" s="11">
        <v>10459.233620469293</v>
      </c>
      <c r="HV62" s="11">
        <v>10453.396412270602</v>
      </c>
      <c r="HW62" s="11">
        <v>10453.196700018136</v>
      </c>
      <c r="HX62" s="11">
        <v>10458.037755011774</v>
      </c>
      <c r="HY62" s="11">
        <v>10464.465320736488</v>
      </c>
      <c r="HZ62" s="11">
        <v>10463.582721919323</v>
      </c>
      <c r="IA62" s="11">
        <v>10555.599234303039</v>
      </c>
      <c r="IB62" s="11">
        <v>10665.179016159778</v>
      </c>
      <c r="IC62" s="11">
        <v>10699.461477296431</v>
      </c>
      <c r="ID62" s="11">
        <v>10734.401411436105</v>
      </c>
      <c r="IE62" s="11">
        <v>10764.842637469441</v>
      </c>
      <c r="IF62" s="11">
        <v>10788.809487309522</v>
      </c>
      <c r="IG62" s="11">
        <v>10893.508794984076</v>
      </c>
      <c r="IH62" s="11">
        <v>10919.815974389829</v>
      </c>
      <c r="II62" s="11">
        <v>10956.832605345633</v>
      </c>
      <c r="IJ62" s="11">
        <v>10989.666307677073</v>
      </c>
      <c r="IK62" s="11">
        <v>11038.487673130592</v>
      </c>
      <c r="IL62" s="11">
        <v>11075.926791218846</v>
      </c>
      <c r="IM62" s="11">
        <v>11116.926617451812</v>
      </c>
      <c r="IN62" s="11">
        <v>11177.721404388481</v>
      </c>
      <c r="IO62" s="11">
        <v>11312.276911003804</v>
      </c>
      <c r="IP62" s="11">
        <v>11343.632583027649</v>
      </c>
      <c r="IQ62" s="11">
        <v>11342.116648052108</v>
      </c>
      <c r="IR62" s="11">
        <v>11389.92538944361</v>
      </c>
      <c r="IS62" s="11">
        <v>11451.607982184751</v>
      </c>
      <c r="IT62" s="11">
        <v>11488.088840226816</v>
      </c>
      <c r="IU62" s="11">
        <v>11509.229065980831</v>
      </c>
      <c r="IV62" s="11">
        <v>11525.566108350193</v>
      </c>
      <c r="IW62" s="11">
        <v>11530.894620254085</v>
      </c>
      <c r="IX62" s="11">
        <v>11540.412080816301</v>
      </c>
      <c r="IY62" s="11">
        <v>11559.767237170692</v>
      </c>
      <c r="IZ62" s="11">
        <v>11598.021107070694</v>
      </c>
      <c r="JA62" s="11">
        <v>11644.276268095444</v>
      </c>
      <c r="JB62" s="11">
        <v>11732.382922355064</v>
      </c>
      <c r="JC62" s="11">
        <v>11840.096435748903</v>
      </c>
      <c r="JD62" s="11">
        <v>11921.442572214779</v>
      </c>
      <c r="JE62" s="11">
        <v>11941.96712556025</v>
      </c>
      <c r="JF62" s="11">
        <v>11957.586502006563</v>
      </c>
      <c r="JG62" s="11">
        <v>11960.440759779864</v>
      </c>
      <c r="JH62" s="11">
        <v>12043.869779985902</v>
      </c>
      <c r="JI62" s="11">
        <v>12090.828793968145</v>
      </c>
      <c r="JJ62" s="11">
        <v>12099.207356850964</v>
      </c>
      <c r="JK62" s="11">
        <v>12064.187835913004</v>
      </c>
      <c r="JL62" s="11">
        <v>12106.644589823976</v>
      </c>
      <c r="JM62" s="11">
        <v>12102.558724647608</v>
      </c>
      <c r="JN62" s="11">
        <v>12044.349310296213</v>
      </c>
      <c r="JO62" s="11">
        <v>12147.414606839688</v>
      </c>
      <c r="JP62" s="11">
        <v>12239.360545986052</v>
      </c>
      <c r="JQ62" s="11">
        <v>12252.546981648733</v>
      </c>
      <c r="JR62" s="11">
        <v>12299.233013174477</v>
      </c>
      <c r="JS62" s="11">
        <v>12339.324485688019</v>
      </c>
      <c r="JT62" s="11">
        <v>12471.100725768529</v>
      </c>
      <c r="JU62" s="11">
        <v>12532.427515146897</v>
      </c>
      <c r="JV62" s="11">
        <v>12507.673831402115</v>
      </c>
      <c r="JW62" s="11">
        <v>12457.455614308014</v>
      </c>
      <c r="JX62" s="11">
        <v>12464.355269788801</v>
      </c>
      <c r="JY62" s="11">
        <v>12461.100810222477</v>
      </c>
      <c r="JZ62" s="11">
        <v>12451.973772389019</v>
      </c>
      <c r="KA62" s="11">
        <v>12446.429094667041</v>
      </c>
      <c r="KB62" s="11">
        <v>12443.001658813047</v>
      </c>
      <c r="KC62" s="11">
        <v>12431.24054046872</v>
      </c>
      <c r="KD62" s="11">
        <v>12416.702930404357</v>
      </c>
      <c r="KE62" s="11">
        <v>12412.520930932924</v>
      </c>
      <c r="KF62" s="11">
        <v>12419.790417483538</v>
      </c>
      <c r="KG62" s="11">
        <v>12419.406267517794</v>
      </c>
      <c r="KH62" s="11">
        <v>12431.932074979568</v>
      </c>
      <c r="KI62" s="11">
        <v>12428.799040342261</v>
      </c>
      <c r="KJ62" s="11">
        <v>12446.273580137449</v>
      </c>
      <c r="KK62" s="11">
        <v>12447.956030445448</v>
      </c>
      <c r="KL62" s="23"/>
      <c r="KM62" s="11">
        <f>SMALL(Tabela2[[#This Row],[1]:[285]],1)</f>
        <v>0.83458663983971793</v>
      </c>
      <c r="KN62" s="11">
        <f>MATCH(Tabela2[[#This Row],[1° menor]],Tabela2[[#This Row],[1]:[285]],0)</f>
        <v>1</v>
      </c>
      <c r="KO6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62" s="11">
        <f>VLOOKUP(Tabela2[[#This Row],[Shape]],shape!A:D,4,0)+VLOOKUP(Tabela2[[#This Row],[Shape]]+1,shape!A:E,5,0)*Tabela2[[#This Row],[% avanc]]</f>
        <v>3.8776556234191881</v>
      </c>
      <c r="KQ62" s="15">
        <f>Tabela2[[#This Row],[8686,881807]]/Tabela2[[#Headers],[8686,881807]]</f>
        <v>4.4638061269517033E-4</v>
      </c>
      <c r="KR62" s="11">
        <f>Tabela2[[#This Row],[8686,881807]]-KP61</f>
        <v>0</v>
      </c>
      <c r="KS62" s="11">
        <f>(Tabela2[[#This Row],[hora bus]]-H61)*86400</f>
        <v>11.000000056810677</v>
      </c>
      <c r="KT62" s="11">
        <f>Tabela2[[#This Row],[desloc]]/Tabela2[[#This Row],[seconds]]</f>
        <v>0</v>
      </c>
      <c r="KU62" s="11">
        <f>Tabela2[[#This Row],[spd m/s]]*3.6</f>
        <v>0</v>
      </c>
      <c r="KV62" s="23"/>
      <c r="KW62" s="22">
        <f t="shared" si="0"/>
        <v>0</v>
      </c>
      <c r="KX62" s="23">
        <f t="shared" si="1"/>
        <v>0.5</v>
      </c>
      <c r="KY62" s="23">
        <f t="shared" si="2"/>
        <v>1</v>
      </c>
      <c r="KZ62" s="23">
        <f t="shared" si="3"/>
        <v>4</v>
      </c>
      <c r="LA62" s="23">
        <f t="shared" si="4"/>
        <v>0</v>
      </c>
      <c r="LB62" s="23">
        <f t="shared" si="5"/>
        <v>1</v>
      </c>
      <c r="LC62" s="23">
        <f t="shared" si="6"/>
        <v>4</v>
      </c>
      <c r="LD62" s="23">
        <f t="shared" si="7"/>
        <v>0</v>
      </c>
      <c r="LE62" s="23">
        <f t="shared" si="8"/>
        <v>3.8776556234191881</v>
      </c>
      <c r="LF62" s="22">
        <f t="shared" si="17"/>
        <v>0</v>
      </c>
      <c r="LG62" s="23">
        <f t="shared" si="9"/>
        <v>0.5</v>
      </c>
      <c r="LH62" s="23">
        <f t="shared" si="10"/>
        <v>0.5</v>
      </c>
      <c r="LI62" s="23">
        <f t="shared" si="11"/>
        <v>8570.3152119992501</v>
      </c>
      <c r="LJ62" s="23">
        <f t="shared" si="12"/>
        <v>3.8776556234191881</v>
      </c>
      <c r="LK62" s="23">
        <f t="shared" si="13"/>
        <v>0.5</v>
      </c>
      <c r="LL62" s="23">
        <f t="shared" si="14"/>
        <v>0</v>
      </c>
      <c r="LM62" s="23">
        <f t="shared" si="15"/>
        <v>1</v>
      </c>
      <c r="LN62" s="23">
        <f t="shared" si="16"/>
        <v>1</v>
      </c>
    </row>
    <row r="63" spans="1:326" x14ac:dyDescent="0.25">
      <c r="A63" s="22">
        <v>9</v>
      </c>
      <c r="B63" s="22">
        <v>2</v>
      </c>
      <c r="C63" s="23" t="s">
        <v>1310</v>
      </c>
      <c r="D63" s="22">
        <v>332</v>
      </c>
      <c r="E63" s="24">
        <v>0.87916666666666665</v>
      </c>
      <c r="F63" s="23" t="s">
        <v>775</v>
      </c>
      <c r="G63" s="23" t="b">
        <v>1</v>
      </c>
      <c r="H63" s="25">
        <v>43538.879166666666</v>
      </c>
      <c r="I63" s="26" t="s">
        <v>681</v>
      </c>
      <c r="J63" s="23" t="s">
        <v>682</v>
      </c>
      <c r="K63" s="11">
        <f>IF(AND(Tabela2[[#This Row],[hora bus]]=H62,Tabela2[[#This Row],[lat bus]]=I62,Tabela2[[#This Row],[lon bus]]=J62),1,0)</f>
        <v>0</v>
      </c>
      <c r="L63" s="23"/>
      <c r="M63" s="11">
        <v>116</v>
      </c>
      <c r="N63" s="11">
        <v>0.83458663983971793</v>
      </c>
      <c r="O63" s="11">
        <v>1.3984196839489078</v>
      </c>
      <c r="P63" s="11">
        <v>9.4267941257220311</v>
      </c>
      <c r="Q63" s="11">
        <v>19.688773108132185</v>
      </c>
      <c r="R63" s="11">
        <v>75.195397337780264</v>
      </c>
      <c r="S63" s="11">
        <v>159.30451526494889</v>
      </c>
      <c r="T63" s="11">
        <v>180.18195583801287</v>
      </c>
      <c r="U63" s="11">
        <v>199.79338924508923</v>
      </c>
      <c r="V63" s="11">
        <v>211.09716553928146</v>
      </c>
      <c r="W63" s="11">
        <v>227.14293750271159</v>
      </c>
      <c r="X63" s="11">
        <v>239.59169647723874</v>
      </c>
      <c r="Y63" s="11">
        <v>250.11206903549589</v>
      </c>
      <c r="Z63" s="11">
        <v>275.30364977201225</v>
      </c>
      <c r="AA63" s="11">
        <v>294.46895517304961</v>
      </c>
      <c r="AB63" s="11">
        <v>320.19106785367666</v>
      </c>
      <c r="AC63" s="11">
        <v>332.17949791971603</v>
      </c>
      <c r="AD63" s="11">
        <v>348.04076670293443</v>
      </c>
      <c r="AE63" s="11">
        <v>372.23091522388552</v>
      </c>
      <c r="AF63" s="11">
        <v>373.05585750378327</v>
      </c>
      <c r="AG63" s="11">
        <v>433.84569918205443</v>
      </c>
      <c r="AH63" s="11">
        <v>469.02374511556127</v>
      </c>
      <c r="AI63" s="11">
        <v>499.67607388344703</v>
      </c>
      <c r="AJ63" s="11">
        <v>523.47830821792434</v>
      </c>
      <c r="AK63" s="11">
        <v>544.81141607945688</v>
      </c>
      <c r="AL63" s="11">
        <v>559.9004097040812</v>
      </c>
      <c r="AM63" s="11">
        <v>585.98771261657532</v>
      </c>
      <c r="AN63" s="11">
        <v>594.50788944836063</v>
      </c>
      <c r="AO63" s="11">
        <v>599.8950753359245</v>
      </c>
      <c r="AP63" s="11">
        <v>602.43355425919754</v>
      </c>
      <c r="AQ63" s="11">
        <v>609.53499398530153</v>
      </c>
      <c r="AR63" s="11">
        <v>609.5933977620092</v>
      </c>
      <c r="AS63" s="11">
        <v>603.71880286526709</v>
      </c>
      <c r="AT63" s="11">
        <v>609.45835281434404</v>
      </c>
      <c r="AU63" s="11">
        <v>613.60649452394352</v>
      </c>
      <c r="AV63" s="11">
        <v>605.61020293550882</v>
      </c>
      <c r="AW63" s="11">
        <v>608.32810058706082</v>
      </c>
      <c r="AX63" s="11">
        <v>622.97194103037293</v>
      </c>
      <c r="AY63" s="11">
        <v>642.28327131710535</v>
      </c>
      <c r="AZ63" s="11">
        <v>665.20596166221469</v>
      </c>
      <c r="BA63" s="11">
        <v>691.17393543887101</v>
      </c>
      <c r="BB63" s="11">
        <v>724.84333895562133</v>
      </c>
      <c r="BC63" s="11">
        <v>773.63812755161598</v>
      </c>
      <c r="BD63" s="11">
        <v>844.46226035941891</v>
      </c>
      <c r="BE63" s="11">
        <v>911.23618194706376</v>
      </c>
      <c r="BF63" s="11">
        <v>932.86527223275039</v>
      </c>
      <c r="BG63" s="11">
        <v>958.04135839229252</v>
      </c>
      <c r="BH63" s="11">
        <v>1001.7149381650798</v>
      </c>
      <c r="BI63" s="11">
        <v>1024.9959211584271</v>
      </c>
      <c r="BJ63" s="11">
        <v>1048.1727764714142</v>
      </c>
      <c r="BK63" s="11">
        <v>1080.0184074949607</v>
      </c>
      <c r="BL63" s="11">
        <v>1163.4808684345098</v>
      </c>
      <c r="BM63" s="11">
        <v>1429.3703496024175</v>
      </c>
      <c r="BN63" s="11">
        <v>1610.1385446972781</v>
      </c>
      <c r="BO63" s="11">
        <v>1664.0038873728233</v>
      </c>
      <c r="BP63" s="11">
        <v>1794.1242484398404</v>
      </c>
      <c r="BQ63" s="11">
        <v>1818.9378647754288</v>
      </c>
      <c r="BR63" s="11">
        <v>1920.5792764721948</v>
      </c>
      <c r="BS63" s="11">
        <v>2023.456323096907</v>
      </c>
      <c r="BT63" s="11">
        <v>2062.7199622631242</v>
      </c>
      <c r="BU63" s="11">
        <v>2093.7864244056359</v>
      </c>
      <c r="BV63" s="11">
        <v>2172.8574253488505</v>
      </c>
      <c r="BW63" s="11">
        <v>2191.8290547309048</v>
      </c>
      <c r="BX63" s="11">
        <v>2295.4935471481876</v>
      </c>
      <c r="BY63" s="11">
        <v>2324.6369620900828</v>
      </c>
      <c r="BZ63" s="11">
        <v>2412.5365562142952</v>
      </c>
      <c r="CA63" s="11">
        <v>2432.6327643351483</v>
      </c>
      <c r="CB63" s="11">
        <v>2466.8518007263533</v>
      </c>
      <c r="CC63" s="11">
        <v>2515.2508761381587</v>
      </c>
      <c r="CD63" s="11">
        <v>2622.1218445308405</v>
      </c>
      <c r="CE63" s="11">
        <v>2708.3090496803202</v>
      </c>
      <c r="CF63" s="11">
        <v>2796.8178431894862</v>
      </c>
      <c r="CG63" s="11">
        <v>2873.8082765070517</v>
      </c>
      <c r="CH63" s="11">
        <v>3061.6775590172806</v>
      </c>
      <c r="CI63" s="11">
        <v>3133.3825096557152</v>
      </c>
      <c r="CJ63" s="11">
        <v>3320.0285201183906</v>
      </c>
      <c r="CK63" s="11">
        <v>3391.2986814978881</v>
      </c>
      <c r="CL63" s="11">
        <v>3478.6413522149041</v>
      </c>
      <c r="CM63" s="11">
        <v>3505.4667594392477</v>
      </c>
      <c r="CN63" s="11">
        <v>3552.1278475871927</v>
      </c>
      <c r="CO63" s="11">
        <v>3608.1458168222821</v>
      </c>
      <c r="CP63" s="11">
        <v>3687.4332746012733</v>
      </c>
      <c r="CQ63" s="11">
        <v>3737.1928476528274</v>
      </c>
      <c r="CR63" s="11">
        <v>3929.1744458657076</v>
      </c>
      <c r="CS63" s="11">
        <v>4104.0052570842136</v>
      </c>
      <c r="CT63" s="11">
        <v>4176.4577406368426</v>
      </c>
      <c r="CU63" s="11">
        <v>4203.4628929622522</v>
      </c>
      <c r="CV63" s="11">
        <v>4243.0993420587138</v>
      </c>
      <c r="CW63" s="11">
        <v>4338.9296512059445</v>
      </c>
      <c r="CX63" s="11">
        <v>4464.5231926731885</v>
      </c>
      <c r="CY63" s="11">
        <v>4524.2760657256158</v>
      </c>
      <c r="CZ63" s="11">
        <v>4578.6984197787751</v>
      </c>
      <c r="DA63" s="11">
        <v>4625.9862234456259</v>
      </c>
      <c r="DB63" s="11">
        <v>4670.5685961378485</v>
      </c>
      <c r="DC63" s="11">
        <v>4713.1890396674316</v>
      </c>
      <c r="DD63" s="11">
        <v>4798.4137717572912</v>
      </c>
      <c r="DE63" s="11">
        <v>4807.037159512015</v>
      </c>
      <c r="DF63" s="11">
        <v>4833.3595568537676</v>
      </c>
      <c r="DG63" s="11">
        <v>4837.4660928582471</v>
      </c>
      <c r="DH63" s="11">
        <v>4868.9105840188495</v>
      </c>
      <c r="DI63" s="11">
        <v>4890.8441073800923</v>
      </c>
      <c r="DJ63" s="11">
        <v>4933.7892254471935</v>
      </c>
      <c r="DK63" s="11">
        <v>5000.7579650678817</v>
      </c>
      <c r="DL63" s="11">
        <v>5355.0982520495172</v>
      </c>
      <c r="DM63" s="11">
        <v>5481.4636259201425</v>
      </c>
      <c r="DN63" s="11">
        <v>5566.547527242612</v>
      </c>
      <c r="DO63" s="11">
        <v>5659.2630610073802</v>
      </c>
      <c r="DP63" s="11">
        <v>5693.1558385127737</v>
      </c>
      <c r="DQ63" s="11">
        <v>5776.9445825899438</v>
      </c>
      <c r="DR63" s="11">
        <v>5792.6247187292447</v>
      </c>
      <c r="DS63" s="11">
        <v>5803.4741841190025</v>
      </c>
      <c r="DT63" s="11">
        <v>5813.7715248560444</v>
      </c>
      <c r="DU63" s="11">
        <v>5824.9346720622971</v>
      </c>
      <c r="DV63" s="11">
        <v>5825.1745121438535</v>
      </c>
      <c r="DW63" s="11">
        <v>5821.2504329611656</v>
      </c>
      <c r="DX63" s="11">
        <v>5744.9467721272558</v>
      </c>
      <c r="DY63" s="11">
        <v>5825.3656271915142</v>
      </c>
      <c r="DZ63" s="11">
        <v>5822.8710960649087</v>
      </c>
      <c r="EA63" s="11">
        <v>5848.1092840949059</v>
      </c>
      <c r="EB63" s="11">
        <v>5986.6876289379934</v>
      </c>
      <c r="EC63" s="11">
        <v>6020.0909995452303</v>
      </c>
      <c r="ED63" s="11">
        <v>6207.0095294329822</v>
      </c>
      <c r="EE63" s="11">
        <v>6268.6393389472287</v>
      </c>
      <c r="EF63" s="11">
        <v>6478.5792596829533</v>
      </c>
      <c r="EG63" s="11">
        <v>6641.8090630503166</v>
      </c>
      <c r="EH63" s="11">
        <v>6783.6444952193469</v>
      </c>
      <c r="EI63" s="11">
        <v>6896.9965306641579</v>
      </c>
      <c r="EJ63" s="11">
        <v>6959.1088579445704</v>
      </c>
      <c r="EK63" s="11">
        <v>7002.153431776841</v>
      </c>
      <c r="EL63" s="11">
        <v>7073.1953672712252</v>
      </c>
      <c r="EM63" s="11">
        <v>7075.3262845401323</v>
      </c>
      <c r="EN63" s="11">
        <v>7151.6879619664223</v>
      </c>
      <c r="EO63" s="11">
        <v>7240.8180322916714</v>
      </c>
      <c r="EP63" s="11">
        <v>7286.4661372792516</v>
      </c>
      <c r="EQ63" s="11">
        <v>7427.4147993236202</v>
      </c>
      <c r="ER63" s="11">
        <v>7503.528752018271</v>
      </c>
      <c r="ES63" s="11">
        <v>7641.9445001082595</v>
      </c>
      <c r="ET63" s="11">
        <v>7706.9969287432486</v>
      </c>
      <c r="EU63" s="11">
        <v>7783.839371621817</v>
      </c>
      <c r="EV63" s="11">
        <v>7848.003579749442</v>
      </c>
      <c r="EW63" s="11">
        <v>7920.0502191520318</v>
      </c>
      <c r="EX63" s="11">
        <v>8170.1976758281144</v>
      </c>
      <c r="EY63" s="11">
        <v>8253.8507761105539</v>
      </c>
      <c r="EZ63" s="11">
        <v>8427.0913450311855</v>
      </c>
      <c r="FA63" s="11">
        <v>8594.2438038042274</v>
      </c>
      <c r="FB63" s="11">
        <v>8676.6840382255305</v>
      </c>
      <c r="FC63" s="11">
        <v>8717.7247633272764</v>
      </c>
      <c r="FD63" s="11">
        <v>8771.4739760100674</v>
      </c>
      <c r="FE63" s="11">
        <v>8893.6135699383703</v>
      </c>
      <c r="FF63" s="11">
        <v>9065.0338004001496</v>
      </c>
      <c r="FG63" s="11">
        <v>9089.4518895774327</v>
      </c>
      <c r="FH63" s="11">
        <v>9132.4613225008943</v>
      </c>
      <c r="FI63" s="11">
        <v>9213.2517811949929</v>
      </c>
      <c r="FJ63" s="11">
        <v>9258.5529202091093</v>
      </c>
      <c r="FK63" s="11">
        <v>9276.9443705762678</v>
      </c>
      <c r="FL63" s="11">
        <v>9293.0114538271737</v>
      </c>
      <c r="FM63" s="11">
        <v>9300.2906392708373</v>
      </c>
      <c r="FN63" s="11">
        <v>9335.0232682876049</v>
      </c>
      <c r="FO63" s="11">
        <v>9357.4087411423534</v>
      </c>
      <c r="FP63" s="11">
        <v>9382.7990856108881</v>
      </c>
      <c r="FQ63" s="11">
        <v>9409.1385400335821</v>
      </c>
      <c r="FR63" s="11">
        <v>9421.1906549559717</v>
      </c>
      <c r="FS63" s="11">
        <v>9466.7581936920196</v>
      </c>
      <c r="FT63" s="11">
        <v>9539.1484753576369</v>
      </c>
      <c r="FU63" s="11">
        <v>9641.6738222451222</v>
      </c>
      <c r="FV63" s="11">
        <v>9779.017950426427</v>
      </c>
      <c r="FW63" s="11">
        <v>9821.434220159681</v>
      </c>
      <c r="FX63" s="11">
        <v>9838.135513969115</v>
      </c>
      <c r="FY63" s="11">
        <v>9857.4286615768779</v>
      </c>
      <c r="FZ63" s="11">
        <v>9874.2452191986067</v>
      </c>
      <c r="GA63" s="11">
        <v>9901.4547819486997</v>
      </c>
      <c r="GB63" s="11">
        <v>9922.9819174009899</v>
      </c>
      <c r="GC63" s="11">
        <v>9954.0976258923893</v>
      </c>
      <c r="GD63" s="11">
        <v>9988.1420165077998</v>
      </c>
      <c r="GE63" s="11">
        <v>10012.938672110253</v>
      </c>
      <c r="GF63" s="11">
        <v>10033.595547162446</v>
      </c>
      <c r="GG63" s="11">
        <v>10046.287288510401</v>
      </c>
      <c r="GH63" s="11">
        <v>10058.930188944694</v>
      </c>
      <c r="GI63" s="11">
        <v>10061.685839773543</v>
      </c>
      <c r="GJ63" s="11">
        <v>10069.693000556052</v>
      </c>
      <c r="GK63" s="11">
        <v>10072.225767656042</v>
      </c>
      <c r="GL63" s="11">
        <v>10085.43100008395</v>
      </c>
      <c r="GM63" s="11">
        <v>10068.550239778924</v>
      </c>
      <c r="GN63" s="11">
        <v>10074.736454623482</v>
      </c>
      <c r="GO63" s="11">
        <v>10079.642576567499</v>
      </c>
      <c r="GP63" s="11">
        <v>10084.992936379438</v>
      </c>
      <c r="GQ63" s="11">
        <v>10135.150250812301</v>
      </c>
      <c r="GR63" s="11">
        <v>10245.248897921485</v>
      </c>
      <c r="GS63" s="11">
        <v>10388.066699844365</v>
      </c>
      <c r="GT63" s="11">
        <v>10449.516134437868</v>
      </c>
      <c r="GU63" s="11">
        <v>10467.896842447322</v>
      </c>
      <c r="GV63" s="11">
        <v>10492.830609653456</v>
      </c>
      <c r="GW63" s="11">
        <v>10519.601462543904</v>
      </c>
      <c r="GX63" s="11">
        <v>10547.440830723548</v>
      </c>
      <c r="GY63" s="11">
        <v>10567.944609991304</v>
      </c>
      <c r="GZ63" s="11">
        <v>10713.159231175461</v>
      </c>
      <c r="HA63" s="11">
        <v>10734.226971408629</v>
      </c>
      <c r="HB63" s="11">
        <v>10749.920198918937</v>
      </c>
      <c r="HC63" s="11">
        <v>10766.345728825368</v>
      </c>
      <c r="HD63" s="11">
        <v>10778.514271849044</v>
      </c>
      <c r="HE63" s="11">
        <v>10786.519833673112</v>
      </c>
      <c r="HF63" s="11">
        <v>10772.164055953479</v>
      </c>
      <c r="HG63" s="11">
        <v>10808.0281462408</v>
      </c>
      <c r="HH63" s="11">
        <v>10805.218393617286</v>
      </c>
      <c r="HI63" s="11">
        <v>10824.937222917126</v>
      </c>
      <c r="HJ63" s="11">
        <v>10829.478183856889</v>
      </c>
      <c r="HK63" s="11">
        <v>10815.249208961885</v>
      </c>
      <c r="HL63" s="11">
        <v>10801.9635334499</v>
      </c>
      <c r="HM63" s="11">
        <v>10748.055877674638</v>
      </c>
      <c r="HN63" s="11">
        <v>10675.226257243699</v>
      </c>
      <c r="HO63" s="11">
        <v>10616.797962526314</v>
      </c>
      <c r="HP63" s="11">
        <v>10624.131374686811</v>
      </c>
      <c r="HQ63" s="11">
        <v>10611.127200117844</v>
      </c>
      <c r="HR63" s="11">
        <v>10507.120910763781</v>
      </c>
      <c r="HS63" s="11">
        <v>10501.959530384433</v>
      </c>
      <c r="HT63" s="11">
        <v>10503.380998434217</v>
      </c>
      <c r="HU63" s="11">
        <v>10459.233620469293</v>
      </c>
      <c r="HV63" s="11">
        <v>10453.396412270602</v>
      </c>
      <c r="HW63" s="11">
        <v>10453.196700018136</v>
      </c>
      <c r="HX63" s="11">
        <v>10458.037755011774</v>
      </c>
      <c r="HY63" s="11">
        <v>10464.465320736488</v>
      </c>
      <c r="HZ63" s="11">
        <v>10463.582721919323</v>
      </c>
      <c r="IA63" s="11">
        <v>10555.599234303039</v>
      </c>
      <c r="IB63" s="11">
        <v>10665.179016159778</v>
      </c>
      <c r="IC63" s="11">
        <v>10699.461477296431</v>
      </c>
      <c r="ID63" s="11">
        <v>10734.401411436105</v>
      </c>
      <c r="IE63" s="11">
        <v>10764.842637469441</v>
      </c>
      <c r="IF63" s="11">
        <v>10788.809487309522</v>
      </c>
      <c r="IG63" s="11">
        <v>10893.508794984076</v>
      </c>
      <c r="IH63" s="11">
        <v>10919.815974389829</v>
      </c>
      <c r="II63" s="11">
        <v>10956.832605345633</v>
      </c>
      <c r="IJ63" s="11">
        <v>10989.666307677073</v>
      </c>
      <c r="IK63" s="11">
        <v>11038.487673130592</v>
      </c>
      <c r="IL63" s="11">
        <v>11075.926791218846</v>
      </c>
      <c r="IM63" s="11">
        <v>11116.926617451812</v>
      </c>
      <c r="IN63" s="11">
        <v>11177.721404388481</v>
      </c>
      <c r="IO63" s="11">
        <v>11312.276911003804</v>
      </c>
      <c r="IP63" s="11">
        <v>11343.632583027649</v>
      </c>
      <c r="IQ63" s="11">
        <v>11342.116648052108</v>
      </c>
      <c r="IR63" s="11">
        <v>11389.92538944361</v>
      </c>
      <c r="IS63" s="11">
        <v>11451.607982184751</v>
      </c>
      <c r="IT63" s="11">
        <v>11488.088840226816</v>
      </c>
      <c r="IU63" s="11">
        <v>11509.229065980831</v>
      </c>
      <c r="IV63" s="11">
        <v>11525.566108350193</v>
      </c>
      <c r="IW63" s="11">
        <v>11530.894620254085</v>
      </c>
      <c r="IX63" s="11">
        <v>11540.412080816301</v>
      </c>
      <c r="IY63" s="11">
        <v>11559.767237170692</v>
      </c>
      <c r="IZ63" s="11">
        <v>11598.021107070694</v>
      </c>
      <c r="JA63" s="11">
        <v>11644.276268095444</v>
      </c>
      <c r="JB63" s="11">
        <v>11732.382922355064</v>
      </c>
      <c r="JC63" s="11">
        <v>11840.096435748903</v>
      </c>
      <c r="JD63" s="11">
        <v>11921.442572214779</v>
      </c>
      <c r="JE63" s="11">
        <v>11941.96712556025</v>
      </c>
      <c r="JF63" s="11">
        <v>11957.586502006563</v>
      </c>
      <c r="JG63" s="11">
        <v>11960.440759779864</v>
      </c>
      <c r="JH63" s="11">
        <v>12043.869779985902</v>
      </c>
      <c r="JI63" s="11">
        <v>12090.828793968145</v>
      </c>
      <c r="JJ63" s="11">
        <v>12099.207356850964</v>
      </c>
      <c r="JK63" s="11">
        <v>12064.187835913004</v>
      </c>
      <c r="JL63" s="11">
        <v>12106.644589823976</v>
      </c>
      <c r="JM63" s="11">
        <v>12102.558724647608</v>
      </c>
      <c r="JN63" s="11">
        <v>12044.349310296213</v>
      </c>
      <c r="JO63" s="11">
        <v>12147.414606839688</v>
      </c>
      <c r="JP63" s="11">
        <v>12239.360545986052</v>
      </c>
      <c r="JQ63" s="11">
        <v>12252.546981648733</v>
      </c>
      <c r="JR63" s="11">
        <v>12299.233013174477</v>
      </c>
      <c r="JS63" s="11">
        <v>12339.324485688019</v>
      </c>
      <c r="JT63" s="11">
        <v>12471.100725768529</v>
      </c>
      <c r="JU63" s="11">
        <v>12532.427515146897</v>
      </c>
      <c r="JV63" s="11">
        <v>12507.673831402115</v>
      </c>
      <c r="JW63" s="11">
        <v>12457.455614308014</v>
      </c>
      <c r="JX63" s="11">
        <v>12464.355269788801</v>
      </c>
      <c r="JY63" s="11">
        <v>12461.100810222477</v>
      </c>
      <c r="JZ63" s="11">
        <v>12451.973772389019</v>
      </c>
      <c r="KA63" s="11">
        <v>12446.429094667041</v>
      </c>
      <c r="KB63" s="11">
        <v>12443.001658813047</v>
      </c>
      <c r="KC63" s="11">
        <v>12431.24054046872</v>
      </c>
      <c r="KD63" s="11">
        <v>12416.702930404357</v>
      </c>
      <c r="KE63" s="11">
        <v>12412.520930932924</v>
      </c>
      <c r="KF63" s="11">
        <v>12419.790417483538</v>
      </c>
      <c r="KG63" s="11">
        <v>12419.406267517794</v>
      </c>
      <c r="KH63" s="11">
        <v>12431.932074979568</v>
      </c>
      <c r="KI63" s="11">
        <v>12428.799040342261</v>
      </c>
      <c r="KJ63" s="11">
        <v>12446.273580137449</v>
      </c>
      <c r="KK63" s="11">
        <v>12447.956030445448</v>
      </c>
      <c r="KL63" s="23"/>
      <c r="KM63" s="11">
        <f>SMALL(Tabela2[[#This Row],[1]:[285]],1)</f>
        <v>0.83458663983971793</v>
      </c>
      <c r="KN63" s="11">
        <f>MATCH(Tabela2[[#This Row],[1° menor]],Tabela2[[#This Row],[1]:[285]],0)</f>
        <v>1</v>
      </c>
      <c r="KO6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63" s="11">
        <f>VLOOKUP(Tabela2[[#This Row],[Shape]],shape!A:D,4,0)+VLOOKUP(Tabela2[[#This Row],[Shape]]+1,shape!A:E,5,0)*Tabela2[[#This Row],[% avanc]]</f>
        <v>3.8776556234191881</v>
      </c>
      <c r="KQ63" s="15">
        <f>Tabela2[[#This Row],[8686,881807]]/Tabela2[[#Headers],[8686,881807]]</f>
        <v>4.4638061269517033E-4</v>
      </c>
      <c r="KR63" s="11">
        <f>Tabela2[[#This Row],[8686,881807]]-KP62</f>
        <v>0</v>
      </c>
      <c r="KS63" s="11">
        <f>(Tabela2[[#This Row],[hora bus]]-H62)*86400</f>
        <v>33.99999977555126</v>
      </c>
      <c r="KT63" s="11">
        <f>Tabela2[[#This Row],[desloc]]/Tabela2[[#This Row],[seconds]]</f>
        <v>0</v>
      </c>
      <c r="KU63" s="11">
        <f>Tabela2[[#This Row],[spd m/s]]*3.6</f>
        <v>0</v>
      </c>
      <c r="KV63" s="23"/>
      <c r="KW63" s="22">
        <f t="shared" si="0"/>
        <v>0</v>
      </c>
      <c r="KX63" s="23">
        <f t="shared" si="1"/>
        <v>0.5</v>
      </c>
      <c r="KY63" s="23">
        <f t="shared" si="2"/>
        <v>1</v>
      </c>
      <c r="KZ63" s="23">
        <f t="shared" si="3"/>
        <v>3</v>
      </c>
      <c r="LA63" s="23">
        <f t="shared" si="4"/>
        <v>0</v>
      </c>
      <c r="LB63" s="23">
        <f t="shared" si="5"/>
        <v>1</v>
      </c>
      <c r="LC63" s="23">
        <f t="shared" si="6"/>
        <v>3</v>
      </c>
      <c r="LD63" s="23">
        <f t="shared" si="7"/>
        <v>0</v>
      </c>
      <c r="LE63" s="23">
        <f t="shared" si="8"/>
        <v>3.8776556234191881</v>
      </c>
      <c r="LF63" s="22">
        <f t="shared" si="17"/>
        <v>0</v>
      </c>
      <c r="LG63" s="23">
        <f t="shared" si="9"/>
        <v>0.5</v>
      </c>
      <c r="LH63" s="23">
        <f t="shared" si="10"/>
        <v>0.5</v>
      </c>
      <c r="LI63" s="23">
        <f t="shared" si="11"/>
        <v>8570.3152119992501</v>
      </c>
      <c r="LJ63" s="23">
        <f t="shared" si="12"/>
        <v>3.8776556234191881</v>
      </c>
      <c r="LK63" s="23">
        <f t="shared" si="13"/>
        <v>0.5</v>
      </c>
      <c r="LL63" s="23">
        <f t="shared" si="14"/>
        <v>0</v>
      </c>
      <c r="LM63" s="23">
        <f t="shared" si="15"/>
        <v>1</v>
      </c>
      <c r="LN63" s="23">
        <f t="shared" si="16"/>
        <v>1</v>
      </c>
    </row>
    <row r="64" spans="1:326" x14ac:dyDescent="0.25">
      <c r="A64" s="22">
        <v>10</v>
      </c>
      <c r="B64" s="22">
        <v>2</v>
      </c>
      <c r="C64" s="23" t="s">
        <v>1311</v>
      </c>
      <c r="D64" s="22">
        <v>332</v>
      </c>
      <c r="E64" s="24">
        <v>0.87916666666666665</v>
      </c>
      <c r="F64" s="23" t="s">
        <v>775</v>
      </c>
      <c r="G64" s="23" t="b">
        <v>1</v>
      </c>
      <c r="H64" s="25">
        <v>43538.879687499997</v>
      </c>
      <c r="I64" s="26" t="s">
        <v>681</v>
      </c>
      <c r="J64" s="23" t="s">
        <v>682</v>
      </c>
      <c r="K64" s="11">
        <f>IF(AND(Tabela2[[#This Row],[hora bus]]=H63,Tabela2[[#This Row],[lat bus]]=I63,Tabela2[[#This Row],[lon bus]]=J63),1,0)</f>
        <v>0</v>
      </c>
      <c r="L64" s="23"/>
      <c r="M64" s="11">
        <v>118</v>
      </c>
      <c r="N64" s="11">
        <v>0.83458663983971793</v>
      </c>
      <c r="O64" s="11">
        <v>1.3984196839489078</v>
      </c>
      <c r="P64" s="11">
        <v>9.4267941257220311</v>
      </c>
      <c r="Q64" s="11">
        <v>19.688773108132185</v>
      </c>
      <c r="R64" s="11">
        <v>75.195397337780264</v>
      </c>
      <c r="S64" s="11">
        <v>159.30451526494889</v>
      </c>
      <c r="T64" s="11">
        <v>180.18195583801287</v>
      </c>
      <c r="U64" s="11">
        <v>199.79338924508923</v>
      </c>
      <c r="V64" s="11">
        <v>211.09716553928146</v>
      </c>
      <c r="W64" s="11">
        <v>227.14293750271159</v>
      </c>
      <c r="X64" s="11">
        <v>239.59169647723874</v>
      </c>
      <c r="Y64" s="11">
        <v>250.11206903549589</v>
      </c>
      <c r="Z64" s="11">
        <v>275.30364977201225</v>
      </c>
      <c r="AA64" s="11">
        <v>294.46895517304961</v>
      </c>
      <c r="AB64" s="11">
        <v>320.19106785367666</v>
      </c>
      <c r="AC64" s="11">
        <v>332.17949791971603</v>
      </c>
      <c r="AD64" s="11">
        <v>348.04076670293443</v>
      </c>
      <c r="AE64" s="11">
        <v>372.23091522388552</v>
      </c>
      <c r="AF64" s="11">
        <v>373.05585750378327</v>
      </c>
      <c r="AG64" s="11">
        <v>433.84569918205443</v>
      </c>
      <c r="AH64" s="11">
        <v>469.02374511556127</v>
      </c>
      <c r="AI64" s="11">
        <v>499.67607388344703</v>
      </c>
      <c r="AJ64" s="11">
        <v>523.47830821792434</v>
      </c>
      <c r="AK64" s="11">
        <v>544.81141607945688</v>
      </c>
      <c r="AL64" s="11">
        <v>559.9004097040812</v>
      </c>
      <c r="AM64" s="11">
        <v>585.98771261657532</v>
      </c>
      <c r="AN64" s="11">
        <v>594.50788944836063</v>
      </c>
      <c r="AO64" s="11">
        <v>599.8950753359245</v>
      </c>
      <c r="AP64" s="11">
        <v>602.43355425919754</v>
      </c>
      <c r="AQ64" s="11">
        <v>609.53499398530153</v>
      </c>
      <c r="AR64" s="11">
        <v>609.5933977620092</v>
      </c>
      <c r="AS64" s="11">
        <v>603.71880286526709</v>
      </c>
      <c r="AT64" s="11">
        <v>609.45835281434404</v>
      </c>
      <c r="AU64" s="11">
        <v>613.60649452394352</v>
      </c>
      <c r="AV64" s="11">
        <v>605.61020293550882</v>
      </c>
      <c r="AW64" s="11">
        <v>608.32810058706082</v>
      </c>
      <c r="AX64" s="11">
        <v>622.97194103037293</v>
      </c>
      <c r="AY64" s="11">
        <v>642.28327131710535</v>
      </c>
      <c r="AZ64" s="11">
        <v>665.20596166221469</v>
      </c>
      <c r="BA64" s="11">
        <v>691.17393543887101</v>
      </c>
      <c r="BB64" s="11">
        <v>724.84333895562133</v>
      </c>
      <c r="BC64" s="11">
        <v>773.63812755161598</v>
      </c>
      <c r="BD64" s="11">
        <v>844.46226035941891</v>
      </c>
      <c r="BE64" s="11">
        <v>911.23618194706376</v>
      </c>
      <c r="BF64" s="11">
        <v>932.86527223275039</v>
      </c>
      <c r="BG64" s="11">
        <v>958.04135839229252</v>
      </c>
      <c r="BH64" s="11">
        <v>1001.7149381650798</v>
      </c>
      <c r="BI64" s="11">
        <v>1024.9959211584271</v>
      </c>
      <c r="BJ64" s="11">
        <v>1048.1727764714142</v>
      </c>
      <c r="BK64" s="11">
        <v>1080.0184074949607</v>
      </c>
      <c r="BL64" s="11">
        <v>1163.4808684345098</v>
      </c>
      <c r="BM64" s="11">
        <v>1429.3703496024175</v>
      </c>
      <c r="BN64" s="11">
        <v>1610.1385446972781</v>
      </c>
      <c r="BO64" s="11">
        <v>1664.0038873728233</v>
      </c>
      <c r="BP64" s="11">
        <v>1794.1242484398404</v>
      </c>
      <c r="BQ64" s="11">
        <v>1818.9378647754288</v>
      </c>
      <c r="BR64" s="11">
        <v>1920.5792764721948</v>
      </c>
      <c r="BS64" s="11">
        <v>2023.456323096907</v>
      </c>
      <c r="BT64" s="11">
        <v>2062.7199622631242</v>
      </c>
      <c r="BU64" s="11">
        <v>2093.7864244056359</v>
      </c>
      <c r="BV64" s="11">
        <v>2172.8574253488505</v>
      </c>
      <c r="BW64" s="11">
        <v>2191.8290547309048</v>
      </c>
      <c r="BX64" s="11">
        <v>2295.4935471481876</v>
      </c>
      <c r="BY64" s="11">
        <v>2324.6369620900828</v>
      </c>
      <c r="BZ64" s="11">
        <v>2412.5365562142952</v>
      </c>
      <c r="CA64" s="11">
        <v>2432.6327643351483</v>
      </c>
      <c r="CB64" s="11">
        <v>2466.8518007263533</v>
      </c>
      <c r="CC64" s="11">
        <v>2515.2508761381587</v>
      </c>
      <c r="CD64" s="11">
        <v>2622.1218445308405</v>
      </c>
      <c r="CE64" s="11">
        <v>2708.3090496803202</v>
      </c>
      <c r="CF64" s="11">
        <v>2796.8178431894862</v>
      </c>
      <c r="CG64" s="11">
        <v>2873.8082765070517</v>
      </c>
      <c r="CH64" s="11">
        <v>3061.6775590172806</v>
      </c>
      <c r="CI64" s="11">
        <v>3133.3825096557152</v>
      </c>
      <c r="CJ64" s="11">
        <v>3320.0285201183906</v>
      </c>
      <c r="CK64" s="11">
        <v>3391.2986814978881</v>
      </c>
      <c r="CL64" s="11">
        <v>3478.6413522149041</v>
      </c>
      <c r="CM64" s="11">
        <v>3505.4667594392477</v>
      </c>
      <c r="CN64" s="11">
        <v>3552.1278475871927</v>
      </c>
      <c r="CO64" s="11">
        <v>3608.1458168222821</v>
      </c>
      <c r="CP64" s="11">
        <v>3687.4332746012733</v>
      </c>
      <c r="CQ64" s="11">
        <v>3737.1928476528274</v>
      </c>
      <c r="CR64" s="11">
        <v>3929.1744458657076</v>
      </c>
      <c r="CS64" s="11">
        <v>4104.0052570842136</v>
      </c>
      <c r="CT64" s="11">
        <v>4176.4577406368426</v>
      </c>
      <c r="CU64" s="11">
        <v>4203.4628929622522</v>
      </c>
      <c r="CV64" s="11">
        <v>4243.0993420587138</v>
      </c>
      <c r="CW64" s="11">
        <v>4338.9296512059445</v>
      </c>
      <c r="CX64" s="11">
        <v>4464.5231926731885</v>
      </c>
      <c r="CY64" s="11">
        <v>4524.2760657256158</v>
      </c>
      <c r="CZ64" s="11">
        <v>4578.6984197787751</v>
      </c>
      <c r="DA64" s="11">
        <v>4625.9862234456259</v>
      </c>
      <c r="DB64" s="11">
        <v>4670.5685961378485</v>
      </c>
      <c r="DC64" s="11">
        <v>4713.1890396674316</v>
      </c>
      <c r="DD64" s="11">
        <v>4798.4137717572912</v>
      </c>
      <c r="DE64" s="11">
        <v>4807.037159512015</v>
      </c>
      <c r="DF64" s="11">
        <v>4833.3595568537676</v>
      </c>
      <c r="DG64" s="11">
        <v>4837.4660928582471</v>
      </c>
      <c r="DH64" s="11">
        <v>4868.9105840188495</v>
      </c>
      <c r="DI64" s="11">
        <v>4890.8441073800923</v>
      </c>
      <c r="DJ64" s="11">
        <v>4933.7892254471935</v>
      </c>
      <c r="DK64" s="11">
        <v>5000.7579650678817</v>
      </c>
      <c r="DL64" s="11">
        <v>5355.0982520495172</v>
      </c>
      <c r="DM64" s="11">
        <v>5481.4636259201425</v>
      </c>
      <c r="DN64" s="11">
        <v>5566.547527242612</v>
      </c>
      <c r="DO64" s="11">
        <v>5659.2630610073802</v>
      </c>
      <c r="DP64" s="11">
        <v>5693.1558385127737</v>
      </c>
      <c r="DQ64" s="11">
        <v>5776.9445825899438</v>
      </c>
      <c r="DR64" s="11">
        <v>5792.6247187292447</v>
      </c>
      <c r="DS64" s="11">
        <v>5803.4741841190025</v>
      </c>
      <c r="DT64" s="11">
        <v>5813.7715248560444</v>
      </c>
      <c r="DU64" s="11">
        <v>5824.9346720622971</v>
      </c>
      <c r="DV64" s="11">
        <v>5825.1745121438535</v>
      </c>
      <c r="DW64" s="11">
        <v>5821.2504329611656</v>
      </c>
      <c r="DX64" s="11">
        <v>5744.9467721272558</v>
      </c>
      <c r="DY64" s="11">
        <v>5825.3656271915142</v>
      </c>
      <c r="DZ64" s="11">
        <v>5822.8710960649087</v>
      </c>
      <c r="EA64" s="11">
        <v>5848.1092840949059</v>
      </c>
      <c r="EB64" s="11">
        <v>5986.6876289379934</v>
      </c>
      <c r="EC64" s="11">
        <v>6020.0909995452303</v>
      </c>
      <c r="ED64" s="11">
        <v>6207.0095294329822</v>
      </c>
      <c r="EE64" s="11">
        <v>6268.6393389472287</v>
      </c>
      <c r="EF64" s="11">
        <v>6478.5792596829533</v>
      </c>
      <c r="EG64" s="11">
        <v>6641.8090630503166</v>
      </c>
      <c r="EH64" s="11">
        <v>6783.6444952193469</v>
      </c>
      <c r="EI64" s="11">
        <v>6896.9965306641579</v>
      </c>
      <c r="EJ64" s="11">
        <v>6959.1088579445704</v>
      </c>
      <c r="EK64" s="11">
        <v>7002.153431776841</v>
      </c>
      <c r="EL64" s="11">
        <v>7073.1953672712252</v>
      </c>
      <c r="EM64" s="11">
        <v>7075.3262845401323</v>
      </c>
      <c r="EN64" s="11">
        <v>7151.6879619664223</v>
      </c>
      <c r="EO64" s="11">
        <v>7240.8180322916714</v>
      </c>
      <c r="EP64" s="11">
        <v>7286.4661372792516</v>
      </c>
      <c r="EQ64" s="11">
        <v>7427.4147993236202</v>
      </c>
      <c r="ER64" s="11">
        <v>7503.528752018271</v>
      </c>
      <c r="ES64" s="11">
        <v>7641.9445001082595</v>
      </c>
      <c r="ET64" s="11">
        <v>7706.9969287432486</v>
      </c>
      <c r="EU64" s="11">
        <v>7783.839371621817</v>
      </c>
      <c r="EV64" s="11">
        <v>7848.003579749442</v>
      </c>
      <c r="EW64" s="11">
        <v>7920.0502191520318</v>
      </c>
      <c r="EX64" s="11">
        <v>8170.1976758281144</v>
      </c>
      <c r="EY64" s="11">
        <v>8253.8507761105539</v>
      </c>
      <c r="EZ64" s="11">
        <v>8427.0913450311855</v>
      </c>
      <c r="FA64" s="11">
        <v>8594.2438038042274</v>
      </c>
      <c r="FB64" s="11">
        <v>8676.6840382255305</v>
      </c>
      <c r="FC64" s="11">
        <v>8717.7247633272764</v>
      </c>
      <c r="FD64" s="11">
        <v>8771.4739760100674</v>
      </c>
      <c r="FE64" s="11">
        <v>8893.6135699383703</v>
      </c>
      <c r="FF64" s="11">
        <v>9065.0338004001496</v>
      </c>
      <c r="FG64" s="11">
        <v>9089.4518895774327</v>
      </c>
      <c r="FH64" s="11">
        <v>9132.4613225008943</v>
      </c>
      <c r="FI64" s="11">
        <v>9213.2517811949929</v>
      </c>
      <c r="FJ64" s="11">
        <v>9258.5529202091093</v>
      </c>
      <c r="FK64" s="11">
        <v>9276.9443705762678</v>
      </c>
      <c r="FL64" s="11">
        <v>9293.0114538271737</v>
      </c>
      <c r="FM64" s="11">
        <v>9300.2906392708373</v>
      </c>
      <c r="FN64" s="11">
        <v>9335.0232682876049</v>
      </c>
      <c r="FO64" s="11">
        <v>9357.4087411423534</v>
      </c>
      <c r="FP64" s="11">
        <v>9382.7990856108881</v>
      </c>
      <c r="FQ64" s="11">
        <v>9409.1385400335821</v>
      </c>
      <c r="FR64" s="11">
        <v>9421.1906549559717</v>
      </c>
      <c r="FS64" s="11">
        <v>9466.7581936920196</v>
      </c>
      <c r="FT64" s="11">
        <v>9539.1484753576369</v>
      </c>
      <c r="FU64" s="11">
        <v>9641.6738222451222</v>
      </c>
      <c r="FV64" s="11">
        <v>9779.017950426427</v>
      </c>
      <c r="FW64" s="11">
        <v>9821.434220159681</v>
      </c>
      <c r="FX64" s="11">
        <v>9838.135513969115</v>
      </c>
      <c r="FY64" s="11">
        <v>9857.4286615768779</v>
      </c>
      <c r="FZ64" s="11">
        <v>9874.2452191986067</v>
      </c>
      <c r="GA64" s="11">
        <v>9901.4547819486997</v>
      </c>
      <c r="GB64" s="11">
        <v>9922.9819174009899</v>
      </c>
      <c r="GC64" s="11">
        <v>9954.0976258923893</v>
      </c>
      <c r="GD64" s="11">
        <v>9988.1420165077998</v>
      </c>
      <c r="GE64" s="11">
        <v>10012.938672110253</v>
      </c>
      <c r="GF64" s="11">
        <v>10033.595547162446</v>
      </c>
      <c r="GG64" s="11">
        <v>10046.287288510401</v>
      </c>
      <c r="GH64" s="11">
        <v>10058.930188944694</v>
      </c>
      <c r="GI64" s="11">
        <v>10061.685839773543</v>
      </c>
      <c r="GJ64" s="11">
        <v>10069.693000556052</v>
      </c>
      <c r="GK64" s="11">
        <v>10072.225767656042</v>
      </c>
      <c r="GL64" s="11">
        <v>10085.43100008395</v>
      </c>
      <c r="GM64" s="11">
        <v>10068.550239778924</v>
      </c>
      <c r="GN64" s="11">
        <v>10074.736454623482</v>
      </c>
      <c r="GO64" s="11">
        <v>10079.642576567499</v>
      </c>
      <c r="GP64" s="11">
        <v>10084.992936379438</v>
      </c>
      <c r="GQ64" s="11">
        <v>10135.150250812301</v>
      </c>
      <c r="GR64" s="11">
        <v>10245.248897921485</v>
      </c>
      <c r="GS64" s="11">
        <v>10388.066699844365</v>
      </c>
      <c r="GT64" s="11">
        <v>10449.516134437868</v>
      </c>
      <c r="GU64" s="11">
        <v>10467.896842447322</v>
      </c>
      <c r="GV64" s="11">
        <v>10492.830609653456</v>
      </c>
      <c r="GW64" s="11">
        <v>10519.601462543904</v>
      </c>
      <c r="GX64" s="11">
        <v>10547.440830723548</v>
      </c>
      <c r="GY64" s="11">
        <v>10567.944609991304</v>
      </c>
      <c r="GZ64" s="11">
        <v>10713.159231175461</v>
      </c>
      <c r="HA64" s="11">
        <v>10734.226971408629</v>
      </c>
      <c r="HB64" s="11">
        <v>10749.920198918937</v>
      </c>
      <c r="HC64" s="11">
        <v>10766.345728825368</v>
      </c>
      <c r="HD64" s="11">
        <v>10778.514271849044</v>
      </c>
      <c r="HE64" s="11">
        <v>10786.519833673112</v>
      </c>
      <c r="HF64" s="11">
        <v>10772.164055953479</v>
      </c>
      <c r="HG64" s="11">
        <v>10808.0281462408</v>
      </c>
      <c r="HH64" s="11">
        <v>10805.218393617286</v>
      </c>
      <c r="HI64" s="11">
        <v>10824.937222917126</v>
      </c>
      <c r="HJ64" s="11">
        <v>10829.478183856889</v>
      </c>
      <c r="HK64" s="11">
        <v>10815.249208961885</v>
      </c>
      <c r="HL64" s="11">
        <v>10801.9635334499</v>
      </c>
      <c r="HM64" s="11">
        <v>10748.055877674638</v>
      </c>
      <c r="HN64" s="11">
        <v>10675.226257243699</v>
      </c>
      <c r="HO64" s="11">
        <v>10616.797962526314</v>
      </c>
      <c r="HP64" s="11">
        <v>10624.131374686811</v>
      </c>
      <c r="HQ64" s="11">
        <v>10611.127200117844</v>
      </c>
      <c r="HR64" s="11">
        <v>10507.120910763781</v>
      </c>
      <c r="HS64" s="11">
        <v>10501.959530384433</v>
      </c>
      <c r="HT64" s="11">
        <v>10503.380998434217</v>
      </c>
      <c r="HU64" s="11">
        <v>10459.233620469293</v>
      </c>
      <c r="HV64" s="11">
        <v>10453.396412270602</v>
      </c>
      <c r="HW64" s="11">
        <v>10453.196700018136</v>
      </c>
      <c r="HX64" s="11">
        <v>10458.037755011774</v>
      </c>
      <c r="HY64" s="11">
        <v>10464.465320736488</v>
      </c>
      <c r="HZ64" s="11">
        <v>10463.582721919323</v>
      </c>
      <c r="IA64" s="11">
        <v>10555.599234303039</v>
      </c>
      <c r="IB64" s="11">
        <v>10665.179016159778</v>
      </c>
      <c r="IC64" s="11">
        <v>10699.461477296431</v>
      </c>
      <c r="ID64" s="11">
        <v>10734.401411436105</v>
      </c>
      <c r="IE64" s="11">
        <v>10764.842637469441</v>
      </c>
      <c r="IF64" s="11">
        <v>10788.809487309522</v>
      </c>
      <c r="IG64" s="11">
        <v>10893.508794984076</v>
      </c>
      <c r="IH64" s="11">
        <v>10919.815974389829</v>
      </c>
      <c r="II64" s="11">
        <v>10956.832605345633</v>
      </c>
      <c r="IJ64" s="11">
        <v>10989.666307677073</v>
      </c>
      <c r="IK64" s="11">
        <v>11038.487673130592</v>
      </c>
      <c r="IL64" s="11">
        <v>11075.926791218846</v>
      </c>
      <c r="IM64" s="11">
        <v>11116.926617451812</v>
      </c>
      <c r="IN64" s="11">
        <v>11177.721404388481</v>
      </c>
      <c r="IO64" s="11">
        <v>11312.276911003804</v>
      </c>
      <c r="IP64" s="11">
        <v>11343.632583027649</v>
      </c>
      <c r="IQ64" s="11">
        <v>11342.116648052108</v>
      </c>
      <c r="IR64" s="11">
        <v>11389.92538944361</v>
      </c>
      <c r="IS64" s="11">
        <v>11451.607982184751</v>
      </c>
      <c r="IT64" s="11">
        <v>11488.088840226816</v>
      </c>
      <c r="IU64" s="11">
        <v>11509.229065980831</v>
      </c>
      <c r="IV64" s="11">
        <v>11525.566108350193</v>
      </c>
      <c r="IW64" s="11">
        <v>11530.894620254085</v>
      </c>
      <c r="IX64" s="11">
        <v>11540.412080816301</v>
      </c>
      <c r="IY64" s="11">
        <v>11559.767237170692</v>
      </c>
      <c r="IZ64" s="11">
        <v>11598.021107070694</v>
      </c>
      <c r="JA64" s="11">
        <v>11644.276268095444</v>
      </c>
      <c r="JB64" s="11">
        <v>11732.382922355064</v>
      </c>
      <c r="JC64" s="11">
        <v>11840.096435748903</v>
      </c>
      <c r="JD64" s="11">
        <v>11921.442572214779</v>
      </c>
      <c r="JE64" s="11">
        <v>11941.96712556025</v>
      </c>
      <c r="JF64" s="11">
        <v>11957.586502006563</v>
      </c>
      <c r="JG64" s="11">
        <v>11960.440759779864</v>
      </c>
      <c r="JH64" s="11">
        <v>12043.869779985902</v>
      </c>
      <c r="JI64" s="11">
        <v>12090.828793968145</v>
      </c>
      <c r="JJ64" s="11">
        <v>12099.207356850964</v>
      </c>
      <c r="JK64" s="11">
        <v>12064.187835913004</v>
      </c>
      <c r="JL64" s="11">
        <v>12106.644589823976</v>
      </c>
      <c r="JM64" s="11">
        <v>12102.558724647608</v>
      </c>
      <c r="JN64" s="11">
        <v>12044.349310296213</v>
      </c>
      <c r="JO64" s="11">
        <v>12147.414606839688</v>
      </c>
      <c r="JP64" s="11">
        <v>12239.360545986052</v>
      </c>
      <c r="JQ64" s="11">
        <v>12252.546981648733</v>
      </c>
      <c r="JR64" s="11">
        <v>12299.233013174477</v>
      </c>
      <c r="JS64" s="11">
        <v>12339.324485688019</v>
      </c>
      <c r="JT64" s="11">
        <v>12471.100725768529</v>
      </c>
      <c r="JU64" s="11">
        <v>12532.427515146897</v>
      </c>
      <c r="JV64" s="11">
        <v>12507.673831402115</v>
      </c>
      <c r="JW64" s="11">
        <v>12457.455614308014</v>
      </c>
      <c r="JX64" s="11">
        <v>12464.355269788801</v>
      </c>
      <c r="JY64" s="11">
        <v>12461.100810222477</v>
      </c>
      <c r="JZ64" s="11">
        <v>12451.973772389019</v>
      </c>
      <c r="KA64" s="11">
        <v>12446.429094667041</v>
      </c>
      <c r="KB64" s="11">
        <v>12443.001658813047</v>
      </c>
      <c r="KC64" s="11">
        <v>12431.24054046872</v>
      </c>
      <c r="KD64" s="11">
        <v>12416.702930404357</v>
      </c>
      <c r="KE64" s="11">
        <v>12412.520930932924</v>
      </c>
      <c r="KF64" s="11">
        <v>12419.790417483538</v>
      </c>
      <c r="KG64" s="11">
        <v>12419.406267517794</v>
      </c>
      <c r="KH64" s="11">
        <v>12431.932074979568</v>
      </c>
      <c r="KI64" s="11">
        <v>12428.799040342261</v>
      </c>
      <c r="KJ64" s="11">
        <v>12446.273580137449</v>
      </c>
      <c r="KK64" s="11">
        <v>12447.956030445448</v>
      </c>
      <c r="KL64" s="23"/>
      <c r="KM64" s="11">
        <f>SMALL(Tabela2[[#This Row],[1]:[285]],1)</f>
        <v>0.83458663983971793</v>
      </c>
      <c r="KN64" s="11">
        <f>MATCH(Tabela2[[#This Row],[1° menor]],Tabela2[[#This Row],[1]:[285]],0)</f>
        <v>1</v>
      </c>
      <c r="KO6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64" s="11">
        <f>VLOOKUP(Tabela2[[#This Row],[Shape]],shape!A:D,4,0)+VLOOKUP(Tabela2[[#This Row],[Shape]]+1,shape!A:E,5,0)*Tabela2[[#This Row],[% avanc]]</f>
        <v>3.8776556234191881</v>
      </c>
      <c r="KQ64" s="15">
        <f>Tabela2[[#This Row],[8686,881807]]/Tabela2[[#Headers],[8686,881807]]</f>
        <v>4.4638061269517033E-4</v>
      </c>
      <c r="KR64" s="11">
        <f>Tabela2[[#This Row],[8686,881807]]-KP63</f>
        <v>0</v>
      </c>
      <c r="KS64" s="11">
        <f>(Tabela2[[#This Row],[hora bus]]-H63)*86400</f>
        <v>44.999999832361937</v>
      </c>
      <c r="KT64" s="11">
        <f>Tabela2[[#This Row],[desloc]]/Tabela2[[#This Row],[seconds]]</f>
        <v>0</v>
      </c>
      <c r="KU64" s="11">
        <f>Tabela2[[#This Row],[spd m/s]]*3.6</f>
        <v>0</v>
      </c>
      <c r="KV64" s="23"/>
      <c r="KW64" s="22">
        <f t="shared" si="0"/>
        <v>0</v>
      </c>
      <c r="KX64" s="23">
        <f t="shared" si="1"/>
        <v>0.5</v>
      </c>
      <c r="KY64" s="23">
        <f t="shared" si="2"/>
        <v>1</v>
      </c>
      <c r="KZ64" s="23">
        <f t="shared" si="3"/>
        <v>2</v>
      </c>
      <c r="LA64" s="23">
        <f t="shared" si="4"/>
        <v>0</v>
      </c>
      <c r="LB64" s="23">
        <f t="shared" si="5"/>
        <v>1</v>
      </c>
      <c r="LC64" s="23">
        <f t="shared" si="6"/>
        <v>2</v>
      </c>
      <c r="LD64" s="23">
        <f t="shared" si="7"/>
        <v>0</v>
      </c>
      <c r="LE64" s="23">
        <f t="shared" si="8"/>
        <v>3.8776556234191881</v>
      </c>
      <c r="LF64" s="22">
        <f t="shared" si="17"/>
        <v>0</v>
      </c>
      <c r="LG64" s="23">
        <f t="shared" si="9"/>
        <v>0.5</v>
      </c>
      <c r="LH64" s="23">
        <f t="shared" si="10"/>
        <v>0.5</v>
      </c>
      <c r="LI64" s="23">
        <f t="shared" si="11"/>
        <v>8570.3152119992501</v>
      </c>
      <c r="LJ64" s="23">
        <f t="shared" si="12"/>
        <v>3.8776556234191881</v>
      </c>
      <c r="LK64" s="23">
        <f t="shared" si="13"/>
        <v>0.5</v>
      </c>
      <c r="LL64" s="23">
        <f t="shared" si="14"/>
        <v>0</v>
      </c>
      <c r="LM64" s="23">
        <f t="shared" si="15"/>
        <v>1</v>
      </c>
      <c r="LN64" s="23">
        <f t="shared" si="16"/>
        <v>1</v>
      </c>
    </row>
    <row r="65" spans="1:326" x14ac:dyDescent="0.25">
      <c r="A65" s="22">
        <v>12</v>
      </c>
      <c r="B65" s="22">
        <v>2</v>
      </c>
      <c r="C65" s="23" t="s">
        <v>1313</v>
      </c>
      <c r="D65" s="22">
        <v>332</v>
      </c>
      <c r="E65" s="24">
        <v>0.87986111111111109</v>
      </c>
      <c r="F65" s="23" t="s">
        <v>775</v>
      </c>
      <c r="G65" s="23" t="b">
        <v>1</v>
      </c>
      <c r="H65" s="25">
        <v>43538.880370370367</v>
      </c>
      <c r="I65" s="26" t="s">
        <v>681</v>
      </c>
      <c r="J65" s="23" t="s">
        <v>682</v>
      </c>
      <c r="K65" s="11">
        <f>IF(AND(Tabela2[[#This Row],[hora bus]]=H64,Tabela2[[#This Row],[lat bus]]=I64,Tabela2[[#This Row],[lon bus]]=J64),1,0)</f>
        <v>0</v>
      </c>
      <c r="L65" s="23"/>
      <c r="M65" s="11">
        <v>120</v>
      </c>
      <c r="N65" s="11">
        <v>0.83458663983971793</v>
      </c>
      <c r="O65" s="11">
        <v>1.3984196839489078</v>
      </c>
      <c r="P65" s="11">
        <v>9.4267941257220311</v>
      </c>
      <c r="Q65" s="11">
        <v>19.688773108132185</v>
      </c>
      <c r="R65" s="11">
        <v>75.195397337780264</v>
      </c>
      <c r="S65" s="11">
        <v>159.30451526494889</v>
      </c>
      <c r="T65" s="11">
        <v>180.18195583801287</v>
      </c>
      <c r="U65" s="11">
        <v>199.79338924508923</v>
      </c>
      <c r="V65" s="11">
        <v>211.09716553928146</v>
      </c>
      <c r="W65" s="11">
        <v>227.14293750271159</v>
      </c>
      <c r="X65" s="11">
        <v>239.59169647723874</v>
      </c>
      <c r="Y65" s="11">
        <v>250.11206903549589</v>
      </c>
      <c r="Z65" s="11">
        <v>275.30364977201225</v>
      </c>
      <c r="AA65" s="11">
        <v>294.46895517304961</v>
      </c>
      <c r="AB65" s="11">
        <v>320.19106785367666</v>
      </c>
      <c r="AC65" s="11">
        <v>332.17949791971603</v>
      </c>
      <c r="AD65" s="11">
        <v>348.04076670293443</v>
      </c>
      <c r="AE65" s="11">
        <v>372.23091522388552</v>
      </c>
      <c r="AF65" s="11">
        <v>373.05585750378327</v>
      </c>
      <c r="AG65" s="11">
        <v>433.84569918205443</v>
      </c>
      <c r="AH65" s="11">
        <v>469.02374511556127</v>
      </c>
      <c r="AI65" s="11">
        <v>499.67607388344703</v>
      </c>
      <c r="AJ65" s="11">
        <v>523.47830821792434</v>
      </c>
      <c r="AK65" s="11">
        <v>544.81141607945688</v>
      </c>
      <c r="AL65" s="11">
        <v>559.9004097040812</v>
      </c>
      <c r="AM65" s="11">
        <v>585.98771261657532</v>
      </c>
      <c r="AN65" s="11">
        <v>594.50788944836063</v>
      </c>
      <c r="AO65" s="11">
        <v>599.8950753359245</v>
      </c>
      <c r="AP65" s="11">
        <v>602.43355425919754</v>
      </c>
      <c r="AQ65" s="11">
        <v>609.53499398530153</v>
      </c>
      <c r="AR65" s="11">
        <v>609.5933977620092</v>
      </c>
      <c r="AS65" s="11">
        <v>603.71880286526709</v>
      </c>
      <c r="AT65" s="11">
        <v>609.45835281434404</v>
      </c>
      <c r="AU65" s="11">
        <v>613.60649452394352</v>
      </c>
      <c r="AV65" s="11">
        <v>605.61020293550882</v>
      </c>
      <c r="AW65" s="11">
        <v>608.32810058706082</v>
      </c>
      <c r="AX65" s="11">
        <v>622.97194103037293</v>
      </c>
      <c r="AY65" s="11">
        <v>642.28327131710535</v>
      </c>
      <c r="AZ65" s="11">
        <v>665.20596166221469</v>
      </c>
      <c r="BA65" s="11">
        <v>691.17393543887101</v>
      </c>
      <c r="BB65" s="11">
        <v>724.84333895562133</v>
      </c>
      <c r="BC65" s="11">
        <v>773.63812755161598</v>
      </c>
      <c r="BD65" s="11">
        <v>844.46226035941891</v>
      </c>
      <c r="BE65" s="11">
        <v>911.23618194706376</v>
      </c>
      <c r="BF65" s="11">
        <v>932.86527223275039</v>
      </c>
      <c r="BG65" s="11">
        <v>958.04135839229252</v>
      </c>
      <c r="BH65" s="11">
        <v>1001.7149381650798</v>
      </c>
      <c r="BI65" s="11">
        <v>1024.9959211584271</v>
      </c>
      <c r="BJ65" s="11">
        <v>1048.1727764714142</v>
      </c>
      <c r="BK65" s="11">
        <v>1080.0184074949607</v>
      </c>
      <c r="BL65" s="11">
        <v>1163.4808684345098</v>
      </c>
      <c r="BM65" s="11">
        <v>1429.3703496024175</v>
      </c>
      <c r="BN65" s="11">
        <v>1610.1385446972781</v>
      </c>
      <c r="BO65" s="11">
        <v>1664.0038873728233</v>
      </c>
      <c r="BP65" s="11">
        <v>1794.1242484398404</v>
      </c>
      <c r="BQ65" s="11">
        <v>1818.9378647754288</v>
      </c>
      <c r="BR65" s="11">
        <v>1920.5792764721948</v>
      </c>
      <c r="BS65" s="11">
        <v>2023.456323096907</v>
      </c>
      <c r="BT65" s="11">
        <v>2062.7199622631242</v>
      </c>
      <c r="BU65" s="11">
        <v>2093.7864244056359</v>
      </c>
      <c r="BV65" s="11">
        <v>2172.8574253488505</v>
      </c>
      <c r="BW65" s="11">
        <v>2191.8290547309048</v>
      </c>
      <c r="BX65" s="11">
        <v>2295.4935471481876</v>
      </c>
      <c r="BY65" s="11">
        <v>2324.6369620900828</v>
      </c>
      <c r="BZ65" s="11">
        <v>2412.5365562142952</v>
      </c>
      <c r="CA65" s="11">
        <v>2432.6327643351483</v>
      </c>
      <c r="CB65" s="11">
        <v>2466.8518007263533</v>
      </c>
      <c r="CC65" s="11">
        <v>2515.2508761381587</v>
      </c>
      <c r="CD65" s="11">
        <v>2622.1218445308405</v>
      </c>
      <c r="CE65" s="11">
        <v>2708.3090496803202</v>
      </c>
      <c r="CF65" s="11">
        <v>2796.8178431894862</v>
      </c>
      <c r="CG65" s="11">
        <v>2873.8082765070517</v>
      </c>
      <c r="CH65" s="11">
        <v>3061.6775590172806</v>
      </c>
      <c r="CI65" s="11">
        <v>3133.3825096557152</v>
      </c>
      <c r="CJ65" s="11">
        <v>3320.0285201183906</v>
      </c>
      <c r="CK65" s="11">
        <v>3391.2986814978881</v>
      </c>
      <c r="CL65" s="11">
        <v>3478.6413522149041</v>
      </c>
      <c r="CM65" s="11">
        <v>3505.4667594392477</v>
      </c>
      <c r="CN65" s="11">
        <v>3552.1278475871927</v>
      </c>
      <c r="CO65" s="11">
        <v>3608.1458168222821</v>
      </c>
      <c r="CP65" s="11">
        <v>3687.4332746012733</v>
      </c>
      <c r="CQ65" s="11">
        <v>3737.1928476528274</v>
      </c>
      <c r="CR65" s="11">
        <v>3929.1744458657076</v>
      </c>
      <c r="CS65" s="11">
        <v>4104.0052570842136</v>
      </c>
      <c r="CT65" s="11">
        <v>4176.4577406368426</v>
      </c>
      <c r="CU65" s="11">
        <v>4203.4628929622522</v>
      </c>
      <c r="CV65" s="11">
        <v>4243.0993420587138</v>
      </c>
      <c r="CW65" s="11">
        <v>4338.9296512059445</v>
      </c>
      <c r="CX65" s="11">
        <v>4464.5231926731885</v>
      </c>
      <c r="CY65" s="11">
        <v>4524.2760657256158</v>
      </c>
      <c r="CZ65" s="11">
        <v>4578.6984197787751</v>
      </c>
      <c r="DA65" s="11">
        <v>4625.9862234456259</v>
      </c>
      <c r="DB65" s="11">
        <v>4670.5685961378485</v>
      </c>
      <c r="DC65" s="11">
        <v>4713.1890396674316</v>
      </c>
      <c r="DD65" s="11">
        <v>4798.4137717572912</v>
      </c>
      <c r="DE65" s="11">
        <v>4807.037159512015</v>
      </c>
      <c r="DF65" s="11">
        <v>4833.3595568537676</v>
      </c>
      <c r="DG65" s="11">
        <v>4837.4660928582471</v>
      </c>
      <c r="DH65" s="11">
        <v>4868.9105840188495</v>
      </c>
      <c r="DI65" s="11">
        <v>4890.8441073800923</v>
      </c>
      <c r="DJ65" s="11">
        <v>4933.7892254471935</v>
      </c>
      <c r="DK65" s="11">
        <v>5000.7579650678817</v>
      </c>
      <c r="DL65" s="11">
        <v>5355.0982520495172</v>
      </c>
      <c r="DM65" s="11">
        <v>5481.4636259201425</v>
      </c>
      <c r="DN65" s="11">
        <v>5566.547527242612</v>
      </c>
      <c r="DO65" s="11">
        <v>5659.2630610073802</v>
      </c>
      <c r="DP65" s="11">
        <v>5693.1558385127737</v>
      </c>
      <c r="DQ65" s="11">
        <v>5776.9445825899438</v>
      </c>
      <c r="DR65" s="11">
        <v>5792.6247187292447</v>
      </c>
      <c r="DS65" s="11">
        <v>5803.4741841190025</v>
      </c>
      <c r="DT65" s="11">
        <v>5813.7715248560444</v>
      </c>
      <c r="DU65" s="11">
        <v>5824.9346720622971</v>
      </c>
      <c r="DV65" s="11">
        <v>5825.1745121438535</v>
      </c>
      <c r="DW65" s="11">
        <v>5821.2504329611656</v>
      </c>
      <c r="DX65" s="11">
        <v>5744.9467721272558</v>
      </c>
      <c r="DY65" s="11">
        <v>5825.3656271915142</v>
      </c>
      <c r="DZ65" s="11">
        <v>5822.8710960649087</v>
      </c>
      <c r="EA65" s="11">
        <v>5848.1092840949059</v>
      </c>
      <c r="EB65" s="11">
        <v>5986.6876289379934</v>
      </c>
      <c r="EC65" s="11">
        <v>6020.0909995452303</v>
      </c>
      <c r="ED65" s="11">
        <v>6207.0095294329822</v>
      </c>
      <c r="EE65" s="11">
        <v>6268.6393389472287</v>
      </c>
      <c r="EF65" s="11">
        <v>6478.5792596829533</v>
      </c>
      <c r="EG65" s="11">
        <v>6641.8090630503166</v>
      </c>
      <c r="EH65" s="11">
        <v>6783.6444952193469</v>
      </c>
      <c r="EI65" s="11">
        <v>6896.9965306641579</v>
      </c>
      <c r="EJ65" s="11">
        <v>6959.1088579445704</v>
      </c>
      <c r="EK65" s="11">
        <v>7002.153431776841</v>
      </c>
      <c r="EL65" s="11">
        <v>7073.1953672712252</v>
      </c>
      <c r="EM65" s="11">
        <v>7075.3262845401323</v>
      </c>
      <c r="EN65" s="11">
        <v>7151.6879619664223</v>
      </c>
      <c r="EO65" s="11">
        <v>7240.8180322916714</v>
      </c>
      <c r="EP65" s="11">
        <v>7286.4661372792516</v>
      </c>
      <c r="EQ65" s="11">
        <v>7427.4147993236202</v>
      </c>
      <c r="ER65" s="11">
        <v>7503.528752018271</v>
      </c>
      <c r="ES65" s="11">
        <v>7641.9445001082595</v>
      </c>
      <c r="ET65" s="11">
        <v>7706.9969287432486</v>
      </c>
      <c r="EU65" s="11">
        <v>7783.839371621817</v>
      </c>
      <c r="EV65" s="11">
        <v>7848.003579749442</v>
      </c>
      <c r="EW65" s="11">
        <v>7920.0502191520318</v>
      </c>
      <c r="EX65" s="11">
        <v>8170.1976758281144</v>
      </c>
      <c r="EY65" s="11">
        <v>8253.8507761105539</v>
      </c>
      <c r="EZ65" s="11">
        <v>8427.0913450311855</v>
      </c>
      <c r="FA65" s="11">
        <v>8594.2438038042274</v>
      </c>
      <c r="FB65" s="11">
        <v>8676.6840382255305</v>
      </c>
      <c r="FC65" s="11">
        <v>8717.7247633272764</v>
      </c>
      <c r="FD65" s="11">
        <v>8771.4739760100674</v>
      </c>
      <c r="FE65" s="11">
        <v>8893.6135699383703</v>
      </c>
      <c r="FF65" s="11">
        <v>9065.0338004001496</v>
      </c>
      <c r="FG65" s="11">
        <v>9089.4518895774327</v>
      </c>
      <c r="FH65" s="11">
        <v>9132.4613225008943</v>
      </c>
      <c r="FI65" s="11">
        <v>9213.2517811949929</v>
      </c>
      <c r="FJ65" s="11">
        <v>9258.5529202091093</v>
      </c>
      <c r="FK65" s="11">
        <v>9276.9443705762678</v>
      </c>
      <c r="FL65" s="11">
        <v>9293.0114538271737</v>
      </c>
      <c r="FM65" s="11">
        <v>9300.2906392708373</v>
      </c>
      <c r="FN65" s="11">
        <v>9335.0232682876049</v>
      </c>
      <c r="FO65" s="11">
        <v>9357.4087411423534</v>
      </c>
      <c r="FP65" s="11">
        <v>9382.7990856108881</v>
      </c>
      <c r="FQ65" s="11">
        <v>9409.1385400335821</v>
      </c>
      <c r="FR65" s="11">
        <v>9421.1906549559717</v>
      </c>
      <c r="FS65" s="11">
        <v>9466.7581936920196</v>
      </c>
      <c r="FT65" s="11">
        <v>9539.1484753576369</v>
      </c>
      <c r="FU65" s="11">
        <v>9641.6738222451222</v>
      </c>
      <c r="FV65" s="11">
        <v>9779.017950426427</v>
      </c>
      <c r="FW65" s="11">
        <v>9821.434220159681</v>
      </c>
      <c r="FX65" s="11">
        <v>9838.135513969115</v>
      </c>
      <c r="FY65" s="11">
        <v>9857.4286615768779</v>
      </c>
      <c r="FZ65" s="11">
        <v>9874.2452191986067</v>
      </c>
      <c r="GA65" s="11">
        <v>9901.4547819486997</v>
      </c>
      <c r="GB65" s="11">
        <v>9922.9819174009899</v>
      </c>
      <c r="GC65" s="11">
        <v>9954.0976258923893</v>
      </c>
      <c r="GD65" s="11">
        <v>9988.1420165077998</v>
      </c>
      <c r="GE65" s="11">
        <v>10012.938672110253</v>
      </c>
      <c r="GF65" s="11">
        <v>10033.595547162446</v>
      </c>
      <c r="GG65" s="11">
        <v>10046.287288510401</v>
      </c>
      <c r="GH65" s="11">
        <v>10058.930188944694</v>
      </c>
      <c r="GI65" s="11">
        <v>10061.685839773543</v>
      </c>
      <c r="GJ65" s="11">
        <v>10069.693000556052</v>
      </c>
      <c r="GK65" s="11">
        <v>10072.225767656042</v>
      </c>
      <c r="GL65" s="11">
        <v>10085.43100008395</v>
      </c>
      <c r="GM65" s="11">
        <v>10068.550239778924</v>
      </c>
      <c r="GN65" s="11">
        <v>10074.736454623482</v>
      </c>
      <c r="GO65" s="11">
        <v>10079.642576567499</v>
      </c>
      <c r="GP65" s="11">
        <v>10084.992936379438</v>
      </c>
      <c r="GQ65" s="11">
        <v>10135.150250812301</v>
      </c>
      <c r="GR65" s="11">
        <v>10245.248897921485</v>
      </c>
      <c r="GS65" s="11">
        <v>10388.066699844365</v>
      </c>
      <c r="GT65" s="11">
        <v>10449.516134437868</v>
      </c>
      <c r="GU65" s="11">
        <v>10467.896842447322</v>
      </c>
      <c r="GV65" s="11">
        <v>10492.830609653456</v>
      </c>
      <c r="GW65" s="11">
        <v>10519.601462543904</v>
      </c>
      <c r="GX65" s="11">
        <v>10547.440830723548</v>
      </c>
      <c r="GY65" s="11">
        <v>10567.944609991304</v>
      </c>
      <c r="GZ65" s="11">
        <v>10713.159231175461</v>
      </c>
      <c r="HA65" s="11">
        <v>10734.226971408629</v>
      </c>
      <c r="HB65" s="11">
        <v>10749.920198918937</v>
      </c>
      <c r="HC65" s="11">
        <v>10766.345728825368</v>
      </c>
      <c r="HD65" s="11">
        <v>10778.514271849044</v>
      </c>
      <c r="HE65" s="11">
        <v>10786.519833673112</v>
      </c>
      <c r="HF65" s="11">
        <v>10772.164055953479</v>
      </c>
      <c r="HG65" s="11">
        <v>10808.0281462408</v>
      </c>
      <c r="HH65" s="11">
        <v>10805.218393617286</v>
      </c>
      <c r="HI65" s="11">
        <v>10824.937222917126</v>
      </c>
      <c r="HJ65" s="11">
        <v>10829.478183856889</v>
      </c>
      <c r="HK65" s="11">
        <v>10815.249208961885</v>
      </c>
      <c r="HL65" s="11">
        <v>10801.9635334499</v>
      </c>
      <c r="HM65" s="11">
        <v>10748.055877674638</v>
      </c>
      <c r="HN65" s="11">
        <v>10675.226257243699</v>
      </c>
      <c r="HO65" s="11">
        <v>10616.797962526314</v>
      </c>
      <c r="HP65" s="11">
        <v>10624.131374686811</v>
      </c>
      <c r="HQ65" s="11">
        <v>10611.127200117844</v>
      </c>
      <c r="HR65" s="11">
        <v>10507.120910763781</v>
      </c>
      <c r="HS65" s="11">
        <v>10501.959530384433</v>
      </c>
      <c r="HT65" s="11">
        <v>10503.380998434217</v>
      </c>
      <c r="HU65" s="11">
        <v>10459.233620469293</v>
      </c>
      <c r="HV65" s="11">
        <v>10453.396412270602</v>
      </c>
      <c r="HW65" s="11">
        <v>10453.196700018136</v>
      </c>
      <c r="HX65" s="11">
        <v>10458.037755011774</v>
      </c>
      <c r="HY65" s="11">
        <v>10464.465320736488</v>
      </c>
      <c r="HZ65" s="11">
        <v>10463.582721919323</v>
      </c>
      <c r="IA65" s="11">
        <v>10555.599234303039</v>
      </c>
      <c r="IB65" s="11">
        <v>10665.179016159778</v>
      </c>
      <c r="IC65" s="11">
        <v>10699.461477296431</v>
      </c>
      <c r="ID65" s="11">
        <v>10734.401411436105</v>
      </c>
      <c r="IE65" s="11">
        <v>10764.842637469441</v>
      </c>
      <c r="IF65" s="11">
        <v>10788.809487309522</v>
      </c>
      <c r="IG65" s="11">
        <v>10893.508794984076</v>
      </c>
      <c r="IH65" s="11">
        <v>10919.815974389829</v>
      </c>
      <c r="II65" s="11">
        <v>10956.832605345633</v>
      </c>
      <c r="IJ65" s="11">
        <v>10989.666307677073</v>
      </c>
      <c r="IK65" s="11">
        <v>11038.487673130592</v>
      </c>
      <c r="IL65" s="11">
        <v>11075.926791218846</v>
      </c>
      <c r="IM65" s="11">
        <v>11116.926617451812</v>
      </c>
      <c r="IN65" s="11">
        <v>11177.721404388481</v>
      </c>
      <c r="IO65" s="11">
        <v>11312.276911003804</v>
      </c>
      <c r="IP65" s="11">
        <v>11343.632583027649</v>
      </c>
      <c r="IQ65" s="11">
        <v>11342.116648052108</v>
      </c>
      <c r="IR65" s="11">
        <v>11389.92538944361</v>
      </c>
      <c r="IS65" s="11">
        <v>11451.607982184751</v>
      </c>
      <c r="IT65" s="11">
        <v>11488.088840226816</v>
      </c>
      <c r="IU65" s="11">
        <v>11509.229065980831</v>
      </c>
      <c r="IV65" s="11">
        <v>11525.566108350193</v>
      </c>
      <c r="IW65" s="11">
        <v>11530.894620254085</v>
      </c>
      <c r="IX65" s="11">
        <v>11540.412080816301</v>
      </c>
      <c r="IY65" s="11">
        <v>11559.767237170692</v>
      </c>
      <c r="IZ65" s="11">
        <v>11598.021107070694</v>
      </c>
      <c r="JA65" s="11">
        <v>11644.276268095444</v>
      </c>
      <c r="JB65" s="11">
        <v>11732.382922355064</v>
      </c>
      <c r="JC65" s="11">
        <v>11840.096435748903</v>
      </c>
      <c r="JD65" s="11">
        <v>11921.442572214779</v>
      </c>
      <c r="JE65" s="11">
        <v>11941.96712556025</v>
      </c>
      <c r="JF65" s="11">
        <v>11957.586502006563</v>
      </c>
      <c r="JG65" s="11">
        <v>11960.440759779864</v>
      </c>
      <c r="JH65" s="11">
        <v>12043.869779985902</v>
      </c>
      <c r="JI65" s="11">
        <v>12090.828793968145</v>
      </c>
      <c r="JJ65" s="11">
        <v>12099.207356850964</v>
      </c>
      <c r="JK65" s="11">
        <v>12064.187835913004</v>
      </c>
      <c r="JL65" s="11">
        <v>12106.644589823976</v>
      </c>
      <c r="JM65" s="11">
        <v>12102.558724647608</v>
      </c>
      <c r="JN65" s="11">
        <v>12044.349310296213</v>
      </c>
      <c r="JO65" s="11">
        <v>12147.414606839688</v>
      </c>
      <c r="JP65" s="11">
        <v>12239.360545986052</v>
      </c>
      <c r="JQ65" s="11">
        <v>12252.546981648733</v>
      </c>
      <c r="JR65" s="11">
        <v>12299.233013174477</v>
      </c>
      <c r="JS65" s="11">
        <v>12339.324485688019</v>
      </c>
      <c r="JT65" s="11">
        <v>12471.100725768529</v>
      </c>
      <c r="JU65" s="11">
        <v>12532.427515146897</v>
      </c>
      <c r="JV65" s="11">
        <v>12507.673831402115</v>
      </c>
      <c r="JW65" s="11">
        <v>12457.455614308014</v>
      </c>
      <c r="JX65" s="11">
        <v>12464.355269788801</v>
      </c>
      <c r="JY65" s="11">
        <v>12461.100810222477</v>
      </c>
      <c r="JZ65" s="11">
        <v>12451.973772389019</v>
      </c>
      <c r="KA65" s="11">
        <v>12446.429094667041</v>
      </c>
      <c r="KB65" s="11">
        <v>12443.001658813047</v>
      </c>
      <c r="KC65" s="11">
        <v>12431.24054046872</v>
      </c>
      <c r="KD65" s="11">
        <v>12416.702930404357</v>
      </c>
      <c r="KE65" s="11">
        <v>12412.520930932924</v>
      </c>
      <c r="KF65" s="11">
        <v>12419.790417483538</v>
      </c>
      <c r="KG65" s="11">
        <v>12419.406267517794</v>
      </c>
      <c r="KH65" s="11">
        <v>12431.932074979568</v>
      </c>
      <c r="KI65" s="11">
        <v>12428.799040342261</v>
      </c>
      <c r="KJ65" s="11">
        <v>12446.273580137449</v>
      </c>
      <c r="KK65" s="11">
        <v>12447.956030445448</v>
      </c>
      <c r="KL65" s="23"/>
      <c r="KM65" s="11">
        <f>SMALL(Tabela2[[#This Row],[1]:[285]],1)</f>
        <v>0.83458663983971793</v>
      </c>
      <c r="KN65" s="11">
        <f>MATCH(Tabela2[[#This Row],[1° menor]],Tabela2[[#This Row],[1]:[285]],0)</f>
        <v>1</v>
      </c>
      <c r="KO6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65" s="11">
        <f>VLOOKUP(Tabela2[[#This Row],[Shape]],shape!A:D,4,0)+VLOOKUP(Tabela2[[#This Row],[Shape]]+1,shape!A:E,5,0)*Tabela2[[#This Row],[% avanc]]</f>
        <v>3.8776556234191881</v>
      </c>
      <c r="KQ65" s="15">
        <f>Tabela2[[#This Row],[8686,881807]]/Tabela2[[#Headers],[8686,881807]]</f>
        <v>4.4638061269517033E-4</v>
      </c>
      <c r="KR65" s="11">
        <f>Tabela2[[#This Row],[8686,881807]]-KP64</f>
        <v>0</v>
      </c>
      <c r="KS65" s="11">
        <f>(Tabela2[[#This Row],[hora bus]]-H64)*86400</f>
        <v>58.999999961815774</v>
      </c>
      <c r="KT65" s="11">
        <f>Tabela2[[#This Row],[desloc]]/Tabela2[[#This Row],[seconds]]</f>
        <v>0</v>
      </c>
      <c r="KU65" s="11">
        <f>Tabela2[[#This Row],[spd m/s]]*3.6</f>
        <v>0</v>
      </c>
      <c r="KV65" s="23"/>
      <c r="KW65" s="22">
        <f t="shared" si="0"/>
        <v>0</v>
      </c>
      <c r="KX65" s="23">
        <f t="shared" si="1"/>
        <v>0.5</v>
      </c>
      <c r="KY65" s="23">
        <f t="shared" si="2"/>
        <v>1</v>
      </c>
      <c r="KZ65" s="23">
        <f t="shared" si="3"/>
        <v>1</v>
      </c>
      <c r="LA65" s="23">
        <f t="shared" si="4"/>
        <v>0</v>
      </c>
      <c r="LB65" s="23">
        <f t="shared" si="5"/>
        <v>1</v>
      </c>
      <c r="LC65" s="23">
        <f t="shared" si="6"/>
        <v>1</v>
      </c>
      <c r="LD65" s="23">
        <f t="shared" si="7"/>
        <v>0</v>
      </c>
      <c r="LE65" s="23">
        <f t="shared" si="8"/>
        <v>3.8776556234191881</v>
      </c>
      <c r="LF65" s="22">
        <f t="shared" si="17"/>
        <v>1</v>
      </c>
      <c r="LG65" s="23">
        <f t="shared" si="9"/>
        <v>1</v>
      </c>
      <c r="LH65" s="23">
        <f t="shared" si="10"/>
        <v>1</v>
      </c>
      <c r="LI65" s="23">
        <f t="shared" si="11"/>
        <v>3.8776556234191881</v>
      </c>
      <c r="LJ65" s="23">
        <f t="shared" si="12"/>
        <v>0</v>
      </c>
      <c r="LK65" s="23">
        <f t="shared" si="13"/>
        <v>0</v>
      </c>
      <c r="LL65" s="23">
        <f t="shared" si="14"/>
        <v>26</v>
      </c>
      <c r="LM65" s="23">
        <f t="shared" si="15"/>
        <v>0</v>
      </c>
      <c r="LN65" s="23">
        <f t="shared" si="16"/>
        <v>0</v>
      </c>
    </row>
    <row r="66" spans="1:326" x14ac:dyDescent="0.25">
      <c r="A66" s="22">
        <v>13</v>
      </c>
      <c r="B66" s="22">
        <v>2</v>
      </c>
      <c r="C66" s="23" t="s">
        <v>1314</v>
      </c>
      <c r="D66" s="22">
        <v>332</v>
      </c>
      <c r="E66" s="24">
        <v>0.88055555555555554</v>
      </c>
      <c r="F66" s="23" t="s">
        <v>775</v>
      </c>
      <c r="G66" s="23" t="b">
        <v>1</v>
      </c>
      <c r="H66" s="25">
        <v>43538.880729166667</v>
      </c>
      <c r="I66" s="26" t="s">
        <v>786</v>
      </c>
      <c r="J66" s="23" t="s">
        <v>787</v>
      </c>
      <c r="K66" s="11">
        <f>IF(AND(Tabela2[[#This Row],[hora bus]]=H65,Tabela2[[#This Row],[lat bus]]=I65,Tabela2[[#This Row],[lon bus]]=J65),1,0)</f>
        <v>0</v>
      </c>
      <c r="L66" s="23"/>
      <c r="M66" s="11">
        <v>122</v>
      </c>
      <c r="N66" s="11">
        <v>326.06929554081842</v>
      </c>
      <c r="O66" s="11">
        <v>318.16164341883149</v>
      </c>
      <c r="P66" s="11">
        <v>307.50710696004182</v>
      </c>
      <c r="Q66" s="11">
        <v>248.07301372673729</v>
      </c>
      <c r="R66" s="11">
        <v>167.37064048015421</v>
      </c>
      <c r="S66" s="11">
        <v>154.72379530940444</v>
      </c>
      <c r="T66" s="11">
        <v>137.34812709149531</v>
      </c>
      <c r="U66" s="11">
        <v>126.10498212239996</v>
      </c>
      <c r="V66" s="11">
        <v>108.57895200288296</v>
      </c>
      <c r="W66" s="11">
        <v>94.201822123302975</v>
      </c>
      <c r="X66" s="11">
        <v>80.676641858174975</v>
      </c>
      <c r="Y66" s="11">
        <v>52.332427479876401</v>
      </c>
      <c r="Z66" s="11">
        <v>31.863544922578505</v>
      </c>
      <c r="AA66" s="11">
        <v>5.9858625960521366</v>
      </c>
      <c r="AB66" s="11">
        <v>2.2204460492503131E-14</v>
      </c>
      <c r="AC66" s="11">
        <v>6.008627297815579</v>
      </c>
      <c r="AD66" s="11">
        <v>22.194390660790106</v>
      </c>
      <c r="AE66" s="11">
        <v>46.905676139666113</v>
      </c>
      <c r="AF66" s="11">
        <v>54.221492046019264</v>
      </c>
      <c r="AG66" s="11">
        <v>124.75232367818754</v>
      </c>
      <c r="AH66" s="11">
        <v>164.40316759529964</v>
      </c>
      <c r="AI66" s="11">
        <v>196.78618528902874</v>
      </c>
      <c r="AJ66" s="11">
        <v>221.74191182243138</v>
      </c>
      <c r="AK66" s="11">
        <v>243.89301363405158</v>
      </c>
      <c r="AL66" s="11">
        <v>259.83612608159336</v>
      </c>
      <c r="AM66" s="11">
        <v>286.89385624846</v>
      </c>
      <c r="AN66" s="11">
        <v>297.62393910318917</v>
      </c>
      <c r="AO66" s="11">
        <v>307.9195027395304</v>
      </c>
      <c r="AP66" s="11">
        <v>317.35176748615805</v>
      </c>
      <c r="AQ66" s="11">
        <v>329.94661645618874</v>
      </c>
      <c r="AR66" s="11">
        <v>333.95649603187422</v>
      </c>
      <c r="AS66" s="11">
        <v>335.07571672974376</v>
      </c>
      <c r="AT66" s="11">
        <v>348.6835056928187</v>
      </c>
      <c r="AU66" s="11">
        <v>357.47864016777294</v>
      </c>
      <c r="AV66" s="11">
        <v>356.72405150560712</v>
      </c>
      <c r="AW66" s="11">
        <v>371.81020014368812</v>
      </c>
      <c r="AX66" s="11">
        <v>398.22930536482738</v>
      </c>
      <c r="AY66" s="11">
        <v>424.66999902430638</v>
      </c>
      <c r="AZ66" s="11">
        <v>451.34436260256177</v>
      </c>
      <c r="BA66" s="11">
        <v>479.1881855807643</v>
      </c>
      <c r="BB66" s="11">
        <v>511.63000297351385</v>
      </c>
      <c r="BC66" s="11">
        <v>551.11441162033998</v>
      </c>
      <c r="BD66" s="11">
        <v>610.50213007160551</v>
      </c>
      <c r="BE66" s="11">
        <v>673.85670134280633</v>
      </c>
      <c r="BF66" s="11">
        <v>696.55022258352915</v>
      </c>
      <c r="BG66" s="11">
        <v>724.09759074887688</v>
      </c>
      <c r="BH66" s="11">
        <v>770.30015764423581</v>
      </c>
      <c r="BI66" s="11">
        <v>795.0537079211241</v>
      </c>
      <c r="BJ66" s="11">
        <v>819.14735328563972</v>
      </c>
      <c r="BK66" s="11">
        <v>851.11199709978928</v>
      </c>
      <c r="BL66" s="11">
        <v>934.21325796963561</v>
      </c>
      <c r="BM66" s="11">
        <v>1200.4990705447219</v>
      </c>
      <c r="BN66" s="11">
        <v>1381.7232737038262</v>
      </c>
      <c r="BO66" s="11">
        <v>1435.6743326139049</v>
      </c>
      <c r="BP66" s="11">
        <v>1565.7433723939835</v>
      </c>
      <c r="BQ66" s="11">
        <v>1590.1300220995702</v>
      </c>
      <c r="BR66" s="11">
        <v>1690.7141149040949</v>
      </c>
      <c r="BS66" s="11">
        <v>1792.2607216135807</v>
      </c>
      <c r="BT66" s="11">
        <v>1829.5797226116463</v>
      </c>
      <c r="BU66" s="11">
        <v>1864.0548543157279</v>
      </c>
      <c r="BV66" s="11">
        <v>1952.2064446753791</v>
      </c>
      <c r="BW66" s="11">
        <v>1964.1621953857816</v>
      </c>
      <c r="BX66" s="11">
        <v>2050.9550950107446</v>
      </c>
      <c r="BY66" s="11">
        <v>2068.3536420867085</v>
      </c>
      <c r="BZ66" s="11">
        <v>2148.4458343232182</v>
      </c>
      <c r="CA66" s="11">
        <v>2165.8326648738653</v>
      </c>
      <c r="CB66" s="11">
        <v>2197.3740813906211</v>
      </c>
      <c r="CC66" s="11">
        <v>2241.8676186563516</v>
      </c>
      <c r="CD66" s="11">
        <v>2344.7265454955404</v>
      </c>
      <c r="CE66" s="11">
        <v>2428.2116988813232</v>
      </c>
      <c r="CF66" s="11">
        <v>2514.7225702166288</v>
      </c>
      <c r="CG66" s="11">
        <v>2588.9631201439661</v>
      </c>
      <c r="CH66" s="11">
        <v>2774.2718227702367</v>
      </c>
      <c r="CI66" s="11">
        <v>2843.8348472274861</v>
      </c>
      <c r="CJ66" s="11">
        <v>3028.5530623737031</v>
      </c>
      <c r="CK66" s="11">
        <v>3098.6460995751117</v>
      </c>
      <c r="CL66" s="11">
        <v>3185.1345274341547</v>
      </c>
      <c r="CM66" s="11">
        <v>3211.5270383726588</v>
      </c>
      <c r="CN66" s="11">
        <v>3257.5696470590983</v>
      </c>
      <c r="CO66" s="11">
        <v>3312.7172898461458</v>
      </c>
      <c r="CP66" s="11">
        <v>3391.2472224661487</v>
      </c>
      <c r="CQ66" s="11">
        <v>3439.8981001266557</v>
      </c>
      <c r="CR66" s="11">
        <v>3630.3074770538115</v>
      </c>
      <c r="CS66" s="11">
        <v>3804.0906119728188</v>
      </c>
      <c r="CT66" s="11">
        <v>3876.0851954382219</v>
      </c>
      <c r="CU66" s="11">
        <v>3902.7862472841916</v>
      </c>
      <c r="CV66" s="11">
        <v>3941.9073212818939</v>
      </c>
      <c r="CW66" s="11">
        <v>4036.9767802375068</v>
      </c>
      <c r="CX66" s="11">
        <v>4161.9487829341615</v>
      </c>
      <c r="CY66" s="11">
        <v>4221.3035453591947</v>
      </c>
      <c r="CZ66" s="11">
        <v>4275.2506813951404</v>
      </c>
      <c r="DA66" s="11">
        <v>4321.9677740416419</v>
      </c>
      <c r="DB66" s="11">
        <v>4365.7996719300754</v>
      </c>
      <c r="DC66" s="11">
        <v>4407.2380154232033</v>
      </c>
      <c r="DD66" s="11">
        <v>4491.6409168124364</v>
      </c>
      <c r="DE66" s="11">
        <v>4499.9504801774092</v>
      </c>
      <c r="DF66" s="11">
        <v>4525.9164539358044</v>
      </c>
      <c r="DG66" s="11">
        <v>4529.4107443474049</v>
      </c>
      <c r="DH66" s="11">
        <v>4559.8405463468916</v>
      </c>
      <c r="DI66" s="11">
        <v>4580.6537801036329</v>
      </c>
      <c r="DJ66" s="11">
        <v>4623.4834160224664</v>
      </c>
      <c r="DK66" s="11">
        <v>4692.7620138951725</v>
      </c>
      <c r="DL66" s="11">
        <v>5049.4780677670178</v>
      </c>
      <c r="DM66" s="11">
        <v>5176.6490538891585</v>
      </c>
      <c r="DN66" s="11">
        <v>5262.1920593329614</v>
      </c>
      <c r="DO66" s="11">
        <v>5355.206757105555</v>
      </c>
      <c r="DP66" s="11">
        <v>5389.4749391443702</v>
      </c>
      <c r="DQ66" s="11">
        <v>5473.5518657311359</v>
      </c>
      <c r="DR66" s="11">
        <v>5489.2793565520205</v>
      </c>
      <c r="DS66" s="11">
        <v>5500.1659963046905</v>
      </c>
      <c r="DT66" s="11">
        <v>5510.3330733086032</v>
      </c>
      <c r="DU66" s="11">
        <v>5521.2276637714276</v>
      </c>
      <c r="DV66" s="11">
        <v>5521.1815942231306</v>
      </c>
      <c r="DW66" s="11">
        <v>5516.9349489681426</v>
      </c>
      <c r="DX66" s="11">
        <v>5438.7505598833995</v>
      </c>
      <c r="DY66" s="11">
        <v>5517.1731082632814</v>
      </c>
      <c r="DZ66" s="11">
        <v>5513.9875020025538</v>
      </c>
      <c r="EA66" s="11">
        <v>5539.0163816618306</v>
      </c>
      <c r="EB66" s="11">
        <v>5677.7920528120276</v>
      </c>
      <c r="EC66" s="11">
        <v>5711.1088872557748</v>
      </c>
      <c r="ED66" s="11">
        <v>5897.9196953212622</v>
      </c>
      <c r="EE66" s="11">
        <v>5958.4825513056603</v>
      </c>
      <c r="EF66" s="11">
        <v>6166.6837821067784</v>
      </c>
      <c r="EG66" s="11">
        <v>6328.6661713964122</v>
      </c>
      <c r="EH66" s="11">
        <v>6469.6140431645326</v>
      </c>
      <c r="EI66" s="11">
        <v>6582.4874346629113</v>
      </c>
      <c r="EJ66" s="11">
        <v>6644.4144399342467</v>
      </c>
      <c r="EK66" s="11">
        <v>6687.0202730253932</v>
      </c>
      <c r="EL66" s="11">
        <v>6757.6263858101483</v>
      </c>
      <c r="EM66" s="11">
        <v>6759.3974885184207</v>
      </c>
      <c r="EN66" s="11">
        <v>6835.3195749301894</v>
      </c>
      <c r="EO66" s="11">
        <v>6924.3116532152426</v>
      </c>
      <c r="EP66" s="11">
        <v>6969.9762396296173</v>
      </c>
      <c r="EQ66" s="11">
        <v>7110.9844234654565</v>
      </c>
      <c r="ER66" s="11">
        <v>7187.1689193560351</v>
      </c>
      <c r="ES66" s="11">
        <v>7325.62771820327</v>
      </c>
      <c r="ET66" s="11">
        <v>7390.6865486888737</v>
      </c>
      <c r="EU66" s="11">
        <v>7467.5464271323035</v>
      </c>
      <c r="EV66" s="11">
        <v>7531.7424068687815</v>
      </c>
      <c r="EW66" s="11">
        <v>7603.8417480291728</v>
      </c>
      <c r="EX66" s="11">
        <v>7854.0385020612193</v>
      </c>
      <c r="EY66" s="11">
        <v>7937.7315549731793</v>
      </c>
      <c r="EZ66" s="11">
        <v>8111.0180030028914</v>
      </c>
      <c r="FA66" s="11">
        <v>8278.1285365414915</v>
      </c>
      <c r="FB66" s="11">
        <v>8360.4736907729548</v>
      </c>
      <c r="FC66" s="11">
        <v>8401.4362663901829</v>
      </c>
      <c r="FD66" s="11">
        <v>8455.0369534806432</v>
      </c>
      <c r="FE66" s="11">
        <v>8576.910707312707</v>
      </c>
      <c r="FF66" s="11">
        <v>8748.1508553581589</v>
      </c>
      <c r="FG66" s="11">
        <v>8772.517287075314</v>
      </c>
      <c r="FH66" s="11">
        <v>8815.3980708479503</v>
      </c>
      <c r="FI66" s="11">
        <v>8896.0990345722239</v>
      </c>
      <c r="FJ66" s="11">
        <v>8941.431365140199</v>
      </c>
      <c r="FK66" s="11">
        <v>8959.8836962622627</v>
      </c>
      <c r="FL66" s="11">
        <v>8976.0183139250967</v>
      </c>
      <c r="FM66" s="11">
        <v>8983.4657335611755</v>
      </c>
      <c r="FN66" s="11">
        <v>9018.4037961261984</v>
      </c>
      <c r="FO66" s="11">
        <v>9040.922572599171</v>
      </c>
      <c r="FP66" s="11">
        <v>9066.4316987928141</v>
      </c>
      <c r="FQ66" s="11">
        <v>9092.8539105911932</v>
      </c>
      <c r="FR66" s="11">
        <v>9105.0173677865423</v>
      </c>
      <c r="FS66" s="11">
        <v>9150.7142737272643</v>
      </c>
      <c r="FT66" s="11">
        <v>9223.1345195608574</v>
      </c>
      <c r="FU66" s="11">
        <v>9325.5050546014081</v>
      </c>
      <c r="FV66" s="11">
        <v>9462.5577720383699</v>
      </c>
      <c r="FW66" s="11">
        <v>9504.7228770506445</v>
      </c>
      <c r="FX66" s="11">
        <v>9521.2288060169849</v>
      </c>
      <c r="FY66" s="11">
        <v>9540.3562003751704</v>
      </c>
      <c r="FZ66" s="11">
        <v>9557.0382057495754</v>
      </c>
      <c r="GA66" s="11">
        <v>9584.1513007088106</v>
      </c>
      <c r="GB66" s="11">
        <v>9605.6175639435914</v>
      </c>
      <c r="GC66" s="11">
        <v>9636.698503226824</v>
      </c>
      <c r="GD66" s="11">
        <v>9670.7334440663708</v>
      </c>
      <c r="GE66" s="11">
        <v>9695.5248429571311</v>
      </c>
      <c r="GF66" s="11">
        <v>9716.1784691944122</v>
      </c>
      <c r="GG66" s="11">
        <v>9728.8381906621271</v>
      </c>
      <c r="GH66" s="11">
        <v>9741.4396569741129</v>
      </c>
      <c r="GI66" s="11">
        <v>9744.1331350423443</v>
      </c>
      <c r="GJ66" s="11">
        <v>9752.0119305611897</v>
      </c>
      <c r="GK66" s="11">
        <v>9754.3624120634158</v>
      </c>
      <c r="GL66" s="11">
        <v>9767.4532611422674</v>
      </c>
      <c r="GM66" s="11">
        <v>9750.4351625055187</v>
      </c>
      <c r="GN66" s="11">
        <v>9756.4049559702435</v>
      </c>
      <c r="GO66" s="11">
        <v>9761.1102942492598</v>
      </c>
      <c r="GP66" s="11">
        <v>9766.108067177669</v>
      </c>
      <c r="GQ66" s="11">
        <v>9815.7252034392404</v>
      </c>
      <c r="GR66" s="11">
        <v>9925.2286758973205</v>
      </c>
      <c r="GS66" s="11">
        <v>10067.630035489112</v>
      </c>
      <c r="GT66" s="11">
        <v>10128.924686863305</v>
      </c>
      <c r="GU66" s="11">
        <v>10147.249662864775</v>
      </c>
      <c r="GV66" s="11">
        <v>10172.15394412354</v>
      </c>
      <c r="GW66" s="11">
        <v>10198.916202371587</v>
      </c>
      <c r="GX66" s="11">
        <v>10226.76672616579</v>
      </c>
      <c r="GY66" s="11">
        <v>10247.451643213924</v>
      </c>
      <c r="GZ66" s="11">
        <v>10392.862015800933</v>
      </c>
      <c r="HA66" s="11">
        <v>10413.969350655869</v>
      </c>
      <c r="HB66" s="11">
        <v>10429.677111631994</v>
      </c>
      <c r="HC66" s="11">
        <v>10446.105923274086</v>
      </c>
      <c r="HD66" s="11">
        <v>10458.278956943052</v>
      </c>
      <c r="HE66" s="11">
        <v>10466.296099057387</v>
      </c>
      <c r="HF66" s="11">
        <v>10451.600887446955</v>
      </c>
      <c r="HG66" s="11">
        <v>10486.897237352092</v>
      </c>
      <c r="HH66" s="11">
        <v>10483.649675512504</v>
      </c>
      <c r="HI66" s="11">
        <v>10503.043835434064</v>
      </c>
      <c r="HJ66" s="11">
        <v>10507.406148918986</v>
      </c>
      <c r="HK66" s="11">
        <v>10492.999506411963</v>
      </c>
      <c r="HL66" s="11">
        <v>10479.522761287</v>
      </c>
      <c r="HM66" s="11">
        <v>10425.368241290917</v>
      </c>
      <c r="HN66" s="11">
        <v>10352.176095647665</v>
      </c>
      <c r="HO66" s="11">
        <v>10293.364881882722</v>
      </c>
      <c r="HP66" s="11">
        <v>10300.478261637874</v>
      </c>
      <c r="HQ66" s="11">
        <v>10287.395298094481</v>
      </c>
      <c r="HR66" s="11">
        <v>10183.126148703903</v>
      </c>
      <c r="HS66" s="11">
        <v>10177.664038969335</v>
      </c>
      <c r="HT66" s="11">
        <v>10178.984896932523</v>
      </c>
      <c r="HU66" s="11">
        <v>10134.71899636381</v>
      </c>
      <c r="HV66" s="11">
        <v>10128.726088155456</v>
      </c>
      <c r="HW66" s="11">
        <v>10128.413127980621</v>
      </c>
      <c r="HX66" s="11">
        <v>10133.150483920363</v>
      </c>
      <c r="HY66" s="11">
        <v>10139.462522096845</v>
      </c>
      <c r="HZ66" s="11">
        <v>10138.349580822316</v>
      </c>
      <c r="IA66" s="11">
        <v>10230.067238190986</v>
      </c>
      <c r="IB66" s="11">
        <v>10339.473477318126</v>
      </c>
      <c r="IC66" s="11">
        <v>10373.677929180594</v>
      </c>
      <c r="ID66" s="11">
        <v>10408.54945376196</v>
      </c>
      <c r="IE66" s="11">
        <v>10438.929069288219</v>
      </c>
      <c r="IF66" s="11">
        <v>10462.809599872926</v>
      </c>
      <c r="IG66" s="11">
        <v>10567.442551518379</v>
      </c>
      <c r="IH66" s="11">
        <v>10593.728084986753</v>
      </c>
      <c r="II66" s="11">
        <v>10630.726202704567</v>
      </c>
      <c r="IJ66" s="11">
        <v>10663.545311813119</v>
      </c>
      <c r="IK66" s="11">
        <v>10712.357364306872</v>
      </c>
      <c r="IL66" s="11">
        <v>10749.790730860581</v>
      </c>
      <c r="IM66" s="11">
        <v>10790.783284799967</v>
      </c>
      <c r="IN66" s="11">
        <v>10851.566160222726</v>
      </c>
      <c r="IO66" s="11">
        <v>10986.110951566425</v>
      </c>
      <c r="IP66" s="11">
        <v>11017.463846390825</v>
      </c>
      <c r="IQ66" s="11">
        <v>11015.943037744308</v>
      </c>
      <c r="IR66" s="11">
        <v>11063.741820834579</v>
      </c>
      <c r="IS66" s="11">
        <v>11125.417014395594</v>
      </c>
      <c r="IT66" s="11">
        <v>11161.894769697936</v>
      </c>
      <c r="IU66" s="11">
        <v>11183.033405063034</v>
      </c>
      <c r="IV66" s="11">
        <v>11199.369587673737</v>
      </c>
      <c r="IW66" s="11">
        <v>11204.697600462157</v>
      </c>
      <c r="IX66" s="11">
        <v>11214.214309828025</v>
      </c>
      <c r="IY66" s="11">
        <v>11233.568371842179</v>
      </c>
      <c r="IZ66" s="11">
        <v>11271.821128556176</v>
      </c>
      <c r="JA66" s="11">
        <v>11318.075873754426</v>
      </c>
      <c r="JB66" s="11">
        <v>11406.18352912061</v>
      </c>
      <c r="JC66" s="11">
        <v>11513.898137447188</v>
      </c>
      <c r="JD66" s="11">
        <v>11595.244110315347</v>
      </c>
      <c r="JE66" s="11">
        <v>11615.768023191726</v>
      </c>
      <c r="JF66" s="11">
        <v>11631.386761285807</v>
      </c>
      <c r="JG66" s="11">
        <v>11634.242089794821</v>
      </c>
      <c r="JH66" s="11">
        <v>11717.671651709175</v>
      </c>
      <c r="JI66" s="11">
        <v>11764.630847370843</v>
      </c>
      <c r="JJ66" s="11">
        <v>11773.010705963497</v>
      </c>
      <c r="JK66" s="11">
        <v>11738.000923330839</v>
      </c>
      <c r="JL66" s="11">
        <v>11780.468040702628</v>
      </c>
      <c r="JM66" s="11">
        <v>11776.386896747103</v>
      </c>
      <c r="JN66" s="11">
        <v>11718.246523037689</v>
      </c>
      <c r="JO66" s="11">
        <v>11821.448212995267</v>
      </c>
      <c r="JP66" s="11">
        <v>11913.48706556431</v>
      </c>
      <c r="JQ66" s="11">
        <v>11926.737766084807</v>
      </c>
      <c r="JR66" s="11">
        <v>11973.422815783466</v>
      </c>
      <c r="JS66" s="11">
        <v>12013.398224730145</v>
      </c>
      <c r="JT66" s="11">
        <v>12145.071211618977</v>
      </c>
      <c r="JU66" s="11">
        <v>12206.366526751004</v>
      </c>
      <c r="JV66" s="11">
        <v>12181.61291551736</v>
      </c>
      <c r="JW66" s="11">
        <v>12131.370769843912</v>
      </c>
      <c r="JX66" s="11">
        <v>12138.2380758196</v>
      </c>
      <c r="JY66" s="11">
        <v>12134.971273897134</v>
      </c>
      <c r="JZ66" s="11">
        <v>12125.834067773896</v>
      </c>
      <c r="KA66" s="11">
        <v>12120.279864329004</v>
      </c>
      <c r="KB66" s="11">
        <v>12116.845517161888</v>
      </c>
      <c r="KC66" s="11">
        <v>12105.077029323007</v>
      </c>
      <c r="KD66" s="11">
        <v>12090.536613204436</v>
      </c>
      <c r="KE66" s="11">
        <v>12086.359429679653</v>
      </c>
      <c r="KF66" s="11">
        <v>12093.634101359523</v>
      </c>
      <c r="KG66" s="11">
        <v>12093.257166405607</v>
      </c>
      <c r="KH66" s="11">
        <v>12105.790183873565</v>
      </c>
      <c r="KI66" s="11">
        <v>12102.666502006405</v>
      </c>
      <c r="KJ66" s="11">
        <v>12120.149754976532</v>
      </c>
      <c r="KK66" s="11">
        <v>12121.835449965742</v>
      </c>
      <c r="KL66" s="23"/>
      <c r="KM66" s="11">
        <f>SMALL(Tabela2[[#This Row],[1]:[285]],1)</f>
        <v>2.2204460492503131E-14</v>
      </c>
      <c r="KN66" s="11">
        <f>MATCH(Tabela2[[#This Row],[1° menor]],Tabela2[[#This Row],[1]:[285]],0)</f>
        <v>15</v>
      </c>
      <c r="KO6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0.49999998913274946</v>
      </c>
      <c r="KP66" s="11">
        <f>VLOOKUP(Tabela2[[#This Row],[Shape]],shape!A:D,4,0)+VLOOKUP(Tabela2[[#This Row],[Shape]]+1,shape!A:E,5,0)*Tabela2[[#This Row],[% avanc]]</f>
        <v>178.78299582173824</v>
      </c>
      <c r="KQ66" s="15">
        <f>Tabela2[[#This Row],[8686,881807]]/Tabela2[[#Headers],[8686,881807]]</f>
        <v>2.0580802155921198E-2</v>
      </c>
      <c r="KR66" s="11">
        <f>Tabela2[[#This Row],[8686,881807]]-KP65</f>
        <v>174.90534019831904</v>
      </c>
      <c r="KS66" s="11">
        <f>(Tabela2[[#This Row],[hora bus]]-H65)*86400</f>
        <v>31.000000331550837</v>
      </c>
      <c r="KT66" s="11">
        <f>Tabela2[[#This Row],[desloc]]/Tabela2[[#This Row],[seconds]]</f>
        <v>5.6421076879894683</v>
      </c>
      <c r="KU66" s="11">
        <f>Tabela2[[#This Row],[spd m/s]]*3.6</f>
        <v>20.311587676762088</v>
      </c>
      <c r="KV66" s="23"/>
      <c r="KW66" s="22">
        <f t="shared" ref="KW66:KW129" si="18">IF(F66=F65,0,1)</f>
        <v>0</v>
      </c>
      <c r="KX66" s="23">
        <f t="shared" ref="KX66:KX129" si="19">IF(KP67&lt;KP66,IF(KP66&gt;KP67+2000,0,1),IF(KP66&lt;=KP65,0.5,0))</f>
        <v>0</v>
      </c>
      <c r="KY66" s="23">
        <f t="shared" ref="KY66:KY129" si="20">IF(KP66-LI65&lt;0,IF(KY65&gt;0,IF(KP66&lt;LI65,1,0),1),0)</f>
        <v>0</v>
      </c>
      <c r="KZ66" s="23">
        <f t="shared" ref="KZ66:KZ129" si="21">IF(KY66=0,0,KZ67+1)</f>
        <v>0</v>
      </c>
      <c r="LA66" s="23">
        <f t="shared" ref="LA66:LA129" si="22">IF(AND(KP66&gt;KP65,KP66&gt;KP67,KP67&gt;=KP65,KP65&gt;=LI65),1,0)</f>
        <v>0</v>
      </c>
      <c r="LB66" s="23">
        <f t="shared" ref="LB66:LB129" si="23">IF(KR66=0,1,0)</f>
        <v>0</v>
      </c>
      <c r="LC66" s="23">
        <f t="shared" ref="LC66:LC129" si="24">IF(LB66=0,0,LC67+1)</f>
        <v>0</v>
      </c>
      <c r="LD66" s="23">
        <f t="shared" ref="LD66:LD129" si="25">IF(AND(KT66&lt;0.1,KT66&lt;&gt;0),1,0)</f>
        <v>0</v>
      </c>
      <c r="LE66" s="23">
        <f t="shared" ref="LE66:LE129" si="26">IF(AND(LE65&lt;KP66,KR66&lt;-1000),LE65,KP66)</f>
        <v>178.78299582173824</v>
      </c>
      <c r="LF66" s="22">
        <f t="shared" si="17"/>
        <v>0</v>
      </c>
      <c r="LG66" s="23">
        <f t="shared" ref="LG66:LG129" si="27">IF(LG65=0.5,IF(KP66&gt;=KP67,0.5,1),IF(KR66&lt;-300,IF(KP66&gt;=KP67,IF(AND(LG65=0.5,KP66=KP67),0,IF(KP66&lt;700,0.5,0)),IF(KP66&lt;2000,1,)),IF(AND(KX66=0.5,KX65=0.5,KP66&lt;500,KR67&gt;0),IF(KP66&lt;500,1,0),0)))</f>
        <v>0</v>
      </c>
      <c r="LH66" s="23">
        <f t="shared" ref="LH66:LH129" si="28">IF(AND(LG66=1,LJ67&lt;1000),0,LG66)</f>
        <v>0</v>
      </c>
      <c r="LI66" s="23">
        <f t="shared" ref="LI66:LI129" si="29">IF(LF66=1,KP66,IF(LM66=0,KP66,LI65))</f>
        <v>178.78299582173824</v>
      </c>
      <c r="LJ66" s="23">
        <f t="shared" ref="LJ66:LJ129" si="30">IF(KW66=1,0,IF(LF66&gt;0,0,IF(KP66&gt;LJ67,KP66,IF(KQ65-KQ66&gt;0.7,0,LJ67))))</f>
        <v>8544.8116110658502</v>
      </c>
      <c r="LK66" s="23">
        <f t="shared" ref="LK66:LK129" si="31">IF(LF66=1,0,IF(LK65&gt;0,0.5,IF(LJ66=KP66,1,IF(LJ66&lt;1000,1,0))))</f>
        <v>0</v>
      </c>
      <c r="LL66" s="23">
        <f t="shared" ref="LL66:LL129" si="32">IF(LK66=0,LL67+1,0)</f>
        <v>25</v>
      </c>
      <c r="LM66" s="23">
        <f t="shared" ref="LM66:LM129" si="33">IF(LF66=0.5,1,IF(LF66=1,0,IF(KW66=1,1,IF(AND(LK66&gt;0,LK65&gt;0),1,IF(AND(LK65=0,LK66=1),0,IF(LA66=1,1,IF(KY66=1,1,0)))))))</f>
        <v>0</v>
      </c>
      <c r="LN66" s="23">
        <f t="shared" ref="LN66:LN129" si="34">IF(LM66=KV66,0,1)</f>
        <v>0</v>
      </c>
    </row>
    <row r="67" spans="1:326" x14ac:dyDescent="0.25">
      <c r="A67" s="22">
        <v>15</v>
      </c>
      <c r="B67" s="22">
        <v>2</v>
      </c>
      <c r="C67" s="23" t="s">
        <v>1316</v>
      </c>
      <c r="D67" s="22">
        <v>332</v>
      </c>
      <c r="E67" s="24">
        <v>0.88124999999999998</v>
      </c>
      <c r="F67" s="23" t="s">
        <v>775</v>
      </c>
      <c r="G67" s="23" t="b">
        <v>1</v>
      </c>
      <c r="H67" s="25">
        <v>43538.881261574075</v>
      </c>
      <c r="I67" s="26" t="s">
        <v>724</v>
      </c>
      <c r="J67" s="23" t="s">
        <v>725</v>
      </c>
      <c r="K67" s="11">
        <f>IF(AND(Tabela2[[#This Row],[hora bus]]=H66,Tabela2[[#This Row],[lat bus]]=I66,Tabela2[[#This Row],[lon bus]]=J66),1,0)</f>
        <v>0</v>
      </c>
      <c r="L67" s="23"/>
      <c r="M67" s="11">
        <v>124</v>
      </c>
      <c r="N67" s="11">
        <v>615.52990046571301</v>
      </c>
      <c r="O67" s="11">
        <v>609.9235230221816</v>
      </c>
      <c r="P67" s="11">
        <v>601.84521595768456</v>
      </c>
      <c r="Q67" s="11">
        <v>546.35386177803343</v>
      </c>
      <c r="R67" s="11">
        <v>461.46084913002738</v>
      </c>
      <c r="S67" s="11">
        <v>440.60395808578738</v>
      </c>
      <c r="T67" s="11">
        <v>421.65805963429739</v>
      </c>
      <c r="U67" s="11">
        <v>411.18635799812455</v>
      </c>
      <c r="V67" s="11">
        <v>397.08578737111571</v>
      </c>
      <c r="W67" s="11">
        <v>388.45572936300823</v>
      </c>
      <c r="X67" s="11">
        <v>381.41611343406134</v>
      </c>
      <c r="Y67" s="11">
        <v>364.44387897378363</v>
      </c>
      <c r="Z67" s="11">
        <v>358.2946399722702</v>
      </c>
      <c r="AA67" s="11">
        <v>344.86394557288224</v>
      </c>
      <c r="AB67" s="11">
        <v>341.36544153377451</v>
      </c>
      <c r="AC67" s="11">
        <v>330.20843282491234</v>
      </c>
      <c r="AD67" s="11">
        <v>309.7106873013721</v>
      </c>
      <c r="AE67" s="11">
        <v>301.89457123985284</v>
      </c>
      <c r="AF67" s="11">
        <v>229.18713741158751</v>
      </c>
      <c r="AG67" s="11">
        <v>189.72600088821409</v>
      </c>
      <c r="AH67" s="11">
        <v>159.54036624109125</v>
      </c>
      <c r="AI67" s="11">
        <v>138.43659731351781</v>
      </c>
      <c r="AJ67" s="11">
        <v>120.93558442891319</v>
      </c>
      <c r="AK67" s="11">
        <v>109.97163674546826</v>
      </c>
      <c r="AL67" s="11">
        <v>90.992399964743072</v>
      </c>
      <c r="AM67" s="11">
        <v>87.357461182019406</v>
      </c>
      <c r="AN67" s="11">
        <v>74.810659128541857</v>
      </c>
      <c r="AO67" s="11">
        <v>55.638991177933022</v>
      </c>
      <c r="AP67" s="11">
        <v>34.172299285693413</v>
      </c>
      <c r="AQ67" s="11">
        <v>24.086827850307039</v>
      </c>
      <c r="AR67" s="11">
        <v>12.447057957215039</v>
      </c>
      <c r="AS67" s="11">
        <v>2.8776980798284058E-13</v>
      </c>
      <c r="AT67" s="11">
        <v>12.448396565251137</v>
      </c>
      <c r="AU67" s="11">
        <v>27.447702040480934</v>
      </c>
      <c r="AV67" s="11">
        <v>35.291445300419042</v>
      </c>
      <c r="AW67" s="11">
        <v>62.080061917823414</v>
      </c>
      <c r="AX67" s="11">
        <v>95.996714379073239</v>
      </c>
      <c r="AY67" s="11">
        <v>122.55705482786611</v>
      </c>
      <c r="AZ67" s="11">
        <v>144.89280480475028</v>
      </c>
      <c r="BA67" s="11">
        <v>166.97456195484847</v>
      </c>
      <c r="BB67" s="11">
        <v>190.58724470542703</v>
      </c>
      <c r="BC67" s="11">
        <v>217.52009332105879</v>
      </c>
      <c r="BD67" s="11">
        <v>267.3939704719611</v>
      </c>
      <c r="BE67" s="11">
        <v>328.47388965904878</v>
      </c>
      <c r="BF67" s="11">
        <v>351.12105247930248</v>
      </c>
      <c r="BG67" s="11">
        <v>378.85017825724447</v>
      </c>
      <c r="BH67" s="11">
        <v>425.31566125275032</v>
      </c>
      <c r="BI67" s="11">
        <v>450.19549683193702</v>
      </c>
      <c r="BJ67" s="11">
        <v>474.23822270959818</v>
      </c>
      <c r="BK67" s="11">
        <v>505.76796478604729</v>
      </c>
      <c r="BL67" s="11">
        <v>587.98724501783249</v>
      </c>
      <c r="BM67" s="11">
        <v>853.69101521648247</v>
      </c>
      <c r="BN67" s="11">
        <v>1034.7853782927132</v>
      </c>
      <c r="BO67" s="11">
        <v>1088.6554223792018</v>
      </c>
      <c r="BP67" s="11">
        <v>1218.6543934105862</v>
      </c>
      <c r="BQ67" s="11">
        <v>1242.9787461757187</v>
      </c>
      <c r="BR67" s="11">
        <v>1343.4677655621524</v>
      </c>
      <c r="BS67" s="11">
        <v>1444.9511076062558</v>
      </c>
      <c r="BT67" s="11">
        <v>1482.2472061803085</v>
      </c>
      <c r="BU67" s="11">
        <v>1516.8453774707718</v>
      </c>
      <c r="BV67" s="11">
        <v>1605.5232778514101</v>
      </c>
      <c r="BW67" s="11">
        <v>1617.4628039930481</v>
      </c>
      <c r="BX67" s="11">
        <v>1704.5169517323736</v>
      </c>
      <c r="BY67" s="11">
        <v>1724.2490396896555</v>
      </c>
      <c r="BZ67" s="11">
        <v>1806.5687356945032</v>
      </c>
      <c r="CA67" s="11">
        <v>1825.0233766125125</v>
      </c>
      <c r="CB67" s="11">
        <v>1857.7648578523203</v>
      </c>
      <c r="CC67" s="11">
        <v>1904.2548739008053</v>
      </c>
      <c r="CD67" s="11">
        <v>2009.3962929315037</v>
      </c>
      <c r="CE67" s="11">
        <v>2094.607686348349</v>
      </c>
      <c r="CF67" s="11">
        <v>2182.5035739013242</v>
      </c>
      <c r="CG67" s="11">
        <v>2258.8247049359716</v>
      </c>
      <c r="CH67" s="11">
        <v>2446.1637198645954</v>
      </c>
      <c r="CI67" s="11">
        <v>2517.593731594744</v>
      </c>
      <c r="CJ67" s="11">
        <v>2704.0529135395554</v>
      </c>
      <c r="CK67" s="11">
        <v>2775.275041793609</v>
      </c>
      <c r="CL67" s="11">
        <v>2862.5991369989561</v>
      </c>
      <c r="CM67" s="11">
        <v>2889.4268999499263</v>
      </c>
      <c r="CN67" s="11">
        <v>2936.1013905804343</v>
      </c>
      <c r="CO67" s="11">
        <v>2992.1588545750838</v>
      </c>
      <c r="CP67" s="11">
        <v>3071.4951218456868</v>
      </c>
      <c r="CQ67" s="11">
        <v>3121.3739768484402</v>
      </c>
      <c r="CR67" s="11">
        <v>3313.5764343338069</v>
      </c>
      <c r="CS67" s="11">
        <v>3488.599453424431</v>
      </c>
      <c r="CT67" s="11">
        <v>3561.1512872981552</v>
      </c>
      <c r="CU67" s="11">
        <v>3588.2286257516307</v>
      </c>
      <c r="CV67" s="11">
        <v>3627.9954924210233</v>
      </c>
      <c r="CW67" s="11">
        <v>3724.0363118370165</v>
      </c>
      <c r="CX67" s="11">
        <v>3849.8159323055784</v>
      </c>
      <c r="CY67" s="11">
        <v>3909.6995924058097</v>
      </c>
      <c r="CZ67" s="11">
        <v>3964.2920997793808</v>
      </c>
      <c r="DA67" s="11">
        <v>4011.8013594767012</v>
      </c>
      <c r="DB67" s="11">
        <v>4056.7075131545403</v>
      </c>
      <c r="DC67" s="11">
        <v>4099.9109042437303</v>
      </c>
      <c r="DD67" s="11">
        <v>4185.5676771636945</v>
      </c>
      <c r="DE67" s="11">
        <v>4194.3745829512827</v>
      </c>
      <c r="DF67" s="11">
        <v>4220.9115269194581</v>
      </c>
      <c r="DG67" s="11">
        <v>4225.4184532259806</v>
      </c>
      <c r="DH67" s="11">
        <v>4257.5814633658629</v>
      </c>
      <c r="DI67" s="11">
        <v>4280.4054398147882</v>
      </c>
      <c r="DJ67" s="11">
        <v>4323.4244452271387</v>
      </c>
      <c r="DK67" s="11">
        <v>4388.7100987206541</v>
      </c>
      <c r="DL67" s="11">
        <v>4741.5066934013885</v>
      </c>
      <c r="DM67" s="11">
        <v>4867.4693366760766</v>
      </c>
      <c r="DN67" s="11">
        <v>4952.3413482276665</v>
      </c>
      <c r="DO67" s="11">
        <v>5044.9255058209628</v>
      </c>
      <c r="DP67" s="11">
        <v>5078.6668783994892</v>
      </c>
      <c r="DQ67" s="11">
        <v>5162.3414035015112</v>
      </c>
      <c r="DR67" s="11">
        <v>5178.0030015588582</v>
      </c>
      <c r="DS67" s="11">
        <v>5188.8378384767348</v>
      </c>
      <c r="DT67" s="11">
        <v>5199.1812249984596</v>
      </c>
      <c r="DU67" s="11">
        <v>5210.4428516296448</v>
      </c>
      <c r="DV67" s="11">
        <v>5210.7930079169737</v>
      </c>
      <c r="DW67" s="11">
        <v>5206.9990665154555</v>
      </c>
      <c r="DX67" s="11">
        <v>5131.6663365892073</v>
      </c>
      <c r="DY67" s="11">
        <v>5213.1715001934126</v>
      </c>
      <c r="DZ67" s="11">
        <v>5211.1550519536786</v>
      </c>
      <c r="EA67" s="11">
        <v>5236.5247477797275</v>
      </c>
      <c r="EB67" s="11">
        <v>5374.9414914478957</v>
      </c>
      <c r="EC67" s="11">
        <v>5408.3858401618136</v>
      </c>
      <c r="ED67" s="11">
        <v>5595.3567939930335</v>
      </c>
      <c r="EE67" s="11">
        <v>5657.8218524623335</v>
      </c>
      <c r="EF67" s="11">
        <v>5869.2476184896477</v>
      </c>
      <c r="EG67" s="11">
        <v>6033.729969415117</v>
      </c>
      <c r="EH67" s="11">
        <v>6176.5553189489092</v>
      </c>
      <c r="EI67" s="11">
        <v>6290.4763488958815</v>
      </c>
      <c r="EJ67" s="11">
        <v>6352.8123226834277</v>
      </c>
      <c r="EK67" s="11">
        <v>6396.4379235549422</v>
      </c>
      <c r="EL67" s="11">
        <v>6468.0685820843664</v>
      </c>
      <c r="EM67" s="11">
        <v>6470.7218522334251</v>
      </c>
      <c r="EN67" s="11">
        <v>6547.7265479438311</v>
      </c>
      <c r="EO67" s="11">
        <v>6637.0552363520319</v>
      </c>
      <c r="EP67" s="11">
        <v>6682.6543142481169</v>
      </c>
      <c r="EQ67" s="11">
        <v>6823.4831307111999</v>
      </c>
      <c r="ER67" s="11">
        <v>6899.4624572259818</v>
      </c>
      <c r="ES67" s="11">
        <v>7037.7885500295079</v>
      </c>
      <c r="ET67" s="11">
        <v>7102.8156510368553</v>
      </c>
      <c r="EU67" s="11">
        <v>7179.6162447933657</v>
      </c>
      <c r="EV67" s="11">
        <v>7243.7175662646969</v>
      </c>
      <c r="EW67" s="11">
        <v>7315.6519997754122</v>
      </c>
      <c r="EX67" s="11">
        <v>7565.6923611126258</v>
      </c>
      <c r="EY67" s="11">
        <v>7649.2620518113408</v>
      </c>
      <c r="EZ67" s="11">
        <v>7822.4040646041722</v>
      </c>
      <c r="FA67" s="11">
        <v>7989.5978263904481</v>
      </c>
      <c r="FB67" s="11">
        <v>8072.1700840852009</v>
      </c>
      <c r="FC67" s="11">
        <v>8113.3212196013601</v>
      </c>
      <c r="FD67" s="11">
        <v>8167.2841634242941</v>
      </c>
      <c r="FE67" s="11">
        <v>8289.8180119264034</v>
      </c>
      <c r="FF67" s="11">
        <v>8461.5096056948205</v>
      </c>
      <c r="FG67" s="11">
        <v>8486.0063424307027</v>
      </c>
      <c r="FH67" s="11">
        <v>8529.2182337587001</v>
      </c>
      <c r="FI67" s="11">
        <v>8610.1469064473495</v>
      </c>
      <c r="FJ67" s="11">
        <v>8655.3909219949637</v>
      </c>
      <c r="FK67" s="11">
        <v>8673.6786200828719</v>
      </c>
      <c r="FL67" s="11">
        <v>8689.6321387303396</v>
      </c>
      <c r="FM67" s="11">
        <v>8696.6363150015004</v>
      </c>
      <c r="FN67" s="11">
        <v>8731.0371639528021</v>
      </c>
      <c r="FO67" s="11">
        <v>8753.2114358319923</v>
      </c>
      <c r="FP67" s="11">
        <v>8778.4156474612864</v>
      </c>
      <c r="FQ67" s="11">
        <v>8804.6265444749024</v>
      </c>
      <c r="FR67" s="11">
        <v>8816.5081118654998</v>
      </c>
      <c r="FS67" s="11">
        <v>8861.8758804316403</v>
      </c>
      <c r="FT67" s="11">
        <v>8934.2102778866974</v>
      </c>
      <c r="FU67" s="11">
        <v>9036.9492491318797</v>
      </c>
      <c r="FV67" s="11">
        <v>9174.7223036198193</v>
      </c>
      <c r="FW67" s="11">
        <v>9217.525114816588</v>
      </c>
      <c r="FX67" s="11">
        <v>9234.5366978205438</v>
      </c>
      <c r="FY67" s="11">
        <v>9254.098017643777</v>
      </c>
      <c r="FZ67" s="11">
        <v>9271.1354774891388</v>
      </c>
      <c r="GA67" s="11">
        <v>9298.5040864721523</v>
      </c>
      <c r="GB67" s="11">
        <v>9320.1311935954691</v>
      </c>
      <c r="GC67" s="11">
        <v>9351.3018488402104</v>
      </c>
      <c r="GD67" s="11">
        <v>9385.3584260433854</v>
      </c>
      <c r="GE67" s="11">
        <v>9410.1610126173491</v>
      </c>
      <c r="GF67" s="11">
        <v>9430.8211341395545</v>
      </c>
      <c r="GG67" s="11">
        <v>9443.5662892161672</v>
      </c>
      <c r="GH67" s="11">
        <v>9456.2795309252833</v>
      </c>
      <c r="GI67" s="11">
        <v>9459.1423223058919</v>
      </c>
      <c r="GJ67" s="11">
        <v>9467.3741358425232</v>
      </c>
      <c r="GK67" s="11">
        <v>9470.2333200077574</v>
      </c>
      <c r="GL67" s="11">
        <v>9483.6459744811327</v>
      </c>
      <c r="GM67" s="11">
        <v>9467.0216964204828</v>
      </c>
      <c r="GN67" s="11">
        <v>9473.6168074814304</v>
      </c>
      <c r="GO67" s="11">
        <v>9478.9126632387615</v>
      </c>
      <c r="GP67" s="11">
        <v>9484.9752083096064</v>
      </c>
      <c r="GQ67" s="11">
        <v>9536.2801427442973</v>
      </c>
      <c r="GR67" s="11">
        <v>9647.7350538573519</v>
      </c>
      <c r="GS67" s="11">
        <v>9791.557768589304</v>
      </c>
      <c r="GT67" s="11">
        <v>9853.3989710807182</v>
      </c>
      <c r="GU67" s="11">
        <v>9871.9225691998508</v>
      </c>
      <c r="GV67" s="11">
        <v>9896.9300842071807</v>
      </c>
      <c r="GW67" s="11">
        <v>9923.7193066183518</v>
      </c>
      <c r="GX67" s="11">
        <v>9951.5247844696114</v>
      </c>
      <c r="GY67" s="11">
        <v>9971.5483865013084</v>
      </c>
      <c r="GZ67" s="11">
        <v>10116.248514214642</v>
      </c>
      <c r="HA67" s="11">
        <v>10137.214831186189</v>
      </c>
      <c r="HB67" s="11">
        <v>10152.869600391485</v>
      </c>
      <c r="HC67" s="11">
        <v>10169.284886443946</v>
      </c>
      <c r="HD67" s="11">
        <v>10181.440816406504</v>
      </c>
      <c r="HE67" s="11">
        <v>10189.414554022935</v>
      </c>
      <c r="HF67" s="11">
        <v>10175.938603322877</v>
      </c>
      <c r="HG67" s="11">
        <v>10213.330630034774</v>
      </c>
      <c r="HH67" s="11">
        <v>10211.813652173676</v>
      </c>
      <c r="HI67" s="11">
        <v>10232.545635065684</v>
      </c>
      <c r="HJ67" s="11">
        <v>10237.673970417052</v>
      </c>
      <c r="HK67" s="11">
        <v>10224.053534529039</v>
      </c>
      <c r="HL67" s="11">
        <v>10211.444398060798</v>
      </c>
      <c r="HM67" s="11">
        <v>10158.46164701964</v>
      </c>
      <c r="HN67" s="11">
        <v>10087.080689064616</v>
      </c>
      <c r="HO67" s="11">
        <v>10030.309350313059</v>
      </c>
      <c r="HP67" s="11">
        <v>10038.651590901851</v>
      </c>
      <c r="HQ67" s="11">
        <v>10026.029955451031</v>
      </c>
      <c r="HR67" s="11">
        <v>9923.4036239761808</v>
      </c>
      <c r="HS67" s="11">
        <v>9919.8802203448977</v>
      </c>
      <c r="HT67" s="11">
        <v>9921.8944732005966</v>
      </c>
      <c r="HU67" s="11">
        <v>9878.4902360725628</v>
      </c>
      <c r="HV67" s="11">
        <v>9873.6606601591993</v>
      </c>
      <c r="HW67" s="11">
        <v>9874.2363894079917</v>
      </c>
      <c r="HX67" s="11">
        <v>9879.8215324079447</v>
      </c>
      <c r="HY67" s="11">
        <v>9887.1240090029987</v>
      </c>
      <c r="HZ67" s="11">
        <v>9888.2071712002526</v>
      </c>
      <c r="IA67" s="11">
        <v>9983.1531757325592</v>
      </c>
      <c r="IB67" s="11">
        <v>10094.723627148869</v>
      </c>
      <c r="IC67" s="11">
        <v>10130.069553868485</v>
      </c>
      <c r="ID67" s="11">
        <v>10166.035683385073</v>
      </c>
      <c r="IE67" s="11">
        <v>10197.506544740945</v>
      </c>
      <c r="IF67" s="11">
        <v>10223.214429633732</v>
      </c>
      <c r="IG67" s="11">
        <v>10329.397683034755</v>
      </c>
      <c r="IH67" s="11">
        <v>10356.30412103458</v>
      </c>
      <c r="II67" s="11">
        <v>10393.87727780464</v>
      </c>
      <c r="IJ67" s="11">
        <v>10427.191993017212</v>
      </c>
      <c r="IK67" s="11">
        <v>10476.335335358361</v>
      </c>
      <c r="IL67" s="11">
        <v>10513.985663481952</v>
      </c>
      <c r="IM67" s="11">
        <v>10555.266843417456</v>
      </c>
      <c r="IN67" s="11">
        <v>10616.578042473127</v>
      </c>
      <c r="IO67" s="11">
        <v>10751.637026727256</v>
      </c>
      <c r="IP67" s="11">
        <v>10783.139469051514</v>
      </c>
      <c r="IQ67" s="11">
        <v>10781.917446007483</v>
      </c>
      <c r="IR67" s="11">
        <v>10830.417049518632</v>
      </c>
      <c r="IS67" s="11">
        <v>10892.726976371674</v>
      </c>
      <c r="IT67" s="11">
        <v>10929.546047066729</v>
      </c>
      <c r="IU67" s="11">
        <v>10950.895535189198</v>
      </c>
      <c r="IV67" s="11">
        <v>10967.358073989937</v>
      </c>
      <c r="IW67" s="11">
        <v>10972.76762409372</v>
      </c>
      <c r="IX67" s="11">
        <v>10982.41937582038</v>
      </c>
      <c r="IY67" s="11">
        <v>11002.012439808939</v>
      </c>
      <c r="IZ67" s="11">
        <v>11040.615579108226</v>
      </c>
      <c r="JA67" s="11">
        <v>11087.398426494561</v>
      </c>
      <c r="JB67" s="11">
        <v>11176.1229760307</v>
      </c>
      <c r="JC67" s="11">
        <v>11284.146400071204</v>
      </c>
      <c r="JD67" s="11">
        <v>11365.441280093539</v>
      </c>
      <c r="JE67" s="11">
        <v>11385.804016402251</v>
      </c>
      <c r="JF67" s="11">
        <v>11401.223502175044</v>
      </c>
      <c r="JG67" s="11">
        <v>11403.091750402911</v>
      </c>
      <c r="JH67" s="11">
        <v>11486.676839313774</v>
      </c>
      <c r="JI67" s="11">
        <v>11534.876150314731</v>
      </c>
      <c r="JJ67" s="11">
        <v>11543.509572468347</v>
      </c>
      <c r="JK67" s="11">
        <v>11509.45442057969</v>
      </c>
      <c r="JL67" s="11">
        <v>11552.892232208411</v>
      </c>
      <c r="JM67" s="11">
        <v>11549.108311504917</v>
      </c>
      <c r="JN67" s="11">
        <v>11493.562444676953</v>
      </c>
      <c r="JO67" s="11">
        <v>11600.713301637923</v>
      </c>
      <c r="JP67" s="11">
        <v>11694.75198877012</v>
      </c>
      <c r="JQ67" s="11">
        <v>11709.142958679826</v>
      </c>
      <c r="JR67" s="11">
        <v>11755.796267837006</v>
      </c>
      <c r="JS67" s="11">
        <v>11793.488200226295</v>
      </c>
      <c r="JT67" s="11">
        <v>11922.835090094703</v>
      </c>
      <c r="JU67" s="11">
        <v>11983.305917249723</v>
      </c>
      <c r="JV67" s="11">
        <v>11958.561358982452</v>
      </c>
      <c r="JW67" s="11">
        <v>11907.570815540943</v>
      </c>
      <c r="JX67" s="11">
        <v>11913.385348916789</v>
      </c>
      <c r="JY67" s="11">
        <v>11909.652855275877</v>
      </c>
      <c r="JZ67" s="11">
        <v>11900.096557754896</v>
      </c>
      <c r="KA67" s="11">
        <v>11894.120538101095</v>
      </c>
      <c r="KB67" s="11">
        <v>11890.356144344576</v>
      </c>
      <c r="KC67" s="11">
        <v>11878.199003121927</v>
      </c>
      <c r="KD67" s="11">
        <v>11863.512272560693</v>
      </c>
      <c r="KE67" s="11">
        <v>11859.599979177719</v>
      </c>
      <c r="KF67" s="11">
        <v>11867.142977691108</v>
      </c>
      <c r="KG67" s="11">
        <v>11867.108069379055</v>
      </c>
      <c r="KH67" s="11">
        <v>11879.969050793898</v>
      </c>
      <c r="KI67" s="11">
        <v>11877.229884601427</v>
      </c>
      <c r="KJ67" s="11">
        <v>11895.061833299669</v>
      </c>
      <c r="KK67" s="11">
        <v>11896.869682755407</v>
      </c>
      <c r="KL67" s="23"/>
      <c r="KM67" s="11">
        <f>SMALL(Tabela2[[#This Row],[1]:[285]],1)</f>
        <v>2.8776980798284058E-13</v>
      </c>
      <c r="KN67" s="11">
        <f>MATCH(Tabela2[[#This Row],[1° menor]],Tabela2[[#This Row],[1]:[285]],0)</f>
        <v>32</v>
      </c>
      <c r="KO6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0.49999999621410052</v>
      </c>
      <c r="KP67" s="11">
        <f>VLOOKUP(Tabela2[[#This Row],[Shape]],shape!A:D,4,0)+VLOOKUP(Tabela2[[#This Row],[Shape]]+1,shape!A:E,5,0)*Tabela2[[#This Row],[% avanc]]</f>
        <v>379.09065981070893</v>
      </c>
      <c r="KQ67" s="15">
        <f>Tabela2[[#This Row],[8686,881807]]/Tabela2[[#Headers],[8686,881807]]</f>
        <v>4.3639440277089166E-2</v>
      </c>
      <c r="KR67" s="11">
        <f>Tabela2[[#This Row],[8686,881807]]-KP66</f>
        <v>200.30766398897069</v>
      </c>
      <c r="KS67" s="11">
        <f>(Tabela2[[#This Row],[hora bus]]-H66)*86400</f>
        <v>46.000000066123903</v>
      </c>
      <c r="KT67" s="11">
        <f>Tabela2[[#This Row],[desloc]]/Tabela2[[#This Row],[seconds]]</f>
        <v>4.3545144282833306</v>
      </c>
      <c r="KU67" s="11">
        <f>Tabela2[[#This Row],[spd m/s]]*3.6</f>
        <v>15.67625194181999</v>
      </c>
      <c r="KV67" s="23"/>
      <c r="KW67" s="22">
        <f t="shared" si="18"/>
        <v>0</v>
      </c>
      <c r="KX67" s="23">
        <f t="shared" si="19"/>
        <v>0</v>
      </c>
      <c r="KY67" s="23">
        <f t="shared" si="20"/>
        <v>0</v>
      </c>
      <c r="KZ67" s="23">
        <f t="shared" si="21"/>
        <v>0</v>
      </c>
      <c r="LA67" s="23">
        <f t="shared" si="22"/>
        <v>0</v>
      </c>
      <c r="LB67" s="23">
        <f t="shared" si="23"/>
        <v>0</v>
      </c>
      <c r="LC67" s="23">
        <f t="shared" si="24"/>
        <v>0</v>
      </c>
      <c r="LD67" s="23">
        <f t="shared" si="25"/>
        <v>0</v>
      </c>
      <c r="LE67" s="23">
        <f t="shared" si="26"/>
        <v>379.09065981070893</v>
      </c>
      <c r="LF67" s="22">
        <f t="shared" si="17"/>
        <v>0</v>
      </c>
      <c r="LG67" s="23">
        <f t="shared" si="27"/>
        <v>0</v>
      </c>
      <c r="LH67" s="23">
        <f t="shared" si="28"/>
        <v>0</v>
      </c>
      <c r="LI67" s="23">
        <f t="shared" si="29"/>
        <v>379.09065981070893</v>
      </c>
      <c r="LJ67" s="23">
        <f t="shared" si="30"/>
        <v>8544.8116110658502</v>
      </c>
      <c r="LK67" s="23">
        <f t="shared" si="31"/>
        <v>0</v>
      </c>
      <c r="LL67" s="23">
        <f t="shared" si="32"/>
        <v>24</v>
      </c>
      <c r="LM67" s="23">
        <f t="shared" si="33"/>
        <v>0</v>
      </c>
      <c r="LN67" s="23">
        <f t="shared" si="34"/>
        <v>0</v>
      </c>
    </row>
    <row r="68" spans="1:326" x14ac:dyDescent="0.25">
      <c r="A68" s="22">
        <v>16</v>
      </c>
      <c r="B68" s="22">
        <v>2</v>
      </c>
      <c r="C68" s="23" t="s">
        <v>1317</v>
      </c>
      <c r="D68" s="22">
        <v>332</v>
      </c>
      <c r="E68" s="24">
        <v>0.88124999999999998</v>
      </c>
      <c r="F68" s="23" t="s">
        <v>775</v>
      </c>
      <c r="G68" s="23" t="b">
        <v>1</v>
      </c>
      <c r="H68" s="25">
        <v>43538.881782407407</v>
      </c>
      <c r="I68" s="26" t="s">
        <v>294</v>
      </c>
      <c r="J68" s="23" t="s">
        <v>295</v>
      </c>
      <c r="K68" s="11">
        <f>IF(AND(Tabela2[[#This Row],[hora bus]]=H67,Tabela2[[#This Row],[lat bus]]=I67,Tabela2[[#This Row],[lon bus]]=J67),1,0)</f>
        <v>0</v>
      </c>
      <c r="L68" s="23"/>
      <c r="M68" s="11">
        <v>126</v>
      </c>
      <c r="N68" s="11">
        <v>945.75463573988168</v>
      </c>
      <c r="O68" s="11">
        <v>941.64142331350058</v>
      </c>
      <c r="P68" s="11">
        <v>935.20402584803173</v>
      </c>
      <c r="Q68" s="11">
        <v>883.45173734509206</v>
      </c>
      <c r="R68" s="11">
        <v>802.40567286006251</v>
      </c>
      <c r="S68" s="11">
        <v>783.17667728509582</v>
      </c>
      <c r="T68" s="11">
        <v>765.83992377885795</v>
      </c>
      <c r="U68" s="11">
        <v>757.19539214451925</v>
      </c>
      <c r="V68" s="11">
        <v>745.28209552016142</v>
      </c>
      <c r="W68" s="11">
        <v>739.19905240360242</v>
      </c>
      <c r="X68" s="11">
        <v>734.390126693654</v>
      </c>
      <c r="Y68" s="11">
        <v>720.48878595782855</v>
      </c>
      <c r="Z68" s="11">
        <v>717.56881836222999</v>
      </c>
      <c r="AA68" s="11">
        <v>706.45963544313918</v>
      </c>
      <c r="AB68" s="11">
        <v>704.43222606883501</v>
      </c>
      <c r="AC68" s="11">
        <v>694.04428569834158</v>
      </c>
      <c r="AD68" s="11">
        <v>674.19965083355146</v>
      </c>
      <c r="AE68" s="11">
        <v>666.70825547630511</v>
      </c>
      <c r="AF68" s="11">
        <v>594.12721314906605</v>
      </c>
      <c r="AG68" s="11">
        <v>554.67155197940122</v>
      </c>
      <c r="AH68" s="11">
        <v>524.03884363801626</v>
      </c>
      <c r="AI68" s="11">
        <v>501.79740098006636</v>
      </c>
      <c r="AJ68" s="11">
        <v>482.29513273114264</v>
      </c>
      <c r="AK68" s="11">
        <v>468.72250623465538</v>
      </c>
      <c r="AL68" s="11">
        <v>444.59288769301105</v>
      </c>
      <c r="AM68" s="11">
        <v>435.07069353522627</v>
      </c>
      <c r="AN68" s="11">
        <v>418.97476636416741</v>
      </c>
      <c r="AO68" s="11">
        <v>399.87907018862307</v>
      </c>
      <c r="AP68" s="11">
        <v>383.10523953043906</v>
      </c>
      <c r="AQ68" s="11">
        <v>377.70065292109052</v>
      </c>
      <c r="AR68" s="11">
        <v>369.80946600192516</v>
      </c>
      <c r="AS68" s="11">
        <v>352.6941526396767</v>
      </c>
      <c r="AT68" s="11">
        <v>347.07326040935516</v>
      </c>
      <c r="AU68" s="11">
        <v>345.14146125595738</v>
      </c>
      <c r="AV68" s="11">
        <v>327.96127132792276</v>
      </c>
      <c r="AW68" s="11">
        <v>309.80715032610334</v>
      </c>
      <c r="AX68" s="11">
        <v>295.76202900963381</v>
      </c>
      <c r="AY68" s="11">
        <v>277.78965102412809</v>
      </c>
      <c r="AZ68" s="11">
        <v>254.15891297819743</v>
      </c>
      <c r="BA68" s="11">
        <v>223.53007185216165</v>
      </c>
      <c r="BB68" s="11">
        <v>172.8761744494648</v>
      </c>
      <c r="BC68" s="11">
        <v>99.946393526534195</v>
      </c>
      <c r="BD68" s="11">
        <v>35.260354246390207</v>
      </c>
      <c r="BE68" s="11">
        <v>13.790282281089693</v>
      </c>
      <c r="BF68" s="11">
        <v>3.4638958368304884E-13</v>
      </c>
      <c r="BG68" s="11">
        <v>13.875552024562996</v>
      </c>
      <c r="BH68" s="11">
        <v>60.42205908570137</v>
      </c>
      <c r="BI68" s="11">
        <v>85.323492602130543</v>
      </c>
      <c r="BJ68" s="11">
        <v>109.29378193027466</v>
      </c>
      <c r="BK68" s="11">
        <v>140.94586668893129</v>
      </c>
      <c r="BL68" s="11">
        <v>224.03799581368131</v>
      </c>
      <c r="BM68" s="11">
        <v>490.70335534693794</v>
      </c>
      <c r="BN68" s="11">
        <v>672.09299051713367</v>
      </c>
      <c r="BO68" s="11">
        <v>726.20211316160623</v>
      </c>
      <c r="BP68" s="11">
        <v>856.42757404743736</v>
      </c>
      <c r="BQ68" s="11">
        <v>881.03498164956454</v>
      </c>
      <c r="BR68" s="11">
        <v>982.09443282500365</v>
      </c>
      <c r="BS68" s="11">
        <v>1084.1838768120494</v>
      </c>
      <c r="BT68" s="11">
        <v>1122.3030919078358</v>
      </c>
      <c r="BU68" s="11">
        <v>1155.9225374782243</v>
      </c>
      <c r="BV68" s="11">
        <v>1242.2323628513218</v>
      </c>
      <c r="BW68" s="11">
        <v>1256.8804267791702</v>
      </c>
      <c r="BX68" s="11">
        <v>1350.6673249927983</v>
      </c>
      <c r="BY68" s="11">
        <v>1378.6360848489171</v>
      </c>
      <c r="BZ68" s="11">
        <v>1467.5040337069599</v>
      </c>
      <c r="CA68" s="11">
        <v>1488.6322752929609</v>
      </c>
      <c r="CB68" s="11">
        <v>1524.1309646439054</v>
      </c>
      <c r="CC68" s="11">
        <v>1574.8781476537583</v>
      </c>
      <c r="CD68" s="11">
        <v>1684.6014819450572</v>
      </c>
      <c r="CE68" s="11">
        <v>1773.0028752803887</v>
      </c>
      <c r="CF68" s="11">
        <v>1863.2763927146636</v>
      </c>
      <c r="CG68" s="11">
        <v>1942.9888232788562</v>
      </c>
      <c r="CH68" s="11">
        <v>2133.5671160320194</v>
      </c>
      <c r="CI68" s="11">
        <v>2207.817683620055</v>
      </c>
      <c r="CJ68" s="11">
        <v>2396.8358254813402</v>
      </c>
      <c r="CK68" s="11">
        <v>2469.7043183852911</v>
      </c>
      <c r="CL68" s="11">
        <v>2558.2493558595465</v>
      </c>
      <c r="CM68" s="11">
        <v>2585.6746420108748</v>
      </c>
      <c r="CN68" s="11">
        <v>2633.2212123070954</v>
      </c>
      <c r="CO68" s="11">
        <v>2690.5580169563682</v>
      </c>
      <c r="CP68" s="11">
        <v>2771.0029477474336</v>
      </c>
      <c r="CQ68" s="11">
        <v>2822.4712301489153</v>
      </c>
      <c r="CR68" s="11">
        <v>3016.9714271189218</v>
      </c>
      <c r="CS68" s="11">
        <v>3193.5915742708276</v>
      </c>
      <c r="CT68" s="11">
        <v>3266.8787907012356</v>
      </c>
      <c r="CU68" s="11">
        <v>3294.4507887442719</v>
      </c>
      <c r="CV68" s="11">
        <v>3335.032998164078</v>
      </c>
      <c r="CW68" s="11">
        <v>3432.2751226681507</v>
      </c>
      <c r="CX68" s="11">
        <v>3559.0527419280252</v>
      </c>
      <c r="CY68" s="11">
        <v>3619.5979925461206</v>
      </c>
      <c r="CZ68" s="11">
        <v>3675.048833723295</v>
      </c>
      <c r="DA68" s="11">
        <v>3723.6510619036367</v>
      </c>
      <c r="DB68" s="11">
        <v>3770.0786129613816</v>
      </c>
      <c r="DC68" s="11">
        <v>3815.8046510091581</v>
      </c>
      <c r="DD68" s="11">
        <v>3903.2467171355411</v>
      </c>
      <c r="DE68" s="11">
        <v>3912.7541312770995</v>
      </c>
      <c r="DF68" s="11">
        <v>3940.1006351298752</v>
      </c>
      <c r="DG68" s="11">
        <v>3946.0569914332459</v>
      </c>
      <c r="DH68" s="11">
        <v>3980.7211439199232</v>
      </c>
      <c r="DI68" s="11">
        <v>4006.4438225507333</v>
      </c>
      <c r="DJ68" s="11">
        <v>4049.5849365582048</v>
      </c>
      <c r="DK68" s="11">
        <v>4108.4529667558454</v>
      </c>
      <c r="DL68" s="11">
        <v>4454.9121095813762</v>
      </c>
      <c r="DM68" s="11">
        <v>4578.867901057276</v>
      </c>
      <c r="DN68" s="11">
        <v>4662.5758405364231</v>
      </c>
      <c r="DO68" s="11">
        <v>4754.4037203200578</v>
      </c>
      <c r="DP68" s="11">
        <v>4787.2577567173485</v>
      </c>
      <c r="DQ68" s="11">
        <v>4870.2486388434418</v>
      </c>
      <c r="DR68" s="11">
        <v>4885.7903043437427</v>
      </c>
      <c r="DS68" s="11">
        <v>4896.5284147826824</v>
      </c>
      <c r="DT68" s="11">
        <v>4907.1164831763426</v>
      </c>
      <c r="DU68" s="11">
        <v>4918.9165261875296</v>
      </c>
      <c r="DV68" s="11">
        <v>4919.8570201153352</v>
      </c>
      <c r="DW68" s="11">
        <v>4916.7453335039063</v>
      </c>
      <c r="DX68" s="11">
        <v>4845.626805527625</v>
      </c>
      <c r="DY68" s="11">
        <v>4931.6668658397348</v>
      </c>
      <c r="DZ68" s="11">
        <v>4931.3449169406313</v>
      </c>
      <c r="EA68" s="11">
        <v>4957.0858658163488</v>
      </c>
      <c r="EB68" s="11">
        <v>5094.8334148607819</v>
      </c>
      <c r="EC68" s="11">
        <v>5128.2838195253216</v>
      </c>
      <c r="ED68" s="11">
        <v>5315.2748710038622</v>
      </c>
      <c r="EE68" s="11">
        <v>5380.2497273235786</v>
      </c>
      <c r="EF68" s="11">
        <v>5595.9965631307705</v>
      </c>
      <c r="EG68" s="11">
        <v>5763.781994425528</v>
      </c>
      <c r="EH68" s="11">
        <v>5909.054246295349</v>
      </c>
      <c r="EI68" s="11">
        <v>6024.3118176049538</v>
      </c>
      <c r="EJ68" s="11">
        <v>6087.1331067705496</v>
      </c>
      <c r="EK68" s="11">
        <v>6132.0870228107378</v>
      </c>
      <c r="EL68" s="11">
        <v>6205.0839467966816</v>
      </c>
      <c r="EM68" s="11">
        <v>6208.8943423474784</v>
      </c>
      <c r="EN68" s="11">
        <v>6287.2766680379355</v>
      </c>
      <c r="EO68" s="11">
        <v>6376.9757055184027</v>
      </c>
      <c r="EP68" s="11">
        <v>6422.3638111398141</v>
      </c>
      <c r="EQ68" s="11">
        <v>6562.8093088432852</v>
      </c>
      <c r="ER68" s="11">
        <v>6638.3781060157407</v>
      </c>
      <c r="ES68" s="11">
        <v>6776.4019844636341</v>
      </c>
      <c r="ET68" s="11">
        <v>6841.3038959821342</v>
      </c>
      <c r="EU68" s="11">
        <v>6917.9439198999125</v>
      </c>
      <c r="EV68" s="11">
        <v>6981.8410425834745</v>
      </c>
      <c r="EW68" s="11">
        <v>7053.3809611180759</v>
      </c>
      <c r="EX68" s="11">
        <v>7303.0362925816225</v>
      </c>
      <c r="EY68" s="11">
        <v>7386.3135864923652</v>
      </c>
      <c r="EZ68" s="11">
        <v>7559.0995367349969</v>
      </c>
      <c r="FA68" s="11">
        <v>7726.2920878899604</v>
      </c>
      <c r="FB68" s="11">
        <v>7809.1165959762639</v>
      </c>
      <c r="FC68" s="11">
        <v>7850.4805873069417</v>
      </c>
      <c r="FD68" s="11">
        <v>7904.855742605363</v>
      </c>
      <c r="FE68" s="11">
        <v>8028.15476839447</v>
      </c>
      <c r="FF68" s="11">
        <v>8200.3726302210489</v>
      </c>
      <c r="FG68" s="11">
        <v>8225.0162738885065</v>
      </c>
      <c r="FH68" s="11">
        <v>8268.6222633394136</v>
      </c>
      <c r="FI68" s="11">
        <v>8349.8062048521715</v>
      </c>
      <c r="FJ68" s="11">
        <v>8394.9064736932851</v>
      </c>
      <c r="FK68" s="11">
        <v>8412.9600994146058</v>
      </c>
      <c r="FL68" s="11">
        <v>8428.659755465369</v>
      </c>
      <c r="FM68" s="11">
        <v>8435.0531196793072</v>
      </c>
      <c r="FN68" s="11">
        <v>8468.7137344107268</v>
      </c>
      <c r="FO68" s="11">
        <v>8490.4080834252673</v>
      </c>
      <c r="FP68" s="11">
        <v>8515.184019928256</v>
      </c>
      <c r="FQ68" s="11">
        <v>8541.0965975329418</v>
      </c>
      <c r="FR68" s="11">
        <v>8552.57828239628</v>
      </c>
      <c r="FS68" s="11">
        <v>8597.4616081025542</v>
      </c>
      <c r="FT68" s="11">
        <v>8669.6180111831382</v>
      </c>
      <c r="FU68" s="11">
        <v>8772.765949522096</v>
      </c>
      <c r="FV68" s="11">
        <v>8911.4416194701062</v>
      </c>
      <c r="FW68" s="11">
        <v>8955.078153555507</v>
      </c>
      <c r="FX68" s="11">
        <v>8972.7540909518375</v>
      </c>
      <c r="FY68" s="11">
        <v>8992.8837084038842</v>
      </c>
      <c r="FZ68" s="11">
        <v>9010.381290278392</v>
      </c>
      <c r="GA68" s="11">
        <v>9038.0745383571302</v>
      </c>
      <c r="GB68" s="11">
        <v>9059.8982378975379</v>
      </c>
      <c r="GC68" s="11">
        <v>9091.1665188423449</v>
      </c>
      <c r="GD68" s="11">
        <v>9125.2321551914883</v>
      </c>
      <c r="GE68" s="11">
        <v>9150.0344725671912</v>
      </c>
      <c r="GF68" s="11">
        <v>9170.6917940257554</v>
      </c>
      <c r="GG68" s="11">
        <v>9183.5420318708711</v>
      </c>
      <c r="GH68" s="11">
        <v>9196.3982263657817</v>
      </c>
      <c r="GI68" s="11">
        <v>9199.4803729265677</v>
      </c>
      <c r="GJ68" s="11">
        <v>9208.1741363433011</v>
      </c>
      <c r="GK68" s="11">
        <v>9211.7050402091645</v>
      </c>
      <c r="GL68" s="11">
        <v>9225.5441283022301</v>
      </c>
      <c r="GM68" s="11">
        <v>9209.4421215546081</v>
      </c>
      <c r="GN68" s="11">
        <v>9216.8640257143925</v>
      </c>
      <c r="GO68" s="11">
        <v>9222.9342722848687</v>
      </c>
      <c r="GP68" s="11">
        <v>9230.3804385648837</v>
      </c>
      <c r="GQ68" s="11">
        <v>9283.8520557276388</v>
      </c>
      <c r="GR68" s="11">
        <v>9397.7816178937337</v>
      </c>
      <c r="GS68" s="11">
        <v>9543.3966821116755</v>
      </c>
      <c r="GT68" s="11">
        <v>9605.9252872005491</v>
      </c>
      <c r="GU68" s="11">
        <v>9624.6935459946326</v>
      </c>
      <c r="GV68" s="11">
        <v>9649.8183078541861</v>
      </c>
      <c r="GW68" s="11">
        <v>9676.6244507173051</v>
      </c>
      <c r="GX68" s="11">
        <v>9704.3533930602225</v>
      </c>
      <c r="GY68" s="11">
        <v>9723.4624064469353</v>
      </c>
      <c r="GZ68" s="11">
        <v>9867.1863174983046</v>
      </c>
      <c r="HA68" s="11">
        <v>9887.957636913532</v>
      </c>
      <c r="HB68" s="11">
        <v>9903.5334297705031</v>
      </c>
      <c r="HC68" s="11">
        <v>9919.922186299942</v>
      </c>
      <c r="HD68" s="11">
        <v>9932.0495447321136</v>
      </c>
      <c r="HE68" s="11">
        <v>9939.9532340764945</v>
      </c>
      <c r="HF68" s="11">
        <v>9928.0431843684673</v>
      </c>
      <c r="HG68" s="11">
        <v>9968.1471408791549</v>
      </c>
      <c r="HH68" s="11">
        <v>9968.8685435594671</v>
      </c>
      <c r="HI68" s="11">
        <v>9991.3278455602886</v>
      </c>
      <c r="HJ68" s="11">
        <v>9997.443606276649</v>
      </c>
      <c r="HK68" s="11">
        <v>9984.8384169492219</v>
      </c>
      <c r="HL68" s="11">
        <v>9973.3534951553556</v>
      </c>
      <c r="HM68" s="11">
        <v>9921.894626836458</v>
      </c>
      <c r="HN68" s="11">
        <v>9852.8696517940734</v>
      </c>
      <c r="HO68" s="11">
        <v>9798.7455955959886</v>
      </c>
      <c r="HP68" s="11">
        <v>9808.6778368006308</v>
      </c>
      <c r="HQ68" s="11">
        <v>9796.6516709807456</v>
      </c>
      <c r="HR68" s="11">
        <v>9696.1423806413695</v>
      </c>
      <c r="HS68" s="11">
        <v>9695.1141678454969</v>
      </c>
      <c r="HT68" s="11">
        <v>9698.018383022456</v>
      </c>
      <c r="HU68" s="11">
        <v>9655.7166672400072</v>
      </c>
      <c r="HV68" s="11">
        <v>9652.3694957382704</v>
      </c>
      <c r="HW68" s="11">
        <v>9654.0665306679257</v>
      </c>
      <c r="HX68" s="11">
        <v>9660.7139714644672</v>
      </c>
      <c r="HY68" s="11">
        <v>9669.2496020778071</v>
      </c>
      <c r="HZ68" s="11">
        <v>9673.0383959500941</v>
      </c>
      <c r="IA68" s="11">
        <v>9771.9443222678619</v>
      </c>
      <c r="IB68" s="11">
        <v>9886.1606214322055</v>
      </c>
      <c r="IC68" s="11">
        <v>9922.8955889025201</v>
      </c>
      <c r="ID68" s="11">
        <v>9960.1921584291431</v>
      </c>
      <c r="IE68" s="11">
        <v>9992.9856776094875</v>
      </c>
      <c r="IF68" s="11">
        <v>10020.900062126771</v>
      </c>
      <c r="IG68" s="11">
        <v>10128.950257359023</v>
      </c>
      <c r="IH68" s="11">
        <v>10156.595936172322</v>
      </c>
      <c r="II68" s="11">
        <v>10194.849108900347</v>
      </c>
      <c r="IJ68" s="11">
        <v>10228.741249605035</v>
      </c>
      <c r="IK68" s="11">
        <v>10278.257783945603</v>
      </c>
      <c r="IL68" s="11">
        <v>10316.143340519464</v>
      </c>
      <c r="IM68" s="11">
        <v>10357.738362029471</v>
      </c>
      <c r="IN68" s="11">
        <v>10419.621696959059</v>
      </c>
      <c r="IO68" s="11">
        <v>10555.247877277654</v>
      </c>
      <c r="IP68" s="11">
        <v>10586.921411735175</v>
      </c>
      <c r="IQ68" s="11">
        <v>10586.045656411994</v>
      </c>
      <c r="IR68" s="11">
        <v>10635.361240606171</v>
      </c>
      <c r="IS68" s="11">
        <v>10698.411454528918</v>
      </c>
      <c r="IT68" s="11">
        <v>10735.626413427677</v>
      </c>
      <c r="IU68" s="11">
        <v>10757.21965933592</v>
      </c>
      <c r="IV68" s="11">
        <v>10773.828567654757</v>
      </c>
      <c r="IW68" s="11">
        <v>10779.331976044532</v>
      </c>
      <c r="IX68" s="11">
        <v>10789.137546169934</v>
      </c>
      <c r="IY68" s="11">
        <v>10809.000572976183</v>
      </c>
      <c r="IZ68" s="11">
        <v>10847.999434092751</v>
      </c>
      <c r="JA68" s="11">
        <v>10895.376854714961</v>
      </c>
      <c r="JB68" s="11">
        <v>10984.783010966095</v>
      </c>
      <c r="JC68" s="11">
        <v>11093.115767931236</v>
      </c>
      <c r="JD68" s="11">
        <v>11174.31274074968</v>
      </c>
      <c r="JE68" s="11">
        <v>11194.466690440153</v>
      </c>
      <c r="JF68" s="11">
        <v>11209.63370010799</v>
      </c>
      <c r="JG68" s="11">
        <v>11210.259130730527</v>
      </c>
      <c r="JH68" s="11">
        <v>11293.990206278928</v>
      </c>
      <c r="JI68" s="11">
        <v>11343.691526511795</v>
      </c>
      <c r="JJ68" s="11">
        <v>11352.632312144633</v>
      </c>
      <c r="JK68" s="11">
        <v>11319.732776589684</v>
      </c>
      <c r="JL68" s="11">
        <v>11364.345099389553</v>
      </c>
      <c r="JM68" s="11">
        <v>11360.918452237076</v>
      </c>
      <c r="JN68" s="11">
        <v>11308.478640876123</v>
      </c>
      <c r="JO68" s="11">
        <v>11420.346563403673</v>
      </c>
      <c r="JP68" s="11">
        <v>11516.764488254643</v>
      </c>
      <c r="JQ68" s="11">
        <v>11532.500914095666</v>
      </c>
      <c r="JR68" s="11">
        <v>11579.081741654378</v>
      </c>
      <c r="JS68" s="11">
        <v>11613.975298609581</v>
      </c>
      <c r="JT68" s="11">
        <v>11740.462173585298</v>
      </c>
      <c r="JU68" s="11">
        <v>11799.925030687693</v>
      </c>
      <c r="JV68" s="11">
        <v>11775.209334451125</v>
      </c>
      <c r="JW68" s="11">
        <v>11723.332484400644</v>
      </c>
      <c r="JX68" s="11">
        <v>11727.888250740845</v>
      </c>
      <c r="JY68" s="11">
        <v>11723.598314302502</v>
      </c>
      <c r="JZ68" s="11">
        <v>11713.540194024525</v>
      </c>
      <c r="KA68" s="11">
        <v>11707.05910687185</v>
      </c>
      <c r="KB68" s="11">
        <v>11702.899488988238</v>
      </c>
      <c r="KC68" s="11">
        <v>11690.276357353227</v>
      </c>
      <c r="KD68" s="11">
        <v>11675.422168119459</v>
      </c>
      <c r="KE68" s="11">
        <v>11671.835595443397</v>
      </c>
      <c r="KF68" s="11">
        <v>11679.70021345016</v>
      </c>
      <c r="KG68" s="11">
        <v>11680.075085216178</v>
      </c>
      <c r="KH68" s="11">
        <v>11693.328946150255</v>
      </c>
      <c r="KI68" s="11">
        <v>11691.050092613243</v>
      </c>
      <c r="KJ68" s="11">
        <v>11709.29937624818</v>
      </c>
      <c r="KK68" s="11">
        <v>11711.253389430467</v>
      </c>
      <c r="KL68" s="23"/>
      <c r="KM68" s="11">
        <f>SMALL(Tabela2[[#This Row],[1]:[285]],1)</f>
        <v>3.4638958368304884E-13</v>
      </c>
      <c r="KN68" s="11">
        <f>MATCH(Tabela2[[#This Row],[1° menor]],Tabela2[[#This Row],[1]:[285]],0)</f>
        <v>45</v>
      </c>
      <c r="KO6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0.49999996981485401</v>
      </c>
      <c r="KP68" s="11">
        <f>VLOOKUP(Tabela2[[#This Row],[Shape]],shape!A:D,4,0)+VLOOKUP(Tabela2[[#This Row],[Shape]]+1,shape!A:E,5,0)*Tabela2[[#This Row],[% avanc]]</f>
        <v>603.08522521107511</v>
      </c>
      <c r="KQ68" s="15">
        <f>Tabela2[[#This Row],[8686,881807]]/Tabela2[[#Headers],[8686,881807]]</f>
        <v>6.9424822233117231E-2</v>
      </c>
      <c r="KR68" s="11">
        <f>Tabela2[[#This Row],[8686,881807]]-KP67</f>
        <v>223.99456540036618</v>
      </c>
      <c r="KS68" s="11">
        <f>(Tabela2[[#This Row],[hora bus]]-H67)*86400</f>
        <v>44.999999832361937</v>
      </c>
      <c r="KT68" s="11">
        <f>Tabela2[[#This Row],[desloc]]/Tabela2[[#This Row],[seconds]]</f>
        <v>4.9776570274402436</v>
      </c>
      <c r="KU68" s="11">
        <f>Tabela2[[#This Row],[spd m/s]]*3.6</f>
        <v>17.919565298784878</v>
      </c>
      <c r="KV68" s="23"/>
      <c r="KW68" s="22">
        <f t="shared" si="18"/>
        <v>0</v>
      </c>
      <c r="KX68" s="23">
        <f t="shared" si="19"/>
        <v>0</v>
      </c>
      <c r="KY68" s="23">
        <f t="shared" si="20"/>
        <v>0</v>
      </c>
      <c r="KZ68" s="23">
        <f t="shared" si="21"/>
        <v>0</v>
      </c>
      <c r="LA68" s="23">
        <f t="shared" si="22"/>
        <v>0</v>
      </c>
      <c r="LB68" s="23">
        <f t="shared" si="23"/>
        <v>0</v>
      </c>
      <c r="LC68" s="23">
        <f t="shared" si="24"/>
        <v>0</v>
      </c>
      <c r="LD68" s="23">
        <f t="shared" si="25"/>
        <v>0</v>
      </c>
      <c r="LE68" s="23">
        <f t="shared" si="26"/>
        <v>603.08522521107511</v>
      </c>
      <c r="LF68" s="22">
        <f t="shared" si="17"/>
        <v>0</v>
      </c>
      <c r="LG68" s="23">
        <f t="shared" si="27"/>
        <v>0</v>
      </c>
      <c r="LH68" s="23">
        <f t="shared" si="28"/>
        <v>0</v>
      </c>
      <c r="LI68" s="23">
        <f t="shared" si="29"/>
        <v>603.08522521107511</v>
      </c>
      <c r="LJ68" s="23">
        <f t="shared" si="30"/>
        <v>8544.8116110658502</v>
      </c>
      <c r="LK68" s="23">
        <f t="shared" si="31"/>
        <v>0</v>
      </c>
      <c r="LL68" s="23">
        <f t="shared" si="32"/>
        <v>23</v>
      </c>
      <c r="LM68" s="23">
        <f t="shared" si="33"/>
        <v>0</v>
      </c>
      <c r="LN68" s="23">
        <f t="shared" si="34"/>
        <v>0</v>
      </c>
    </row>
    <row r="69" spans="1:326" x14ac:dyDescent="0.25">
      <c r="A69" s="22">
        <v>18</v>
      </c>
      <c r="B69" s="22">
        <v>2</v>
      </c>
      <c r="C69" s="23" t="s">
        <v>1319</v>
      </c>
      <c r="D69" s="22">
        <v>332</v>
      </c>
      <c r="E69" s="24">
        <v>0.88194444444444442</v>
      </c>
      <c r="F69" s="23" t="s">
        <v>775</v>
      </c>
      <c r="G69" s="23" t="b">
        <v>1</v>
      </c>
      <c r="H69" s="25">
        <v>43538.88244212963</v>
      </c>
      <c r="I69" s="26" t="s">
        <v>260</v>
      </c>
      <c r="J69" s="23" t="s">
        <v>261</v>
      </c>
      <c r="K69" s="11">
        <f>IF(AND(Tabela2[[#This Row],[hora bus]]=H68,Tabela2[[#This Row],[lat bus]]=I68,Tabela2[[#This Row],[lon bus]]=J68),1,0)</f>
        <v>0</v>
      </c>
      <c r="L69" s="23"/>
      <c r="M69" s="11">
        <v>128</v>
      </c>
      <c r="N69" s="11">
        <v>1121.0322536890758</v>
      </c>
      <c r="O69" s="11">
        <v>1117.3200339175696</v>
      </c>
      <c r="P69" s="11">
        <v>1111.3182168881542</v>
      </c>
      <c r="Q69" s="11">
        <v>1060.6109802052681</v>
      </c>
      <c r="R69" s="11">
        <v>980.81514433736709</v>
      </c>
      <c r="S69" s="11">
        <v>962.20977543622826</v>
      </c>
      <c r="T69" s="11">
        <v>945.28826239131934</v>
      </c>
      <c r="U69" s="11">
        <v>937.06106249873574</v>
      </c>
      <c r="V69" s="11">
        <v>925.59885913211633</v>
      </c>
      <c r="W69" s="11">
        <v>920.01145505754107</v>
      </c>
      <c r="X69" s="11">
        <v>915.61301691928406</v>
      </c>
      <c r="Y69" s="11">
        <v>902.23969363640549</v>
      </c>
      <c r="Z69" s="11">
        <v>899.84214551698017</v>
      </c>
      <c r="AA69" s="11">
        <v>889.06418401983797</v>
      </c>
      <c r="AB69" s="11">
        <v>887.22235998109454</v>
      </c>
      <c r="AC69" s="11">
        <v>876.90423024202039</v>
      </c>
      <c r="AD69" s="11">
        <v>857.09222641989516</v>
      </c>
      <c r="AE69" s="11">
        <v>849.5952534887831</v>
      </c>
      <c r="AF69" s="11">
        <v>776.97281402796852</v>
      </c>
      <c r="AG69" s="11">
        <v>737.45106775070042</v>
      </c>
      <c r="AH69" s="11">
        <v>706.68543409380186</v>
      </c>
      <c r="AI69" s="11">
        <v>684.22763455094787</v>
      </c>
      <c r="AJ69" s="11">
        <v>664.46028198562931</v>
      </c>
      <c r="AK69" s="11">
        <v>650.61179345865207</v>
      </c>
      <c r="AL69" s="11">
        <v>626.06847272799143</v>
      </c>
      <c r="AM69" s="11">
        <v>616.14803316434825</v>
      </c>
      <c r="AN69" s="11">
        <v>599.9741300464143</v>
      </c>
      <c r="AO69" s="11">
        <v>581.19858342365251</v>
      </c>
      <c r="AP69" s="11">
        <v>565.01829135132311</v>
      </c>
      <c r="AQ69" s="11">
        <v>560.03399195159852</v>
      </c>
      <c r="AR69" s="11">
        <v>552.3676344670663</v>
      </c>
      <c r="AS69" s="11">
        <v>535.4779654949283</v>
      </c>
      <c r="AT69" s="11">
        <v>529.94053805317458</v>
      </c>
      <c r="AU69" s="11">
        <v>527.92742560262775</v>
      </c>
      <c r="AV69" s="11">
        <v>510.32785789585569</v>
      </c>
      <c r="AW69" s="11">
        <v>490.92048361778166</v>
      </c>
      <c r="AX69" s="11">
        <v>474.88248166501864</v>
      </c>
      <c r="AY69" s="11">
        <v>454.97687586270303</v>
      </c>
      <c r="AZ69" s="11">
        <v>429.50644244452451</v>
      </c>
      <c r="BA69" s="11">
        <v>396.92467172052363</v>
      </c>
      <c r="BB69" s="11">
        <v>344.33880394075089</v>
      </c>
      <c r="BC69" s="11">
        <v>274.52921275693893</v>
      </c>
      <c r="BD69" s="11">
        <v>216.03365287485585</v>
      </c>
      <c r="BE69" s="11">
        <v>196.65046578028009</v>
      </c>
      <c r="BF69" s="11">
        <v>169.0261610887363</v>
      </c>
      <c r="BG69" s="11">
        <v>122.55189343110803</v>
      </c>
      <c r="BH69" s="11">
        <v>97.991190659751823</v>
      </c>
      <c r="BI69" s="11">
        <v>74.306484521011612</v>
      </c>
      <c r="BJ69" s="11">
        <v>41.998269121535074</v>
      </c>
      <c r="BK69" s="11">
        <v>4.1495695768389851E-12</v>
      </c>
      <c r="BL69" s="11">
        <v>42.116851643649682</v>
      </c>
      <c r="BM69" s="11">
        <v>309.16759953733191</v>
      </c>
      <c r="BN69" s="11">
        <v>490.56382305111259</v>
      </c>
      <c r="BO69" s="11">
        <v>544.72420310006578</v>
      </c>
      <c r="BP69" s="11">
        <v>675.0161268492617</v>
      </c>
      <c r="BQ69" s="11">
        <v>699.74917908190332</v>
      </c>
      <c r="BR69" s="11">
        <v>801.08363897214826</v>
      </c>
      <c r="BS69" s="11">
        <v>903.49637553400282</v>
      </c>
      <c r="BT69" s="11">
        <v>942.1000522801678</v>
      </c>
      <c r="BU69" s="11">
        <v>975.07861841607712</v>
      </c>
      <c r="BV69" s="11">
        <v>1059.980144055118</v>
      </c>
      <c r="BW69" s="11">
        <v>1076.2120393204732</v>
      </c>
      <c r="BX69" s="11">
        <v>1174.0056367891477</v>
      </c>
      <c r="BY69" s="11">
        <v>1207.1214064883557</v>
      </c>
      <c r="BZ69" s="11">
        <v>1300.0902165103398</v>
      </c>
      <c r="CA69" s="11">
        <v>1322.8403760654367</v>
      </c>
      <c r="CB69" s="11">
        <v>1359.9241964979926</v>
      </c>
      <c r="CC69" s="11">
        <v>1413.0390109668072</v>
      </c>
      <c r="CD69" s="11">
        <v>1525.2374366574334</v>
      </c>
      <c r="CE69" s="11">
        <v>1615.2615882917394</v>
      </c>
      <c r="CF69" s="11">
        <v>1706.6630088866998</v>
      </c>
      <c r="CG69" s="11">
        <v>1787.9417015226709</v>
      </c>
      <c r="CH69" s="11">
        <v>1980.0087591250206</v>
      </c>
      <c r="CI69" s="11">
        <v>2055.5178903673254</v>
      </c>
      <c r="CJ69" s="11">
        <v>2245.6510378423413</v>
      </c>
      <c r="CK69" s="11">
        <v>2319.2530588028626</v>
      </c>
      <c r="CL69" s="11">
        <v>2408.3495462077817</v>
      </c>
      <c r="CM69" s="11">
        <v>2436.0226613525842</v>
      </c>
      <c r="CN69" s="11">
        <v>2483.937647392509</v>
      </c>
      <c r="CO69" s="11">
        <v>2541.8380630109846</v>
      </c>
      <c r="CP69" s="11">
        <v>2622.7591734984162</v>
      </c>
      <c r="CQ69" s="11">
        <v>2674.8594818794054</v>
      </c>
      <c r="CR69" s="11">
        <v>2870.2740246849066</v>
      </c>
      <c r="CS69" s="11">
        <v>3047.5484969199642</v>
      </c>
      <c r="CT69" s="11">
        <v>3121.1525064550151</v>
      </c>
      <c r="CU69" s="11">
        <v>3148.937832565548</v>
      </c>
      <c r="CV69" s="11">
        <v>3189.8528190626985</v>
      </c>
      <c r="CW69" s="11">
        <v>3287.5736489620099</v>
      </c>
      <c r="CX69" s="11">
        <v>3414.7518936574488</v>
      </c>
      <c r="CY69" s="11">
        <v>3475.5704283590671</v>
      </c>
      <c r="CZ69" s="11">
        <v>3531.4100410664878</v>
      </c>
      <c r="DA69" s="11">
        <v>3580.5328190173382</v>
      </c>
      <c r="DB69" s="11">
        <v>3627.7110680177038</v>
      </c>
      <c r="DC69" s="11">
        <v>3674.7031920410632</v>
      </c>
      <c r="DD69" s="11">
        <v>3763.0408740057715</v>
      </c>
      <c r="DE69" s="11">
        <v>3772.8978696419149</v>
      </c>
      <c r="DF69" s="11">
        <v>3800.6518018943971</v>
      </c>
      <c r="DG69" s="11">
        <v>3807.3479301969678</v>
      </c>
      <c r="DH69" s="11">
        <v>3843.3041792609265</v>
      </c>
      <c r="DI69" s="11">
        <v>3870.5319204748598</v>
      </c>
      <c r="DJ69" s="11">
        <v>3913.6610342923623</v>
      </c>
      <c r="DK69" s="11">
        <v>3968.8850867116685</v>
      </c>
      <c r="DL69" s="11">
        <v>4311.7452728589933</v>
      </c>
      <c r="DM69" s="11">
        <v>4434.5492212880818</v>
      </c>
      <c r="DN69" s="11">
        <v>4517.5697377731012</v>
      </c>
      <c r="DO69" s="11">
        <v>4608.9479319441953</v>
      </c>
      <c r="DP69" s="11">
        <v>4641.2911432414676</v>
      </c>
      <c r="DQ69" s="11">
        <v>4723.8862281314705</v>
      </c>
      <c r="DR69" s="11">
        <v>4739.3551639444468</v>
      </c>
      <c r="DS69" s="11">
        <v>4750.0336658886408</v>
      </c>
      <c r="DT69" s="11">
        <v>4760.7399973133097</v>
      </c>
      <c r="DU69" s="11">
        <v>4772.815506853457</v>
      </c>
      <c r="DV69" s="11">
        <v>4774.0630098027123</v>
      </c>
      <c r="DW69" s="11">
        <v>4771.3104036753275</v>
      </c>
      <c r="DX69" s="11">
        <v>4702.3928991679441</v>
      </c>
      <c r="DY69" s="11">
        <v>4790.797131407483</v>
      </c>
      <c r="DZ69" s="11">
        <v>4791.3562061795237</v>
      </c>
      <c r="EA69" s="11">
        <v>4817.2320137291799</v>
      </c>
      <c r="EB69" s="11">
        <v>4954.5602987123575</v>
      </c>
      <c r="EC69" s="11">
        <v>4987.9299135393085</v>
      </c>
      <c r="ED69" s="11">
        <v>5174.8321542702097</v>
      </c>
      <c r="EE69" s="11">
        <v>5241.0087020419178</v>
      </c>
      <c r="EF69" s="11">
        <v>5458.8684144687404</v>
      </c>
      <c r="EG69" s="11">
        <v>5628.2615606725712</v>
      </c>
      <c r="EH69" s="11">
        <v>5774.7161088799567</v>
      </c>
      <c r="EI69" s="11">
        <v>5890.6081989410031</v>
      </c>
      <c r="EJ69" s="11">
        <v>5953.6425017152023</v>
      </c>
      <c r="EK69" s="11">
        <v>5999.2443462327901</v>
      </c>
      <c r="EL69" s="11">
        <v>6072.9233732995626</v>
      </c>
      <c r="EM69" s="11">
        <v>6077.3047952100687</v>
      </c>
      <c r="EN69" s="11">
        <v>6156.3476845981813</v>
      </c>
      <c r="EO69" s="11">
        <v>6246.1965879922982</v>
      </c>
      <c r="EP69" s="11">
        <v>6291.4216618080791</v>
      </c>
      <c r="EQ69" s="11">
        <v>6431.6081032574948</v>
      </c>
      <c r="ER69" s="11">
        <v>6506.9077191818178</v>
      </c>
      <c r="ES69" s="11">
        <v>6644.7223452282087</v>
      </c>
      <c r="ET69" s="11">
        <v>6709.5234934614064</v>
      </c>
      <c r="EU69" s="11">
        <v>6786.0456506347527</v>
      </c>
      <c r="EV69" s="11">
        <v>6849.8046558231399</v>
      </c>
      <c r="EW69" s="11">
        <v>6921.0671138356875</v>
      </c>
      <c r="EX69" s="11">
        <v>7170.4490489015334</v>
      </c>
      <c r="EY69" s="11">
        <v>7253.5217746615272</v>
      </c>
      <c r="EZ69" s="11">
        <v>7426.0553285811347</v>
      </c>
      <c r="FA69" s="11">
        <v>7593.1969271840035</v>
      </c>
      <c r="FB69" s="11">
        <v>7676.1255225808036</v>
      </c>
      <c r="FC69" s="11">
        <v>7717.579281724974</v>
      </c>
      <c r="FD69" s="11">
        <v>7772.1302503695642</v>
      </c>
      <c r="FE69" s="11">
        <v>7895.7635967043279</v>
      </c>
      <c r="FF69" s="11">
        <v>8068.2131582696475</v>
      </c>
      <c r="FG69" s="11">
        <v>8092.9190680910815</v>
      </c>
      <c r="FH69" s="11">
        <v>8136.7031184935604</v>
      </c>
      <c r="FI69" s="11">
        <v>8217.9946543111982</v>
      </c>
      <c r="FJ69" s="11">
        <v>8263.010892514234</v>
      </c>
      <c r="FK69" s="11">
        <v>8280.9399205448317</v>
      </c>
      <c r="FL69" s="11">
        <v>8296.5059749188076</v>
      </c>
      <c r="FM69" s="11">
        <v>8302.5825567335814</v>
      </c>
      <c r="FN69" s="11">
        <v>8335.8594925523121</v>
      </c>
      <c r="FO69" s="11">
        <v>8357.3031095654078</v>
      </c>
      <c r="FP69" s="11">
        <v>8381.853954089589</v>
      </c>
      <c r="FQ69" s="11">
        <v>8407.6091791967301</v>
      </c>
      <c r="FR69" s="11">
        <v>8418.8792769171523</v>
      </c>
      <c r="FS69" s="11">
        <v>8463.4990940764965</v>
      </c>
      <c r="FT69" s="11">
        <v>8535.5380813307347</v>
      </c>
      <c r="FU69" s="11">
        <v>8638.8553094875115</v>
      </c>
      <c r="FV69" s="11">
        <v>8777.9595485952268</v>
      </c>
      <c r="FW69" s="11">
        <v>8822.0086720518811</v>
      </c>
      <c r="FX69" s="11">
        <v>8840.015295042138</v>
      </c>
      <c r="FY69" s="11">
        <v>8860.4272397455206</v>
      </c>
      <c r="FZ69" s="11">
        <v>8878.1512183108553</v>
      </c>
      <c r="GA69" s="11">
        <v>8906.0015521818841</v>
      </c>
      <c r="GB69" s="11">
        <v>8927.9168943253244</v>
      </c>
      <c r="GC69" s="11">
        <v>8959.2249991183235</v>
      </c>
      <c r="GD69" s="11">
        <v>8993.2866334882747</v>
      </c>
      <c r="GE69" s="11">
        <v>9018.0822300288546</v>
      </c>
      <c r="GF69" s="11">
        <v>9038.7331675098321</v>
      </c>
      <c r="GG69" s="11">
        <v>9051.6327445318238</v>
      </c>
      <c r="GH69" s="11">
        <v>9064.558634686673</v>
      </c>
      <c r="GI69" s="11">
        <v>9067.7490461379548</v>
      </c>
      <c r="GJ69" s="11">
        <v>9076.6729722745094</v>
      </c>
      <c r="GK69" s="11">
        <v>9080.541499765186</v>
      </c>
      <c r="GL69" s="11">
        <v>9094.5956828160579</v>
      </c>
      <c r="GM69" s="11">
        <v>9078.7576161417182</v>
      </c>
      <c r="GN69" s="11">
        <v>9086.5965109400968</v>
      </c>
      <c r="GO69" s="11">
        <v>9093.0550554032288</v>
      </c>
      <c r="GP69" s="11">
        <v>9101.190763927103</v>
      </c>
      <c r="GQ69" s="11">
        <v>9155.7331286189092</v>
      </c>
      <c r="GR69" s="11">
        <v>9270.8761480681296</v>
      </c>
      <c r="GS69" s="11">
        <v>9417.3678625836383</v>
      </c>
      <c r="GT69" s="11">
        <v>9480.2325722174864</v>
      </c>
      <c r="GU69" s="11">
        <v>9499.118274174496</v>
      </c>
      <c r="GV69" s="11">
        <v>9524.2948322749162</v>
      </c>
      <c r="GW69" s="11">
        <v>9551.1017064652078</v>
      </c>
      <c r="GX69" s="11">
        <v>9578.784343586025</v>
      </c>
      <c r="GY69" s="11">
        <v>9597.409215333264</v>
      </c>
      <c r="GZ69" s="11">
        <v>9740.6189084799807</v>
      </c>
      <c r="HA69" s="11">
        <v>9761.2871402874116</v>
      </c>
      <c r="HB69" s="11">
        <v>9776.8188808658178</v>
      </c>
      <c r="HC69" s="11">
        <v>9793.1904485345258</v>
      </c>
      <c r="HD69" s="11">
        <v>9805.3007152066002</v>
      </c>
      <c r="HE69" s="11">
        <v>9813.1633279342986</v>
      </c>
      <c r="HF69" s="11">
        <v>9802.033906299006</v>
      </c>
      <c r="HG69" s="11">
        <v>9843.5004539156744</v>
      </c>
      <c r="HH69" s="11">
        <v>9845.3498864940921</v>
      </c>
      <c r="HI69" s="11">
        <v>9868.6800872026233</v>
      </c>
      <c r="HJ69" s="11">
        <v>9875.2939151912215</v>
      </c>
      <c r="HK69" s="11">
        <v>9863.2022837801396</v>
      </c>
      <c r="HL69" s="11">
        <v>9852.2882664591289</v>
      </c>
      <c r="HM69" s="11">
        <v>9801.6069523978204</v>
      </c>
      <c r="HN69" s="11">
        <v>9733.7866811907152</v>
      </c>
      <c r="HO69" s="11">
        <v>9681.0168676036665</v>
      </c>
      <c r="HP69" s="11">
        <v>9691.7618341800717</v>
      </c>
      <c r="HQ69" s="11">
        <v>9680.0399200504762</v>
      </c>
      <c r="HR69" s="11">
        <v>9580.6130765611215</v>
      </c>
      <c r="HS69" s="11">
        <v>9580.8605285902941</v>
      </c>
      <c r="HT69" s="11">
        <v>9584.2195770727285</v>
      </c>
      <c r="HU69" s="11">
        <v>9542.4807203415876</v>
      </c>
      <c r="HV69" s="11">
        <v>9539.888348524104</v>
      </c>
      <c r="HW69" s="11">
        <v>9542.1524009735094</v>
      </c>
      <c r="HX69" s="11">
        <v>9549.3344561467566</v>
      </c>
      <c r="HY69" s="11">
        <v>9558.4880580359404</v>
      </c>
      <c r="HZ69" s="11">
        <v>9563.6238034865637</v>
      </c>
      <c r="IA69" s="11">
        <v>9664.4985997619769</v>
      </c>
      <c r="IB69" s="11">
        <v>9780.0299836467748</v>
      </c>
      <c r="IC69" s="11">
        <v>9817.4542742502999</v>
      </c>
      <c r="ID69" s="11">
        <v>9855.4112092968389</v>
      </c>
      <c r="IE69" s="11">
        <v>9888.8604681981797</v>
      </c>
      <c r="IF69" s="11">
        <v>9917.867289719441</v>
      </c>
      <c r="IG69" s="11">
        <v>10026.840511127393</v>
      </c>
      <c r="IH69" s="11">
        <v>10054.848655423179</v>
      </c>
      <c r="II69" s="11">
        <v>10093.433450621418</v>
      </c>
      <c r="IJ69" s="11">
        <v>10127.60359376085</v>
      </c>
      <c r="IK69" s="11">
        <v>10177.294224397334</v>
      </c>
      <c r="IL69" s="11">
        <v>10215.28538513037</v>
      </c>
      <c r="IM69" s="11">
        <v>10257.02178991961</v>
      </c>
      <c r="IN69" s="11">
        <v>10319.16195768286</v>
      </c>
      <c r="IO69" s="11">
        <v>10455.047766556956</v>
      </c>
      <c r="IP69" s="11">
        <v>10486.802501613738</v>
      </c>
      <c r="IQ69" s="11">
        <v>10486.093151204741</v>
      </c>
      <c r="IR69" s="11">
        <v>10535.802720606616</v>
      </c>
      <c r="IS69" s="11">
        <v>10599.211123446907</v>
      </c>
      <c r="IT69" s="11">
        <v>10636.616787958423</v>
      </c>
      <c r="IU69" s="11">
        <v>10658.327142161683</v>
      </c>
      <c r="IV69" s="11">
        <v>10675.006511928255</v>
      </c>
      <c r="IW69" s="11">
        <v>10680.55484961832</v>
      </c>
      <c r="IX69" s="11">
        <v>10690.433341322589</v>
      </c>
      <c r="IY69" s="11">
        <v>10710.423368560172</v>
      </c>
      <c r="IZ69" s="11">
        <v>10749.608432229223</v>
      </c>
      <c r="JA69" s="11">
        <v>10797.264947119571</v>
      </c>
      <c r="JB69" s="11">
        <v>10886.985420733501</v>
      </c>
      <c r="JC69" s="11">
        <v>10995.446295506785</v>
      </c>
      <c r="JD69" s="11">
        <v>11076.579116642622</v>
      </c>
      <c r="JE69" s="11">
        <v>11096.622669619099</v>
      </c>
      <c r="JF69" s="11">
        <v>11111.65839983212</v>
      </c>
      <c r="JG69" s="11">
        <v>11111.641293545559</v>
      </c>
      <c r="JH69" s="11">
        <v>11195.427905827073</v>
      </c>
      <c r="JI69" s="11">
        <v>11245.882080912952</v>
      </c>
      <c r="JJ69" s="11">
        <v>11254.97718454045</v>
      </c>
      <c r="JK69" s="11">
        <v>11222.65778819269</v>
      </c>
      <c r="JL69" s="11">
        <v>11267.859562319289</v>
      </c>
      <c r="JM69" s="11">
        <v>11264.611425125508</v>
      </c>
      <c r="JN69" s="11">
        <v>11213.721621322324</v>
      </c>
      <c r="JO69" s="11">
        <v>11327.942781407475</v>
      </c>
      <c r="JP69" s="11">
        <v>11425.546578786551</v>
      </c>
      <c r="JQ69" s="11">
        <v>11441.950302412801</v>
      </c>
      <c r="JR69" s="11">
        <v>11488.480482421479</v>
      </c>
      <c r="JS69" s="11">
        <v>11521.943761506396</v>
      </c>
      <c r="JT69" s="11">
        <v>11646.966857118392</v>
      </c>
      <c r="JU69" s="11">
        <v>11705.916792422955</v>
      </c>
      <c r="JV69" s="11">
        <v>11681.223024605188</v>
      </c>
      <c r="JW69" s="11">
        <v>11628.907435503415</v>
      </c>
      <c r="JX69" s="11">
        <v>11632.835174838192</v>
      </c>
      <c r="JY69" s="11">
        <v>11628.267092060607</v>
      </c>
      <c r="JZ69" s="11">
        <v>11617.958624119141</v>
      </c>
      <c r="KA69" s="11">
        <v>11611.225663904839</v>
      </c>
      <c r="KB69" s="11">
        <v>11606.869000552633</v>
      </c>
      <c r="KC69" s="11">
        <v>11594.013389294223</v>
      </c>
      <c r="KD69" s="11">
        <v>11579.078991194985</v>
      </c>
      <c r="KE69" s="11">
        <v>11575.658295427407</v>
      </c>
      <c r="KF69" s="11">
        <v>11583.68333677022</v>
      </c>
      <c r="KG69" s="11">
        <v>11584.262605509093</v>
      </c>
      <c r="KH69" s="11">
        <v>11597.712446948368</v>
      </c>
      <c r="KI69" s="11">
        <v>11595.663189793047</v>
      </c>
      <c r="KJ69" s="11">
        <v>11614.120620708674</v>
      </c>
      <c r="KK69" s="11">
        <v>11616.14754163876</v>
      </c>
      <c r="KL69" s="23"/>
      <c r="KM69" s="11">
        <f>SMALL(Tabela2[[#This Row],[1]:[285]],1)</f>
        <v>4.1495695768389851E-12</v>
      </c>
      <c r="KN69" s="11">
        <f>MATCH(Tabela2[[#This Row],[1° menor]],Tabela2[[#This Row],[1]:[285]],0)</f>
        <v>50</v>
      </c>
      <c r="KO6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0.49999996404358149</v>
      </c>
      <c r="KP69" s="11">
        <f>VLOOKUP(Tabela2[[#This Row],[Shape]],shape!A:D,4,0)+VLOOKUP(Tabela2[[#This Row],[Shape]]+1,shape!A:E,5,0)*Tabela2[[#This Row],[% avanc]]</f>
        <v>695.18935115095212</v>
      </c>
      <c r="KQ69" s="15">
        <f>Tabela2[[#This Row],[8686,881807]]/Tabela2[[#Headers],[8686,881807]]</f>
        <v>8.0027490484647745E-2</v>
      </c>
      <c r="KR69" s="11">
        <f>Tabela2[[#This Row],[8686,881807]]-KP68</f>
        <v>92.104125939877008</v>
      </c>
      <c r="KS69" s="11">
        <f>(Tabela2[[#This Row],[hora bus]]-H68)*86400</f>
        <v>57.00000012293458</v>
      </c>
      <c r="KT69" s="11">
        <f>Tabela2[[#This Row],[desloc]]/Tabela2[[#This Row],[seconds]]</f>
        <v>1.6158618551093282</v>
      </c>
      <c r="KU69" s="11">
        <f>Tabela2[[#This Row],[spd m/s]]*3.6</f>
        <v>5.8171026783935815</v>
      </c>
      <c r="KV69" s="23"/>
      <c r="KW69" s="22">
        <f t="shared" si="18"/>
        <v>0</v>
      </c>
      <c r="KX69" s="23">
        <f t="shared" si="19"/>
        <v>0</v>
      </c>
      <c r="KY69" s="23">
        <f t="shared" si="20"/>
        <v>0</v>
      </c>
      <c r="KZ69" s="23">
        <f t="shared" si="21"/>
        <v>0</v>
      </c>
      <c r="LA69" s="23">
        <f t="shared" si="22"/>
        <v>0</v>
      </c>
      <c r="LB69" s="23">
        <f t="shared" si="23"/>
        <v>0</v>
      </c>
      <c r="LC69" s="23">
        <f t="shared" si="24"/>
        <v>0</v>
      </c>
      <c r="LD69" s="23">
        <f t="shared" si="25"/>
        <v>0</v>
      </c>
      <c r="LE69" s="23">
        <f t="shared" si="26"/>
        <v>695.18935115095212</v>
      </c>
      <c r="LF69" s="22">
        <f t="shared" si="17"/>
        <v>0</v>
      </c>
      <c r="LG69" s="23">
        <f t="shared" si="27"/>
        <v>0</v>
      </c>
      <c r="LH69" s="23">
        <f t="shared" si="28"/>
        <v>0</v>
      </c>
      <c r="LI69" s="23">
        <f t="shared" si="29"/>
        <v>695.18935115095212</v>
      </c>
      <c r="LJ69" s="23">
        <f t="shared" si="30"/>
        <v>8544.8116110658502</v>
      </c>
      <c r="LK69" s="23">
        <f t="shared" si="31"/>
        <v>0</v>
      </c>
      <c r="LL69" s="23">
        <f t="shared" si="32"/>
        <v>22</v>
      </c>
      <c r="LM69" s="23">
        <f t="shared" si="33"/>
        <v>0</v>
      </c>
      <c r="LN69" s="23">
        <f t="shared" si="34"/>
        <v>0</v>
      </c>
    </row>
    <row r="70" spans="1:326" x14ac:dyDescent="0.25">
      <c r="A70" s="22">
        <v>19</v>
      </c>
      <c r="B70" s="22">
        <v>2</v>
      </c>
      <c r="C70" s="23" t="s">
        <v>1320</v>
      </c>
      <c r="D70" s="22">
        <v>332</v>
      </c>
      <c r="E70" s="24">
        <v>0.88263888888888886</v>
      </c>
      <c r="F70" s="23" t="s">
        <v>775</v>
      </c>
      <c r="G70" s="23" t="b">
        <v>1</v>
      </c>
      <c r="H70" s="25">
        <v>43538.882824074077</v>
      </c>
      <c r="I70" s="26" t="s">
        <v>264</v>
      </c>
      <c r="J70" s="23" t="s">
        <v>265</v>
      </c>
      <c r="K70" s="11">
        <f>IF(AND(Tabela2[[#This Row],[hora bus]]=H69,Tabela2[[#This Row],[lat bus]]=I69,Tabela2[[#This Row],[lon bus]]=J69),1,0)</f>
        <v>0</v>
      </c>
      <c r="L70" s="23"/>
      <c r="M70" s="11">
        <v>130</v>
      </c>
      <c r="N70" s="11">
        <v>1695.421958635264</v>
      </c>
      <c r="O70" s="11">
        <v>1692.0438763367304</v>
      </c>
      <c r="P70" s="11">
        <v>1686.389347909643</v>
      </c>
      <c r="Q70" s="11">
        <v>1636.4304243836966</v>
      </c>
      <c r="R70" s="11">
        <v>1557.4427004516847</v>
      </c>
      <c r="S70" s="11">
        <v>1539.1597245315152</v>
      </c>
      <c r="T70" s="11">
        <v>1522.3849018594135</v>
      </c>
      <c r="U70" s="11">
        <v>1514.2714548096706</v>
      </c>
      <c r="V70" s="11">
        <v>1502.8727586181767</v>
      </c>
      <c r="W70" s="11">
        <v>1497.2938475594156</v>
      </c>
      <c r="X70" s="11">
        <v>1492.8268345431129</v>
      </c>
      <c r="Y70" s="11">
        <v>1479.1756448529386</v>
      </c>
      <c r="Z70" s="11">
        <v>1476.2828281698746</v>
      </c>
      <c r="AA70" s="11">
        <v>1464.812772081847</v>
      </c>
      <c r="AB70" s="11">
        <v>1462.328959307278</v>
      </c>
      <c r="AC70" s="11">
        <v>1451.4529740316573</v>
      </c>
      <c r="AD70" s="11">
        <v>1430.9477622928957</v>
      </c>
      <c r="AE70" s="11">
        <v>1422.9255564808639</v>
      </c>
      <c r="AF70" s="11">
        <v>1349.836009105006</v>
      </c>
      <c r="AG70" s="11">
        <v>1309.8369166288326</v>
      </c>
      <c r="AH70" s="11">
        <v>1278.398829085073</v>
      </c>
      <c r="AI70" s="11">
        <v>1255.0187170536256</v>
      </c>
      <c r="AJ70" s="11">
        <v>1234.3531807481306</v>
      </c>
      <c r="AK70" s="11">
        <v>1219.6930628569357</v>
      </c>
      <c r="AL70" s="11">
        <v>1194.1139260864452</v>
      </c>
      <c r="AM70" s="11">
        <v>1183.280478187198</v>
      </c>
      <c r="AN70" s="11">
        <v>1167.0617156786343</v>
      </c>
      <c r="AO70" s="11">
        <v>1149.2847797734446</v>
      </c>
      <c r="AP70" s="11">
        <v>1134.8737083754015</v>
      </c>
      <c r="AQ70" s="11">
        <v>1131.2457069713059</v>
      </c>
      <c r="AR70" s="11">
        <v>1124.4580320772207</v>
      </c>
      <c r="AS70" s="11">
        <v>1108.940882475134</v>
      </c>
      <c r="AT70" s="11">
        <v>1104.7628691655295</v>
      </c>
      <c r="AU70" s="11">
        <v>1103.414607464724</v>
      </c>
      <c r="AV70" s="11">
        <v>1086.5621217661735</v>
      </c>
      <c r="AW70" s="11">
        <v>1067.9548004988205</v>
      </c>
      <c r="AX70" s="11">
        <v>1052.0702935142517</v>
      </c>
      <c r="AY70" s="11">
        <v>1031.8847111137545</v>
      </c>
      <c r="AZ70" s="11">
        <v>1005.994307392104</v>
      </c>
      <c r="BA70" s="11">
        <v>972.98459398828754</v>
      </c>
      <c r="BB70" s="11">
        <v>920.20350804947157</v>
      </c>
      <c r="BC70" s="11">
        <v>851.09447484058342</v>
      </c>
      <c r="BD70" s="11">
        <v>792.62649094095764</v>
      </c>
      <c r="BE70" s="11">
        <v>772.46373731364235</v>
      </c>
      <c r="BF70" s="11">
        <v>744.92725900476717</v>
      </c>
      <c r="BG70" s="11">
        <v>698.95179423006653</v>
      </c>
      <c r="BH70" s="11">
        <v>674.94292779397733</v>
      </c>
      <c r="BI70" s="11">
        <v>651.53475200908895</v>
      </c>
      <c r="BJ70" s="11">
        <v>619.26422976344452</v>
      </c>
      <c r="BK70" s="11">
        <v>535.17240234462338</v>
      </c>
      <c r="BL70" s="11">
        <v>268.14185784744461</v>
      </c>
      <c r="BM70" s="11">
        <v>86.733711593542822</v>
      </c>
      <c r="BN70" s="11">
        <v>32.571956079412871</v>
      </c>
      <c r="BO70" s="11">
        <v>1.382716163789155E-11</v>
      </c>
      <c r="BP70" s="11">
        <v>97.721242131802114</v>
      </c>
      <c r="BQ70" s="11">
        <v>122.50634820581416</v>
      </c>
      <c r="BR70" s="11">
        <v>224.03805495819583</v>
      </c>
      <c r="BS70" s="11">
        <v>326.8250391046688</v>
      </c>
      <c r="BT70" s="11">
        <v>366.30887934808896</v>
      </c>
      <c r="BU70" s="11">
        <v>399.04035534785095</v>
      </c>
      <c r="BV70" s="11">
        <v>485.22031225287213</v>
      </c>
      <c r="BW70" s="11">
        <v>503.47634209153409</v>
      </c>
      <c r="BX70" s="11">
        <v>607.44993640839459</v>
      </c>
      <c r="BY70" s="11">
        <v>658.72824996046779</v>
      </c>
      <c r="BZ70" s="11">
        <v>767.17003489326362</v>
      </c>
      <c r="CA70" s="11">
        <v>795.79974206368479</v>
      </c>
      <c r="CB70" s="11">
        <v>837.93137349862525</v>
      </c>
      <c r="CC70" s="11">
        <v>898.04339107867929</v>
      </c>
      <c r="CD70" s="11">
        <v>1017.0903925419293</v>
      </c>
      <c r="CE70" s="11">
        <v>1110.9294662712523</v>
      </c>
      <c r="CF70" s="11">
        <v>1204.4134817882152</v>
      </c>
      <c r="CG70" s="11">
        <v>1288.4679425172435</v>
      </c>
      <c r="CH70" s="11">
        <v>1483.2261666286872</v>
      </c>
      <c r="CI70" s="11">
        <v>1560.9125271963887</v>
      </c>
      <c r="CJ70" s="11">
        <v>1752.835033542535</v>
      </c>
      <c r="CK70" s="11">
        <v>1827.7929216551231</v>
      </c>
      <c r="CL70" s="11">
        <v>1917.9733181383058</v>
      </c>
      <c r="CM70" s="11">
        <v>1945.9955251114939</v>
      </c>
      <c r="CN70" s="11">
        <v>1994.4855486232459</v>
      </c>
      <c r="CO70" s="11">
        <v>2053.4409539195067</v>
      </c>
      <c r="CP70" s="11">
        <v>2135.1840535148976</v>
      </c>
      <c r="CQ70" s="11">
        <v>2188.0815282828985</v>
      </c>
      <c r="CR70" s="11">
        <v>2384.6964865193427</v>
      </c>
      <c r="CS70" s="11">
        <v>2562.9875717030409</v>
      </c>
      <c r="CT70" s="11">
        <v>2637.1908147648514</v>
      </c>
      <c r="CU70" s="11">
        <v>2665.3837642622188</v>
      </c>
      <c r="CV70" s="11">
        <v>2706.828864910115</v>
      </c>
      <c r="CW70" s="11">
        <v>2805.2511718965957</v>
      </c>
      <c r="CX70" s="11">
        <v>2933.0425051897632</v>
      </c>
      <c r="CY70" s="11">
        <v>2994.3314172767623</v>
      </c>
      <c r="CZ70" s="11">
        <v>3051.0436716329659</v>
      </c>
      <c r="DA70" s="11">
        <v>3101.4731433565125</v>
      </c>
      <c r="DB70" s="11">
        <v>3150.6712027045014</v>
      </c>
      <c r="DC70" s="11">
        <v>3201.1825242228142</v>
      </c>
      <c r="DD70" s="11">
        <v>3292.0112841013101</v>
      </c>
      <c r="DE70" s="11">
        <v>3302.8343586783599</v>
      </c>
      <c r="DF70" s="11">
        <v>3331.7311322896435</v>
      </c>
      <c r="DG70" s="11">
        <v>3340.5544472137494</v>
      </c>
      <c r="DH70" s="11">
        <v>3380.3045647630747</v>
      </c>
      <c r="DI70" s="11">
        <v>3411.9978969042409</v>
      </c>
      <c r="DJ70" s="11">
        <v>3454.7507112237886</v>
      </c>
      <c r="DK70" s="11">
        <v>3497.8447078318095</v>
      </c>
      <c r="DL70" s="11">
        <v>3828.7851460428578</v>
      </c>
      <c r="DM70" s="11">
        <v>3947.7725497043948</v>
      </c>
      <c r="DN70" s="11">
        <v>4028.4546965463569</v>
      </c>
      <c r="DO70" s="11">
        <v>4118.2965428578163</v>
      </c>
      <c r="DP70" s="11">
        <v>4148.9600588727326</v>
      </c>
      <c r="DQ70" s="11">
        <v>4230.2469637791673</v>
      </c>
      <c r="DR70" s="11">
        <v>4245.4642330749657</v>
      </c>
      <c r="DS70" s="11">
        <v>4255.9333376895847</v>
      </c>
      <c r="DT70" s="11">
        <v>4266.946187132794</v>
      </c>
      <c r="DU70" s="11">
        <v>4279.8009554695291</v>
      </c>
      <c r="DV70" s="11">
        <v>4281.9378817785082</v>
      </c>
      <c r="DW70" s="11">
        <v>4280.2435430938713</v>
      </c>
      <c r="DX70" s="11">
        <v>4217.7855094313654</v>
      </c>
      <c r="DY70" s="11">
        <v>4313.1203101380452</v>
      </c>
      <c r="DZ70" s="11">
        <v>4316.2692343729459</v>
      </c>
      <c r="EA70" s="11">
        <v>4342.3045576689929</v>
      </c>
      <c r="EB70" s="11">
        <v>4478.1089812438013</v>
      </c>
      <c r="EC70" s="11">
        <v>4510.9042279500536</v>
      </c>
      <c r="ED70" s="11">
        <v>4697.1487380466042</v>
      </c>
      <c r="EE70" s="11">
        <v>4766.4491646731713</v>
      </c>
      <c r="EF70" s="11">
        <v>4990.0017757307151</v>
      </c>
      <c r="EG70" s="11">
        <v>5163.7137092403655</v>
      </c>
      <c r="EH70" s="11">
        <v>5313.3164770670455</v>
      </c>
      <c r="EI70" s="11">
        <v>5430.8535478644417</v>
      </c>
      <c r="EJ70" s="11">
        <v>5494.3659738675715</v>
      </c>
      <c r="EK70" s="11">
        <v>5541.7264569088093</v>
      </c>
      <c r="EL70" s="11">
        <v>5617.3227300999552</v>
      </c>
      <c r="EM70" s="11">
        <v>5623.2851223043572</v>
      </c>
      <c r="EN70" s="11">
        <v>5704.0780276886062</v>
      </c>
      <c r="EO70" s="11">
        <v>5794.2066834447442</v>
      </c>
      <c r="EP70" s="11">
        <v>5838.7379846934582</v>
      </c>
      <c r="EQ70" s="11">
        <v>5977.9204544905797</v>
      </c>
      <c r="ER70" s="11">
        <v>6052.2038842670545</v>
      </c>
      <c r="ES70" s="11">
        <v>6189.1956440521226</v>
      </c>
      <c r="ET70" s="11">
        <v>6253.5608058962225</v>
      </c>
      <c r="EU70" s="11">
        <v>6329.6016102566364</v>
      </c>
      <c r="EV70" s="11">
        <v>6392.8289711242787</v>
      </c>
      <c r="EW70" s="11">
        <v>6462.9950497222171</v>
      </c>
      <c r="EX70" s="11">
        <v>6711.2907121641401</v>
      </c>
      <c r="EY70" s="11">
        <v>6793.5615534508142</v>
      </c>
      <c r="EZ70" s="11">
        <v>6965.098373789584</v>
      </c>
      <c r="FA70" s="11">
        <v>7131.9031122954138</v>
      </c>
      <c r="FB70" s="11">
        <v>7215.0395798454401</v>
      </c>
      <c r="FC70" s="11">
        <v>7256.6817367007234</v>
      </c>
      <c r="FD70" s="11">
        <v>7311.6109252166534</v>
      </c>
      <c r="FE70" s="11">
        <v>7435.9998507529126</v>
      </c>
      <c r="FF70" s="11">
        <v>7608.9810475082122</v>
      </c>
      <c r="FG70" s="11">
        <v>7633.8195284463254</v>
      </c>
      <c r="FH70" s="11">
        <v>7678.0322912534748</v>
      </c>
      <c r="FI70" s="11">
        <v>7759.5504068962</v>
      </c>
      <c r="FJ70" s="11">
        <v>7804.2841839328794</v>
      </c>
      <c r="FK70" s="11">
        <v>7821.8341821319264</v>
      </c>
      <c r="FL70" s="11">
        <v>7836.9993758445153</v>
      </c>
      <c r="FM70" s="11">
        <v>7842.1429581831953</v>
      </c>
      <c r="FN70" s="11">
        <v>7874.2911887270493</v>
      </c>
      <c r="FO70" s="11">
        <v>7894.9906568092565</v>
      </c>
      <c r="FP70" s="11">
        <v>7918.8689984067505</v>
      </c>
      <c r="FQ70" s="11">
        <v>7944.1523018114895</v>
      </c>
      <c r="FR70" s="11">
        <v>7954.7858954273579</v>
      </c>
      <c r="FS70" s="11">
        <v>7998.5880443718934</v>
      </c>
      <c r="FT70" s="11">
        <v>8070.1923407112326</v>
      </c>
      <c r="FU70" s="11">
        <v>8173.8526093502196</v>
      </c>
      <c r="FV70" s="11">
        <v>8314.0726538630424</v>
      </c>
      <c r="FW70" s="11">
        <v>8359.2621762093622</v>
      </c>
      <c r="FX70" s="11">
        <v>8378.1907323246214</v>
      </c>
      <c r="FY70" s="11">
        <v>8399.3881762807923</v>
      </c>
      <c r="FZ70" s="11">
        <v>8417.7341554760733</v>
      </c>
      <c r="GA70" s="11">
        <v>8446.0061613425587</v>
      </c>
      <c r="GB70" s="11">
        <v>8468.15414709367</v>
      </c>
      <c r="GC70" s="11">
        <v>8499.5406316105</v>
      </c>
      <c r="GD70" s="11">
        <v>8533.5592366644341</v>
      </c>
      <c r="GE70" s="11">
        <v>8558.3114291488855</v>
      </c>
      <c r="GF70" s="11">
        <v>8578.9258826592231</v>
      </c>
      <c r="GG70" s="11">
        <v>8591.9521630467316</v>
      </c>
      <c r="GH70" s="11">
        <v>8605.0672445354976</v>
      </c>
      <c r="GI70" s="11">
        <v>8608.5566554327252</v>
      </c>
      <c r="GJ70" s="11">
        <v>8618.124585469488</v>
      </c>
      <c r="GK70" s="11">
        <v>8622.9493201254245</v>
      </c>
      <c r="GL70" s="11">
        <v>8637.6156925624437</v>
      </c>
      <c r="GM70" s="11">
        <v>8622.531341870952</v>
      </c>
      <c r="GN70" s="11">
        <v>8631.5583194824321</v>
      </c>
      <c r="GO70" s="11">
        <v>8639.1157447527494</v>
      </c>
      <c r="GP70" s="11">
        <v>8649.189266267078</v>
      </c>
      <c r="GQ70" s="11">
        <v>8706.710802187019</v>
      </c>
      <c r="GR70" s="11">
        <v>8825.2000069697187</v>
      </c>
      <c r="GS70" s="11">
        <v>8974.1038624816993</v>
      </c>
      <c r="GT70" s="11">
        <v>9037.8939691348132</v>
      </c>
      <c r="GU70" s="11">
        <v>9057.0947342314648</v>
      </c>
      <c r="GV70" s="11">
        <v>9082.3926006056899</v>
      </c>
      <c r="GW70" s="11">
        <v>9109.1723408095277</v>
      </c>
      <c r="GX70" s="11">
        <v>9136.6930996808278</v>
      </c>
      <c r="GY70" s="11">
        <v>9153.8429853504986</v>
      </c>
      <c r="GZ70" s="11">
        <v>9295.4954870360925</v>
      </c>
      <c r="HA70" s="11">
        <v>9315.8505406560489</v>
      </c>
      <c r="HB70" s="11">
        <v>9331.240318349579</v>
      </c>
      <c r="HC70" s="11">
        <v>9347.5484698721793</v>
      </c>
      <c r="HD70" s="11">
        <v>9359.5997897704638</v>
      </c>
      <c r="HE70" s="11">
        <v>9367.3233500215301</v>
      </c>
      <c r="HF70" s="11">
        <v>9358.4001568675412</v>
      </c>
      <c r="HG70" s="11">
        <v>9403.7610447810403</v>
      </c>
      <c r="HH70" s="11">
        <v>9408.8545054942952</v>
      </c>
      <c r="HI70" s="11">
        <v>9434.6942339067427</v>
      </c>
      <c r="HJ70" s="11">
        <v>9442.7458748426707</v>
      </c>
      <c r="HK70" s="11">
        <v>9432.1436607436899</v>
      </c>
      <c r="HL70" s="11">
        <v>9422.8949912072276</v>
      </c>
      <c r="HM70" s="11">
        <v>9374.4986351798434</v>
      </c>
      <c r="HN70" s="11">
        <v>9310.2335467702214</v>
      </c>
      <c r="HO70" s="11">
        <v>9261.4696357375615</v>
      </c>
      <c r="HP70" s="11">
        <v>9274.6192660579418</v>
      </c>
      <c r="HQ70" s="11">
        <v>9263.7981858059757</v>
      </c>
      <c r="HR70" s="11">
        <v>9167.5841091605707</v>
      </c>
      <c r="HS70" s="11">
        <v>9171.6199889076506</v>
      </c>
      <c r="HT70" s="11">
        <v>9176.3311333123384</v>
      </c>
      <c r="HU70" s="11">
        <v>9136.2650001624188</v>
      </c>
      <c r="HV70" s="11">
        <v>9135.9092947171321</v>
      </c>
      <c r="HW70" s="11">
        <v>9139.8400074824767</v>
      </c>
      <c r="HX70" s="11">
        <v>9148.5846102667929</v>
      </c>
      <c r="HY70" s="11">
        <v>9159.5354468244077</v>
      </c>
      <c r="HZ70" s="11">
        <v>9168.5590955218468</v>
      </c>
      <c r="IA70" s="11">
        <v>9275.1154674447844</v>
      </c>
      <c r="IB70" s="11">
        <v>9394.4457254150911</v>
      </c>
      <c r="IC70" s="11">
        <v>9433.859783432581</v>
      </c>
      <c r="ID70" s="11">
        <v>9473.7247199869344</v>
      </c>
      <c r="IE70" s="11">
        <v>9509.0669233322969</v>
      </c>
      <c r="IF70" s="11">
        <v>9541.2247908931859</v>
      </c>
      <c r="IG70" s="11">
        <v>9652.8565811159515</v>
      </c>
      <c r="IH70" s="11">
        <v>9681.8975228025447</v>
      </c>
      <c r="II70" s="11">
        <v>9721.4201799486655</v>
      </c>
      <c r="IJ70" s="11">
        <v>9756.3620937876622</v>
      </c>
      <c r="IK70" s="11">
        <v>9806.5129959848291</v>
      </c>
      <c r="IL70" s="11">
        <v>9844.76573541578</v>
      </c>
      <c r="IM70" s="11">
        <v>9886.8545649278349</v>
      </c>
      <c r="IN70" s="11">
        <v>9949.6311284109324</v>
      </c>
      <c r="IO70" s="11">
        <v>10086.18264862355</v>
      </c>
      <c r="IP70" s="11">
        <v>10118.158194765043</v>
      </c>
      <c r="IQ70" s="11">
        <v>10117.910131642939</v>
      </c>
      <c r="IR70" s="11">
        <v>10168.719784126455</v>
      </c>
      <c r="IS70" s="11">
        <v>10233.131694643984</v>
      </c>
      <c r="IT70" s="11">
        <v>10271.06831185304</v>
      </c>
      <c r="IU70" s="11">
        <v>10293.10347048676</v>
      </c>
      <c r="IV70" s="11">
        <v>10309.978869262539</v>
      </c>
      <c r="IW70" s="11">
        <v>10315.651163487679</v>
      </c>
      <c r="IX70" s="11">
        <v>10325.727896348684</v>
      </c>
      <c r="IY70" s="11">
        <v>10346.059088555015</v>
      </c>
      <c r="IZ70" s="11">
        <v>10385.744600426828</v>
      </c>
      <c r="JA70" s="11">
        <v>10434.148555679758</v>
      </c>
      <c r="JB70" s="11">
        <v>10524.687130640301</v>
      </c>
      <c r="JC70" s="11">
        <v>10633.418849338341</v>
      </c>
      <c r="JD70" s="11">
        <v>10714.30269590655</v>
      </c>
      <c r="JE70" s="11">
        <v>10733.997988957477</v>
      </c>
      <c r="JF70" s="11">
        <v>10748.627979268933</v>
      </c>
      <c r="JG70" s="11">
        <v>10746.640512962724</v>
      </c>
      <c r="JH70" s="11">
        <v>10830.52098796419</v>
      </c>
      <c r="JI70" s="11">
        <v>10883.193120800282</v>
      </c>
      <c r="JJ70" s="11">
        <v>10892.744168532827</v>
      </c>
      <c r="JK70" s="11">
        <v>10862.139743405996</v>
      </c>
      <c r="JL70" s="11">
        <v>10909.083437442852</v>
      </c>
      <c r="JM70" s="11">
        <v>10906.360032008821</v>
      </c>
      <c r="JN70" s="11">
        <v>10860.025021365682</v>
      </c>
      <c r="JO70" s="11">
        <v>10981.165400854838</v>
      </c>
      <c r="JP70" s="11">
        <v>11082.256948736234</v>
      </c>
      <c r="JQ70" s="11">
        <v>11100.612320998325</v>
      </c>
      <c r="JR70" s="11">
        <v>11146.935031019271</v>
      </c>
      <c r="JS70" s="11">
        <v>11176.047342694343</v>
      </c>
      <c r="JT70" s="11">
        <v>11296.614129707281</v>
      </c>
      <c r="JU70" s="11">
        <v>11354.01554112303</v>
      </c>
      <c r="JV70" s="11">
        <v>11329.416252382189</v>
      </c>
      <c r="JW70" s="11">
        <v>11275.825254719131</v>
      </c>
      <c r="JX70" s="11">
        <v>11277.907827504197</v>
      </c>
      <c r="JY70" s="11">
        <v>11272.522876913317</v>
      </c>
      <c r="JZ70" s="11">
        <v>11261.479573746114</v>
      </c>
      <c r="KA70" s="11">
        <v>11254.007830196577</v>
      </c>
      <c r="KB70" s="11">
        <v>11249.073519231899</v>
      </c>
      <c r="KC70" s="11">
        <v>11235.535947641734</v>
      </c>
      <c r="KD70" s="11">
        <v>11220.379523270887</v>
      </c>
      <c r="KE70" s="11">
        <v>11217.458810333885</v>
      </c>
      <c r="KF70" s="11">
        <v>11225.954355750227</v>
      </c>
      <c r="KG70" s="11">
        <v>11227.1332301558</v>
      </c>
      <c r="KH70" s="11">
        <v>11241.158105828019</v>
      </c>
      <c r="KI70" s="11">
        <v>11239.782629320698</v>
      </c>
      <c r="KJ70" s="11">
        <v>11258.850897287773</v>
      </c>
      <c r="KK70" s="11">
        <v>11261.09185101478</v>
      </c>
      <c r="KL70" s="23"/>
      <c r="KM70" s="11">
        <f>SMALL(Tabela2[[#This Row],[1]:[285]],1)</f>
        <v>1.382716163789155E-11</v>
      </c>
      <c r="KN70" s="11">
        <f>MATCH(Tabela2[[#This Row],[1° menor]],Tabela2[[#This Row],[1]:[285]],0)</f>
        <v>54</v>
      </c>
      <c r="KO7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0.24999994932886441</v>
      </c>
      <c r="KP70" s="11">
        <f>VLOOKUP(Tabela2[[#This Row],[Shape]],shape!A:D,4,0)+VLOOKUP(Tabela2[[#This Row],[Shape]]+1,shape!A:E,5,0)*Tabela2[[#This Row],[% avanc]]</f>
        <v>983.87962214802815</v>
      </c>
      <c r="KQ70" s="15">
        <f>Tabela2[[#This Row],[8686,881807]]/Tabela2[[#Headers],[8686,881807]]</f>
        <v>0.11326039009247317</v>
      </c>
      <c r="KR70" s="11">
        <f>Tabela2[[#This Row],[8686,881807]]-KP69</f>
        <v>288.69027099707603</v>
      </c>
      <c r="KS70" s="11">
        <f>(Tabela2[[#This Row],[hora bus]]-H69)*86400</f>
        <v>33.000000170432031</v>
      </c>
      <c r="KT70" s="11">
        <f>Tabela2[[#This Row],[desloc]]/Tabela2[[#This Row],[seconds]]</f>
        <v>8.748189985033461</v>
      </c>
      <c r="KU70" s="11">
        <f>Tabela2[[#This Row],[spd m/s]]*3.6</f>
        <v>31.49348394612046</v>
      </c>
      <c r="KV70" s="23"/>
      <c r="KW70" s="22">
        <f t="shared" si="18"/>
        <v>0</v>
      </c>
      <c r="KX70" s="23">
        <f t="shared" si="19"/>
        <v>0</v>
      </c>
      <c r="KY70" s="23">
        <f t="shared" si="20"/>
        <v>0</v>
      </c>
      <c r="KZ70" s="23">
        <f t="shared" si="21"/>
        <v>0</v>
      </c>
      <c r="LA70" s="23">
        <f t="shared" si="22"/>
        <v>0</v>
      </c>
      <c r="LB70" s="23">
        <f t="shared" si="23"/>
        <v>0</v>
      </c>
      <c r="LC70" s="23">
        <f t="shared" si="24"/>
        <v>0</v>
      </c>
      <c r="LD70" s="23">
        <f t="shared" si="25"/>
        <v>0</v>
      </c>
      <c r="LE70" s="23">
        <f t="shared" si="26"/>
        <v>983.87962214802815</v>
      </c>
      <c r="LF70" s="22">
        <f t="shared" ref="LF70:LF133" si="35">IF(AND(LE70&lt;LE71,LE70&lt;=2000,LE70&lt;=LE69,LE70&lt;=LE68,LE70&lt;=LE67,LE70&lt;=LE66,LJ71&gt;1200,LE71-LE70&lt;2000,LC72&lt;5),1,IF(AND(KW70=1,LE70&lt;LE71,LE70&lt;=2000,LJ71&gt;1200),1,0))</f>
        <v>0</v>
      </c>
      <c r="LG70" s="23">
        <f t="shared" si="27"/>
        <v>0</v>
      </c>
      <c r="LH70" s="23">
        <f t="shared" si="28"/>
        <v>0</v>
      </c>
      <c r="LI70" s="23">
        <f t="shared" si="29"/>
        <v>983.87962214802815</v>
      </c>
      <c r="LJ70" s="23">
        <f t="shared" si="30"/>
        <v>8544.8116110658502</v>
      </c>
      <c r="LK70" s="23">
        <f t="shared" si="31"/>
        <v>0</v>
      </c>
      <c r="LL70" s="23">
        <f t="shared" si="32"/>
        <v>21</v>
      </c>
      <c r="LM70" s="23">
        <f t="shared" si="33"/>
        <v>0</v>
      </c>
      <c r="LN70" s="23">
        <f t="shared" si="34"/>
        <v>0</v>
      </c>
    </row>
    <row r="71" spans="1:326" x14ac:dyDescent="0.25">
      <c r="A71" s="22">
        <v>20</v>
      </c>
      <c r="B71" s="22">
        <v>2</v>
      </c>
      <c r="C71" s="23" t="s">
        <v>1321</v>
      </c>
      <c r="D71" s="22">
        <v>332</v>
      </c>
      <c r="E71" s="24">
        <v>0.88263888888888886</v>
      </c>
      <c r="F71" s="23" t="s">
        <v>775</v>
      </c>
      <c r="G71" s="23" t="b">
        <v>1</v>
      </c>
      <c r="H71" s="25">
        <v>43538.882928240739</v>
      </c>
      <c r="I71" s="26" t="s">
        <v>208</v>
      </c>
      <c r="J71" s="23" t="s">
        <v>209</v>
      </c>
      <c r="K71" s="11">
        <f>IF(AND(Tabela2[[#This Row],[hora bus]]=H70,Tabela2[[#This Row],[lat bus]]=I70,Tabela2[[#This Row],[lon bus]]=J70),1,0)</f>
        <v>0</v>
      </c>
      <c r="L71" s="23"/>
      <c r="M71" s="11">
        <v>131</v>
      </c>
      <c r="N71" s="11">
        <v>1843.1113403033617</v>
      </c>
      <c r="O71" s="11">
        <v>1839.7718651176019</v>
      </c>
      <c r="P71" s="11">
        <v>1834.1562428872123</v>
      </c>
      <c r="Q71" s="11">
        <v>1784.2734604844479</v>
      </c>
      <c r="R71" s="11">
        <v>1705.3580647686699</v>
      </c>
      <c r="S71" s="11">
        <v>1687.0948593700718</v>
      </c>
      <c r="T71" s="11">
        <v>1670.3220989368335</v>
      </c>
      <c r="U71" s="11">
        <v>1662.2051710317121</v>
      </c>
      <c r="V71" s="11">
        <v>1650.7925554184699</v>
      </c>
      <c r="W71" s="11">
        <v>1645.187721643621</v>
      </c>
      <c r="X71" s="11">
        <v>1640.6860206240185</v>
      </c>
      <c r="Y71" s="11">
        <v>1626.9569225548648</v>
      </c>
      <c r="Z71" s="11">
        <v>1623.9483504029638</v>
      </c>
      <c r="AA71" s="11">
        <v>1612.3391876380529</v>
      </c>
      <c r="AB71" s="11">
        <v>1609.7337508319567</v>
      </c>
      <c r="AC71" s="11">
        <v>1598.7579533994467</v>
      </c>
      <c r="AD71" s="11">
        <v>1578.1344765902347</v>
      </c>
      <c r="AE71" s="11">
        <v>1570.0262140430784</v>
      </c>
      <c r="AF71" s="11">
        <v>1496.8759427482241</v>
      </c>
      <c r="AG71" s="11">
        <v>1456.8252636557474</v>
      </c>
      <c r="AH71" s="11">
        <v>1425.3020518020373</v>
      </c>
      <c r="AI71" s="11">
        <v>1401.7992091924507</v>
      </c>
      <c r="AJ71" s="11">
        <v>1381.0177790391056</v>
      </c>
      <c r="AK71" s="11">
        <v>1366.2555289909424</v>
      </c>
      <c r="AL71" s="11">
        <v>1340.550564192951</v>
      </c>
      <c r="AM71" s="11">
        <v>1329.6102977827618</v>
      </c>
      <c r="AN71" s="11">
        <v>1313.4025063519621</v>
      </c>
      <c r="AO71" s="11">
        <v>1295.7800480245069</v>
      </c>
      <c r="AP71" s="11">
        <v>1281.6237747147995</v>
      </c>
      <c r="AQ71" s="11">
        <v>1278.1886149100121</v>
      </c>
      <c r="AR71" s="11">
        <v>1271.5257761162929</v>
      </c>
      <c r="AS71" s="11">
        <v>1256.2049558612912</v>
      </c>
      <c r="AT71" s="11">
        <v>1252.2243343544083</v>
      </c>
      <c r="AU71" s="11">
        <v>1250.97563211131</v>
      </c>
      <c r="AV71" s="11">
        <v>1234.2444512054315</v>
      </c>
      <c r="AW71" s="11">
        <v>1215.7914097393932</v>
      </c>
      <c r="AX71" s="11">
        <v>1199.9899306728712</v>
      </c>
      <c r="AY71" s="11">
        <v>1179.8206352303905</v>
      </c>
      <c r="AZ71" s="11">
        <v>1153.9195391000856</v>
      </c>
      <c r="BA71" s="11">
        <v>1120.8941357588217</v>
      </c>
      <c r="BB71" s="11">
        <v>1068.1083883192246</v>
      </c>
      <c r="BC71" s="11">
        <v>998.99615271868629</v>
      </c>
      <c r="BD71" s="11">
        <v>940.44014129828429</v>
      </c>
      <c r="BE71" s="11">
        <v>920.19245143871456</v>
      </c>
      <c r="BF71" s="11">
        <v>892.67584986816212</v>
      </c>
      <c r="BG71" s="11">
        <v>846.7576474507598</v>
      </c>
      <c r="BH71" s="11">
        <v>822.80732058897422</v>
      </c>
      <c r="BI71" s="11">
        <v>799.4297950963479</v>
      </c>
      <c r="BJ71" s="11">
        <v>767.17463909756918</v>
      </c>
      <c r="BK71" s="11">
        <v>683.08316448437654</v>
      </c>
      <c r="BL71" s="11">
        <v>416.03358884616557</v>
      </c>
      <c r="BM71" s="11">
        <v>234.63180327366439</v>
      </c>
      <c r="BN71" s="11">
        <v>180.49755569612191</v>
      </c>
      <c r="BO71" s="11">
        <v>50.227203460690262</v>
      </c>
      <c r="BP71" s="11">
        <v>25.41876510761719</v>
      </c>
      <c r="BQ71" s="11">
        <v>4.8956394493870903E-12</v>
      </c>
      <c r="BR71" s="11">
        <v>76.23685711837777</v>
      </c>
      <c r="BS71" s="11">
        <v>179.26839160061581</v>
      </c>
      <c r="BT71" s="11">
        <v>219.36172928630853</v>
      </c>
      <c r="BU71" s="11">
        <v>252.10541902784433</v>
      </c>
      <c r="BV71" s="11">
        <v>339.55309444033264</v>
      </c>
      <c r="BW71" s="11">
        <v>358.59402562196237</v>
      </c>
      <c r="BX71" s="11">
        <v>464.99251822000133</v>
      </c>
      <c r="BY71" s="11">
        <v>525.22081372189018</v>
      </c>
      <c r="BZ71" s="11">
        <v>640.87204076262469</v>
      </c>
      <c r="CA71" s="11">
        <v>671.80433182755144</v>
      </c>
      <c r="CB71" s="11">
        <v>715.42212959099118</v>
      </c>
      <c r="CC71" s="11">
        <v>777.25977706207084</v>
      </c>
      <c r="CD71" s="11">
        <v>897.73355196643001</v>
      </c>
      <c r="CE71" s="11">
        <v>991.98997229133511</v>
      </c>
      <c r="CF71" s="11">
        <v>1085.3418164609227</v>
      </c>
      <c r="CG71" s="11">
        <v>1169.2274125964445</v>
      </c>
      <c r="CH71" s="11">
        <v>1363.9122814630491</v>
      </c>
      <c r="CI71" s="11">
        <v>1441.5389692951164</v>
      </c>
      <c r="CJ71" s="11">
        <v>1633.3310739763522</v>
      </c>
      <c r="CK71" s="11">
        <v>1708.3481427386409</v>
      </c>
      <c r="CL71" s="11">
        <v>1798.6212296039014</v>
      </c>
      <c r="CM71" s="11">
        <v>1826.5952972593682</v>
      </c>
      <c r="CN71" s="11">
        <v>1875.0536817798754</v>
      </c>
      <c r="CO71" s="11">
        <v>1934.0810401851363</v>
      </c>
      <c r="CP71" s="11">
        <v>2015.8428366505884</v>
      </c>
      <c r="CQ71" s="11">
        <v>2068.5870500521714</v>
      </c>
      <c r="CR71" s="11">
        <v>2265.0233166677435</v>
      </c>
      <c r="CS71" s="11">
        <v>2443.2948438139338</v>
      </c>
      <c r="CT71" s="11">
        <v>2517.5572366726269</v>
      </c>
      <c r="CU71" s="11">
        <v>2545.7931855535203</v>
      </c>
      <c r="CV71" s="11">
        <v>2587.242219353252</v>
      </c>
      <c r="CW71" s="11">
        <v>2685.6358727433494</v>
      </c>
      <c r="CX71" s="11">
        <v>2813.4210303759455</v>
      </c>
      <c r="CY71" s="11">
        <v>2874.738283681902</v>
      </c>
      <c r="CZ71" s="11">
        <v>2931.6123540457424</v>
      </c>
      <c r="DA71" s="11">
        <v>2982.3404982698644</v>
      </c>
      <c r="DB71" s="11">
        <v>3032.0482719470169</v>
      </c>
      <c r="DC71" s="11">
        <v>3083.4827557227118</v>
      </c>
      <c r="DD71" s="11">
        <v>3174.9643875787983</v>
      </c>
      <c r="DE71" s="11">
        <v>3186.0379007519214</v>
      </c>
      <c r="DF71" s="11">
        <v>3215.236157858687</v>
      </c>
      <c r="DG71" s="11">
        <v>3224.6358269740404</v>
      </c>
      <c r="DH71" s="11">
        <v>3265.4354364882106</v>
      </c>
      <c r="DI71" s="11">
        <v>3298.3733702812565</v>
      </c>
      <c r="DJ71" s="11">
        <v>3340.9199367563097</v>
      </c>
      <c r="DK71" s="11">
        <v>3380.2228990228127</v>
      </c>
      <c r="DL71" s="11">
        <v>3707.4408890309765</v>
      </c>
      <c r="DM71" s="11">
        <v>3825.2275901793519</v>
      </c>
      <c r="DN71" s="11">
        <v>3905.1575715479321</v>
      </c>
      <c r="DO71" s="11">
        <v>3994.5031942591108</v>
      </c>
      <c r="DP71" s="11">
        <v>4024.639160176504</v>
      </c>
      <c r="DQ71" s="11">
        <v>4105.5134074772641</v>
      </c>
      <c r="DR71" s="11">
        <v>4120.6485060480827</v>
      </c>
      <c r="DS71" s="11">
        <v>4131.0485164800502</v>
      </c>
      <c r="DT71" s="11">
        <v>4142.1377375313195</v>
      </c>
      <c r="DU71" s="11">
        <v>4155.2066752459386</v>
      </c>
      <c r="DV71" s="11">
        <v>4157.5936539716395</v>
      </c>
      <c r="DW71" s="11">
        <v>4156.2014651162353</v>
      </c>
      <c r="DX71" s="11">
        <v>4095.5668610485877</v>
      </c>
      <c r="DY71" s="11">
        <v>4192.8526461079555</v>
      </c>
      <c r="DZ71" s="11">
        <v>4196.7267624625474</v>
      </c>
      <c r="EA71" s="11">
        <v>4222.7416910537813</v>
      </c>
      <c r="EB71" s="11">
        <v>4358.0399291906542</v>
      </c>
      <c r="EC71" s="11">
        <v>4390.5829047191237</v>
      </c>
      <c r="ED71" s="11">
        <v>4576.5359451628638</v>
      </c>
      <c r="EE71" s="11">
        <v>4646.5989694806731</v>
      </c>
      <c r="EF71" s="11">
        <v>4871.5989775288663</v>
      </c>
      <c r="EG71" s="11">
        <v>5046.3994352385625</v>
      </c>
      <c r="EH71" s="11">
        <v>5196.7849883902572</v>
      </c>
      <c r="EI71" s="11">
        <v>5314.717198774053</v>
      </c>
      <c r="EJ71" s="11">
        <v>5378.3222253530075</v>
      </c>
      <c r="EK71" s="11">
        <v>5426.1274720812735</v>
      </c>
      <c r="EL71" s="11">
        <v>5502.2272879324837</v>
      </c>
      <c r="EM71" s="11">
        <v>5508.5972179611517</v>
      </c>
      <c r="EN71" s="11">
        <v>5589.8190621611757</v>
      </c>
      <c r="EO71" s="11">
        <v>5679.9821064074476</v>
      </c>
      <c r="EP71" s="11">
        <v>5724.2676307295396</v>
      </c>
      <c r="EQ71" s="11">
        <v>5863.1122645014275</v>
      </c>
      <c r="ER71" s="11">
        <v>5937.0592422532964</v>
      </c>
      <c r="ES71" s="11">
        <v>6073.7720059177836</v>
      </c>
      <c r="ET71" s="11">
        <v>6137.981781662289</v>
      </c>
      <c r="EU71" s="11">
        <v>6213.8560859287354</v>
      </c>
      <c r="EV71" s="11">
        <v>6276.9055847096452</v>
      </c>
      <c r="EW71" s="11">
        <v>6346.6995799515234</v>
      </c>
      <c r="EX71" s="11">
        <v>6594.6255854646006</v>
      </c>
      <c r="EY71" s="11">
        <v>6676.6258307104654</v>
      </c>
      <c r="EZ71" s="11">
        <v>6847.8250869502135</v>
      </c>
      <c r="FA71" s="11">
        <v>7014.4906133103395</v>
      </c>
      <c r="FB71" s="11">
        <v>7097.6597614858147</v>
      </c>
      <c r="FC71" s="11">
        <v>7139.3348915937086</v>
      </c>
      <c r="FD71" s="11">
        <v>7194.3335053571</v>
      </c>
      <c r="FE71" s="11">
        <v>7318.873438568171</v>
      </c>
      <c r="FF71" s="11">
        <v>7491.9634574218062</v>
      </c>
      <c r="FG71" s="11">
        <v>7516.8258153630486</v>
      </c>
      <c r="FH71" s="11">
        <v>7561.1326643269249</v>
      </c>
      <c r="FI71" s="11">
        <v>7642.690750708638</v>
      </c>
      <c r="FJ71" s="11">
        <v>7687.3384518209887</v>
      </c>
      <c r="FK71" s="11">
        <v>7704.7814932062784</v>
      </c>
      <c r="FL71" s="11">
        <v>7719.8348671064396</v>
      </c>
      <c r="FM71" s="11">
        <v>7724.7222313324555</v>
      </c>
      <c r="FN71" s="11">
        <v>7756.5607048649472</v>
      </c>
      <c r="FO71" s="11">
        <v>7777.0541977077091</v>
      </c>
      <c r="FP71" s="11">
        <v>7800.7452338170524</v>
      </c>
      <c r="FQ71" s="11">
        <v>7825.8966210742719</v>
      </c>
      <c r="FR71" s="11">
        <v>7836.3517468631289</v>
      </c>
      <c r="FS71" s="11">
        <v>7879.9186311441472</v>
      </c>
      <c r="FT71" s="11">
        <v>7951.3816438152126</v>
      </c>
      <c r="FU71" s="11">
        <v>8055.0987427245327</v>
      </c>
      <c r="FV71" s="11">
        <v>8195.590490263472</v>
      </c>
      <c r="FW71" s="11">
        <v>8241.0755719233457</v>
      </c>
      <c r="FX71" s="11">
        <v>8260.2448768745071</v>
      </c>
      <c r="FY71" s="11">
        <v>8281.646897923225</v>
      </c>
      <c r="FZ71" s="11">
        <v>8300.152750946987</v>
      </c>
      <c r="GA71" s="11">
        <v>8328.5305295808939</v>
      </c>
      <c r="GB71" s="11">
        <v>8350.7333053256389</v>
      </c>
      <c r="GC71" s="11">
        <v>8382.1318729387749</v>
      </c>
      <c r="GD71" s="11">
        <v>8416.1311248067832</v>
      </c>
      <c r="GE71" s="11">
        <v>8440.8657100513865</v>
      </c>
      <c r="GF71" s="11">
        <v>8461.4658881268388</v>
      </c>
      <c r="GG71" s="11">
        <v>8474.5224130509523</v>
      </c>
      <c r="GH71" s="11">
        <v>8487.685481805911</v>
      </c>
      <c r="GI71" s="11">
        <v>8491.2520475978472</v>
      </c>
      <c r="GJ71" s="11">
        <v>8500.9882499861724</v>
      </c>
      <c r="GK71" s="11">
        <v>8506.0656112670931</v>
      </c>
      <c r="GL71" s="11">
        <v>8520.8944213200648</v>
      </c>
      <c r="GM71" s="11">
        <v>8506.0105058246845</v>
      </c>
      <c r="GN71" s="11">
        <v>8515.3526313887996</v>
      </c>
      <c r="GO71" s="11">
        <v>8523.1993996417277</v>
      </c>
      <c r="GP71" s="11">
        <v>8533.7790453778562</v>
      </c>
      <c r="GQ71" s="11">
        <v>8592.0697719822529</v>
      </c>
      <c r="GR71" s="11">
        <v>8711.4132639159143</v>
      </c>
      <c r="GS71" s="11">
        <v>8860.9305058701048</v>
      </c>
      <c r="GT71" s="11">
        <v>8924.9557624443441</v>
      </c>
      <c r="GU71" s="11">
        <v>8944.2343792555184</v>
      </c>
      <c r="GV71" s="11">
        <v>8969.557496941452</v>
      </c>
      <c r="GW71" s="11">
        <v>8996.32275517587</v>
      </c>
      <c r="GX71" s="11">
        <v>9023.7934569592526</v>
      </c>
      <c r="GY71" s="11">
        <v>9040.5315676476384</v>
      </c>
      <c r="GZ71" s="11">
        <v>9181.7514936220614</v>
      </c>
      <c r="HA71" s="11">
        <v>9202.0192495186857</v>
      </c>
      <c r="HB71" s="11">
        <v>9217.3675435528512</v>
      </c>
      <c r="HC71" s="11">
        <v>9233.6553894165572</v>
      </c>
      <c r="HD71" s="11">
        <v>9245.6886287555535</v>
      </c>
      <c r="HE71" s="11">
        <v>9253.3700773824912</v>
      </c>
      <c r="HF71" s="11">
        <v>9245.0223833397013</v>
      </c>
      <c r="HG71" s="11">
        <v>9291.4090917236135</v>
      </c>
      <c r="HH71" s="11">
        <v>9297.3599394222692</v>
      </c>
      <c r="HI71" s="11">
        <v>9323.8631917303919</v>
      </c>
      <c r="HJ71" s="11">
        <v>9332.2951288581153</v>
      </c>
      <c r="HK71" s="11">
        <v>9322.0881788832503</v>
      </c>
      <c r="HL71" s="11">
        <v>9313.2835041328035</v>
      </c>
      <c r="HM71" s="11">
        <v>9265.4996888416299</v>
      </c>
      <c r="HN71" s="11">
        <v>9202.1899232334745</v>
      </c>
      <c r="HO71" s="11">
        <v>9154.5028377919007</v>
      </c>
      <c r="HP71" s="11">
        <v>9168.2981926734083</v>
      </c>
      <c r="HQ71" s="11">
        <v>9157.7188748707686</v>
      </c>
      <c r="HR71" s="11">
        <v>9062.3676102473473</v>
      </c>
      <c r="HS71" s="11">
        <v>9067.4207077087412</v>
      </c>
      <c r="HT71" s="11">
        <v>9072.4946957573538</v>
      </c>
      <c r="HU71" s="11">
        <v>9032.876821100037</v>
      </c>
      <c r="HV71" s="11">
        <v>9033.1185601496563</v>
      </c>
      <c r="HW71" s="11">
        <v>9037.4906470908645</v>
      </c>
      <c r="HX71" s="11">
        <v>9046.6465015317517</v>
      </c>
      <c r="HY71" s="11">
        <v>9058.0676924672916</v>
      </c>
      <c r="HZ71" s="11">
        <v>9068.099599452411</v>
      </c>
      <c r="IA71" s="11">
        <v>9176.1263308812649</v>
      </c>
      <c r="IB71" s="11">
        <v>9296.4389351305963</v>
      </c>
      <c r="IC71" s="11">
        <v>9336.3662458582985</v>
      </c>
      <c r="ID71" s="11">
        <v>9376.723389187704</v>
      </c>
      <c r="IE71" s="11">
        <v>9412.5530471784859</v>
      </c>
      <c r="IF71" s="11">
        <v>9445.5205969926246</v>
      </c>
      <c r="IG71" s="11">
        <v>9557.8340972957631</v>
      </c>
      <c r="IH71" s="11">
        <v>9587.1366741262318</v>
      </c>
      <c r="II71" s="11">
        <v>9626.8949892036217</v>
      </c>
      <c r="IJ71" s="11">
        <v>9662.0269629117611</v>
      </c>
      <c r="IK71" s="11">
        <v>9712.2850389885371</v>
      </c>
      <c r="IL71" s="11">
        <v>9750.5937365666014</v>
      </c>
      <c r="IM71" s="11">
        <v>9792.7586183997228</v>
      </c>
      <c r="IN71" s="11">
        <v>9855.6713556756331</v>
      </c>
      <c r="IO71" s="11">
        <v>9992.3719868810895</v>
      </c>
      <c r="IP71" s="11">
        <v>10024.40061853195</v>
      </c>
      <c r="IQ71" s="11">
        <v>10024.265808390066</v>
      </c>
      <c r="IR71" s="11">
        <v>10075.34758302599</v>
      </c>
      <c r="IS71" s="11">
        <v>10140.008534052527</v>
      </c>
      <c r="IT71" s="11">
        <v>10178.075992171227</v>
      </c>
      <c r="IU71" s="11">
        <v>10200.190844448243</v>
      </c>
      <c r="IV71" s="11">
        <v>10217.114496186772</v>
      </c>
      <c r="IW71" s="11">
        <v>10222.817023477633</v>
      </c>
      <c r="IX71" s="11">
        <v>10232.941315471215</v>
      </c>
      <c r="IY71" s="11">
        <v>10253.35323294525</v>
      </c>
      <c r="IZ71" s="11">
        <v>10293.157206668968</v>
      </c>
      <c r="JA71" s="11">
        <v>10341.73730676406</v>
      </c>
      <c r="JB71" s="11">
        <v>10432.46210728412</v>
      </c>
      <c r="JC71" s="11">
        <v>10541.237727715674</v>
      </c>
      <c r="JD71" s="11">
        <v>10622.041683859516</v>
      </c>
      <c r="JE71" s="11">
        <v>10641.640455126884</v>
      </c>
      <c r="JF71" s="11">
        <v>10656.159940232497</v>
      </c>
      <c r="JG71" s="11">
        <v>10653.639183764994</v>
      </c>
      <c r="JH71" s="11">
        <v>10737.526703213063</v>
      </c>
      <c r="JI71" s="11">
        <v>10790.777314511395</v>
      </c>
      <c r="JJ71" s="11">
        <v>10800.447518934599</v>
      </c>
      <c r="JK71" s="11">
        <v>10770.291167461412</v>
      </c>
      <c r="JL71" s="11">
        <v>10817.689799595315</v>
      </c>
      <c r="JM71" s="11">
        <v>10815.102635692254</v>
      </c>
      <c r="JN71" s="11">
        <v>10769.947970007988</v>
      </c>
      <c r="JO71" s="11">
        <v>10892.880316450077</v>
      </c>
      <c r="JP71" s="11">
        <v>10994.873754351647</v>
      </c>
      <c r="JQ71" s="11">
        <v>11013.730313426484</v>
      </c>
      <c r="JR71" s="11">
        <v>11059.984726401135</v>
      </c>
      <c r="JS71" s="11">
        <v>11087.936373333165</v>
      </c>
      <c r="JT71" s="11">
        <v>11207.312391309422</v>
      </c>
      <c r="JU71" s="11">
        <v>11264.302772438888</v>
      </c>
      <c r="JV71" s="11">
        <v>11239.735467258759</v>
      </c>
      <c r="JW71" s="11">
        <v>11185.817577826423</v>
      </c>
      <c r="JX71" s="11">
        <v>11187.422218304997</v>
      </c>
      <c r="JY71" s="11">
        <v>11181.825633980736</v>
      </c>
      <c r="JZ71" s="11">
        <v>11170.591984340572</v>
      </c>
      <c r="KA71" s="11">
        <v>11162.928955883133</v>
      </c>
      <c r="KB71" s="11">
        <v>11157.845123845364</v>
      </c>
      <c r="KC71" s="11">
        <v>11144.130868918031</v>
      </c>
      <c r="KD71" s="11">
        <v>11128.92024239172</v>
      </c>
      <c r="KE71" s="11">
        <v>11126.132430800653</v>
      </c>
      <c r="KF71" s="11">
        <v>11134.749844443229</v>
      </c>
      <c r="KG71" s="11">
        <v>11136.084018306345</v>
      </c>
      <c r="KH71" s="11">
        <v>11150.257839213902</v>
      </c>
      <c r="KI71" s="11">
        <v>11149.056852327862</v>
      </c>
      <c r="KJ71" s="11">
        <v>11168.283294008625</v>
      </c>
      <c r="KK71" s="11">
        <v>11170.579676318144</v>
      </c>
      <c r="KL71" s="23"/>
      <c r="KM71" s="11">
        <f>SMALL(Tabela2[[#This Row],[1]:[285]],1)</f>
        <v>4.8956394493870903E-12</v>
      </c>
      <c r="KN71" s="11">
        <f>MATCH(Tabela2[[#This Row],[1° menor]],Tabela2[[#This Row],[1]:[285]],0)</f>
        <v>56</v>
      </c>
      <c r="KO7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0.24999997104729357</v>
      </c>
      <c r="KP71" s="11">
        <f>VLOOKUP(Tabela2[[#This Row],[Shape]],shape!A:D,4,0)+VLOOKUP(Tabela2[[#This Row],[Shape]]+1,shape!A:E,5,0)*Tabela2[[#This Row],[% avanc]]</f>
        <v>1057.8668646258182</v>
      </c>
      <c r="KQ71" s="15">
        <f>Tabela2[[#This Row],[8686,881807]]/Tabela2[[#Headers],[8686,881807]]</f>
        <v>0.12177751328139121</v>
      </c>
      <c r="KR71" s="11">
        <f>Tabela2[[#This Row],[8686,881807]]-KP70</f>
        <v>73.987242477790005</v>
      </c>
      <c r="KS71" s="11">
        <f>(Tabela2[[#This Row],[hora bus]]-H70)*86400</f>
        <v>8.9999995892867446</v>
      </c>
      <c r="KT71" s="11">
        <f>Tabela2[[#This Row],[desloc]]/Tabela2[[#This Row],[seconds]]</f>
        <v>8.2208050949092915</v>
      </c>
      <c r="KU71" s="11">
        <f>Tabela2[[#This Row],[spd m/s]]*3.6</f>
        <v>29.594898341673449</v>
      </c>
      <c r="KV71" s="23"/>
      <c r="KW71" s="22">
        <f t="shared" si="18"/>
        <v>0</v>
      </c>
      <c r="KX71" s="23">
        <f t="shared" si="19"/>
        <v>0</v>
      </c>
      <c r="KY71" s="23">
        <f t="shared" si="20"/>
        <v>0</v>
      </c>
      <c r="KZ71" s="23">
        <f t="shared" si="21"/>
        <v>0</v>
      </c>
      <c r="LA71" s="23">
        <f t="shared" si="22"/>
        <v>0</v>
      </c>
      <c r="LB71" s="23">
        <f t="shared" si="23"/>
        <v>0</v>
      </c>
      <c r="LC71" s="23">
        <f t="shared" si="24"/>
        <v>0</v>
      </c>
      <c r="LD71" s="23">
        <f t="shared" si="25"/>
        <v>0</v>
      </c>
      <c r="LE71" s="23">
        <f t="shared" si="26"/>
        <v>1057.8668646258182</v>
      </c>
      <c r="LF71" s="22">
        <f t="shared" si="35"/>
        <v>0</v>
      </c>
      <c r="LG71" s="23">
        <f t="shared" si="27"/>
        <v>0</v>
      </c>
      <c r="LH71" s="23">
        <f t="shared" si="28"/>
        <v>0</v>
      </c>
      <c r="LI71" s="23">
        <f t="shared" si="29"/>
        <v>1057.8668646258182</v>
      </c>
      <c r="LJ71" s="23">
        <f t="shared" si="30"/>
        <v>8544.8116110658502</v>
      </c>
      <c r="LK71" s="23">
        <f t="shared" si="31"/>
        <v>0</v>
      </c>
      <c r="LL71" s="23">
        <f t="shared" si="32"/>
        <v>20</v>
      </c>
      <c r="LM71" s="23">
        <f t="shared" si="33"/>
        <v>0</v>
      </c>
      <c r="LN71" s="23">
        <f t="shared" si="34"/>
        <v>0</v>
      </c>
    </row>
    <row r="72" spans="1:326" x14ac:dyDescent="0.25">
      <c r="A72" s="22">
        <v>21</v>
      </c>
      <c r="B72" s="22">
        <v>2</v>
      </c>
      <c r="C72" s="23" t="s">
        <v>1322</v>
      </c>
      <c r="D72" s="22">
        <v>332</v>
      </c>
      <c r="E72" s="24">
        <v>0.8833333333333333</v>
      </c>
      <c r="F72" s="23" t="s">
        <v>775</v>
      </c>
      <c r="G72" s="23" t="b">
        <v>1</v>
      </c>
      <c r="H72" s="25">
        <v>43538.883344907408</v>
      </c>
      <c r="I72" s="26" t="s">
        <v>332</v>
      </c>
      <c r="J72" s="23" t="s">
        <v>333</v>
      </c>
      <c r="K72" s="11">
        <f>IF(AND(Tabela2[[#This Row],[hora bus]]=H71,Tabela2[[#This Row],[lat bus]]=I71,Tabela2[[#This Row],[lon bus]]=J71),1,0)</f>
        <v>0</v>
      </c>
      <c r="L72" s="23"/>
      <c r="M72" s="11">
        <v>133</v>
      </c>
      <c r="N72" s="11">
        <v>1996.8361989673119</v>
      </c>
      <c r="O72" s="11">
        <v>1993.4856904314197</v>
      </c>
      <c r="P72" s="11">
        <v>1987.8540574489118</v>
      </c>
      <c r="Q72" s="11">
        <v>1937.9053227162335</v>
      </c>
      <c r="R72" s="11">
        <v>1858.879414885309</v>
      </c>
      <c r="S72" s="11">
        <v>1840.5378528218423</v>
      </c>
      <c r="T72" s="11">
        <v>1823.7046618585937</v>
      </c>
      <c r="U72" s="11">
        <v>1815.5210570701329</v>
      </c>
      <c r="V72" s="11">
        <v>1804.0232750141613</v>
      </c>
      <c r="W72" s="11">
        <v>1798.3101538510186</v>
      </c>
      <c r="X72" s="11">
        <v>1793.6999081633639</v>
      </c>
      <c r="Y72" s="11">
        <v>1779.7827479204761</v>
      </c>
      <c r="Z72" s="11">
        <v>1776.5314299042077</v>
      </c>
      <c r="AA72" s="11">
        <v>1764.6721899871195</v>
      </c>
      <c r="AB72" s="11">
        <v>1761.8628379010888</v>
      </c>
      <c r="AC72" s="11">
        <v>1750.7310913829635</v>
      </c>
      <c r="AD72" s="11">
        <v>1729.9305705015665</v>
      </c>
      <c r="AE72" s="11">
        <v>1721.697907511274</v>
      </c>
      <c r="AF72" s="11">
        <v>1648.4690417757367</v>
      </c>
      <c r="AG72" s="11">
        <v>1608.3579828810027</v>
      </c>
      <c r="AH72" s="11">
        <v>1576.7262850915849</v>
      </c>
      <c r="AI72" s="11">
        <v>1553.0644878756752</v>
      </c>
      <c r="AJ72" s="11">
        <v>1532.1364420275816</v>
      </c>
      <c r="AK72" s="11">
        <v>1517.2472032916096</v>
      </c>
      <c r="AL72" s="11">
        <v>1491.3893806364154</v>
      </c>
      <c r="AM72" s="11">
        <v>1480.3215413035964</v>
      </c>
      <c r="AN72" s="11">
        <v>1464.1332795739374</v>
      </c>
      <c r="AO72" s="11">
        <v>1446.7122705286597</v>
      </c>
      <c r="AP72" s="11">
        <v>1432.8897415351792</v>
      </c>
      <c r="AQ72" s="11">
        <v>1429.7127149163041</v>
      </c>
      <c r="AR72" s="11">
        <v>1423.2228074294021</v>
      </c>
      <c r="AS72" s="11">
        <v>1408.1867822330823</v>
      </c>
      <c r="AT72" s="11">
        <v>1404.5055117048448</v>
      </c>
      <c r="AU72" s="11">
        <v>1403.4183800978769</v>
      </c>
      <c r="AV72" s="11">
        <v>1386.9093695716513</v>
      </c>
      <c r="AW72" s="11">
        <v>1368.7920822252336</v>
      </c>
      <c r="AX72" s="11">
        <v>1353.2628799072966</v>
      </c>
      <c r="AY72" s="11">
        <v>1333.2429796494282</v>
      </c>
      <c r="AZ72" s="11">
        <v>1307.422213198339</v>
      </c>
      <c r="BA72" s="11">
        <v>1274.4488581944699</v>
      </c>
      <c r="BB72" s="11">
        <v>1221.6748113183655</v>
      </c>
      <c r="BC72" s="11">
        <v>1152.3611887958818</v>
      </c>
      <c r="BD72" s="11">
        <v>1093.4246447879796</v>
      </c>
      <c r="BE72" s="11">
        <v>1072.991581419396</v>
      </c>
      <c r="BF72" s="11">
        <v>1045.5179482868332</v>
      </c>
      <c r="BG72" s="11">
        <v>999.72216974551748</v>
      </c>
      <c r="BH72" s="11">
        <v>975.9108493352478</v>
      </c>
      <c r="BI72" s="11">
        <v>952.61800183920116</v>
      </c>
      <c r="BJ72" s="11">
        <v>920.41785093342594</v>
      </c>
      <c r="BK72" s="11">
        <v>836.3367541891223</v>
      </c>
      <c r="BL72" s="11">
        <v>569.27700714800972</v>
      </c>
      <c r="BM72" s="11">
        <v>387.97607390384889</v>
      </c>
      <c r="BN72" s="11">
        <v>333.97378660936761</v>
      </c>
      <c r="BO72" s="11">
        <v>203.83962469194262</v>
      </c>
      <c r="BP72" s="11">
        <v>179.13884852060548</v>
      </c>
      <c r="BQ72" s="11">
        <v>77.497070419713822</v>
      </c>
      <c r="BR72" s="11">
        <v>3.701927653310122E-12</v>
      </c>
      <c r="BS72" s="11">
        <v>25.728800270415949</v>
      </c>
      <c r="BT72" s="11">
        <v>66.75532847385756</v>
      </c>
      <c r="BU72" s="11">
        <v>101.36986383658039</v>
      </c>
      <c r="BV72" s="11">
        <v>194.43487818687439</v>
      </c>
      <c r="BW72" s="11">
        <v>212.24579567369543</v>
      </c>
      <c r="BX72" s="11">
        <v>317.41395099533452</v>
      </c>
      <c r="BY72" s="11">
        <v>389.34240450600453</v>
      </c>
      <c r="BZ72" s="11">
        <v>514.1807447557544</v>
      </c>
      <c r="CA72" s="11">
        <v>547.62491739451787</v>
      </c>
      <c r="CB72" s="11">
        <v>592.32425909095218</v>
      </c>
      <c r="CC72" s="11">
        <v>655.09907693886328</v>
      </c>
      <c r="CD72" s="11">
        <v>776.08302675985556</v>
      </c>
      <c r="CE72" s="11">
        <v>869.96984065645336</v>
      </c>
      <c r="CF72" s="11">
        <v>962.47688753621208</v>
      </c>
      <c r="CG72" s="11">
        <v>1045.3487661593322</v>
      </c>
      <c r="CH72" s="11">
        <v>1239.257577871123</v>
      </c>
      <c r="CI72" s="11">
        <v>1316.3170701864974</v>
      </c>
      <c r="CJ72" s="11">
        <v>1507.5209121319226</v>
      </c>
      <c r="CK72" s="11">
        <v>1582.374888399806</v>
      </c>
      <c r="CL72" s="11">
        <v>1672.5959085239615</v>
      </c>
      <c r="CM72" s="11">
        <v>1700.4274920196708</v>
      </c>
      <c r="CN72" s="11">
        <v>1748.7305883508432</v>
      </c>
      <c r="CO72" s="11">
        <v>1807.6868096797116</v>
      </c>
      <c r="CP72" s="11">
        <v>1889.3354491475925</v>
      </c>
      <c r="CQ72" s="11">
        <v>1941.7043456313854</v>
      </c>
      <c r="CR72" s="11">
        <v>2137.665822483289</v>
      </c>
      <c r="CS72" s="11">
        <v>2315.7470546439981</v>
      </c>
      <c r="CT72" s="11">
        <v>2390.0079707209165</v>
      </c>
      <c r="CU72" s="11">
        <v>2418.2476263910344</v>
      </c>
      <c r="CV72" s="11">
        <v>2459.6229464023049</v>
      </c>
      <c r="CW72" s="11">
        <v>2557.8692577477759</v>
      </c>
      <c r="CX72" s="11">
        <v>2685.5555168483384</v>
      </c>
      <c r="CY72" s="11">
        <v>2746.8476057963844</v>
      </c>
      <c r="CZ72" s="11">
        <v>2803.8393844564375</v>
      </c>
      <c r="DA72" s="11">
        <v>2854.8286132750909</v>
      </c>
      <c r="DB72" s="11">
        <v>2905.012482227482</v>
      </c>
      <c r="DC72" s="11">
        <v>2957.3305540303718</v>
      </c>
      <c r="DD72" s="11">
        <v>3049.4374157650009</v>
      </c>
      <c r="DE72" s="11">
        <v>3060.7497498812941</v>
      </c>
      <c r="DF72" s="11">
        <v>3090.2384185557062</v>
      </c>
      <c r="DG72" s="11">
        <v>3100.201950591304</v>
      </c>
      <c r="DH72" s="11">
        <v>3142.0406200067396</v>
      </c>
      <c r="DI72" s="11">
        <v>3176.2177955422153</v>
      </c>
      <c r="DJ72" s="11">
        <v>3218.5096456652409</v>
      </c>
      <c r="DK72" s="11">
        <v>3253.8582325807506</v>
      </c>
      <c r="DL72" s="11">
        <v>3577.208321317059</v>
      </c>
      <c r="DM72" s="11">
        <v>3693.7538660754626</v>
      </c>
      <c r="DN72" s="11">
        <v>3772.902260116517</v>
      </c>
      <c r="DO72" s="11">
        <v>3861.7324085618698</v>
      </c>
      <c r="DP72" s="11">
        <v>3891.3274455582418</v>
      </c>
      <c r="DQ72" s="11">
        <v>3971.7781639411473</v>
      </c>
      <c r="DR72" s="11">
        <v>3986.8279551783344</v>
      </c>
      <c r="DS72" s="11">
        <v>3997.1559838681142</v>
      </c>
      <c r="DT72" s="11">
        <v>4008.3155416451341</v>
      </c>
      <c r="DU72" s="11">
        <v>4021.5916509398512</v>
      </c>
      <c r="DV72" s="11">
        <v>4024.2232004234024</v>
      </c>
      <c r="DW72" s="11">
        <v>4023.1287842293846</v>
      </c>
      <c r="DX72" s="11">
        <v>3964.2907251616134</v>
      </c>
      <c r="DY72" s="11">
        <v>4063.4984407868947</v>
      </c>
      <c r="DZ72" s="11">
        <v>4068.0888049159989</v>
      </c>
      <c r="EA72" s="11">
        <v>4094.0548284466299</v>
      </c>
      <c r="EB72" s="11">
        <v>4228.8177833447326</v>
      </c>
      <c r="EC72" s="11">
        <v>4261.0719944441671</v>
      </c>
      <c r="ED72" s="11">
        <v>4446.6909664930054</v>
      </c>
      <c r="EE72" s="11">
        <v>4517.4587764200114</v>
      </c>
      <c r="EF72" s="11">
        <v>4743.826676604147</v>
      </c>
      <c r="EG72" s="11">
        <v>4919.654574338666</v>
      </c>
      <c r="EH72" s="11">
        <v>5070.7754434460567</v>
      </c>
      <c r="EI72" s="11">
        <v>5189.0727409803421</v>
      </c>
      <c r="EJ72" s="11">
        <v>5252.7525094272542</v>
      </c>
      <c r="EK72" s="11">
        <v>5300.9803819980643</v>
      </c>
      <c r="EL72" s="11">
        <v>5377.5673789069524</v>
      </c>
      <c r="EM72" s="11">
        <v>5384.3287638534684</v>
      </c>
      <c r="EN72" s="11">
        <v>5465.9526802586488</v>
      </c>
      <c r="EO72" s="11">
        <v>5556.1317280391659</v>
      </c>
      <c r="EP72" s="11">
        <v>5600.1508966819511</v>
      </c>
      <c r="EQ72" s="11">
        <v>5738.635428232843</v>
      </c>
      <c r="ER72" s="11">
        <v>5812.2260872696506</v>
      </c>
      <c r="ES72" s="11">
        <v>5948.6412870669456</v>
      </c>
      <c r="ET72" s="11">
        <v>6012.6829362407343</v>
      </c>
      <c r="EU72" s="11">
        <v>6088.3787991353311</v>
      </c>
      <c r="EV72" s="11">
        <v>6151.2397695379341</v>
      </c>
      <c r="EW72" s="11">
        <v>6220.6380370749812</v>
      </c>
      <c r="EX72" s="11">
        <v>6468.1707945150856</v>
      </c>
      <c r="EY72" s="11">
        <v>6549.8843643453274</v>
      </c>
      <c r="EZ72" s="11">
        <v>6720.7258977104466</v>
      </c>
      <c r="FA72" s="11">
        <v>6887.2357853845124</v>
      </c>
      <c r="FB72" s="11">
        <v>6970.4272345260943</v>
      </c>
      <c r="FC72" s="11">
        <v>7012.1272331970495</v>
      </c>
      <c r="FD72" s="11">
        <v>7067.1802721560325</v>
      </c>
      <c r="FE72" s="11">
        <v>7191.8460419576058</v>
      </c>
      <c r="FF72" s="11">
        <v>7365.0281870442013</v>
      </c>
      <c r="FG72" s="11">
        <v>7389.9090307918013</v>
      </c>
      <c r="FH72" s="11">
        <v>7434.2989757129981</v>
      </c>
      <c r="FI72" s="11">
        <v>7515.8875207691608</v>
      </c>
      <c r="FJ72" s="11">
        <v>7560.4472362829492</v>
      </c>
      <c r="FK72" s="11">
        <v>7577.7840255287056</v>
      </c>
      <c r="FL72" s="11">
        <v>7592.7268399426011</v>
      </c>
      <c r="FM72" s="11">
        <v>7597.3625873834908</v>
      </c>
      <c r="FN72" s="11">
        <v>7628.8970497482824</v>
      </c>
      <c r="FO72" s="11">
        <v>7649.1878267343045</v>
      </c>
      <c r="FP72" s="11">
        <v>7672.6941451175835</v>
      </c>
      <c r="FQ72" s="11">
        <v>7697.7152957583294</v>
      </c>
      <c r="FR72" s="11">
        <v>7707.9941032585139</v>
      </c>
      <c r="FS72" s="11">
        <v>7751.3263319448279</v>
      </c>
      <c r="FT72" s="11">
        <v>7822.6424315859595</v>
      </c>
      <c r="FU72" s="11">
        <v>7926.4005673809479</v>
      </c>
      <c r="FV72" s="11">
        <v>8067.1448398720659</v>
      </c>
      <c r="FW72" s="11">
        <v>8112.9126103923654</v>
      </c>
      <c r="FX72" s="11">
        <v>8132.3130712245429</v>
      </c>
      <c r="FY72" s="11">
        <v>8153.9113776375798</v>
      </c>
      <c r="FZ72" s="11">
        <v>8172.5698133785718</v>
      </c>
      <c r="GA72" s="11">
        <v>8201.0474760399757</v>
      </c>
      <c r="GB72" s="11">
        <v>8223.3004786870297</v>
      </c>
      <c r="GC72" s="11">
        <v>8254.7072242161594</v>
      </c>
      <c r="GD72" s="11">
        <v>8288.6845423696523</v>
      </c>
      <c r="GE72" s="11">
        <v>8313.3996307422949</v>
      </c>
      <c r="GF72" s="11">
        <v>8333.9841407804979</v>
      </c>
      <c r="GG72" s="11">
        <v>8347.0685787344719</v>
      </c>
      <c r="GH72" s="11">
        <v>8360.2772025371087</v>
      </c>
      <c r="GI72" s="11">
        <v>8363.9175813317124</v>
      </c>
      <c r="GJ72" s="11">
        <v>8373.8156728833255</v>
      </c>
      <c r="GK72" s="11">
        <v>8379.1373172207095</v>
      </c>
      <c r="GL72" s="11">
        <v>8394.1235210827126</v>
      </c>
      <c r="GM72" s="11">
        <v>8379.4341244262487</v>
      </c>
      <c r="GN72" s="11">
        <v>8389.081860528695</v>
      </c>
      <c r="GO72" s="11">
        <v>8397.2085352031536</v>
      </c>
      <c r="GP72" s="11">
        <v>8408.2765598229726</v>
      </c>
      <c r="GQ72" s="11">
        <v>8467.3066295813223</v>
      </c>
      <c r="GR72" s="11">
        <v>8587.4683796303416</v>
      </c>
      <c r="GS72" s="11">
        <v>8737.5727334291896</v>
      </c>
      <c r="GT72" s="11">
        <v>8801.8231826758129</v>
      </c>
      <c r="GU72" s="11">
        <v>8821.1754469875523</v>
      </c>
      <c r="GV72" s="11">
        <v>8846.520401342148</v>
      </c>
      <c r="GW72" s="11">
        <v>8873.2685789405368</v>
      </c>
      <c r="GX72" s="11">
        <v>8900.6875561504949</v>
      </c>
      <c r="GY72" s="11">
        <v>8917.0158560716663</v>
      </c>
      <c r="GZ72" s="11">
        <v>9057.8061663625413</v>
      </c>
      <c r="HA72" s="11">
        <v>9077.987172683137</v>
      </c>
      <c r="HB72" s="11">
        <v>9093.2935168386211</v>
      </c>
      <c r="HC72" s="11">
        <v>9109.5601828684939</v>
      </c>
      <c r="HD72" s="11">
        <v>9121.5748285958744</v>
      </c>
      <c r="HE72" s="11">
        <v>9129.2131628396965</v>
      </c>
      <c r="HF72" s="11">
        <v>9121.4226403013345</v>
      </c>
      <c r="HG72" s="11">
        <v>9168.8072167993469</v>
      </c>
      <c r="HH72" s="11">
        <v>9175.594711828262</v>
      </c>
      <c r="HI72" s="11">
        <v>9202.746209377472</v>
      </c>
      <c r="HJ72" s="11">
        <v>9211.550092641266</v>
      </c>
      <c r="HK72" s="11">
        <v>9201.7305371493585</v>
      </c>
      <c r="HL72" s="11">
        <v>9193.3620878916299</v>
      </c>
      <c r="HM72" s="11">
        <v>9146.1820298840921</v>
      </c>
      <c r="HN72" s="11">
        <v>9083.8158492131988</v>
      </c>
      <c r="HO72" s="11">
        <v>9037.1939334186009</v>
      </c>
      <c r="HP72" s="11">
        <v>9051.6283522226477</v>
      </c>
      <c r="HQ72" s="11">
        <v>9041.288459495705</v>
      </c>
      <c r="HR72" s="11">
        <v>8946.7928733896242</v>
      </c>
      <c r="HS72" s="11">
        <v>8952.855224079196</v>
      </c>
      <c r="HT72" s="11">
        <v>8958.2895145933981</v>
      </c>
      <c r="HU72" s="11">
        <v>8919.1168586212498</v>
      </c>
      <c r="HV72" s="11">
        <v>8919.9514315707311</v>
      </c>
      <c r="HW72" s="11">
        <v>8924.7602250180116</v>
      </c>
      <c r="HX72" s="11">
        <v>8934.3221390605249</v>
      </c>
      <c r="HY72" s="11">
        <v>8946.2068916364169</v>
      </c>
      <c r="HZ72" s="11">
        <v>8957.2296927576426</v>
      </c>
      <c r="IA72" s="11">
        <v>9066.7017582361132</v>
      </c>
      <c r="IB72" s="11">
        <v>9187.9807080842638</v>
      </c>
      <c r="IC72" s="11">
        <v>9228.4128968216683</v>
      </c>
      <c r="ID72" s="11">
        <v>9269.2544805434991</v>
      </c>
      <c r="IE72" s="11">
        <v>9305.5637846156478</v>
      </c>
      <c r="IF72" s="11">
        <v>9339.3279358949494</v>
      </c>
      <c r="IG72" s="11">
        <v>9452.3117777698517</v>
      </c>
      <c r="IH72" s="11">
        <v>9481.87043521534</v>
      </c>
      <c r="II72" s="11">
        <v>9521.8586215107898</v>
      </c>
      <c r="IJ72" s="11">
        <v>9557.174342760778</v>
      </c>
      <c r="IK72" s="11">
        <v>9607.5332961983531</v>
      </c>
      <c r="IL72" s="11">
        <v>9645.8923418627564</v>
      </c>
      <c r="IM72" s="11">
        <v>9688.1259967245041</v>
      </c>
      <c r="IN72" s="11">
        <v>9751.1613135511052</v>
      </c>
      <c r="IO72" s="11">
        <v>9887.9995954197202</v>
      </c>
      <c r="IP72" s="11">
        <v>9920.0790101300408</v>
      </c>
      <c r="IQ72" s="11">
        <v>9920.0536291860426</v>
      </c>
      <c r="IR72" s="11">
        <v>9971.399286995651</v>
      </c>
      <c r="IS72" s="11">
        <v>10036.302141846087</v>
      </c>
      <c r="IT72" s="11">
        <v>10074.49630938673</v>
      </c>
      <c r="IU72" s="11">
        <v>10096.68819439901</v>
      </c>
      <c r="IV72" s="11">
        <v>10113.658559763855</v>
      </c>
      <c r="IW72" s="11">
        <v>10119.390233369204</v>
      </c>
      <c r="IX72" s="11">
        <v>10129.560022338525</v>
      </c>
      <c r="IY72" s="11">
        <v>10150.048659808446</v>
      </c>
      <c r="IZ72" s="11">
        <v>10189.965251299926</v>
      </c>
      <c r="JA72" s="11">
        <v>10238.7124743983</v>
      </c>
      <c r="JB72" s="11">
        <v>10329.610951418475</v>
      </c>
      <c r="JC72" s="11">
        <v>10438.419025850611</v>
      </c>
      <c r="JD72" s="11">
        <v>10519.137359066015</v>
      </c>
      <c r="JE72" s="11">
        <v>10538.637857790398</v>
      </c>
      <c r="JF72" s="11">
        <v>10553.045609282944</v>
      </c>
      <c r="JG72" s="11">
        <v>10549.987242097666</v>
      </c>
      <c r="JH72" s="11">
        <v>10633.87449363063</v>
      </c>
      <c r="JI72" s="11">
        <v>10687.699529009662</v>
      </c>
      <c r="JJ72" s="11">
        <v>10697.488209890022</v>
      </c>
      <c r="JK72" s="11">
        <v>10667.77754043047</v>
      </c>
      <c r="JL72" s="11">
        <v>10715.628628978291</v>
      </c>
      <c r="JM72" s="11">
        <v>10713.176695206539</v>
      </c>
      <c r="JN72" s="11">
        <v>10669.193807691126</v>
      </c>
      <c r="JO72" s="11">
        <v>10793.905931713256</v>
      </c>
      <c r="JP72" s="11">
        <v>10896.795511259108</v>
      </c>
      <c r="JQ72" s="11">
        <v>10916.149027957994</v>
      </c>
      <c r="JR72" s="11">
        <v>10962.329362988805</v>
      </c>
      <c r="JS72" s="11">
        <v>10989.112425857407</v>
      </c>
      <c r="JT72" s="11">
        <v>11107.289566472527</v>
      </c>
      <c r="JU72" s="11">
        <v>11163.867510381555</v>
      </c>
      <c r="JV72" s="11">
        <v>11139.335109372516</v>
      </c>
      <c r="JW72" s="11">
        <v>11085.094179503847</v>
      </c>
      <c r="JX72" s="11">
        <v>11086.224440281512</v>
      </c>
      <c r="JY72" s="11">
        <v>11080.417855736261</v>
      </c>
      <c r="JZ72" s="11">
        <v>11068.995381987888</v>
      </c>
      <c r="KA72" s="11">
        <v>11061.142663020535</v>
      </c>
      <c r="KB72" s="11">
        <v>11055.910596406044</v>
      </c>
      <c r="KC72" s="11">
        <v>11042.021142392967</v>
      </c>
      <c r="KD72" s="11">
        <v>11026.758158644516</v>
      </c>
      <c r="KE72" s="11">
        <v>11024.103534831624</v>
      </c>
      <c r="KF72" s="11">
        <v>11032.841787334546</v>
      </c>
      <c r="KG72" s="11">
        <v>11034.329970450044</v>
      </c>
      <c r="KH72" s="11">
        <v>11048.651515340565</v>
      </c>
      <c r="KI72" s="11">
        <v>11047.623610621444</v>
      </c>
      <c r="KJ72" s="11">
        <v>11067.006953275008</v>
      </c>
      <c r="KK72" s="11">
        <v>11069.358328463457</v>
      </c>
      <c r="KL72" s="23"/>
      <c r="KM72" s="11">
        <f>SMALL(Tabela2[[#This Row],[1]:[285]],1)</f>
        <v>3.701927653310122E-12</v>
      </c>
      <c r="KN72" s="11">
        <f>MATCH(Tabela2[[#This Row],[1° menor]],Tabela2[[#This Row],[1]:[285]],0)</f>
        <v>57</v>
      </c>
      <c r="KO7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0.74999997917162076</v>
      </c>
      <c r="KP72" s="11">
        <f>VLOOKUP(Tabela2[[#This Row],[Shape]],shape!A:D,4,0)+VLOOKUP(Tabela2[[#This Row],[Shape]]+1,shape!A:E,5,0)*Tabela2[[#This Row],[% avanc]]</f>
        <v>1134.7640318644214</v>
      </c>
      <c r="KQ72" s="15">
        <f>Tabela2[[#This Row],[8686,881807]]/Tabela2[[#Headers],[8686,881807]]</f>
        <v>0.13062961567521433</v>
      </c>
      <c r="KR72" s="11">
        <f>Tabela2[[#This Row],[8686,881807]]-KP71</f>
        <v>76.897167238603288</v>
      </c>
      <c r="KS72" s="11">
        <f>(Tabela2[[#This Row],[hora bus]]-H71)*86400</f>
        <v>36.000000243075192</v>
      </c>
      <c r="KT72" s="11">
        <f>Tabela2[[#This Row],[desloc]]/Tabela2[[#This Row],[seconds]]</f>
        <v>2.1360324088718556</v>
      </c>
      <c r="KU72" s="11">
        <f>Tabela2[[#This Row],[spd m/s]]*3.6</f>
        <v>7.6897166719386805</v>
      </c>
      <c r="KV72" s="23"/>
      <c r="KW72" s="22">
        <f t="shared" si="18"/>
        <v>0</v>
      </c>
      <c r="KX72" s="23">
        <f t="shared" si="19"/>
        <v>0</v>
      </c>
      <c r="KY72" s="23">
        <f t="shared" si="20"/>
        <v>0</v>
      </c>
      <c r="KZ72" s="23">
        <f t="shared" si="21"/>
        <v>0</v>
      </c>
      <c r="LA72" s="23">
        <f t="shared" si="22"/>
        <v>0</v>
      </c>
      <c r="LB72" s="23">
        <f t="shared" si="23"/>
        <v>0</v>
      </c>
      <c r="LC72" s="23">
        <f t="shared" si="24"/>
        <v>0</v>
      </c>
      <c r="LD72" s="23">
        <f t="shared" si="25"/>
        <v>0</v>
      </c>
      <c r="LE72" s="23">
        <f t="shared" si="26"/>
        <v>1134.7640318644214</v>
      </c>
      <c r="LF72" s="22">
        <f t="shared" si="35"/>
        <v>0</v>
      </c>
      <c r="LG72" s="23">
        <f t="shared" si="27"/>
        <v>0</v>
      </c>
      <c r="LH72" s="23">
        <f t="shared" si="28"/>
        <v>0</v>
      </c>
      <c r="LI72" s="23">
        <f t="shared" si="29"/>
        <v>1134.7640318644214</v>
      </c>
      <c r="LJ72" s="23">
        <f t="shared" si="30"/>
        <v>8544.8116110658502</v>
      </c>
      <c r="LK72" s="23">
        <f t="shared" si="31"/>
        <v>0</v>
      </c>
      <c r="LL72" s="23">
        <f t="shared" si="32"/>
        <v>19</v>
      </c>
      <c r="LM72" s="23">
        <f t="shared" si="33"/>
        <v>0</v>
      </c>
      <c r="LN72" s="23">
        <f t="shared" si="34"/>
        <v>0</v>
      </c>
    </row>
    <row r="73" spans="1:326" x14ac:dyDescent="0.25">
      <c r="A73" s="22">
        <v>22</v>
      </c>
      <c r="B73" s="22">
        <v>2</v>
      </c>
      <c r="C73" s="23" t="s">
        <v>1323</v>
      </c>
      <c r="D73" s="22">
        <v>332</v>
      </c>
      <c r="E73" s="24">
        <v>0.8833333333333333</v>
      </c>
      <c r="F73" s="23" t="s">
        <v>775</v>
      </c>
      <c r="G73" s="23" t="b">
        <v>1</v>
      </c>
      <c r="H73" s="25">
        <v>43538.88386574074</v>
      </c>
      <c r="I73" s="26" t="s">
        <v>334</v>
      </c>
      <c r="J73" s="23" t="s">
        <v>335</v>
      </c>
      <c r="K73" s="11">
        <f>IF(AND(Tabela2[[#This Row],[hora bus]]=H72,Tabela2[[#This Row],[lat bus]]=I72,Tabela2[[#This Row],[lon bus]]=J72),1,0)</f>
        <v>0</v>
      </c>
      <c r="L73" s="23"/>
      <c r="M73" s="11">
        <v>135</v>
      </c>
      <c r="N73" s="11">
        <v>2207.4772350239373</v>
      </c>
      <c r="O73" s="11">
        <v>2204.4227675604711</v>
      </c>
      <c r="P73" s="11">
        <v>2199.117008549968</v>
      </c>
      <c r="Q73" s="11">
        <v>2150.0082480351589</v>
      </c>
      <c r="R73" s="11">
        <v>2072.0665145837511</v>
      </c>
      <c r="S73" s="11">
        <v>2054.3055551918446</v>
      </c>
      <c r="T73" s="11">
        <v>2037.8306637855983</v>
      </c>
      <c r="U73" s="11">
        <v>2030.0051333153579</v>
      </c>
      <c r="V73" s="11">
        <v>2018.9062759037572</v>
      </c>
      <c r="W73" s="11">
        <v>2013.6507833428445</v>
      </c>
      <c r="X73" s="11">
        <v>2009.4475962369554</v>
      </c>
      <c r="Y73" s="11">
        <v>1996.1314424490843</v>
      </c>
      <c r="Z73" s="11">
        <v>1993.567508461389</v>
      </c>
      <c r="AA73" s="11">
        <v>1982.3033995274932</v>
      </c>
      <c r="AB73" s="11">
        <v>1979.9340658137723</v>
      </c>
      <c r="AC73" s="11">
        <v>1969.1015649967176</v>
      </c>
      <c r="AD73" s="11">
        <v>1948.6190062736941</v>
      </c>
      <c r="AE73" s="11">
        <v>1940.5974354738507</v>
      </c>
      <c r="AF73" s="11">
        <v>1867.4983151871079</v>
      </c>
      <c r="AG73" s="11">
        <v>1827.4870827086418</v>
      </c>
      <c r="AH73" s="11">
        <v>1796.0181972934579</v>
      </c>
      <c r="AI73" s="11">
        <v>1772.5836319519954</v>
      </c>
      <c r="AJ73" s="11">
        <v>1751.8520045399912</v>
      </c>
      <c r="AK73" s="11">
        <v>1737.1249605632311</v>
      </c>
      <c r="AL73" s="11">
        <v>1711.4501424786095</v>
      </c>
      <c r="AM73" s="11">
        <v>1700.5307723335493</v>
      </c>
      <c r="AN73" s="11">
        <v>1684.3208468814264</v>
      </c>
      <c r="AO73" s="11">
        <v>1666.6619887886238</v>
      </c>
      <c r="AP73" s="11">
        <v>1652.4125461398385</v>
      </c>
      <c r="AQ73" s="11">
        <v>1648.8766768083481</v>
      </c>
      <c r="AR73" s="11">
        <v>1642.1202772352917</v>
      </c>
      <c r="AS73" s="11">
        <v>1626.591154690138</v>
      </c>
      <c r="AT73" s="11">
        <v>1622.3410296432719</v>
      </c>
      <c r="AU73" s="11">
        <v>1620.9081826961628</v>
      </c>
      <c r="AV73" s="11">
        <v>1603.8393476684514</v>
      </c>
      <c r="AW73" s="11">
        <v>1584.7229191151168</v>
      </c>
      <c r="AX73" s="11">
        <v>1568.1644441130456</v>
      </c>
      <c r="AY73" s="11">
        <v>1547.4348872040459</v>
      </c>
      <c r="AZ73" s="11">
        <v>1521.144083539604</v>
      </c>
      <c r="BA73" s="11">
        <v>1487.8358152277528</v>
      </c>
      <c r="BB73" s="11">
        <v>1435.0182378509207</v>
      </c>
      <c r="BC73" s="11">
        <v>1366.8259264009212</v>
      </c>
      <c r="BD73" s="11">
        <v>1309.5598163172072</v>
      </c>
      <c r="BE73" s="11">
        <v>1289.751104810829</v>
      </c>
      <c r="BF73" s="11">
        <v>1262.1747590457069</v>
      </c>
      <c r="BG73" s="11">
        <v>1216.0454667210781</v>
      </c>
      <c r="BH73" s="11">
        <v>1191.816094208634</v>
      </c>
      <c r="BI73" s="11">
        <v>1168.2494807898213</v>
      </c>
      <c r="BJ73" s="11">
        <v>1135.8692332618325</v>
      </c>
      <c r="BK73" s="11">
        <v>1051.824164180513</v>
      </c>
      <c r="BL73" s="11">
        <v>785.12574130905818</v>
      </c>
      <c r="BM73" s="11">
        <v>604.05675460811119</v>
      </c>
      <c r="BN73" s="11">
        <v>550.06393973867193</v>
      </c>
      <c r="BO73" s="11">
        <v>420.14809024219073</v>
      </c>
      <c r="BP73" s="11">
        <v>395.78122238612337</v>
      </c>
      <c r="BQ73" s="11">
        <v>295.35623899794331</v>
      </c>
      <c r="BR73" s="11">
        <v>196.54747642272673</v>
      </c>
      <c r="BS73" s="11">
        <v>163.12296491611164</v>
      </c>
      <c r="BT73" s="11">
        <v>129.31719226928257</v>
      </c>
      <c r="BU73" s="11">
        <v>27.159034069676494</v>
      </c>
      <c r="BV73" s="11">
        <v>6.1331917322604568E-10</v>
      </c>
      <c r="BW73" s="11">
        <v>28.890133643416874</v>
      </c>
      <c r="BX73" s="11">
        <v>188.70364195038775</v>
      </c>
      <c r="BY73" s="11">
        <v>299.97244475073296</v>
      </c>
      <c r="BZ73" s="11">
        <v>445.99040366434582</v>
      </c>
      <c r="CA73" s="11">
        <v>482.35414294922793</v>
      </c>
      <c r="CB73" s="11">
        <v>524.73183361575684</v>
      </c>
      <c r="CC73" s="11">
        <v>583.04035674094246</v>
      </c>
      <c r="CD73" s="11">
        <v>698.85858696105106</v>
      </c>
      <c r="CE73" s="11">
        <v>787.63887619251852</v>
      </c>
      <c r="CF73" s="11">
        <v>874.89262256215841</v>
      </c>
      <c r="CG73" s="11">
        <v>951.58945412904825</v>
      </c>
      <c r="CH73" s="11">
        <v>1140.5243772093215</v>
      </c>
      <c r="CI73" s="11">
        <v>1214.0394092629872</v>
      </c>
      <c r="CJ73" s="11">
        <v>1401.919337823186</v>
      </c>
      <c r="CK73" s="11">
        <v>1475.4226159569102</v>
      </c>
      <c r="CL73" s="11">
        <v>1564.8785091468503</v>
      </c>
      <c r="CM73" s="11">
        <v>1591.9939448751729</v>
      </c>
      <c r="CN73" s="11">
        <v>1639.4254621253513</v>
      </c>
      <c r="CO73" s="11">
        <v>1697.602571692511</v>
      </c>
      <c r="CP73" s="11">
        <v>1778.4375968087525</v>
      </c>
      <c r="CQ73" s="11">
        <v>1829.0555681821859</v>
      </c>
      <c r="CR73" s="11">
        <v>2022.741522506007</v>
      </c>
      <c r="CS73" s="11">
        <v>2199.6961064763109</v>
      </c>
      <c r="CT73" s="11">
        <v>2273.7031326685033</v>
      </c>
      <c r="CU73" s="11">
        <v>2301.7895635860882</v>
      </c>
      <c r="CV73" s="11">
        <v>2342.6856725282923</v>
      </c>
      <c r="CW73" s="11">
        <v>2440.1256036066238</v>
      </c>
      <c r="CX73" s="11">
        <v>2567.2192474926997</v>
      </c>
      <c r="CY73" s="11">
        <v>2628.2415778468894</v>
      </c>
      <c r="CZ73" s="11">
        <v>2685.3203570326973</v>
      </c>
      <c r="DA73" s="11">
        <v>2736.7424079113562</v>
      </c>
      <c r="DB73" s="11">
        <v>2787.8498010138524</v>
      </c>
      <c r="DC73" s="11">
        <v>2841.9589276772967</v>
      </c>
      <c r="DD73" s="11">
        <v>2935.3294123854516</v>
      </c>
      <c r="DE73" s="11">
        <v>2947.1170558716071</v>
      </c>
      <c r="DF73" s="11">
        <v>2977.1940119170154</v>
      </c>
      <c r="DG73" s="11">
        <v>2988.3261982251965</v>
      </c>
      <c r="DH73" s="11">
        <v>3032.3480681611622</v>
      </c>
      <c r="DI73" s="11">
        <v>3069.1262381501574</v>
      </c>
      <c r="DJ73" s="11">
        <v>3110.7027381330213</v>
      </c>
      <c r="DK73" s="11">
        <v>3136.7812459452116</v>
      </c>
      <c r="DL73" s="11">
        <v>3450.9104965912488</v>
      </c>
      <c r="DM73" s="11">
        <v>3564.3692131530324</v>
      </c>
      <c r="DN73" s="11">
        <v>3641.520327487171</v>
      </c>
      <c r="DO73" s="11">
        <v>3729.0200510766258</v>
      </c>
      <c r="DP73" s="11">
        <v>3757.2279298205431</v>
      </c>
      <c r="DQ73" s="11">
        <v>3836.5865749025088</v>
      </c>
      <c r="DR73" s="11">
        <v>3851.4108350537754</v>
      </c>
      <c r="DS73" s="11">
        <v>3861.5472674347707</v>
      </c>
      <c r="DT73" s="11">
        <v>3872.8578685075663</v>
      </c>
      <c r="DU73" s="11">
        <v>3886.6220781346829</v>
      </c>
      <c r="DV73" s="11">
        <v>3889.838493700001</v>
      </c>
      <c r="DW73" s="11">
        <v>3889.4621326585875</v>
      </c>
      <c r="DX73" s="11">
        <v>3834.8286513214994</v>
      </c>
      <c r="DY73" s="11">
        <v>3938.5027001737949</v>
      </c>
      <c r="DZ73" s="11">
        <v>3944.7135322283161</v>
      </c>
      <c r="EA73" s="11">
        <v>3970.4597224239151</v>
      </c>
      <c r="EB73" s="11">
        <v>4103.880804823646</v>
      </c>
      <c r="EC73" s="11">
        <v>4135.3255624406329</v>
      </c>
      <c r="ED73" s="11">
        <v>4320.0046675670083</v>
      </c>
      <c r="EE73" s="11">
        <v>4392.1972794968096</v>
      </c>
      <c r="EF73" s="11">
        <v>4621.4359494219334</v>
      </c>
      <c r="EG73" s="11">
        <v>4799.3829373862727</v>
      </c>
      <c r="EH73" s="11">
        <v>4951.9930173051516</v>
      </c>
      <c r="EI73" s="11">
        <v>5071.0029745450393</v>
      </c>
      <c r="EJ73" s="11">
        <v>5134.7880239824981</v>
      </c>
      <c r="EK73" s="11">
        <v>5183.8775210405411</v>
      </c>
      <c r="EL73" s="11">
        <v>5261.4888123581522</v>
      </c>
      <c r="EM73" s="11">
        <v>5269.0563162601748</v>
      </c>
      <c r="EN73" s="11">
        <v>5351.4726561607122</v>
      </c>
      <c r="EO73" s="11">
        <v>5441.625220874851</v>
      </c>
      <c r="EP73" s="11">
        <v>5484.9912388757612</v>
      </c>
      <c r="EQ73" s="11">
        <v>5622.6094005692667</v>
      </c>
      <c r="ER73" s="11">
        <v>5695.3454747646547</v>
      </c>
      <c r="ES73" s="11">
        <v>5831.0384479677959</v>
      </c>
      <c r="ET73" s="11">
        <v>5894.6629107931976</v>
      </c>
      <c r="EU73" s="11">
        <v>5969.9203855608303</v>
      </c>
      <c r="EV73" s="11">
        <v>6032.3236706975822</v>
      </c>
      <c r="EW73" s="11">
        <v>6100.7522271115822</v>
      </c>
      <c r="EX73" s="11">
        <v>6347.318614576965</v>
      </c>
      <c r="EY73" s="11">
        <v>6428.327010998637</v>
      </c>
      <c r="EZ73" s="11">
        <v>6598.2852028019424</v>
      </c>
      <c r="FA73" s="11">
        <v>6764.3838147599627</v>
      </c>
      <c r="FB73" s="11">
        <v>6847.5910303018518</v>
      </c>
      <c r="FC73" s="11">
        <v>6889.320433691998</v>
      </c>
      <c r="FD73" s="11">
        <v>6944.4471529073453</v>
      </c>
      <c r="FE73" s="11">
        <v>7069.3154542522025</v>
      </c>
      <c r="FF73" s="11">
        <v>7242.6517289876228</v>
      </c>
      <c r="FG73" s="11">
        <v>7267.556621142151</v>
      </c>
      <c r="FH73" s="11">
        <v>7312.0991201520483</v>
      </c>
      <c r="FI73" s="11">
        <v>7393.7252035070442</v>
      </c>
      <c r="FJ73" s="11">
        <v>7438.0778431831459</v>
      </c>
      <c r="FK73" s="11">
        <v>7455.1743475871681</v>
      </c>
      <c r="FL73" s="11">
        <v>7469.8685856184629</v>
      </c>
      <c r="FM73" s="11">
        <v>7473.9425404272888</v>
      </c>
      <c r="FN73" s="11">
        <v>7504.7974615342073</v>
      </c>
      <c r="FO73" s="11">
        <v>7524.6313781969038</v>
      </c>
      <c r="FP73" s="11">
        <v>7547.7190321035705</v>
      </c>
      <c r="FQ73" s="11">
        <v>7572.4439314244992</v>
      </c>
      <c r="FR73" s="11">
        <v>7582.3200343020708</v>
      </c>
      <c r="FS73" s="11">
        <v>7625.1075046304859</v>
      </c>
      <c r="FT73" s="11">
        <v>7696.0611022433995</v>
      </c>
      <c r="FU73" s="11">
        <v>7799.8611539014391</v>
      </c>
      <c r="FV73" s="11">
        <v>7941.1293367208591</v>
      </c>
      <c r="FW73" s="11">
        <v>7987.511379686498</v>
      </c>
      <c r="FX73" s="11">
        <v>8007.4154187641625</v>
      </c>
      <c r="FY73" s="11">
        <v>8029.439751070332</v>
      </c>
      <c r="FZ73" s="11">
        <v>8048.4257134981817</v>
      </c>
      <c r="GA73" s="11">
        <v>8077.1137395055239</v>
      </c>
      <c r="GB73" s="11">
        <v>8099.4670276360393</v>
      </c>
      <c r="GC73" s="11">
        <v>8130.87949526169</v>
      </c>
      <c r="GD73" s="11">
        <v>8164.7976974883677</v>
      </c>
      <c r="GE73" s="11">
        <v>8189.4615752348718</v>
      </c>
      <c r="GF73" s="11">
        <v>8210.0053473128391</v>
      </c>
      <c r="GG73" s="11">
        <v>8223.1462176289842</v>
      </c>
      <c r="GH73" s="11">
        <v>8236.4515311885534</v>
      </c>
      <c r="GI73" s="11">
        <v>8240.2503997760632</v>
      </c>
      <c r="GJ73" s="11">
        <v>8250.4987484971989</v>
      </c>
      <c r="GK73" s="11">
        <v>8256.3518511767943</v>
      </c>
      <c r="GL73" s="11">
        <v>8271.6810790367181</v>
      </c>
      <c r="GM73" s="11">
        <v>8257.4149573598625</v>
      </c>
      <c r="GN73" s="11">
        <v>8267.7257489513668</v>
      </c>
      <c r="GO73" s="11">
        <v>8276.4549239229582</v>
      </c>
      <c r="GP73" s="11">
        <v>8288.5642411420285</v>
      </c>
      <c r="GQ73" s="11">
        <v>8349.1508789323434</v>
      </c>
      <c r="GR73" s="11">
        <v>8471.0113098831098</v>
      </c>
      <c r="GS73" s="11">
        <v>8622.3254676797442</v>
      </c>
      <c r="GT73" s="11">
        <v>8687.0380424648247</v>
      </c>
      <c r="GU73" s="11">
        <v>8706.5381318696964</v>
      </c>
      <c r="GV73" s="11">
        <v>8731.9200316481638</v>
      </c>
      <c r="GW73" s="11">
        <v>8758.6226322717685</v>
      </c>
      <c r="GX73" s="11">
        <v>8785.9231695209037</v>
      </c>
      <c r="GY73" s="11">
        <v>8801.3571924932221</v>
      </c>
      <c r="GZ73" s="11">
        <v>8941.2119152867272</v>
      </c>
      <c r="HA73" s="11">
        <v>8961.2029741798033</v>
      </c>
      <c r="HB73" s="11">
        <v>8976.4150601102101</v>
      </c>
      <c r="HC73" s="11">
        <v>8992.6320719575178</v>
      </c>
      <c r="HD73" s="11">
        <v>9004.6039305222639</v>
      </c>
      <c r="HE73" s="11">
        <v>9012.1435937770711</v>
      </c>
      <c r="HF73" s="11">
        <v>9005.5206604917876</v>
      </c>
      <c r="HG73" s="11">
        <v>9055.0035267615622</v>
      </c>
      <c r="HH73" s="11">
        <v>9063.5397120199486</v>
      </c>
      <c r="HI73" s="11">
        <v>9092.0399139710862</v>
      </c>
      <c r="HJ73" s="11">
        <v>9101.6143612248652</v>
      </c>
      <c r="HK73" s="11">
        <v>9092.5963623839361</v>
      </c>
      <c r="HL73" s="11">
        <v>9085.1306841851037</v>
      </c>
      <c r="HM73" s="11">
        <v>9039.1985269582801</v>
      </c>
      <c r="HN73" s="11">
        <v>8978.7749766763154</v>
      </c>
      <c r="HO73" s="11">
        <v>8934.3323433335554</v>
      </c>
      <c r="HP73" s="11">
        <v>8950.0674616468241</v>
      </c>
      <c r="HQ73" s="11">
        <v>8940.2125945436801</v>
      </c>
      <c r="HR73" s="11">
        <v>8847.4414673264346</v>
      </c>
      <c r="HS73" s="11">
        <v>8855.5323449221451</v>
      </c>
      <c r="HT73" s="11">
        <v>8861.6867802734232</v>
      </c>
      <c r="HU73" s="11">
        <v>8823.39972781707</v>
      </c>
      <c r="HV73" s="11">
        <v>8825.408938659737</v>
      </c>
      <c r="HW73" s="11">
        <v>8831.0755400628441</v>
      </c>
      <c r="HX73" s="11">
        <v>8841.4299566286463</v>
      </c>
      <c r="HY73" s="11">
        <v>8854.2137945482827</v>
      </c>
      <c r="HZ73" s="11">
        <v>8867.1373106989959</v>
      </c>
      <c r="IA73" s="11">
        <v>8979.3633579610378</v>
      </c>
      <c r="IB73" s="11">
        <v>9102.4730124626076</v>
      </c>
      <c r="IC73" s="11">
        <v>9143.8552999984076</v>
      </c>
      <c r="ID73" s="11">
        <v>9185.6063354853595</v>
      </c>
      <c r="IE73" s="11">
        <v>9222.8127699297966</v>
      </c>
      <c r="IF73" s="11">
        <v>9258.059082445212</v>
      </c>
      <c r="IG73" s="11">
        <v>9372.2862046551309</v>
      </c>
      <c r="IH73" s="11">
        <v>9402.3144988530003</v>
      </c>
      <c r="II73" s="11">
        <v>9442.7215221169972</v>
      </c>
      <c r="IJ73" s="11">
        <v>9478.36705517476</v>
      </c>
      <c r="IK73" s="11">
        <v>9528.8993439291462</v>
      </c>
      <c r="IL73" s="11">
        <v>9567.3382134097719</v>
      </c>
      <c r="IM73" s="11">
        <v>9609.6819169643932</v>
      </c>
      <c r="IN73" s="11">
        <v>9672.9116104069144</v>
      </c>
      <c r="IO73" s="11">
        <v>9809.9782802482932</v>
      </c>
      <c r="IP73" s="11">
        <v>9842.1470709955502</v>
      </c>
      <c r="IQ73" s="11">
        <v>9842.3171501081142</v>
      </c>
      <c r="IR73" s="11">
        <v>9894.1363242920543</v>
      </c>
      <c r="IS73" s="11">
        <v>9959.4738795605554</v>
      </c>
      <c r="IT73" s="11">
        <v>9997.8944296130667</v>
      </c>
      <c r="IU73" s="11">
        <v>10020.223451313384</v>
      </c>
      <c r="IV73" s="11">
        <v>10037.277149429457</v>
      </c>
      <c r="IW73" s="11">
        <v>10043.060466304129</v>
      </c>
      <c r="IX73" s="11">
        <v>10053.309880088875</v>
      </c>
      <c r="IY73" s="11">
        <v>10073.931336678705</v>
      </c>
      <c r="IZ73" s="11">
        <v>10114.042888854101</v>
      </c>
      <c r="JA73" s="11">
        <v>10163.078270192702</v>
      </c>
      <c r="JB73" s="11">
        <v>10254.267605109393</v>
      </c>
      <c r="JC73" s="11">
        <v>10363.105962997462</v>
      </c>
      <c r="JD73" s="11">
        <v>10443.649457267706</v>
      </c>
      <c r="JE73" s="11">
        <v>10462.961929599123</v>
      </c>
      <c r="JF73" s="11">
        <v>10477.157769694264</v>
      </c>
      <c r="JG73" s="11">
        <v>10473.080609163901</v>
      </c>
      <c r="JH73" s="11">
        <v>10556.948018099347</v>
      </c>
      <c r="JI73" s="11">
        <v>10611.83845252331</v>
      </c>
      <c r="JJ73" s="11">
        <v>10621.846617437432</v>
      </c>
      <c r="JK73" s="11">
        <v>10592.959427687576</v>
      </c>
      <c r="JL73" s="11">
        <v>10641.646129757126</v>
      </c>
      <c r="JM73" s="11">
        <v>10639.442439976849</v>
      </c>
      <c r="JN73" s="11">
        <v>10597.597458744704</v>
      </c>
      <c r="JO73" s="11">
        <v>10725.543684801818</v>
      </c>
      <c r="JP73" s="11">
        <v>10830.051208689303</v>
      </c>
      <c r="JQ73" s="11">
        <v>10850.294204466596</v>
      </c>
      <c r="JR73" s="11">
        <v>10896.325416862086</v>
      </c>
      <c r="JS73" s="11">
        <v>10920.963037616775</v>
      </c>
      <c r="JT73" s="11">
        <v>11036.928933142177</v>
      </c>
      <c r="JU73" s="11">
        <v>11092.7463762179</v>
      </c>
      <c r="JV73" s="11">
        <v>11068.285744384362</v>
      </c>
      <c r="JW73" s="11">
        <v>11013.45947753218</v>
      </c>
      <c r="JX73" s="11">
        <v>11013.724232493783</v>
      </c>
      <c r="JY73" s="11">
        <v>11007.533691487455</v>
      </c>
      <c r="JZ73" s="11">
        <v>10995.765655321138</v>
      </c>
      <c r="KA73" s="11">
        <v>10987.565608906512</v>
      </c>
      <c r="KB73" s="11">
        <v>10982.061961326321</v>
      </c>
      <c r="KC73" s="11">
        <v>10967.851051039868</v>
      </c>
      <c r="KD73" s="11">
        <v>10952.49567475647</v>
      </c>
      <c r="KE73" s="11">
        <v>10950.089190781411</v>
      </c>
      <c r="KF73" s="11">
        <v>10959.049050444297</v>
      </c>
      <c r="KG73" s="11">
        <v>10960.81943057136</v>
      </c>
      <c r="KH73" s="11">
        <v>10975.411554473394</v>
      </c>
      <c r="KI73" s="11">
        <v>10974.700295337267</v>
      </c>
      <c r="KJ73" s="11">
        <v>10994.370575207373</v>
      </c>
      <c r="KK73" s="11">
        <v>10996.822452772785</v>
      </c>
      <c r="KL73" s="23"/>
      <c r="KM73" s="11">
        <f>SMALL(Tabela2[[#This Row],[1]:[285]],1)</f>
        <v>6.1331917322604568E-10</v>
      </c>
      <c r="KN73" s="11">
        <f>MATCH(Tabela2[[#This Row],[1° menor]],Tabela2[[#This Row],[1]:[285]],0)</f>
        <v>61</v>
      </c>
      <c r="KO7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0.2400258902325367</v>
      </c>
      <c r="KP73" s="11">
        <f>VLOOKUP(Tabela2[[#This Row],[Shape]],shape!A:D,4,0)+VLOOKUP(Tabela2[[#This Row],[Shape]]+1,shape!A:E,5,0)*Tabela2[[#This Row],[% avanc]]</f>
        <v>1266.3963323448288</v>
      </c>
      <c r="KQ73" s="15">
        <f>Tabela2[[#This Row],[8686,881807]]/Tabela2[[#Headers],[8686,881807]]</f>
        <v>0.14578261342572321</v>
      </c>
      <c r="KR73" s="11">
        <f>Tabela2[[#This Row],[8686,881807]]-KP72</f>
        <v>131.63230048040737</v>
      </c>
      <c r="KS73" s="11">
        <f>(Tabela2[[#This Row],[hora bus]]-H72)*86400</f>
        <v>44.999999832361937</v>
      </c>
      <c r="KT73" s="11">
        <f>Tabela2[[#This Row],[desloc]]/Tabela2[[#This Row],[seconds]]</f>
        <v>2.92516224379502</v>
      </c>
      <c r="KU73" s="11">
        <f>Tabela2[[#This Row],[spd m/s]]*3.6</f>
        <v>10.530584077662072</v>
      </c>
      <c r="KV73" s="23"/>
      <c r="KW73" s="22">
        <f t="shared" si="18"/>
        <v>0</v>
      </c>
      <c r="KX73" s="23">
        <f t="shared" si="19"/>
        <v>0</v>
      </c>
      <c r="KY73" s="23">
        <f t="shared" si="20"/>
        <v>0</v>
      </c>
      <c r="KZ73" s="23">
        <f t="shared" si="21"/>
        <v>0</v>
      </c>
      <c r="LA73" s="23">
        <f t="shared" si="22"/>
        <v>0</v>
      </c>
      <c r="LB73" s="23">
        <f t="shared" si="23"/>
        <v>0</v>
      </c>
      <c r="LC73" s="23">
        <f t="shared" si="24"/>
        <v>0</v>
      </c>
      <c r="LD73" s="23">
        <f t="shared" si="25"/>
        <v>0</v>
      </c>
      <c r="LE73" s="23">
        <f t="shared" si="26"/>
        <v>1266.3963323448288</v>
      </c>
      <c r="LF73" s="22">
        <f t="shared" si="35"/>
        <v>0</v>
      </c>
      <c r="LG73" s="23">
        <f t="shared" si="27"/>
        <v>0</v>
      </c>
      <c r="LH73" s="23">
        <f t="shared" si="28"/>
        <v>0</v>
      </c>
      <c r="LI73" s="23">
        <f t="shared" si="29"/>
        <v>1266.3963323448288</v>
      </c>
      <c r="LJ73" s="23">
        <f t="shared" si="30"/>
        <v>8544.8116110658502</v>
      </c>
      <c r="LK73" s="23">
        <f t="shared" si="31"/>
        <v>0</v>
      </c>
      <c r="LL73" s="23">
        <f t="shared" si="32"/>
        <v>18</v>
      </c>
      <c r="LM73" s="23">
        <f t="shared" si="33"/>
        <v>0</v>
      </c>
      <c r="LN73" s="23">
        <f t="shared" si="34"/>
        <v>0</v>
      </c>
    </row>
    <row r="74" spans="1:326" x14ac:dyDescent="0.25">
      <c r="A74" s="22">
        <v>24</v>
      </c>
      <c r="B74" s="22">
        <v>2</v>
      </c>
      <c r="C74" s="23" t="s">
        <v>1325</v>
      </c>
      <c r="D74" s="22">
        <v>332</v>
      </c>
      <c r="E74" s="24">
        <v>0.88402777777777775</v>
      </c>
      <c r="F74" s="23" t="s">
        <v>775</v>
      </c>
      <c r="G74" s="23" t="b">
        <v>1</v>
      </c>
      <c r="H74" s="25">
        <v>43538.88453703704</v>
      </c>
      <c r="I74" s="26" t="s">
        <v>234</v>
      </c>
      <c r="J74" s="23" t="s">
        <v>235</v>
      </c>
      <c r="K74" s="11">
        <f>IF(AND(Tabela2[[#This Row],[hora bus]]=H73,Tabela2[[#This Row],[lat bus]]=I73,Tabela2[[#This Row],[lon bus]]=J73),1,0)</f>
        <v>0</v>
      </c>
      <c r="L74" s="23"/>
      <c r="M74" s="11">
        <v>137</v>
      </c>
      <c r="N74" s="11">
        <v>2668.5608511798628</v>
      </c>
      <c r="O74" s="11">
        <v>2663.5849773501354</v>
      </c>
      <c r="P74" s="11">
        <v>2656.1320890866123</v>
      </c>
      <c r="Q74" s="11">
        <v>2601.666681028697</v>
      </c>
      <c r="R74" s="11">
        <v>2517.5236559311488</v>
      </c>
      <c r="S74" s="11">
        <v>2496.7920717001862</v>
      </c>
      <c r="T74" s="11">
        <v>2478.0035104295989</v>
      </c>
      <c r="U74" s="11">
        <v>2467.6561697680372</v>
      </c>
      <c r="V74" s="11">
        <v>2453.5174618587816</v>
      </c>
      <c r="W74" s="11">
        <v>2444.6024692497517</v>
      </c>
      <c r="X74" s="11">
        <v>2436.9893612391406</v>
      </c>
      <c r="Y74" s="11">
        <v>2418.3609093799992</v>
      </c>
      <c r="Z74" s="11">
        <v>2409.4675104668022</v>
      </c>
      <c r="AA74" s="11">
        <v>2392.4816083735391</v>
      </c>
      <c r="AB74" s="11">
        <v>2385.8271137366728</v>
      </c>
      <c r="AC74" s="11">
        <v>2372.0102969773748</v>
      </c>
      <c r="AD74" s="11">
        <v>2348.5443073758756</v>
      </c>
      <c r="AE74" s="11">
        <v>2338.6779340576827</v>
      </c>
      <c r="AF74" s="11">
        <v>2265.7469843565918</v>
      </c>
      <c r="AG74" s="11">
        <v>2226.9561883440474</v>
      </c>
      <c r="AH74" s="11">
        <v>2195.0871916395467</v>
      </c>
      <c r="AI74" s="11">
        <v>2170.105068906214</v>
      </c>
      <c r="AJ74" s="11">
        <v>2147.9417354063348</v>
      </c>
      <c r="AK74" s="11">
        <v>2131.9898947476477</v>
      </c>
      <c r="AL74" s="11">
        <v>2104.8930271939494</v>
      </c>
      <c r="AM74" s="11">
        <v>2092.9192048201849</v>
      </c>
      <c r="AN74" s="11">
        <v>2077.7338631445291</v>
      </c>
      <c r="AO74" s="11">
        <v>2064.0404901802149</v>
      </c>
      <c r="AP74" s="11">
        <v>2055.9150897205895</v>
      </c>
      <c r="AQ74" s="11">
        <v>2057.2023591877178</v>
      </c>
      <c r="AR74" s="11">
        <v>2053.8121665396047</v>
      </c>
      <c r="AS74" s="11">
        <v>2044.0892517862353</v>
      </c>
      <c r="AT74" s="11">
        <v>2046.2258091500669</v>
      </c>
      <c r="AU74" s="11">
        <v>2048.4669255069552</v>
      </c>
      <c r="AV74" s="11">
        <v>2036.9748329246288</v>
      </c>
      <c r="AW74" s="11">
        <v>2027.3750739016432</v>
      </c>
      <c r="AX74" s="11">
        <v>2020.133594445007</v>
      </c>
      <c r="AY74" s="11">
        <v>2005.8978480935239</v>
      </c>
      <c r="AZ74" s="11">
        <v>1984.2631115229635</v>
      </c>
      <c r="BA74" s="11">
        <v>1954.8072407417922</v>
      </c>
      <c r="BB74" s="11">
        <v>1904.4849208755941</v>
      </c>
      <c r="BC74" s="11">
        <v>1831.2125486741184</v>
      </c>
      <c r="BD74" s="11">
        <v>1764.976325607473</v>
      </c>
      <c r="BE74" s="11">
        <v>1742.8684735904881</v>
      </c>
      <c r="BF74" s="11">
        <v>1717.8680732970106</v>
      </c>
      <c r="BG74" s="11">
        <v>1677.020878718135</v>
      </c>
      <c r="BH74" s="11">
        <v>1658.5647692219827</v>
      </c>
      <c r="BI74" s="11">
        <v>1638.8359480801018</v>
      </c>
      <c r="BJ74" s="11">
        <v>1609.9010455723965</v>
      </c>
      <c r="BK74" s="11">
        <v>1530.3183841229566</v>
      </c>
      <c r="BL74" s="11">
        <v>1278.6015594692733</v>
      </c>
      <c r="BM74" s="11">
        <v>1123.0007364120777</v>
      </c>
      <c r="BN74" s="11">
        <v>1086.5831181661783</v>
      </c>
      <c r="BO74" s="11">
        <v>973.2056208167545</v>
      </c>
      <c r="BP74" s="11">
        <v>963.09859070565631</v>
      </c>
      <c r="BQ74" s="11">
        <v>874.25700223060448</v>
      </c>
      <c r="BR74" s="11">
        <v>792.38137716213669</v>
      </c>
      <c r="BS74" s="11">
        <v>765.027231096592</v>
      </c>
      <c r="BT74" s="11">
        <v>717.68265901009863</v>
      </c>
      <c r="BU74" s="11">
        <v>671.28079175671382</v>
      </c>
      <c r="BV74" s="11">
        <v>699.94283202802796</v>
      </c>
      <c r="BW74" s="11">
        <v>554.83781877053127</v>
      </c>
      <c r="BX74" s="11">
        <v>441.63058394138591</v>
      </c>
      <c r="BY74" s="11">
        <v>301.06141027174505</v>
      </c>
      <c r="BZ74" s="11">
        <v>272.1948667034261</v>
      </c>
      <c r="CA74" s="11">
        <v>230.8882914152114</v>
      </c>
      <c r="CB74" s="11">
        <v>168.1752508092616</v>
      </c>
      <c r="CC74" s="11">
        <v>47.232865917685636</v>
      </c>
      <c r="CD74" s="11">
        <v>8.0078166320163291E-12</v>
      </c>
      <c r="CE74" s="11">
        <v>47.095268941606705</v>
      </c>
      <c r="CF74" s="11">
        <v>140.42545349035217</v>
      </c>
      <c r="CG74" s="11">
        <v>224.44968274960121</v>
      </c>
      <c r="CH74" s="11">
        <v>419.23451196213648</v>
      </c>
      <c r="CI74" s="11">
        <v>496.94564851705564</v>
      </c>
      <c r="CJ74" s="11">
        <v>688.85297122919224</v>
      </c>
      <c r="CK74" s="11">
        <v>763.86445963997892</v>
      </c>
      <c r="CL74" s="11">
        <v>854.10570954611478</v>
      </c>
      <c r="CM74" s="11">
        <v>882.11453442842537</v>
      </c>
      <c r="CN74" s="11">
        <v>930.60255850735666</v>
      </c>
      <c r="CO74" s="11">
        <v>989.61040483872364</v>
      </c>
      <c r="CP74" s="11">
        <v>1071.3778502543482</v>
      </c>
      <c r="CQ74" s="11">
        <v>1124.2264828449011</v>
      </c>
      <c r="CR74" s="11">
        <v>1320.7927443307101</v>
      </c>
      <c r="CS74" s="11">
        <v>1499.0948744028394</v>
      </c>
      <c r="CT74" s="11">
        <v>1573.331157031585</v>
      </c>
      <c r="CU74" s="11">
        <v>1601.5482815632054</v>
      </c>
      <c r="CV74" s="11">
        <v>1643.0043330271681</v>
      </c>
      <c r="CW74" s="11">
        <v>1741.4275696212007</v>
      </c>
      <c r="CX74" s="11">
        <v>1869.2271313252063</v>
      </c>
      <c r="CY74" s="11">
        <v>1930.5355135010834</v>
      </c>
      <c r="CZ74" s="11">
        <v>1987.3320687973023</v>
      </c>
      <c r="DA74" s="11">
        <v>2037.9230326557931</v>
      </c>
      <c r="DB74" s="11">
        <v>2087.4393170764583</v>
      </c>
      <c r="DC74" s="11">
        <v>2138.6471238331424</v>
      </c>
      <c r="DD74" s="11">
        <v>2230.0165921911407</v>
      </c>
      <c r="DE74" s="11">
        <v>2241.0784597188836</v>
      </c>
      <c r="DF74" s="11">
        <v>2270.272406747551</v>
      </c>
      <c r="DG74" s="11">
        <v>2279.7204023348654</v>
      </c>
      <c r="DH74" s="11">
        <v>2320.725327620501</v>
      </c>
      <c r="DI74" s="11">
        <v>2354.1070331058086</v>
      </c>
      <c r="DJ74" s="11">
        <v>2396.5780514496787</v>
      </c>
      <c r="DK74" s="11">
        <v>2436.1067533782521</v>
      </c>
      <c r="DL74" s="11">
        <v>2764.5890956096832</v>
      </c>
      <c r="DM74" s="11">
        <v>2883.5128722763302</v>
      </c>
      <c r="DN74" s="11">
        <v>2964.3180146708564</v>
      </c>
      <c r="DO74" s="11">
        <v>3054.2979269624634</v>
      </c>
      <c r="DP74" s="11">
        <v>3085.1842407899603</v>
      </c>
      <c r="DQ74" s="11">
        <v>3166.6628769946674</v>
      </c>
      <c r="DR74" s="11">
        <v>3181.9246605968237</v>
      </c>
      <c r="DS74" s="11">
        <v>3192.4321948745501</v>
      </c>
      <c r="DT74" s="11">
        <v>3203.3996784686155</v>
      </c>
      <c r="DU74" s="11">
        <v>3216.1353325389819</v>
      </c>
      <c r="DV74" s="11">
        <v>3218.1490386976752</v>
      </c>
      <c r="DW74" s="11">
        <v>3216.3239869719155</v>
      </c>
      <c r="DX74" s="11">
        <v>3153.7619407740876</v>
      </c>
      <c r="DY74" s="11">
        <v>3249.153734974991</v>
      </c>
      <c r="DZ74" s="11">
        <v>3252.6119377373943</v>
      </c>
      <c r="EA74" s="11">
        <v>3278.6426547867045</v>
      </c>
      <c r="EB74" s="11">
        <v>3414.2158124719408</v>
      </c>
      <c r="EC74" s="11">
        <v>3446.9274107382403</v>
      </c>
      <c r="ED74" s="11">
        <v>3633.0815544884099</v>
      </c>
      <c r="EE74" s="11">
        <v>3702.7222211600892</v>
      </c>
      <c r="EF74" s="11">
        <v>3927.0386044344023</v>
      </c>
      <c r="EG74" s="11">
        <v>4101.5547550188712</v>
      </c>
      <c r="EH74" s="11">
        <v>4251.839007812463</v>
      </c>
      <c r="EI74" s="11">
        <v>4369.752468277431</v>
      </c>
      <c r="EJ74" s="11">
        <v>4433.3566782597718</v>
      </c>
      <c r="EK74" s="11">
        <v>4481.1900677331505</v>
      </c>
      <c r="EL74" s="11">
        <v>4557.3247328052475</v>
      </c>
      <c r="EM74" s="11">
        <v>4563.7651362681272</v>
      </c>
      <c r="EN74" s="11">
        <v>4645.0663480666917</v>
      </c>
      <c r="EO74" s="11">
        <v>4735.2347234274612</v>
      </c>
      <c r="EP74" s="11">
        <v>4779.4654472596931</v>
      </c>
      <c r="EQ74" s="11">
        <v>4918.2438179168666</v>
      </c>
      <c r="ER74" s="11">
        <v>4992.1448962464992</v>
      </c>
      <c r="ES74" s="11">
        <v>5128.8276732386612</v>
      </c>
      <c r="ET74" s="11">
        <v>5193.0271247481569</v>
      </c>
      <c r="EU74" s="11">
        <v>5268.8942767485178</v>
      </c>
      <c r="EV74" s="11">
        <v>5331.9406990202933</v>
      </c>
      <c r="EW74" s="11">
        <v>5401.7479747838115</v>
      </c>
      <c r="EX74" s="11">
        <v>5649.6970807594844</v>
      </c>
      <c r="EY74" s="11">
        <v>5731.7323790541122</v>
      </c>
      <c r="EZ74" s="11">
        <v>5902.9876818410812</v>
      </c>
      <c r="FA74" s="11">
        <v>6069.6803109870425</v>
      </c>
      <c r="FB74" s="11">
        <v>6152.8435887782571</v>
      </c>
      <c r="FC74" s="11">
        <v>6194.5127411934473</v>
      </c>
      <c r="FD74" s="11">
        <v>6249.4991525436171</v>
      </c>
      <c r="FE74" s="11">
        <v>6374.0142009104893</v>
      </c>
      <c r="FF74" s="11">
        <v>6547.0869772504611</v>
      </c>
      <c r="FG74" s="11">
        <v>6571.9460121170414</v>
      </c>
      <c r="FH74" s="11">
        <v>6616.2401225182748</v>
      </c>
      <c r="FI74" s="11">
        <v>6697.7929744415223</v>
      </c>
      <c r="FJ74" s="11">
        <v>6742.4530443886633</v>
      </c>
      <c r="FK74" s="11">
        <v>6759.9127216058105</v>
      </c>
      <c r="FL74" s="11">
        <v>6774.9849831937445</v>
      </c>
      <c r="FM74" s="11">
        <v>6779.9248371583317</v>
      </c>
      <c r="FN74" s="11">
        <v>6811.8335665501072</v>
      </c>
      <c r="FO74" s="11">
        <v>6832.3826282010095</v>
      </c>
      <c r="FP74" s="11">
        <v>6856.1293622542471</v>
      </c>
      <c r="FQ74" s="11">
        <v>6881.3227321504319</v>
      </c>
      <c r="FR74" s="11">
        <v>6891.8403486232182</v>
      </c>
      <c r="FS74" s="11">
        <v>6935.4949072990648</v>
      </c>
      <c r="FT74" s="11">
        <v>7007.0149060970825</v>
      </c>
      <c r="FU74" s="11">
        <v>7110.7112914486461</v>
      </c>
      <c r="FV74" s="11">
        <v>7251.1021983709024</v>
      </c>
      <c r="FW74" s="11">
        <v>7296.4857292621664</v>
      </c>
      <c r="FX74" s="11">
        <v>7315.5822841163044</v>
      </c>
      <c r="FY74" s="11">
        <v>7336.9283409427071</v>
      </c>
      <c r="FZ74" s="11">
        <v>7355.3948751529952</v>
      </c>
      <c r="GA74" s="11">
        <v>7383.7483896391714</v>
      </c>
      <c r="GB74" s="11">
        <v>7405.9394760222131</v>
      </c>
      <c r="GC74" s="11">
        <v>7437.3357492227797</v>
      </c>
      <c r="GD74" s="11">
        <v>7471.3394109573164</v>
      </c>
      <c r="GE74" s="11">
        <v>7496.0780295635604</v>
      </c>
      <c r="GF74" s="11">
        <v>7516.6814867058856</v>
      </c>
      <c r="GG74" s="11">
        <v>7529.7316261259457</v>
      </c>
      <c r="GH74" s="11">
        <v>7542.8845217987082</v>
      </c>
      <c r="GI74" s="11">
        <v>7546.4356827139163</v>
      </c>
      <c r="GJ74" s="11">
        <v>7556.1409288425721</v>
      </c>
      <c r="GK74" s="11">
        <v>7561.1788137924805</v>
      </c>
      <c r="GL74" s="11">
        <v>7575.9848397114565</v>
      </c>
      <c r="GM74" s="11">
        <v>7561.0815788747732</v>
      </c>
      <c r="GN74" s="11">
        <v>7570.3992635764962</v>
      </c>
      <c r="GO74" s="11">
        <v>7578.2364677856231</v>
      </c>
      <c r="GP74" s="11">
        <v>7588.8297759026163</v>
      </c>
      <c r="GQ74" s="11">
        <v>7647.1957626545418</v>
      </c>
      <c r="GR74" s="11">
        <v>7766.7012461684235</v>
      </c>
      <c r="GS74" s="11">
        <v>7916.3772336864668</v>
      </c>
      <c r="GT74" s="11">
        <v>7980.4761278452388</v>
      </c>
      <c r="GU74" s="11">
        <v>7999.7806560435993</v>
      </c>
      <c r="GV74" s="11">
        <v>8025.1118289075503</v>
      </c>
      <c r="GW74" s="11">
        <v>8051.8713562518788</v>
      </c>
      <c r="GX74" s="11">
        <v>8079.3242294465072</v>
      </c>
      <c r="GY74" s="11">
        <v>8095.9383792539593</v>
      </c>
      <c r="GZ74" s="11">
        <v>8237.0328510788277</v>
      </c>
      <c r="HA74" s="11">
        <v>8257.2795047625332</v>
      </c>
      <c r="HB74" s="11">
        <v>8272.6179860902703</v>
      </c>
      <c r="HC74" s="11">
        <v>8288.9010423392519</v>
      </c>
      <c r="HD74" s="11">
        <v>8300.9300935672381</v>
      </c>
      <c r="HE74" s="11">
        <v>8308.6020568945005</v>
      </c>
      <c r="HF74" s="11">
        <v>8300.4190916248044</v>
      </c>
      <c r="HG74" s="11">
        <v>8347.1436127169327</v>
      </c>
      <c r="HH74" s="11">
        <v>8353.4765269013988</v>
      </c>
      <c r="HI74" s="11">
        <v>8380.3207373064342</v>
      </c>
      <c r="HJ74" s="11">
        <v>8388.9720495185084</v>
      </c>
      <c r="HK74" s="11">
        <v>8379.0119729873313</v>
      </c>
      <c r="HL74" s="11">
        <v>8370.5015830581979</v>
      </c>
      <c r="HM74" s="11">
        <v>8323.1640143872555</v>
      </c>
      <c r="HN74" s="11">
        <v>8260.6220009457502</v>
      </c>
      <c r="HO74" s="11">
        <v>8213.8967971336424</v>
      </c>
      <c r="HP74" s="11">
        <v>8228.309512650354</v>
      </c>
      <c r="HQ74" s="11">
        <v>8217.9757579159377</v>
      </c>
      <c r="HR74" s="11">
        <v>8123.5675570196599</v>
      </c>
      <c r="HS74" s="11">
        <v>8129.7681940700168</v>
      </c>
      <c r="HT74" s="11">
        <v>8135.2775596057209</v>
      </c>
      <c r="HU74" s="11">
        <v>8096.2215338810538</v>
      </c>
      <c r="HV74" s="11">
        <v>8097.2268930022974</v>
      </c>
      <c r="HW74" s="11">
        <v>8102.1813466268586</v>
      </c>
      <c r="HX74" s="11">
        <v>8111.8925986800068</v>
      </c>
      <c r="HY74" s="11">
        <v>8123.9644688861181</v>
      </c>
      <c r="HZ74" s="11">
        <v>8135.4561440183707</v>
      </c>
      <c r="IA74" s="11">
        <v>8245.7153211072418</v>
      </c>
      <c r="IB74" s="11">
        <v>8367.5885034922521</v>
      </c>
      <c r="IC74" s="11">
        <v>8408.3649603519261</v>
      </c>
      <c r="ID74" s="11">
        <v>8449.5526673341265</v>
      </c>
      <c r="IE74" s="11">
        <v>8486.220558942794</v>
      </c>
      <c r="IF74" s="11">
        <v>8520.6201121222002</v>
      </c>
      <c r="IG74" s="11">
        <v>8634.1542507248923</v>
      </c>
      <c r="IH74" s="11">
        <v>8663.9330097871443</v>
      </c>
      <c r="II74" s="11">
        <v>8704.1211657060685</v>
      </c>
      <c r="IJ74" s="11">
        <v>8739.5976756135697</v>
      </c>
      <c r="IK74" s="11">
        <v>8790.0430947259483</v>
      </c>
      <c r="IL74" s="11">
        <v>8828.4434726421987</v>
      </c>
      <c r="IM74" s="11">
        <v>8870.7340576927418</v>
      </c>
      <c r="IN74" s="11">
        <v>8933.8710123765704</v>
      </c>
      <c r="IO74" s="11">
        <v>9070.8273394657608</v>
      </c>
      <c r="IP74" s="11">
        <v>9102.9522581987112</v>
      </c>
      <c r="IQ74" s="11">
        <v>9103.0268975022809</v>
      </c>
      <c r="IR74" s="11">
        <v>9154.6170495613424</v>
      </c>
      <c r="IS74" s="11">
        <v>9219.7470184879221</v>
      </c>
      <c r="IT74" s="11">
        <v>9258.0611961777777</v>
      </c>
      <c r="IU74" s="11">
        <v>9280.326406046448</v>
      </c>
      <c r="IV74" s="11">
        <v>9297.3414482518056</v>
      </c>
      <c r="IW74" s="11">
        <v>9303.1009566847333</v>
      </c>
      <c r="IX74" s="11">
        <v>9313.3139347853157</v>
      </c>
      <c r="IY74" s="11">
        <v>9333.8751421114375</v>
      </c>
      <c r="IZ74" s="11">
        <v>9373.8988338626841</v>
      </c>
      <c r="JA74" s="11">
        <v>9422.805928229609</v>
      </c>
      <c r="JB74" s="11">
        <v>9513.86846386863</v>
      </c>
      <c r="JC74" s="11">
        <v>9622.6979686789055</v>
      </c>
      <c r="JD74" s="11">
        <v>9703.3229418683004</v>
      </c>
      <c r="JE74" s="11">
        <v>9722.7218238075639</v>
      </c>
      <c r="JF74" s="11">
        <v>9737.0155670256918</v>
      </c>
      <c r="JG74" s="11">
        <v>9733.4279486145369</v>
      </c>
      <c r="JH74" s="11">
        <v>9817.3076768320425</v>
      </c>
      <c r="JI74" s="11">
        <v>9871.6907619465983</v>
      </c>
      <c r="JJ74" s="11">
        <v>9881.5982050066068</v>
      </c>
      <c r="JK74" s="11">
        <v>9852.3481364301315</v>
      </c>
      <c r="JL74" s="11">
        <v>9900.6680364278582</v>
      </c>
      <c r="JM74" s="11">
        <v>9898.3600945194812</v>
      </c>
      <c r="JN74" s="11">
        <v>9855.6965575537088</v>
      </c>
      <c r="JO74" s="11">
        <v>9982.493170087273</v>
      </c>
      <c r="JP74" s="11">
        <v>10086.492712581861</v>
      </c>
      <c r="JQ74" s="11">
        <v>10106.486753221207</v>
      </c>
      <c r="JR74" s="11">
        <v>10152.562957804053</v>
      </c>
      <c r="JS74" s="11">
        <v>10177.856613895432</v>
      </c>
      <c r="JT74" s="11">
        <v>10294.559385344581</v>
      </c>
      <c r="JU74" s="11">
        <v>10350.649499719329</v>
      </c>
      <c r="JV74" s="11">
        <v>10326.161078345302</v>
      </c>
      <c r="JW74" s="11">
        <v>10271.557322034731</v>
      </c>
      <c r="JX74" s="11">
        <v>10272.154766899885</v>
      </c>
      <c r="JY74" s="11">
        <v>10266.117442822424</v>
      </c>
      <c r="JZ74" s="11">
        <v>10254.48997691011</v>
      </c>
      <c r="KA74" s="11">
        <v>10246.433222723226</v>
      </c>
      <c r="KB74" s="11">
        <v>10241.043147384222</v>
      </c>
      <c r="KC74" s="11">
        <v>10226.968879789745</v>
      </c>
      <c r="KD74" s="11">
        <v>10211.652187851421</v>
      </c>
      <c r="KE74" s="11">
        <v>10209.139293254664</v>
      </c>
      <c r="KF74" s="11">
        <v>10218.005499915391</v>
      </c>
      <c r="KG74" s="11">
        <v>10219.658343382125</v>
      </c>
      <c r="KH74" s="11">
        <v>10234.138598327789</v>
      </c>
      <c r="KI74" s="11">
        <v>10233.2989823767</v>
      </c>
      <c r="KJ74" s="11">
        <v>10252.853608773754</v>
      </c>
      <c r="KK74" s="11">
        <v>10255.265523389458</v>
      </c>
      <c r="KL74" s="23"/>
      <c r="KM74" s="11">
        <f>SMALL(Tabela2[[#This Row],[1]:[285]],1)</f>
        <v>8.0078166320163291E-12</v>
      </c>
      <c r="KN74" s="11">
        <f>MATCH(Tabela2[[#This Row],[1° menor]],Tabela2[[#This Row],[1]:[285]],0)</f>
        <v>69</v>
      </c>
      <c r="KO7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0.49999994364277134</v>
      </c>
      <c r="KP74" s="11">
        <f>VLOOKUP(Tabela2[[#This Row],[Shape]],shape!A:D,4,0)+VLOOKUP(Tabela2[[#This Row],[Shape]]+1,shape!A:E,5,0)*Tabela2[[#This Row],[% avanc]]</f>
        <v>1709.7796991022312</v>
      </c>
      <c r="KQ74" s="15">
        <f>Tabela2[[#This Row],[8686,881807]]/Tabela2[[#Headers],[8686,881807]]</f>
        <v>0.19682317971961688</v>
      </c>
      <c r="KR74" s="11">
        <f>Tabela2[[#This Row],[8686,881807]]-KP73</f>
        <v>443.38336675740243</v>
      </c>
      <c r="KS74" s="11">
        <f>(Tabela2[[#This Row],[hora bus]]-H73)*86400</f>
        <v>58.000000356696546</v>
      </c>
      <c r="KT74" s="11">
        <f>Tabela2[[#This Row],[desloc]]/Tabela2[[#This Row],[seconds]]</f>
        <v>7.6445407591486401</v>
      </c>
      <c r="KU74" s="11">
        <f>Tabela2[[#This Row],[spd m/s]]*3.6</f>
        <v>27.520346732935106</v>
      </c>
      <c r="KV74" s="23"/>
      <c r="KW74" s="22">
        <f t="shared" si="18"/>
        <v>0</v>
      </c>
      <c r="KX74" s="23">
        <f t="shared" si="19"/>
        <v>0</v>
      </c>
      <c r="KY74" s="23">
        <f t="shared" si="20"/>
        <v>0</v>
      </c>
      <c r="KZ74" s="23">
        <f t="shared" si="21"/>
        <v>0</v>
      </c>
      <c r="LA74" s="23">
        <f t="shared" si="22"/>
        <v>0</v>
      </c>
      <c r="LB74" s="23">
        <f t="shared" si="23"/>
        <v>0</v>
      </c>
      <c r="LC74" s="23">
        <f t="shared" si="24"/>
        <v>0</v>
      </c>
      <c r="LD74" s="23">
        <f t="shared" si="25"/>
        <v>0</v>
      </c>
      <c r="LE74" s="23">
        <f t="shared" si="26"/>
        <v>1709.7796991022312</v>
      </c>
      <c r="LF74" s="22">
        <f t="shared" si="35"/>
        <v>0</v>
      </c>
      <c r="LG74" s="23">
        <f t="shared" si="27"/>
        <v>0</v>
      </c>
      <c r="LH74" s="23">
        <f t="shared" si="28"/>
        <v>0</v>
      </c>
      <c r="LI74" s="23">
        <f t="shared" si="29"/>
        <v>1709.7796991022312</v>
      </c>
      <c r="LJ74" s="23">
        <f t="shared" si="30"/>
        <v>8544.8116110658502</v>
      </c>
      <c r="LK74" s="23">
        <f t="shared" si="31"/>
        <v>0</v>
      </c>
      <c r="LL74" s="23">
        <f t="shared" si="32"/>
        <v>17</v>
      </c>
      <c r="LM74" s="23">
        <f t="shared" si="33"/>
        <v>0</v>
      </c>
      <c r="LN74" s="23">
        <f t="shared" si="34"/>
        <v>0</v>
      </c>
    </row>
    <row r="75" spans="1:326" x14ac:dyDescent="0.25">
      <c r="A75" s="22">
        <v>25</v>
      </c>
      <c r="B75" s="22">
        <v>2</v>
      </c>
      <c r="C75" s="23" t="s">
        <v>1326</v>
      </c>
      <c r="D75" s="22">
        <v>332</v>
      </c>
      <c r="E75" s="24">
        <v>0.88472222222222219</v>
      </c>
      <c r="F75" s="23" t="s">
        <v>775</v>
      </c>
      <c r="G75" s="23" t="b">
        <v>1</v>
      </c>
      <c r="H75" s="25">
        <v>43538.88490740741</v>
      </c>
      <c r="I75" s="26" t="s">
        <v>212</v>
      </c>
      <c r="J75" s="23" t="s">
        <v>213</v>
      </c>
      <c r="K75" s="11">
        <f>IF(AND(Tabela2[[#This Row],[hora bus]]=H74,Tabela2[[#This Row],[lat bus]]=I74,Tabela2[[#This Row],[lon bus]]=J74),1,0)</f>
        <v>0</v>
      </c>
      <c r="L75" s="23"/>
      <c r="M75" s="11">
        <v>139</v>
      </c>
      <c r="N75" s="11">
        <v>2752.1177195580999</v>
      </c>
      <c r="O75" s="11">
        <v>2747.0413984954644</v>
      </c>
      <c r="P75" s="11">
        <v>2739.4759582538836</v>
      </c>
      <c r="Q75" s="11">
        <v>2684.7571388224569</v>
      </c>
      <c r="R75" s="11">
        <v>2600.3932250166058</v>
      </c>
      <c r="S75" s="11">
        <v>2579.5995840722576</v>
      </c>
      <c r="T75" s="11">
        <v>2560.7182775147485</v>
      </c>
      <c r="U75" s="11">
        <v>2550.255090271522</v>
      </c>
      <c r="V75" s="11">
        <v>2535.9640004571861</v>
      </c>
      <c r="W75" s="11">
        <v>2526.8580110592648</v>
      </c>
      <c r="X75" s="11">
        <v>2519.0618949902523</v>
      </c>
      <c r="Y75" s="11">
        <v>2500.1428291023108</v>
      </c>
      <c r="Z75" s="11">
        <v>2490.8996120610973</v>
      </c>
      <c r="AA75" s="11">
        <v>2473.6020295922522</v>
      </c>
      <c r="AB75" s="11">
        <v>2466.7209272891128</v>
      </c>
      <c r="AC75" s="11">
        <v>2452.7508911980121</v>
      </c>
      <c r="AD75" s="11">
        <v>2429.1536278634649</v>
      </c>
      <c r="AE75" s="11">
        <v>2419.2221407753395</v>
      </c>
      <c r="AF75" s="11">
        <v>2346.4226770897808</v>
      </c>
      <c r="AG75" s="11">
        <v>2307.8741983274367</v>
      </c>
      <c r="AH75" s="11">
        <v>2276.0929845752535</v>
      </c>
      <c r="AI75" s="11">
        <v>2251.1095974718792</v>
      </c>
      <c r="AJ75" s="11">
        <v>2228.937831671019</v>
      </c>
      <c r="AK75" s="11">
        <v>2212.9765775868491</v>
      </c>
      <c r="AL75" s="11">
        <v>2185.8688175228549</v>
      </c>
      <c r="AM75" s="11">
        <v>2173.9002933944325</v>
      </c>
      <c r="AN75" s="11">
        <v>2158.8223232168707</v>
      </c>
      <c r="AO75" s="11">
        <v>2145.4055868965443</v>
      </c>
      <c r="AP75" s="11">
        <v>2137.6666333609496</v>
      </c>
      <c r="AQ75" s="11">
        <v>2139.2494062071682</v>
      </c>
      <c r="AR75" s="11">
        <v>2136.0611746774007</v>
      </c>
      <c r="AS75" s="11">
        <v>2126.6772136207032</v>
      </c>
      <c r="AT75" s="11">
        <v>2129.1807797910419</v>
      </c>
      <c r="AU75" s="11">
        <v>2131.6294006142457</v>
      </c>
      <c r="AV75" s="11">
        <v>2120.446777753461</v>
      </c>
      <c r="AW75" s="11">
        <v>2111.3740192403329</v>
      </c>
      <c r="AX75" s="11">
        <v>2104.6488315852566</v>
      </c>
      <c r="AY75" s="11">
        <v>2090.7897635790187</v>
      </c>
      <c r="AZ75" s="11">
        <v>2069.4479955596198</v>
      </c>
      <c r="BA75" s="11">
        <v>2040.2573991183804</v>
      </c>
      <c r="BB75" s="11">
        <v>1990.1752747374071</v>
      </c>
      <c r="BC75" s="11">
        <v>1916.8555203456269</v>
      </c>
      <c r="BD75" s="11">
        <v>1850.4331001116316</v>
      </c>
      <c r="BE75" s="11">
        <v>1828.3773749885704</v>
      </c>
      <c r="BF75" s="11">
        <v>1803.581242158981</v>
      </c>
      <c r="BG75" s="11">
        <v>1763.0920383170328</v>
      </c>
      <c r="BH75" s="11">
        <v>1745.0016433646465</v>
      </c>
      <c r="BI75" s="11">
        <v>1725.5140193604525</v>
      </c>
      <c r="BJ75" s="11">
        <v>1696.816691939948</v>
      </c>
      <c r="BK75" s="11">
        <v>1617.6215628020905</v>
      </c>
      <c r="BL75" s="11">
        <v>1367.065678929084</v>
      </c>
      <c r="BM75" s="11">
        <v>1212.9735429596396</v>
      </c>
      <c r="BN75" s="11">
        <v>1177.3035031574054</v>
      </c>
      <c r="BO75" s="11">
        <v>1064.3161618512881</v>
      </c>
      <c r="BP75" s="11">
        <v>1054.4718710289799</v>
      </c>
      <c r="BQ75" s="11">
        <v>965.63189889115438</v>
      </c>
      <c r="BR75" s="11">
        <v>883.49177085076599</v>
      </c>
      <c r="BS75" s="11">
        <v>855.74667609272387</v>
      </c>
      <c r="BT75" s="11">
        <v>808.08189999028423</v>
      </c>
      <c r="BU75" s="11">
        <v>759.91426995852726</v>
      </c>
      <c r="BV75" s="11">
        <v>784.68973848641781</v>
      </c>
      <c r="BW75" s="11">
        <v>638.40411926358547</v>
      </c>
      <c r="BX75" s="11">
        <v>527.38889342796915</v>
      </c>
      <c r="BY75" s="11">
        <v>389.53623063783766</v>
      </c>
      <c r="BZ75" s="11">
        <v>362.7268909560961</v>
      </c>
      <c r="CA75" s="11">
        <v>321.89741392545557</v>
      </c>
      <c r="CB75" s="11">
        <v>259.31440642954993</v>
      </c>
      <c r="CC75" s="11">
        <v>138.51633437133111</v>
      </c>
      <c r="CD75" s="11">
        <v>44.255516299519364</v>
      </c>
      <c r="CE75" s="11">
        <v>2.7966962079517543E-11</v>
      </c>
      <c r="CF75" s="11">
        <v>49.107165586829836</v>
      </c>
      <c r="CG75" s="11">
        <v>133.1811742439676</v>
      </c>
      <c r="CH75" s="11">
        <v>327.97695497404959</v>
      </c>
      <c r="CI75" s="11">
        <v>405.6893227600313</v>
      </c>
      <c r="CJ75" s="11">
        <v>597.61297120818881</v>
      </c>
      <c r="CK75" s="11">
        <v>672.61224962222173</v>
      </c>
      <c r="CL75" s="11">
        <v>762.83748690447067</v>
      </c>
      <c r="CM75" s="11">
        <v>790.85210542305515</v>
      </c>
      <c r="CN75" s="11">
        <v>839.34331214352437</v>
      </c>
      <c r="CO75" s="11">
        <v>898.34071931722031</v>
      </c>
      <c r="CP75" s="11">
        <v>980.10475048996159</v>
      </c>
      <c r="CQ75" s="11">
        <v>1032.9698386841192</v>
      </c>
      <c r="CR75" s="11">
        <v>1229.5540675801869</v>
      </c>
      <c r="CS75" s="11">
        <v>1407.8563330930908</v>
      </c>
      <c r="CT75" s="11">
        <v>1482.0851356879207</v>
      </c>
      <c r="CU75" s="11">
        <v>1510.2971684834838</v>
      </c>
      <c r="CV75" s="11">
        <v>1551.7519924449653</v>
      </c>
      <c r="CW75" s="11">
        <v>1650.177078474688</v>
      </c>
      <c r="CX75" s="11">
        <v>1777.9763763484223</v>
      </c>
      <c r="CY75" s="11">
        <v>1839.2814592522948</v>
      </c>
      <c r="CZ75" s="11">
        <v>1896.0624806360333</v>
      </c>
      <c r="DA75" s="11">
        <v>1946.6271455459819</v>
      </c>
      <c r="DB75" s="11">
        <v>1996.1062218615587</v>
      </c>
      <c r="DC75" s="11">
        <v>2047.2657350188865</v>
      </c>
      <c r="DD75" s="11">
        <v>2138.6084553689911</v>
      </c>
      <c r="DE75" s="11">
        <v>2149.6647814566654</v>
      </c>
      <c r="DF75" s="11">
        <v>2178.8534640258526</v>
      </c>
      <c r="DG75" s="11">
        <v>2188.299525391079</v>
      </c>
      <c r="DH75" s="11">
        <v>2229.3175658234932</v>
      </c>
      <c r="DI75" s="11">
        <v>2262.7429974153001</v>
      </c>
      <c r="DJ75" s="11">
        <v>2305.206743663934</v>
      </c>
      <c r="DK75" s="11">
        <v>2344.821102721789</v>
      </c>
      <c r="DL75" s="11">
        <v>2673.5276412897042</v>
      </c>
      <c r="DM75" s="11">
        <v>2792.6177311086085</v>
      </c>
      <c r="DN75" s="11">
        <v>2873.5456899184492</v>
      </c>
      <c r="DO75" s="11">
        <v>2963.6130001871993</v>
      </c>
      <c r="DP75" s="11">
        <v>2994.6015488440721</v>
      </c>
      <c r="DQ75" s="11">
        <v>3076.1619486445816</v>
      </c>
      <c r="DR75" s="11">
        <v>3091.4404748845905</v>
      </c>
      <c r="DS75" s="11">
        <v>3101.9621251992821</v>
      </c>
      <c r="DT75" s="11">
        <v>3112.9117495506212</v>
      </c>
      <c r="DU75" s="11">
        <v>3125.6004329623247</v>
      </c>
      <c r="DV75" s="11">
        <v>3127.5619099146675</v>
      </c>
      <c r="DW75" s="11">
        <v>3125.6764676588855</v>
      </c>
      <c r="DX75" s="11">
        <v>3062.8381167538619</v>
      </c>
      <c r="DY75" s="11">
        <v>3157.9559956863991</v>
      </c>
      <c r="DZ75" s="11">
        <v>3161.3499994579938</v>
      </c>
      <c r="EA75" s="11">
        <v>3187.3821900680346</v>
      </c>
      <c r="EB75" s="11">
        <v>3322.9970307816648</v>
      </c>
      <c r="EC75" s="11">
        <v>3355.7322205426422</v>
      </c>
      <c r="ED75" s="11">
        <v>3541.9141776119041</v>
      </c>
      <c r="EE75" s="11">
        <v>3611.4903947561838</v>
      </c>
      <c r="EF75" s="11">
        <v>3835.701073959649</v>
      </c>
      <c r="EG75" s="11">
        <v>4010.1675526925665</v>
      </c>
      <c r="EH75" s="11">
        <v>4160.4291982378581</v>
      </c>
      <c r="EI75" s="11">
        <v>4278.3353361937325</v>
      </c>
      <c r="EJ75" s="11">
        <v>4341.938345407335</v>
      </c>
      <c r="EK75" s="11">
        <v>4389.769464956551</v>
      </c>
      <c r="EL75" s="11">
        <v>4465.9018635535913</v>
      </c>
      <c r="EM75" s="11">
        <v>4472.3455441876349</v>
      </c>
      <c r="EN75" s="11">
        <v>4553.6508857827348</v>
      </c>
      <c r="EO75" s="11">
        <v>4643.8195683623944</v>
      </c>
      <c r="EP75" s="11">
        <v>4688.0470626576662</v>
      </c>
      <c r="EQ75" s="11">
        <v>4826.8220500412954</v>
      </c>
      <c r="ER75" s="11">
        <v>4900.7221502154471</v>
      </c>
      <c r="ES75" s="11">
        <v>5037.4050889406317</v>
      </c>
      <c r="ET75" s="11">
        <v>5101.605397334486</v>
      </c>
      <c r="EU75" s="11">
        <v>5177.4739108263675</v>
      </c>
      <c r="EV75" s="11">
        <v>5240.522301460438</v>
      </c>
      <c r="EW75" s="11">
        <v>5310.3359575914337</v>
      </c>
      <c r="EX75" s="11">
        <v>5558.2925257708994</v>
      </c>
      <c r="EY75" s="11">
        <v>5640.3353120182155</v>
      </c>
      <c r="EZ75" s="11">
        <v>5811.601312218565</v>
      </c>
      <c r="FA75" s="11">
        <v>5978.2987996249958</v>
      </c>
      <c r="FB75" s="11">
        <v>6061.4610089519483</v>
      </c>
      <c r="FC75" s="11">
        <v>6103.1290788519937</v>
      </c>
      <c r="FD75" s="11">
        <v>6158.1132620761464</v>
      </c>
      <c r="FE75" s="11">
        <v>6282.6236692388902</v>
      </c>
      <c r="FF75" s="11">
        <v>6455.6931868810134</v>
      </c>
      <c r="FG75" s="11">
        <v>6480.5515667797627</v>
      </c>
      <c r="FH75" s="11">
        <v>6524.8431165300772</v>
      </c>
      <c r="FI75" s="11">
        <v>6606.3949150327689</v>
      </c>
      <c r="FJ75" s="11">
        <v>6651.0574389568701</v>
      </c>
      <c r="FK75" s="11">
        <v>6668.5202967526002</v>
      </c>
      <c r="FL75" s="11">
        <v>6683.5960494146502</v>
      </c>
      <c r="FM75" s="11">
        <v>6688.5449330656165</v>
      </c>
      <c r="FN75" s="11">
        <v>6720.4653402000376</v>
      </c>
      <c r="FO75" s="11">
        <v>6741.0231568402432</v>
      </c>
      <c r="FP75" s="11">
        <v>6764.7784265299133</v>
      </c>
      <c r="FQ75" s="11">
        <v>6789.9781133873548</v>
      </c>
      <c r="FR75" s="11">
        <v>6800.5049049485624</v>
      </c>
      <c r="FS75" s="11">
        <v>6844.1721210135138</v>
      </c>
      <c r="FT75" s="11">
        <v>6915.7001335827554</v>
      </c>
      <c r="FU75" s="11">
        <v>7019.3933775865398</v>
      </c>
      <c r="FV75" s="11">
        <v>7159.7696337065545</v>
      </c>
      <c r="FW75" s="11">
        <v>7205.1382356868025</v>
      </c>
      <c r="FX75" s="11">
        <v>7224.2237622166394</v>
      </c>
      <c r="FY75" s="11">
        <v>7245.5611076307587</v>
      </c>
      <c r="FZ75" s="11">
        <v>7264.0213314556368</v>
      </c>
      <c r="GA75" s="11">
        <v>7292.3708684711646</v>
      </c>
      <c r="GB75" s="11">
        <v>7314.5599947272549</v>
      </c>
      <c r="GC75" s="11">
        <v>7345.9558680093542</v>
      </c>
      <c r="GD75" s="11">
        <v>7379.9602536256716</v>
      </c>
      <c r="GE75" s="11">
        <v>7404.6995324303307</v>
      </c>
      <c r="GF75" s="11">
        <v>7425.3035255389004</v>
      </c>
      <c r="GG75" s="11">
        <v>7438.3525928050212</v>
      </c>
      <c r="GH75" s="11">
        <v>7451.5037828340801</v>
      </c>
      <c r="GI75" s="11">
        <v>7455.0523084308625</v>
      </c>
      <c r="GJ75" s="11">
        <v>7464.7521022791962</v>
      </c>
      <c r="GK75" s="11">
        <v>7469.7825819236577</v>
      </c>
      <c r="GL75" s="11">
        <v>7484.5841357647987</v>
      </c>
      <c r="GM75" s="11">
        <v>7469.6763335403784</v>
      </c>
      <c r="GN75" s="11">
        <v>7478.987545544519</v>
      </c>
      <c r="GO75" s="11">
        <v>7486.8202474209211</v>
      </c>
      <c r="GP75" s="11">
        <v>7497.4090797909112</v>
      </c>
      <c r="GQ75" s="11">
        <v>7555.7743566507206</v>
      </c>
      <c r="GR75" s="11">
        <v>7675.2877776102732</v>
      </c>
      <c r="GS75" s="11">
        <v>7824.9741601343912</v>
      </c>
      <c r="GT75" s="11">
        <v>7889.078446222944</v>
      </c>
      <c r="GU75" s="11">
        <v>7908.3849302523158</v>
      </c>
      <c r="GV75" s="11">
        <v>7933.7167049516574</v>
      </c>
      <c r="GW75" s="11">
        <v>7960.4757785758156</v>
      </c>
      <c r="GX75" s="11">
        <v>7987.9272806119789</v>
      </c>
      <c r="GY75" s="11">
        <v>8004.532629811034</v>
      </c>
      <c r="GZ75" s="11">
        <v>8145.6183841060292</v>
      </c>
      <c r="HA75" s="11">
        <v>8165.8637476971116</v>
      </c>
      <c r="HB75" s="11">
        <v>8181.2016441795067</v>
      </c>
      <c r="HC75" s="11">
        <v>8197.4844195663554</v>
      </c>
      <c r="HD75" s="11">
        <v>8209.5132276770819</v>
      </c>
      <c r="HE75" s="11">
        <v>8217.1846536677476</v>
      </c>
      <c r="HF75" s="11">
        <v>8209.0130858566317</v>
      </c>
      <c r="HG75" s="11">
        <v>8255.7627609607189</v>
      </c>
      <c r="HH75" s="11">
        <v>8262.1276649477841</v>
      </c>
      <c r="HI75" s="11">
        <v>8289.0016124203084</v>
      </c>
      <c r="HJ75" s="11">
        <v>8297.6726033459454</v>
      </c>
      <c r="HK75" s="11">
        <v>8287.7350609666737</v>
      </c>
      <c r="HL75" s="11">
        <v>8279.2518648348996</v>
      </c>
      <c r="HM75" s="11">
        <v>8231.956284314705</v>
      </c>
      <c r="HN75" s="11">
        <v>8169.4877381508331</v>
      </c>
      <c r="HO75" s="11">
        <v>8122.856069377448</v>
      </c>
      <c r="HP75" s="11">
        <v>8137.3293753133867</v>
      </c>
      <c r="HQ75" s="11">
        <v>8127.0199081079836</v>
      </c>
      <c r="HR75" s="11">
        <v>8032.7058218468846</v>
      </c>
      <c r="HS75" s="11">
        <v>8039.0213910484154</v>
      </c>
      <c r="HT75" s="11">
        <v>8044.5746506894438</v>
      </c>
      <c r="HU75" s="11">
        <v>8005.5755060812353</v>
      </c>
      <c r="HV75" s="11">
        <v>8006.6582566681745</v>
      </c>
      <c r="HW75" s="11">
        <v>8011.6717731501731</v>
      </c>
      <c r="HX75" s="11">
        <v>8021.4393637064659</v>
      </c>
      <c r="HY75" s="11">
        <v>8033.5772423995832</v>
      </c>
      <c r="HZ75" s="11">
        <v>8045.2169690586579</v>
      </c>
      <c r="IA75" s="11">
        <v>8155.702944172288</v>
      </c>
      <c r="IB75" s="11">
        <v>8277.7349337054293</v>
      </c>
      <c r="IC75" s="11">
        <v>8318.5978540355281</v>
      </c>
      <c r="ID75" s="11">
        <v>8359.8701895598915</v>
      </c>
      <c r="IE75" s="11">
        <v>8396.6234762918593</v>
      </c>
      <c r="IF75" s="11">
        <v>8431.1688819953415</v>
      </c>
      <c r="IG75" s="11">
        <v>8544.8272599396969</v>
      </c>
      <c r="IH75" s="11">
        <v>8574.6542261250561</v>
      </c>
      <c r="II75" s="11">
        <v>8614.8857225611137</v>
      </c>
      <c r="IJ75" s="11">
        <v>8650.3966075910048</v>
      </c>
      <c r="IK75" s="11">
        <v>8700.8601185501702</v>
      </c>
      <c r="IL75" s="11">
        <v>8739.2688176664142</v>
      </c>
      <c r="IM75" s="11">
        <v>8781.5708889990783</v>
      </c>
      <c r="IN75" s="11">
        <v>8844.7281704787656</v>
      </c>
      <c r="IO75" s="11">
        <v>8981.7085030305061</v>
      </c>
      <c r="IP75" s="11">
        <v>9013.8428761426021</v>
      </c>
      <c r="IQ75" s="11">
        <v>9013.9383177070176</v>
      </c>
      <c r="IR75" s="11">
        <v>9065.5791566107509</v>
      </c>
      <c r="IS75" s="11">
        <v>9130.755957496991</v>
      </c>
      <c r="IT75" s="11">
        <v>9169.0946715052614</v>
      </c>
      <c r="IU75" s="11">
        <v>9191.3747964308186</v>
      </c>
      <c r="IV75" s="11">
        <v>9208.3989197067785</v>
      </c>
      <c r="IW75" s="11">
        <v>9214.1640606715209</v>
      </c>
      <c r="IX75" s="11">
        <v>9224.3857208298159</v>
      </c>
      <c r="IY75" s="11">
        <v>9244.9614179250766</v>
      </c>
      <c r="IZ75" s="11">
        <v>9285.0064343247323</v>
      </c>
      <c r="JA75" s="11">
        <v>9333.9451600303601</v>
      </c>
      <c r="JB75" s="11">
        <v>9425.0395936055156</v>
      </c>
      <c r="JC75" s="11">
        <v>9533.8720209642706</v>
      </c>
      <c r="JD75" s="11">
        <v>9614.4772808237576</v>
      </c>
      <c r="JE75" s="11">
        <v>9633.8552234085819</v>
      </c>
      <c r="JF75" s="11">
        <v>9648.1254960053411</v>
      </c>
      <c r="JG75" s="11">
        <v>9644.4274172562982</v>
      </c>
      <c r="JH75" s="11">
        <v>9728.30471103132</v>
      </c>
      <c r="JI75" s="11">
        <v>9782.8031025898981</v>
      </c>
      <c r="JJ75" s="11">
        <v>9792.7347390352716</v>
      </c>
      <c r="JK75" s="11">
        <v>9763.5771439914297</v>
      </c>
      <c r="JL75" s="11">
        <v>9811.9910345534445</v>
      </c>
      <c r="JM75" s="11">
        <v>9809.7115167757456</v>
      </c>
      <c r="JN75" s="11">
        <v>9767.3015489685586</v>
      </c>
      <c r="JO75" s="11">
        <v>9894.4915922898563</v>
      </c>
      <c r="JP75" s="11">
        <v>9998.6953683807187</v>
      </c>
      <c r="JQ75" s="11">
        <v>10018.804816072266</v>
      </c>
      <c r="JR75" s="11">
        <v>10064.861028676241</v>
      </c>
      <c r="JS75" s="11">
        <v>10089.879954715665</v>
      </c>
      <c r="JT75" s="11">
        <v>10206.306601622322</v>
      </c>
      <c r="JU75" s="11">
        <v>10262.304143207984</v>
      </c>
      <c r="JV75" s="11">
        <v>10237.824558092396</v>
      </c>
      <c r="JW75" s="11">
        <v>10183.151552692712</v>
      </c>
      <c r="JX75" s="11">
        <v>10183.646753406294</v>
      </c>
      <c r="JY75" s="11">
        <v>10177.564698489254</v>
      </c>
      <c r="JZ75" s="11">
        <v>10165.897275221934</v>
      </c>
      <c r="KA75" s="11">
        <v>10157.800587324105</v>
      </c>
      <c r="KB75" s="11">
        <v>10152.379459954702</v>
      </c>
      <c r="KC75" s="11">
        <v>10138.268678470204</v>
      </c>
      <c r="KD75" s="11">
        <v>10122.941561854635</v>
      </c>
      <c r="KE75" s="11">
        <v>10120.456889604791</v>
      </c>
      <c r="KF75" s="11">
        <v>10129.348333086029</v>
      </c>
      <c r="KG75" s="11">
        <v>10131.03350567511</v>
      </c>
      <c r="KH75" s="11">
        <v>10145.544851876801</v>
      </c>
      <c r="KI75" s="11">
        <v>10144.741905064564</v>
      </c>
      <c r="KJ75" s="11">
        <v>10164.329833389782</v>
      </c>
      <c r="KK75" s="11">
        <v>10166.753473555114</v>
      </c>
      <c r="KL75" s="23"/>
      <c r="KM75" s="11">
        <f>SMALL(Tabela2[[#This Row],[1]:[285]],1)</f>
        <v>2.7966962079517543E-11</v>
      </c>
      <c r="KN75" s="11">
        <f>MATCH(Tabela2[[#This Row],[1° menor]],Tabela2[[#This Row],[1]:[285]],0)</f>
        <v>70</v>
      </c>
      <c r="KO7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0.47479467060605496</v>
      </c>
      <c r="KP75" s="11">
        <f>VLOOKUP(Tabela2[[#This Row],[Shape]],shape!A:D,4,0)+VLOOKUP(Tabela2[[#This Row],[Shape]]+1,shape!A:E,5,0)*Tabela2[[#This Row],[% avanc]]</f>
        <v>1755.5960032463133</v>
      </c>
      <c r="KQ75" s="15">
        <f>Tabela2[[#This Row],[8686,881807]]/Tabela2[[#Headers],[8686,881807]]</f>
        <v>0.20209737420758181</v>
      </c>
      <c r="KR75" s="11">
        <f>Tabela2[[#This Row],[8686,881807]]-KP74</f>
        <v>45.816304144082096</v>
      </c>
      <c r="KS75" s="11">
        <f>(Tabela2[[#This Row],[hora bus]]-H74)*86400</f>
        <v>31.999999936670065</v>
      </c>
      <c r="KT75" s="11">
        <f>Tabela2[[#This Row],[desloc]]/Tabela2[[#This Row],[seconds]]</f>
        <v>1.4317595073361042</v>
      </c>
      <c r="KU75" s="11">
        <f>Tabela2[[#This Row],[spd m/s]]*3.6</f>
        <v>5.1543342264099756</v>
      </c>
      <c r="KV75" s="23"/>
      <c r="KW75" s="22">
        <f t="shared" si="18"/>
        <v>0</v>
      </c>
      <c r="KX75" s="23">
        <f t="shared" si="19"/>
        <v>0</v>
      </c>
      <c r="KY75" s="23">
        <f t="shared" si="20"/>
        <v>0</v>
      </c>
      <c r="KZ75" s="23">
        <f t="shared" si="21"/>
        <v>0</v>
      </c>
      <c r="LA75" s="23">
        <f t="shared" si="22"/>
        <v>0</v>
      </c>
      <c r="LB75" s="23">
        <f t="shared" si="23"/>
        <v>0</v>
      </c>
      <c r="LC75" s="23">
        <f t="shared" si="24"/>
        <v>0</v>
      </c>
      <c r="LD75" s="23">
        <f t="shared" si="25"/>
        <v>0</v>
      </c>
      <c r="LE75" s="23">
        <f t="shared" si="26"/>
        <v>1755.5960032463133</v>
      </c>
      <c r="LF75" s="22">
        <f t="shared" si="35"/>
        <v>0</v>
      </c>
      <c r="LG75" s="23">
        <f t="shared" si="27"/>
        <v>0</v>
      </c>
      <c r="LH75" s="23">
        <f t="shared" si="28"/>
        <v>0</v>
      </c>
      <c r="LI75" s="23">
        <f t="shared" si="29"/>
        <v>1755.5960032463133</v>
      </c>
      <c r="LJ75" s="23">
        <f t="shared" si="30"/>
        <v>8544.8116110658502</v>
      </c>
      <c r="LK75" s="23">
        <f t="shared" si="31"/>
        <v>0</v>
      </c>
      <c r="LL75" s="23">
        <f t="shared" si="32"/>
        <v>16</v>
      </c>
      <c r="LM75" s="23">
        <f t="shared" si="33"/>
        <v>0</v>
      </c>
      <c r="LN75" s="23">
        <f t="shared" si="34"/>
        <v>0</v>
      </c>
    </row>
    <row r="76" spans="1:326" x14ac:dyDescent="0.25">
      <c r="A76" s="22">
        <v>27</v>
      </c>
      <c r="B76" s="22">
        <v>2</v>
      </c>
      <c r="C76" s="23" t="s">
        <v>1328</v>
      </c>
      <c r="D76" s="22">
        <v>332</v>
      </c>
      <c r="E76" s="24">
        <v>0.88541666666666663</v>
      </c>
      <c r="F76" s="23" t="s">
        <v>775</v>
      </c>
      <c r="G76" s="23" t="b">
        <v>1</v>
      </c>
      <c r="H76" s="25">
        <v>43538.885428240741</v>
      </c>
      <c r="I76" s="26" t="s">
        <v>270</v>
      </c>
      <c r="J76" s="23" t="s">
        <v>271</v>
      </c>
      <c r="K76" s="11">
        <f>IF(AND(Tabela2[[#This Row],[hora bus]]=H75,Tabela2[[#This Row],[lat bus]]=I75,Tabela2[[#This Row],[lon bus]]=J75),1,0)</f>
        <v>0</v>
      </c>
      <c r="L76" s="23"/>
      <c r="M76" s="11">
        <v>141</v>
      </c>
      <c r="N76" s="11">
        <v>3648.5244615547649</v>
      </c>
      <c r="O76" s="11">
        <v>3642.8238716120563</v>
      </c>
      <c r="P76" s="11">
        <v>3634.5589414222814</v>
      </c>
      <c r="Q76" s="11">
        <v>3578.3499074601696</v>
      </c>
      <c r="R76" s="11">
        <v>3492.9214361872214</v>
      </c>
      <c r="S76" s="11">
        <v>3472.0166916280618</v>
      </c>
      <c r="T76" s="11">
        <v>3452.6496872944772</v>
      </c>
      <c r="U76" s="11">
        <v>3441.5261050866411</v>
      </c>
      <c r="V76" s="11">
        <v>3426.3272155930549</v>
      </c>
      <c r="W76" s="11">
        <v>3416.0628181609081</v>
      </c>
      <c r="X76" s="11">
        <v>3407.1444686005339</v>
      </c>
      <c r="Y76" s="11">
        <v>3386.4328161000458</v>
      </c>
      <c r="Z76" s="11">
        <v>3375.0268163033097</v>
      </c>
      <c r="AA76" s="11">
        <v>3355.8236609996097</v>
      </c>
      <c r="AB76" s="11">
        <v>3347.5817285211601</v>
      </c>
      <c r="AC76" s="11">
        <v>3332.7097680208099</v>
      </c>
      <c r="AD76" s="11">
        <v>3308.4142660199132</v>
      </c>
      <c r="AE76" s="11">
        <v>3298.1997904848095</v>
      </c>
      <c r="AF76" s="11">
        <v>3226.5667211965488</v>
      </c>
      <c r="AG76" s="11">
        <v>3190.0060057648993</v>
      </c>
      <c r="AH76" s="11">
        <v>3159.0696566137462</v>
      </c>
      <c r="AI76" s="11">
        <v>3134.3142670619845</v>
      </c>
      <c r="AJ76" s="11">
        <v>3112.2871593078144</v>
      </c>
      <c r="AK76" s="11">
        <v>3096.4289598658161</v>
      </c>
      <c r="AL76" s="11">
        <v>3069.439476196083</v>
      </c>
      <c r="AM76" s="11">
        <v>3057.6736162273664</v>
      </c>
      <c r="AN76" s="11">
        <v>3043.3708957314157</v>
      </c>
      <c r="AO76" s="11">
        <v>3031.7546508402938</v>
      </c>
      <c r="AP76" s="11">
        <v>3026.4450765230945</v>
      </c>
      <c r="AQ76" s="11">
        <v>3029.8654396895267</v>
      </c>
      <c r="AR76" s="11">
        <v>3027.9236949124956</v>
      </c>
      <c r="AS76" s="11">
        <v>3020.6117999931562</v>
      </c>
      <c r="AT76" s="11">
        <v>3025.3468333405895</v>
      </c>
      <c r="AU76" s="11">
        <v>3029.0497180440798</v>
      </c>
      <c r="AV76" s="11">
        <v>3019.7267592735325</v>
      </c>
      <c r="AW76" s="11">
        <v>3013.8175381503538</v>
      </c>
      <c r="AX76" s="11">
        <v>3010.1885118304717</v>
      </c>
      <c r="AY76" s="11">
        <v>2998.6108399294803</v>
      </c>
      <c r="AZ76" s="11">
        <v>2979.0710758335258</v>
      </c>
      <c r="BA76" s="11">
        <v>2951.5321887744449</v>
      </c>
      <c r="BB76" s="11">
        <v>2903.0102813142239</v>
      </c>
      <c r="BC76" s="11">
        <v>2829.7452794730748</v>
      </c>
      <c r="BD76" s="11">
        <v>2762.6644958966508</v>
      </c>
      <c r="BE76" s="11">
        <v>2741.1428161552035</v>
      </c>
      <c r="BF76" s="11">
        <v>2717.5811509814507</v>
      </c>
      <c r="BG76" s="11">
        <v>2679.1773193938279</v>
      </c>
      <c r="BH76" s="11">
        <v>2663.1728568923781</v>
      </c>
      <c r="BI76" s="11">
        <v>2645.0406061459275</v>
      </c>
      <c r="BJ76" s="11">
        <v>2617.6790855517102</v>
      </c>
      <c r="BK76" s="11">
        <v>2540.6636160583189</v>
      </c>
      <c r="BL76" s="11">
        <v>2296.0022319150544</v>
      </c>
      <c r="BM76" s="11">
        <v>2148.6339643311126</v>
      </c>
      <c r="BN76" s="11">
        <v>2115.6097929330431</v>
      </c>
      <c r="BO76" s="11">
        <v>2003.2239319704563</v>
      </c>
      <c r="BP76" s="11">
        <v>1993.4779309821581</v>
      </c>
      <c r="BQ76" s="11">
        <v>1903.5688814411378</v>
      </c>
      <c r="BR76" s="11">
        <v>1818.4694807962662</v>
      </c>
      <c r="BS76" s="11">
        <v>1787.8284458773633</v>
      </c>
      <c r="BT76" s="11">
        <v>1738.3498564080578</v>
      </c>
      <c r="BU76" s="11">
        <v>1680.4747556958673</v>
      </c>
      <c r="BV76" s="11">
        <v>1684.1182248149278</v>
      </c>
      <c r="BW76" s="11">
        <v>1534.8962719114008</v>
      </c>
      <c r="BX76" s="11">
        <v>1439.5648467009244</v>
      </c>
      <c r="BY76" s="11">
        <v>1315.3312251792429</v>
      </c>
      <c r="BZ76" s="11">
        <v>1297.4539157175889</v>
      </c>
      <c r="CA76" s="11">
        <v>1258.5828397771995</v>
      </c>
      <c r="CB76" s="11">
        <v>1196.7801944729056</v>
      </c>
      <c r="CC76" s="11">
        <v>1076.8711256159247</v>
      </c>
      <c r="CD76" s="11">
        <v>983.28698104480645</v>
      </c>
      <c r="CE76" s="11">
        <v>890.13305473280957</v>
      </c>
      <c r="CF76" s="11">
        <v>806.06315626515777</v>
      </c>
      <c r="CG76" s="11">
        <v>611.26190457490327</v>
      </c>
      <c r="CH76" s="11">
        <v>533.54554688138967</v>
      </c>
      <c r="CI76" s="11">
        <v>341.64413774536746</v>
      </c>
      <c r="CJ76" s="11">
        <v>266.62065946644026</v>
      </c>
      <c r="CK76" s="11">
        <v>176.37828361305691</v>
      </c>
      <c r="CL76" s="11">
        <v>148.37220335692172</v>
      </c>
      <c r="CM76" s="11">
        <v>99.892270493658032</v>
      </c>
      <c r="CN76" s="11">
        <v>40.898464186856074</v>
      </c>
      <c r="CO76" s="11">
        <v>3.3892888495756779E-12</v>
      </c>
      <c r="CP76" s="11">
        <v>40.877563324428039</v>
      </c>
      <c r="CQ76" s="11">
        <v>93.747745441791452</v>
      </c>
      <c r="CR76" s="11">
        <v>290.35659576714164</v>
      </c>
      <c r="CS76" s="11">
        <v>468.65074380830907</v>
      </c>
      <c r="CT76" s="11">
        <v>542.86089323674162</v>
      </c>
      <c r="CU76" s="11">
        <v>571.0654268570687</v>
      </c>
      <c r="CV76" s="11">
        <v>612.51768163981819</v>
      </c>
      <c r="CW76" s="11">
        <v>710.94339083750253</v>
      </c>
      <c r="CX76" s="11">
        <v>838.7416750054366</v>
      </c>
      <c r="CY76" s="11">
        <v>900.04440782315874</v>
      </c>
      <c r="CZ76" s="11">
        <v>956.82959289009364</v>
      </c>
      <c r="DA76" s="11">
        <v>1007.4348925611506</v>
      </c>
      <c r="DB76" s="11">
        <v>1057.1100856198491</v>
      </c>
      <c r="DC76" s="11">
        <v>1108.929718117623</v>
      </c>
      <c r="DD76" s="11">
        <v>1200.8542869596076</v>
      </c>
      <c r="DE76" s="11">
        <v>1212.2003787938343</v>
      </c>
      <c r="DF76" s="11">
        <v>1241.7619379462928</v>
      </c>
      <c r="DG76" s="11">
        <v>1252.0499840430559</v>
      </c>
      <c r="DH76" s="11">
        <v>1294.8748730921484</v>
      </c>
      <c r="DI76" s="11">
        <v>1330.8622385858589</v>
      </c>
      <c r="DJ76" s="11">
        <v>1372.7451231670186</v>
      </c>
      <c r="DK76" s="11">
        <v>1408.0593288606667</v>
      </c>
      <c r="DL76" s="11">
        <v>1734.9953143621324</v>
      </c>
      <c r="DM76" s="11">
        <v>1855.051089752337</v>
      </c>
      <c r="DN76" s="11">
        <v>1936.8539116761212</v>
      </c>
      <c r="DO76" s="11">
        <v>2027.5852402123353</v>
      </c>
      <c r="DP76" s="11">
        <v>2059.4038594250824</v>
      </c>
      <c r="DQ76" s="11">
        <v>2141.6359153674284</v>
      </c>
      <c r="DR76" s="11">
        <v>2157.0527446550595</v>
      </c>
      <c r="DS76" s="11">
        <v>2167.6907035136842</v>
      </c>
      <c r="DT76" s="11">
        <v>2178.473401971245</v>
      </c>
      <c r="DU76" s="11">
        <v>2190.745421027535</v>
      </c>
      <c r="DV76" s="11">
        <v>2192.2596832604727</v>
      </c>
      <c r="DW76" s="11">
        <v>2189.8733746601397</v>
      </c>
      <c r="DX76" s="11">
        <v>2125.26730080059</v>
      </c>
      <c r="DY76" s="11">
        <v>2218.802369945211</v>
      </c>
      <c r="DZ76" s="11">
        <v>2222.1413177241889</v>
      </c>
      <c r="EA76" s="11">
        <v>2248.1751553020081</v>
      </c>
      <c r="EB76" s="11">
        <v>2383.7907551821686</v>
      </c>
      <c r="EC76" s="11">
        <v>2416.5741031661214</v>
      </c>
      <c r="ED76" s="11">
        <v>2602.8207954532531</v>
      </c>
      <c r="EE76" s="11">
        <v>2672.3605577692279</v>
      </c>
      <c r="EF76" s="11">
        <v>2896.6990882885816</v>
      </c>
      <c r="EG76" s="11">
        <v>3071.6213790092074</v>
      </c>
      <c r="EH76" s="11">
        <v>3222.3584545286872</v>
      </c>
      <c r="EI76" s="11">
        <v>3340.544800846395</v>
      </c>
      <c r="EJ76" s="11">
        <v>3404.2100314330155</v>
      </c>
      <c r="EK76" s="11">
        <v>3452.4287690776932</v>
      </c>
      <c r="EL76" s="11">
        <v>3529.0105349436762</v>
      </c>
      <c r="EM76" s="11">
        <v>3535.8720897121161</v>
      </c>
      <c r="EN76" s="11">
        <v>3617.6103977590142</v>
      </c>
      <c r="EO76" s="11">
        <v>3707.7908251771737</v>
      </c>
      <c r="EP76" s="11">
        <v>3751.7171368554059</v>
      </c>
      <c r="EQ76" s="11">
        <v>3890.1022440261713</v>
      </c>
      <c r="ER76" s="11">
        <v>3963.653152765693</v>
      </c>
      <c r="ES76" s="11">
        <v>4100.0590404998084</v>
      </c>
      <c r="ET76" s="11">
        <v>4164.1144726325329</v>
      </c>
      <c r="EU76" s="11">
        <v>4239.8359903594464</v>
      </c>
      <c r="EV76" s="11">
        <v>4302.7367548714728</v>
      </c>
      <c r="EW76" s="11">
        <v>4372.2736464880891</v>
      </c>
      <c r="EX76" s="11">
        <v>4619.9714487905458</v>
      </c>
      <c r="EY76" s="11">
        <v>4701.8545531077798</v>
      </c>
      <c r="EZ76" s="11">
        <v>4872.9404287866546</v>
      </c>
      <c r="FA76" s="11">
        <v>5039.566910063756</v>
      </c>
      <c r="FB76" s="11">
        <v>5122.7414904950911</v>
      </c>
      <c r="FC76" s="11">
        <v>5164.422676977686</v>
      </c>
      <c r="FD76" s="11">
        <v>5219.4354376522806</v>
      </c>
      <c r="FE76" s="11">
        <v>5344.0119979062147</v>
      </c>
      <c r="FF76" s="11">
        <v>5517.1303128606196</v>
      </c>
      <c r="FG76" s="11">
        <v>5541.9992255713187</v>
      </c>
      <c r="FH76" s="11">
        <v>5586.3364259443388</v>
      </c>
      <c r="FI76" s="11">
        <v>5667.9059366502761</v>
      </c>
      <c r="FJ76" s="11">
        <v>5712.5230735233226</v>
      </c>
      <c r="FK76" s="11">
        <v>5729.9324651324223</v>
      </c>
      <c r="FL76" s="11">
        <v>5744.9544859748912</v>
      </c>
      <c r="FM76" s="11">
        <v>5749.7927892522475</v>
      </c>
      <c r="FN76" s="11">
        <v>5781.588365005302</v>
      </c>
      <c r="FO76" s="11">
        <v>5802.0744426106894</v>
      </c>
      <c r="FP76" s="11">
        <v>5825.7710571046546</v>
      </c>
      <c r="FQ76" s="11">
        <v>5850.9329594980218</v>
      </c>
      <c r="FR76" s="11">
        <v>5861.4159472291249</v>
      </c>
      <c r="FS76" s="11">
        <v>5905.0318136152082</v>
      </c>
      <c r="FT76" s="11">
        <v>5976.5334722583921</v>
      </c>
      <c r="FU76" s="11">
        <v>6080.2367186445654</v>
      </c>
      <c r="FV76" s="11">
        <v>6220.6686568793421</v>
      </c>
      <c r="FW76" s="11">
        <v>6266.1093149483868</v>
      </c>
      <c r="FX76" s="11">
        <v>6285.2660236490246</v>
      </c>
      <c r="FY76" s="11">
        <v>6306.671032419662</v>
      </c>
      <c r="FZ76" s="11">
        <v>6325.1893243481645</v>
      </c>
      <c r="GA76" s="11">
        <v>6353.579098461757</v>
      </c>
      <c r="GB76" s="11">
        <v>6375.789668307033</v>
      </c>
      <c r="GC76" s="11">
        <v>6407.1897464122803</v>
      </c>
      <c r="GD76" s="11">
        <v>6441.1856586829181</v>
      </c>
      <c r="GE76" s="11">
        <v>6465.9174080104813</v>
      </c>
      <c r="GF76" s="11">
        <v>6486.515355558081</v>
      </c>
      <c r="GG76" s="11">
        <v>6499.5763466696089</v>
      </c>
      <c r="GH76" s="11">
        <v>6512.7467759520887</v>
      </c>
      <c r="GI76" s="11">
        <v>6516.3275526270954</v>
      </c>
      <c r="GJ76" s="11">
        <v>6526.1011807728755</v>
      </c>
      <c r="GK76" s="11">
        <v>6531.2514755845541</v>
      </c>
      <c r="GL76" s="11">
        <v>6546.1333647282445</v>
      </c>
      <c r="GM76" s="11">
        <v>6531.3355754682925</v>
      </c>
      <c r="GN76" s="11">
        <v>6540.8269679663681</v>
      </c>
      <c r="GO76" s="11">
        <v>6548.8404586965626</v>
      </c>
      <c r="GP76" s="11">
        <v>6559.7813893788616</v>
      </c>
      <c r="GQ76" s="11">
        <v>6618.7440062763253</v>
      </c>
      <c r="GR76" s="11">
        <v>6739.0089614207282</v>
      </c>
      <c r="GS76" s="11">
        <v>6889.2825440375482</v>
      </c>
      <c r="GT76" s="11">
        <v>6953.6262923713612</v>
      </c>
      <c r="GU76" s="11">
        <v>6973.0125458976327</v>
      </c>
      <c r="GV76" s="11">
        <v>6998.3671038260345</v>
      </c>
      <c r="GW76" s="11">
        <v>7025.1059209457617</v>
      </c>
      <c r="GX76" s="11">
        <v>7052.4992778933174</v>
      </c>
      <c r="GY76" s="11">
        <v>7068.6753250311549</v>
      </c>
      <c r="GZ76" s="11">
        <v>7209.3173008232698</v>
      </c>
      <c r="HA76" s="11">
        <v>7229.4784477716794</v>
      </c>
      <c r="HB76" s="11">
        <v>7244.7758905734609</v>
      </c>
      <c r="HC76" s="11">
        <v>7261.0382606631274</v>
      </c>
      <c r="HD76" s="11">
        <v>7273.0492626794985</v>
      </c>
      <c r="HE76" s="11">
        <v>7280.6797779842773</v>
      </c>
      <c r="HF76" s="11">
        <v>7273.0770400286119</v>
      </c>
      <c r="HG76" s="11">
        <v>7320.8973364385884</v>
      </c>
      <c r="HH76" s="11">
        <v>7328.2771958898429</v>
      </c>
      <c r="HI76" s="11">
        <v>7355.9907272097525</v>
      </c>
      <c r="HJ76" s="11">
        <v>7365.1715727165783</v>
      </c>
      <c r="HK76" s="11">
        <v>7355.787597509413</v>
      </c>
      <c r="HL76" s="11">
        <v>7347.948486787518</v>
      </c>
      <c r="HM76" s="11">
        <v>7301.5937872125241</v>
      </c>
      <c r="HN76" s="11">
        <v>7240.6836230895915</v>
      </c>
      <c r="HO76" s="11">
        <v>7195.9285078921612</v>
      </c>
      <c r="HP76" s="11">
        <v>7211.5765740482811</v>
      </c>
      <c r="HQ76" s="11">
        <v>7201.7246394633867</v>
      </c>
      <c r="HR76" s="11">
        <v>7109.1270372901854</v>
      </c>
      <c r="HS76" s="11">
        <v>7117.5103373594757</v>
      </c>
      <c r="HT76" s="11">
        <v>7123.8331579056694</v>
      </c>
      <c r="HU76" s="11">
        <v>7085.8132727639013</v>
      </c>
      <c r="HV76" s="11">
        <v>7088.2154138448414</v>
      </c>
      <c r="HW76" s="11">
        <v>7094.2178188980915</v>
      </c>
      <c r="HX76" s="11">
        <v>7104.9162079284924</v>
      </c>
      <c r="HY76" s="11">
        <v>7118.1301223996916</v>
      </c>
      <c r="HZ76" s="11">
        <v>7132.124686153601</v>
      </c>
      <c r="IA76" s="11">
        <v>7246.1478917440782</v>
      </c>
      <c r="IB76" s="11">
        <v>7370.6140079538327</v>
      </c>
      <c r="IC76" s="11">
        <v>7412.7802574594816</v>
      </c>
      <c r="ID76" s="11">
        <v>7455.3194312023497</v>
      </c>
      <c r="IE76" s="11">
        <v>7493.3405710148936</v>
      </c>
      <c r="IF76" s="11">
        <v>7530.0261389298485</v>
      </c>
      <c r="IG76" s="11">
        <v>7645.4962448103097</v>
      </c>
      <c r="IH76" s="11">
        <v>7676.0142164508688</v>
      </c>
      <c r="II76" s="11">
        <v>7716.8614377482691</v>
      </c>
      <c r="IJ76" s="11">
        <v>7752.8514382644498</v>
      </c>
      <c r="IK76" s="11">
        <v>7803.553522404638</v>
      </c>
      <c r="IL76" s="11">
        <v>7842.0596839395357</v>
      </c>
      <c r="IM76" s="11">
        <v>7884.4982096681524</v>
      </c>
      <c r="IN76" s="11">
        <v>7947.8931272329464</v>
      </c>
      <c r="IO76" s="11">
        <v>8085.1739014526593</v>
      </c>
      <c r="IP76" s="11">
        <v>8117.4361601604014</v>
      </c>
      <c r="IQ76" s="11">
        <v>8117.8177762753194</v>
      </c>
      <c r="IR76" s="11">
        <v>8170.1589984761067</v>
      </c>
      <c r="IS76" s="11">
        <v>8235.9831836251851</v>
      </c>
      <c r="IT76" s="11">
        <v>8274.6582927023155</v>
      </c>
      <c r="IU76" s="11">
        <v>8297.1418575779771</v>
      </c>
      <c r="IV76" s="11">
        <v>8314.2901124791279</v>
      </c>
      <c r="IW76" s="11">
        <v>8320.1315816549941</v>
      </c>
      <c r="IX76" s="11">
        <v>8330.4690462648559</v>
      </c>
      <c r="IY76" s="11">
        <v>8351.2352154100263</v>
      </c>
      <c r="IZ76" s="11">
        <v>8391.560341400218</v>
      </c>
      <c r="JA76" s="11">
        <v>8440.9118616146079</v>
      </c>
      <c r="JB76" s="11">
        <v>8532.4056190283409</v>
      </c>
      <c r="JC76" s="11">
        <v>8641.2270128416167</v>
      </c>
      <c r="JD76" s="11">
        <v>8721.5237357781916</v>
      </c>
      <c r="JE76" s="11">
        <v>8740.593839096995</v>
      </c>
      <c r="JF76" s="11">
        <v>8754.5221264065749</v>
      </c>
      <c r="JG76" s="11">
        <v>8749.2138240167878</v>
      </c>
      <c r="JH76" s="11">
        <v>8833.0232800807407</v>
      </c>
      <c r="JI76" s="11">
        <v>8889.1632724540705</v>
      </c>
      <c r="JJ76" s="11">
        <v>8899.4382229993444</v>
      </c>
      <c r="JK76" s="11">
        <v>8871.5866202018296</v>
      </c>
      <c r="JL76" s="11">
        <v>8921.3270273614544</v>
      </c>
      <c r="JM76" s="11">
        <v>8919.4452493754015</v>
      </c>
      <c r="JN76" s="11">
        <v>8880.547012185476</v>
      </c>
      <c r="JO76" s="11">
        <v>9013.1488059758158</v>
      </c>
      <c r="JP76" s="11">
        <v>9120.133171740843</v>
      </c>
      <c r="JQ76" s="11">
        <v>9141.7943558442657</v>
      </c>
      <c r="JR76" s="11">
        <v>9187.5451650189189</v>
      </c>
      <c r="JS76" s="11">
        <v>9208.7536383327206</v>
      </c>
      <c r="JT76" s="11">
        <v>9321.3280366003219</v>
      </c>
      <c r="JU76" s="11">
        <v>9376.0333694066467</v>
      </c>
      <c r="JV76" s="11">
        <v>9351.6913689928642</v>
      </c>
      <c r="JW76" s="11">
        <v>9296.0698088458576</v>
      </c>
      <c r="JX76" s="11">
        <v>9295.1525614845705</v>
      </c>
      <c r="JY76" s="11">
        <v>9288.4503107782512</v>
      </c>
      <c r="JZ76" s="11">
        <v>9276.2279023068695</v>
      </c>
      <c r="KA76" s="11">
        <v>9267.5759355848804</v>
      </c>
      <c r="KB76" s="11">
        <v>9261.7225079048203</v>
      </c>
      <c r="KC76" s="11">
        <v>9247.1021996213585</v>
      </c>
      <c r="KD76" s="11">
        <v>9231.6362058137802</v>
      </c>
      <c r="KE76" s="11">
        <v>9229.5522131806265</v>
      </c>
      <c r="KF76" s="11">
        <v>9238.795611620968</v>
      </c>
      <c r="KG76" s="11">
        <v>9240.9309467992553</v>
      </c>
      <c r="KH76" s="11">
        <v>9255.8749099683246</v>
      </c>
      <c r="KI76" s="11">
        <v>9255.5811166431286</v>
      </c>
      <c r="KJ76" s="11">
        <v>9275.6311549986622</v>
      </c>
      <c r="KK76" s="11">
        <v>9278.217300675371</v>
      </c>
      <c r="KL76" s="23"/>
      <c r="KM76" s="11">
        <f>SMALL(Tabela2[[#This Row],[1]:[285]],1)</f>
        <v>3.3892888495756779E-12</v>
      </c>
      <c r="KN76" s="11">
        <f>MATCH(Tabela2[[#This Row],[1° menor]],Tabela2[[#This Row],[1]:[285]],0)</f>
        <v>80</v>
      </c>
      <c r="KO7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0.49999996909293121</v>
      </c>
      <c r="KP76" s="11">
        <f>VLOOKUP(Tabela2[[#This Row],[Shape]],shape!A:D,4,0)+VLOOKUP(Tabela2[[#This Row],[Shape]]+1,shape!A:E,5,0)*Tabela2[[#This Row],[% avanc]]</f>
        <v>2225.3320597514598</v>
      </c>
      <c r="KQ76" s="15">
        <f>Tabela2[[#This Row],[8686,881807]]/Tabela2[[#Headers],[8686,881807]]</f>
        <v>0.25617155950691756</v>
      </c>
      <c r="KR76" s="11">
        <f>Tabela2[[#This Row],[8686,881807]]-KP75</f>
        <v>469.73605650514651</v>
      </c>
      <c r="KS76" s="11">
        <f>(Tabela2[[#This Row],[hora bus]]-H75)*86400</f>
        <v>44.999999832361937</v>
      </c>
      <c r="KT76" s="11">
        <f>Tabela2[[#This Row],[desloc]]/Tabela2[[#This Row],[seconds]]</f>
        <v>10.438579072334438</v>
      </c>
      <c r="KU76" s="11">
        <f>Tabela2[[#This Row],[spd m/s]]*3.6</f>
        <v>37.578884660403979</v>
      </c>
      <c r="KV76" s="23"/>
      <c r="KW76" s="22">
        <f t="shared" si="18"/>
        <v>0</v>
      </c>
      <c r="KX76" s="23">
        <f t="shared" si="19"/>
        <v>0</v>
      </c>
      <c r="KY76" s="23">
        <f t="shared" si="20"/>
        <v>0</v>
      </c>
      <c r="KZ76" s="23">
        <f t="shared" si="21"/>
        <v>0</v>
      </c>
      <c r="LA76" s="23">
        <f t="shared" si="22"/>
        <v>0</v>
      </c>
      <c r="LB76" s="23">
        <f t="shared" si="23"/>
        <v>0</v>
      </c>
      <c r="LC76" s="23">
        <f t="shared" si="24"/>
        <v>0</v>
      </c>
      <c r="LD76" s="23">
        <f t="shared" si="25"/>
        <v>0</v>
      </c>
      <c r="LE76" s="23">
        <f t="shared" si="26"/>
        <v>2225.3320597514598</v>
      </c>
      <c r="LF76" s="22">
        <f t="shared" si="35"/>
        <v>0</v>
      </c>
      <c r="LG76" s="23">
        <f t="shared" si="27"/>
        <v>0</v>
      </c>
      <c r="LH76" s="23">
        <f t="shared" si="28"/>
        <v>0</v>
      </c>
      <c r="LI76" s="23">
        <f t="shared" si="29"/>
        <v>2225.3320597514598</v>
      </c>
      <c r="LJ76" s="23">
        <f t="shared" si="30"/>
        <v>8544.8116110658502</v>
      </c>
      <c r="LK76" s="23">
        <f t="shared" si="31"/>
        <v>0</v>
      </c>
      <c r="LL76" s="23">
        <f t="shared" si="32"/>
        <v>15</v>
      </c>
      <c r="LM76" s="23">
        <f t="shared" si="33"/>
        <v>0</v>
      </c>
      <c r="LN76" s="23">
        <f t="shared" si="34"/>
        <v>0</v>
      </c>
    </row>
    <row r="77" spans="1:326" x14ac:dyDescent="0.25">
      <c r="A77" s="22">
        <v>28</v>
      </c>
      <c r="B77" s="22">
        <v>2</v>
      </c>
      <c r="C77" s="23" t="s">
        <v>1329</v>
      </c>
      <c r="D77" s="22">
        <v>332</v>
      </c>
      <c r="E77" s="24">
        <v>0.88541666666666663</v>
      </c>
      <c r="F77" s="23" t="s">
        <v>775</v>
      </c>
      <c r="G77" s="23" t="b">
        <v>1</v>
      </c>
      <c r="H77" s="25">
        <v>43538.885960648149</v>
      </c>
      <c r="I77" s="26" t="s">
        <v>216</v>
      </c>
      <c r="J77" s="23" t="s">
        <v>217</v>
      </c>
      <c r="K77" s="11">
        <f>IF(AND(Tabela2[[#This Row],[hora bus]]=H76,Tabela2[[#This Row],[lat bus]]=I76,Tabela2[[#This Row],[lon bus]]=J76),1,0)</f>
        <v>0</v>
      </c>
      <c r="L77" s="23"/>
      <c r="M77" s="11">
        <v>143</v>
      </c>
      <c r="N77" s="11">
        <v>3778.7657022054591</v>
      </c>
      <c r="O77" s="11">
        <v>3773.0045542508128</v>
      </c>
      <c r="P77" s="11">
        <v>3764.6718534472575</v>
      </c>
      <c r="Q77" s="11">
        <v>3708.327277686933</v>
      </c>
      <c r="R77" s="11">
        <v>3622.8266130007082</v>
      </c>
      <c r="S77" s="11">
        <v>3601.9383019328002</v>
      </c>
      <c r="T77" s="11">
        <v>3582.5333992447145</v>
      </c>
      <c r="U77" s="11">
        <v>3571.3520928787366</v>
      </c>
      <c r="V77" s="11">
        <v>3556.0698193424828</v>
      </c>
      <c r="W77" s="11">
        <v>3545.6970747777523</v>
      </c>
      <c r="X77" s="11">
        <v>3536.6727162530756</v>
      </c>
      <c r="Y77" s="11">
        <v>3515.7911217230749</v>
      </c>
      <c r="Z77" s="11">
        <v>3504.1800026676824</v>
      </c>
      <c r="AA77" s="11">
        <v>3484.7987544261705</v>
      </c>
      <c r="AB77" s="11">
        <v>3476.4323080198915</v>
      </c>
      <c r="AC77" s="11">
        <v>3461.4798248047537</v>
      </c>
      <c r="AD77" s="11">
        <v>3437.1296995726934</v>
      </c>
      <c r="AE77" s="11">
        <v>3426.9003098080075</v>
      </c>
      <c r="AF77" s="11">
        <v>3355.4111497322192</v>
      </c>
      <c r="AG77" s="11">
        <v>3319.0845167998805</v>
      </c>
      <c r="AH77" s="11">
        <v>3288.2562126115381</v>
      </c>
      <c r="AI77" s="11">
        <v>3263.5442292848043</v>
      </c>
      <c r="AJ77" s="11">
        <v>3241.5488828360085</v>
      </c>
      <c r="AK77" s="11">
        <v>3225.7151493673209</v>
      </c>
      <c r="AL77" s="11">
        <v>3198.7536582664502</v>
      </c>
      <c r="AM77" s="11">
        <v>3187.0222450115834</v>
      </c>
      <c r="AN77" s="11">
        <v>3172.8026132566029</v>
      </c>
      <c r="AO77" s="11">
        <v>3161.3644034885851</v>
      </c>
      <c r="AP77" s="11">
        <v>3156.2882236284045</v>
      </c>
      <c r="AQ77" s="11">
        <v>3159.8837130444526</v>
      </c>
      <c r="AR77" s="11">
        <v>3158.0602081162842</v>
      </c>
      <c r="AS77" s="11">
        <v>3150.9436241468161</v>
      </c>
      <c r="AT77" s="11">
        <v>3155.8883574332353</v>
      </c>
      <c r="AU77" s="11">
        <v>3159.7087650335338</v>
      </c>
      <c r="AV77" s="11">
        <v>3150.5596936813245</v>
      </c>
      <c r="AW77" s="11">
        <v>3144.9470033357629</v>
      </c>
      <c r="AX77" s="11">
        <v>3141.609262961229</v>
      </c>
      <c r="AY77" s="11">
        <v>3130.2490507722032</v>
      </c>
      <c r="AZ77" s="11">
        <v>3110.883936360322</v>
      </c>
      <c r="BA77" s="11">
        <v>3083.5070546070328</v>
      </c>
      <c r="BB77" s="11">
        <v>3035.1433394697965</v>
      </c>
      <c r="BC77" s="11">
        <v>2961.9099663771262</v>
      </c>
      <c r="BD77" s="11">
        <v>2894.8013901657996</v>
      </c>
      <c r="BE77" s="11">
        <v>2873.3467494146958</v>
      </c>
      <c r="BF77" s="11">
        <v>2849.9024993021558</v>
      </c>
      <c r="BG77" s="11">
        <v>2811.6918131210027</v>
      </c>
      <c r="BH77" s="11">
        <v>2795.8778065878764</v>
      </c>
      <c r="BI77" s="11">
        <v>2777.8682157878784</v>
      </c>
      <c r="BJ77" s="11">
        <v>2750.6279863966383</v>
      </c>
      <c r="BK77" s="11">
        <v>2673.810967790499</v>
      </c>
      <c r="BL77" s="11">
        <v>2429.6541749644421</v>
      </c>
      <c r="BM77" s="11">
        <v>2282.8223037817884</v>
      </c>
      <c r="BN77" s="11">
        <v>2249.9830162426019</v>
      </c>
      <c r="BO77" s="11">
        <v>2137.61797507962</v>
      </c>
      <c r="BP77" s="11">
        <v>2127.8583696078758</v>
      </c>
      <c r="BQ77" s="11">
        <v>2037.8586711212579</v>
      </c>
      <c r="BR77" s="11">
        <v>1952.5385582856145</v>
      </c>
      <c r="BS77" s="11">
        <v>1921.699110765471</v>
      </c>
      <c r="BT77" s="11">
        <v>1872.1114942406648</v>
      </c>
      <c r="BU77" s="11">
        <v>1813.6036447319066</v>
      </c>
      <c r="BV77" s="11">
        <v>1815.8371051439153</v>
      </c>
      <c r="BW77" s="11">
        <v>1666.5807869715736</v>
      </c>
      <c r="BX77" s="11">
        <v>1572.462241862879</v>
      </c>
      <c r="BY77" s="11">
        <v>1449.0487276232407</v>
      </c>
      <c r="BZ77" s="11">
        <v>1431.647222447933</v>
      </c>
      <c r="CA77" s="11">
        <v>1392.8706187942889</v>
      </c>
      <c r="CB77" s="11">
        <v>1331.1100870152443</v>
      </c>
      <c r="CC77" s="11">
        <v>1211.245001855171</v>
      </c>
      <c r="CD77" s="11">
        <v>1117.691512981248</v>
      </c>
      <c r="CE77" s="11">
        <v>1024.5456802811414</v>
      </c>
      <c r="CF77" s="11">
        <v>940.47490939678733</v>
      </c>
      <c r="CG77" s="11">
        <v>745.6709958528395</v>
      </c>
      <c r="CH77" s="11">
        <v>667.95415790440563</v>
      </c>
      <c r="CI77" s="11">
        <v>476.04824689428705</v>
      </c>
      <c r="CJ77" s="11">
        <v>401.01198179059116</v>
      </c>
      <c r="CK77" s="11">
        <v>310.7758208505619</v>
      </c>
      <c r="CL77" s="11">
        <v>282.78296259532397</v>
      </c>
      <c r="CM77" s="11">
        <v>234.29023815775881</v>
      </c>
      <c r="CN77" s="11">
        <v>175.28382728879635</v>
      </c>
      <c r="CO77" s="11">
        <v>93.528854853744406</v>
      </c>
      <c r="CP77" s="11">
        <v>40.667126726854704</v>
      </c>
      <c r="CQ77" s="11">
        <v>1.0841461062227609E-10</v>
      </c>
      <c r="CR77" s="11">
        <v>155.95185595654345</v>
      </c>
      <c r="CS77" s="11">
        <v>334.2397732377982</v>
      </c>
      <c r="CT77" s="11">
        <v>408.44515940994722</v>
      </c>
      <c r="CU77" s="11">
        <v>436.64960596174467</v>
      </c>
      <c r="CV77" s="11">
        <v>478.10199525118901</v>
      </c>
      <c r="CW77" s="11">
        <v>576.52764997818201</v>
      </c>
      <c r="CX77" s="11">
        <v>704.32617207143437</v>
      </c>
      <c r="CY77" s="11">
        <v>765.62981810136353</v>
      </c>
      <c r="CZ77" s="11">
        <v>822.42337607928687</v>
      </c>
      <c r="DA77" s="11">
        <v>873.05327838218705</v>
      </c>
      <c r="DB77" s="11">
        <v>922.8062129992685</v>
      </c>
      <c r="DC77" s="11">
        <v>974.84593089121574</v>
      </c>
      <c r="DD77" s="11">
        <v>1066.9547602062162</v>
      </c>
      <c r="DE77" s="11">
        <v>1078.3859766352475</v>
      </c>
      <c r="DF77" s="11">
        <v>1108.0564536668305</v>
      </c>
      <c r="DG77" s="11">
        <v>1118.584695017154</v>
      </c>
      <c r="DH77" s="11">
        <v>1161.9167012102816</v>
      </c>
      <c r="DI77" s="11">
        <v>1198.6003957049093</v>
      </c>
      <c r="DJ77" s="11">
        <v>1240.2899141652022</v>
      </c>
      <c r="DK77" s="11">
        <v>1274.3474415362136</v>
      </c>
      <c r="DL77" s="11">
        <v>1600.6995304877869</v>
      </c>
      <c r="DM77" s="11">
        <v>1720.9431781270009</v>
      </c>
      <c r="DN77" s="11">
        <v>1802.9187612370604</v>
      </c>
      <c r="DO77" s="11">
        <v>1893.780426354127</v>
      </c>
      <c r="DP77" s="11">
        <v>1925.7619609934029</v>
      </c>
      <c r="DQ77" s="11">
        <v>2008.1250035060052</v>
      </c>
      <c r="DR77" s="11">
        <v>2023.5680167969922</v>
      </c>
      <c r="DS77" s="11">
        <v>2034.2277758849727</v>
      </c>
      <c r="DT77" s="11">
        <v>2044.9742920542535</v>
      </c>
      <c r="DU77" s="11">
        <v>2057.1601667701552</v>
      </c>
      <c r="DV77" s="11">
        <v>2058.5834828096872</v>
      </c>
      <c r="DW77" s="11">
        <v>2056.0964487215979</v>
      </c>
      <c r="DX77" s="11">
        <v>1991.1526383187222</v>
      </c>
      <c r="DY77" s="11">
        <v>2084.3927803872007</v>
      </c>
      <c r="DZ77" s="11">
        <v>2087.7373444812561</v>
      </c>
      <c r="EA77" s="11">
        <v>2113.7712208213916</v>
      </c>
      <c r="EB77" s="11">
        <v>2249.3750340475249</v>
      </c>
      <c r="EC77" s="11">
        <v>2282.1628159562006</v>
      </c>
      <c r="ED77" s="11">
        <v>2468.4164647462248</v>
      </c>
      <c r="EE77" s="11">
        <v>2537.9653750195703</v>
      </c>
      <c r="EF77" s="11">
        <v>2762.3587270039034</v>
      </c>
      <c r="EG77" s="11">
        <v>2937.3899553572373</v>
      </c>
      <c r="EH77" s="11">
        <v>3088.231288919013</v>
      </c>
      <c r="EI77" s="11">
        <v>3206.4764125380111</v>
      </c>
      <c r="EJ77" s="11">
        <v>3270.1534965075898</v>
      </c>
      <c r="EK77" s="11">
        <v>3318.4515362822531</v>
      </c>
      <c r="EL77" s="11">
        <v>3395.125913515189</v>
      </c>
      <c r="EM77" s="11">
        <v>3402.0712202687505</v>
      </c>
      <c r="EN77" s="11">
        <v>3483.894349810857</v>
      </c>
      <c r="EO77" s="11">
        <v>3574.0742991813195</v>
      </c>
      <c r="EP77" s="11">
        <v>3617.936689725891</v>
      </c>
      <c r="EQ77" s="11">
        <v>3756.239928705555</v>
      </c>
      <c r="ER77" s="11">
        <v>3829.7179284862182</v>
      </c>
      <c r="ES77" s="11">
        <v>3966.0658009181434</v>
      </c>
      <c r="ET77" s="11">
        <v>4030.0907159152357</v>
      </c>
      <c r="EU77" s="11">
        <v>4105.7814051315927</v>
      </c>
      <c r="EV77" s="11">
        <v>4168.6513463752344</v>
      </c>
      <c r="EW77" s="11">
        <v>4238.130202040973</v>
      </c>
      <c r="EX77" s="11">
        <v>4485.7736087376734</v>
      </c>
      <c r="EY77" s="11">
        <v>4567.6228877134963</v>
      </c>
      <c r="EZ77" s="11">
        <v>4738.6702977638179</v>
      </c>
      <c r="FA77" s="11">
        <v>4905.2813110032448</v>
      </c>
      <c r="FB77" s="11">
        <v>4988.4582537219476</v>
      </c>
      <c r="FC77" s="11">
        <v>5030.1420039144796</v>
      </c>
      <c r="FD77" s="11">
        <v>5085.1603666642641</v>
      </c>
      <c r="FE77" s="11">
        <v>5209.7499628627347</v>
      </c>
      <c r="FF77" s="11">
        <v>5382.8778787834126</v>
      </c>
      <c r="FG77" s="11">
        <v>5407.7487814772976</v>
      </c>
      <c r="FH77" s="11">
        <v>5452.0949234234213</v>
      </c>
      <c r="FI77" s="11">
        <v>5533.6677384769564</v>
      </c>
      <c r="FJ77" s="11">
        <v>5578.2755879407723</v>
      </c>
      <c r="FK77" s="11">
        <v>5595.6740828205902</v>
      </c>
      <c r="FL77" s="11">
        <v>5610.6851074554397</v>
      </c>
      <c r="FM77" s="11">
        <v>5615.5004238103547</v>
      </c>
      <c r="FN77" s="11">
        <v>5647.2697312340952</v>
      </c>
      <c r="FO77" s="11">
        <v>5667.7402536283616</v>
      </c>
      <c r="FP77" s="11">
        <v>5691.4238430336163</v>
      </c>
      <c r="FQ77" s="11">
        <v>5716.5771740324299</v>
      </c>
      <c r="FR77" s="11">
        <v>5727.0498182335896</v>
      </c>
      <c r="FS77" s="11">
        <v>5770.6531278965676</v>
      </c>
      <c r="FT77" s="11">
        <v>5842.1479769879397</v>
      </c>
      <c r="FU77" s="11">
        <v>5945.8537073683437</v>
      </c>
      <c r="FV77" s="11">
        <v>6086.2992357778248</v>
      </c>
      <c r="FW77" s="11">
        <v>6131.7566238673471</v>
      </c>
      <c r="FX77" s="11">
        <v>6150.9290291975676</v>
      </c>
      <c r="FY77" s="11">
        <v>6172.3485541870914</v>
      </c>
      <c r="FZ77" s="11">
        <v>6190.8790204831275</v>
      </c>
      <c r="GA77" s="11">
        <v>6219.2771153925096</v>
      </c>
      <c r="GB77" s="11">
        <v>6241.4920460508138</v>
      </c>
      <c r="GC77" s="11">
        <v>6272.8929146309874</v>
      </c>
      <c r="GD77" s="11">
        <v>6306.8870185660162</v>
      </c>
      <c r="GE77" s="11">
        <v>6331.617168130032</v>
      </c>
      <c r="GF77" s="11">
        <v>6352.2138334578667</v>
      </c>
      <c r="GG77" s="11">
        <v>6365.2772438288348</v>
      </c>
      <c r="GH77" s="11">
        <v>6378.4515997927692</v>
      </c>
      <c r="GI77" s="11">
        <v>6382.038920282359</v>
      </c>
      <c r="GJ77" s="11">
        <v>6391.827419835975</v>
      </c>
      <c r="GK77" s="11">
        <v>6397.0015557370525</v>
      </c>
      <c r="GL77" s="11">
        <v>6411.8993281051698</v>
      </c>
      <c r="GM77" s="11">
        <v>6397.1229448745635</v>
      </c>
      <c r="GN77" s="11">
        <v>6406.6491668853478</v>
      </c>
      <c r="GO77" s="11">
        <v>6414.6971150361596</v>
      </c>
      <c r="GP77" s="11">
        <v>6425.7040540708267</v>
      </c>
      <c r="GQ77" s="11">
        <v>6484.7766869220759</v>
      </c>
      <c r="GR77" s="11">
        <v>6605.1773953129787</v>
      </c>
      <c r="GS77" s="11">
        <v>6755.5557772522034</v>
      </c>
      <c r="GT77" s="11">
        <v>6819.9419177703876</v>
      </c>
      <c r="GU77" s="11">
        <v>6839.3421271363504</v>
      </c>
      <c r="GV77" s="11">
        <v>6864.7003945846627</v>
      </c>
      <c r="GW77" s="11">
        <v>6891.4352255441609</v>
      </c>
      <c r="GX77" s="11">
        <v>6918.817852426273</v>
      </c>
      <c r="GY77" s="11">
        <v>6934.9161573325409</v>
      </c>
      <c r="GZ77" s="11">
        <v>7075.4778104290635</v>
      </c>
      <c r="HA77" s="11">
        <v>7095.6236493984097</v>
      </c>
      <c r="HB77" s="11">
        <v>7110.9136666715858</v>
      </c>
      <c r="HC77" s="11">
        <v>7127.1722317088343</v>
      </c>
      <c r="HD77" s="11">
        <v>7139.1799363603877</v>
      </c>
      <c r="HE77" s="11">
        <v>7146.8028911619149</v>
      </c>
      <c r="HF77" s="11">
        <v>7139.301297645</v>
      </c>
      <c r="HG77" s="11">
        <v>7187.3115300138843</v>
      </c>
      <c r="HH77" s="11">
        <v>7194.8697319837456</v>
      </c>
      <c r="HI77" s="11">
        <v>7222.7300587159443</v>
      </c>
      <c r="HJ77" s="11">
        <v>7231.9996880382741</v>
      </c>
      <c r="HK77" s="11">
        <v>7222.7119501655179</v>
      </c>
      <c r="HL77" s="11">
        <v>7214.9847763322932</v>
      </c>
      <c r="HM77" s="11">
        <v>7168.7934521299658</v>
      </c>
      <c r="HN77" s="11">
        <v>7108.153404149426</v>
      </c>
      <c r="HO77" s="11">
        <v>7063.7226991177786</v>
      </c>
      <c r="HP77" s="11">
        <v>7079.5734160038965</v>
      </c>
      <c r="HQ77" s="11">
        <v>7069.8002689040732</v>
      </c>
      <c r="HR77" s="11">
        <v>6977.4978041889617</v>
      </c>
      <c r="HS77" s="11">
        <v>6986.2363367861262</v>
      </c>
      <c r="HT77" s="11">
        <v>6992.6911369687941</v>
      </c>
      <c r="HU77" s="11">
        <v>6954.8388976043316</v>
      </c>
      <c r="HV77" s="11">
        <v>6957.4663963307057</v>
      </c>
      <c r="HW77" s="11">
        <v>6963.6367375656928</v>
      </c>
      <c r="HX77" s="11">
        <v>6974.4924783971537</v>
      </c>
      <c r="HY77" s="11">
        <v>6987.8874520356494</v>
      </c>
      <c r="HZ77" s="11">
        <v>7002.2747993891599</v>
      </c>
      <c r="IA77" s="11">
        <v>7116.8853684488504</v>
      </c>
      <c r="IB77" s="11">
        <v>7241.7542096705947</v>
      </c>
      <c r="IC77" s="11">
        <v>7284.1350879761003</v>
      </c>
      <c r="ID77" s="11">
        <v>7326.8825974354459</v>
      </c>
      <c r="IE77" s="11">
        <v>7365.1116527159875</v>
      </c>
      <c r="IF77" s="11">
        <v>7402.1468064883529</v>
      </c>
      <c r="IG77" s="11">
        <v>7517.9120308812617</v>
      </c>
      <c r="IH77" s="11">
        <v>7548.5411972999773</v>
      </c>
      <c r="II77" s="11">
        <v>7589.4867053715498</v>
      </c>
      <c r="IJ77" s="11">
        <v>7625.5516351069946</v>
      </c>
      <c r="IK77" s="11">
        <v>7676.2884872218419</v>
      </c>
      <c r="IL77" s="11">
        <v>7714.8064121547259</v>
      </c>
      <c r="IM77" s="11">
        <v>7757.2618623066992</v>
      </c>
      <c r="IN77" s="11">
        <v>7820.6854855515121</v>
      </c>
      <c r="IO77" s="11">
        <v>7958.0070658832219</v>
      </c>
      <c r="IP77" s="11">
        <v>7990.288722034491</v>
      </c>
      <c r="IQ77" s="11">
        <v>7990.7147456450029</v>
      </c>
      <c r="IR77" s="11">
        <v>8043.1654192145015</v>
      </c>
      <c r="IS77" s="11">
        <v>8109.0910203058738</v>
      </c>
      <c r="IT77" s="11">
        <v>8147.8184112640683</v>
      </c>
      <c r="IU77" s="11">
        <v>8170.3334350725927</v>
      </c>
      <c r="IV77" s="11">
        <v>8187.5009459997527</v>
      </c>
      <c r="IW77" s="11">
        <v>8193.3541365734291</v>
      </c>
      <c r="IX77" s="11">
        <v>8203.7090409953798</v>
      </c>
      <c r="IY77" s="11">
        <v>8224.5033759351463</v>
      </c>
      <c r="IZ77" s="11">
        <v>8264.8699253985287</v>
      </c>
      <c r="JA77" s="11">
        <v>8314.2820696392209</v>
      </c>
      <c r="JB77" s="11">
        <v>8405.8312550320006</v>
      </c>
      <c r="JC77" s="11">
        <v>8514.6414499993589</v>
      </c>
      <c r="JD77" s="11">
        <v>8594.8827709406414</v>
      </c>
      <c r="JE77" s="11">
        <v>8613.9008602683189</v>
      </c>
      <c r="JF77" s="11">
        <v>8627.7719434517076</v>
      </c>
      <c r="JG77" s="11">
        <v>8622.19535337657</v>
      </c>
      <c r="JH77" s="11">
        <v>8705.9878398129276</v>
      </c>
      <c r="JI77" s="11">
        <v>8762.394551339954</v>
      </c>
      <c r="JJ77" s="11">
        <v>8772.7253215959372</v>
      </c>
      <c r="JK77" s="11">
        <v>8745.0858672577324</v>
      </c>
      <c r="JL77" s="11">
        <v>8795.0416802438394</v>
      </c>
      <c r="JM77" s="11">
        <v>8793.2241550345589</v>
      </c>
      <c r="JN77" s="11">
        <v>8754.8913570667555</v>
      </c>
      <c r="JO77" s="11">
        <v>8888.3629367580215</v>
      </c>
      <c r="JP77" s="11">
        <v>8995.792772044897</v>
      </c>
      <c r="JQ77" s="11">
        <v>9017.7006627764404</v>
      </c>
      <c r="JR77" s="11">
        <v>9063.3964473817123</v>
      </c>
      <c r="JS77" s="11">
        <v>9083.9807874733015</v>
      </c>
      <c r="JT77" s="11">
        <v>9195.9233899255469</v>
      </c>
      <c r="JU77" s="11">
        <v>9250.4176961020639</v>
      </c>
      <c r="JV77" s="11">
        <v>9226.1005935933081</v>
      </c>
      <c r="JW77" s="11">
        <v>9170.3280646817911</v>
      </c>
      <c r="JX77" s="11">
        <v>9169.1840423927333</v>
      </c>
      <c r="JY77" s="11">
        <v>9162.3821298775838</v>
      </c>
      <c r="JZ77" s="11">
        <v>9150.070518272747</v>
      </c>
      <c r="KA77" s="11">
        <v>9141.3293067227114</v>
      </c>
      <c r="KB77" s="11">
        <v>9135.4063956532664</v>
      </c>
      <c r="KC77" s="11">
        <v>9120.7041072642187</v>
      </c>
      <c r="KD77" s="11">
        <v>9105.2169423613886</v>
      </c>
      <c r="KE77" s="11">
        <v>9103.1986169614684</v>
      </c>
      <c r="KF77" s="11">
        <v>9112.4986367331931</v>
      </c>
      <c r="KG77" s="11">
        <v>9114.7063683201031</v>
      </c>
      <c r="KH77" s="11">
        <v>9129.7198994566079</v>
      </c>
      <c r="KI77" s="11">
        <v>9129.5079381610522</v>
      </c>
      <c r="KJ77" s="11">
        <v>9149.6322339535855</v>
      </c>
      <c r="KK77" s="11">
        <v>9152.2444882845539</v>
      </c>
      <c r="KL77" s="23"/>
      <c r="KM77" s="11">
        <f>SMALL(Tabela2[[#This Row],[1]:[285]],1)</f>
        <v>1.0841461062227609E-10</v>
      </c>
      <c r="KN77" s="11">
        <f>MATCH(Tabela2[[#This Row],[1° menor]],Tabela2[[#This Row],[1]:[285]],0)</f>
        <v>82</v>
      </c>
      <c r="KO7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0.20683018656520283</v>
      </c>
      <c r="KP77" s="11">
        <f>VLOOKUP(Tabela2[[#This Row],[Shape]],shape!A:D,4,0)+VLOOKUP(Tabela2[[#This Row],[Shape]]+1,shape!A:E,5,0)*Tabela2[[#This Row],[% avanc]]</f>
        <v>2292.5684028388664</v>
      </c>
      <c r="KQ77" s="15">
        <f>Tabela2[[#This Row],[8686,881807]]/Tabela2[[#Headers],[8686,881807]]</f>
        <v>0.26391154545138229</v>
      </c>
      <c r="KR77" s="11">
        <f>Tabela2[[#This Row],[8686,881807]]-KP76</f>
        <v>67.236343087406567</v>
      </c>
      <c r="KS77" s="11">
        <f>(Tabela2[[#This Row],[hora bus]]-H76)*86400</f>
        <v>46.000000066123903</v>
      </c>
      <c r="KT77" s="11">
        <f>Tabela2[[#This Row],[desloc]]/Tabela2[[#This Row],[seconds]]</f>
        <v>1.4616596302338245</v>
      </c>
      <c r="KU77" s="11">
        <f>Tabela2[[#This Row],[spd m/s]]*3.6</f>
        <v>5.2619746688417681</v>
      </c>
      <c r="KV77" s="23"/>
      <c r="KW77" s="22">
        <f t="shared" si="18"/>
        <v>0</v>
      </c>
      <c r="KX77" s="23">
        <f t="shared" si="19"/>
        <v>0</v>
      </c>
      <c r="KY77" s="23">
        <f t="shared" si="20"/>
        <v>0</v>
      </c>
      <c r="KZ77" s="23">
        <f t="shared" si="21"/>
        <v>0</v>
      </c>
      <c r="LA77" s="23">
        <f t="shared" si="22"/>
        <v>0</v>
      </c>
      <c r="LB77" s="23">
        <f t="shared" si="23"/>
        <v>0</v>
      </c>
      <c r="LC77" s="23">
        <f t="shared" si="24"/>
        <v>0</v>
      </c>
      <c r="LD77" s="23">
        <f t="shared" si="25"/>
        <v>0</v>
      </c>
      <c r="LE77" s="23">
        <f t="shared" si="26"/>
        <v>2292.5684028388664</v>
      </c>
      <c r="LF77" s="22">
        <f t="shared" si="35"/>
        <v>0</v>
      </c>
      <c r="LG77" s="23">
        <f t="shared" si="27"/>
        <v>0</v>
      </c>
      <c r="LH77" s="23">
        <f t="shared" si="28"/>
        <v>0</v>
      </c>
      <c r="LI77" s="23">
        <f t="shared" si="29"/>
        <v>2292.5684028388664</v>
      </c>
      <c r="LJ77" s="23">
        <f t="shared" si="30"/>
        <v>8544.8116110658502</v>
      </c>
      <c r="LK77" s="23">
        <f t="shared" si="31"/>
        <v>0</v>
      </c>
      <c r="LL77" s="23">
        <f t="shared" si="32"/>
        <v>14</v>
      </c>
      <c r="LM77" s="23">
        <f t="shared" si="33"/>
        <v>0</v>
      </c>
      <c r="LN77" s="23">
        <f t="shared" si="34"/>
        <v>0</v>
      </c>
    </row>
    <row r="78" spans="1:326" x14ac:dyDescent="0.25">
      <c r="A78" s="22">
        <v>30</v>
      </c>
      <c r="B78" s="22">
        <v>2</v>
      </c>
      <c r="C78" s="23" t="s">
        <v>1331</v>
      </c>
      <c r="D78" s="22">
        <v>332</v>
      </c>
      <c r="E78" s="24">
        <v>0.88611111111111107</v>
      </c>
      <c r="F78" s="23" t="s">
        <v>775</v>
      </c>
      <c r="G78" s="23" t="b">
        <v>1</v>
      </c>
      <c r="H78" s="25">
        <v>43538.886620370373</v>
      </c>
      <c r="I78" s="26" t="s">
        <v>350</v>
      </c>
      <c r="J78" s="23" t="s">
        <v>351</v>
      </c>
      <c r="K78" s="11">
        <f>IF(AND(Tabela2[[#This Row],[hora bus]]=H77,Tabela2[[#This Row],[lat bus]]=I77,Tabela2[[#This Row],[lon bus]]=J77),1,0)</f>
        <v>0</v>
      </c>
      <c r="L78" s="23"/>
      <c r="M78" s="11">
        <v>145</v>
      </c>
      <c r="N78" s="11">
        <v>4604.098450428477</v>
      </c>
      <c r="O78" s="11">
        <v>4598.0280627060929</v>
      </c>
      <c r="P78" s="11">
        <v>4589.3497561758131</v>
      </c>
      <c r="Q78" s="11">
        <v>4532.342057828605</v>
      </c>
      <c r="R78" s="11">
        <v>4446.5682956047613</v>
      </c>
      <c r="S78" s="11">
        <v>4425.8460696111661</v>
      </c>
      <c r="T78" s="11">
        <v>4406.2754458284535</v>
      </c>
      <c r="U78" s="11">
        <v>4394.81878607627</v>
      </c>
      <c r="V78" s="11">
        <v>4379.1256981559482</v>
      </c>
      <c r="W78" s="11">
        <v>4368.213400636022</v>
      </c>
      <c r="X78" s="11">
        <v>4358.6583511138124</v>
      </c>
      <c r="Y78" s="11">
        <v>4336.9251856681403</v>
      </c>
      <c r="Z78" s="11">
        <v>4324.2869583692473</v>
      </c>
      <c r="AA78" s="11">
        <v>4304.0229282539631</v>
      </c>
      <c r="AB78" s="11">
        <v>4295.0477487222824</v>
      </c>
      <c r="AC78" s="11">
        <v>4279.7079856809951</v>
      </c>
      <c r="AD78" s="11">
        <v>4255.1191180029891</v>
      </c>
      <c r="AE78" s="11">
        <v>4244.8500538867684</v>
      </c>
      <c r="AF78" s="11">
        <v>4174.1751797657935</v>
      </c>
      <c r="AG78" s="11">
        <v>4139.1479716272206</v>
      </c>
      <c r="AH78" s="11">
        <v>4108.9380442285192</v>
      </c>
      <c r="AI78" s="11">
        <v>4084.5032349172734</v>
      </c>
      <c r="AJ78" s="11">
        <v>4062.7159730531803</v>
      </c>
      <c r="AK78" s="11">
        <v>4047.0443768798095</v>
      </c>
      <c r="AL78" s="11">
        <v>4020.2678646845766</v>
      </c>
      <c r="AM78" s="11">
        <v>4008.7494446066612</v>
      </c>
      <c r="AN78" s="11">
        <v>3994.9716408610293</v>
      </c>
      <c r="AO78" s="11">
        <v>3984.4461919859077</v>
      </c>
      <c r="AP78" s="11">
        <v>3980.5510642606246</v>
      </c>
      <c r="AQ78" s="11">
        <v>3985.0302611205116</v>
      </c>
      <c r="AR78" s="11">
        <v>3983.8028742775214</v>
      </c>
      <c r="AS78" s="11">
        <v>3977.669376932186</v>
      </c>
      <c r="AT78" s="11">
        <v>3983.6693416880521</v>
      </c>
      <c r="AU78" s="11">
        <v>3988.0812140099192</v>
      </c>
      <c r="AV78" s="11">
        <v>3979.8082578189224</v>
      </c>
      <c r="AW78" s="11">
        <v>3975.6949086050099</v>
      </c>
      <c r="AX78" s="11">
        <v>3973.8374234583107</v>
      </c>
      <c r="AY78" s="11">
        <v>3963.5931450885441</v>
      </c>
      <c r="AZ78" s="11">
        <v>3945.134207203821</v>
      </c>
      <c r="BA78" s="11">
        <v>3918.6045254747687</v>
      </c>
      <c r="BB78" s="11">
        <v>3871.082191958486</v>
      </c>
      <c r="BC78" s="11">
        <v>3798.0750002347263</v>
      </c>
      <c r="BD78" s="11">
        <v>3730.9029332295254</v>
      </c>
      <c r="BE78" s="11">
        <v>3709.831271003784</v>
      </c>
      <c r="BF78" s="11">
        <v>3686.9943837201326</v>
      </c>
      <c r="BG78" s="11">
        <v>3649.7745609366821</v>
      </c>
      <c r="BH78" s="11">
        <v>3634.934687678322</v>
      </c>
      <c r="BI78" s="11">
        <v>3617.5527296293503</v>
      </c>
      <c r="BJ78" s="11">
        <v>3590.9365037257148</v>
      </c>
      <c r="BK78" s="11">
        <v>3515.147583916802</v>
      </c>
      <c r="BL78" s="11">
        <v>3273.6092642927283</v>
      </c>
      <c r="BM78" s="11">
        <v>3129.6068029900161</v>
      </c>
      <c r="BN78" s="11">
        <v>3097.8074071608821</v>
      </c>
      <c r="BO78" s="11">
        <v>2985.7161159448874</v>
      </c>
      <c r="BP78" s="11">
        <v>2976.0539186046472</v>
      </c>
      <c r="BQ78" s="11">
        <v>2885.8023266248956</v>
      </c>
      <c r="BR78" s="11">
        <v>2799.779290717664</v>
      </c>
      <c r="BS78" s="11">
        <v>2768.2714130013533</v>
      </c>
      <c r="BT78" s="11">
        <v>2718.3152662175203</v>
      </c>
      <c r="BU78" s="11">
        <v>2657.5048508666864</v>
      </c>
      <c r="BV78" s="11">
        <v>2654.4543216558322</v>
      </c>
      <c r="BW78" s="11">
        <v>2505.2147480294857</v>
      </c>
      <c r="BX78" s="11">
        <v>2415.7945635639207</v>
      </c>
      <c r="BY78" s="11">
        <v>2295.2398367700921</v>
      </c>
      <c r="BZ78" s="11">
        <v>2279.3797064726409</v>
      </c>
      <c r="CA78" s="11">
        <v>2240.8673094853871</v>
      </c>
      <c r="CB78" s="11">
        <v>2179.2109708458406</v>
      </c>
      <c r="CC78" s="11">
        <v>2059.4333858967407</v>
      </c>
      <c r="CD78" s="11">
        <v>1965.9150439349946</v>
      </c>
      <c r="CE78" s="11">
        <v>1872.7687138942078</v>
      </c>
      <c r="CF78" s="11">
        <v>1788.6998457416616</v>
      </c>
      <c r="CG78" s="11">
        <v>1593.8985279788785</v>
      </c>
      <c r="CH78" s="11">
        <v>1516.1823242027745</v>
      </c>
      <c r="CI78" s="11">
        <v>1324.27632241573</v>
      </c>
      <c r="CJ78" s="11">
        <v>1249.2391925044005</v>
      </c>
      <c r="CK78" s="11">
        <v>1159.001888723958</v>
      </c>
      <c r="CL78" s="11">
        <v>1131.0093891631941</v>
      </c>
      <c r="CM78" s="11">
        <v>1082.5178925183313</v>
      </c>
      <c r="CN78" s="11">
        <v>1023.5131469676783</v>
      </c>
      <c r="CO78" s="11">
        <v>941.73788234178517</v>
      </c>
      <c r="CP78" s="11">
        <v>888.86683252009186</v>
      </c>
      <c r="CQ78" s="11">
        <v>692.31293476374105</v>
      </c>
      <c r="CR78" s="11">
        <v>514.08137934878857</v>
      </c>
      <c r="CS78" s="11">
        <v>439.86463043544251</v>
      </c>
      <c r="CT78" s="11">
        <v>411.62800936357246</v>
      </c>
      <c r="CU78" s="11">
        <v>370.16157786716042</v>
      </c>
      <c r="CV78" s="11">
        <v>271.76311447299122</v>
      </c>
      <c r="CW78" s="11">
        <v>144.02837941983731</v>
      </c>
      <c r="CX78" s="11">
        <v>82.799622159412209</v>
      </c>
      <c r="CY78" s="11">
        <v>25.718268844497974</v>
      </c>
      <c r="CZ78" s="11">
        <v>1.6129320101754274E-12</v>
      </c>
      <c r="DA78" s="11">
        <v>25.811509346423467</v>
      </c>
      <c r="DB78" s="11">
        <v>78.120299429481534</v>
      </c>
      <c r="DC78" s="11">
        <v>135.60358337723176</v>
      </c>
      <c r="DD78" s="11">
        <v>231.61050487607559</v>
      </c>
      <c r="DE78" s="11">
        <v>244.40068504409496</v>
      </c>
      <c r="DF78" s="11">
        <v>275.90650370756305</v>
      </c>
      <c r="DG78" s="11">
        <v>290.56588619958484</v>
      </c>
      <c r="DH78" s="11">
        <v>342.69307471794917</v>
      </c>
      <c r="DI78" s="11">
        <v>390.55214551535892</v>
      </c>
      <c r="DJ78" s="11">
        <v>426.11663518723464</v>
      </c>
      <c r="DK78" s="11">
        <v>437.70441094208297</v>
      </c>
      <c r="DL78" s="11">
        <v>755.00748731745841</v>
      </c>
      <c r="DM78" s="11">
        <v>878.18190714403818</v>
      </c>
      <c r="DN78" s="11">
        <v>962.40619441596721</v>
      </c>
      <c r="DO78" s="11">
        <v>1054.8401879677383</v>
      </c>
      <c r="DP78" s="11">
        <v>1088.7119352318443</v>
      </c>
      <c r="DQ78" s="11">
        <v>1172.5537285485289</v>
      </c>
      <c r="DR78" s="11">
        <v>1188.2637926617545</v>
      </c>
      <c r="DS78" s="11">
        <v>1199.1390307162364</v>
      </c>
      <c r="DT78" s="11">
        <v>1209.3724890333178</v>
      </c>
      <c r="DU78" s="11">
        <v>1220.444387625743</v>
      </c>
      <c r="DV78" s="11">
        <v>1220.7162221897036</v>
      </c>
      <c r="DW78" s="11">
        <v>1216.9648790303736</v>
      </c>
      <c r="DX78" s="11">
        <v>1147.4126234328035</v>
      </c>
      <c r="DY78" s="11">
        <v>1236.4712337627943</v>
      </c>
      <c r="DZ78" s="11">
        <v>1239.5879135888713</v>
      </c>
      <c r="EA78" s="11">
        <v>1265.6238069338092</v>
      </c>
      <c r="EB78" s="11">
        <v>1401.2870104946298</v>
      </c>
      <c r="EC78" s="11">
        <v>1434.1974978497049</v>
      </c>
      <c r="ED78" s="11">
        <v>1620.605789430414</v>
      </c>
      <c r="EE78" s="11">
        <v>1689.9928320383549</v>
      </c>
      <c r="EF78" s="11">
        <v>1914.4559973212663</v>
      </c>
      <c r="EG78" s="11">
        <v>2090.185734389755</v>
      </c>
      <c r="EH78" s="11">
        <v>2241.7538900396121</v>
      </c>
      <c r="EI78" s="11">
        <v>2360.4117277680584</v>
      </c>
      <c r="EJ78" s="11">
        <v>2424.1610254554944</v>
      </c>
      <c r="EK78" s="11">
        <v>2473.0343662879623</v>
      </c>
      <c r="EL78" s="11">
        <v>2550.389768121619</v>
      </c>
      <c r="EM78" s="11">
        <v>2557.9533063689364</v>
      </c>
      <c r="EN78" s="11">
        <v>2640.3838797314097</v>
      </c>
      <c r="EO78" s="11">
        <v>2730.5290107733258</v>
      </c>
      <c r="EP78" s="11">
        <v>2773.8770987840717</v>
      </c>
      <c r="EQ78" s="11">
        <v>2911.5367807339626</v>
      </c>
      <c r="ER78" s="11">
        <v>2984.4602011396987</v>
      </c>
      <c r="ES78" s="11">
        <v>3120.3714243817981</v>
      </c>
      <c r="ET78" s="11">
        <v>3184.1700758243983</v>
      </c>
      <c r="EU78" s="11">
        <v>3259.6364353621598</v>
      </c>
      <c r="EV78" s="11">
        <v>3322.2868160747012</v>
      </c>
      <c r="EW78" s="11">
        <v>3391.3650774221423</v>
      </c>
      <c r="EX78" s="11">
        <v>3638.6398443596677</v>
      </c>
      <c r="EY78" s="11">
        <v>3720.2722426613432</v>
      </c>
      <c r="EZ78" s="11">
        <v>3891.0811075831684</v>
      </c>
      <c r="FA78" s="11">
        <v>4057.5973396260792</v>
      </c>
      <c r="FB78" s="11">
        <v>4140.7861225461993</v>
      </c>
      <c r="FC78" s="11">
        <v>4182.4832569003729</v>
      </c>
      <c r="FD78" s="11">
        <v>4237.531356337643</v>
      </c>
      <c r="FE78" s="11">
        <v>4362.192147299098</v>
      </c>
      <c r="FF78" s="11">
        <v>4535.3729042263731</v>
      </c>
      <c r="FG78" s="11">
        <v>4560.2543868088342</v>
      </c>
      <c r="FH78" s="11">
        <v>4604.6510210824499</v>
      </c>
      <c r="FI78" s="11">
        <v>4686.2412688375252</v>
      </c>
      <c r="FJ78" s="11">
        <v>4730.7939554098266</v>
      </c>
      <c r="FK78" s="11">
        <v>4748.1290584496037</v>
      </c>
      <c r="FL78" s="11">
        <v>4763.0769108171271</v>
      </c>
      <c r="FM78" s="11">
        <v>4767.7646222207077</v>
      </c>
      <c r="FN78" s="11">
        <v>4799.3914392693532</v>
      </c>
      <c r="FO78" s="11">
        <v>4819.7819952038963</v>
      </c>
      <c r="FP78" s="11">
        <v>4843.401520099027</v>
      </c>
      <c r="FQ78" s="11">
        <v>4868.5143741513648</v>
      </c>
      <c r="FR78" s="11">
        <v>4878.9418876761274</v>
      </c>
      <c r="FS78" s="11">
        <v>4922.4940351510804</v>
      </c>
      <c r="FT78" s="11">
        <v>4993.9639171712597</v>
      </c>
      <c r="FU78" s="11">
        <v>5097.6783195816452</v>
      </c>
      <c r="FV78" s="11">
        <v>5238.1766503362387</v>
      </c>
      <c r="FW78" s="11">
        <v>5283.7060257826424</v>
      </c>
      <c r="FX78" s="11">
        <v>5302.952708174731</v>
      </c>
      <c r="FY78" s="11">
        <v>5324.4442562020968</v>
      </c>
      <c r="FZ78" s="11">
        <v>5343.0372825103204</v>
      </c>
      <c r="GA78" s="11">
        <v>5371.4787815822719</v>
      </c>
      <c r="GB78" s="11">
        <v>5393.7165830723488</v>
      </c>
      <c r="GC78" s="11">
        <v>5425.1212347230976</v>
      </c>
      <c r="GD78" s="11">
        <v>5459.1052912293035</v>
      </c>
      <c r="GE78" s="11">
        <v>5483.8266443246312</v>
      </c>
      <c r="GF78" s="11">
        <v>5504.4162907903701</v>
      </c>
      <c r="GG78" s="11">
        <v>5517.492398118834</v>
      </c>
      <c r="GH78" s="11">
        <v>5530.6875452276699</v>
      </c>
      <c r="GI78" s="11">
        <v>5534.3100110131418</v>
      </c>
      <c r="GJ78" s="11">
        <v>5544.17964694288</v>
      </c>
      <c r="GK78" s="11">
        <v>5549.4869552692307</v>
      </c>
      <c r="GL78" s="11">
        <v>5564.4745127992355</v>
      </c>
      <c r="GM78" s="11">
        <v>5549.8224963982539</v>
      </c>
      <c r="GN78" s="11">
        <v>5559.5530359297909</v>
      </c>
      <c r="GO78" s="11">
        <v>5567.8070682373645</v>
      </c>
      <c r="GP78" s="11">
        <v>5579.2169360985536</v>
      </c>
      <c r="GQ78" s="11">
        <v>5638.9724934503583</v>
      </c>
      <c r="GR78" s="11">
        <v>5760.2290592110994</v>
      </c>
      <c r="GS78" s="11">
        <v>5911.2741827163582</v>
      </c>
      <c r="GT78" s="11">
        <v>5975.9316700532945</v>
      </c>
      <c r="GU78" s="11">
        <v>5995.4204921303963</v>
      </c>
      <c r="GV78" s="11">
        <v>6020.8002595697362</v>
      </c>
      <c r="GW78" s="11">
        <v>6047.5064078459609</v>
      </c>
      <c r="GX78" s="11">
        <v>6074.8166822746334</v>
      </c>
      <c r="GY78" s="11">
        <v>6090.4076531375749</v>
      </c>
      <c r="GZ78" s="11">
        <v>6230.4470350794536</v>
      </c>
      <c r="HA78" s="11">
        <v>6250.4943473305038</v>
      </c>
      <c r="HB78" s="11">
        <v>6265.7361860378796</v>
      </c>
      <c r="HC78" s="11">
        <v>6281.9696921852437</v>
      </c>
      <c r="HD78" s="11">
        <v>6293.9558552237831</v>
      </c>
      <c r="HE78" s="11">
        <v>6301.529621836472</v>
      </c>
      <c r="HF78" s="11">
        <v>6294.6723957818649</v>
      </c>
      <c r="HG78" s="11">
        <v>6343.903482727731</v>
      </c>
      <c r="HH78" s="11">
        <v>6352.6263248958694</v>
      </c>
      <c r="HI78" s="11">
        <v>6381.4523969055472</v>
      </c>
      <c r="HJ78" s="11">
        <v>6391.3096693162761</v>
      </c>
      <c r="HK78" s="11">
        <v>6382.6623351939388</v>
      </c>
      <c r="HL78" s="11">
        <v>6375.6837372742411</v>
      </c>
      <c r="HM78" s="11">
        <v>6330.5932257320555</v>
      </c>
      <c r="HN78" s="11">
        <v>6271.7856851655179</v>
      </c>
      <c r="HO78" s="11">
        <v>6229.5700644815543</v>
      </c>
      <c r="HP78" s="11">
        <v>6246.8094096938776</v>
      </c>
      <c r="HQ78" s="11">
        <v>6237.5778897583068</v>
      </c>
      <c r="HR78" s="11">
        <v>6147.3134212936548</v>
      </c>
      <c r="HS78" s="11">
        <v>6158.5090190443407</v>
      </c>
      <c r="HT78" s="11">
        <v>6165.879496786888</v>
      </c>
      <c r="HU78" s="11">
        <v>6129.1921440340484</v>
      </c>
      <c r="HV78" s="11">
        <v>6133.3840106363341</v>
      </c>
      <c r="HW78" s="11">
        <v>6140.7156396880719</v>
      </c>
      <c r="HX78" s="11">
        <v>6152.6559043602647</v>
      </c>
      <c r="HY78" s="11">
        <v>6167.2945443086601</v>
      </c>
      <c r="HZ78" s="11">
        <v>6184.3621768852836</v>
      </c>
      <c r="IA78" s="11">
        <v>6302.9738675794761</v>
      </c>
      <c r="IB78" s="11">
        <v>6430.5833593517345</v>
      </c>
      <c r="IC78" s="11">
        <v>6474.4211301290989</v>
      </c>
      <c r="ID78" s="11">
        <v>6518.5825008709917</v>
      </c>
      <c r="IE78" s="11">
        <v>6558.2198273773129</v>
      </c>
      <c r="IF78" s="11">
        <v>6597.6166314023922</v>
      </c>
      <c r="IG78" s="11">
        <v>6715.3708827608989</v>
      </c>
      <c r="IH78" s="11">
        <v>6746.7398149459741</v>
      </c>
      <c r="II78" s="11">
        <v>6788.3331695783572</v>
      </c>
      <c r="IJ78" s="11">
        <v>6824.8796942771005</v>
      </c>
      <c r="IK78" s="11">
        <v>6875.8190832021464</v>
      </c>
      <c r="IL78" s="11">
        <v>6914.3840075709304</v>
      </c>
      <c r="IM78" s="11">
        <v>6956.9120750465336</v>
      </c>
      <c r="IN78" s="11">
        <v>7020.4513765252732</v>
      </c>
      <c r="IO78" s="11">
        <v>7157.9853843283645</v>
      </c>
      <c r="IP78" s="11">
        <v>7190.3871200004778</v>
      </c>
      <c r="IQ78" s="11">
        <v>7191.09656507614</v>
      </c>
      <c r="IR78" s="11">
        <v>7244.252375763087</v>
      </c>
      <c r="IS78" s="11">
        <v>7310.833690386381</v>
      </c>
      <c r="IT78" s="11">
        <v>7349.8959562051105</v>
      </c>
      <c r="IU78" s="11">
        <v>7372.6112611003864</v>
      </c>
      <c r="IV78" s="11">
        <v>7389.9018783514193</v>
      </c>
      <c r="IW78" s="11">
        <v>7395.829054554868</v>
      </c>
      <c r="IX78" s="11">
        <v>7406.2912504819724</v>
      </c>
      <c r="IY78" s="11">
        <v>7427.2546035926825</v>
      </c>
      <c r="IZ78" s="11">
        <v>7467.8698592759238</v>
      </c>
      <c r="JA78" s="11">
        <v>7517.6427193972877</v>
      </c>
      <c r="JB78" s="11">
        <v>7609.4948318632196</v>
      </c>
      <c r="JC78" s="11">
        <v>7718.1578400362396</v>
      </c>
      <c r="JD78" s="11">
        <v>7797.9843972165454</v>
      </c>
      <c r="JE78" s="11">
        <v>7816.6355338811181</v>
      </c>
      <c r="JF78" s="11">
        <v>7830.1073482995662</v>
      </c>
      <c r="JG78" s="11">
        <v>7822.6680072677536</v>
      </c>
      <c r="JH78" s="11">
        <v>7906.301028560456</v>
      </c>
      <c r="JI78" s="11">
        <v>7964.5097505118201</v>
      </c>
      <c r="JJ78" s="11">
        <v>7975.2183196783171</v>
      </c>
      <c r="JK78" s="11">
        <v>7949.0147027021112</v>
      </c>
      <c r="JL78" s="11">
        <v>8000.4279551835807</v>
      </c>
      <c r="JM78" s="11">
        <v>7999.0430889740683</v>
      </c>
      <c r="JN78" s="11">
        <v>7964.5109899952395</v>
      </c>
      <c r="JO78" s="11">
        <v>8103.8249111615078</v>
      </c>
      <c r="JP78" s="11">
        <v>8214.2420052208545</v>
      </c>
      <c r="JQ78" s="11">
        <v>8237.7925893419942</v>
      </c>
      <c r="JR78" s="11">
        <v>8283.0734232455197</v>
      </c>
      <c r="JS78" s="11">
        <v>8299.3684591706042</v>
      </c>
      <c r="JT78" s="11">
        <v>8406.9684840990194</v>
      </c>
      <c r="JU78" s="11">
        <v>8460.0206202193549</v>
      </c>
      <c r="JV78" s="11">
        <v>8435.8912673042232</v>
      </c>
      <c r="JW78" s="11">
        <v>8379.1169470256809</v>
      </c>
      <c r="JX78" s="11">
        <v>8376.4535593291439</v>
      </c>
      <c r="JY78" s="11">
        <v>8368.9837753499942</v>
      </c>
      <c r="JZ78" s="11">
        <v>8356.0744677225703</v>
      </c>
      <c r="KA78" s="11">
        <v>8346.7355026483092</v>
      </c>
      <c r="KB78" s="11">
        <v>8340.3473088354294</v>
      </c>
      <c r="KC78" s="11">
        <v>8325.0956270347615</v>
      </c>
      <c r="KD78" s="11">
        <v>8309.475321963997</v>
      </c>
      <c r="KE78" s="11">
        <v>8307.9059747065421</v>
      </c>
      <c r="KF78" s="11">
        <v>8317.5854474660555</v>
      </c>
      <c r="KG78" s="11">
        <v>8320.2783260035376</v>
      </c>
      <c r="KH78" s="11">
        <v>8335.7580751437035</v>
      </c>
      <c r="KI78" s="11">
        <v>8336.0944265903254</v>
      </c>
      <c r="KJ78" s="11">
        <v>8356.7162388479701</v>
      </c>
      <c r="KK78" s="11">
        <v>8359.5034320987525</v>
      </c>
      <c r="KL78" s="23"/>
      <c r="KM78" s="11">
        <f>SMALL(Tabela2[[#This Row],[1]:[285]],1)</f>
        <v>1.6129320101754274E-12</v>
      </c>
      <c r="KN78" s="11">
        <f>MATCH(Tabela2[[#This Row],[1° menor]],Tabela2[[#This Row],[1]:[285]],0)</f>
        <v>91</v>
      </c>
      <c r="KO7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0.49999996115588452</v>
      </c>
      <c r="KP78" s="11">
        <f>VLOOKUP(Tabela2[[#This Row],[Shape]],shape!A:D,4,0)+VLOOKUP(Tabela2[[#This Row],[Shape]]+1,shape!A:E,5,0)*Tabela2[[#This Row],[% avanc]]</f>
        <v>2717.0109366155525</v>
      </c>
      <c r="KQ78" s="15">
        <f>Tabela2[[#This Row],[8686,881807]]/Tabela2[[#Headers],[8686,881807]]</f>
        <v>0.31277171682319316</v>
      </c>
      <c r="KR78" s="11">
        <f>Tabela2[[#This Row],[8686,881807]]-KP77</f>
        <v>424.4425337766861</v>
      </c>
      <c r="KS78" s="11">
        <f>(Tabela2[[#This Row],[hora bus]]-H77)*86400</f>
        <v>57.00000012293458</v>
      </c>
      <c r="KT78" s="11">
        <f>Tabela2[[#This Row],[desloc]]/Tabela2[[#This Row],[seconds]]</f>
        <v>7.4463602256363322</v>
      </c>
      <c r="KU78" s="11">
        <f>Tabela2[[#This Row],[spd m/s]]*3.6</f>
        <v>26.806896812290795</v>
      </c>
      <c r="KV78" s="23"/>
      <c r="KW78" s="22">
        <f t="shared" si="18"/>
        <v>0</v>
      </c>
      <c r="KX78" s="23">
        <f t="shared" si="19"/>
        <v>0</v>
      </c>
      <c r="KY78" s="23">
        <f t="shared" si="20"/>
        <v>0</v>
      </c>
      <c r="KZ78" s="23">
        <f t="shared" si="21"/>
        <v>0</v>
      </c>
      <c r="LA78" s="23">
        <f t="shared" si="22"/>
        <v>0</v>
      </c>
      <c r="LB78" s="23">
        <f t="shared" si="23"/>
        <v>0</v>
      </c>
      <c r="LC78" s="23">
        <f t="shared" si="24"/>
        <v>0</v>
      </c>
      <c r="LD78" s="23">
        <f t="shared" si="25"/>
        <v>0</v>
      </c>
      <c r="LE78" s="23">
        <f t="shared" si="26"/>
        <v>2717.0109366155525</v>
      </c>
      <c r="LF78" s="22">
        <f t="shared" si="35"/>
        <v>0</v>
      </c>
      <c r="LG78" s="23">
        <f t="shared" si="27"/>
        <v>0</v>
      </c>
      <c r="LH78" s="23">
        <f t="shared" si="28"/>
        <v>0</v>
      </c>
      <c r="LI78" s="23">
        <f t="shared" si="29"/>
        <v>2717.0109366155525</v>
      </c>
      <c r="LJ78" s="23">
        <f t="shared" si="30"/>
        <v>8544.8116110658502</v>
      </c>
      <c r="LK78" s="23">
        <f t="shared" si="31"/>
        <v>0</v>
      </c>
      <c r="LL78" s="23">
        <f t="shared" si="32"/>
        <v>13</v>
      </c>
      <c r="LM78" s="23">
        <f t="shared" si="33"/>
        <v>0</v>
      </c>
      <c r="LN78" s="23">
        <f t="shared" si="34"/>
        <v>0</v>
      </c>
    </row>
    <row r="79" spans="1:326" x14ac:dyDescent="0.25">
      <c r="A79" s="22">
        <v>31</v>
      </c>
      <c r="B79" s="22">
        <v>2</v>
      </c>
      <c r="C79" s="23" t="s">
        <v>1332</v>
      </c>
      <c r="D79" s="22">
        <v>332</v>
      </c>
      <c r="E79" s="24">
        <v>0.88680555555555551</v>
      </c>
      <c r="F79" s="23" t="s">
        <v>775</v>
      </c>
      <c r="G79" s="23" t="b">
        <v>1</v>
      </c>
      <c r="H79" s="25">
        <v>43538.887002314812</v>
      </c>
      <c r="I79" s="26" t="s">
        <v>310</v>
      </c>
      <c r="J79" s="23" t="s">
        <v>311</v>
      </c>
      <c r="K79" s="11">
        <f>IF(AND(Tabela2[[#This Row],[hora bus]]=H78,Tabela2[[#This Row],[lat bus]]=I78,Tabela2[[#This Row],[lon bus]]=J78),1,0)</f>
        <v>0</v>
      </c>
      <c r="L79" s="23"/>
      <c r="M79" s="11">
        <v>147</v>
      </c>
      <c r="N79" s="11">
        <v>4699.2748238902259</v>
      </c>
      <c r="O79" s="11">
        <v>4693.1368515150571</v>
      </c>
      <c r="P79" s="11">
        <v>4684.3834166416173</v>
      </c>
      <c r="Q79" s="11">
        <v>4627.2389892866577</v>
      </c>
      <c r="R79" s="11">
        <v>4541.4281954346534</v>
      </c>
      <c r="S79" s="11">
        <v>4520.7605936923455</v>
      </c>
      <c r="T79" s="11">
        <v>4501.1604920991003</v>
      </c>
      <c r="U79" s="11">
        <v>4489.6488193165496</v>
      </c>
      <c r="V79" s="11">
        <v>4473.8708126538104</v>
      </c>
      <c r="W79" s="11">
        <v>4462.8460816282286</v>
      </c>
      <c r="X79" s="11">
        <v>4453.1803844841506</v>
      </c>
      <c r="Y79" s="11">
        <v>4431.2709049655668</v>
      </c>
      <c r="Z79" s="11">
        <v>4418.4215497702462</v>
      </c>
      <c r="AA79" s="11">
        <v>4397.9796487584272</v>
      </c>
      <c r="AB79" s="11">
        <v>4388.8842871126008</v>
      </c>
      <c r="AC79" s="11">
        <v>4373.469859027683</v>
      </c>
      <c r="AD79" s="11">
        <v>4348.8403098550243</v>
      </c>
      <c r="AE79" s="11">
        <v>4338.570675553091</v>
      </c>
      <c r="AF79" s="11">
        <v>4268.0807065078243</v>
      </c>
      <c r="AG79" s="11">
        <v>4233.3451320578606</v>
      </c>
      <c r="AH79" s="11">
        <v>4203.278939496272</v>
      </c>
      <c r="AI79" s="11">
        <v>4178.9143249778335</v>
      </c>
      <c r="AJ79" s="11">
        <v>4157.1807682659974</v>
      </c>
      <c r="AK79" s="11">
        <v>4141.5514008790306</v>
      </c>
      <c r="AL79" s="11">
        <v>4114.8230700487029</v>
      </c>
      <c r="AM79" s="11">
        <v>4103.3578593380334</v>
      </c>
      <c r="AN79" s="11">
        <v>4089.6784745366931</v>
      </c>
      <c r="AO79" s="11">
        <v>4079.3509499169099</v>
      </c>
      <c r="AP79" s="11">
        <v>4075.7112993762853</v>
      </c>
      <c r="AQ79" s="11">
        <v>4080.3829591076114</v>
      </c>
      <c r="AR79" s="11">
        <v>4079.2866958592267</v>
      </c>
      <c r="AS79" s="11">
        <v>4073.3716222633743</v>
      </c>
      <c r="AT79" s="11">
        <v>4079.6081211416904</v>
      </c>
      <c r="AU79" s="11">
        <v>4084.1541185623419</v>
      </c>
      <c r="AV79" s="11">
        <v>4076.0830915901302</v>
      </c>
      <c r="AW79" s="11">
        <v>4072.3220936795633</v>
      </c>
      <c r="AX79" s="11">
        <v>4070.8219531196628</v>
      </c>
      <c r="AY79" s="11">
        <v>4060.8560708644541</v>
      </c>
      <c r="AZ79" s="11">
        <v>4042.6307282685507</v>
      </c>
      <c r="BA79" s="11">
        <v>4016.3253141905589</v>
      </c>
      <c r="BB79" s="11">
        <v>3969.0342259881272</v>
      </c>
      <c r="BC79" s="11">
        <v>3896.104687050537</v>
      </c>
      <c r="BD79" s="11">
        <v>3828.9370415724575</v>
      </c>
      <c r="BE79" s="11">
        <v>3807.9800944403746</v>
      </c>
      <c r="BF79" s="11">
        <v>3785.3122437781822</v>
      </c>
      <c r="BG79" s="11">
        <v>3748.3728934011815</v>
      </c>
      <c r="BH79" s="11">
        <v>3733.8143199600145</v>
      </c>
      <c r="BI79" s="11">
        <v>3716.6192156913248</v>
      </c>
      <c r="BJ79" s="11">
        <v>3690.1949084232647</v>
      </c>
      <c r="BK79" s="11">
        <v>3614.7380079062782</v>
      </c>
      <c r="BL79" s="11">
        <v>3374.1852817525451</v>
      </c>
      <c r="BM79" s="11">
        <v>3231.4847315270267</v>
      </c>
      <c r="BN79" s="11">
        <v>3200.3825193137063</v>
      </c>
      <c r="BO79" s="11">
        <v>3088.8161182086442</v>
      </c>
      <c r="BP79" s="11">
        <v>3079.5862107634593</v>
      </c>
      <c r="BQ79" s="11">
        <v>2989.6574621658615</v>
      </c>
      <c r="BR79" s="11">
        <v>2904.1265562142698</v>
      </c>
      <c r="BS79" s="11">
        <v>2872.9230454993176</v>
      </c>
      <c r="BT79" s="11">
        <v>2823.0873055142997</v>
      </c>
      <c r="BU79" s="11">
        <v>2762.745720550045</v>
      </c>
      <c r="BV79" s="11">
        <v>2760.4301224210117</v>
      </c>
      <c r="BW79" s="11">
        <v>2611.1749365771589</v>
      </c>
      <c r="BX79" s="11">
        <v>2521.1530322367612</v>
      </c>
      <c r="BY79" s="11">
        <v>2399.8925240035774</v>
      </c>
      <c r="BZ79" s="11">
        <v>2383.4475426155659</v>
      </c>
      <c r="CA79" s="11">
        <v>2344.7330640800897</v>
      </c>
      <c r="CB79" s="11">
        <v>2282.9505326331141</v>
      </c>
      <c r="CC79" s="11">
        <v>2162.9983428703526</v>
      </c>
      <c r="CD79" s="11">
        <v>2069.3028594561538</v>
      </c>
      <c r="CE79" s="11">
        <v>1976.0944914912993</v>
      </c>
      <c r="CF79" s="11">
        <v>1892.0492144603606</v>
      </c>
      <c r="CG79" s="11">
        <v>1697.292916149157</v>
      </c>
      <c r="CH79" s="11">
        <v>1619.6027923304141</v>
      </c>
      <c r="CI79" s="11">
        <v>1427.7379156605134</v>
      </c>
      <c r="CJ79" s="11">
        <v>1352.7717181840669</v>
      </c>
      <c r="CK79" s="11">
        <v>1262.5262958072356</v>
      </c>
      <c r="CL79" s="11">
        <v>1234.5054817080475</v>
      </c>
      <c r="CM79" s="11">
        <v>1186.0482554725745</v>
      </c>
      <c r="CN79" s="11">
        <v>1127.0746007131561</v>
      </c>
      <c r="CO79" s="11">
        <v>1045.2765093857104</v>
      </c>
      <c r="CP79" s="11">
        <v>992.41590548013721</v>
      </c>
      <c r="CQ79" s="11">
        <v>796.05091908327859</v>
      </c>
      <c r="CR79" s="11">
        <v>618.1608734038283</v>
      </c>
      <c r="CS79" s="11">
        <v>544.14597541564694</v>
      </c>
      <c r="CT79" s="11">
        <v>515.92973558270489</v>
      </c>
      <c r="CU79" s="11">
        <v>474.47274066138982</v>
      </c>
      <c r="CV79" s="11">
        <v>376.27830077428052</v>
      </c>
      <c r="CW79" s="11">
        <v>249.1547799087144</v>
      </c>
      <c r="CX79" s="11">
        <v>188.69329974660542</v>
      </c>
      <c r="CY79" s="11">
        <v>132.36437152953559</v>
      </c>
      <c r="CZ79" s="11">
        <v>81.337564683322199</v>
      </c>
      <c r="DA79" s="11">
        <v>28.906923497474668</v>
      </c>
      <c r="DB79" s="11">
        <v>3.8617997688561445E-12</v>
      </c>
      <c r="DC79" s="11">
        <v>29.128720823978767</v>
      </c>
      <c r="DD79" s="11">
        <v>125.48554155954881</v>
      </c>
      <c r="DE79" s="11">
        <v>138.32285893709357</v>
      </c>
      <c r="DF79" s="11">
        <v>169.97649274575997</v>
      </c>
      <c r="DG79" s="11">
        <v>185.16428132649258</v>
      </c>
      <c r="DH79" s="11">
        <v>238.69305807623809</v>
      </c>
      <c r="DI79" s="11">
        <v>288.34504160238009</v>
      </c>
      <c r="DJ79" s="11">
        <v>322.23888054532597</v>
      </c>
      <c r="DK79" s="11">
        <v>334.44428500502033</v>
      </c>
      <c r="DL79" s="11">
        <v>656.4135911302368</v>
      </c>
      <c r="DM79" s="11">
        <v>781.91821277513623</v>
      </c>
      <c r="DN79" s="11">
        <v>867.35376419343334</v>
      </c>
      <c r="DO79" s="11">
        <v>960.51142040815967</v>
      </c>
      <c r="DP79" s="11">
        <v>995.20268868859807</v>
      </c>
      <c r="DQ79" s="11">
        <v>1079.6529649719082</v>
      </c>
      <c r="DR79" s="11">
        <v>1095.4513170397063</v>
      </c>
      <c r="DS79" s="11">
        <v>1106.3927200048324</v>
      </c>
      <c r="DT79" s="11">
        <v>1116.332162593299</v>
      </c>
      <c r="DU79" s="11">
        <v>1126.8249450449864</v>
      </c>
      <c r="DV79" s="11">
        <v>1126.4988179288582</v>
      </c>
      <c r="DW79" s="11">
        <v>1122.0828814471224</v>
      </c>
      <c r="DX79" s="11">
        <v>1049.1376173083231</v>
      </c>
      <c r="DY79" s="11">
        <v>1134.7316543559525</v>
      </c>
      <c r="DZ79" s="11">
        <v>1136.9022651420146</v>
      </c>
      <c r="EA79" s="11">
        <v>1162.9129948527429</v>
      </c>
      <c r="EB79" s="11">
        <v>1299.1428009718645</v>
      </c>
      <c r="EC79" s="11">
        <v>1332.2766822364049</v>
      </c>
      <c r="ED79" s="11">
        <v>1518.9317429739656</v>
      </c>
      <c r="EE79" s="11">
        <v>1587.5169101314877</v>
      </c>
      <c r="EF79" s="11">
        <v>1810.662923929473</v>
      </c>
      <c r="EG79" s="11">
        <v>1985.6558684037525</v>
      </c>
      <c r="EH79" s="11">
        <v>2136.7930016299988</v>
      </c>
      <c r="EI79" s="11">
        <v>2255.2676183957474</v>
      </c>
      <c r="EJ79" s="11">
        <v>2318.9908518979123</v>
      </c>
      <c r="EK79" s="11">
        <v>2367.6778628914062</v>
      </c>
      <c r="EL79" s="11">
        <v>2444.8127842124359</v>
      </c>
      <c r="EM79" s="11">
        <v>2452.2262347776864</v>
      </c>
      <c r="EN79" s="11">
        <v>2534.5166430820595</v>
      </c>
      <c r="EO79" s="11">
        <v>2624.6740938080579</v>
      </c>
      <c r="EP79" s="11">
        <v>2668.1483896860577</v>
      </c>
      <c r="EQ79" s="11">
        <v>2805.9756872307462</v>
      </c>
      <c r="ER79" s="11">
        <v>2879.0682067371531</v>
      </c>
      <c r="ES79" s="11">
        <v>3015.1240407926007</v>
      </c>
      <c r="ET79" s="11">
        <v>3079.0070908081266</v>
      </c>
      <c r="EU79" s="11">
        <v>3154.5624469462755</v>
      </c>
      <c r="EV79" s="11">
        <v>3217.3062023398534</v>
      </c>
      <c r="EW79" s="11">
        <v>3286.5831136432707</v>
      </c>
      <c r="EX79" s="11">
        <v>3534.0561256158912</v>
      </c>
      <c r="EY79" s="11">
        <v>3615.8335526196338</v>
      </c>
      <c r="EZ79" s="11">
        <v>3786.8236113800235</v>
      </c>
      <c r="FA79" s="11">
        <v>3953.4191160916721</v>
      </c>
      <c r="FB79" s="11">
        <v>4036.5972735182891</v>
      </c>
      <c r="FC79" s="11">
        <v>4078.2825573777081</v>
      </c>
      <c r="FD79" s="11">
        <v>4133.3051132719393</v>
      </c>
      <c r="FE79" s="11">
        <v>4257.9079855294704</v>
      </c>
      <c r="FF79" s="11">
        <v>4431.0468473519704</v>
      </c>
      <c r="FG79" s="11">
        <v>4455.9204395104534</v>
      </c>
      <c r="FH79" s="11">
        <v>4500.2804179509394</v>
      </c>
      <c r="FI79" s="11">
        <v>4581.8580233798721</v>
      </c>
      <c r="FJ79" s="11">
        <v>4626.4513450208824</v>
      </c>
      <c r="FK79" s="11">
        <v>4643.8353608711477</v>
      </c>
      <c r="FL79" s="11">
        <v>4658.8344227954994</v>
      </c>
      <c r="FM79" s="11">
        <v>4663.6410686028958</v>
      </c>
      <c r="FN79" s="11">
        <v>4695.4133931743472</v>
      </c>
      <c r="FO79" s="11">
        <v>4715.9032651714069</v>
      </c>
      <c r="FP79" s="11">
        <v>4739.6144964848727</v>
      </c>
      <c r="FQ79" s="11">
        <v>4764.7926298538878</v>
      </c>
      <c r="FR79" s="11">
        <v>4775.3097568441135</v>
      </c>
      <c r="FS79" s="11">
        <v>4818.98131527856</v>
      </c>
      <c r="FT79" s="11">
        <v>4890.5239751804374</v>
      </c>
      <c r="FU79" s="11">
        <v>4994.2111794730472</v>
      </c>
      <c r="FV79" s="11">
        <v>5134.576388981749</v>
      </c>
      <c r="FW79" s="11">
        <v>5179.963495812467</v>
      </c>
      <c r="FX79" s="11">
        <v>5199.0974173643081</v>
      </c>
      <c r="FY79" s="11">
        <v>5220.4950842851449</v>
      </c>
      <c r="FZ79" s="11">
        <v>5239.0164951776169</v>
      </c>
      <c r="GA79" s="11">
        <v>5267.4116364967367</v>
      </c>
      <c r="GB79" s="11">
        <v>5289.6263813357991</v>
      </c>
      <c r="GC79" s="11">
        <v>5321.027252162994</v>
      </c>
      <c r="GD79" s="11">
        <v>5355.0212641156559</v>
      </c>
      <c r="GE79" s="11">
        <v>5379.7514579423469</v>
      </c>
      <c r="GF79" s="11">
        <v>5400.3482037278118</v>
      </c>
      <c r="GG79" s="11">
        <v>5413.4116178765998</v>
      </c>
      <c r="GH79" s="11">
        <v>5426.5861013299427</v>
      </c>
      <c r="GI79" s="11">
        <v>5430.1754226770954</v>
      </c>
      <c r="GJ79" s="11">
        <v>5439.9731913334881</v>
      </c>
      <c r="GK79" s="11">
        <v>5445.1741014753907</v>
      </c>
      <c r="GL79" s="11">
        <v>5460.0938477165746</v>
      </c>
      <c r="GM79" s="11">
        <v>5445.360508552928</v>
      </c>
      <c r="GN79" s="11">
        <v>5454.9650715008511</v>
      </c>
      <c r="GO79" s="11">
        <v>5463.1076875557255</v>
      </c>
      <c r="GP79" s="11">
        <v>5474.3327996741691</v>
      </c>
      <c r="GQ79" s="11">
        <v>5533.8268607953369</v>
      </c>
      <c r="GR79" s="11">
        <v>5654.8200099551086</v>
      </c>
      <c r="GS79" s="11">
        <v>5805.6895871039605</v>
      </c>
      <c r="GT79" s="11">
        <v>5870.2835856806687</v>
      </c>
      <c r="GU79" s="11">
        <v>5889.7527739193083</v>
      </c>
      <c r="GV79" s="11">
        <v>5915.1281500775731</v>
      </c>
      <c r="GW79" s="11">
        <v>5941.8410974071721</v>
      </c>
      <c r="GX79" s="11">
        <v>5969.1680373305317</v>
      </c>
      <c r="GY79" s="11">
        <v>5984.8862056581711</v>
      </c>
      <c r="GZ79" s="11">
        <v>6125.0595267860881</v>
      </c>
      <c r="HA79" s="11">
        <v>6145.1349689609879</v>
      </c>
      <c r="HB79" s="11">
        <v>6160.3908901196055</v>
      </c>
      <c r="HC79" s="11">
        <v>6176.631877985038</v>
      </c>
      <c r="HD79" s="11">
        <v>6188.6244770435142</v>
      </c>
      <c r="HE79" s="11">
        <v>6196.2131113884243</v>
      </c>
      <c r="HF79" s="11">
        <v>6189.1915843112229</v>
      </c>
      <c r="HG79" s="11">
        <v>6238.1375980925632</v>
      </c>
      <c r="HH79" s="11">
        <v>6246.647021619855</v>
      </c>
      <c r="HI79" s="11">
        <v>6275.3195618847803</v>
      </c>
      <c r="HJ79" s="11">
        <v>6285.0949820007036</v>
      </c>
      <c r="HK79" s="11">
        <v>6276.3668913884067</v>
      </c>
      <c r="HL79" s="11">
        <v>6269.3011089332067</v>
      </c>
      <c r="HM79" s="11">
        <v>6224.0993690624064</v>
      </c>
      <c r="HN79" s="11">
        <v>6165.1362520813936</v>
      </c>
      <c r="HO79" s="11">
        <v>6122.7706316651738</v>
      </c>
      <c r="HP79" s="11">
        <v>6139.9310811483456</v>
      </c>
      <c r="HQ79" s="11">
        <v>6130.6739335768916</v>
      </c>
      <c r="HR79" s="11">
        <v>6040.3357658056566</v>
      </c>
      <c r="HS79" s="11">
        <v>6051.4542095239885</v>
      </c>
      <c r="HT79" s="11">
        <v>6058.8042907104764</v>
      </c>
      <c r="HU79" s="11">
        <v>6022.0984339310571</v>
      </c>
      <c r="HV79" s="11">
        <v>6026.2701053101728</v>
      </c>
      <c r="HW79" s="11">
        <v>6033.5925666529283</v>
      </c>
      <c r="HX79" s="11">
        <v>6045.5281117344339</v>
      </c>
      <c r="HY79" s="11">
        <v>6060.1656784630932</v>
      </c>
      <c r="HZ79" s="11">
        <v>6077.2475581749322</v>
      </c>
      <c r="IA79" s="11">
        <v>6195.9037304650919</v>
      </c>
      <c r="IB79" s="11">
        <v>6323.5581959865658</v>
      </c>
      <c r="IC79" s="11">
        <v>6367.426738366531</v>
      </c>
      <c r="ID79" s="11">
        <v>6411.6210272201633</v>
      </c>
      <c r="IE79" s="11">
        <v>6451.2941234148975</v>
      </c>
      <c r="IF79" s="11">
        <v>6490.7581164032836</v>
      </c>
      <c r="IG79" s="11">
        <v>6608.5716362830599</v>
      </c>
      <c r="IH79" s="11">
        <v>6639.9641314314058</v>
      </c>
      <c r="II79" s="11">
        <v>6681.5783903221536</v>
      </c>
      <c r="IJ79" s="11">
        <v>6718.1403605513406</v>
      </c>
      <c r="IK79" s="11">
        <v>6769.0855907447585</v>
      </c>
      <c r="IL79" s="11">
        <v>6807.6510749252957</v>
      </c>
      <c r="IM79" s="11">
        <v>6850.1802815704195</v>
      </c>
      <c r="IN79" s="11">
        <v>6913.7210294746465</v>
      </c>
      <c r="IO79" s="11">
        <v>7051.2603042132569</v>
      </c>
      <c r="IP79" s="11">
        <v>7083.6658247769319</v>
      </c>
      <c r="IQ79" s="11">
        <v>7084.3846106781284</v>
      </c>
      <c r="IR79" s="11">
        <v>7137.5641958500564</v>
      </c>
      <c r="IS79" s="11">
        <v>7204.1680224532984</v>
      </c>
      <c r="IT79" s="11">
        <v>7243.2418491371573</v>
      </c>
      <c r="IU79" s="11">
        <v>7265.9640846641232</v>
      </c>
      <c r="IV79" s="11">
        <v>7283.2589967439653</v>
      </c>
      <c r="IW79" s="11">
        <v>7289.1887286246583</v>
      </c>
      <c r="IX79" s="11">
        <v>7299.6545367728304</v>
      </c>
      <c r="IY79" s="11">
        <v>7320.6234389713418</v>
      </c>
      <c r="IZ79" s="11">
        <v>7361.2469080085475</v>
      </c>
      <c r="JA79" s="11">
        <v>7411.0316437861429</v>
      </c>
      <c r="JB79" s="11">
        <v>7502.8927086048488</v>
      </c>
      <c r="JC79" s="11">
        <v>7611.5476586762761</v>
      </c>
      <c r="JD79" s="11">
        <v>7691.3572057545198</v>
      </c>
      <c r="JE79" s="11">
        <v>7709.9941764907735</v>
      </c>
      <c r="JF79" s="11">
        <v>7723.4508927103079</v>
      </c>
      <c r="JG79" s="11">
        <v>7715.9453385072184</v>
      </c>
      <c r="JH79" s="11">
        <v>7799.5711209477086</v>
      </c>
      <c r="JI79" s="11">
        <v>7857.8421420728264</v>
      </c>
      <c r="JJ79" s="11">
        <v>7868.5644371304907</v>
      </c>
      <c r="JK79" s="11">
        <v>7842.4154693983864</v>
      </c>
      <c r="JL79" s="11">
        <v>7893.8844024309674</v>
      </c>
      <c r="JM79" s="11">
        <v>7892.5167207069208</v>
      </c>
      <c r="JN79" s="11">
        <v>7858.1472725780422</v>
      </c>
      <c r="JO79" s="11">
        <v>7997.7239605260202</v>
      </c>
      <c r="JP79" s="11">
        <v>8108.2847148027768</v>
      </c>
      <c r="JQ79" s="11">
        <v>8131.9177063026809</v>
      </c>
      <c r="JR79" s="11">
        <v>8177.175676379502</v>
      </c>
      <c r="JS79" s="11">
        <v>8193.2577722773749</v>
      </c>
      <c r="JT79" s="11">
        <v>8300.652257046755</v>
      </c>
      <c r="JU79" s="11">
        <v>8353.6396979128785</v>
      </c>
      <c r="JV79" s="11">
        <v>8329.5192287515129</v>
      </c>
      <c r="JW79" s="11">
        <v>8272.7032384502127</v>
      </c>
      <c r="JX79" s="11">
        <v>8269.9764460438928</v>
      </c>
      <c r="JY79" s="11">
        <v>8262.47961385294</v>
      </c>
      <c r="JZ79" s="11">
        <v>8249.5465032380725</v>
      </c>
      <c r="KA79" s="11">
        <v>8240.1840437069295</v>
      </c>
      <c r="KB79" s="11">
        <v>8233.7777974129349</v>
      </c>
      <c r="KC79" s="11">
        <v>8218.5051162396721</v>
      </c>
      <c r="KD79" s="11">
        <v>8202.8800269924359</v>
      </c>
      <c r="KE79" s="11">
        <v>8201.3281151386018</v>
      </c>
      <c r="KF79" s="11">
        <v>8211.0221986460056</v>
      </c>
      <c r="KG79" s="11">
        <v>8213.7340184431105</v>
      </c>
      <c r="KH79" s="11">
        <v>8229.232096438478</v>
      </c>
      <c r="KI79" s="11">
        <v>8229.5903852716983</v>
      </c>
      <c r="KJ79" s="11">
        <v>8250.2321995571219</v>
      </c>
      <c r="KK79" s="11">
        <v>8253.0265081531124</v>
      </c>
      <c r="KL79" s="23"/>
      <c r="KM79" s="11">
        <f>SMALL(Tabela2[[#This Row],[1]:[285]],1)</f>
        <v>3.8617997688561445E-12</v>
      </c>
      <c r="KN79" s="11">
        <f>MATCH(Tabela2[[#This Row],[1° menor]],Tabela2[[#This Row],[1]:[285]],0)</f>
        <v>93</v>
      </c>
      <c r="KO7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0.49999991857125453</v>
      </c>
      <c r="KP79" s="11">
        <f>VLOOKUP(Tabela2[[#This Row],[Shape]],shape!A:D,4,0)+VLOOKUP(Tabela2[[#This Row],[Shape]]+1,shape!A:E,5,0)*Tabela2[[#This Row],[% avanc]]</f>
        <v>2770.8691990630255</v>
      </c>
      <c r="KQ79" s="15">
        <f>Tabela2[[#This Row],[8686,881807]]/Tabela2[[#Headers],[8686,881807]]</f>
        <v>0.31897167022926731</v>
      </c>
      <c r="KR79" s="11">
        <f>Tabela2[[#This Row],[8686,881807]]-KP78</f>
        <v>53.858262447472953</v>
      </c>
      <c r="KS79" s="11">
        <f>(Tabela2[[#This Row],[hora bus]]-H78)*86400</f>
        <v>32.999999541789293</v>
      </c>
      <c r="KT79" s="11">
        <f>Tabela2[[#This Row],[desloc]]/Tabela2[[#This Row],[seconds]]</f>
        <v>1.6320685816758864</v>
      </c>
      <c r="KU79" s="11">
        <f>Tabela2[[#This Row],[spd m/s]]*3.6</f>
        <v>5.8754468940331916</v>
      </c>
      <c r="KV79" s="23"/>
      <c r="KW79" s="22">
        <f t="shared" si="18"/>
        <v>0</v>
      </c>
      <c r="KX79" s="23">
        <f t="shared" si="19"/>
        <v>0</v>
      </c>
      <c r="KY79" s="23">
        <f t="shared" si="20"/>
        <v>0</v>
      </c>
      <c r="KZ79" s="23">
        <f t="shared" si="21"/>
        <v>0</v>
      </c>
      <c r="LA79" s="23">
        <f t="shared" si="22"/>
        <v>0</v>
      </c>
      <c r="LB79" s="23">
        <f t="shared" si="23"/>
        <v>0</v>
      </c>
      <c r="LC79" s="23">
        <f t="shared" si="24"/>
        <v>0</v>
      </c>
      <c r="LD79" s="23">
        <f t="shared" si="25"/>
        <v>0</v>
      </c>
      <c r="LE79" s="23">
        <f t="shared" si="26"/>
        <v>2770.8691990630255</v>
      </c>
      <c r="LF79" s="22">
        <f t="shared" si="35"/>
        <v>0</v>
      </c>
      <c r="LG79" s="23">
        <f t="shared" si="27"/>
        <v>0</v>
      </c>
      <c r="LH79" s="23">
        <f t="shared" si="28"/>
        <v>0</v>
      </c>
      <c r="LI79" s="23">
        <f t="shared" si="29"/>
        <v>2770.8691990630255</v>
      </c>
      <c r="LJ79" s="23">
        <f t="shared" si="30"/>
        <v>8544.8116110658502</v>
      </c>
      <c r="LK79" s="23">
        <f t="shared" si="31"/>
        <v>0</v>
      </c>
      <c r="LL79" s="23">
        <f t="shared" si="32"/>
        <v>12</v>
      </c>
      <c r="LM79" s="23">
        <f t="shared" si="33"/>
        <v>0</v>
      </c>
      <c r="LN79" s="23">
        <f t="shared" si="34"/>
        <v>0</v>
      </c>
    </row>
    <row r="80" spans="1:326" x14ac:dyDescent="0.25">
      <c r="A80" s="22">
        <v>33</v>
      </c>
      <c r="B80" s="22">
        <v>2</v>
      </c>
      <c r="C80" s="23" t="s">
        <v>1334</v>
      </c>
      <c r="D80" s="22">
        <v>332</v>
      </c>
      <c r="E80" s="24">
        <v>0.88749999999999996</v>
      </c>
      <c r="F80" s="23" t="s">
        <v>775</v>
      </c>
      <c r="G80" s="23" t="b">
        <v>1</v>
      </c>
      <c r="H80" s="25">
        <v>43538.887511574074</v>
      </c>
      <c r="I80" s="26" t="s">
        <v>218</v>
      </c>
      <c r="J80" s="23" t="s">
        <v>219</v>
      </c>
      <c r="K80" s="11">
        <f>IF(AND(Tabela2[[#This Row],[hora bus]]=H79,Tabela2[[#This Row],[lat bus]]=I79,Tabela2[[#This Row],[lon bus]]=J79),1,0)</f>
        <v>0</v>
      </c>
      <c r="L80" s="23"/>
      <c r="M80" s="11">
        <v>149</v>
      </c>
      <c r="N80" s="11">
        <v>4744.3025667084521</v>
      </c>
      <c r="O80" s="11">
        <v>4738.1189857118552</v>
      </c>
      <c r="P80" s="11">
        <v>4729.3149124722695</v>
      </c>
      <c r="Q80" s="11">
        <v>4672.0798018516871</v>
      </c>
      <c r="R80" s="11">
        <v>4586.2487132948527</v>
      </c>
      <c r="S80" s="11">
        <v>4565.6218593700642</v>
      </c>
      <c r="T80" s="11">
        <v>4546.0031853647934</v>
      </c>
      <c r="U80" s="11">
        <v>4534.4553094466428</v>
      </c>
      <c r="V80" s="11">
        <v>4518.6207438558622</v>
      </c>
      <c r="W80" s="11">
        <v>4507.5208943749922</v>
      </c>
      <c r="X80" s="11">
        <v>4497.7812123645108</v>
      </c>
      <c r="Y80" s="11">
        <v>4475.7539926405743</v>
      </c>
      <c r="Z80" s="11">
        <v>4462.7638694565549</v>
      </c>
      <c r="AA80" s="11">
        <v>4442.2039838217524</v>
      </c>
      <c r="AB80" s="11">
        <v>4433.0293545281156</v>
      </c>
      <c r="AC80" s="11">
        <v>4417.566007798001</v>
      </c>
      <c r="AD80" s="11">
        <v>4392.9108852748823</v>
      </c>
      <c r="AE80" s="11">
        <v>4382.6423116959768</v>
      </c>
      <c r="AF80" s="11">
        <v>4312.2792999849198</v>
      </c>
      <c r="AG80" s="11">
        <v>4277.7434162590189</v>
      </c>
      <c r="AH80" s="11">
        <v>4247.7765863197956</v>
      </c>
      <c r="AI80" s="11">
        <v>4223.4615290442052</v>
      </c>
      <c r="AJ80" s="11">
        <v>4201.7660634294343</v>
      </c>
      <c r="AK80" s="11">
        <v>4186.1667162156946</v>
      </c>
      <c r="AL80" s="11">
        <v>4159.4726479453348</v>
      </c>
      <c r="AM80" s="11">
        <v>4148.044923839052</v>
      </c>
      <c r="AN80" s="11">
        <v>4134.4329083195553</v>
      </c>
      <c r="AO80" s="11">
        <v>4124.2398286261996</v>
      </c>
      <c r="AP80" s="11">
        <v>4120.773509433051</v>
      </c>
      <c r="AQ80" s="11">
        <v>4125.57593235679</v>
      </c>
      <c r="AR80" s="11">
        <v>4124.5689508993</v>
      </c>
      <c r="AS80" s="11">
        <v>4118.8029089399661</v>
      </c>
      <c r="AT80" s="11">
        <v>4125.2010982507009</v>
      </c>
      <c r="AU80" s="11">
        <v>4129.8390061563277</v>
      </c>
      <c r="AV80" s="11">
        <v>4121.9068317869906</v>
      </c>
      <c r="AW80" s="11">
        <v>4118.3891797057713</v>
      </c>
      <c r="AX80" s="11">
        <v>4117.1373104293216</v>
      </c>
      <c r="AY80" s="11">
        <v>4107.3663660170341</v>
      </c>
      <c r="AZ80" s="11">
        <v>4089.3058962715254</v>
      </c>
      <c r="BA80" s="11">
        <v>4063.1597973904773</v>
      </c>
      <c r="BB80" s="11">
        <v>4016.0346207142579</v>
      </c>
      <c r="BC80" s="11">
        <v>3943.1644929049744</v>
      </c>
      <c r="BD80" s="11">
        <v>3876.005364896248</v>
      </c>
      <c r="BE80" s="11">
        <v>3855.1329689478539</v>
      </c>
      <c r="BF80" s="11">
        <v>3832.5866305939726</v>
      </c>
      <c r="BG80" s="11">
        <v>3795.8492789788279</v>
      </c>
      <c r="BH80" s="11">
        <v>3781.4938969400641</v>
      </c>
      <c r="BI80" s="11">
        <v>3764.4344776313719</v>
      </c>
      <c r="BJ80" s="11">
        <v>3738.1504307087885</v>
      </c>
      <c r="BK80" s="11">
        <v>3662.9385156090443</v>
      </c>
      <c r="BL80" s="11">
        <v>3423.127983878408</v>
      </c>
      <c r="BM80" s="11">
        <v>3281.4276834202542</v>
      </c>
      <c r="BN80" s="11">
        <v>3250.8758891903021</v>
      </c>
      <c r="BO80" s="11">
        <v>3139.7392297058491</v>
      </c>
      <c r="BP80" s="11">
        <v>3130.8670656627969</v>
      </c>
      <c r="BQ80" s="11">
        <v>3041.2150095216398</v>
      </c>
      <c r="BR80" s="11">
        <v>2956.1149669846236</v>
      </c>
      <c r="BS80" s="11">
        <v>2925.1847658151314</v>
      </c>
      <c r="BT80" s="11">
        <v>2875.4608596924131</v>
      </c>
      <c r="BU80" s="11">
        <v>2815.5716056679198</v>
      </c>
      <c r="BV80" s="11">
        <v>2814.0110243232557</v>
      </c>
      <c r="BW80" s="11">
        <v>2664.7442518516914</v>
      </c>
      <c r="BX80" s="11">
        <v>2574.0998745427141</v>
      </c>
      <c r="BY80" s="11">
        <v>2452.1912035252276</v>
      </c>
      <c r="BZ80" s="11">
        <v>2435.2330925087272</v>
      </c>
      <c r="CA80" s="11">
        <v>2396.3503289753021</v>
      </c>
      <c r="CB80" s="11">
        <v>2334.4677840014438</v>
      </c>
      <c r="CC80" s="11">
        <v>2214.3818220936832</v>
      </c>
      <c r="CD80" s="11">
        <v>2120.5551522442306</v>
      </c>
      <c r="CE80" s="11">
        <v>2027.3098170668272</v>
      </c>
      <c r="CF80" s="11">
        <v>1943.2973840256932</v>
      </c>
      <c r="CG80" s="11">
        <v>1748.6023137042707</v>
      </c>
      <c r="CH80" s="11">
        <v>1670.9598296066069</v>
      </c>
      <c r="CI80" s="11">
        <v>1479.1604753892441</v>
      </c>
      <c r="CJ80" s="11">
        <v>1404.2862128707955</v>
      </c>
      <c r="CK80" s="11">
        <v>1314.0610533713116</v>
      </c>
      <c r="CL80" s="11">
        <v>1286.0384774323531</v>
      </c>
      <c r="CM80" s="11">
        <v>1237.6226387335494</v>
      </c>
      <c r="CN80" s="11">
        <v>1178.695249550603</v>
      </c>
      <c r="CO80" s="11">
        <v>1096.9119064698157</v>
      </c>
      <c r="CP80" s="11">
        <v>1044.0932604501704</v>
      </c>
      <c r="CQ80" s="11">
        <v>847.95244596662837</v>
      </c>
      <c r="CR80" s="11">
        <v>670.47287816176572</v>
      </c>
      <c r="CS80" s="11">
        <v>596.7458816319654</v>
      </c>
      <c r="CT80" s="11">
        <v>568.61717974900182</v>
      </c>
      <c r="CU80" s="11">
        <v>527.22681524486825</v>
      </c>
      <c r="CV80" s="11">
        <v>429.31897682395254</v>
      </c>
      <c r="CW80" s="11">
        <v>302.91449908336716</v>
      </c>
      <c r="CX80" s="11">
        <v>243.2714393907969</v>
      </c>
      <c r="CY80" s="11">
        <v>187.6580716483887</v>
      </c>
      <c r="CZ80" s="11">
        <v>137.19611062069453</v>
      </c>
      <c r="DA80" s="11">
        <v>85.14659916967851</v>
      </c>
      <c r="DB80" s="11">
        <v>27.298025403095682</v>
      </c>
      <c r="DC80" s="11">
        <v>2.0321522242738865E-11</v>
      </c>
      <c r="DD80" s="11">
        <v>69.059197665988776</v>
      </c>
      <c r="DE80" s="11">
        <v>81.895849188505068</v>
      </c>
      <c r="DF80" s="11">
        <v>113.55579738830377</v>
      </c>
      <c r="DG80" s="11">
        <v>128.81217376873326</v>
      </c>
      <c r="DH80" s="11">
        <v>182.70970066671001</v>
      </c>
      <c r="DI80" s="11">
        <v>232.9310006953225</v>
      </c>
      <c r="DJ80" s="11">
        <v>266.47794626920734</v>
      </c>
      <c r="DK80" s="11">
        <v>282.86221595604684</v>
      </c>
      <c r="DL80" s="11">
        <v>610.86217675601745</v>
      </c>
      <c r="DM80" s="11">
        <v>738.13256057004173</v>
      </c>
      <c r="DN80" s="11">
        <v>824.37255023363082</v>
      </c>
      <c r="DO80" s="11">
        <v>917.98435957839877</v>
      </c>
      <c r="DP80" s="11">
        <v>953.21303401570322</v>
      </c>
      <c r="DQ80" s="11">
        <v>1038.0531420783075</v>
      </c>
      <c r="DR80" s="11">
        <v>1053.898857058397</v>
      </c>
      <c r="DS80" s="11">
        <v>1064.8729420222355</v>
      </c>
      <c r="DT80" s="11">
        <v>1074.5720253081017</v>
      </c>
      <c r="DU80" s="11">
        <v>1084.6147901947577</v>
      </c>
      <c r="DV80" s="11">
        <v>1083.8287804875906</v>
      </c>
      <c r="DW80" s="11">
        <v>1078.9045311148757</v>
      </c>
      <c r="DX80" s="11">
        <v>1003.1759204415162</v>
      </c>
      <c r="DY80" s="11">
        <v>1085.8754791065792</v>
      </c>
      <c r="DZ80" s="11">
        <v>1087.1715939319629</v>
      </c>
      <c r="EA80" s="11">
        <v>1113.1191659522351</v>
      </c>
      <c r="EB80" s="11">
        <v>1249.8318882943736</v>
      </c>
      <c r="EC80" s="11">
        <v>1283.1170478716269</v>
      </c>
      <c r="ED80" s="11">
        <v>1469.9362271292941</v>
      </c>
      <c r="EE80" s="11">
        <v>1537.7606116700861</v>
      </c>
      <c r="EF80" s="11">
        <v>1759.661625943359</v>
      </c>
      <c r="EG80" s="11">
        <v>1933.9175862801785</v>
      </c>
      <c r="EH80" s="11">
        <v>2084.6043366085992</v>
      </c>
      <c r="EI80" s="11">
        <v>2202.8799118658949</v>
      </c>
      <c r="EJ80" s="11">
        <v>2266.5707278455502</v>
      </c>
      <c r="EK80" s="11">
        <v>2315.0505905138043</v>
      </c>
      <c r="EL80" s="11">
        <v>2391.9428369773373</v>
      </c>
      <c r="EM80" s="11">
        <v>2399.1816750376406</v>
      </c>
      <c r="EN80" s="11">
        <v>2481.3060405447118</v>
      </c>
      <c r="EO80" s="11">
        <v>2571.4745984927326</v>
      </c>
      <c r="EP80" s="11">
        <v>2615.0898514078863</v>
      </c>
      <c r="EQ80" s="11">
        <v>2753.1018803653346</v>
      </c>
      <c r="ER80" s="11">
        <v>2826.3740156109247</v>
      </c>
      <c r="ES80" s="11">
        <v>2962.5804294124187</v>
      </c>
      <c r="ET80" s="11">
        <v>3026.5489170602254</v>
      </c>
      <c r="EU80" s="11">
        <v>3102.1935462626611</v>
      </c>
      <c r="EV80" s="11">
        <v>3165.0301212027553</v>
      </c>
      <c r="EW80" s="11">
        <v>3234.4994814727215</v>
      </c>
      <c r="EX80" s="11">
        <v>3482.1622983010916</v>
      </c>
      <c r="EY80" s="11">
        <v>3564.0750252564576</v>
      </c>
      <c r="EZ80" s="11">
        <v>3735.2318126028417</v>
      </c>
      <c r="FA80" s="11">
        <v>3901.8979269802262</v>
      </c>
      <c r="FB80" s="11">
        <v>3985.0639562575006</v>
      </c>
      <c r="FC80" s="11">
        <v>4026.7364993323954</v>
      </c>
      <c r="FD80" s="11">
        <v>4081.7321709317107</v>
      </c>
      <c r="FE80" s="11">
        <v>4206.2759652567738</v>
      </c>
      <c r="FF80" s="11">
        <v>4379.37242437433</v>
      </c>
      <c r="FG80" s="11">
        <v>4404.2376067752684</v>
      </c>
      <c r="FH80" s="11">
        <v>4448.5611256116717</v>
      </c>
      <c r="FI80" s="11">
        <v>4530.1251239366484</v>
      </c>
      <c r="FJ80" s="11">
        <v>4574.7562264619573</v>
      </c>
      <c r="FK80" s="11">
        <v>4592.1860759254041</v>
      </c>
      <c r="FL80" s="11">
        <v>4607.2330341274592</v>
      </c>
      <c r="FM80" s="11">
        <v>4612.1501581569692</v>
      </c>
      <c r="FN80" s="11">
        <v>4644.0569007780996</v>
      </c>
      <c r="FO80" s="11">
        <v>4664.6374155842996</v>
      </c>
      <c r="FP80" s="11">
        <v>4688.4317004235827</v>
      </c>
      <c r="FQ80" s="11">
        <v>4713.6686257887313</v>
      </c>
      <c r="FR80" s="11">
        <v>4724.2658250424001</v>
      </c>
      <c r="FS80" s="11">
        <v>4768.0430404433309</v>
      </c>
      <c r="FT80" s="11">
        <v>4839.6483421491648</v>
      </c>
      <c r="FU80" s="11">
        <v>4943.3081569040905</v>
      </c>
      <c r="FV80" s="11">
        <v>5083.5519677912107</v>
      </c>
      <c r="FW80" s="11">
        <v>5128.8102925996354</v>
      </c>
      <c r="FX80" s="11">
        <v>5147.8414100293139</v>
      </c>
      <c r="FY80" s="11">
        <v>5169.1529149194557</v>
      </c>
      <c r="FZ80" s="11">
        <v>5187.6080403002525</v>
      </c>
      <c r="GA80" s="11">
        <v>5215.959920829755</v>
      </c>
      <c r="GB80" s="11">
        <v>5238.1527997555258</v>
      </c>
      <c r="GC80" s="11">
        <v>5269.5495241141316</v>
      </c>
      <c r="GD80" s="11">
        <v>5303.552176691579</v>
      </c>
      <c r="GE80" s="11">
        <v>5328.2901060838931</v>
      </c>
      <c r="GF80" s="11">
        <v>5348.8930827013064</v>
      </c>
      <c r="GG80" s="11">
        <v>5361.9445015340452</v>
      </c>
      <c r="GH80" s="11">
        <v>5375.099692011835</v>
      </c>
      <c r="GI80" s="11">
        <v>5378.6580775371622</v>
      </c>
      <c r="GJ80" s="11">
        <v>5388.3886678160197</v>
      </c>
      <c r="GK80" s="11">
        <v>5393.4896385992406</v>
      </c>
      <c r="GL80" s="11">
        <v>5408.3454820214047</v>
      </c>
      <c r="GM80" s="11">
        <v>5393.5346607561951</v>
      </c>
      <c r="GN80" s="11">
        <v>5403.0185385844998</v>
      </c>
      <c r="GO80" s="11">
        <v>5411.0529696159783</v>
      </c>
      <c r="GP80" s="11">
        <v>5422.095310125088</v>
      </c>
      <c r="GQ80" s="11">
        <v>5481.3245420485637</v>
      </c>
      <c r="GR80" s="11">
        <v>5602.0420899426008</v>
      </c>
      <c r="GS80" s="11">
        <v>5752.7231316128318</v>
      </c>
      <c r="GT80" s="11">
        <v>5817.2474511859236</v>
      </c>
      <c r="GU80" s="11">
        <v>5836.694798568411</v>
      </c>
      <c r="GV80" s="11">
        <v>5862.0650649097843</v>
      </c>
      <c r="GW80" s="11">
        <v>5888.7852394820175</v>
      </c>
      <c r="GX80" s="11">
        <v>5916.130258612021</v>
      </c>
      <c r="GY80" s="11">
        <v>5931.9847805632635</v>
      </c>
      <c r="GZ80" s="11">
        <v>6072.3010851509871</v>
      </c>
      <c r="HA80" s="11">
        <v>6092.4059459807186</v>
      </c>
      <c r="HB80" s="11">
        <v>6107.6764751444452</v>
      </c>
      <c r="HC80" s="11">
        <v>6123.9251455003123</v>
      </c>
      <c r="HD80" s="11">
        <v>6135.9243704329929</v>
      </c>
      <c r="HE80" s="11">
        <v>6143.5282914496311</v>
      </c>
      <c r="HF80" s="11">
        <v>6136.3304105872585</v>
      </c>
      <c r="HG80" s="11">
        <v>6184.9655169875195</v>
      </c>
      <c r="HH80" s="11">
        <v>6193.2294552336025</v>
      </c>
      <c r="HI80" s="11">
        <v>6221.7188654180936</v>
      </c>
      <c r="HJ80" s="11">
        <v>6231.3929369351899</v>
      </c>
      <c r="HK80" s="11">
        <v>6222.5617560732353</v>
      </c>
      <c r="HL80" s="11">
        <v>6215.3817383295045</v>
      </c>
      <c r="HM80" s="11">
        <v>6170.0267225500147</v>
      </c>
      <c r="HN80" s="11">
        <v>6110.8340424907301</v>
      </c>
      <c r="HO80" s="11">
        <v>6068.2238795458679</v>
      </c>
      <c r="HP80" s="11">
        <v>6085.2441531240456</v>
      </c>
      <c r="HQ80" s="11">
        <v>6075.9367930919871</v>
      </c>
      <c r="HR80" s="11">
        <v>5985.4293731548842</v>
      </c>
      <c r="HS80" s="11">
        <v>5996.3539142995269</v>
      </c>
      <c r="HT80" s="11">
        <v>6003.6389917836977</v>
      </c>
      <c r="HU80" s="11">
        <v>5966.8569391654255</v>
      </c>
      <c r="HV80" s="11">
        <v>5970.9304595631356</v>
      </c>
      <c r="HW80" s="11">
        <v>5978.1853960105936</v>
      </c>
      <c r="HX80" s="11">
        <v>5990.0614382544318</v>
      </c>
      <c r="HY80" s="11">
        <v>6004.6348110580175</v>
      </c>
      <c r="HZ80" s="11">
        <v>6021.5938797960453</v>
      </c>
      <c r="IA80" s="11">
        <v>6140.0877446708764</v>
      </c>
      <c r="IB80" s="11">
        <v>6267.6441060227044</v>
      </c>
      <c r="IC80" s="11">
        <v>6311.4667934963682</v>
      </c>
      <c r="ID80" s="11">
        <v>6355.6193223271694</v>
      </c>
      <c r="IE80" s="11">
        <v>6395.2536116234833</v>
      </c>
      <c r="IF80" s="11">
        <v>6434.6592423253032</v>
      </c>
      <c r="IG80" s="11">
        <v>6552.4262205066734</v>
      </c>
      <c r="IH80" s="11">
        <v>6583.8032216502233</v>
      </c>
      <c r="II80" s="11">
        <v>6625.4044442791228</v>
      </c>
      <c r="IJ80" s="11">
        <v>6661.9572398597866</v>
      </c>
      <c r="IK80" s="11">
        <v>6712.8990748920205</v>
      </c>
      <c r="IL80" s="11">
        <v>6751.4642482195177</v>
      </c>
      <c r="IM80" s="11">
        <v>6793.9928137519564</v>
      </c>
      <c r="IN80" s="11">
        <v>6857.53276100741</v>
      </c>
      <c r="IO80" s="11">
        <v>6995.0690835336836</v>
      </c>
      <c r="IP80" s="11">
        <v>7027.4724836759051</v>
      </c>
      <c r="IQ80" s="11">
        <v>7028.1861895677748</v>
      </c>
      <c r="IR80" s="11">
        <v>7081.3532839666432</v>
      </c>
      <c r="IS80" s="11">
        <v>7147.9457388059036</v>
      </c>
      <c r="IT80" s="11">
        <v>7187.0139696959068</v>
      </c>
      <c r="IU80" s="11">
        <v>7209.732933334134</v>
      </c>
      <c r="IV80" s="11">
        <v>7227.0258395781593</v>
      </c>
      <c r="IW80" s="11">
        <v>7232.9543904557568</v>
      </c>
      <c r="IX80" s="11">
        <v>7243.4185424085108</v>
      </c>
      <c r="IY80" s="11">
        <v>7264.3849289915725</v>
      </c>
      <c r="IZ80" s="11">
        <v>7305.0047312504294</v>
      </c>
      <c r="JA80" s="11">
        <v>7354.7842857508667</v>
      </c>
      <c r="JB80" s="11">
        <v>7446.6415129144279</v>
      </c>
      <c r="JC80" s="11">
        <v>7555.2999825202878</v>
      </c>
      <c r="JD80" s="11">
        <v>7635.1170079559333</v>
      </c>
      <c r="JE80" s="11">
        <v>7653.7604363927085</v>
      </c>
      <c r="JF80" s="11">
        <v>7667.2242668422359</v>
      </c>
      <c r="JG80" s="11">
        <v>7659.7551880807823</v>
      </c>
      <c r="JH80" s="11">
        <v>7743.3845675569701</v>
      </c>
      <c r="JI80" s="11">
        <v>7801.6209836581584</v>
      </c>
      <c r="JJ80" s="11">
        <v>7812.3365812877137</v>
      </c>
      <c r="JK80" s="11">
        <v>7786.1643590601871</v>
      </c>
      <c r="JL80" s="11">
        <v>7837.6098932706691</v>
      </c>
      <c r="JM80" s="11">
        <v>7836.235940844952</v>
      </c>
      <c r="JN80" s="11">
        <v>7801.8220790600708</v>
      </c>
      <c r="JO80" s="11">
        <v>7941.3419688669237</v>
      </c>
      <c r="JP80" s="11">
        <v>8051.8821504403832</v>
      </c>
      <c r="JQ80" s="11">
        <v>8075.5073924515591</v>
      </c>
      <c r="JR80" s="11">
        <v>8120.7677934275762</v>
      </c>
      <c r="JS80" s="11">
        <v>8136.8783680560509</v>
      </c>
      <c r="JT80" s="11">
        <v>8244.3105776319844</v>
      </c>
      <c r="JU80" s="11">
        <v>8297.3133192951173</v>
      </c>
      <c r="JV80" s="11">
        <v>8273.1904696333531</v>
      </c>
      <c r="JW80" s="11">
        <v>8216.3866423351428</v>
      </c>
      <c r="JX80" s="11">
        <v>8213.6787936811397</v>
      </c>
      <c r="JY80" s="11">
        <v>8206.1910235694286</v>
      </c>
      <c r="JZ80" s="11">
        <v>8193.2663755903086</v>
      </c>
      <c r="KA80" s="11">
        <v>8183.9126443568985</v>
      </c>
      <c r="KB80" s="11">
        <v>8177.5133951751786</v>
      </c>
      <c r="KC80" s="11">
        <v>8162.2492759020815</v>
      </c>
      <c r="KD80" s="11">
        <v>8146.6261288965652</v>
      </c>
      <c r="KE80" s="11">
        <v>8145.0670523648305</v>
      </c>
      <c r="KF80" s="11">
        <v>8154.7553165892095</v>
      </c>
      <c r="KG80" s="11">
        <v>8157.4599281262235</v>
      </c>
      <c r="KH80" s="11">
        <v>8172.9511900195048</v>
      </c>
      <c r="KI80" s="11">
        <v>8173.301804147547</v>
      </c>
      <c r="KJ80" s="11">
        <v>8193.9367425036999</v>
      </c>
      <c r="KK80" s="11">
        <v>8196.7287054142598</v>
      </c>
      <c r="KL80" s="23"/>
      <c r="KM80" s="11">
        <f>SMALL(Tabela2[[#This Row],[1]:[285]],1)</f>
        <v>2.0321522242738865E-11</v>
      </c>
      <c r="KN80" s="11">
        <f>MATCH(Tabela2[[#This Row],[1° menor]],Tabela2[[#This Row],[1]:[285]],0)</f>
        <v>94</v>
      </c>
      <c r="KO8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0.28331286711450243</v>
      </c>
      <c r="KP80" s="11">
        <f>VLOOKUP(Tabela2[[#This Row],[Shape]],shape!A:D,4,0)+VLOOKUP(Tabela2[[#This Row],[Shape]]+1,shape!A:E,5,0)*Tabela2[[#This Row],[% avanc]]</f>
        <v>2799.0844410239902</v>
      </c>
      <c r="KQ80" s="15">
        <f>Tabela2[[#This Row],[8686,881807]]/Tabela2[[#Headers],[8686,881807]]</f>
        <v>0.3222196989912367</v>
      </c>
      <c r="KR80" s="11">
        <f>Tabela2[[#This Row],[8686,881807]]-KP79</f>
        <v>28.215241960964704</v>
      </c>
      <c r="KS80" s="11">
        <f>(Tabela2[[#This Row],[hora bus]]-H79)*86400</f>
        <v>44.000000227242708</v>
      </c>
      <c r="KT80" s="11">
        <f>Tabela2[[#This Row],[desloc]]/Tabela2[[#This Row],[seconds]]</f>
        <v>0.64125549580100161</v>
      </c>
      <c r="KU80" s="11">
        <f>Tabela2[[#This Row],[spd m/s]]*3.6</f>
        <v>2.3085197848836057</v>
      </c>
      <c r="KV80" s="23"/>
      <c r="KW80" s="22">
        <f t="shared" si="18"/>
        <v>0</v>
      </c>
      <c r="KX80" s="23">
        <f t="shared" si="19"/>
        <v>0</v>
      </c>
      <c r="KY80" s="23">
        <f t="shared" si="20"/>
        <v>0</v>
      </c>
      <c r="KZ80" s="23">
        <f t="shared" si="21"/>
        <v>0</v>
      </c>
      <c r="LA80" s="23">
        <f t="shared" si="22"/>
        <v>0</v>
      </c>
      <c r="LB80" s="23">
        <f t="shared" si="23"/>
        <v>0</v>
      </c>
      <c r="LC80" s="23">
        <f t="shared" si="24"/>
        <v>0</v>
      </c>
      <c r="LD80" s="23">
        <f t="shared" si="25"/>
        <v>0</v>
      </c>
      <c r="LE80" s="23">
        <f t="shared" si="26"/>
        <v>2799.0844410239902</v>
      </c>
      <c r="LF80" s="22">
        <f t="shared" si="35"/>
        <v>0</v>
      </c>
      <c r="LG80" s="23">
        <f t="shared" si="27"/>
        <v>0</v>
      </c>
      <c r="LH80" s="23">
        <f t="shared" si="28"/>
        <v>0</v>
      </c>
      <c r="LI80" s="23">
        <f t="shared" si="29"/>
        <v>2799.0844410239902</v>
      </c>
      <c r="LJ80" s="23">
        <f t="shared" si="30"/>
        <v>8544.8116110658502</v>
      </c>
      <c r="LK80" s="23">
        <f t="shared" si="31"/>
        <v>0</v>
      </c>
      <c r="LL80" s="23">
        <f t="shared" si="32"/>
        <v>11</v>
      </c>
      <c r="LM80" s="23">
        <f t="shared" si="33"/>
        <v>0</v>
      </c>
      <c r="LN80" s="23">
        <f t="shared" si="34"/>
        <v>0</v>
      </c>
    </row>
    <row r="81" spans="1:326" x14ac:dyDescent="0.25">
      <c r="A81" s="22">
        <v>34</v>
      </c>
      <c r="B81" s="22">
        <v>2</v>
      </c>
      <c r="C81" s="23" t="s">
        <v>1335</v>
      </c>
      <c r="D81" s="22">
        <v>332</v>
      </c>
      <c r="E81" s="24">
        <v>0.88749999999999996</v>
      </c>
      <c r="F81" s="23" t="s">
        <v>775</v>
      </c>
      <c r="G81" s="23" t="b">
        <v>1</v>
      </c>
      <c r="H81" s="25">
        <v>43538.888032407405</v>
      </c>
      <c r="I81" s="26" t="s">
        <v>776</v>
      </c>
      <c r="J81" s="23" t="s">
        <v>777</v>
      </c>
      <c r="K81" s="11">
        <f>IF(AND(Tabela2[[#This Row],[hora bus]]=H80,Tabela2[[#This Row],[lat bus]]=I80,Tabela2[[#This Row],[lon bus]]=J80),1,0)</f>
        <v>0</v>
      </c>
      <c r="L81" s="23"/>
      <c r="M81" s="11">
        <v>151</v>
      </c>
      <c r="N81" s="11">
        <v>5069.6508072755832</v>
      </c>
      <c r="O81" s="11">
        <v>5063.2697639818034</v>
      </c>
      <c r="P81" s="11">
        <v>5054.2463364880323</v>
      </c>
      <c r="Q81" s="11">
        <v>4996.6308417848068</v>
      </c>
      <c r="R81" s="11">
        <v>4910.7570774962514</v>
      </c>
      <c r="S81" s="11">
        <v>4890.3465534374109</v>
      </c>
      <c r="T81" s="11">
        <v>4870.6595219375313</v>
      </c>
      <c r="U81" s="11">
        <v>4858.9621332858678</v>
      </c>
      <c r="V81" s="11">
        <v>4842.8864294615314</v>
      </c>
      <c r="W81" s="11">
        <v>4831.4629257873912</v>
      </c>
      <c r="X81" s="11">
        <v>4821.4024589150486</v>
      </c>
      <c r="Y81" s="11">
        <v>4798.8626976868518</v>
      </c>
      <c r="Z81" s="11">
        <v>4785.2585224627555</v>
      </c>
      <c r="AA81" s="11">
        <v>4764.1858862064901</v>
      </c>
      <c r="AB81" s="11">
        <v>4754.6696472716376</v>
      </c>
      <c r="AC81" s="11">
        <v>4738.9977188430939</v>
      </c>
      <c r="AD81" s="11">
        <v>4714.2442500225525</v>
      </c>
      <c r="AE81" s="11">
        <v>4703.9945661981565</v>
      </c>
      <c r="AF81" s="11">
        <v>4634.2283623737576</v>
      </c>
      <c r="AG81" s="11">
        <v>4600.6224038554101</v>
      </c>
      <c r="AH81" s="11">
        <v>4571.1233125194622</v>
      </c>
      <c r="AI81" s="11">
        <v>4547.0500272020126</v>
      </c>
      <c r="AJ81" s="11">
        <v>4525.5415455273696</v>
      </c>
      <c r="AK81" s="11">
        <v>4510.0898971503057</v>
      </c>
      <c r="AL81" s="11">
        <v>4483.5641454070901</v>
      </c>
      <c r="AM81" s="11">
        <v>4472.3170715358301</v>
      </c>
      <c r="AN81" s="11">
        <v>4459.0104379291379</v>
      </c>
      <c r="AO81" s="11">
        <v>4449.4134865999522</v>
      </c>
      <c r="AP81" s="11">
        <v>4446.7073806447961</v>
      </c>
      <c r="AQ81" s="11">
        <v>4452.0807027359551</v>
      </c>
      <c r="AR81" s="11">
        <v>4451.4620474142366</v>
      </c>
      <c r="AS81" s="11">
        <v>4446.3412573403793</v>
      </c>
      <c r="AT81" s="11">
        <v>4453.4374684841687</v>
      </c>
      <c r="AU81" s="11">
        <v>4458.4708295826877</v>
      </c>
      <c r="AV81" s="11">
        <v>4451.1338420590791</v>
      </c>
      <c r="AW81" s="11">
        <v>4448.6570932250779</v>
      </c>
      <c r="AX81" s="11">
        <v>4448.4644198832611</v>
      </c>
      <c r="AY81" s="11">
        <v>4439.5258632652503</v>
      </c>
      <c r="AZ81" s="11">
        <v>4422.1710292970884</v>
      </c>
      <c r="BA81" s="11">
        <v>4396.7076626381067</v>
      </c>
      <c r="BB81" s="11">
        <v>4350.2985193255872</v>
      </c>
      <c r="BC81" s="11">
        <v>4277.7160967548762</v>
      </c>
      <c r="BD81" s="11">
        <v>4210.6396707022395</v>
      </c>
      <c r="BE81" s="11">
        <v>4190.1459703015853</v>
      </c>
      <c r="BF81" s="11">
        <v>4168.1131021421807</v>
      </c>
      <c r="BG81" s="11">
        <v>4132.220156600617</v>
      </c>
      <c r="BH81" s="11">
        <v>4118.7082032078524</v>
      </c>
      <c r="BI81" s="11">
        <v>4102.2087457070465</v>
      </c>
      <c r="BJ81" s="11">
        <v>4076.5027749538513</v>
      </c>
      <c r="BK81" s="11">
        <v>4002.2984639998672</v>
      </c>
      <c r="BL81" s="11">
        <v>3765.4532746495152</v>
      </c>
      <c r="BM81" s="11">
        <v>3627.6253046240167</v>
      </c>
      <c r="BN81" s="11">
        <v>3599.1197371426247</v>
      </c>
      <c r="BO81" s="11">
        <v>3489.505280184952</v>
      </c>
      <c r="BP81" s="11">
        <v>3481.8832675983567</v>
      </c>
      <c r="BQ81" s="11">
        <v>3393.1577360990618</v>
      </c>
      <c r="BR81" s="11">
        <v>3309.4643688311553</v>
      </c>
      <c r="BS81" s="11">
        <v>3279.402650382935</v>
      </c>
      <c r="BT81" s="11">
        <v>3230.0291668557852</v>
      </c>
      <c r="BU81" s="11">
        <v>3171.4244025157323</v>
      </c>
      <c r="BV81" s="11">
        <v>3171.8485337214156</v>
      </c>
      <c r="BW81" s="11">
        <v>3022.5725091933896</v>
      </c>
      <c r="BX81" s="11">
        <v>2930.3738017438186</v>
      </c>
      <c r="BY81" s="11">
        <v>2806.6536693955391</v>
      </c>
      <c r="BZ81" s="11">
        <v>2788.1980859101168</v>
      </c>
      <c r="CA81" s="11">
        <v>2748.8133603721285</v>
      </c>
      <c r="CB81" s="11">
        <v>2686.6491383744665</v>
      </c>
      <c r="CC81" s="11">
        <v>2566.2031142745395</v>
      </c>
      <c r="CD81" s="11">
        <v>2472.0416229490993</v>
      </c>
      <c r="CE81" s="11">
        <v>2378.7575547818824</v>
      </c>
      <c r="CF81" s="11">
        <v>2294.9282279770523</v>
      </c>
      <c r="CG81" s="11">
        <v>2100.5615239855319</v>
      </c>
      <c r="CH81" s="11">
        <v>2023.2104927545165</v>
      </c>
      <c r="CI81" s="11">
        <v>1831.7727229730619</v>
      </c>
      <c r="CJ81" s="11">
        <v>1757.3441575121681</v>
      </c>
      <c r="CK81" s="11">
        <v>1667.3028515732813</v>
      </c>
      <c r="CL81" s="11">
        <v>1639.3703049090109</v>
      </c>
      <c r="CM81" s="11">
        <v>1591.1339579553746</v>
      </c>
      <c r="CN81" s="11">
        <v>1532.4292850595875</v>
      </c>
      <c r="CO81" s="11">
        <v>1450.822178449715</v>
      </c>
      <c r="CP81" s="11">
        <v>1398.2514219293062</v>
      </c>
      <c r="CQ81" s="11">
        <v>1202.9509444475873</v>
      </c>
      <c r="CR81" s="11">
        <v>1026.874959235872</v>
      </c>
      <c r="CS81" s="11">
        <v>954.09944982548564</v>
      </c>
      <c r="CT81" s="11">
        <v>926.29092256027491</v>
      </c>
      <c r="CU81" s="11">
        <v>885.13079497704018</v>
      </c>
      <c r="CV81" s="11">
        <v>787.89055622646651</v>
      </c>
      <c r="CW81" s="11">
        <v>662.66186567272109</v>
      </c>
      <c r="CX81" s="11">
        <v>603.86679017067183</v>
      </c>
      <c r="CY81" s="11">
        <v>548.41847396831292</v>
      </c>
      <c r="CZ81" s="11">
        <v>497.76950475086812</v>
      </c>
      <c r="DA81" s="11">
        <v>445.23495418732477</v>
      </c>
      <c r="DB81" s="11">
        <v>387.3652970531449</v>
      </c>
      <c r="DC81" s="11">
        <v>292.31225183210904</v>
      </c>
      <c r="DD81" s="11">
        <v>280.64805728088476</v>
      </c>
      <c r="DE81" s="11">
        <v>249.46719017424576</v>
      </c>
      <c r="DF81" s="11">
        <v>235.0937125892346</v>
      </c>
      <c r="DG81" s="11">
        <v>183.87706578532152</v>
      </c>
      <c r="DH81" s="11">
        <v>149.84947091177025</v>
      </c>
      <c r="DI81" s="11">
        <v>124.57562353574446</v>
      </c>
      <c r="DJ81" s="11">
        <v>54.08452704895447</v>
      </c>
      <c r="DK81" s="11">
        <v>1.7655281681072665E-9</v>
      </c>
      <c r="DL81" s="11">
        <v>326.77453056492902</v>
      </c>
      <c r="DM81" s="11">
        <v>459.66740011843535</v>
      </c>
      <c r="DN81" s="11">
        <v>546.41496720113673</v>
      </c>
      <c r="DO81" s="11">
        <v>639.912449832633</v>
      </c>
      <c r="DP81" s="11">
        <v>676.44933252943724</v>
      </c>
      <c r="DQ81" s="11">
        <v>762.05099920548639</v>
      </c>
      <c r="DR81" s="11">
        <v>777.73169829929373</v>
      </c>
      <c r="DS81" s="11">
        <v>788.49645167177209</v>
      </c>
      <c r="DT81" s="11">
        <v>796.0585029928169</v>
      </c>
      <c r="DU81" s="11">
        <v>802.68155231802757</v>
      </c>
      <c r="DV81" s="11">
        <v>798.61652471755076</v>
      </c>
      <c r="DW81" s="11">
        <v>790.24169683342143</v>
      </c>
      <c r="DX81" s="11">
        <v>695.35060780415824</v>
      </c>
      <c r="DY81" s="11">
        <v>758.12498405089809</v>
      </c>
      <c r="DZ81" s="11">
        <v>753.71524501099998</v>
      </c>
      <c r="EA81" s="11">
        <v>778.39851093197274</v>
      </c>
      <c r="EB81" s="11">
        <v>917.19238561299812</v>
      </c>
      <c r="EC81" s="11">
        <v>950.46587803343459</v>
      </c>
      <c r="ED81" s="11">
        <v>1137.2423137020685</v>
      </c>
      <c r="EE81" s="11">
        <v>1200.2189351179222</v>
      </c>
      <c r="EF81" s="11">
        <v>1414.8908314314594</v>
      </c>
      <c r="EG81" s="11">
        <v>1585.2811626973605</v>
      </c>
      <c r="EH81" s="11">
        <v>1733.7551028897869</v>
      </c>
      <c r="EI81" s="11">
        <v>1851.0755660737827</v>
      </c>
      <c r="EJ81" s="11">
        <v>1914.5743059778804</v>
      </c>
      <c r="EK81" s="11">
        <v>1962.1657684747715</v>
      </c>
      <c r="EL81" s="11">
        <v>2038.0488721107915</v>
      </c>
      <c r="EM81" s="11">
        <v>2044.597379448011</v>
      </c>
      <c r="EN81" s="11">
        <v>2126.0510989496775</v>
      </c>
      <c r="EO81" s="11">
        <v>2216.2292310624139</v>
      </c>
      <c r="EP81" s="11">
        <v>2260.3268616754654</v>
      </c>
      <c r="EQ81" s="11">
        <v>2398.9846230284265</v>
      </c>
      <c r="ER81" s="11">
        <v>2472.8997882403596</v>
      </c>
      <c r="ES81" s="11">
        <v>2609.6460557452169</v>
      </c>
      <c r="ET81" s="11">
        <v>2673.9195365951314</v>
      </c>
      <c r="EU81" s="11">
        <v>2749.8870751691825</v>
      </c>
      <c r="EV81" s="11">
        <v>2813.0645662210336</v>
      </c>
      <c r="EW81" s="11">
        <v>2883.2436921145891</v>
      </c>
      <c r="EX81" s="11">
        <v>3131.6086724720863</v>
      </c>
      <c r="EY81" s="11">
        <v>3214.027702009786</v>
      </c>
      <c r="EZ81" s="11">
        <v>3385.8098129308105</v>
      </c>
      <c r="FA81" s="11">
        <v>3552.7231217839935</v>
      </c>
      <c r="FB81" s="11">
        <v>3635.8163471534599</v>
      </c>
      <c r="FC81" s="11">
        <v>3677.4194390157918</v>
      </c>
      <c r="FD81" s="11">
        <v>3732.2747804149653</v>
      </c>
      <c r="FE81" s="11">
        <v>3856.531144075972</v>
      </c>
      <c r="FF81" s="11">
        <v>4029.4257227306121</v>
      </c>
      <c r="FG81" s="11">
        <v>4054.2473827467575</v>
      </c>
      <c r="FH81" s="11">
        <v>4098.4070181932602</v>
      </c>
      <c r="FI81" s="11">
        <v>4179.899872435466</v>
      </c>
      <c r="FJ81" s="11">
        <v>4224.6758002412553</v>
      </c>
      <c r="FK81" s="11">
        <v>4242.2872939931112</v>
      </c>
      <c r="FL81" s="11">
        <v>4257.5255702230006</v>
      </c>
      <c r="FM81" s="11">
        <v>4262.8906775760806</v>
      </c>
      <c r="FN81" s="11">
        <v>4295.3452122981089</v>
      </c>
      <c r="FO81" s="11">
        <v>4316.2969512259451</v>
      </c>
      <c r="FP81" s="11">
        <v>4340.4321714089947</v>
      </c>
      <c r="FQ81" s="11">
        <v>4365.9109433471631</v>
      </c>
      <c r="FR81" s="11">
        <v>4376.8388447503221</v>
      </c>
      <c r="FS81" s="11">
        <v>4421.0482927388466</v>
      </c>
      <c r="FT81" s="11">
        <v>4492.8959064741284</v>
      </c>
      <c r="FU81" s="11">
        <v>4596.40639639848</v>
      </c>
      <c r="FV81" s="11">
        <v>4736.1133247671305</v>
      </c>
      <c r="FW81" s="11">
        <v>4780.824150233314</v>
      </c>
      <c r="FX81" s="11">
        <v>4799.4239592083941</v>
      </c>
      <c r="FY81" s="11">
        <v>4820.3759324908469</v>
      </c>
      <c r="FZ81" s="11">
        <v>4838.5546196901551</v>
      </c>
      <c r="GA81" s="11">
        <v>4866.7247720724617</v>
      </c>
      <c r="GB81" s="11">
        <v>4888.8233381901173</v>
      </c>
      <c r="GC81" s="11">
        <v>4920.1967879546364</v>
      </c>
      <c r="GD81" s="11">
        <v>4954.2288493527049</v>
      </c>
      <c r="GE81" s="11">
        <v>4978.99385611864</v>
      </c>
      <c r="GF81" s="11">
        <v>4999.6188737605808</v>
      </c>
      <c r="GG81" s="11">
        <v>5012.6190736033122</v>
      </c>
      <c r="GH81" s="11">
        <v>5025.6942441234005</v>
      </c>
      <c r="GI81" s="11">
        <v>5029.1257348669988</v>
      </c>
      <c r="GJ81" s="11">
        <v>5038.5833780746843</v>
      </c>
      <c r="GK81" s="11">
        <v>5043.283017516148</v>
      </c>
      <c r="GL81" s="11">
        <v>5057.8837489043435</v>
      </c>
      <c r="GM81" s="11">
        <v>5042.7673208342185</v>
      </c>
      <c r="GN81" s="11">
        <v>5051.7771013065294</v>
      </c>
      <c r="GO81" s="11">
        <v>5059.3905099692483</v>
      </c>
      <c r="GP81" s="11">
        <v>5069.7320565269047</v>
      </c>
      <c r="GQ81" s="11">
        <v>5127.9649911308215</v>
      </c>
      <c r="GR81" s="11">
        <v>5247.675886697124</v>
      </c>
      <c r="GS81" s="11">
        <v>5397.6865803223345</v>
      </c>
      <c r="GT81" s="11">
        <v>5461.9689653527976</v>
      </c>
      <c r="GU81" s="11">
        <v>5481.3405326427182</v>
      </c>
      <c r="GV81" s="11">
        <v>5506.691473226444</v>
      </c>
      <c r="GW81" s="11">
        <v>5533.4339421742879</v>
      </c>
      <c r="GX81" s="11">
        <v>5560.8380874783243</v>
      </c>
      <c r="GY81" s="11">
        <v>5577.1566524583995</v>
      </c>
      <c r="GZ81" s="11">
        <v>5717.9621482972516</v>
      </c>
      <c r="HA81" s="11">
        <v>5738.1693683898566</v>
      </c>
      <c r="HB81" s="11">
        <v>5753.4902580170838</v>
      </c>
      <c r="HC81" s="11">
        <v>5769.7649429332878</v>
      </c>
      <c r="HD81" s="11">
        <v>5781.7868148807174</v>
      </c>
      <c r="HE81" s="11">
        <v>5789.4432203847273</v>
      </c>
      <c r="HF81" s="11">
        <v>5781.6318631894856</v>
      </c>
      <c r="HG81" s="11">
        <v>5829.2073466429183</v>
      </c>
      <c r="HH81" s="11">
        <v>5836.6790028278647</v>
      </c>
      <c r="HI81" s="11">
        <v>5864.5984048008468</v>
      </c>
      <c r="HJ81" s="11">
        <v>5873.9685409746244</v>
      </c>
      <c r="HK81" s="11">
        <v>5864.837713946853</v>
      </c>
      <c r="HL81" s="11">
        <v>5857.3345071365948</v>
      </c>
      <c r="HM81" s="11">
        <v>5811.567360891383</v>
      </c>
      <c r="HN81" s="11">
        <v>5751.7976562666836</v>
      </c>
      <c r="HO81" s="11">
        <v>5708.6299916230018</v>
      </c>
      <c r="HP81" s="11">
        <v>5725.3564291058792</v>
      </c>
      <c r="HQ81" s="11">
        <v>5715.9534264569511</v>
      </c>
      <c r="HR81" s="11">
        <v>5625.1701791060987</v>
      </c>
      <c r="HS81" s="11">
        <v>5635.8054540747244</v>
      </c>
      <c r="HT81" s="11">
        <v>5643.0136643735486</v>
      </c>
      <c r="HU81" s="11">
        <v>5606.1614276920573</v>
      </c>
      <c r="HV81" s="11">
        <v>5610.1579723094283</v>
      </c>
      <c r="HW81" s="11">
        <v>5617.3774039731097</v>
      </c>
      <c r="HX81" s="11">
        <v>5629.2345989201103</v>
      </c>
      <c r="HY81" s="11">
        <v>5643.8025401691984</v>
      </c>
      <c r="HZ81" s="11">
        <v>5660.8116210691724</v>
      </c>
      <c r="IA81" s="11">
        <v>5779.4663432155212</v>
      </c>
      <c r="IB81" s="11">
        <v>5907.1866138709756</v>
      </c>
      <c r="IC81" s="11">
        <v>5951.1217396539587</v>
      </c>
      <c r="ID81" s="11">
        <v>5995.394605511372</v>
      </c>
      <c r="IE81" s="11">
        <v>6035.1596666730211</v>
      </c>
      <c r="IF81" s="11">
        <v>6074.8108447093728</v>
      </c>
      <c r="IG81" s="11">
        <v>6192.7943353663359</v>
      </c>
      <c r="IH81" s="11">
        <v>6224.2572489952354</v>
      </c>
      <c r="II81" s="11">
        <v>6265.9345823714384</v>
      </c>
      <c r="IJ81" s="11">
        <v>6302.5434087154626</v>
      </c>
      <c r="IK81" s="11">
        <v>6353.506100632756</v>
      </c>
      <c r="IL81" s="11">
        <v>6392.0728506763808</v>
      </c>
      <c r="IM81" s="11">
        <v>6434.6049762113162</v>
      </c>
      <c r="IN81" s="11">
        <v>6498.1490795038035</v>
      </c>
      <c r="IO81" s="11">
        <v>6635.7036767536292</v>
      </c>
      <c r="IP81" s="11">
        <v>6668.120694439177</v>
      </c>
      <c r="IQ81" s="11">
        <v>6668.8681383194062</v>
      </c>
      <c r="IR81" s="11">
        <v>6722.121179084812</v>
      </c>
      <c r="IS81" s="11">
        <v>6788.7950160642122</v>
      </c>
      <c r="IT81" s="11">
        <v>6827.9049634832709</v>
      </c>
      <c r="IU81" s="11">
        <v>6850.6489052116085</v>
      </c>
      <c r="IV81" s="11">
        <v>6867.9572974609855</v>
      </c>
      <c r="IW81" s="11">
        <v>6873.8950439452565</v>
      </c>
      <c r="IX81" s="11">
        <v>6884.3721363865734</v>
      </c>
      <c r="IY81" s="11">
        <v>6905.3583077871335</v>
      </c>
      <c r="IZ81" s="11">
        <v>6946.0073857212719</v>
      </c>
      <c r="JA81" s="11">
        <v>6995.82916839886</v>
      </c>
      <c r="JB81" s="11">
        <v>7087.7175829695479</v>
      </c>
      <c r="JC81" s="11">
        <v>7196.3455738197899</v>
      </c>
      <c r="JD81" s="11">
        <v>7276.1002579804217</v>
      </c>
      <c r="JE81" s="11">
        <v>7294.6921121630248</v>
      </c>
      <c r="JF81" s="11">
        <v>7308.1010496959607</v>
      </c>
      <c r="JG81" s="11">
        <v>7300.3915350542366</v>
      </c>
      <c r="JH81" s="11">
        <v>7383.9940177574663</v>
      </c>
      <c r="JI81" s="11">
        <v>7442.4558931081601</v>
      </c>
      <c r="JJ81" s="11">
        <v>7453.2211692536584</v>
      </c>
      <c r="JK81" s="11">
        <v>7427.2467190852703</v>
      </c>
      <c r="JL81" s="11">
        <v>7478.8937467186952</v>
      </c>
      <c r="JM81" s="11">
        <v>7477.5819300073381</v>
      </c>
      <c r="JN81" s="11">
        <v>7443.755648766054</v>
      </c>
      <c r="JO81" s="11">
        <v>7584.2241791922224</v>
      </c>
      <c r="JP81" s="11">
        <v>7695.2824622715962</v>
      </c>
      <c r="JQ81" s="11">
        <v>7719.2042528730126</v>
      </c>
      <c r="JR81" s="11">
        <v>7764.380589662228</v>
      </c>
      <c r="JS81" s="11">
        <v>7779.720452710827</v>
      </c>
      <c r="JT81" s="11">
        <v>7886.4089669320401</v>
      </c>
      <c r="JU81" s="11">
        <v>7939.1778958115819</v>
      </c>
      <c r="JV81" s="11">
        <v>7915.0875650821254</v>
      </c>
      <c r="JW81" s="11">
        <v>7858.1338046088867</v>
      </c>
      <c r="JX81" s="11">
        <v>7855.1974470789019</v>
      </c>
      <c r="JY81" s="11">
        <v>7847.6121686025053</v>
      </c>
      <c r="JZ81" s="11">
        <v>7834.6017021218204</v>
      </c>
      <c r="KA81" s="11">
        <v>7825.1632610559573</v>
      </c>
      <c r="KB81" s="11">
        <v>7818.6989191899838</v>
      </c>
      <c r="KC81" s="11">
        <v>7803.3590653529127</v>
      </c>
      <c r="KD81" s="11">
        <v>7787.7188226710796</v>
      </c>
      <c r="KE81" s="11">
        <v>7786.2227947798301</v>
      </c>
      <c r="KF81" s="11">
        <v>7795.9637587909783</v>
      </c>
      <c r="KG81" s="11">
        <v>7798.736682722667</v>
      </c>
      <c r="KH81" s="11">
        <v>7814.2940455600901</v>
      </c>
      <c r="KI81" s="11">
        <v>7814.7237619146545</v>
      </c>
      <c r="KJ81" s="11">
        <v>7835.4308203213086</v>
      </c>
      <c r="KK81" s="11">
        <v>7838.2484365385708</v>
      </c>
      <c r="KL81" s="23"/>
      <c r="KM81" s="11">
        <f>SMALL(Tabela2[[#This Row],[1]:[285]],1)</f>
        <v>1.7655281681072665E-9</v>
      </c>
      <c r="KN81" s="11">
        <f>MATCH(Tabela2[[#This Row],[1° menor]],Tabela2[[#This Row],[1]:[285]],0)</f>
        <v>102</v>
      </c>
      <c r="KO8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0.14196130151032313</v>
      </c>
      <c r="KP81" s="11">
        <f>VLOOKUP(Tabela2[[#This Row],[Shape]],shape!A:D,4,0)+VLOOKUP(Tabela2[[#This Row],[Shape]]+1,shape!A:E,5,0)*Tabela2[[#This Row],[% avanc]]</f>
        <v>3024.8796017909499</v>
      </c>
      <c r="KQ81" s="15">
        <f>Tabela2[[#This Row],[8686,881807]]/Tabela2[[#Headers],[8686,881807]]</f>
        <v>0.34821235847291759</v>
      </c>
      <c r="KR81" s="11">
        <f>Tabela2[[#This Row],[8686,881807]]-KP80</f>
        <v>225.79516076695973</v>
      </c>
      <c r="KS81" s="11">
        <f>(Tabela2[[#This Row],[hora bus]]-H80)*86400</f>
        <v>44.999999832361937</v>
      </c>
      <c r="KT81" s="11">
        <f>Tabela2[[#This Row],[desloc]]/Tabela2[[#This Row],[seconds]]</f>
        <v>5.0176702579580503</v>
      </c>
      <c r="KU81" s="11">
        <f>Tabela2[[#This Row],[spd m/s]]*3.6</f>
        <v>18.063612928648983</v>
      </c>
      <c r="KV81" s="23"/>
      <c r="KW81" s="22">
        <f t="shared" si="18"/>
        <v>0</v>
      </c>
      <c r="KX81" s="23">
        <f t="shared" si="19"/>
        <v>0</v>
      </c>
      <c r="KY81" s="23">
        <f t="shared" si="20"/>
        <v>0</v>
      </c>
      <c r="KZ81" s="23">
        <f t="shared" si="21"/>
        <v>0</v>
      </c>
      <c r="LA81" s="23">
        <f t="shared" si="22"/>
        <v>0</v>
      </c>
      <c r="LB81" s="23">
        <f t="shared" si="23"/>
        <v>0</v>
      </c>
      <c r="LC81" s="23">
        <f t="shared" si="24"/>
        <v>0</v>
      </c>
      <c r="LD81" s="23">
        <f t="shared" si="25"/>
        <v>0</v>
      </c>
      <c r="LE81" s="23">
        <f t="shared" si="26"/>
        <v>3024.8796017909499</v>
      </c>
      <c r="LF81" s="22">
        <f t="shared" si="35"/>
        <v>0</v>
      </c>
      <c r="LG81" s="23">
        <f t="shared" si="27"/>
        <v>0</v>
      </c>
      <c r="LH81" s="23">
        <f t="shared" si="28"/>
        <v>0</v>
      </c>
      <c r="LI81" s="23">
        <f t="shared" si="29"/>
        <v>3024.8796017909499</v>
      </c>
      <c r="LJ81" s="23">
        <f t="shared" si="30"/>
        <v>8544.8116110658502</v>
      </c>
      <c r="LK81" s="23">
        <f t="shared" si="31"/>
        <v>0</v>
      </c>
      <c r="LL81" s="23">
        <f t="shared" si="32"/>
        <v>10</v>
      </c>
      <c r="LM81" s="23">
        <f t="shared" si="33"/>
        <v>0</v>
      </c>
      <c r="LN81" s="23">
        <f t="shared" si="34"/>
        <v>0</v>
      </c>
    </row>
    <row r="82" spans="1:326" x14ac:dyDescent="0.25">
      <c r="A82" s="22">
        <v>36</v>
      </c>
      <c r="B82" s="22">
        <v>2</v>
      </c>
      <c r="C82" s="23" t="s">
        <v>1337</v>
      </c>
      <c r="D82" s="22">
        <v>332</v>
      </c>
      <c r="E82" s="24">
        <v>0.8881944444444444</v>
      </c>
      <c r="F82" s="23" t="s">
        <v>775</v>
      </c>
      <c r="G82" s="23" t="b">
        <v>1</v>
      </c>
      <c r="H82" s="25">
        <v>43538.888715277775</v>
      </c>
      <c r="I82" s="26" t="s">
        <v>444</v>
      </c>
      <c r="J82" s="23" t="s">
        <v>445</v>
      </c>
      <c r="K82" s="11">
        <f>IF(AND(Tabela2[[#This Row],[hora bus]]=H81,Tabela2[[#This Row],[lat bus]]=I81,Tabela2[[#This Row],[lon bus]]=J81),1,0)</f>
        <v>0</v>
      </c>
      <c r="L82" s="23"/>
      <c r="M82" s="11">
        <v>153</v>
      </c>
      <c r="N82" s="11">
        <v>5828.2482273975202</v>
      </c>
      <c r="O82" s="11">
        <v>5822.0939844496806</v>
      </c>
      <c r="P82" s="11">
        <v>5813.3204174189841</v>
      </c>
      <c r="Q82" s="11">
        <v>5756.133945291489</v>
      </c>
      <c r="R82" s="11">
        <v>5670.3135006803377</v>
      </c>
      <c r="S82" s="11">
        <v>5649.6658820338171</v>
      </c>
      <c r="T82" s="11">
        <v>5630.0566964284681</v>
      </c>
      <c r="U82" s="11">
        <v>5618.5269515106638</v>
      </c>
      <c r="V82" s="11">
        <v>5602.7184150839266</v>
      </c>
      <c r="W82" s="11">
        <v>5591.6500435380049</v>
      </c>
      <c r="X82" s="11">
        <v>5581.9372689943448</v>
      </c>
      <c r="Y82" s="11">
        <v>5559.9427165860516</v>
      </c>
      <c r="Z82" s="11">
        <v>5546.9818131119073</v>
      </c>
      <c r="AA82" s="11">
        <v>5526.4347272184805</v>
      </c>
      <c r="AB82" s="11">
        <v>5517.2641737615968</v>
      </c>
      <c r="AC82" s="11">
        <v>5501.800439449672</v>
      </c>
      <c r="AD82" s="11">
        <v>5477.1447977714697</v>
      </c>
      <c r="AE82" s="11">
        <v>5466.8762915421366</v>
      </c>
      <c r="AF82" s="11">
        <v>5396.5067119176665</v>
      </c>
      <c r="AG82" s="11">
        <v>5361.9504098398302</v>
      </c>
      <c r="AH82" s="11">
        <v>5331.9622699724096</v>
      </c>
      <c r="AI82" s="11">
        <v>5307.633146744236</v>
      </c>
      <c r="AJ82" s="11">
        <v>5285.9256274175068</v>
      </c>
      <c r="AK82" s="11">
        <v>5270.3159902042526</v>
      </c>
      <c r="AL82" s="11">
        <v>5243.6092509220307</v>
      </c>
      <c r="AM82" s="11">
        <v>5232.1668483021876</v>
      </c>
      <c r="AN82" s="11">
        <v>5218.525129277572</v>
      </c>
      <c r="AO82" s="11">
        <v>5208.2628209957202</v>
      </c>
      <c r="AP82" s="11">
        <v>5204.68914290461</v>
      </c>
      <c r="AQ82" s="11">
        <v>5209.398115050074</v>
      </c>
      <c r="AR82" s="11">
        <v>5208.3178872820272</v>
      </c>
      <c r="AS82" s="11">
        <v>5202.4128292189353</v>
      </c>
      <c r="AT82" s="11">
        <v>5208.6462133855794</v>
      </c>
      <c r="AU82" s="11">
        <v>5213.1805804392325</v>
      </c>
      <c r="AV82" s="11">
        <v>5205.0727053240362</v>
      </c>
      <c r="AW82" s="11">
        <v>5201.2126356901699</v>
      </c>
      <c r="AX82" s="11">
        <v>5199.5643932423955</v>
      </c>
      <c r="AY82" s="11">
        <v>5189.4449064149967</v>
      </c>
      <c r="AZ82" s="11">
        <v>5171.0611031349472</v>
      </c>
      <c r="BA82" s="11">
        <v>5144.5797216734927</v>
      </c>
      <c r="BB82" s="11">
        <v>5097.0803128012049</v>
      </c>
      <c r="BC82" s="11">
        <v>5024.0783657927268</v>
      </c>
      <c r="BD82" s="11">
        <v>4956.9063003771889</v>
      </c>
      <c r="BE82" s="11">
        <v>4935.8319960810159</v>
      </c>
      <c r="BF82" s="11">
        <v>4912.977967168923</v>
      </c>
      <c r="BG82" s="11">
        <v>4875.6939960029185</v>
      </c>
      <c r="BH82" s="11">
        <v>4860.7576376739162</v>
      </c>
      <c r="BI82" s="11">
        <v>4843.284579282401</v>
      </c>
      <c r="BJ82" s="11">
        <v>4816.5508251752763</v>
      </c>
      <c r="BK82" s="11">
        <v>4740.4982506011957</v>
      </c>
      <c r="BL82" s="11">
        <v>4497.5845950652265</v>
      </c>
      <c r="BM82" s="11">
        <v>4350.9539201200441</v>
      </c>
      <c r="BN82" s="11">
        <v>4317.1622178021889</v>
      </c>
      <c r="BO82" s="11">
        <v>4203.0026400500092</v>
      </c>
      <c r="BP82" s="11">
        <v>4191.5008139840111</v>
      </c>
      <c r="BQ82" s="11">
        <v>4099.5472680086341</v>
      </c>
      <c r="BR82" s="11">
        <v>4010.6296127093142</v>
      </c>
      <c r="BS82" s="11">
        <v>3977.1289078293371</v>
      </c>
      <c r="BT82" s="11">
        <v>3926.3390578623707</v>
      </c>
      <c r="BU82" s="11">
        <v>3861.0532896163163</v>
      </c>
      <c r="BV82" s="11">
        <v>3849.114081975601</v>
      </c>
      <c r="BW82" s="11">
        <v>3700.3884046469534</v>
      </c>
      <c r="BX82" s="11">
        <v>3619.1220825783753</v>
      </c>
      <c r="BY82" s="11">
        <v>3504.770446719675</v>
      </c>
      <c r="BZ82" s="11">
        <v>3493.0979853558147</v>
      </c>
      <c r="CA82" s="11">
        <v>3455.7716109921298</v>
      </c>
      <c r="CB82" s="11">
        <v>3394.854373913588</v>
      </c>
      <c r="CC82" s="11">
        <v>3276.0705240989059</v>
      </c>
      <c r="CD82" s="11">
        <v>3183.5318998813564</v>
      </c>
      <c r="CE82" s="11">
        <v>3090.8297645716402</v>
      </c>
      <c r="CF82" s="11">
        <v>3006.853333354235</v>
      </c>
      <c r="CG82" s="11">
        <v>2812.2043025445159</v>
      </c>
      <c r="CH82" s="11">
        <v>2734.7265684507829</v>
      </c>
      <c r="CI82" s="11">
        <v>2543.0651211165009</v>
      </c>
      <c r="CJ82" s="11">
        <v>2468.189851624993</v>
      </c>
      <c r="CK82" s="11">
        <v>2378.2704481403439</v>
      </c>
      <c r="CL82" s="11">
        <v>2350.5925355508693</v>
      </c>
      <c r="CM82" s="11">
        <v>2302.1378365832497</v>
      </c>
      <c r="CN82" s="11">
        <v>2243.2511506709684</v>
      </c>
      <c r="CO82" s="11">
        <v>2161.8502950283482</v>
      </c>
      <c r="CP82" s="11">
        <v>2109.2560537100603</v>
      </c>
      <c r="CQ82" s="11">
        <v>1912.8428907429934</v>
      </c>
      <c r="CR82" s="11">
        <v>1734.9201012475578</v>
      </c>
      <c r="CS82" s="11">
        <v>1661.2213731811823</v>
      </c>
      <c r="CT82" s="11">
        <v>1633.4445168946718</v>
      </c>
      <c r="CU82" s="11">
        <v>1592.3285644466259</v>
      </c>
      <c r="CV82" s="11">
        <v>1494.362773364659</v>
      </c>
      <c r="CW82" s="11">
        <v>1367.2467313415898</v>
      </c>
      <c r="CX82" s="11">
        <v>1306.6225029700572</v>
      </c>
      <c r="CY82" s="11">
        <v>1250.0534872603591</v>
      </c>
      <c r="CZ82" s="11">
        <v>1200.2135383479081</v>
      </c>
      <c r="DA82" s="11">
        <v>1150.7866320012561</v>
      </c>
      <c r="DB82" s="11">
        <v>1100.045093953933</v>
      </c>
      <c r="DC82" s="11">
        <v>1020.3259954698607</v>
      </c>
      <c r="DD82" s="11">
        <v>1020.1683604006919</v>
      </c>
      <c r="DE82" s="11">
        <v>993.87991370760665</v>
      </c>
      <c r="DF82" s="11">
        <v>985.3499079849372</v>
      </c>
      <c r="DG82" s="11">
        <v>944.63149283416931</v>
      </c>
      <c r="DH82" s="11">
        <v>925.28883774748385</v>
      </c>
      <c r="DI82" s="11">
        <v>906.19691813154986</v>
      </c>
      <c r="DJ82" s="11">
        <v>836.20728755556354</v>
      </c>
      <c r="DK82" s="11">
        <v>463.31018132648239</v>
      </c>
      <c r="DL82" s="11">
        <v>341.24490592353095</v>
      </c>
      <c r="DM82" s="11">
        <v>260.54620475907609</v>
      </c>
      <c r="DN82" s="11">
        <v>173.38840011115224</v>
      </c>
      <c r="DO82" s="11">
        <v>145.10112210918541</v>
      </c>
      <c r="DP82" s="11">
        <v>85.020540847526718</v>
      </c>
      <c r="DQ82" s="11">
        <v>96.501351839556193</v>
      </c>
      <c r="DR82" s="11">
        <v>96.347057507280297</v>
      </c>
      <c r="DS82" s="11">
        <v>94.238682308918413</v>
      </c>
      <c r="DT82" s="11">
        <v>84.147142338711234</v>
      </c>
      <c r="DU82" s="11">
        <v>74.4440940052352</v>
      </c>
      <c r="DV82" s="11">
        <v>59.096066720229686</v>
      </c>
      <c r="DW82" s="11">
        <v>42.844012511729126</v>
      </c>
      <c r="DX82" s="11">
        <v>7.2830630415410269E-11</v>
      </c>
      <c r="DY82" s="11">
        <v>130.66177267324747</v>
      </c>
      <c r="DZ82" s="11">
        <v>160.09161873592419</v>
      </c>
      <c r="EA82" s="11">
        <v>153.95001928470941</v>
      </c>
      <c r="EB82" s="11">
        <v>237.06137266214</v>
      </c>
      <c r="EC82" s="11">
        <v>252.03279752954796</v>
      </c>
      <c r="ED82" s="11">
        <v>422.34464421785805</v>
      </c>
      <c r="EE82" s="11">
        <v>497.77817876558669</v>
      </c>
      <c r="EF82" s="11">
        <v>736.55331887638192</v>
      </c>
      <c r="EG82" s="11">
        <v>921.78964177587</v>
      </c>
      <c r="EH82" s="11">
        <v>1079.2122181322432</v>
      </c>
      <c r="EI82" s="11">
        <v>1199.8650691458779</v>
      </c>
      <c r="EJ82" s="11">
        <v>1262.7035334371678</v>
      </c>
      <c r="EK82" s="11">
        <v>1315.1506344235577</v>
      </c>
      <c r="EL82" s="11">
        <v>1397.6291235875503</v>
      </c>
      <c r="EM82" s="11">
        <v>1408.8778262288477</v>
      </c>
      <c r="EN82" s="11">
        <v>1493.8157026455215</v>
      </c>
      <c r="EO82" s="11">
        <v>1582.015001838862</v>
      </c>
      <c r="EP82" s="11">
        <v>1619.7231538557453</v>
      </c>
      <c r="EQ82" s="11">
        <v>1750.6821144433682</v>
      </c>
      <c r="ER82" s="11">
        <v>1817.8738597181616</v>
      </c>
      <c r="ES82" s="11">
        <v>1949.1166335927096</v>
      </c>
      <c r="ET82" s="11">
        <v>2010.3473686771968</v>
      </c>
      <c r="EU82" s="11">
        <v>2083.3067613933845</v>
      </c>
      <c r="EV82" s="11">
        <v>2143.545005525189</v>
      </c>
      <c r="EW82" s="11">
        <v>2207.9826043629455</v>
      </c>
      <c r="EX82" s="11">
        <v>2450.8670841137528</v>
      </c>
      <c r="EY82" s="11">
        <v>2529.7211437028341</v>
      </c>
      <c r="EZ82" s="11">
        <v>2697.2870649172551</v>
      </c>
      <c r="FA82" s="11">
        <v>2862.2882272558286</v>
      </c>
      <c r="FB82" s="11">
        <v>2945.4052723871578</v>
      </c>
      <c r="FC82" s="11">
        <v>2987.0993759767298</v>
      </c>
      <c r="FD82" s="11">
        <v>3042.1997954197841</v>
      </c>
      <c r="FE82" s="11">
        <v>3167.1765961285623</v>
      </c>
      <c r="FF82" s="11">
        <v>3340.62319559448</v>
      </c>
      <c r="FG82" s="11">
        <v>3365.515205354659</v>
      </c>
      <c r="FH82" s="11">
        <v>3410.2289160255568</v>
      </c>
      <c r="FI82" s="11">
        <v>3491.824365111157</v>
      </c>
      <c r="FJ82" s="11">
        <v>3535.7708913617394</v>
      </c>
      <c r="FK82" s="11">
        <v>3552.4431787530534</v>
      </c>
      <c r="FL82" s="11">
        <v>3566.7185345929133</v>
      </c>
      <c r="FM82" s="11">
        <v>3569.9428556663165</v>
      </c>
      <c r="FN82" s="11">
        <v>3599.8310304587312</v>
      </c>
      <c r="FO82" s="11">
        <v>3619.0873581487408</v>
      </c>
      <c r="FP82" s="11">
        <v>3641.6893274132694</v>
      </c>
      <c r="FQ82" s="11">
        <v>3666.0945284812101</v>
      </c>
      <c r="FR82" s="11">
        <v>3675.5874473955751</v>
      </c>
      <c r="FS82" s="11">
        <v>3717.8989747345777</v>
      </c>
      <c r="FT82" s="11">
        <v>3788.5620216035172</v>
      </c>
      <c r="FU82" s="11">
        <v>3892.3515281097721</v>
      </c>
      <c r="FV82" s="11">
        <v>4033.9675445321395</v>
      </c>
      <c r="FW82" s="11">
        <v>4080.8322080841431</v>
      </c>
      <c r="FX82" s="11">
        <v>4101.1992369201471</v>
      </c>
      <c r="FY82" s="11">
        <v>4123.6517578739576</v>
      </c>
      <c r="FZ82" s="11">
        <v>4142.988651300333</v>
      </c>
      <c r="GA82" s="11">
        <v>4171.9045932366598</v>
      </c>
      <c r="GB82" s="11">
        <v>4194.3596769765936</v>
      </c>
      <c r="GC82" s="11">
        <v>4225.7568707993296</v>
      </c>
      <c r="GD82" s="11">
        <v>4259.5846859353824</v>
      </c>
      <c r="GE82" s="11">
        <v>4284.1736238414942</v>
      </c>
      <c r="GF82" s="11">
        <v>4304.658982531414</v>
      </c>
      <c r="GG82" s="11">
        <v>4317.8573613188009</v>
      </c>
      <c r="GH82" s="11">
        <v>4331.2701191878014</v>
      </c>
      <c r="GI82" s="11">
        <v>4335.2546009095877</v>
      </c>
      <c r="GJ82" s="11">
        <v>4345.9362718436087</v>
      </c>
      <c r="GK82" s="11">
        <v>4352.5023979412354</v>
      </c>
      <c r="GL82" s="11">
        <v>4368.3117195469113</v>
      </c>
      <c r="GM82" s="11">
        <v>4354.7008051189168</v>
      </c>
      <c r="GN82" s="11">
        <v>4366.0757996047587</v>
      </c>
      <c r="GO82" s="11">
        <v>4375.8494717016156</v>
      </c>
      <c r="GP82" s="11">
        <v>4389.9361644678584</v>
      </c>
      <c r="GQ82" s="11">
        <v>4453.7423147857762</v>
      </c>
      <c r="GR82" s="11">
        <v>4579.4740327952532</v>
      </c>
      <c r="GS82" s="11">
        <v>4733.74296688505</v>
      </c>
      <c r="GT82" s="11">
        <v>4799.6458253094697</v>
      </c>
      <c r="GU82" s="11">
        <v>4819.51074265643</v>
      </c>
      <c r="GV82" s="11">
        <v>4844.929681157796</v>
      </c>
      <c r="GW82" s="11">
        <v>4871.4303432021206</v>
      </c>
      <c r="GX82" s="11">
        <v>4898.3262297037209</v>
      </c>
      <c r="GY82" s="11">
        <v>4911.2053046823257</v>
      </c>
      <c r="GZ82" s="11">
        <v>5048.4475201040395</v>
      </c>
      <c r="HA82" s="11">
        <v>5067.9440765525678</v>
      </c>
      <c r="HB82" s="11">
        <v>5082.9012340150248</v>
      </c>
      <c r="HC82" s="11">
        <v>5098.9745495916404</v>
      </c>
      <c r="HD82" s="11">
        <v>5110.827197097442</v>
      </c>
      <c r="HE82" s="11">
        <v>5118.0980234722283</v>
      </c>
      <c r="HF82" s="11">
        <v>5114.393688683359</v>
      </c>
      <c r="HG82" s="11">
        <v>5169.4748865422562</v>
      </c>
      <c r="HH82" s="11">
        <v>5183.3462929130401</v>
      </c>
      <c r="HI82" s="11">
        <v>5216.2605833802436</v>
      </c>
      <c r="HJ82" s="11">
        <v>5228.5161114445136</v>
      </c>
      <c r="HK82" s="11">
        <v>5222.4301339923168</v>
      </c>
      <c r="HL82" s="11">
        <v>5218.4115661345249</v>
      </c>
      <c r="HM82" s="11">
        <v>5177.5813641916729</v>
      </c>
      <c r="HN82" s="11">
        <v>5125.668309693493</v>
      </c>
      <c r="HO82" s="11">
        <v>5091.5022034077201</v>
      </c>
      <c r="HP82" s="11">
        <v>5113.6638301289486</v>
      </c>
      <c r="HQ82" s="11">
        <v>5106.3110119384437</v>
      </c>
      <c r="HR82" s="11">
        <v>5022.9493211952031</v>
      </c>
      <c r="HS82" s="11">
        <v>5042.3739425377917</v>
      </c>
      <c r="HT82" s="11">
        <v>5052.743156495455</v>
      </c>
      <c r="HU82" s="11">
        <v>5019.8016647988588</v>
      </c>
      <c r="HV82" s="11">
        <v>5028.9522186210988</v>
      </c>
      <c r="HW82" s="11">
        <v>5039.8479373657983</v>
      </c>
      <c r="HX82" s="11">
        <v>5055.0348200457884</v>
      </c>
      <c r="HY82" s="11">
        <v>5073.3041335523403</v>
      </c>
      <c r="HZ82" s="11">
        <v>5097.8440648354353</v>
      </c>
      <c r="IA82" s="11">
        <v>5227.3167966317442</v>
      </c>
      <c r="IB82" s="11">
        <v>5362.204084453293</v>
      </c>
      <c r="IC82" s="11">
        <v>5409.8118347763766</v>
      </c>
      <c r="ID82" s="11">
        <v>5457.601936304427</v>
      </c>
      <c r="IE82" s="11">
        <v>5500.8018574501575</v>
      </c>
      <c r="IF82" s="11">
        <v>5546.0547857473521</v>
      </c>
      <c r="IG82" s="11">
        <v>5668.6766489298298</v>
      </c>
      <c r="IH82" s="11">
        <v>5701.7567642040967</v>
      </c>
      <c r="II82" s="11">
        <v>5744.7925367481303</v>
      </c>
      <c r="IJ82" s="11">
        <v>5782.3014422221804</v>
      </c>
      <c r="IK82" s="11">
        <v>5833.4567557340579</v>
      </c>
      <c r="IL82" s="11">
        <v>5871.8587168258018</v>
      </c>
      <c r="IM82" s="11">
        <v>5914.2089665686326</v>
      </c>
      <c r="IN82" s="11">
        <v>5977.3704849096284</v>
      </c>
      <c r="IO82" s="11">
        <v>6114.8927066526148</v>
      </c>
      <c r="IP82" s="11">
        <v>6147.4969725664614</v>
      </c>
      <c r="IQ82" s="11">
        <v>6148.7622930407024</v>
      </c>
      <c r="IR82" s="11">
        <v>6203.3583188154626</v>
      </c>
      <c r="IS82" s="11">
        <v>6271.2987566189622</v>
      </c>
      <c r="IT82" s="11">
        <v>6311.0278214029777</v>
      </c>
      <c r="IU82" s="11">
        <v>6334.1314281411924</v>
      </c>
      <c r="IV82" s="11">
        <v>6351.6651617965599</v>
      </c>
      <c r="IW82" s="11">
        <v>6357.7303234246992</v>
      </c>
      <c r="IX82" s="11">
        <v>6368.3685579131616</v>
      </c>
      <c r="IY82" s="11">
        <v>6389.5718290171098</v>
      </c>
      <c r="IZ82" s="11">
        <v>6430.5421005212002</v>
      </c>
      <c r="JA82" s="11">
        <v>6480.8027148800556</v>
      </c>
      <c r="JB82" s="11">
        <v>6572.8252263753639</v>
      </c>
      <c r="JC82" s="11">
        <v>6680.5661146501079</v>
      </c>
      <c r="JD82" s="11">
        <v>6759.062854606128</v>
      </c>
      <c r="JE82" s="11">
        <v>6776.6942776611904</v>
      </c>
      <c r="JF82" s="11">
        <v>6789.0868798995416</v>
      </c>
      <c r="JG82" s="11">
        <v>6776.6435611730285</v>
      </c>
      <c r="JH82" s="11">
        <v>6859.5329512290155</v>
      </c>
      <c r="JI82" s="11">
        <v>6922.2046004763597</v>
      </c>
      <c r="JJ82" s="11">
        <v>6933.8478573620296</v>
      </c>
      <c r="JK82" s="11">
        <v>6911.1721187597459</v>
      </c>
      <c r="JL82" s="11">
        <v>6966.1607469465234</v>
      </c>
      <c r="JM82" s="11">
        <v>6965.8143897129794</v>
      </c>
      <c r="JN82" s="11">
        <v>6940.2442068521368</v>
      </c>
      <c r="JO82" s="11">
        <v>7093.1872419804758</v>
      </c>
      <c r="JP82" s="11">
        <v>7210.4514794886054</v>
      </c>
      <c r="JQ82" s="11">
        <v>7237.6497214692381</v>
      </c>
      <c r="JR82" s="11">
        <v>7281.6590108670334</v>
      </c>
      <c r="JS82" s="11">
        <v>7287.3806307295135</v>
      </c>
      <c r="JT82" s="11">
        <v>7384.1643780282993</v>
      </c>
      <c r="JU82" s="11">
        <v>7433.6492940358503</v>
      </c>
      <c r="JV82" s="11">
        <v>7410.1132885214447</v>
      </c>
      <c r="JW82" s="11">
        <v>7351.0564559574532</v>
      </c>
      <c r="JX82" s="11">
        <v>7344.8199574308419</v>
      </c>
      <c r="JY82" s="11">
        <v>7335.7708577163003</v>
      </c>
      <c r="JZ82" s="11">
        <v>7321.4451780398176</v>
      </c>
      <c r="KA82" s="11">
        <v>7310.6886062669546</v>
      </c>
      <c r="KB82" s="11">
        <v>7303.1956916006939</v>
      </c>
      <c r="KC82" s="11">
        <v>7286.6332955862454</v>
      </c>
      <c r="KD82" s="11">
        <v>7270.7617827383456</v>
      </c>
      <c r="KE82" s="11">
        <v>7270.3314530162033</v>
      </c>
      <c r="KF82" s="11">
        <v>7280.9149671641126</v>
      </c>
      <c r="KG82" s="11">
        <v>7284.7611224779912</v>
      </c>
      <c r="KH82" s="11">
        <v>7301.3481900241322</v>
      </c>
      <c r="KI82" s="11">
        <v>7302.9826203900939</v>
      </c>
      <c r="KJ82" s="11">
        <v>7324.7810334118958</v>
      </c>
      <c r="KK82" s="11">
        <v>7327.9813077635763</v>
      </c>
      <c r="KL82" s="23"/>
      <c r="KM82" s="11">
        <f>SMALL(Tabela2[[#This Row],[1]:[285]],1)</f>
        <v>7.2830630415410269E-11</v>
      </c>
      <c r="KN82" s="11">
        <f>MATCH(Tabela2[[#This Row],[1° menor]],Tabela2[[#This Row],[1]:[285]],0)</f>
        <v>115</v>
      </c>
      <c r="KO8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0.25000001071986</v>
      </c>
      <c r="KP82" s="11">
        <f>VLOOKUP(Tabela2[[#This Row],[Shape]],shape!A:D,4,0)+VLOOKUP(Tabela2[[#This Row],[Shape]]+1,shape!A:E,5,0)*Tabela2[[#This Row],[% avanc]]</f>
        <v>3481.0665745872247</v>
      </c>
      <c r="KQ82" s="15">
        <f>Tabela2[[#This Row],[8686,881807]]/Tabela2[[#Headers],[8686,881807]]</f>
        <v>0.40072682602658838</v>
      </c>
      <c r="KR82" s="11">
        <f>Tabela2[[#This Row],[8686,881807]]-KP81</f>
        <v>456.18697279627486</v>
      </c>
      <c r="KS82" s="11">
        <f>(Tabela2[[#This Row],[hora bus]]-H81)*86400</f>
        <v>58.999999961815774</v>
      </c>
      <c r="KT82" s="11">
        <f>Tabela2[[#This Row],[desloc]]/Tabela2[[#This Row],[seconds]]</f>
        <v>7.7319825947714342</v>
      </c>
      <c r="KU82" s="11">
        <f>Tabela2[[#This Row],[spd m/s]]*3.6</f>
        <v>27.835137341177163</v>
      </c>
      <c r="KV82" s="23"/>
      <c r="KW82" s="22">
        <f t="shared" si="18"/>
        <v>0</v>
      </c>
      <c r="KX82" s="23">
        <f t="shared" si="19"/>
        <v>0</v>
      </c>
      <c r="KY82" s="23">
        <f t="shared" si="20"/>
        <v>0</v>
      </c>
      <c r="KZ82" s="23">
        <f t="shared" si="21"/>
        <v>0</v>
      </c>
      <c r="LA82" s="23">
        <f t="shared" si="22"/>
        <v>0</v>
      </c>
      <c r="LB82" s="23">
        <f t="shared" si="23"/>
        <v>0</v>
      </c>
      <c r="LC82" s="23">
        <f t="shared" si="24"/>
        <v>0</v>
      </c>
      <c r="LD82" s="23">
        <f t="shared" si="25"/>
        <v>0</v>
      </c>
      <c r="LE82" s="23">
        <f t="shared" si="26"/>
        <v>3481.0665745872247</v>
      </c>
      <c r="LF82" s="22">
        <f t="shared" si="35"/>
        <v>0</v>
      </c>
      <c r="LG82" s="23">
        <f t="shared" si="27"/>
        <v>0</v>
      </c>
      <c r="LH82" s="23">
        <f t="shared" si="28"/>
        <v>0</v>
      </c>
      <c r="LI82" s="23">
        <f t="shared" si="29"/>
        <v>3481.0665745872247</v>
      </c>
      <c r="LJ82" s="23">
        <f t="shared" si="30"/>
        <v>8544.8116110658502</v>
      </c>
      <c r="LK82" s="23">
        <f t="shared" si="31"/>
        <v>0</v>
      </c>
      <c r="LL82" s="23">
        <f t="shared" si="32"/>
        <v>9</v>
      </c>
      <c r="LM82" s="23">
        <f t="shared" si="33"/>
        <v>0</v>
      </c>
      <c r="LN82" s="23">
        <f t="shared" si="34"/>
        <v>0</v>
      </c>
    </row>
    <row r="83" spans="1:326" x14ac:dyDescent="0.25">
      <c r="A83" s="22">
        <v>37</v>
      </c>
      <c r="B83" s="22">
        <v>2</v>
      </c>
      <c r="C83" s="23" t="s">
        <v>1338</v>
      </c>
      <c r="D83" s="22">
        <v>332</v>
      </c>
      <c r="E83" s="24">
        <v>0.88888888888888884</v>
      </c>
      <c r="F83" s="23" t="s">
        <v>775</v>
      </c>
      <c r="G83" s="23" t="b">
        <v>1</v>
      </c>
      <c r="H83" s="25">
        <v>43538.889074074075</v>
      </c>
      <c r="I83" s="26" t="s">
        <v>354</v>
      </c>
      <c r="J83" s="23" t="s">
        <v>355</v>
      </c>
      <c r="K83" s="11">
        <f>IF(AND(Tabela2[[#This Row],[hora bus]]=H82,Tabela2[[#This Row],[lat bus]]=I82,Tabela2[[#This Row],[lon bus]]=J82),1,0)</f>
        <v>0</v>
      </c>
      <c r="L83" s="23"/>
      <c r="M83" s="11">
        <v>155</v>
      </c>
      <c r="N83" s="11">
        <v>6053.1097153529408</v>
      </c>
      <c r="O83" s="11">
        <v>6046.7602152679228</v>
      </c>
      <c r="P83" s="11">
        <v>6037.7701829276484</v>
      </c>
      <c r="Q83" s="11">
        <v>5980.2070453897177</v>
      </c>
      <c r="R83" s="11">
        <v>5894.3347291275022</v>
      </c>
      <c r="S83" s="11">
        <v>5873.8906793662672</v>
      </c>
      <c r="T83" s="11">
        <v>5854.2121080418019</v>
      </c>
      <c r="U83" s="11">
        <v>5842.5348617492109</v>
      </c>
      <c r="V83" s="11">
        <v>5826.4906831874769</v>
      </c>
      <c r="W83" s="11">
        <v>5815.107405012227</v>
      </c>
      <c r="X83" s="11">
        <v>5805.0837593305032</v>
      </c>
      <c r="Y83" s="11">
        <v>5782.5949355863468</v>
      </c>
      <c r="Z83" s="11">
        <v>5769.0440833378343</v>
      </c>
      <c r="AA83" s="11">
        <v>5748.0067747074636</v>
      </c>
      <c r="AB83" s="11">
        <v>5738.5104830955142</v>
      </c>
      <c r="AC83" s="11">
        <v>5722.8485086279888</v>
      </c>
      <c r="AD83" s="11">
        <v>5698.0991480668654</v>
      </c>
      <c r="AE83" s="11">
        <v>5687.8481278896843</v>
      </c>
      <c r="AF83" s="11">
        <v>5618.0426633337775</v>
      </c>
      <c r="AG83" s="11">
        <v>5584.3660887724254</v>
      </c>
      <c r="AH83" s="11">
        <v>5554.820134795481</v>
      </c>
      <c r="AI83" s="11">
        <v>5530.7184819978465</v>
      </c>
      <c r="AJ83" s="11">
        <v>5509.1865594521068</v>
      </c>
      <c r="AK83" s="11">
        <v>5493.7154672545776</v>
      </c>
      <c r="AL83" s="11">
        <v>5467.1664853720113</v>
      </c>
      <c r="AM83" s="11">
        <v>5455.8938435359614</v>
      </c>
      <c r="AN83" s="11">
        <v>5442.5422928820262</v>
      </c>
      <c r="AO83" s="11">
        <v>5432.8500600657626</v>
      </c>
      <c r="AP83" s="11">
        <v>5430.0075993958399</v>
      </c>
      <c r="AQ83" s="11">
        <v>5435.2680893176612</v>
      </c>
      <c r="AR83" s="11">
        <v>5434.5647598317619</v>
      </c>
      <c r="AS83" s="11">
        <v>5429.2892885130523</v>
      </c>
      <c r="AT83" s="11">
        <v>5436.2064357294703</v>
      </c>
      <c r="AU83" s="11">
        <v>5441.1300530736735</v>
      </c>
      <c r="AV83" s="11">
        <v>5433.6115836200897</v>
      </c>
      <c r="AW83" s="11">
        <v>5430.7876196841526</v>
      </c>
      <c r="AX83" s="11">
        <v>5430.200524242905</v>
      </c>
      <c r="AY83" s="11">
        <v>5420.9178573557083</v>
      </c>
      <c r="AZ83" s="11">
        <v>5403.2442304897913</v>
      </c>
      <c r="BA83" s="11">
        <v>5377.4500174196792</v>
      </c>
      <c r="BB83" s="11">
        <v>5330.6669945292542</v>
      </c>
      <c r="BC83" s="11">
        <v>5257.9249853228412</v>
      </c>
      <c r="BD83" s="11">
        <v>5190.7932924020797</v>
      </c>
      <c r="BE83" s="11">
        <v>5170.0820992784656</v>
      </c>
      <c r="BF83" s="11">
        <v>5147.7466785344823</v>
      </c>
      <c r="BG83" s="11">
        <v>5111.3244289104596</v>
      </c>
      <c r="BH83" s="11">
        <v>5097.2551184478871</v>
      </c>
      <c r="BI83" s="11">
        <v>5080.3610046835165</v>
      </c>
      <c r="BJ83" s="11">
        <v>5054.225176347205</v>
      </c>
      <c r="BK83" s="11">
        <v>4979.2132672338566</v>
      </c>
      <c r="BL83" s="11">
        <v>4739.4398421719616</v>
      </c>
      <c r="BM83" s="11">
        <v>4597.0406442392195</v>
      </c>
      <c r="BN83" s="11">
        <v>4565.5807764060464</v>
      </c>
      <c r="BO83" s="11">
        <v>4453.2487799224655</v>
      </c>
      <c r="BP83" s="11">
        <v>4443.2696482578276</v>
      </c>
      <c r="BQ83" s="11">
        <v>4352.4950186640826</v>
      </c>
      <c r="BR83" s="11">
        <v>4265.411840517163</v>
      </c>
      <c r="BS83" s="11">
        <v>4233.0635526919277</v>
      </c>
      <c r="BT83" s="11">
        <v>4182.7089906844785</v>
      </c>
      <c r="BU83" s="11">
        <v>4119.5315000266646</v>
      </c>
      <c r="BV83" s="11">
        <v>4111.3122924755144</v>
      </c>
      <c r="BW83" s="11">
        <v>3962.2964810497892</v>
      </c>
      <c r="BX83" s="11">
        <v>3877.600098617087</v>
      </c>
      <c r="BY83" s="11">
        <v>3760.0074825984998</v>
      </c>
      <c r="BZ83" s="11">
        <v>3745.8747267360741</v>
      </c>
      <c r="CA83" s="11">
        <v>3707.7415502990002</v>
      </c>
      <c r="CB83" s="11">
        <v>3646.2807193623225</v>
      </c>
      <c r="CC83" s="11">
        <v>3526.7294270862267</v>
      </c>
      <c r="CD83" s="11">
        <v>3433.4007476167822</v>
      </c>
      <c r="CE83" s="11">
        <v>3340.319041074014</v>
      </c>
      <c r="CF83" s="11">
        <v>3256.2450093941447</v>
      </c>
      <c r="CG83" s="11">
        <v>3061.4327730597565</v>
      </c>
      <c r="CH83" s="11">
        <v>2983.7206454977045</v>
      </c>
      <c r="CI83" s="11">
        <v>2791.8136248045616</v>
      </c>
      <c r="CJ83" s="11">
        <v>2716.7566345977216</v>
      </c>
      <c r="CK83" s="11">
        <v>2626.5460209845851</v>
      </c>
      <c r="CL83" s="11">
        <v>2598.5889107706125</v>
      </c>
      <c r="CM83" s="11">
        <v>2550.0866381756473</v>
      </c>
      <c r="CN83" s="11">
        <v>2491.0787059583922</v>
      </c>
      <c r="CO83" s="11">
        <v>2409.3385831362889</v>
      </c>
      <c r="CP83" s="11">
        <v>2356.4842612572966</v>
      </c>
      <c r="CQ83" s="11">
        <v>2159.8763656823785</v>
      </c>
      <c r="CR83" s="11">
        <v>1981.5513627572138</v>
      </c>
      <c r="CS83" s="11">
        <v>1907.3223731938167</v>
      </c>
      <c r="CT83" s="11">
        <v>1879.1379654198447</v>
      </c>
      <c r="CU83" s="11">
        <v>1837.7124194022977</v>
      </c>
      <c r="CV83" s="11">
        <v>1739.3156305002603</v>
      </c>
      <c r="CW83" s="11">
        <v>1611.5226116799831</v>
      </c>
      <c r="CX83" s="11">
        <v>1550.2104075206255</v>
      </c>
      <c r="CY83" s="11">
        <v>1493.0202113040909</v>
      </c>
      <c r="CZ83" s="11">
        <v>1441.9779420737777</v>
      </c>
      <c r="DA83" s="11">
        <v>1390.6395613116315</v>
      </c>
      <c r="DB83" s="11">
        <v>1336.6944540594532</v>
      </c>
      <c r="DC83" s="11">
        <v>1250.6152602551251</v>
      </c>
      <c r="DD83" s="11">
        <v>1245.5959991894704</v>
      </c>
      <c r="DE83" s="11">
        <v>1217.0985003206652</v>
      </c>
      <c r="DF83" s="11">
        <v>1205.9546344705343</v>
      </c>
      <c r="DG83" s="11">
        <v>1160.2068879952487</v>
      </c>
      <c r="DH83" s="11">
        <v>1131.8822469391539</v>
      </c>
      <c r="DI83" s="11">
        <v>1101.5277818737561</v>
      </c>
      <c r="DJ83" s="11">
        <v>1028.483029906276</v>
      </c>
      <c r="DK83" s="11">
        <v>679.00790036928618</v>
      </c>
      <c r="DL83" s="11">
        <v>586.98560851173727</v>
      </c>
      <c r="DM83" s="11">
        <v>523.03318449527296</v>
      </c>
      <c r="DN83" s="11">
        <v>449.74900784004916</v>
      </c>
      <c r="DO83" s="11">
        <v>431.15881008872958</v>
      </c>
      <c r="DP83" s="11">
        <v>372.94985863246711</v>
      </c>
      <c r="DQ83" s="11">
        <v>381.30871196895595</v>
      </c>
      <c r="DR83" s="11">
        <v>376.7499187018534</v>
      </c>
      <c r="DS83" s="11">
        <v>369.32208380437118</v>
      </c>
      <c r="DT83" s="11">
        <v>353.9662433451864</v>
      </c>
      <c r="DU83" s="11">
        <v>342.29998326425726</v>
      </c>
      <c r="DV83" s="11">
        <v>328.64142552647866</v>
      </c>
      <c r="DW83" s="11">
        <v>318.41739869690952</v>
      </c>
      <c r="DX83" s="11">
        <v>185.67644338743548</v>
      </c>
      <c r="DY83" s="11">
        <v>202.53365221286541</v>
      </c>
      <c r="DZ83" s="11">
        <v>186.18636149544582</v>
      </c>
      <c r="EA83" s="11">
        <v>66.327998887802309</v>
      </c>
      <c r="EB83" s="11">
        <v>33.318965731208756</v>
      </c>
      <c r="EC83" s="11">
        <v>1.3997691894473974E-11</v>
      </c>
      <c r="ED83" s="11">
        <v>153.69327543281031</v>
      </c>
      <c r="EE83" s="11">
        <v>225.10732483926336</v>
      </c>
      <c r="EF83" s="11">
        <v>455.2948500004631</v>
      </c>
      <c r="EG83" s="11">
        <v>638.14991217670865</v>
      </c>
      <c r="EH83" s="11">
        <v>794.6655663955529</v>
      </c>
      <c r="EI83" s="11">
        <v>915.28599202661667</v>
      </c>
      <c r="EJ83" s="11">
        <v>978.66481964076888</v>
      </c>
      <c r="EK83" s="11">
        <v>1030.5605721493325</v>
      </c>
      <c r="EL83" s="11">
        <v>1111.9907144488377</v>
      </c>
      <c r="EM83" s="11">
        <v>1122.6820295287982</v>
      </c>
      <c r="EN83" s="11">
        <v>1207.4312281742141</v>
      </c>
      <c r="EO83" s="11">
        <v>1296.2410049012665</v>
      </c>
      <c r="EP83" s="11">
        <v>1335.4710431840158</v>
      </c>
      <c r="EQ83" s="11">
        <v>1468.3356440049527</v>
      </c>
      <c r="ER83" s="11">
        <v>1537.4080790144137</v>
      </c>
      <c r="ES83" s="11">
        <v>1670.3013665963467</v>
      </c>
      <c r="ET83" s="11">
        <v>1732.5362897430846</v>
      </c>
      <c r="EU83" s="11">
        <v>1806.5095023181798</v>
      </c>
      <c r="EV83" s="11">
        <v>1867.7567200700771</v>
      </c>
      <c r="EW83" s="11">
        <v>1934.3130883566789</v>
      </c>
      <c r="EX83" s="11">
        <v>2179.2850754144674</v>
      </c>
      <c r="EY83" s="11">
        <v>2259.5881401829051</v>
      </c>
      <c r="EZ83" s="11">
        <v>2428.9274595865022</v>
      </c>
      <c r="FA83" s="11">
        <v>2594.8170872279939</v>
      </c>
      <c r="FB83" s="11">
        <v>2678.0203607662625</v>
      </c>
      <c r="FC83" s="11">
        <v>2719.7517426563859</v>
      </c>
      <c r="FD83" s="11">
        <v>2774.8878997260831</v>
      </c>
      <c r="FE83" s="11">
        <v>2899.7990513432601</v>
      </c>
      <c r="FF83" s="11">
        <v>3073.1709608447368</v>
      </c>
      <c r="FG83" s="11">
        <v>3098.0789256829457</v>
      </c>
      <c r="FH83" s="11">
        <v>3142.6692459931292</v>
      </c>
      <c r="FI83" s="11">
        <v>3224.2990053122535</v>
      </c>
      <c r="FJ83" s="11">
        <v>3268.5734499773039</v>
      </c>
      <c r="FK83" s="11">
        <v>3285.5992028338392</v>
      </c>
      <c r="FL83" s="11">
        <v>3300.2367338973336</v>
      </c>
      <c r="FM83" s="11">
        <v>3304.275110667872</v>
      </c>
      <c r="FN83" s="11">
        <v>3335.1538376916114</v>
      </c>
      <c r="FO83" s="11">
        <v>3355.089640833613</v>
      </c>
      <c r="FP83" s="11">
        <v>3378.3211135389024</v>
      </c>
      <c r="FQ83" s="11">
        <v>3403.1746636123044</v>
      </c>
      <c r="FR83" s="11">
        <v>3413.2811135325946</v>
      </c>
      <c r="FS83" s="11">
        <v>3456.4323274639055</v>
      </c>
      <c r="FT83" s="11">
        <v>3527.6709290592594</v>
      </c>
      <c r="FU83" s="11">
        <v>3631.4433556599088</v>
      </c>
      <c r="FV83" s="11">
        <v>3772.3364784567984</v>
      </c>
      <c r="FW83" s="11">
        <v>3818.3434422650903</v>
      </c>
      <c r="FX83" s="11">
        <v>3838.0203834974432</v>
      </c>
      <c r="FY83" s="11">
        <v>3859.8993804196621</v>
      </c>
      <c r="FZ83" s="11">
        <v>3878.8076277860114</v>
      </c>
      <c r="GA83" s="11">
        <v>3907.4582542500252</v>
      </c>
      <c r="GB83" s="11">
        <v>3929.7989222310885</v>
      </c>
      <c r="GC83" s="11">
        <v>3961.2115980167473</v>
      </c>
      <c r="GD83" s="11">
        <v>3995.138083994842</v>
      </c>
      <c r="GE83" s="11">
        <v>4019.810054675122</v>
      </c>
      <c r="GF83" s="11">
        <v>4040.3606307176328</v>
      </c>
      <c r="GG83" s="11">
        <v>4053.4937611961577</v>
      </c>
      <c r="GH83" s="11">
        <v>4066.7857711805059</v>
      </c>
      <c r="GI83" s="11">
        <v>4070.570207321412</v>
      </c>
      <c r="GJ83" s="11">
        <v>4080.8077270294152</v>
      </c>
      <c r="GK83" s="11">
        <v>4086.7011624018987</v>
      </c>
      <c r="GL83" s="11">
        <v>4102.0775563021762</v>
      </c>
      <c r="GM83" s="11">
        <v>4087.9416110941879</v>
      </c>
      <c r="GN83" s="11">
        <v>4098.5042503476297</v>
      </c>
      <c r="GO83" s="11">
        <v>4107.5636852024272</v>
      </c>
      <c r="GP83" s="11">
        <v>4120.4727744169968</v>
      </c>
      <c r="GQ83" s="11">
        <v>4182.6329680306035</v>
      </c>
      <c r="GR83" s="11">
        <v>4306.7228786290707</v>
      </c>
      <c r="GS83" s="11">
        <v>4459.8929942161112</v>
      </c>
      <c r="GT83" s="11">
        <v>4525.393911322878</v>
      </c>
      <c r="GU83" s="11">
        <v>4545.1444958853044</v>
      </c>
      <c r="GV83" s="11">
        <v>4570.5624038833521</v>
      </c>
      <c r="GW83" s="11">
        <v>4597.143027150978</v>
      </c>
      <c r="GX83" s="11">
        <v>4624.1879996510115</v>
      </c>
      <c r="GY83" s="11">
        <v>4638.0441026510416</v>
      </c>
      <c r="GZ83" s="11">
        <v>4776.3026474396238</v>
      </c>
      <c r="HA83" s="11">
        <v>4796.0100099534275</v>
      </c>
      <c r="HB83" s="11">
        <v>4811.0795520892007</v>
      </c>
      <c r="HC83" s="11">
        <v>4827.2184825878912</v>
      </c>
      <c r="HD83" s="11">
        <v>4839.1252288920414</v>
      </c>
      <c r="HE83" s="11">
        <v>4846.5190057861109</v>
      </c>
      <c r="HF83" s="11">
        <v>4841.7105375879555</v>
      </c>
      <c r="HG83" s="11">
        <v>4894.809227411647</v>
      </c>
      <c r="HH83" s="11">
        <v>4907.1222234641809</v>
      </c>
      <c r="HI83" s="11">
        <v>4938.8818148687142</v>
      </c>
      <c r="HJ83" s="11">
        <v>4950.502618629097</v>
      </c>
      <c r="HK83" s="11">
        <v>4943.7695553814337</v>
      </c>
      <c r="HL83" s="11">
        <v>4939.0293865407557</v>
      </c>
      <c r="HM83" s="11">
        <v>4897.2270133986503</v>
      </c>
      <c r="HN83" s="11">
        <v>4843.8670155888622</v>
      </c>
      <c r="HO83" s="11">
        <v>4808.1834379944676</v>
      </c>
      <c r="HP83" s="11">
        <v>4829.4891186728846</v>
      </c>
      <c r="HQ83" s="11">
        <v>4821.834520331885</v>
      </c>
      <c r="HR83" s="11">
        <v>4737.4749277436385</v>
      </c>
      <c r="HS83" s="11">
        <v>4755.7691383291494</v>
      </c>
      <c r="HT83" s="11">
        <v>4765.7691755013302</v>
      </c>
      <c r="HU83" s="11">
        <v>4732.4057336588658</v>
      </c>
      <c r="HV83" s="11">
        <v>4741.0238019160579</v>
      </c>
      <c r="HW83" s="11">
        <v>4751.5706073022911</v>
      </c>
      <c r="HX83" s="11">
        <v>4766.4615015719328</v>
      </c>
      <c r="HY83" s="11">
        <v>4784.4234932575573</v>
      </c>
      <c r="HZ83" s="11">
        <v>4808.4152585827169</v>
      </c>
      <c r="IA83" s="11">
        <v>4937.1967616607362</v>
      </c>
      <c r="IB83" s="11">
        <v>5071.6850953324938</v>
      </c>
      <c r="IC83" s="11">
        <v>5119.1175665009368</v>
      </c>
      <c r="ID83" s="11">
        <v>5166.7521800309805</v>
      </c>
      <c r="IE83" s="11">
        <v>5209.8132013745408</v>
      </c>
      <c r="IF83" s="11">
        <v>5254.8701320188984</v>
      </c>
      <c r="IG83" s="11">
        <v>5377.3416376304049</v>
      </c>
      <c r="IH83" s="11">
        <v>5410.377818532811</v>
      </c>
      <c r="II83" s="11">
        <v>5453.3792780344947</v>
      </c>
      <c r="IJ83" s="11">
        <v>5490.8684853111181</v>
      </c>
      <c r="IK83" s="11">
        <v>5542.0240705635506</v>
      </c>
      <c r="IL83" s="11">
        <v>5580.4356196832086</v>
      </c>
      <c r="IM83" s="11">
        <v>5622.7975857537158</v>
      </c>
      <c r="IN83" s="11">
        <v>5685.9824782177611</v>
      </c>
      <c r="IO83" s="11">
        <v>5823.515984160339</v>
      </c>
      <c r="IP83" s="11">
        <v>5856.1167816137822</v>
      </c>
      <c r="IQ83" s="11">
        <v>5857.3704043032212</v>
      </c>
      <c r="IR83" s="11">
        <v>5911.9354125195514</v>
      </c>
      <c r="IS83" s="11">
        <v>5979.8468439022345</v>
      </c>
      <c r="IT83" s="11">
        <v>6019.5626937768802</v>
      </c>
      <c r="IU83" s="11">
        <v>6042.658968639189</v>
      </c>
      <c r="IV83" s="11">
        <v>6060.1880421293918</v>
      </c>
      <c r="IW83" s="11">
        <v>6066.2507548262365</v>
      </c>
      <c r="IX83" s="11">
        <v>6076.8864332922913</v>
      </c>
      <c r="IY83" s="11">
        <v>6098.0872080654226</v>
      </c>
      <c r="IZ83" s="11">
        <v>6139.0537298019653</v>
      </c>
      <c r="JA83" s="11">
        <v>6189.3099765487668</v>
      </c>
      <c r="JB83" s="11">
        <v>6281.3384119332604</v>
      </c>
      <c r="JC83" s="11">
        <v>6389.1113068403538</v>
      </c>
      <c r="JD83" s="11">
        <v>6467.6465569904949</v>
      </c>
      <c r="JE83" s="11">
        <v>6485.3067601380908</v>
      </c>
      <c r="JF83" s="11">
        <v>6497.7304326332423</v>
      </c>
      <c r="JG83" s="11">
        <v>6485.4546150691203</v>
      </c>
      <c r="JH83" s="11">
        <v>6568.3728634741101</v>
      </c>
      <c r="JI83" s="11">
        <v>6630.8998923183071</v>
      </c>
      <c r="JJ83" s="11">
        <v>6642.516012470337</v>
      </c>
      <c r="JK83" s="11">
        <v>6619.7506126027774</v>
      </c>
      <c r="JL83" s="11">
        <v>6674.649577001469</v>
      </c>
      <c r="JM83" s="11">
        <v>6674.2811100161489</v>
      </c>
      <c r="JN83" s="11">
        <v>6648.5786730828058</v>
      </c>
      <c r="JO83" s="11">
        <v>6801.3833597083949</v>
      </c>
      <c r="JP83" s="11">
        <v>6918.6243991664924</v>
      </c>
      <c r="JQ83" s="11">
        <v>6945.8288148310821</v>
      </c>
      <c r="JR83" s="11">
        <v>6989.8378535589209</v>
      </c>
      <c r="JS83" s="11">
        <v>6995.5964898414359</v>
      </c>
      <c r="JT83" s="11">
        <v>7092.4796093457144</v>
      </c>
      <c r="JU83" s="11">
        <v>7142.0157236311525</v>
      </c>
      <c r="JV83" s="11">
        <v>7118.4680555222949</v>
      </c>
      <c r="JW83" s="11">
        <v>7059.4519712563988</v>
      </c>
      <c r="JX83" s="11">
        <v>7053.2822975890886</v>
      </c>
      <c r="JY83" s="11">
        <v>7044.2668175681902</v>
      </c>
      <c r="JZ83" s="11">
        <v>7029.9732348554553</v>
      </c>
      <c r="KA83" s="11">
        <v>7019.2502348883909</v>
      </c>
      <c r="KB83" s="11">
        <v>7011.7845909489324</v>
      </c>
      <c r="KC83" s="11">
        <v>6995.2562313299195</v>
      </c>
      <c r="KD83" s="11">
        <v>6979.3899317929645</v>
      </c>
      <c r="KE83" s="11">
        <v>6978.9286036744525</v>
      </c>
      <c r="KF83" s="11">
        <v>6989.4893137064082</v>
      </c>
      <c r="KG83" s="11">
        <v>6993.3076534406864</v>
      </c>
      <c r="KH83" s="11">
        <v>7009.8686228704519</v>
      </c>
      <c r="KI83" s="11">
        <v>7011.4743413310025</v>
      </c>
      <c r="KJ83" s="11">
        <v>7033.2472151551556</v>
      </c>
      <c r="KK83" s="11">
        <v>7036.4389191924074</v>
      </c>
      <c r="KL83" s="23"/>
      <c r="KM83" s="11">
        <f>SMALL(Tabela2[[#This Row],[1]:[285]],1)</f>
        <v>1.3997691894473974E-11</v>
      </c>
      <c r="KN83" s="11">
        <f>MATCH(Tabela2[[#This Row],[1° menor]],Tabela2[[#This Row],[1]:[285]],0)</f>
        <v>120</v>
      </c>
      <c r="KO8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0.17816850715366439</v>
      </c>
      <c r="KP83" s="11">
        <f>VLOOKUP(Tabela2[[#This Row],[Shape]],shape!A:D,4,0)+VLOOKUP(Tabela2[[#This Row],[Shape]]+1,shape!A:E,5,0)*Tabela2[[#This Row],[% avanc]]</f>
        <v>3687.1914414302614</v>
      </c>
      <c r="KQ83" s="15">
        <f>Tabela2[[#This Row],[8686,881807]]/Tabela2[[#Headers],[8686,881807]]</f>
        <v>0.42445511788350521</v>
      </c>
      <c r="KR83" s="11">
        <f>Tabela2[[#This Row],[8686,881807]]-KP82</f>
        <v>206.12486684303667</v>
      </c>
      <c r="KS83" s="11">
        <f>(Tabela2[[#This Row],[hora bus]]-H82)*86400</f>
        <v>31.000000331550837</v>
      </c>
      <c r="KT83" s="11">
        <f>Tabela2[[#This Row],[desloc]]/Tabela2[[#This Row],[seconds]]</f>
        <v>6.6491891818868529</v>
      </c>
      <c r="KU83" s="11">
        <f>Tabela2[[#This Row],[spd m/s]]*3.6</f>
        <v>23.937081054792671</v>
      </c>
      <c r="KV83" s="23"/>
      <c r="KW83" s="22">
        <f t="shared" si="18"/>
        <v>0</v>
      </c>
      <c r="KX83" s="23">
        <f t="shared" si="19"/>
        <v>0</v>
      </c>
      <c r="KY83" s="23">
        <f t="shared" si="20"/>
        <v>0</v>
      </c>
      <c r="KZ83" s="23">
        <f t="shared" si="21"/>
        <v>0</v>
      </c>
      <c r="LA83" s="23">
        <f t="shared" si="22"/>
        <v>0</v>
      </c>
      <c r="LB83" s="23">
        <f t="shared" si="23"/>
        <v>0</v>
      </c>
      <c r="LC83" s="23">
        <f t="shared" si="24"/>
        <v>0</v>
      </c>
      <c r="LD83" s="23">
        <f t="shared" si="25"/>
        <v>0</v>
      </c>
      <c r="LE83" s="23">
        <f t="shared" si="26"/>
        <v>3687.1914414302614</v>
      </c>
      <c r="LF83" s="22">
        <f t="shared" si="35"/>
        <v>0</v>
      </c>
      <c r="LG83" s="23">
        <f t="shared" si="27"/>
        <v>0</v>
      </c>
      <c r="LH83" s="23">
        <f t="shared" si="28"/>
        <v>0</v>
      </c>
      <c r="LI83" s="23">
        <f t="shared" si="29"/>
        <v>3687.1914414302614</v>
      </c>
      <c r="LJ83" s="23">
        <f t="shared" si="30"/>
        <v>8544.8116110658502</v>
      </c>
      <c r="LK83" s="23">
        <f t="shared" si="31"/>
        <v>0</v>
      </c>
      <c r="LL83" s="23">
        <f t="shared" si="32"/>
        <v>8</v>
      </c>
      <c r="LM83" s="23">
        <f t="shared" si="33"/>
        <v>0</v>
      </c>
      <c r="LN83" s="23">
        <f t="shared" si="34"/>
        <v>0</v>
      </c>
    </row>
    <row r="84" spans="1:326" x14ac:dyDescent="0.25">
      <c r="A84" s="22">
        <v>39</v>
      </c>
      <c r="B84" s="22">
        <v>2</v>
      </c>
      <c r="C84" s="23" t="s">
        <v>1340</v>
      </c>
      <c r="D84" s="22">
        <v>332</v>
      </c>
      <c r="E84" s="24">
        <v>0.88958333333333328</v>
      </c>
      <c r="F84" s="23" t="s">
        <v>775</v>
      </c>
      <c r="G84" s="23" t="b">
        <v>1</v>
      </c>
      <c r="H84" s="25">
        <v>43538.889606481483</v>
      </c>
      <c r="I84" s="26" t="s">
        <v>442</v>
      </c>
      <c r="J84" s="23" t="s">
        <v>443</v>
      </c>
      <c r="K84" s="11">
        <f>IF(AND(Tabela2[[#This Row],[hora bus]]=H83,Tabela2[[#This Row],[lat bus]]=I83,Tabela2[[#This Row],[lon bus]]=J83),1,0)</f>
        <v>0</v>
      </c>
      <c r="L84" s="23"/>
      <c r="M84" s="11">
        <v>158</v>
      </c>
      <c r="N84" s="11">
        <v>6413.7708801846256</v>
      </c>
      <c r="O84" s="11">
        <v>6407.3367058502554</v>
      </c>
      <c r="P84" s="11">
        <v>6398.2525536313287</v>
      </c>
      <c r="Q84" s="11">
        <v>6340.5315594679687</v>
      </c>
      <c r="R84" s="11">
        <v>6254.659799955728</v>
      </c>
      <c r="S84" s="11">
        <v>6234.3249719486303</v>
      </c>
      <c r="T84" s="11">
        <v>6214.622286283312</v>
      </c>
      <c r="U84" s="11">
        <v>6202.8844049036798</v>
      </c>
      <c r="V84" s="11">
        <v>6186.7391971001161</v>
      </c>
      <c r="W84" s="11">
        <v>6175.2188986206775</v>
      </c>
      <c r="X84" s="11">
        <v>6165.0585978692316</v>
      </c>
      <c r="Y84" s="11">
        <v>6142.3505471331</v>
      </c>
      <c r="Z84" s="11">
        <v>6128.5364998634477</v>
      </c>
      <c r="AA84" s="11">
        <v>6107.2804295105962</v>
      </c>
      <c r="AB84" s="11">
        <v>6097.639864378486</v>
      </c>
      <c r="AC84" s="11">
        <v>6081.8910074517908</v>
      </c>
      <c r="AD84" s="11">
        <v>6057.1061430423806</v>
      </c>
      <c r="AE84" s="11">
        <v>6046.8703026955582</v>
      </c>
      <c r="AF84" s="11">
        <v>5977.3398448385151</v>
      </c>
      <c r="AG84" s="11">
        <v>5944.0867217764471</v>
      </c>
      <c r="AH84" s="11">
        <v>5914.7545306865995</v>
      </c>
      <c r="AI84" s="11">
        <v>5890.7662861376311</v>
      </c>
      <c r="AJ84" s="11">
        <v>5869.3222215199139</v>
      </c>
      <c r="AK84" s="11">
        <v>5853.9204699525699</v>
      </c>
      <c r="AL84" s="11">
        <v>5827.4501780071805</v>
      </c>
      <c r="AM84" s="11">
        <v>5816.2605572437551</v>
      </c>
      <c r="AN84" s="11">
        <v>5803.0419453680952</v>
      </c>
      <c r="AO84" s="11">
        <v>5793.6036558844808</v>
      </c>
      <c r="AP84" s="11">
        <v>5791.0811702540368</v>
      </c>
      <c r="AQ84" s="11">
        <v>5796.5805351593617</v>
      </c>
      <c r="AR84" s="11">
        <v>5796.0388331908989</v>
      </c>
      <c r="AS84" s="11">
        <v>5791.0303350193035</v>
      </c>
      <c r="AT84" s="11">
        <v>5798.2351191834414</v>
      </c>
      <c r="AU84" s="11">
        <v>5803.3209078408854</v>
      </c>
      <c r="AV84" s="11">
        <v>5796.0450935321933</v>
      </c>
      <c r="AW84" s="11">
        <v>5793.6433128061126</v>
      </c>
      <c r="AX84" s="11">
        <v>5793.4827144974297</v>
      </c>
      <c r="AY84" s="11">
        <v>5784.5329654814477</v>
      </c>
      <c r="AZ84" s="11">
        <v>5767.1396716579338</v>
      </c>
      <c r="BA84" s="11">
        <v>5741.6146765783169</v>
      </c>
      <c r="BB84" s="11">
        <v>5695.1117461246895</v>
      </c>
      <c r="BC84" s="11">
        <v>5622.4847294216679</v>
      </c>
      <c r="BD84" s="11">
        <v>5555.3885414613087</v>
      </c>
      <c r="BE84" s="11">
        <v>5534.8234584075226</v>
      </c>
      <c r="BF84" s="11">
        <v>5512.6821343911561</v>
      </c>
      <c r="BG84" s="11">
        <v>5476.574989710808</v>
      </c>
      <c r="BH84" s="11">
        <v>5462.817125434769</v>
      </c>
      <c r="BI84" s="11">
        <v>5446.1270177570259</v>
      </c>
      <c r="BJ84" s="11">
        <v>5420.19927744508</v>
      </c>
      <c r="BK84" s="11">
        <v>5345.542848158716</v>
      </c>
      <c r="BL84" s="11">
        <v>5106.7530000404131</v>
      </c>
      <c r="BM84" s="11">
        <v>4965.5618666723731</v>
      </c>
      <c r="BN84" s="11">
        <v>4934.6880858029344</v>
      </c>
      <c r="BO84" s="11">
        <v>4822.746278607573</v>
      </c>
      <c r="BP84" s="11">
        <v>4813.07691932342</v>
      </c>
      <c r="BQ84" s="11">
        <v>4722.5067947747639</v>
      </c>
      <c r="BR84" s="11">
        <v>4635.7118961421893</v>
      </c>
      <c r="BS84" s="11">
        <v>4603.5248157031301</v>
      </c>
      <c r="BT84" s="11">
        <v>4553.2253700162282</v>
      </c>
      <c r="BU84" s="11">
        <v>4490.2265651047264</v>
      </c>
      <c r="BV84" s="11">
        <v>4482.1906392893661</v>
      </c>
      <c r="BW84" s="11">
        <v>4333.1625718590458</v>
      </c>
      <c r="BX84" s="11">
        <v>4248.32412806504</v>
      </c>
      <c r="BY84" s="11">
        <v>4130.3972306283849</v>
      </c>
      <c r="BZ84" s="11">
        <v>4115.9450159935705</v>
      </c>
      <c r="CA84" s="11">
        <v>4077.6875764277124</v>
      </c>
      <c r="CB84" s="11">
        <v>4016.1428297293282</v>
      </c>
      <c r="CC84" s="11">
        <v>3896.4722985822464</v>
      </c>
      <c r="CD84" s="11">
        <v>3803.0207436221945</v>
      </c>
      <c r="CE84" s="11">
        <v>3709.8895061464868</v>
      </c>
      <c r="CF84" s="11">
        <v>3625.8191884021253</v>
      </c>
      <c r="CG84" s="11">
        <v>3431.0143267157923</v>
      </c>
      <c r="CH84" s="11">
        <v>3353.2974661659332</v>
      </c>
      <c r="CI84" s="11">
        <v>3161.3889272209576</v>
      </c>
      <c r="CJ84" s="11">
        <v>3086.3444540408423</v>
      </c>
      <c r="CK84" s="11">
        <v>2996.1119300911573</v>
      </c>
      <c r="CL84" s="11">
        <v>2968.127120202917</v>
      </c>
      <c r="CM84" s="11">
        <v>2919.6323809224341</v>
      </c>
      <c r="CN84" s="11">
        <v>2860.6259310283963</v>
      </c>
      <c r="CO84" s="11">
        <v>2778.8564521420658</v>
      </c>
      <c r="CP84" s="11">
        <v>2725.9875997040772</v>
      </c>
      <c r="CQ84" s="11">
        <v>2529.4136814041017</v>
      </c>
      <c r="CR84" s="11">
        <v>2351.1321612579368</v>
      </c>
      <c r="CS84" s="11">
        <v>2276.8981454955174</v>
      </c>
      <c r="CT84" s="11">
        <v>2248.6827351618781</v>
      </c>
      <c r="CU84" s="11">
        <v>2207.2324741814305</v>
      </c>
      <c r="CV84" s="11">
        <v>2108.8240759531482</v>
      </c>
      <c r="CW84" s="11">
        <v>1981.0283652903834</v>
      </c>
      <c r="CX84" s="11">
        <v>1919.7040977648232</v>
      </c>
      <c r="CY84" s="11">
        <v>1862.4840559041049</v>
      </c>
      <c r="CZ84" s="11">
        <v>1811.3124798330375</v>
      </c>
      <c r="DA84" s="11">
        <v>1759.7197082648295</v>
      </c>
      <c r="DB84" s="11">
        <v>1705.264339168366</v>
      </c>
      <c r="DC84" s="11">
        <v>1617.9949591168127</v>
      </c>
      <c r="DD84" s="11">
        <v>1612.0131025693079</v>
      </c>
      <c r="DE84" s="11">
        <v>1583.0384621998655</v>
      </c>
      <c r="DF84" s="11">
        <v>1571.3041515344221</v>
      </c>
      <c r="DG84" s="11">
        <v>1524.2896478810055</v>
      </c>
      <c r="DH84" s="11">
        <v>1493.4400862937487</v>
      </c>
      <c r="DI84" s="11">
        <v>1459.5024112534861</v>
      </c>
      <c r="DJ84" s="11">
        <v>1386.0432145344519</v>
      </c>
      <c r="DK84" s="11">
        <v>1043.8424515075556</v>
      </c>
      <c r="DL84" s="11">
        <v>957.4382729618377</v>
      </c>
      <c r="DM84" s="11">
        <v>892.28307401720781</v>
      </c>
      <c r="DN84" s="11">
        <v>815.06689567626245</v>
      </c>
      <c r="DO84" s="11">
        <v>791.81372464621961</v>
      </c>
      <c r="DP84" s="11">
        <v>724.64411206166756</v>
      </c>
      <c r="DQ84" s="11">
        <v>724.38415612731194</v>
      </c>
      <c r="DR84" s="11">
        <v>717.00071812038539</v>
      </c>
      <c r="DS84" s="11">
        <v>706.83398501335239</v>
      </c>
      <c r="DT84" s="11">
        <v>690.19921507226343</v>
      </c>
      <c r="DU84" s="11">
        <v>679.75028198445375</v>
      </c>
      <c r="DV84" s="11">
        <v>668.83459212251967</v>
      </c>
      <c r="DW84" s="11">
        <v>662.79017381426229</v>
      </c>
      <c r="DX84" s="11">
        <v>544.52955203280385</v>
      </c>
      <c r="DY84" s="11">
        <v>572.84951368615407</v>
      </c>
      <c r="DZ84" s="11">
        <v>552.47839707836272</v>
      </c>
      <c r="EA84" s="11">
        <v>432.5845251254276</v>
      </c>
      <c r="EB84" s="11">
        <v>403.28074419401241</v>
      </c>
      <c r="EC84" s="11">
        <v>219.60771438726937</v>
      </c>
      <c r="ED84" s="11">
        <v>146.65295146572475</v>
      </c>
      <c r="EE84" s="11">
        <v>2.4148505417542765E-10</v>
      </c>
      <c r="EF84" s="11">
        <v>90.130193570420531</v>
      </c>
      <c r="EG84" s="11">
        <v>276.00182936094268</v>
      </c>
      <c r="EH84" s="11">
        <v>433.55267772005811</v>
      </c>
      <c r="EI84" s="11">
        <v>553.89988224614251</v>
      </c>
      <c r="EJ84" s="11">
        <v>616.20747504110921</v>
      </c>
      <c r="EK84" s="11">
        <v>668.99256408807685</v>
      </c>
      <c r="EL84" s="11">
        <v>752.20696812600647</v>
      </c>
      <c r="EM84" s="11">
        <v>763.9984211885012</v>
      </c>
      <c r="EN84" s="11">
        <v>848.95535231192002</v>
      </c>
      <c r="EO84" s="11">
        <v>936.35641291746742</v>
      </c>
      <c r="EP84" s="11">
        <v>973.05450248732518</v>
      </c>
      <c r="EQ84" s="11">
        <v>1103.263084087542</v>
      </c>
      <c r="ER84" s="11">
        <v>1170.5758605745302</v>
      </c>
      <c r="ES84" s="11">
        <v>1302.1987146261531</v>
      </c>
      <c r="ET84" s="11">
        <v>1363.8552250467681</v>
      </c>
      <c r="EU84" s="11">
        <v>1437.3310969197071</v>
      </c>
      <c r="EV84" s="11">
        <v>1498.1659791704335</v>
      </c>
      <c r="EW84" s="11">
        <v>1564.1352522048919</v>
      </c>
      <c r="EX84" s="11">
        <v>1808.6454992469719</v>
      </c>
      <c r="EY84" s="11">
        <v>1888.7959723889669</v>
      </c>
      <c r="EZ84" s="11">
        <v>2058.0327742475474</v>
      </c>
      <c r="FA84" s="11">
        <v>2223.9017784528455</v>
      </c>
      <c r="FB84" s="11">
        <v>2307.105070960808</v>
      </c>
      <c r="FC84" s="11">
        <v>2348.8364471727173</v>
      </c>
      <c r="FD84" s="11">
        <v>2403.9725877707288</v>
      </c>
      <c r="FE84" s="11">
        <v>2528.8845049941287</v>
      </c>
      <c r="FF84" s="11">
        <v>2702.2572177601519</v>
      </c>
      <c r="FG84" s="11">
        <v>2727.1652504158646</v>
      </c>
      <c r="FH84" s="11">
        <v>2771.7581490600878</v>
      </c>
      <c r="FI84" s="11">
        <v>2853.3879531825769</v>
      </c>
      <c r="FJ84" s="11">
        <v>2897.6590155310428</v>
      </c>
      <c r="FK84" s="11">
        <v>2914.6849067424482</v>
      </c>
      <c r="FL84" s="11">
        <v>2929.3262355718343</v>
      </c>
      <c r="FM84" s="11">
        <v>2933.3937566537884</v>
      </c>
      <c r="FN84" s="11">
        <v>2964.3226000831769</v>
      </c>
      <c r="FO84" s="11">
        <v>2984.3110899588269</v>
      </c>
      <c r="FP84" s="11">
        <v>3007.6016909622144</v>
      </c>
      <c r="FQ84" s="11">
        <v>3032.5027539701155</v>
      </c>
      <c r="FR84" s="11">
        <v>3042.6851742530321</v>
      </c>
      <c r="FS84" s="11">
        <v>3085.9484067773428</v>
      </c>
      <c r="FT84" s="11">
        <v>3157.266221646024</v>
      </c>
      <c r="FU84" s="11">
        <v>3261.0225853314223</v>
      </c>
      <c r="FV84" s="11">
        <v>3401.8002425340883</v>
      </c>
      <c r="FW84" s="11">
        <v>3447.6915786593981</v>
      </c>
      <c r="FX84" s="11">
        <v>3467.2914058049382</v>
      </c>
      <c r="FY84" s="11">
        <v>3489.1151283252361</v>
      </c>
      <c r="FZ84" s="11">
        <v>3507.9881323048285</v>
      </c>
      <c r="GA84" s="11">
        <v>3536.6188618936626</v>
      </c>
      <c r="GB84" s="11">
        <v>3558.9513041921023</v>
      </c>
      <c r="GC84" s="11">
        <v>3590.363962092259</v>
      </c>
      <c r="GD84" s="11">
        <v>3624.295803261422</v>
      </c>
      <c r="GE84" s="11">
        <v>3648.9725315827891</v>
      </c>
      <c r="GF84" s="11">
        <v>3669.5269392819719</v>
      </c>
      <c r="GG84" s="11">
        <v>3682.6553746198852</v>
      </c>
      <c r="GH84" s="11">
        <v>3695.9392447032319</v>
      </c>
      <c r="GI84" s="11">
        <v>3699.7118105521358</v>
      </c>
      <c r="GJ84" s="11">
        <v>3709.9272583425018</v>
      </c>
      <c r="GK84" s="11">
        <v>3715.7983955900759</v>
      </c>
      <c r="GL84" s="11">
        <v>3731.1645620649665</v>
      </c>
      <c r="GM84" s="11">
        <v>3717.030226623513</v>
      </c>
      <c r="GN84" s="11">
        <v>3727.6049123988782</v>
      </c>
      <c r="GO84" s="11">
        <v>3736.6953941465417</v>
      </c>
      <c r="GP84" s="11">
        <v>3749.7026087226295</v>
      </c>
      <c r="GQ84" s="11">
        <v>3812.0795926225728</v>
      </c>
      <c r="GR84" s="11">
        <v>3936.4955251310889</v>
      </c>
      <c r="GS84" s="11">
        <v>4089.9421837579016</v>
      </c>
      <c r="GT84" s="11">
        <v>4155.5613651367385</v>
      </c>
      <c r="GU84" s="11">
        <v>4175.3480400605767</v>
      </c>
      <c r="GV84" s="11">
        <v>4200.7675139122366</v>
      </c>
      <c r="GW84" s="11">
        <v>4227.3247743294578</v>
      </c>
      <c r="GX84" s="11">
        <v>4254.3258957079352</v>
      </c>
      <c r="GY84" s="11">
        <v>4267.9342243650826</v>
      </c>
      <c r="GZ84" s="11">
        <v>4405.9452177495514</v>
      </c>
      <c r="HA84" s="11">
        <v>4425.6103697795252</v>
      </c>
      <c r="HB84" s="11">
        <v>4440.6584182777433</v>
      </c>
      <c r="HC84" s="11">
        <v>4456.7852829511066</v>
      </c>
      <c r="HD84" s="11">
        <v>4468.6821383865754</v>
      </c>
      <c r="HE84" s="11">
        <v>4476.0540506016478</v>
      </c>
      <c r="HF84" s="11">
        <v>4471.5075876169003</v>
      </c>
      <c r="HG84" s="11">
        <v>4525.1411067044646</v>
      </c>
      <c r="HH84" s="11">
        <v>4538.0340565626884</v>
      </c>
      <c r="HI84" s="11">
        <v>4570.3014173876463</v>
      </c>
      <c r="HJ84" s="11">
        <v>4582.2444180334051</v>
      </c>
      <c r="HK84" s="11">
        <v>4575.8751964512521</v>
      </c>
      <c r="HL84" s="11">
        <v>4571.574237997268</v>
      </c>
      <c r="HM84" s="11">
        <v>4530.4493108910256</v>
      </c>
      <c r="HN84" s="11">
        <v>4478.2655045253841</v>
      </c>
      <c r="HO84" s="11">
        <v>4444.0585151766254</v>
      </c>
      <c r="HP84" s="11">
        <v>4466.3084004910661</v>
      </c>
      <c r="HQ84" s="11">
        <v>4459.0285985192613</v>
      </c>
      <c r="HR84" s="11">
        <v>4376.1132040061293</v>
      </c>
      <c r="HS84" s="11">
        <v>4396.1633735446867</v>
      </c>
      <c r="HT84" s="11">
        <v>4406.8277026478909</v>
      </c>
      <c r="HU84" s="11">
        <v>4374.3145190179675</v>
      </c>
      <c r="HV84" s="11">
        <v>4384.0654722032759</v>
      </c>
      <c r="HW84" s="11">
        <v>4395.4301112954045</v>
      </c>
      <c r="HX84" s="11">
        <v>4411.066331259578</v>
      </c>
      <c r="HY84" s="11">
        <v>4429.8610248555515</v>
      </c>
      <c r="HZ84" s="11">
        <v>4455.5578049886544</v>
      </c>
      <c r="IA84" s="11">
        <v>4586.8422982278571</v>
      </c>
      <c r="IB84" s="11">
        <v>4723.0269967480708</v>
      </c>
      <c r="IC84" s="11">
        <v>4771.3421190448835</v>
      </c>
      <c r="ID84" s="11">
        <v>4819.8310238367749</v>
      </c>
      <c r="IE84" s="11">
        <v>4863.7301493080877</v>
      </c>
      <c r="IF84" s="11">
        <v>4910.1642858855976</v>
      </c>
      <c r="IG84" s="11">
        <v>5033.7753424261336</v>
      </c>
      <c r="IH84" s="11">
        <v>5067.1941103198978</v>
      </c>
      <c r="II84" s="11">
        <v>5110.5049930990235</v>
      </c>
      <c r="IJ84" s="11">
        <v>5148.1718926737885</v>
      </c>
      <c r="IK84" s="11">
        <v>5199.3107751282441</v>
      </c>
      <c r="IL84" s="11">
        <v>5237.6153606647658</v>
      </c>
      <c r="IM84" s="11">
        <v>5279.8485746914412</v>
      </c>
      <c r="IN84" s="11">
        <v>5342.7847629807738</v>
      </c>
      <c r="IO84" s="11">
        <v>5480.1890859518435</v>
      </c>
      <c r="IP84" s="11">
        <v>5512.8169338847247</v>
      </c>
      <c r="IQ84" s="11">
        <v>5514.1718046839624</v>
      </c>
      <c r="IR84" s="11">
        <v>5569.0169650820017</v>
      </c>
      <c r="IS84" s="11">
        <v>5637.1994810960296</v>
      </c>
      <c r="IT84" s="11">
        <v>5677.0414276399961</v>
      </c>
      <c r="IU84" s="11">
        <v>5700.2083514742571</v>
      </c>
      <c r="IV84" s="11">
        <v>5717.7830168821347</v>
      </c>
      <c r="IW84" s="11">
        <v>5723.8693081783522</v>
      </c>
      <c r="IX84" s="11">
        <v>5734.5278045109026</v>
      </c>
      <c r="IY84" s="11">
        <v>5755.7469171023859</v>
      </c>
      <c r="IZ84" s="11">
        <v>5796.7416253162328</v>
      </c>
      <c r="JA84" s="11">
        <v>5847.0266005932008</v>
      </c>
      <c r="JB84" s="11">
        <v>5938.9673564462364</v>
      </c>
      <c r="JC84" s="11">
        <v>6046.3901450631565</v>
      </c>
      <c r="JD84" s="11">
        <v>6124.5327748340205</v>
      </c>
      <c r="JE84" s="11">
        <v>6141.9197527379883</v>
      </c>
      <c r="JF84" s="11">
        <v>6154.0610838479906</v>
      </c>
      <c r="JG84" s="11">
        <v>6140.5022998684744</v>
      </c>
      <c r="JH84" s="11">
        <v>6223.1656920482365</v>
      </c>
      <c r="JI84" s="11">
        <v>6286.7600728373027</v>
      </c>
      <c r="JJ84" s="11">
        <v>6298.6021690364041</v>
      </c>
      <c r="JK84" s="11">
        <v>6276.694791980538</v>
      </c>
      <c r="JL84" s="11">
        <v>6332.4630526296614</v>
      </c>
      <c r="JM84" s="11">
        <v>6332.3450947430338</v>
      </c>
      <c r="JN84" s="11">
        <v>6308.8164019865108</v>
      </c>
      <c r="JO84" s="11">
        <v>6464.9453589001032</v>
      </c>
      <c r="JP84" s="11">
        <v>6583.8668278806117</v>
      </c>
      <c r="JQ84" s="11">
        <v>6611.954178884328</v>
      </c>
      <c r="JR84" s="11">
        <v>6655.5711290746676</v>
      </c>
      <c r="JS84" s="11">
        <v>6658.557446851134</v>
      </c>
      <c r="JT84" s="11">
        <v>6752.6298453685176</v>
      </c>
      <c r="JU84" s="11">
        <v>6801.2593507253887</v>
      </c>
      <c r="JV84" s="11">
        <v>6777.8882563536408</v>
      </c>
      <c r="JW84" s="11">
        <v>6718.3417219303055</v>
      </c>
      <c r="JX84" s="11">
        <v>6711.3175765513151</v>
      </c>
      <c r="JY84" s="11">
        <v>6701.9258278919451</v>
      </c>
      <c r="JZ84" s="11">
        <v>6687.2957368166044</v>
      </c>
      <c r="KA84" s="11">
        <v>6676.2368987736554</v>
      </c>
      <c r="KB84" s="11">
        <v>6668.5101793358454</v>
      </c>
      <c r="KC84" s="11">
        <v>6651.6720146123052</v>
      </c>
      <c r="KD84" s="11">
        <v>6635.7606737010956</v>
      </c>
      <c r="KE84" s="11">
        <v>6635.5831216990528</v>
      </c>
      <c r="KF84" s="11">
        <v>6646.3577579951198</v>
      </c>
      <c r="KG84" s="11">
        <v>6650.4494783996379</v>
      </c>
      <c r="KH84" s="11">
        <v>6667.2732243049477</v>
      </c>
      <c r="KI84" s="11">
        <v>6669.1875935078742</v>
      </c>
      <c r="KJ84" s="11">
        <v>6691.2403580631799</v>
      </c>
      <c r="KK84" s="11">
        <v>6694.5305106394198</v>
      </c>
      <c r="KL84" s="23"/>
      <c r="KM84" s="11">
        <f>SMALL(Tabela2[[#This Row],[1]:[285]],1)</f>
        <v>2.4148505417542765E-10</v>
      </c>
      <c r="KN84" s="11">
        <f>MATCH(Tabela2[[#This Row],[1° menor]],Tabela2[[#This Row],[1]:[285]],0)</f>
        <v>122</v>
      </c>
      <c r="KO8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0.62499970588719145</v>
      </c>
      <c r="KP84" s="11">
        <f>VLOOKUP(Tabela2[[#This Row],[Shape]],shape!A:D,4,0)+VLOOKUP(Tabela2[[#This Row],[Shape]]+1,shape!A:E,5,0)*Tabela2[[#This Row],[% avanc]]</f>
        <v>3878.9207352491935</v>
      </c>
      <c r="KQ84" s="15">
        <f>Tabela2[[#This Row],[8686,881807]]/Tabela2[[#Headers],[8686,881807]]</f>
        <v>0.44652624744168962</v>
      </c>
      <c r="KR84" s="11">
        <f>Tabela2[[#This Row],[8686,881807]]-KP83</f>
        <v>191.72929381893209</v>
      </c>
      <c r="KS84" s="11">
        <f>(Tabela2[[#This Row],[hora bus]]-H83)*86400</f>
        <v>46.000000066123903</v>
      </c>
      <c r="KT84" s="11">
        <f>Tabela2[[#This Row],[desloc]]/Tabela2[[#This Row],[seconds]]</f>
        <v>4.168028120507083</v>
      </c>
      <c r="KU84" s="11">
        <f>Tabela2[[#This Row],[spd m/s]]*3.6</f>
        <v>15.0049012338255</v>
      </c>
      <c r="KV84" s="23"/>
      <c r="KW84" s="22">
        <f t="shared" si="18"/>
        <v>0</v>
      </c>
      <c r="KX84" s="23">
        <f t="shared" si="19"/>
        <v>0</v>
      </c>
      <c r="KY84" s="23">
        <f t="shared" si="20"/>
        <v>0</v>
      </c>
      <c r="KZ84" s="23">
        <f t="shared" si="21"/>
        <v>0</v>
      </c>
      <c r="LA84" s="23">
        <f t="shared" si="22"/>
        <v>0</v>
      </c>
      <c r="LB84" s="23">
        <f t="shared" si="23"/>
        <v>0</v>
      </c>
      <c r="LC84" s="23">
        <f t="shared" si="24"/>
        <v>0</v>
      </c>
      <c r="LD84" s="23">
        <f t="shared" si="25"/>
        <v>0</v>
      </c>
      <c r="LE84" s="23">
        <f t="shared" si="26"/>
        <v>3878.9207352491935</v>
      </c>
      <c r="LF84" s="22">
        <f t="shared" si="35"/>
        <v>0</v>
      </c>
      <c r="LG84" s="23">
        <f t="shared" si="27"/>
        <v>0</v>
      </c>
      <c r="LH84" s="23">
        <f t="shared" si="28"/>
        <v>0</v>
      </c>
      <c r="LI84" s="23">
        <f t="shared" si="29"/>
        <v>3878.9207352491935</v>
      </c>
      <c r="LJ84" s="23">
        <f t="shared" si="30"/>
        <v>8544.8116110658502</v>
      </c>
      <c r="LK84" s="23">
        <f t="shared" si="31"/>
        <v>0</v>
      </c>
      <c r="LL84" s="23">
        <f t="shared" si="32"/>
        <v>7</v>
      </c>
      <c r="LM84" s="23">
        <f t="shared" si="33"/>
        <v>0</v>
      </c>
      <c r="LN84" s="23">
        <f t="shared" si="34"/>
        <v>0</v>
      </c>
    </row>
    <row r="85" spans="1:326" x14ac:dyDescent="0.25">
      <c r="A85" s="22">
        <v>40</v>
      </c>
      <c r="B85" s="22">
        <v>1</v>
      </c>
      <c r="C85" s="23" t="s">
        <v>1341</v>
      </c>
      <c r="D85" s="22">
        <v>332</v>
      </c>
      <c r="E85" s="24">
        <v>0.88958333333333328</v>
      </c>
      <c r="F85" s="23" t="s">
        <v>775</v>
      </c>
      <c r="G85" s="23" t="b">
        <v>1</v>
      </c>
      <c r="H85" s="25">
        <v>43538.890138888892</v>
      </c>
      <c r="I85" s="26" t="s">
        <v>198</v>
      </c>
      <c r="J85" s="23" t="s">
        <v>199</v>
      </c>
      <c r="K85" s="11">
        <f>IF(AND(Tabela2[[#This Row],[hora bus]]=H84,Tabela2[[#This Row],[lat bus]]=I84,Tabela2[[#This Row],[lon bus]]=J84),1,0)</f>
        <v>0</v>
      </c>
      <c r="L85" s="23"/>
      <c r="M85" s="11">
        <v>159</v>
      </c>
      <c r="N85" s="11">
        <v>6871.0753600425769</v>
      </c>
      <c r="O85" s="11">
        <v>6864.4134892739912</v>
      </c>
      <c r="P85" s="11">
        <v>6855.0771257672477</v>
      </c>
      <c r="Q85" s="11">
        <v>6796.9567679174652</v>
      </c>
      <c r="R85" s="11">
        <v>6711.1622201409418</v>
      </c>
      <c r="S85" s="11">
        <v>6691.1839552764259</v>
      </c>
      <c r="T85" s="11">
        <v>6671.4369312258732</v>
      </c>
      <c r="U85" s="11">
        <v>6659.5496186513028</v>
      </c>
      <c r="V85" s="11">
        <v>6643.1428398453527</v>
      </c>
      <c r="W85" s="11">
        <v>6631.2635842804766</v>
      </c>
      <c r="X85" s="11">
        <v>6620.7440092734741</v>
      </c>
      <c r="Y85" s="11">
        <v>6597.4614276391485</v>
      </c>
      <c r="Z85" s="11">
        <v>6582.9605594797167</v>
      </c>
      <c r="AA85" s="11">
        <v>6561.1424998315606</v>
      </c>
      <c r="AB85" s="11">
        <v>6551.1381721324969</v>
      </c>
      <c r="AC85" s="11">
        <v>6535.1752906075189</v>
      </c>
      <c r="AD85" s="11">
        <v>6510.3211465080958</v>
      </c>
      <c r="AE85" s="11">
        <v>6500.1468801351284</v>
      </c>
      <c r="AF85" s="11">
        <v>6431.3926263979602</v>
      </c>
      <c r="AG85" s="11">
        <v>6399.3289636627042</v>
      </c>
      <c r="AH85" s="11">
        <v>6370.6111360840268</v>
      </c>
      <c r="AI85" s="11">
        <v>6346.9624425306865</v>
      </c>
      <c r="AJ85" s="11">
        <v>6325.7837334664391</v>
      </c>
      <c r="AK85" s="11">
        <v>6310.5923777480375</v>
      </c>
      <c r="AL85" s="11">
        <v>6284.3612053401848</v>
      </c>
      <c r="AM85" s="11">
        <v>6273.4201827021025</v>
      </c>
      <c r="AN85" s="11">
        <v>6260.5775760412744</v>
      </c>
      <c r="AO85" s="11">
        <v>6251.8445623275111</v>
      </c>
      <c r="AP85" s="11">
        <v>6250.2085849058185</v>
      </c>
      <c r="AQ85" s="11">
        <v>6256.3727032387806</v>
      </c>
      <c r="AR85" s="11">
        <v>6256.2837418966001</v>
      </c>
      <c r="AS85" s="11">
        <v>6252.0277825094918</v>
      </c>
      <c r="AT85" s="11">
        <v>6260.0479287152839</v>
      </c>
      <c r="AU85" s="11">
        <v>6265.596827465185</v>
      </c>
      <c r="AV85" s="11">
        <v>6259.0211903303798</v>
      </c>
      <c r="AW85" s="11">
        <v>6257.8536160838066</v>
      </c>
      <c r="AX85" s="11">
        <v>6258.9623656439835</v>
      </c>
      <c r="AY85" s="11">
        <v>6251.0266571419024</v>
      </c>
      <c r="AZ85" s="11">
        <v>6234.507288117964</v>
      </c>
      <c r="BA85" s="11">
        <v>6209.8376642622534</v>
      </c>
      <c r="BB85" s="11">
        <v>6164.2496452061814</v>
      </c>
      <c r="BC85" s="11">
        <v>6092.0470503172874</v>
      </c>
      <c r="BD85" s="11">
        <v>6025.1370141805392</v>
      </c>
      <c r="BE85" s="11">
        <v>6005.0810194671312</v>
      </c>
      <c r="BF85" s="11">
        <v>5983.5823251653828</v>
      </c>
      <c r="BG85" s="11">
        <v>5948.5273134818672</v>
      </c>
      <c r="BH85" s="11">
        <v>5935.8204445015463</v>
      </c>
      <c r="BI85" s="11">
        <v>5919.8309122499941</v>
      </c>
      <c r="BJ85" s="11">
        <v>5894.6320243993032</v>
      </c>
      <c r="BK85" s="11">
        <v>5821.2581957472157</v>
      </c>
      <c r="BL85" s="11">
        <v>5586.2776141729046</v>
      </c>
      <c r="BM85" s="11">
        <v>5450.1167333859385</v>
      </c>
      <c r="BN85" s="11">
        <v>5421.9513925250803</v>
      </c>
      <c r="BO85" s="11">
        <v>5312.08832387656</v>
      </c>
      <c r="BP85" s="11">
        <v>5304.1426448603806</v>
      </c>
      <c r="BQ85" s="11">
        <v>5214.890597091985</v>
      </c>
      <c r="BR85" s="11">
        <v>5130.1347019565992</v>
      </c>
      <c r="BS85" s="11">
        <v>5099.2280800274193</v>
      </c>
      <c r="BT85" s="11">
        <v>5049.4358215684288</v>
      </c>
      <c r="BU85" s="11">
        <v>4988.6107661509059</v>
      </c>
      <c r="BV85" s="11">
        <v>4984.3045654653715</v>
      </c>
      <c r="BW85" s="11">
        <v>4835.0997933795734</v>
      </c>
      <c r="BX85" s="11">
        <v>4747.0307178513594</v>
      </c>
      <c r="BY85" s="11">
        <v>4626.018999586222</v>
      </c>
      <c r="BZ85" s="11">
        <v>4609.2130544338006</v>
      </c>
      <c r="CA85" s="11">
        <v>4570.2089132412839</v>
      </c>
      <c r="CB85" s="11">
        <v>4508.2223749203367</v>
      </c>
      <c r="CC85" s="11">
        <v>4387.976259005407</v>
      </c>
      <c r="CD85" s="11">
        <v>4293.9783954298082</v>
      </c>
      <c r="CE85" s="11">
        <v>4200.699425587005</v>
      </c>
      <c r="CF85" s="11">
        <v>4116.7626752972774</v>
      </c>
      <c r="CG85" s="11">
        <v>3922.1882476417281</v>
      </c>
      <c r="CH85" s="11">
        <v>3844.6431759975085</v>
      </c>
      <c r="CI85" s="11">
        <v>3652.9406777958206</v>
      </c>
      <c r="CJ85" s="11">
        <v>3578.1802703306707</v>
      </c>
      <c r="CK85" s="11">
        <v>3487.9866892833511</v>
      </c>
      <c r="CL85" s="11">
        <v>3459.9733492911728</v>
      </c>
      <c r="CM85" s="11">
        <v>3411.5893228859286</v>
      </c>
      <c r="CN85" s="11">
        <v>3352.6965274177569</v>
      </c>
      <c r="CO85" s="11">
        <v>3270.9300736346577</v>
      </c>
      <c r="CP85" s="11">
        <v>3218.1349268943932</v>
      </c>
      <c r="CQ85" s="11">
        <v>3022.0133452275613</v>
      </c>
      <c r="CR85" s="11">
        <v>2844.4073624030643</v>
      </c>
      <c r="CS85" s="11">
        <v>2770.4955660051855</v>
      </c>
      <c r="CT85" s="11">
        <v>2742.2870809466181</v>
      </c>
      <c r="CU85" s="11">
        <v>2700.831913026027</v>
      </c>
      <c r="CV85" s="11">
        <v>2602.5978826291212</v>
      </c>
      <c r="CW85" s="11">
        <v>2475.1834406426487</v>
      </c>
      <c r="CX85" s="11">
        <v>2414.1567740760584</v>
      </c>
      <c r="CY85" s="11">
        <v>2357.0477379487056</v>
      </c>
      <c r="CZ85" s="11">
        <v>2305.5794335381302</v>
      </c>
      <c r="DA85" s="11">
        <v>2253.2347572865369</v>
      </c>
      <c r="DB85" s="11">
        <v>2197.2542731142721</v>
      </c>
      <c r="DC85" s="11">
        <v>2106.7861619239802</v>
      </c>
      <c r="DD85" s="11">
        <v>2098.3865763792178</v>
      </c>
      <c r="DE85" s="11">
        <v>2068.3576793771767</v>
      </c>
      <c r="DF85" s="11">
        <v>2055.3325179548847</v>
      </c>
      <c r="DG85" s="11">
        <v>2005.698403189203</v>
      </c>
      <c r="DH85" s="11">
        <v>1969.8817467498484</v>
      </c>
      <c r="DI85" s="11">
        <v>1929.5171576332546</v>
      </c>
      <c r="DJ85" s="11">
        <v>1856.0969371277386</v>
      </c>
      <c r="DK85" s="11">
        <v>1532.43372684408</v>
      </c>
      <c r="DL85" s="11">
        <v>1465.4204864660971</v>
      </c>
      <c r="DM85" s="11">
        <v>1407.0393883658583</v>
      </c>
      <c r="DN85" s="11">
        <v>1334.0192693906827</v>
      </c>
      <c r="DO85" s="11">
        <v>1313.2679403428926</v>
      </c>
      <c r="DP85" s="11">
        <v>1247.6695261427496</v>
      </c>
      <c r="DQ85" s="11">
        <v>1248.3811720342171</v>
      </c>
      <c r="DR85" s="11">
        <v>1241.0659190448105</v>
      </c>
      <c r="DS85" s="11">
        <v>1230.9139752479464</v>
      </c>
      <c r="DT85" s="11">
        <v>1214.2810604892807</v>
      </c>
      <c r="DU85" s="11">
        <v>1203.8281904038645</v>
      </c>
      <c r="DV85" s="11">
        <v>1192.8488568534888</v>
      </c>
      <c r="DW85" s="11">
        <v>1186.5929439246092</v>
      </c>
      <c r="DX85" s="11">
        <v>1062.0307622822279</v>
      </c>
      <c r="DY85" s="11">
        <v>1082.1644842605485</v>
      </c>
      <c r="DZ85" s="11">
        <v>1055.8799211623073</v>
      </c>
      <c r="EA85" s="11">
        <v>937.79361342754112</v>
      </c>
      <c r="EB85" s="11">
        <v>915.02115029837967</v>
      </c>
      <c r="EC85" s="11">
        <v>736.94276832451339</v>
      </c>
      <c r="ED85" s="11">
        <v>669.72381183051948</v>
      </c>
      <c r="EE85" s="11">
        <v>433.9532400654918</v>
      </c>
      <c r="EF85" s="11">
        <v>248.11691962529909</v>
      </c>
      <c r="EG85" s="11">
        <v>90.534986803304903</v>
      </c>
      <c r="EH85" s="11">
        <v>2.184208369726548E-11</v>
      </c>
      <c r="EI85" s="11">
        <v>30.145483454548597</v>
      </c>
      <c r="EJ85" s="11">
        <v>93.729133918530792</v>
      </c>
      <c r="EK85" s="11">
        <v>146.2095141309195</v>
      </c>
      <c r="EL85" s="11">
        <v>228.12592679311877</v>
      </c>
      <c r="EM85" s="11">
        <v>240.03520545041312</v>
      </c>
      <c r="EN85" s="11">
        <v>324.9970381200539</v>
      </c>
      <c r="EO85" s="11">
        <v>412.42620171381139</v>
      </c>
      <c r="EP85" s="11">
        <v>450.80541819420455</v>
      </c>
      <c r="EQ85" s="11">
        <v>583.7910669672932</v>
      </c>
      <c r="ER85" s="11">
        <v>654.58764905887972</v>
      </c>
      <c r="ES85" s="11">
        <v>789.3496566866728</v>
      </c>
      <c r="ET85" s="11">
        <v>852.88925770717731</v>
      </c>
      <c r="EU85" s="11">
        <v>928.25830201998315</v>
      </c>
      <c r="EV85" s="11">
        <v>990.96983590859566</v>
      </c>
      <c r="EW85" s="11">
        <v>1060.6753302310328</v>
      </c>
      <c r="EX85" s="11">
        <v>1308.7708504252992</v>
      </c>
      <c r="EY85" s="11">
        <v>1391.2640253634152</v>
      </c>
      <c r="EZ85" s="11">
        <v>1563.2583271635413</v>
      </c>
      <c r="FA85" s="11">
        <v>1730.2682510367529</v>
      </c>
      <c r="FB85" s="11">
        <v>1813.3007423932816</v>
      </c>
      <c r="FC85" s="11">
        <v>1854.8552677454416</v>
      </c>
      <c r="FD85" s="11">
        <v>1909.6305322941641</v>
      </c>
      <c r="FE85" s="11">
        <v>2033.7751726992785</v>
      </c>
      <c r="FF85" s="11">
        <v>2206.6087813037607</v>
      </c>
      <c r="FG85" s="11">
        <v>2231.4226654960112</v>
      </c>
      <c r="FH85" s="11">
        <v>2275.5692994898091</v>
      </c>
      <c r="FI85" s="11">
        <v>2357.0549099096311</v>
      </c>
      <c r="FJ85" s="11">
        <v>2401.8382370786853</v>
      </c>
      <c r="FK85" s="11">
        <v>2419.4719934833988</v>
      </c>
      <c r="FL85" s="11">
        <v>2434.7473746607475</v>
      </c>
      <c r="FM85" s="11">
        <v>2440.2827393322245</v>
      </c>
      <c r="FN85" s="11">
        <v>2473.0031289467056</v>
      </c>
      <c r="FO85" s="11">
        <v>2494.2060995212337</v>
      </c>
      <c r="FP85" s="11">
        <v>2518.6099024378777</v>
      </c>
      <c r="FQ85" s="11">
        <v>2544.298525366366</v>
      </c>
      <c r="FR85" s="11">
        <v>2555.5512193593859</v>
      </c>
      <c r="FS85" s="11">
        <v>2600.2036985887335</v>
      </c>
      <c r="FT85" s="11">
        <v>2672.284272303229</v>
      </c>
      <c r="FU85" s="11">
        <v>2775.5606569150787</v>
      </c>
      <c r="FV85" s="11">
        <v>2914.6697132873646</v>
      </c>
      <c r="FW85" s="11">
        <v>2958.8817368037594</v>
      </c>
      <c r="FX85" s="11">
        <v>2977.1682137471053</v>
      </c>
      <c r="FY85" s="11">
        <v>2997.9035895811744</v>
      </c>
      <c r="FZ85" s="11">
        <v>3015.9488261337433</v>
      </c>
      <c r="GA85" s="11">
        <v>3044.0437790401688</v>
      </c>
      <c r="GB85" s="11">
        <v>3066.1087653982468</v>
      </c>
      <c r="GC85" s="11">
        <v>3097.4725508943525</v>
      </c>
      <c r="GD85" s="11">
        <v>3131.5117944826006</v>
      </c>
      <c r="GE85" s="11">
        <v>3156.2839274053481</v>
      </c>
      <c r="GF85" s="11">
        <v>3176.9148959744475</v>
      </c>
      <c r="GG85" s="11">
        <v>3189.8986694342384</v>
      </c>
      <c r="GH85" s="11">
        <v>3202.9495296599175</v>
      </c>
      <c r="GI85" s="11">
        <v>3206.3504304942217</v>
      </c>
      <c r="GJ85" s="11">
        <v>3215.7629223282374</v>
      </c>
      <c r="GK85" s="11">
        <v>3220.4491022587281</v>
      </c>
      <c r="GL85" s="11">
        <v>3235.0610229034692</v>
      </c>
      <c r="GM85" s="11">
        <v>3220.0242058182816</v>
      </c>
      <c r="GN85" s="11">
        <v>3229.2038179142469</v>
      </c>
      <c r="GO85" s="11">
        <v>3237.0688772933131</v>
      </c>
      <c r="GP85" s="11">
        <v>3248.0705771026974</v>
      </c>
      <c r="GQ85" s="11">
        <v>3307.6740623469491</v>
      </c>
      <c r="GR85" s="11">
        <v>3429.389570332512</v>
      </c>
      <c r="GS85" s="11">
        <v>3581.0801503155385</v>
      </c>
      <c r="GT85" s="11">
        <v>3646.0743347914472</v>
      </c>
      <c r="GU85" s="11">
        <v>3665.6790100985136</v>
      </c>
      <c r="GV85" s="11">
        <v>3691.081162651757</v>
      </c>
      <c r="GW85" s="11">
        <v>3717.7393657807288</v>
      </c>
      <c r="GX85" s="11">
        <v>3744.9433998404388</v>
      </c>
      <c r="GY85" s="11">
        <v>3759.9559631172287</v>
      </c>
      <c r="GZ85" s="11">
        <v>3899.4355109495218</v>
      </c>
      <c r="HA85" s="11">
        <v>3919.407723840056</v>
      </c>
      <c r="HB85" s="11">
        <v>3934.614958429072</v>
      </c>
      <c r="HC85" s="11">
        <v>3950.8310316463076</v>
      </c>
      <c r="HD85" s="11">
        <v>3962.8027206956694</v>
      </c>
      <c r="HE85" s="11">
        <v>3970.345696976769</v>
      </c>
      <c r="HF85" s="11">
        <v>3964.1321061416043</v>
      </c>
      <c r="HG85" s="11">
        <v>4014.8451150105057</v>
      </c>
      <c r="HH85" s="11">
        <v>4025.5518149991749</v>
      </c>
      <c r="HI85" s="11">
        <v>4056.2493040636532</v>
      </c>
      <c r="HJ85" s="11">
        <v>4067.3568101788728</v>
      </c>
      <c r="HK85" s="11">
        <v>4060.1592727337493</v>
      </c>
      <c r="HL85" s="11">
        <v>4054.9567905358244</v>
      </c>
      <c r="HM85" s="11">
        <v>4012.6709476180858</v>
      </c>
      <c r="HN85" s="11">
        <v>3958.8609267189399</v>
      </c>
      <c r="HO85" s="11">
        <v>3923.0962699270417</v>
      </c>
      <c r="HP85" s="11">
        <v>3944.5358321065005</v>
      </c>
      <c r="HQ85" s="11">
        <v>3936.9963843077176</v>
      </c>
      <c r="HR85" s="11">
        <v>3853.3510560682075</v>
      </c>
      <c r="HS85" s="11">
        <v>3872.6502364103503</v>
      </c>
      <c r="HT85" s="11">
        <v>3883.1269171032445</v>
      </c>
      <c r="HU85" s="11">
        <v>3850.4575010888616</v>
      </c>
      <c r="HV85" s="11">
        <v>3860.0502091259668</v>
      </c>
      <c r="HW85" s="11">
        <v>3871.360648043722</v>
      </c>
      <c r="HX85" s="11">
        <v>3886.984510308579</v>
      </c>
      <c r="HY85" s="11">
        <v>3905.8043087724382</v>
      </c>
      <c r="HZ85" s="11">
        <v>3931.6842054796894</v>
      </c>
      <c r="IA85" s="11">
        <v>4063.4151888162073</v>
      </c>
      <c r="IB85" s="11">
        <v>4200.009382404337</v>
      </c>
      <c r="IC85" s="11">
        <v>4248.5861231007484</v>
      </c>
      <c r="ID85" s="11">
        <v>4297.3491654843347</v>
      </c>
      <c r="IE85" s="11">
        <v>4341.5368581793919</v>
      </c>
      <c r="IF85" s="11">
        <v>4388.4905851029416</v>
      </c>
      <c r="IG85" s="11">
        <v>4512.5473682336287</v>
      </c>
      <c r="IH85" s="11">
        <v>4546.1225589923361</v>
      </c>
      <c r="II85" s="11">
        <v>4589.5597922046445</v>
      </c>
      <c r="IJ85" s="11">
        <v>4627.2952486703625</v>
      </c>
      <c r="IK85" s="11">
        <v>4678.4167787911711</v>
      </c>
      <c r="IL85" s="11">
        <v>4716.6653009726351</v>
      </c>
      <c r="IM85" s="11">
        <v>4758.8311944053421</v>
      </c>
      <c r="IN85" s="11">
        <v>4821.6404581783727</v>
      </c>
      <c r="IO85" s="11">
        <v>4958.9731305584746</v>
      </c>
      <c r="IP85" s="11">
        <v>4991.6092584102953</v>
      </c>
      <c r="IQ85" s="11">
        <v>4993.0019151681945</v>
      </c>
      <c r="IR85" s="11">
        <v>5047.9557406956555</v>
      </c>
      <c r="IS85" s="11">
        <v>5116.245409253097</v>
      </c>
      <c r="IT85" s="11">
        <v>5156.136507163209</v>
      </c>
      <c r="IU85" s="11">
        <v>5179.3306135136272</v>
      </c>
      <c r="IV85" s="11">
        <v>5196.9231084699213</v>
      </c>
      <c r="IW85" s="11">
        <v>5203.0182207078306</v>
      </c>
      <c r="IX85" s="11">
        <v>5213.6838147167491</v>
      </c>
      <c r="IY85" s="11">
        <v>5234.9052946762949</v>
      </c>
      <c r="IZ85" s="11">
        <v>5275.9041313090484</v>
      </c>
      <c r="JA85" s="11">
        <v>5326.1891192887779</v>
      </c>
      <c r="JB85" s="11">
        <v>5418.0744883028146</v>
      </c>
      <c r="JC85" s="11">
        <v>5525.3319108600863</v>
      </c>
      <c r="JD85" s="11">
        <v>5603.3011147871521</v>
      </c>
      <c r="JE85" s="11">
        <v>5620.5729457210973</v>
      </c>
      <c r="JF85" s="11">
        <v>5632.5979584303905</v>
      </c>
      <c r="JG85" s="11">
        <v>5618.5536161196524</v>
      </c>
      <c r="JH85" s="11">
        <v>5701.1089796122033</v>
      </c>
      <c r="JI85" s="11">
        <v>5765.093113908425</v>
      </c>
      <c r="JJ85" s="11">
        <v>5777.022950125056</v>
      </c>
      <c r="JK85" s="11">
        <v>5755.4684445608464</v>
      </c>
      <c r="JL85" s="11">
        <v>5811.5958647831158</v>
      </c>
      <c r="JM85" s="11">
        <v>5811.5865010676343</v>
      </c>
      <c r="JN85" s="11">
        <v>5789.0838171834448</v>
      </c>
      <c r="JO85" s="11">
        <v>5946.8711406373504</v>
      </c>
      <c r="JP85" s="11">
        <v>6066.6952944324921</v>
      </c>
      <c r="JQ85" s="11">
        <v>6095.2784395345061</v>
      </c>
      <c r="JR85" s="11">
        <v>6138.6623547490126</v>
      </c>
      <c r="JS85" s="11">
        <v>6140.1330749773815</v>
      </c>
      <c r="JT85" s="11">
        <v>6232.7634402330932</v>
      </c>
      <c r="JU85" s="11">
        <v>6280.9584964591904</v>
      </c>
      <c r="JV85" s="11">
        <v>6257.6725174117764</v>
      </c>
      <c r="JW85" s="11">
        <v>6197.8927874562323</v>
      </c>
      <c r="JX85" s="11">
        <v>6190.491557430898</v>
      </c>
      <c r="JY85" s="11">
        <v>6180.939712146961</v>
      </c>
      <c r="JZ85" s="11">
        <v>6166.1693593548916</v>
      </c>
      <c r="KA85" s="11">
        <v>6154.9727771074304</v>
      </c>
      <c r="KB85" s="11">
        <v>6147.1406728954817</v>
      </c>
      <c r="KC85" s="11">
        <v>6130.1797926967165</v>
      </c>
      <c r="KD85" s="11">
        <v>6114.2522808810209</v>
      </c>
      <c r="KE85" s="11">
        <v>6114.1887514363252</v>
      </c>
      <c r="KF85" s="11">
        <v>6125.0492059938351</v>
      </c>
      <c r="KG85" s="11">
        <v>6129.2524932970318</v>
      </c>
      <c r="KH85" s="11">
        <v>6146.1843975595484</v>
      </c>
      <c r="KI85" s="11">
        <v>6148.2285700043913</v>
      </c>
      <c r="KJ85" s="11">
        <v>6170.3997463894902</v>
      </c>
      <c r="KK85" s="11">
        <v>6173.7321409898423</v>
      </c>
      <c r="KL85" s="23"/>
      <c r="KM85" s="11">
        <f>SMALL(Tabela2[[#This Row],[1]:[285]],1)</f>
        <v>2.184208369726548E-11</v>
      </c>
      <c r="KN85" s="11">
        <f>MATCH(Tabela2[[#This Row],[1° menor]],Tabela2[[#This Row],[1]:[285]],0)</f>
        <v>125</v>
      </c>
      <c r="KO8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0.74999989805496914</v>
      </c>
      <c r="KP85" s="11">
        <f>VLOOKUP(Tabela2[[#This Row],[Shape]],shape!A:D,4,0)+VLOOKUP(Tabela2[[#This Row],[Shape]]+1,shape!A:E,5,0)*Tabela2[[#This Row],[% avanc]]</f>
        <v>4141.0498706992066</v>
      </c>
      <c r="KQ85" s="15">
        <f>Tabela2[[#This Row],[8686,881807]]/Tabela2[[#Headers],[8686,881807]]</f>
        <v>0.47670153257550896</v>
      </c>
      <c r="KR85" s="11">
        <f>Tabela2[[#This Row],[8686,881807]]-KP84</f>
        <v>262.12913545001311</v>
      </c>
      <c r="KS85" s="11">
        <f>(Tabela2[[#This Row],[hora bus]]-H84)*86400</f>
        <v>46.000000066123903</v>
      </c>
      <c r="KT85" s="11">
        <f>Tabela2[[#This Row],[desloc]]/Tabela2[[#This Row],[seconds]]</f>
        <v>5.6984594581132333</v>
      </c>
      <c r="KU85" s="11">
        <f>Tabela2[[#This Row],[spd m/s]]*3.6</f>
        <v>20.514454049207639</v>
      </c>
      <c r="KV85" s="23"/>
      <c r="KW85" s="22">
        <f t="shared" si="18"/>
        <v>0</v>
      </c>
      <c r="KX85" s="23">
        <f t="shared" si="19"/>
        <v>0</v>
      </c>
      <c r="KY85" s="23">
        <f t="shared" si="20"/>
        <v>0</v>
      </c>
      <c r="KZ85" s="23">
        <f t="shared" si="21"/>
        <v>0</v>
      </c>
      <c r="LA85" s="23">
        <f t="shared" si="22"/>
        <v>0</v>
      </c>
      <c r="LB85" s="23">
        <f t="shared" si="23"/>
        <v>0</v>
      </c>
      <c r="LC85" s="23">
        <f t="shared" si="24"/>
        <v>0</v>
      </c>
      <c r="LD85" s="23">
        <f t="shared" si="25"/>
        <v>0</v>
      </c>
      <c r="LE85" s="23">
        <f t="shared" si="26"/>
        <v>4141.0498706992066</v>
      </c>
      <c r="LF85" s="22">
        <f t="shared" si="35"/>
        <v>0</v>
      </c>
      <c r="LG85" s="23">
        <f t="shared" si="27"/>
        <v>0</v>
      </c>
      <c r="LH85" s="23">
        <f t="shared" si="28"/>
        <v>0</v>
      </c>
      <c r="LI85" s="23">
        <f t="shared" si="29"/>
        <v>4141.0498706992066</v>
      </c>
      <c r="LJ85" s="23">
        <f t="shared" si="30"/>
        <v>8544.8116110658502</v>
      </c>
      <c r="LK85" s="23">
        <f t="shared" si="31"/>
        <v>0</v>
      </c>
      <c r="LL85" s="23">
        <f t="shared" si="32"/>
        <v>6</v>
      </c>
      <c r="LM85" s="23">
        <f t="shared" si="33"/>
        <v>0</v>
      </c>
      <c r="LN85" s="23">
        <f t="shared" si="34"/>
        <v>0</v>
      </c>
    </row>
    <row r="86" spans="1:326" x14ac:dyDescent="0.25">
      <c r="A86" s="22">
        <v>42</v>
      </c>
      <c r="B86" s="22">
        <v>1</v>
      </c>
      <c r="C86" s="23" t="s">
        <v>1343</v>
      </c>
      <c r="D86" s="22">
        <v>332</v>
      </c>
      <c r="E86" s="24">
        <v>0.89027777777777772</v>
      </c>
      <c r="F86" s="23" t="s">
        <v>775</v>
      </c>
      <c r="G86" s="23" t="b">
        <v>1</v>
      </c>
      <c r="H86" s="25">
        <v>43538.890798611108</v>
      </c>
      <c r="I86" s="26" t="s">
        <v>394</v>
      </c>
      <c r="J86" s="23" t="s">
        <v>395</v>
      </c>
      <c r="K86" s="11">
        <f>IF(AND(Tabela2[[#This Row],[hora bus]]=H85,Tabela2[[#This Row],[lat bus]]=I85,Tabela2[[#This Row],[lon bus]]=J85),1,0)</f>
        <v>0</v>
      </c>
      <c r="L86" s="23"/>
      <c r="M86" s="11">
        <v>160</v>
      </c>
      <c r="N86" s="11">
        <v>7113.4619909359681</v>
      </c>
      <c r="O86" s="11">
        <v>7106.6905256983009</v>
      </c>
      <c r="P86" s="11">
        <v>7097.2328757416008</v>
      </c>
      <c r="Q86" s="11">
        <v>7038.93281806495</v>
      </c>
      <c r="R86" s="11">
        <v>6953.2180473871167</v>
      </c>
      <c r="S86" s="11">
        <v>6933.4481028412183</v>
      </c>
      <c r="T86" s="11">
        <v>6913.6909912540332</v>
      </c>
      <c r="U86" s="11">
        <v>6901.7386961905468</v>
      </c>
      <c r="V86" s="11">
        <v>6885.2101171119975</v>
      </c>
      <c r="W86" s="11">
        <v>6873.1607347998588</v>
      </c>
      <c r="X86" s="11">
        <v>6862.4694147086739</v>
      </c>
      <c r="Y86" s="11">
        <v>6838.9113616102759</v>
      </c>
      <c r="Z86" s="11">
        <v>6824.0810405675511</v>
      </c>
      <c r="AA86" s="11">
        <v>6801.9962862799002</v>
      </c>
      <c r="AB86" s="11">
        <v>6791.8224042831635</v>
      </c>
      <c r="AC86" s="11">
        <v>6775.7621403166722</v>
      </c>
      <c r="AD86" s="11">
        <v>6750.8869387947716</v>
      </c>
      <c r="AE86" s="11">
        <v>6740.7546850571989</v>
      </c>
      <c r="AF86" s="11">
        <v>6672.4087424651798</v>
      </c>
      <c r="AG86" s="11">
        <v>6640.9656709986866</v>
      </c>
      <c r="AH86" s="11">
        <v>6612.5729903585952</v>
      </c>
      <c r="AI86" s="11">
        <v>6589.1100373843419</v>
      </c>
      <c r="AJ86" s="11">
        <v>6568.077270243527</v>
      </c>
      <c r="AK86" s="11">
        <v>6553.0018859156326</v>
      </c>
      <c r="AL86" s="11">
        <v>6526.90243247126</v>
      </c>
      <c r="AM86" s="11">
        <v>6516.0963654944371</v>
      </c>
      <c r="AN86" s="11">
        <v>6503.4463306077005</v>
      </c>
      <c r="AO86" s="11">
        <v>6495.0657896508055</v>
      </c>
      <c r="AP86" s="11">
        <v>6493.8681884706311</v>
      </c>
      <c r="AQ86" s="11">
        <v>6500.360196528557</v>
      </c>
      <c r="AR86" s="11">
        <v>6500.4943188811712</v>
      </c>
      <c r="AS86" s="11">
        <v>6496.6084578149457</v>
      </c>
      <c r="AT86" s="11">
        <v>6505.0293468474356</v>
      </c>
      <c r="AU86" s="11">
        <v>6510.8057700427671</v>
      </c>
      <c r="AV86" s="11">
        <v>6504.5742415794439</v>
      </c>
      <c r="AW86" s="11">
        <v>6504.0150009182362</v>
      </c>
      <c r="AX86" s="11">
        <v>6505.7520378386162</v>
      </c>
      <c r="AY86" s="11">
        <v>6498.3229540150323</v>
      </c>
      <c r="AZ86" s="11">
        <v>6482.2447736570557</v>
      </c>
      <c r="BA86" s="11">
        <v>6458.0103461570079</v>
      </c>
      <c r="BB86" s="11">
        <v>6412.8950262309618</v>
      </c>
      <c r="BC86" s="11">
        <v>6340.9370058570994</v>
      </c>
      <c r="BD86" s="11">
        <v>6274.1598352335159</v>
      </c>
      <c r="BE86" s="11">
        <v>6254.3795996947383</v>
      </c>
      <c r="BF86" s="11">
        <v>6233.2085434492601</v>
      </c>
      <c r="BG86" s="11">
        <v>6198.6864548997401</v>
      </c>
      <c r="BH86" s="11">
        <v>6186.5105311676161</v>
      </c>
      <c r="BI86" s="11">
        <v>6170.8752134136457</v>
      </c>
      <c r="BJ86" s="11">
        <v>6146.0469088192249</v>
      </c>
      <c r="BK86" s="11">
        <v>6073.3306453064788</v>
      </c>
      <c r="BL86" s="11">
        <v>5840.2997525851661</v>
      </c>
      <c r="BM86" s="11">
        <v>5706.7023020408378</v>
      </c>
      <c r="BN86" s="11">
        <v>5679.9112828937368</v>
      </c>
      <c r="BO86" s="11">
        <v>5571.1011316711565</v>
      </c>
      <c r="BP86" s="11">
        <v>5564.0285552445048</v>
      </c>
      <c r="BQ86" s="11">
        <v>5475.4450492887654</v>
      </c>
      <c r="BR86" s="11">
        <v>5391.7247456210589</v>
      </c>
      <c r="BS86" s="11">
        <v>5361.4718033920699</v>
      </c>
      <c r="BT86" s="11">
        <v>5311.9469546224018</v>
      </c>
      <c r="BU86" s="11">
        <v>5252.197468202573</v>
      </c>
      <c r="BV86" s="11">
        <v>5249.7218083984762</v>
      </c>
      <c r="BW86" s="11">
        <v>5100.4693446091178</v>
      </c>
      <c r="BX86" s="11">
        <v>5010.8797459797424</v>
      </c>
      <c r="BY86" s="11">
        <v>4888.4287351038711</v>
      </c>
      <c r="BZ86" s="11">
        <v>4870.5283253364023</v>
      </c>
      <c r="CA86" s="11">
        <v>4831.187424740996</v>
      </c>
      <c r="CB86" s="11">
        <v>4769.0223029997669</v>
      </c>
      <c r="CC86" s="11">
        <v>4648.5609814008985</v>
      </c>
      <c r="CD86" s="11">
        <v>4554.3764838297602</v>
      </c>
      <c r="CE86" s="11">
        <v>4461.0947546726347</v>
      </c>
      <c r="CF86" s="11">
        <v>4377.287086200512</v>
      </c>
      <c r="CG86" s="11">
        <v>4182.9307754597339</v>
      </c>
      <c r="CH86" s="11">
        <v>4105.5775505964466</v>
      </c>
      <c r="CI86" s="11">
        <v>3914.0902633049568</v>
      </c>
      <c r="CJ86" s="11">
        <v>3839.5835397083015</v>
      </c>
      <c r="CK86" s="11">
        <v>3749.4894185582179</v>
      </c>
      <c r="CL86" s="11">
        <v>3721.5230691322658</v>
      </c>
      <c r="CM86" s="11">
        <v>3673.2291443055992</v>
      </c>
      <c r="CN86" s="11">
        <v>3614.4451909503473</v>
      </c>
      <c r="CO86" s="11">
        <v>3532.7583042686301</v>
      </c>
      <c r="CP86" s="11">
        <v>3480.0729426833741</v>
      </c>
      <c r="CQ86" s="11">
        <v>3284.3037411823334</v>
      </c>
      <c r="CR86" s="11">
        <v>3107.2363452630107</v>
      </c>
      <c r="CS86" s="11">
        <v>3033.6398481508613</v>
      </c>
      <c r="CT86" s="11">
        <v>3005.5099867632775</v>
      </c>
      <c r="CU86" s="11">
        <v>2964.1061822912534</v>
      </c>
      <c r="CV86" s="11">
        <v>2866.0569760961826</v>
      </c>
      <c r="CW86" s="11">
        <v>2738.9914340661935</v>
      </c>
      <c r="CX86" s="11">
        <v>2678.2542068987132</v>
      </c>
      <c r="CY86" s="11">
        <v>2621.3013545370295</v>
      </c>
      <c r="CZ86" s="11">
        <v>2569.8194665492729</v>
      </c>
      <c r="DA86" s="11">
        <v>2517.2801222079202</v>
      </c>
      <c r="DB86" s="11">
        <v>2460.8124813990926</v>
      </c>
      <c r="DC86" s="11">
        <v>2369.270797491532</v>
      </c>
      <c r="DD86" s="11">
        <v>2360.0644048652698</v>
      </c>
      <c r="DE86" s="11">
        <v>2329.6920952980686</v>
      </c>
      <c r="DF86" s="11">
        <v>2316.2371066209648</v>
      </c>
      <c r="DG86" s="11">
        <v>2265.7048367529119</v>
      </c>
      <c r="DH86" s="11">
        <v>2228.1421814500477</v>
      </c>
      <c r="DI86" s="11">
        <v>2185.5073975267483</v>
      </c>
      <c r="DJ86" s="11">
        <v>2112.3708388862847</v>
      </c>
      <c r="DK86" s="11">
        <v>1796.0843334213148</v>
      </c>
      <c r="DL86" s="11">
        <v>1736.533517943679</v>
      </c>
      <c r="DM86" s="11">
        <v>1680.5905606950805</v>
      </c>
      <c r="DN86" s="11">
        <v>1609.0652029467849</v>
      </c>
      <c r="DO86" s="11">
        <v>1589.2106140701155</v>
      </c>
      <c r="DP86" s="11">
        <v>1524.2319049064831</v>
      </c>
      <c r="DQ86" s="11">
        <v>1525.3645294499752</v>
      </c>
      <c r="DR86" s="11">
        <v>1518.1078413960358</v>
      </c>
      <c r="DS86" s="11">
        <v>1507.996688892255</v>
      </c>
      <c r="DT86" s="11">
        <v>1491.3741263640866</v>
      </c>
      <c r="DU86" s="11">
        <v>1480.8927200963078</v>
      </c>
      <c r="DV86" s="11">
        <v>1469.8508975630541</v>
      </c>
      <c r="DW86" s="11">
        <v>1463.475716833457</v>
      </c>
      <c r="DX86" s="11">
        <v>1337.1086787699949</v>
      </c>
      <c r="DY86" s="11">
        <v>1355.0144747057218</v>
      </c>
      <c r="DZ86" s="11">
        <v>1327.3122665616302</v>
      </c>
      <c r="EA86" s="11">
        <v>1209.9698919059379</v>
      </c>
      <c r="EB86" s="11">
        <v>1189.1089008116908</v>
      </c>
      <c r="EC86" s="11">
        <v>1012.4220483851361</v>
      </c>
      <c r="ED86" s="11">
        <v>946.58912844940983</v>
      </c>
      <c r="EE86" s="11">
        <v>711.04749207113525</v>
      </c>
      <c r="EF86" s="11">
        <v>525.18170342994415</v>
      </c>
      <c r="EG86" s="11">
        <v>367.52533558370232</v>
      </c>
      <c r="EH86" s="11">
        <v>246.89527487938011</v>
      </c>
      <c r="EI86" s="11">
        <v>183.74264065943538</v>
      </c>
      <c r="EJ86" s="11">
        <v>131.47929987836056</v>
      </c>
      <c r="EK86" s="11">
        <v>49.528167183040182</v>
      </c>
      <c r="EL86" s="11">
        <v>37.117713440695212</v>
      </c>
      <c r="EM86" s="11">
        <v>2.4478197246935451E-11</v>
      </c>
      <c r="EN86" s="11">
        <v>48.369277609150643</v>
      </c>
      <c r="EO86" s="11">
        <v>136.48229759075755</v>
      </c>
      <c r="EP86" s="11">
        <v>178.84318004422491</v>
      </c>
      <c r="EQ86" s="11">
        <v>316.80657678793943</v>
      </c>
      <c r="ER86" s="11">
        <v>391.61712947881898</v>
      </c>
      <c r="ES86" s="11">
        <v>529.34954415045013</v>
      </c>
      <c r="ET86" s="11">
        <v>594.23231052019321</v>
      </c>
      <c r="EU86" s="11">
        <v>670.89490009779558</v>
      </c>
      <c r="EV86" s="11">
        <v>734.8644368634167</v>
      </c>
      <c r="EW86" s="11">
        <v>806.67644120633599</v>
      </c>
      <c r="EX86" s="11">
        <v>1056.6489477287432</v>
      </c>
      <c r="EY86" s="11">
        <v>1140.2298084321922</v>
      </c>
      <c r="EZ86" s="11">
        <v>1313.4111102648671</v>
      </c>
      <c r="FA86" s="11">
        <v>1480.5949536173403</v>
      </c>
      <c r="FB86" s="11">
        <v>1563.127942357133</v>
      </c>
      <c r="FC86" s="11">
        <v>1604.285168924747</v>
      </c>
      <c r="FD86" s="11">
        <v>1658.3478372527768</v>
      </c>
      <c r="FE86" s="11">
        <v>1781.2795005238738</v>
      </c>
      <c r="FF86" s="11">
        <v>1953.3248944522704</v>
      </c>
      <c r="FG86" s="11">
        <v>1977.9531501714505</v>
      </c>
      <c r="FH86" s="11">
        <v>2021.5652985872052</v>
      </c>
      <c r="FI86" s="11">
        <v>2102.7557250544846</v>
      </c>
      <c r="FJ86" s="11">
        <v>2147.8402552773532</v>
      </c>
      <c r="FK86" s="11">
        <v>2165.8882262810375</v>
      </c>
      <c r="FL86" s="11">
        <v>2181.604163957828</v>
      </c>
      <c r="FM86" s="11">
        <v>2188.1852911775127</v>
      </c>
      <c r="FN86" s="11">
        <v>2222.1779190153416</v>
      </c>
      <c r="FO86" s="11">
        <v>2244.2199608522969</v>
      </c>
      <c r="FP86" s="11">
        <v>2269.3770668765969</v>
      </c>
      <c r="FQ86" s="11">
        <v>2295.5913618072068</v>
      </c>
      <c r="FR86" s="11">
        <v>2307.5471095144012</v>
      </c>
      <c r="FS86" s="11">
        <v>2353.046426796071</v>
      </c>
      <c r="FT86" s="11">
        <v>2425.4296236995779</v>
      </c>
      <c r="FU86" s="11">
        <v>2528.0362839140844</v>
      </c>
      <c r="FV86" s="11">
        <v>2665.7254419900487</v>
      </c>
      <c r="FW86" s="11">
        <v>2708.6746067045065</v>
      </c>
      <c r="FX86" s="11">
        <v>2725.9890462800749</v>
      </c>
      <c r="FY86" s="11">
        <v>2745.9152623089772</v>
      </c>
      <c r="FZ86" s="11">
        <v>2763.3306430981038</v>
      </c>
      <c r="GA86" s="11">
        <v>2791.0001579934328</v>
      </c>
      <c r="GB86" s="11">
        <v>2812.8282432405472</v>
      </c>
      <c r="GC86" s="11">
        <v>2844.1009166499939</v>
      </c>
      <c r="GD86" s="11">
        <v>2878.1663001800443</v>
      </c>
      <c r="GE86" s="11">
        <v>2902.9678997129286</v>
      </c>
      <c r="GF86" s="11">
        <v>2923.6244706786847</v>
      </c>
      <c r="GG86" s="11">
        <v>2936.48489130909</v>
      </c>
      <c r="GH86" s="11">
        <v>2949.3571783812476</v>
      </c>
      <c r="GI86" s="11">
        <v>2952.481879710338</v>
      </c>
      <c r="GJ86" s="11">
        <v>2961.3104999885923</v>
      </c>
      <c r="GK86" s="11">
        <v>2965.1505704931224</v>
      </c>
      <c r="GL86" s="11">
        <v>2979.2275555286965</v>
      </c>
      <c r="GM86" s="11">
        <v>2963.5513441876892</v>
      </c>
      <c r="GN86" s="11">
        <v>2971.7376198979136</v>
      </c>
      <c r="GO86" s="11">
        <v>2978.7180867501902</v>
      </c>
      <c r="GP86" s="11">
        <v>2988.2525595419975</v>
      </c>
      <c r="GQ86" s="11">
        <v>3045.7948823685597</v>
      </c>
      <c r="GR86" s="11">
        <v>3165.4769166998999</v>
      </c>
      <c r="GS86" s="11">
        <v>3315.8428975096563</v>
      </c>
      <c r="GT86" s="11">
        <v>3380.3669336743824</v>
      </c>
      <c r="GU86" s="11">
        <v>3399.829121762019</v>
      </c>
      <c r="GV86" s="11">
        <v>3425.2037306140996</v>
      </c>
      <c r="GW86" s="11">
        <v>3451.9178193109565</v>
      </c>
      <c r="GX86" s="11">
        <v>3479.250272750508</v>
      </c>
      <c r="GY86" s="11">
        <v>3495.2024003535998</v>
      </c>
      <c r="GZ86" s="11">
        <v>3635.6661462656248</v>
      </c>
      <c r="HA86" s="11">
        <v>3655.8414101333592</v>
      </c>
      <c r="HB86" s="11">
        <v>3671.1495876231088</v>
      </c>
      <c r="HC86" s="11">
        <v>3687.418761883976</v>
      </c>
      <c r="HD86" s="11">
        <v>3699.4361552383752</v>
      </c>
      <c r="HE86" s="11">
        <v>3707.0842785526479</v>
      </c>
      <c r="HF86" s="11">
        <v>3699.6908886925526</v>
      </c>
      <c r="HG86" s="11">
        <v>3748.3557489528125</v>
      </c>
      <c r="HH86" s="11">
        <v>3757.520467393681</v>
      </c>
      <c r="HI86" s="11">
        <v>3787.1035710432975</v>
      </c>
      <c r="HJ86" s="11">
        <v>3797.6138651546948</v>
      </c>
      <c r="HK86" s="11">
        <v>3789.822013229239</v>
      </c>
      <c r="HL86" s="11">
        <v>3783.9709513321</v>
      </c>
      <c r="HM86" s="11">
        <v>3740.8423687995628</v>
      </c>
      <c r="HN86" s="11">
        <v>3685.8318945519441</v>
      </c>
      <c r="HO86" s="11">
        <v>3648.8855147408476</v>
      </c>
      <c r="HP86" s="11">
        <v>3669.6942485637619</v>
      </c>
      <c r="HQ86" s="11">
        <v>3661.9463345448808</v>
      </c>
      <c r="HR86" s="11">
        <v>3577.6820365702806</v>
      </c>
      <c r="HS86" s="11">
        <v>3596.3217591493262</v>
      </c>
      <c r="HT86" s="11">
        <v>3606.6148855898441</v>
      </c>
      <c r="HU86" s="11">
        <v>3573.768177377292</v>
      </c>
      <c r="HV86" s="11">
        <v>3583.1591101213548</v>
      </c>
      <c r="HW86" s="11">
        <v>3594.3654894030992</v>
      </c>
      <c r="HX86" s="11">
        <v>3609.9203503166141</v>
      </c>
      <c r="HY86" s="11">
        <v>3628.6902776982852</v>
      </c>
      <c r="HZ86" s="11">
        <v>3654.5600171862097</v>
      </c>
      <c r="IA86" s="11">
        <v>3786.3981388579145</v>
      </c>
      <c r="IB86" s="11">
        <v>3923.1377373930568</v>
      </c>
      <c r="IC86" s="11">
        <v>3971.8228174325268</v>
      </c>
      <c r="ID86" s="11">
        <v>4020.7045951957193</v>
      </c>
      <c r="IE86" s="11">
        <v>4065.0217216097776</v>
      </c>
      <c r="IF86" s="11">
        <v>4112.2177031270585</v>
      </c>
      <c r="IG86" s="11">
        <v>4236.4850837337417</v>
      </c>
      <c r="IH86" s="11">
        <v>4270.1350990591745</v>
      </c>
      <c r="II86" s="11">
        <v>4313.6325317243927</v>
      </c>
      <c r="IJ86" s="11">
        <v>4351.3995668698608</v>
      </c>
      <c r="IK86" s="11">
        <v>4402.5102908873705</v>
      </c>
      <c r="IL86" s="11">
        <v>4440.7292334150588</v>
      </c>
      <c r="IM86" s="11">
        <v>4482.8597124938078</v>
      </c>
      <c r="IN86" s="11">
        <v>4545.6029977183598</v>
      </c>
      <c r="IO86" s="11">
        <v>4682.8974577517647</v>
      </c>
      <c r="IP86" s="11">
        <v>4715.5369004840995</v>
      </c>
      <c r="IQ86" s="11">
        <v>4716.9466368885051</v>
      </c>
      <c r="IR86" s="11">
        <v>4771.9504584018396</v>
      </c>
      <c r="IS86" s="11">
        <v>4840.2897778332645</v>
      </c>
      <c r="IT86" s="11">
        <v>4880.2034188093339</v>
      </c>
      <c r="IU86" s="11">
        <v>4903.409881893047</v>
      </c>
      <c r="IV86" s="11">
        <v>4921.0105476372264</v>
      </c>
      <c r="IW86" s="11">
        <v>4927.1096002815812</v>
      </c>
      <c r="IX86" s="11">
        <v>4937.777990544233</v>
      </c>
      <c r="IY86" s="11">
        <v>4958.9993637234656</v>
      </c>
      <c r="IZ86" s="11">
        <v>4999.9983812506207</v>
      </c>
      <c r="JA86" s="11">
        <v>5050.2806146102494</v>
      </c>
      <c r="JB86" s="11">
        <v>5142.1355926132446</v>
      </c>
      <c r="JC86" s="11">
        <v>5249.31077182426</v>
      </c>
      <c r="JD86" s="11">
        <v>5327.196107563138</v>
      </c>
      <c r="JE86" s="11">
        <v>5344.4133487434738</v>
      </c>
      <c r="JF86" s="11">
        <v>5356.3837308770771</v>
      </c>
      <c r="JG86" s="11">
        <v>5342.1195397496122</v>
      </c>
      <c r="JH86" s="11">
        <v>5424.6237163977739</v>
      </c>
      <c r="JI86" s="11">
        <v>5488.781447029568</v>
      </c>
      <c r="JJ86" s="11">
        <v>5500.7513973067744</v>
      </c>
      <c r="JK86" s="11">
        <v>5479.3618868523745</v>
      </c>
      <c r="JL86" s="11">
        <v>5535.6575262357974</v>
      </c>
      <c r="JM86" s="11">
        <v>5535.6998805908588</v>
      </c>
      <c r="JN86" s="11">
        <v>5513.6988203636556</v>
      </c>
      <c r="JO86" s="11">
        <v>5672.3092875325628</v>
      </c>
      <c r="JP86" s="11">
        <v>5792.5896996473903</v>
      </c>
      <c r="JQ86" s="11">
        <v>5821.4252130535378</v>
      </c>
      <c r="JR86" s="11">
        <v>5864.6862700199672</v>
      </c>
      <c r="JS86" s="11">
        <v>5865.3848357153202</v>
      </c>
      <c r="JT86" s="11">
        <v>5957.2937487219779</v>
      </c>
      <c r="JU86" s="11">
        <v>6005.2761085906623</v>
      </c>
      <c r="JV86" s="11">
        <v>5982.0320994325311</v>
      </c>
      <c r="JW86" s="11">
        <v>5922.1417243030955</v>
      </c>
      <c r="JX86" s="11">
        <v>5914.5610734250349</v>
      </c>
      <c r="JY86" s="11">
        <v>5904.9339759939776</v>
      </c>
      <c r="JZ86" s="11">
        <v>5890.098168756922</v>
      </c>
      <c r="KA86" s="11">
        <v>5878.837680470624</v>
      </c>
      <c r="KB86" s="11">
        <v>5870.9569706947195</v>
      </c>
      <c r="KC86" s="11">
        <v>5853.9398938142858</v>
      </c>
      <c r="KD86" s="11">
        <v>5838.005302512156</v>
      </c>
      <c r="KE86" s="11">
        <v>5837.9943173534439</v>
      </c>
      <c r="KF86" s="11">
        <v>5848.8942810988847</v>
      </c>
      <c r="KG86" s="11">
        <v>5853.149260805345</v>
      </c>
      <c r="KH86" s="11">
        <v>5870.1314347279858</v>
      </c>
      <c r="KI86" s="11">
        <v>5872.2364005106738</v>
      </c>
      <c r="KJ86" s="11">
        <v>5894.463150141919</v>
      </c>
      <c r="KK86" s="11">
        <v>5897.8154663322248</v>
      </c>
      <c r="KL86" s="23"/>
      <c r="KM86" s="11">
        <f>SMALL(Tabela2[[#This Row],[1]:[285]],1)</f>
        <v>2.4478197246935451E-11</v>
      </c>
      <c r="KN86" s="11">
        <f>MATCH(Tabela2[[#This Row],[1° menor]],Tabela2[[#This Row],[1]:[285]],0)</f>
        <v>130</v>
      </c>
      <c r="KO8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0.42745911781812346</v>
      </c>
      <c r="KP86" s="11">
        <f>VLOOKUP(Tabela2[[#This Row],[Shape]],shape!A:D,4,0)+VLOOKUP(Tabela2[[#This Row],[Shape]]+1,shape!A:E,5,0)*Tabela2[[#This Row],[% avanc]]</f>
        <v>4284.7167341488612</v>
      </c>
      <c r="KQ86" s="15">
        <f>Tabela2[[#This Row],[8686,881807]]/Tabela2[[#Headers],[8686,881807]]</f>
        <v>0.49323990234288462</v>
      </c>
      <c r="KR86" s="11">
        <f>Tabela2[[#This Row],[8686,881807]]-KP85</f>
        <v>143.66686344965456</v>
      </c>
      <c r="KS86" s="11">
        <f>(Tabela2[[#This Row],[hora bus]]-H85)*86400</f>
        <v>56.999999494291842</v>
      </c>
      <c r="KT86" s="11">
        <f>Tabela2[[#This Row],[desloc]]/Tabela2[[#This Row],[seconds]]</f>
        <v>2.5204713109522361</v>
      </c>
      <c r="KU86" s="11">
        <f>Tabela2[[#This Row],[spd m/s]]*3.6</f>
        <v>9.0736967194280496</v>
      </c>
      <c r="KV86" s="23"/>
      <c r="KW86" s="22">
        <f t="shared" si="18"/>
        <v>0</v>
      </c>
      <c r="KX86" s="23">
        <f t="shared" si="19"/>
        <v>0</v>
      </c>
      <c r="KY86" s="23">
        <f t="shared" si="20"/>
        <v>0</v>
      </c>
      <c r="KZ86" s="23">
        <f t="shared" si="21"/>
        <v>0</v>
      </c>
      <c r="LA86" s="23">
        <f t="shared" si="22"/>
        <v>0</v>
      </c>
      <c r="LB86" s="23">
        <f t="shared" si="23"/>
        <v>0</v>
      </c>
      <c r="LC86" s="23">
        <f t="shared" si="24"/>
        <v>0</v>
      </c>
      <c r="LD86" s="23">
        <f t="shared" si="25"/>
        <v>0</v>
      </c>
      <c r="LE86" s="23">
        <f t="shared" si="26"/>
        <v>4284.7167341488612</v>
      </c>
      <c r="LF86" s="22">
        <f t="shared" si="35"/>
        <v>0</v>
      </c>
      <c r="LG86" s="23">
        <f t="shared" si="27"/>
        <v>0</v>
      </c>
      <c r="LH86" s="23">
        <f t="shared" si="28"/>
        <v>0</v>
      </c>
      <c r="LI86" s="23">
        <f t="shared" si="29"/>
        <v>4284.7167341488612</v>
      </c>
      <c r="LJ86" s="23">
        <f t="shared" si="30"/>
        <v>8544.8116110658502</v>
      </c>
      <c r="LK86" s="23">
        <f t="shared" si="31"/>
        <v>0</v>
      </c>
      <c r="LL86" s="23">
        <f t="shared" si="32"/>
        <v>5</v>
      </c>
      <c r="LM86" s="23">
        <f t="shared" si="33"/>
        <v>0</v>
      </c>
      <c r="LN86" s="23">
        <f t="shared" si="34"/>
        <v>0</v>
      </c>
    </row>
    <row r="87" spans="1:326" x14ac:dyDescent="0.25">
      <c r="A87" s="22">
        <v>43</v>
      </c>
      <c r="B87" s="22">
        <v>1</v>
      </c>
      <c r="C87" s="23" t="s">
        <v>1344</v>
      </c>
      <c r="D87" s="22">
        <v>332</v>
      </c>
      <c r="E87" s="24">
        <v>0.89097222222222228</v>
      </c>
      <c r="F87" s="23" t="s">
        <v>775</v>
      </c>
      <c r="G87" s="23" t="b">
        <v>1</v>
      </c>
      <c r="H87" s="25">
        <v>43538.891168981485</v>
      </c>
      <c r="I87" s="26" t="s">
        <v>252</v>
      </c>
      <c r="J87" s="23" t="s">
        <v>253</v>
      </c>
      <c r="K87" s="11">
        <f>IF(AND(Tabela2[[#This Row],[hora bus]]=H86,Tabela2[[#This Row],[lat bus]]=I86,Tabela2[[#This Row],[lon bus]]=J86),1,0)</f>
        <v>0</v>
      </c>
      <c r="L87" s="23"/>
      <c r="M87" s="11">
        <v>161</v>
      </c>
      <c r="N87" s="11">
        <v>7674.221869791545</v>
      </c>
      <c r="O87" s="11">
        <v>7667.4233936054106</v>
      </c>
      <c r="P87" s="11">
        <v>7657.9355042303678</v>
      </c>
      <c r="Q87" s="11">
        <v>7599.5913562636197</v>
      </c>
      <c r="R87" s="11">
        <v>7513.9011749718857</v>
      </c>
      <c r="S87" s="11">
        <v>7494.1877334746978</v>
      </c>
      <c r="T87" s="11">
        <v>7474.4293361030905</v>
      </c>
      <c r="U87" s="11">
        <v>7462.4616766045383</v>
      </c>
      <c r="V87" s="11">
        <v>7445.9030333651599</v>
      </c>
      <c r="W87" s="11">
        <v>7433.8108439064317</v>
      </c>
      <c r="X87" s="11">
        <v>7423.0754724832277</v>
      </c>
      <c r="Y87" s="11">
        <v>7399.4449356273681</v>
      </c>
      <c r="Z87" s="11">
        <v>7384.5262221775092</v>
      </c>
      <c r="AA87" s="11">
        <v>7362.3683804334587</v>
      </c>
      <c r="AB87" s="11">
        <v>7352.1477365565752</v>
      </c>
      <c r="AC87" s="11">
        <v>7336.0605480274653</v>
      </c>
      <c r="AD87" s="11">
        <v>7311.1809207043616</v>
      </c>
      <c r="AE87" s="11">
        <v>7301.0622003985782</v>
      </c>
      <c r="AF87" s="11">
        <v>7232.8326107206367</v>
      </c>
      <c r="AG87" s="11">
        <v>7201.5622979902328</v>
      </c>
      <c r="AH87" s="11">
        <v>7173.2565394971107</v>
      </c>
      <c r="AI87" s="11">
        <v>7149.8424049440719</v>
      </c>
      <c r="AJ87" s="11">
        <v>7128.8474151803193</v>
      </c>
      <c r="AK87" s="11">
        <v>7113.8016623171743</v>
      </c>
      <c r="AL87" s="11">
        <v>7087.7353416415717</v>
      </c>
      <c r="AM87" s="11">
        <v>7076.9626644440032</v>
      </c>
      <c r="AN87" s="11">
        <v>7064.3581675026526</v>
      </c>
      <c r="AO87" s="11">
        <v>7056.0577795090267</v>
      </c>
      <c r="AP87" s="11">
        <v>7054.9554272419609</v>
      </c>
      <c r="AQ87" s="11">
        <v>7061.5159403615498</v>
      </c>
      <c r="AR87" s="11">
        <v>7061.6946786886338</v>
      </c>
      <c r="AS87" s="11">
        <v>7057.8793322067659</v>
      </c>
      <c r="AT87" s="11">
        <v>7066.3737010397945</v>
      </c>
      <c r="AU87" s="11">
        <v>7072.1898318378844</v>
      </c>
      <c r="AV87" s="11">
        <v>7066.0144579832495</v>
      </c>
      <c r="AW87" s="11">
        <v>7065.5474494402188</v>
      </c>
      <c r="AX87" s="11">
        <v>7067.3699883086992</v>
      </c>
      <c r="AY87" s="11">
        <v>7060.0017024432445</v>
      </c>
      <c r="AZ87" s="11">
        <v>7043.9698786029176</v>
      </c>
      <c r="BA87" s="11">
        <v>7019.7753722631742</v>
      </c>
      <c r="BB87" s="11">
        <v>6974.6963230435485</v>
      </c>
      <c r="BC87" s="11">
        <v>6902.7559889809208</v>
      </c>
      <c r="BD87" s="11">
        <v>6835.9869667894463</v>
      </c>
      <c r="BE87" s="11">
        <v>6816.2213011343529</v>
      </c>
      <c r="BF87" s="11">
        <v>6795.0633446568027</v>
      </c>
      <c r="BG87" s="11">
        <v>6760.5539832676523</v>
      </c>
      <c r="BH87" s="11">
        <v>6748.3833804609058</v>
      </c>
      <c r="BI87" s="11">
        <v>6732.7453669418283</v>
      </c>
      <c r="BJ87" s="11">
        <v>6707.9086557808087</v>
      </c>
      <c r="BK87" s="11">
        <v>6635.1622953318229</v>
      </c>
      <c r="BL87" s="11">
        <v>6401.9040184642517</v>
      </c>
      <c r="BM87" s="11">
        <v>6267.8331527510472</v>
      </c>
      <c r="BN87" s="11">
        <v>6240.668575208987</v>
      </c>
      <c r="BO87" s="11">
        <v>6131.4679047794698</v>
      </c>
      <c r="BP87" s="11">
        <v>6124.0479975255703</v>
      </c>
      <c r="BQ87" s="11">
        <v>6035.1440543218714</v>
      </c>
      <c r="BR87" s="11">
        <v>5950.8806523814665</v>
      </c>
      <c r="BS87" s="11">
        <v>5920.2522509083337</v>
      </c>
      <c r="BT87" s="11">
        <v>5870.5604069298834</v>
      </c>
      <c r="BU87" s="11">
        <v>5810.0410120133865</v>
      </c>
      <c r="BV87" s="11">
        <v>5806.0754718868038</v>
      </c>
      <c r="BW87" s="11">
        <v>5656.8597042967385</v>
      </c>
      <c r="BX87" s="11">
        <v>5568.5487574928902</v>
      </c>
      <c r="BY87" s="11">
        <v>5447.0637738590685</v>
      </c>
      <c r="BZ87" s="11">
        <v>5429.8188914465645</v>
      </c>
      <c r="CA87" s="11">
        <v>5390.6551578720937</v>
      </c>
      <c r="CB87" s="11">
        <v>5328.5777515564623</v>
      </c>
      <c r="CC87" s="11">
        <v>5208.217592877455</v>
      </c>
      <c r="CD87" s="11">
        <v>5114.1169630798559</v>
      </c>
      <c r="CE87" s="11">
        <v>5020.8311841973127</v>
      </c>
      <c r="CF87" s="11">
        <v>4936.9567534757616</v>
      </c>
      <c r="CG87" s="11">
        <v>4742.4846432191744</v>
      </c>
      <c r="CH87" s="11">
        <v>4665.0272018951755</v>
      </c>
      <c r="CI87" s="11">
        <v>4473.4187702935487</v>
      </c>
      <c r="CJ87" s="11">
        <v>4398.7688978988945</v>
      </c>
      <c r="CK87" s="11">
        <v>4308.6147582959275</v>
      </c>
      <c r="CL87" s="11">
        <v>4280.6181110360658</v>
      </c>
      <c r="CM87" s="11">
        <v>4232.2713522354616</v>
      </c>
      <c r="CN87" s="11">
        <v>4173.4224314302137</v>
      </c>
      <c r="CO87" s="11">
        <v>4091.6847583595381</v>
      </c>
      <c r="CP87" s="11">
        <v>4038.930895089004</v>
      </c>
      <c r="CQ87" s="11">
        <v>3842.9414026022287</v>
      </c>
      <c r="CR87" s="11">
        <v>3665.5244953314482</v>
      </c>
      <c r="CS87" s="11">
        <v>3591.7137651345274</v>
      </c>
      <c r="CT87" s="11">
        <v>3563.5268574348879</v>
      </c>
      <c r="CU87" s="11">
        <v>3522.0852515486486</v>
      </c>
      <c r="CV87" s="11">
        <v>3423.9032106075065</v>
      </c>
      <c r="CW87" s="11">
        <v>3296.5828410905083</v>
      </c>
      <c r="CX87" s="11">
        <v>3235.6286387324508</v>
      </c>
      <c r="CY87" s="11">
        <v>3178.5547555436015</v>
      </c>
      <c r="CZ87" s="11">
        <v>3127.0768500663835</v>
      </c>
      <c r="DA87" s="11">
        <v>3074.6731521982665</v>
      </c>
      <c r="DB87" s="11">
        <v>3018.5343271052193</v>
      </c>
      <c r="DC87" s="11">
        <v>2927.6520994923103</v>
      </c>
      <c r="DD87" s="11">
        <v>2918.9126148295295</v>
      </c>
      <c r="DE87" s="11">
        <v>2888.7162147125914</v>
      </c>
      <c r="DF87" s="11">
        <v>2875.4744266389298</v>
      </c>
      <c r="DG87" s="11">
        <v>2825.3398161948267</v>
      </c>
      <c r="DH87" s="11">
        <v>2788.4422685640234</v>
      </c>
      <c r="DI87" s="11">
        <v>2746.4687907316502</v>
      </c>
      <c r="DJ87" s="11">
        <v>2673.2273862285624</v>
      </c>
      <c r="DK87" s="11">
        <v>2352.3143696441525</v>
      </c>
      <c r="DL87" s="11">
        <v>2285.9154790423809</v>
      </c>
      <c r="DM87" s="11">
        <v>2225.3163979046249</v>
      </c>
      <c r="DN87" s="11">
        <v>2149.4582811214641</v>
      </c>
      <c r="DO87" s="11">
        <v>2126.1418546450968</v>
      </c>
      <c r="DP87" s="11">
        <v>2056.9505991647488</v>
      </c>
      <c r="DQ87" s="11">
        <v>2054.4834923824101</v>
      </c>
      <c r="DR87" s="11">
        <v>2046.2862514470794</v>
      </c>
      <c r="DS87" s="11">
        <v>2035.3215340741131</v>
      </c>
      <c r="DT87" s="11">
        <v>2018.5395691478484</v>
      </c>
      <c r="DU87" s="11">
        <v>2008.8125360746715</v>
      </c>
      <c r="DV87" s="11">
        <v>1998.9562971054156</v>
      </c>
      <c r="DW87" s="11">
        <v>1994.2196173894686</v>
      </c>
      <c r="DX87" s="11">
        <v>1875.8991695794687</v>
      </c>
      <c r="DY87" s="11">
        <v>1901.9535886864921</v>
      </c>
      <c r="DZ87" s="11">
        <v>1876.7311135779291</v>
      </c>
      <c r="EA87" s="11">
        <v>1757.9878132289828</v>
      </c>
      <c r="EB87" s="11">
        <v>1733.6878027785817</v>
      </c>
      <c r="EC87" s="11">
        <v>1552.4197851395643</v>
      </c>
      <c r="ED87" s="11">
        <v>1480.2240388157516</v>
      </c>
      <c r="EE87" s="11">
        <v>1244.2382010014751</v>
      </c>
      <c r="EF87" s="11">
        <v>1062.1348217601033</v>
      </c>
      <c r="EG87" s="11">
        <v>908.49180634514789</v>
      </c>
      <c r="EH87" s="11">
        <v>791.09806189007088</v>
      </c>
      <c r="EI87" s="11">
        <v>728.46989891748103</v>
      </c>
      <c r="EJ87" s="11">
        <v>671.66717934718565</v>
      </c>
      <c r="EK87" s="11">
        <v>594.61136172747649</v>
      </c>
      <c r="EL87" s="11">
        <v>592.02764700935177</v>
      </c>
      <c r="EM87" s="11">
        <v>513.79707354114612</v>
      </c>
      <c r="EN87" s="11">
        <v>432.50248274327174</v>
      </c>
      <c r="EO87" s="11">
        <v>388.4062633520644</v>
      </c>
      <c r="EP87" s="11">
        <v>247.36868058163631</v>
      </c>
      <c r="EQ87" s="11">
        <v>171.0325908576591</v>
      </c>
      <c r="ER87" s="11">
        <v>32.519117207503086</v>
      </c>
      <c r="ES87" s="11">
        <v>5.5422333389287814E-13</v>
      </c>
      <c r="ET87" s="11">
        <v>32.529560361128489</v>
      </c>
      <c r="EU87" s="11">
        <v>109.40036505265368</v>
      </c>
      <c r="EV87" s="11">
        <v>173.62843054171606</v>
      </c>
      <c r="EW87" s="11">
        <v>245.78253173388839</v>
      </c>
      <c r="EX87" s="11">
        <v>496.0277402405768</v>
      </c>
      <c r="EY87" s="11">
        <v>579.76508655381133</v>
      </c>
      <c r="EZ87" s="11">
        <v>753.09558341586762</v>
      </c>
      <c r="FA87" s="11">
        <v>920.11614075089949</v>
      </c>
      <c r="FB87" s="11">
        <v>1002.3376005532355</v>
      </c>
      <c r="FC87" s="11">
        <v>1043.2911340514124</v>
      </c>
      <c r="FD87" s="11">
        <v>1097.0621930714415</v>
      </c>
      <c r="FE87" s="11">
        <v>1219.6535303106318</v>
      </c>
      <c r="FF87" s="11">
        <v>1391.5339406005789</v>
      </c>
      <c r="FG87" s="11">
        <v>1416.1390180666799</v>
      </c>
      <c r="FH87" s="11">
        <v>1459.7152456791141</v>
      </c>
      <c r="FI87" s="11">
        <v>1540.885409908153</v>
      </c>
      <c r="FJ87" s="11">
        <v>1585.9783119282733</v>
      </c>
      <c r="FK87" s="11">
        <v>1604.0472823220593</v>
      </c>
      <c r="FL87" s="11">
        <v>1619.7959759401333</v>
      </c>
      <c r="FM87" s="11">
        <v>1626.5221230228324</v>
      </c>
      <c r="FN87" s="11">
        <v>1660.7356909173404</v>
      </c>
      <c r="FO87" s="11">
        <v>1682.9760937861058</v>
      </c>
      <c r="FP87" s="11">
        <v>1708.3369249078353</v>
      </c>
      <c r="FQ87" s="11">
        <v>1734.7060128225226</v>
      </c>
      <c r="FR87" s="11">
        <v>1746.8920757940828</v>
      </c>
      <c r="FS87" s="11">
        <v>1792.6684605438675</v>
      </c>
      <c r="FT87" s="11">
        <v>1865.1118954807764</v>
      </c>
      <c r="FU87" s="11">
        <v>1967.4116803578063</v>
      </c>
      <c r="FV87" s="11">
        <v>2104.6137350966719</v>
      </c>
      <c r="FW87" s="11">
        <v>2147.2329599156046</v>
      </c>
      <c r="FX87" s="11">
        <v>2164.3597233965434</v>
      </c>
      <c r="FY87" s="11">
        <v>2184.1662541610158</v>
      </c>
      <c r="FZ87" s="11">
        <v>2201.5163175585067</v>
      </c>
      <c r="GA87" s="11">
        <v>2229.1529754194657</v>
      </c>
      <c r="GB87" s="11">
        <v>2250.9686268496903</v>
      </c>
      <c r="GC87" s="11">
        <v>2282.2365886157945</v>
      </c>
      <c r="GD87" s="11">
        <v>2316.302131000647</v>
      </c>
      <c r="GE87" s="11">
        <v>2341.104188131384</v>
      </c>
      <c r="GF87" s="11">
        <v>2361.761218857012</v>
      </c>
      <c r="GG87" s="11">
        <v>2374.6180047942053</v>
      </c>
      <c r="GH87" s="11">
        <v>2387.4858683778543</v>
      </c>
      <c r="GI87" s="11">
        <v>2390.6098628257751</v>
      </c>
      <c r="GJ87" s="11">
        <v>2399.4523475778055</v>
      </c>
      <c r="GK87" s="11">
        <v>2403.3511390049475</v>
      </c>
      <c r="GL87" s="11">
        <v>2417.4796233876086</v>
      </c>
      <c r="GM87" s="11">
        <v>2401.9126649336454</v>
      </c>
      <c r="GN87" s="11">
        <v>2410.3025016594333</v>
      </c>
      <c r="GO87" s="11">
        <v>2417.5382847238725</v>
      </c>
      <c r="GP87" s="11">
        <v>2427.6736740371261</v>
      </c>
      <c r="GQ87" s="11">
        <v>2486.3743862921078</v>
      </c>
      <c r="GR87" s="11">
        <v>2607.6359210761889</v>
      </c>
      <c r="GS87" s="11">
        <v>2759.2667894615247</v>
      </c>
      <c r="GT87" s="11">
        <v>2824.3091193683167</v>
      </c>
      <c r="GU87" s="11">
        <v>2843.9366179773633</v>
      </c>
      <c r="GV87" s="11">
        <v>2869.3424239269798</v>
      </c>
      <c r="GW87" s="11">
        <v>2895.9892115879111</v>
      </c>
      <c r="GX87" s="11">
        <v>2923.171144691029</v>
      </c>
      <c r="GY87" s="11">
        <v>2938.1625896342834</v>
      </c>
      <c r="GZ87" s="11">
        <v>3077.6513597879484</v>
      </c>
      <c r="HA87" s="11">
        <v>3097.6526075578249</v>
      </c>
      <c r="HB87" s="11">
        <v>3112.8765670639946</v>
      </c>
      <c r="HC87" s="11">
        <v>3129.1023775193994</v>
      </c>
      <c r="HD87" s="11">
        <v>3141.0826363929773</v>
      </c>
      <c r="HE87" s="11">
        <v>3148.6468525144505</v>
      </c>
      <c r="HF87" s="11">
        <v>3142.4007642130391</v>
      </c>
      <c r="HG87" s="11">
        <v>3193.2813695909849</v>
      </c>
      <c r="HH87" s="11">
        <v>3204.6526524043002</v>
      </c>
      <c r="HI87" s="11">
        <v>3236.1006846933992</v>
      </c>
      <c r="HJ87" s="11">
        <v>3247.7627122402178</v>
      </c>
      <c r="HK87" s="11">
        <v>3241.2463250955325</v>
      </c>
      <c r="HL87" s="11">
        <v>3236.913106648889</v>
      </c>
      <c r="HM87" s="11">
        <v>3196.0821932020499</v>
      </c>
      <c r="HN87" s="11">
        <v>3145.0007412262103</v>
      </c>
      <c r="HO87" s="11">
        <v>3112.9176465084242</v>
      </c>
      <c r="HP87" s="11">
        <v>3136.8096640404151</v>
      </c>
      <c r="HQ87" s="11">
        <v>3130.2766696463441</v>
      </c>
      <c r="HR87" s="11">
        <v>3050.6561604661447</v>
      </c>
      <c r="HS87" s="11">
        <v>3074.9213483202479</v>
      </c>
      <c r="HT87" s="11">
        <v>3087.3269212438149</v>
      </c>
      <c r="HU87" s="11">
        <v>3057.1655625250182</v>
      </c>
      <c r="HV87" s="11">
        <v>3070.1087427019979</v>
      </c>
      <c r="HW87" s="11">
        <v>3083.8320801086147</v>
      </c>
      <c r="HX87" s="11">
        <v>3101.6419095334568</v>
      </c>
      <c r="HY87" s="11">
        <v>3122.8823500862486</v>
      </c>
      <c r="HZ87" s="11">
        <v>3153.60503429652</v>
      </c>
      <c r="IA87" s="11">
        <v>3292.383799361724</v>
      </c>
      <c r="IB87" s="11">
        <v>3433.723810164006</v>
      </c>
      <c r="IC87" s="11">
        <v>3484.7370192594326</v>
      </c>
      <c r="ID87" s="11">
        <v>3535.8530083145447</v>
      </c>
      <c r="IE87" s="11">
        <v>3582.3261475034683</v>
      </c>
      <c r="IF87" s="11">
        <v>3632.9832986361912</v>
      </c>
      <c r="IG87" s="11">
        <v>3760.0675454707225</v>
      </c>
      <c r="IH87" s="11">
        <v>3794.5856270194186</v>
      </c>
      <c r="II87" s="11">
        <v>3838.7357851760653</v>
      </c>
      <c r="IJ87" s="11">
        <v>3876.7721858207492</v>
      </c>
      <c r="IK87" s="11">
        <v>3927.6212401230832</v>
      </c>
      <c r="IL87" s="11">
        <v>3965.3588346718252</v>
      </c>
      <c r="IM87" s="11">
        <v>4006.8990807601858</v>
      </c>
      <c r="IN87" s="11">
        <v>4068.5378306729026</v>
      </c>
      <c r="IO87" s="11">
        <v>4205.1268490624752</v>
      </c>
      <c r="IP87" s="11">
        <v>4237.7693664096341</v>
      </c>
      <c r="IQ87" s="11">
        <v>4239.3355557072982</v>
      </c>
      <c r="IR87" s="11">
        <v>4294.8406396287191</v>
      </c>
      <c r="IS87" s="11">
        <v>4363.6883398235332</v>
      </c>
      <c r="IT87" s="11">
        <v>4403.8134671887155</v>
      </c>
      <c r="IU87" s="11">
        <v>4427.1279666948703</v>
      </c>
      <c r="IV87" s="11">
        <v>4444.8035564601214</v>
      </c>
      <c r="IW87" s="11">
        <v>4450.9328034723239</v>
      </c>
      <c r="IX87" s="11">
        <v>4461.6008678022736</v>
      </c>
      <c r="IY87" s="11">
        <v>4482.7539418041397</v>
      </c>
      <c r="IZ87" s="11">
        <v>4523.6583999863642</v>
      </c>
      <c r="JA87" s="11">
        <v>4573.7602909359684</v>
      </c>
      <c r="JB87" s="11">
        <v>4665.0410027438347</v>
      </c>
      <c r="JC87" s="11">
        <v>4771.0037661323759</v>
      </c>
      <c r="JD87" s="11">
        <v>4847.7254543961908</v>
      </c>
      <c r="JE87" s="11">
        <v>4864.1925902493267</v>
      </c>
      <c r="JF87" s="11">
        <v>4875.4023780603075</v>
      </c>
      <c r="JG87" s="11">
        <v>4857.7053904150398</v>
      </c>
      <c r="JH87" s="11">
        <v>4939.3773700960692</v>
      </c>
      <c r="JI87" s="11">
        <v>5006.2096932565864</v>
      </c>
      <c r="JJ87" s="11">
        <v>5018.7456535971096</v>
      </c>
      <c r="JK87" s="11">
        <v>4999.4931680630116</v>
      </c>
      <c r="JL87" s="11">
        <v>5057.9509167354618</v>
      </c>
      <c r="JM87" s="11">
        <v>5058.6038664598836</v>
      </c>
      <c r="JN87" s="11">
        <v>5041.8131682170724</v>
      </c>
      <c r="JO87" s="11">
        <v>5208.3113831732153</v>
      </c>
      <c r="JP87" s="11">
        <v>5332.5110754468742</v>
      </c>
      <c r="JQ87" s="11">
        <v>5363.3339006132837</v>
      </c>
      <c r="JR87" s="11">
        <v>5405.4751550205274</v>
      </c>
      <c r="JS87" s="11">
        <v>5399.2463188147931</v>
      </c>
      <c r="JT87" s="11">
        <v>5484.0873769044383</v>
      </c>
      <c r="JU87" s="11">
        <v>5529.8060954487109</v>
      </c>
      <c r="JV87" s="11">
        <v>5507.0680739517684</v>
      </c>
      <c r="JW87" s="11">
        <v>5445.9536084829715</v>
      </c>
      <c r="JX87" s="11">
        <v>5436.3350197955351</v>
      </c>
      <c r="JY87" s="11">
        <v>5425.8060513026185</v>
      </c>
      <c r="JZ87" s="11">
        <v>5410.1621850776719</v>
      </c>
      <c r="KA87" s="11">
        <v>5398.0947632573516</v>
      </c>
      <c r="KB87" s="11">
        <v>5389.5861434916669</v>
      </c>
      <c r="KC87" s="11">
        <v>5371.8206510358223</v>
      </c>
      <c r="KD87" s="11">
        <v>5355.8132373726139</v>
      </c>
      <c r="KE87" s="11">
        <v>5356.5245995603718</v>
      </c>
      <c r="KF87" s="11">
        <v>5367.9408242731306</v>
      </c>
      <c r="KG87" s="11">
        <v>5372.8542307683747</v>
      </c>
      <c r="KH87" s="11">
        <v>5390.4688126531628</v>
      </c>
      <c r="KI87" s="11">
        <v>5393.3144143009749</v>
      </c>
      <c r="KJ87" s="11">
        <v>5416.2121511496753</v>
      </c>
      <c r="KK87" s="11">
        <v>5419.8001589915266</v>
      </c>
      <c r="KL87" s="23"/>
      <c r="KM87" s="11">
        <f>SMALL(Tabela2[[#This Row],[1]:[285]],1)</f>
        <v>5.5422333389287814E-13</v>
      </c>
      <c r="KN87" s="11">
        <f>MATCH(Tabela2[[#This Row],[1° menor]],Tabela2[[#This Row],[1]:[285]],0)</f>
        <v>136</v>
      </c>
      <c r="KO8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0.49999999213114749</v>
      </c>
      <c r="KP87" s="11">
        <f>VLOOKUP(Tabela2[[#This Row],[Shape]],shape!A:D,4,0)+VLOOKUP(Tabela2[[#This Row],[Shape]]+1,shape!A:E,5,0)*Tabela2[[#This Row],[% avanc]]</f>
        <v>4571.9650827801415</v>
      </c>
      <c r="KQ87" s="15">
        <f>Tabela2[[#This Row],[8686,881807]]/Tabela2[[#Headers],[8686,881807]]</f>
        <v>0.52630681346395136</v>
      </c>
      <c r="KR87" s="11">
        <f>Tabela2[[#This Row],[8686,881807]]-KP86</f>
        <v>287.24834863128035</v>
      </c>
      <c r="KS87" s="11">
        <f>(Tabela2[[#This Row],[hora bus]]-H86)*86400</f>
        <v>32.000000565312803</v>
      </c>
      <c r="KT87" s="11">
        <f>Tabela2[[#This Row],[desloc]]/Tabela2[[#This Row],[seconds]]</f>
        <v>8.9765107361482475</v>
      </c>
      <c r="KU87" s="11">
        <f>Tabela2[[#This Row],[spd m/s]]*3.6</f>
        <v>32.315438650133693</v>
      </c>
      <c r="KV87" s="23"/>
      <c r="KW87" s="22">
        <f t="shared" si="18"/>
        <v>0</v>
      </c>
      <c r="KX87" s="23">
        <f t="shared" si="19"/>
        <v>0</v>
      </c>
      <c r="KY87" s="23">
        <f t="shared" si="20"/>
        <v>0</v>
      </c>
      <c r="KZ87" s="23">
        <f t="shared" si="21"/>
        <v>0</v>
      </c>
      <c r="LA87" s="23">
        <f t="shared" si="22"/>
        <v>0</v>
      </c>
      <c r="LB87" s="23">
        <f t="shared" si="23"/>
        <v>0</v>
      </c>
      <c r="LC87" s="23">
        <f t="shared" si="24"/>
        <v>0</v>
      </c>
      <c r="LD87" s="23">
        <f t="shared" si="25"/>
        <v>0</v>
      </c>
      <c r="LE87" s="23">
        <f t="shared" si="26"/>
        <v>4571.9650827801415</v>
      </c>
      <c r="LF87" s="22">
        <f t="shared" si="35"/>
        <v>0</v>
      </c>
      <c r="LG87" s="23">
        <f t="shared" si="27"/>
        <v>0</v>
      </c>
      <c r="LH87" s="23">
        <f t="shared" si="28"/>
        <v>0</v>
      </c>
      <c r="LI87" s="23">
        <f t="shared" si="29"/>
        <v>4571.9650827801415</v>
      </c>
      <c r="LJ87" s="23">
        <f t="shared" si="30"/>
        <v>8544.8116110658502</v>
      </c>
      <c r="LK87" s="23">
        <f t="shared" si="31"/>
        <v>0</v>
      </c>
      <c r="LL87" s="23">
        <f t="shared" si="32"/>
        <v>4</v>
      </c>
      <c r="LM87" s="23">
        <f t="shared" si="33"/>
        <v>0</v>
      </c>
      <c r="LN87" s="23">
        <f t="shared" si="34"/>
        <v>0</v>
      </c>
    </row>
    <row r="88" spans="1:326" x14ac:dyDescent="0.25">
      <c r="A88" s="22">
        <v>45</v>
      </c>
      <c r="B88" s="22">
        <v>1</v>
      </c>
      <c r="C88" s="23" t="s">
        <v>1346</v>
      </c>
      <c r="D88" s="22">
        <v>332</v>
      </c>
      <c r="E88" s="24">
        <v>0.89166666666666672</v>
      </c>
      <c r="F88" s="23" t="s">
        <v>775</v>
      </c>
      <c r="G88" s="23" t="b">
        <v>1</v>
      </c>
      <c r="H88" s="25">
        <v>43538.891689814816</v>
      </c>
      <c r="I88" s="26" t="s">
        <v>298</v>
      </c>
      <c r="J88" s="23" t="s">
        <v>299</v>
      </c>
      <c r="K88" s="11">
        <f>IF(AND(Tabela2[[#This Row],[hora bus]]=H87,Tabela2[[#This Row],[lat bus]]=I87,Tabela2[[#This Row],[lon bus]]=J87),1,0)</f>
        <v>0</v>
      </c>
      <c r="L88" s="23"/>
      <c r="M88" s="11">
        <v>162</v>
      </c>
      <c r="N88" s="11">
        <v>8202.0831302322968</v>
      </c>
      <c r="O88" s="11">
        <v>8195.2971016143383</v>
      </c>
      <c r="P88" s="11">
        <v>8185.822623772513</v>
      </c>
      <c r="Q88" s="11">
        <v>8127.4970305277384</v>
      </c>
      <c r="R88" s="11">
        <v>8041.7957867801706</v>
      </c>
      <c r="S88" s="11">
        <v>8022.0579061048866</v>
      </c>
      <c r="T88" s="11">
        <v>8002.3000298890711</v>
      </c>
      <c r="U88" s="11">
        <v>7990.339256249812</v>
      </c>
      <c r="V88" s="11">
        <v>7973.7936940527316</v>
      </c>
      <c r="W88" s="11">
        <v>7961.7194609726903</v>
      </c>
      <c r="X88" s="11">
        <v>7951.0016247906224</v>
      </c>
      <c r="Y88" s="11">
        <v>7927.3975335379682</v>
      </c>
      <c r="Z88" s="11">
        <v>7912.5087795876252</v>
      </c>
      <c r="AA88" s="11">
        <v>7890.373194767637</v>
      </c>
      <c r="AB88" s="11">
        <v>7880.1658948851491</v>
      </c>
      <c r="AC88" s="11">
        <v>7864.0858980339963</v>
      </c>
      <c r="AD88" s="11">
        <v>7839.2073872319243</v>
      </c>
      <c r="AE88" s="11">
        <v>7829.0850291429497</v>
      </c>
      <c r="AF88" s="11">
        <v>7760.8192289154376</v>
      </c>
      <c r="AG88" s="11">
        <v>7729.4906767873581</v>
      </c>
      <c r="AH88" s="11">
        <v>7701.1502634802773</v>
      </c>
      <c r="AI88" s="11">
        <v>7677.7146719525081</v>
      </c>
      <c r="AJ88" s="11">
        <v>7656.7021646986223</v>
      </c>
      <c r="AK88" s="11">
        <v>7641.6420894254688</v>
      </c>
      <c r="AL88" s="11">
        <v>7615.5590194340675</v>
      </c>
      <c r="AM88" s="11">
        <v>7604.7689164923995</v>
      </c>
      <c r="AN88" s="11">
        <v>7592.1390960615499</v>
      </c>
      <c r="AO88" s="11">
        <v>7583.7905052406522</v>
      </c>
      <c r="AP88" s="11">
        <v>7582.6245544532312</v>
      </c>
      <c r="AQ88" s="11">
        <v>7589.1349429341162</v>
      </c>
      <c r="AR88" s="11">
        <v>7589.2776615379398</v>
      </c>
      <c r="AS88" s="11">
        <v>7585.3992263409573</v>
      </c>
      <c r="AT88" s="11">
        <v>7593.822500896059</v>
      </c>
      <c r="AU88" s="11">
        <v>7599.5963073634175</v>
      </c>
      <c r="AV88" s="11">
        <v>7593.3530793916025</v>
      </c>
      <c r="AW88" s="11">
        <v>7592.7589732747219</v>
      </c>
      <c r="AX88" s="11">
        <v>7594.4403474489573</v>
      </c>
      <c r="AY88" s="11">
        <v>7586.9496990484313</v>
      </c>
      <c r="AZ88" s="11">
        <v>7570.8043806577107</v>
      </c>
      <c r="BA88" s="11">
        <v>7546.4919588024022</v>
      </c>
      <c r="BB88" s="11">
        <v>7501.2773112636014</v>
      </c>
      <c r="BC88" s="11">
        <v>7429.2633411399811</v>
      </c>
      <c r="BD88" s="11">
        <v>7362.4508659295971</v>
      </c>
      <c r="BE88" s="11">
        <v>7342.5988956624633</v>
      </c>
      <c r="BF88" s="11">
        <v>7321.3362712321914</v>
      </c>
      <c r="BG88" s="11">
        <v>7286.6488215443633</v>
      </c>
      <c r="BH88" s="11">
        <v>7274.2938960398069</v>
      </c>
      <c r="BI88" s="11">
        <v>7258.526960021858</v>
      </c>
      <c r="BJ88" s="11">
        <v>7233.5499365626929</v>
      </c>
      <c r="BK88" s="11">
        <v>7160.5400960581037</v>
      </c>
      <c r="BL88" s="11">
        <v>6926.3724528615767</v>
      </c>
      <c r="BM88" s="11">
        <v>6790.9449576732695</v>
      </c>
      <c r="BN88" s="11">
        <v>6762.9426224740018</v>
      </c>
      <c r="BO88" s="11">
        <v>6653.004529254823</v>
      </c>
      <c r="BP88" s="11">
        <v>6644.9517499891263</v>
      </c>
      <c r="BQ88" s="11">
        <v>6555.5141846521628</v>
      </c>
      <c r="BR88" s="11">
        <v>6470.3828722917551</v>
      </c>
      <c r="BS88" s="11">
        <v>6439.1789134250384</v>
      </c>
      <c r="BT88" s="11">
        <v>6389.2435131706125</v>
      </c>
      <c r="BU88" s="11">
        <v>6327.6229064550262</v>
      </c>
      <c r="BV88" s="11">
        <v>6321.6023139928902</v>
      </c>
      <c r="BW88" s="11">
        <v>6172.464379291031</v>
      </c>
      <c r="BX88" s="11">
        <v>6085.9340501144534</v>
      </c>
      <c r="BY88" s="11">
        <v>5965.8795378920331</v>
      </c>
      <c r="BZ88" s="11">
        <v>5949.641101688836</v>
      </c>
      <c r="CA88" s="11">
        <v>5910.764819412012</v>
      </c>
      <c r="CB88" s="11">
        <v>5848.8396713418106</v>
      </c>
      <c r="CC88" s="11">
        <v>5728.6629344114272</v>
      </c>
      <c r="CD88" s="11">
        <v>5634.7222414569897</v>
      </c>
      <c r="CE88" s="11">
        <v>5541.4508096051622</v>
      </c>
      <c r="CF88" s="11">
        <v>5457.4884983731063</v>
      </c>
      <c r="CG88" s="11">
        <v>5262.8670158878431</v>
      </c>
      <c r="CH88" s="11">
        <v>5185.28091663942</v>
      </c>
      <c r="CI88" s="11">
        <v>4993.526419490534</v>
      </c>
      <c r="CJ88" s="11">
        <v>4918.7002727571553</v>
      </c>
      <c r="CK88" s="11">
        <v>4828.4842938887723</v>
      </c>
      <c r="CL88" s="11">
        <v>4800.463288813502</v>
      </c>
      <c r="CM88" s="11">
        <v>4752.0527909933398</v>
      </c>
      <c r="CN88" s="11">
        <v>4693.128981564998</v>
      </c>
      <c r="CO88" s="11">
        <v>4611.345077043663</v>
      </c>
      <c r="CP88" s="11">
        <v>4558.5200516869099</v>
      </c>
      <c r="CQ88" s="11">
        <v>4362.2777058170705</v>
      </c>
      <c r="CR88" s="11">
        <v>4184.4742039856437</v>
      </c>
      <c r="CS88" s="11">
        <v>4110.445607876115</v>
      </c>
      <c r="CT88" s="11">
        <v>4082.2139746705184</v>
      </c>
      <c r="CU88" s="11">
        <v>4040.7444692338349</v>
      </c>
      <c r="CV88" s="11">
        <v>3942.4367743410858</v>
      </c>
      <c r="CW88" s="11">
        <v>3814.8723235904431</v>
      </c>
      <c r="CX88" s="11">
        <v>3753.7181917797398</v>
      </c>
      <c r="CY88" s="11">
        <v>3696.5437642117536</v>
      </c>
      <c r="CZ88" s="11">
        <v>3645.115132033678</v>
      </c>
      <c r="DA88" s="11">
        <v>3592.9185308451119</v>
      </c>
      <c r="DB88" s="11">
        <v>3537.2245566496595</v>
      </c>
      <c r="DC88" s="11">
        <v>3447.2219193341389</v>
      </c>
      <c r="DD88" s="11">
        <v>3439.1129673101409</v>
      </c>
      <c r="DE88" s="11">
        <v>3409.162294224368</v>
      </c>
      <c r="DF88" s="11">
        <v>3396.2185501234508</v>
      </c>
      <c r="DG88" s="11">
        <v>3346.653840996385</v>
      </c>
      <c r="DH88" s="11">
        <v>3310.7601472610445</v>
      </c>
      <c r="DI88" s="11">
        <v>3269.9094670796544</v>
      </c>
      <c r="DJ88" s="11">
        <v>3196.5299103808338</v>
      </c>
      <c r="DK88" s="11">
        <v>2870.4087039181663</v>
      </c>
      <c r="DL88" s="11">
        <v>2797.2901387959523</v>
      </c>
      <c r="DM88" s="11">
        <v>2732.910421857986</v>
      </c>
      <c r="DN88" s="11">
        <v>2653.8227693098506</v>
      </c>
      <c r="DO88" s="11">
        <v>2628.0233311714737</v>
      </c>
      <c r="DP88" s="11">
        <v>2555.9047880621783</v>
      </c>
      <c r="DQ88" s="11">
        <v>2550.9774487864906</v>
      </c>
      <c r="DR88" s="11">
        <v>2542.1656238335181</v>
      </c>
      <c r="DS88" s="11">
        <v>2530.6500733464186</v>
      </c>
      <c r="DT88" s="11">
        <v>2513.8609844938564</v>
      </c>
      <c r="DU88" s="11">
        <v>2504.7832657336821</v>
      </c>
      <c r="DV88" s="11">
        <v>2495.8514109105909</v>
      </c>
      <c r="DW88" s="11">
        <v>2492.3410766435445</v>
      </c>
      <c r="DX88" s="11">
        <v>2380.2774459162952</v>
      </c>
      <c r="DY88" s="11">
        <v>2412.7461695611369</v>
      </c>
      <c r="DZ88" s="11">
        <v>2389.56819686477</v>
      </c>
      <c r="EA88" s="11">
        <v>2270.1014800168387</v>
      </c>
      <c r="EB88" s="11">
        <v>2243.5330401210085</v>
      </c>
      <c r="EC88" s="11">
        <v>2059.8861569420119</v>
      </c>
      <c r="ED88" s="11">
        <v>1984.5587426434379</v>
      </c>
      <c r="EE88" s="11">
        <v>1750.0645456902535</v>
      </c>
      <c r="EF88" s="11">
        <v>1572.758218970389</v>
      </c>
      <c r="EG88" s="11">
        <v>1423.4587005728902</v>
      </c>
      <c r="EH88" s="11">
        <v>1309.5708346728022</v>
      </c>
      <c r="EI88" s="11">
        <v>1248.8207186311943</v>
      </c>
      <c r="EJ88" s="11">
        <v>1192.4369706563773</v>
      </c>
      <c r="EK88" s="11">
        <v>1117.6291236037246</v>
      </c>
      <c r="EL88" s="11">
        <v>1117.5854668618329</v>
      </c>
      <c r="EM88" s="11">
        <v>1040.6522945761378</v>
      </c>
      <c r="EN88" s="11">
        <v>960.54520891334357</v>
      </c>
      <c r="EO88" s="11">
        <v>916.54827816888724</v>
      </c>
      <c r="EP88" s="11">
        <v>775.4888973964496</v>
      </c>
      <c r="EQ88" s="11">
        <v>699.16204857883417</v>
      </c>
      <c r="ER88" s="11">
        <v>560.67108585042945</v>
      </c>
      <c r="ES88" s="11">
        <v>495.63207859208256</v>
      </c>
      <c r="ET88" s="11">
        <v>418.76561608016164</v>
      </c>
      <c r="EU88" s="11">
        <v>354.53178905764258</v>
      </c>
      <c r="EV88" s="11">
        <v>282.37577719296462</v>
      </c>
      <c r="EW88" s="11">
        <v>32.133605111731825</v>
      </c>
      <c r="EX88" s="11">
        <v>1.6491696896991925E-11</v>
      </c>
      <c r="EY88" s="11">
        <v>51.604525010652296</v>
      </c>
      <c r="EZ88" s="11">
        <v>224.93490231707381</v>
      </c>
      <c r="FA88" s="11">
        <v>392.01351927473814</v>
      </c>
      <c r="FB88" s="11">
        <v>474.36406281229648</v>
      </c>
      <c r="FC88" s="11">
        <v>515.50314991523055</v>
      </c>
      <c r="FD88" s="11">
        <v>569.71935132472368</v>
      </c>
      <c r="FE88" s="11">
        <v>693.23069348678428</v>
      </c>
      <c r="FF88" s="11">
        <v>865.76376469654997</v>
      </c>
      <c r="FG88" s="11">
        <v>890.54123418945142</v>
      </c>
      <c r="FH88" s="11">
        <v>934.62061676337908</v>
      </c>
      <c r="FI88" s="11">
        <v>1016.0709742138052</v>
      </c>
      <c r="FJ88" s="11">
        <v>1060.8916159048604</v>
      </c>
      <c r="FK88" s="11">
        <v>1078.6089811037459</v>
      </c>
      <c r="FL88" s="11">
        <v>1094.0098848590205</v>
      </c>
      <c r="FM88" s="11">
        <v>1100.0642470007845</v>
      </c>
      <c r="FN88" s="11">
        <v>1133.5663740074519</v>
      </c>
      <c r="FO88" s="11">
        <v>1155.46859614749</v>
      </c>
      <c r="FP88" s="11">
        <v>1180.5923250911369</v>
      </c>
      <c r="FQ88" s="11">
        <v>1206.8282805895681</v>
      </c>
      <c r="FR88" s="11">
        <v>1218.8935688773672</v>
      </c>
      <c r="FS88" s="11">
        <v>1264.5641578187699</v>
      </c>
      <c r="FT88" s="11">
        <v>1336.9938726176847</v>
      </c>
      <c r="FU88" s="11">
        <v>1439.4241436523203</v>
      </c>
      <c r="FV88" s="11">
        <v>1576.9733589592088</v>
      </c>
      <c r="FW88" s="11">
        <v>1620.0198137111931</v>
      </c>
      <c r="FX88" s="11">
        <v>1637.5849819668279</v>
      </c>
      <c r="FY88" s="11">
        <v>1657.820306912791</v>
      </c>
      <c r="FZ88" s="11">
        <v>1675.5539750623998</v>
      </c>
      <c r="GA88" s="11">
        <v>1703.4708306652458</v>
      </c>
      <c r="GB88" s="11">
        <v>1725.4542905831083</v>
      </c>
      <c r="GC88" s="11">
        <v>1756.7917580200444</v>
      </c>
      <c r="GD88" s="11">
        <v>1790.8442231894808</v>
      </c>
      <c r="GE88" s="11">
        <v>1815.6298706276059</v>
      </c>
      <c r="GF88" s="11">
        <v>1836.2722164666536</v>
      </c>
      <c r="GG88" s="11">
        <v>1849.2177705412</v>
      </c>
      <c r="GH88" s="11">
        <v>1862.213215438529</v>
      </c>
      <c r="GI88" s="11">
        <v>1865.5431718492373</v>
      </c>
      <c r="GJ88" s="11">
        <v>1874.8449637227859</v>
      </c>
      <c r="GK88" s="11">
        <v>1879.4732534007931</v>
      </c>
      <c r="GL88" s="11">
        <v>1894.0871887558922</v>
      </c>
      <c r="GM88" s="11">
        <v>1879.1821399062605</v>
      </c>
      <c r="GN88" s="11">
        <v>1888.6558459867101</v>
      </c>
      <c r="GO88" s="11">
        <v>1896.9747646490644</v>
      </c>
      <c r="GP88" s="11">
        <v>1909.1716191904391</v>
      </c>
      <c r="GQ88" s="11">
        <v>1971.1831873500521</v>
      </c>
      <c r="GR88" s="11">
        <v>2096.2433703610213</v>
      </c>
      <c r="GS88" s="11">
        <v>2250.628439738141</v>
      </c>
      <c r="GT88" s="11">
        <v>2316.7309014942939</v>
      </c>
      <c r="GU88" s="11">
        <v>2336.6670196246041</v>
      </c>
      <c r="GV88" s="11">
        <v>2362.0797377898266</v>
      </c>
      <c r="GW88" s="11">
        <v>2388.519425099812</v>
      </c>
      <c r="GX88" s="11">
        <v>2415.3180209857469</v>
      </c>
      <c r="GY88" s="11">
        <v>2428.0325234159991</v>
      </c>
      <c r="GZ88" s="11">
        <v>2565.2097322785803</v>
      </c>
      <c r="HA88" s="11">
        <v>2584.7826055245391</v>
      </c>
      <c r="HB88" s="11">
        <v>2599.788339369557</v>
      </c>
      <c r="HC88" s="11">
        <v>2615.8932440803037</v>
      </c>
      <c r="HD88" s="11">
        <v>2627.7730078132763</v>
      </c>
      <c r="HE88" s="11">
        <v>2635.1117798685959</v>
      </c>
      <c r="HF88" s="11">
        <v>2631.3395104370279</v>
      </c>
      <c r="HG88" s="11">
        <v>2686.897566647036</v>
      </c>
      <c r="HH88" s="11">
        <v>2702.599754011917</v>
      </c>
      <c r="HI88" s="11">
        <v>2737.5766437641123</v>
      </c>
      <c r="HJ88" s="11">
        <v>2751.3540937983184</v>
      </c>
      <c r="HK88" s="11">
        <v>2747.1473299642462</v>
      </c>
      <c r="HL88" s="11">
        <v>2745.5460296433948</v>
      </c>
      <c r="HM88" s="11">
        <v>2708.7993958600637</v>
      </c>
      <c r="HN88" s="11">
        <v>2664.5733508015969</v>
      </c>
      <c r="HO88" s="11">
        <v>2640.7724464383455</v>
      </c>
      <c r="HP88" s="11">
        <v>2669.8204964381198</v>
      </c>
      <c r="HQ88" s="11">
        <v>2665.2869362113347</v>
      </c>
      <c r="HR88" s="11">
        <v>2593.1798303247247</v>
      </c>
      <c r="HS88" s="11">
        <v>2626.4683697482601</v>
      </c>
      <c r="HT88" s="11">
        <v>2642.2035985067814</v>
      </c>
      <c r="HU88" s="11">
        <v>2616.2082923201929</v>
      </c>
      <c r="HV88" s="11">
        <v>2634.5795000289677</v>
      </c>
      <c r="HW88" s="11">
        <v>2652.0050430477527</v>
      </c>
      <c r="HX88" s="11">
        <v>2673.0275956542141</v>
      </c>
      <c r="HY88" s="11">
        <v>2697.6707155473678</v>
      </c>
      <c r="HZ88" s="11">
        <v>2734.6526237960493</v>
      </c>
      <c r="IA88" s="11">
        <v>2882.1207119822398</v>
      </c>
      <c r="IB88" s="11">
        <v>3029.1031607061077</v>
      </c>
      <c r="IC88" s="11">
        <v>3082.8840483282956</v>
      </c>
      <c r="ID88" s="11">
        <v>3136.642245016013</v>
      </c>
      <c r="IE88" s="11">
        <v>3185.6167658547356</v>
      </c>
      <c r="IF88" s="11">
        <v>3240.1897315075134</v>
      </c>
      <c r="IG88" s="11">
        <v>3370.3936673699591</v>
      </c>
      <c r="IH88" s="11">
        <v>3405.7384752037233</v>
      </c>
      <c r="II88" s="11">
        <v>3450.4139713124655</v>
      </c>
      <c r="IJ88" s="11">
        <v>3488.4397191797693</v>
      </c>
      <c r="IK88" s="11">
        <v>3538.5823573390185</v>
      </c>
      <c r="IL88" s="11">
        <v>3575.3701314868767</v>
      </c>
      <c r="IM88" s="11">
        <v>3615.7338771892669</v>
      </c>
      <c r="IN88" s="11">
        <v>3675.2050217367841</v>
      </c>
      <c r="IO88" s="11">
        <v>3810.2774885044746</v>
      </c>
      <c r="IP88" s="11">
        <v>3842.8093237300609</v>
      </c>
      <c r="IQ88" s="11">
        <v>3844.3926050495029</v>
      </c>
      <c r="IR88" s="11">
        <v>3900.1515348533721</v>
      </c>
      <c r="IS88" s="11">
        <v>3969.3189201675764</v>
      </c>
      <c r="IT88" s="11">
        <v>4009.5228348228034</v>
      </c>
      <c r="IU88" s="11">
        <v>4032.8522359757826</v>
      </c>
      <c r="IV88" s="11">
        <v>4050.5527890139533</v>
      </c>
      <c r="IW88" s="11">
        <v>4056.670435821055</v>
      </c>
      <c r="IX88" s="11">
        <v>4067.2423342349612</v>
      </c>
      <c r="IY88" s="11">
        <v>4088.1228175387655</v>
      </c>
      <c r="IZ88" s="11">
        <v>4128.6395016377437</v>
      </c>
      <c r="JA88" s="11">
        <v>4178.1081878896684</v>
      </c>
      <c r="JB88" s="11">
        <v>4268.1085930073368</v>
      </c>
      <c r="JC88" s="11">
        <v>4372.0356016893047</v>
      </c>
      <c r="JD88" s="11">
        <v>4447.0291468894193</v>
      </c>
      <c r="JE88" s="11">
        <v>4462.4616493842695</v>
      </c>
      <c r="JF88" s="11">
        <v>4472.6430477397835</v>
      </c>
      <c r="JG88" s="11">
        <v>4450.3270723503938</v>
      </c>
      <c r="JH88" s="11">
        <v>4530.6478125420872</v>
      </c>
      <c r="JI88" s="11">
        <v>4600.8027029200302</v>
      </c>
      <c r="JJ88" s="11">
        <v>4614.0428934494093</v>
      </c>
      <c r="JK88" s="11">
        <v>4597.4347892256019</v>
      </c>
      <c r="JL88" s="11">
        <v>4658.5636978695602</v>
      </c>
      <c r="JM88" s="11">
        <v>4659.9530519572963</v>
      </c>
      <c r="JN88" s="11">
        <v>4649.3477946743942</v>
      </c>
      <c r="JO88" s="11">
        <v>4825.1301905111677</v>
      </c>
      <c r="JP88" s="11">
        <v>4953.8732876401964</v>
      </c>
      <c r="JQ88" s="11">
        <v>4986.9133589288385</v>
      </c>
      <c r="JR88" s="11">
        <v>5027.4688585594122</v>
      </c>
      <c r="JS88" s="11">
        <v>5012.5152254538289</v>
      </c>
      <c r="JT88" s="11">
        <v>5088.3772267324348</v>
      </c>
      <c r="JU88" s="11">
        <v>5131.2387938723614</v>
      </c>
      <c r="JV88" s="11">
        <v>5109.2326218828148</v>
      </c>
      <c r="JW88" s="11">
        <v>5046.7193571935059</v>
      </c>
      <c r="JX88" s="11">
        <v>5034.6703574830681</v>
      </c>
      <c r="JY88" s="11">
        <v>5023.0613216901929</v>
      </c>
      <c r="JZ88" s="11">
        <v>5006.4485729497692</v>
      </c>
      <c r="KA88" s="11">
        <v>4993.4137552206175</v>
      </c>
      <c r="KB88" s="11">
        <v>4984.1520979484731</v>
      </c>
      <c r="KC88" s="11">
        <v>4965.4847592723627</v>
      </c>
      <c r="KD88" s="11">
        <v>4949.447334479335</v>
      </c>
      <c r="KE88" s="11">
        <v>4951.0877141372193</v>
      </c>
      <c r="KF88" s="11">
        <v>4963.1248958355372</v>
      </c>
      <c r="KG88" s="11">
        <v>4968.8289589160831</v>
      </c>
      <c r="KH88" s="11">
        <v>4987.2025716781727</v>
      </c>
      <c r="KI88" s="11">
        <v>4990.934834519222</v>
      </c>
      <c r="KJ88" s="11">
        <v>5014.6351480632165</v>
      </c>
      <c r="KK88" s="11">
        <v>5018.5048120148558</v>
      </c>
      <c r="KL88" s="23"/>
      <c r="KM88" s="11">
        <f>SMALL(Tabela2[[#This Row],[1]:[285]],1)</f>
        <v>1.6491696896991925E-11</v>
      </c>
      <c r="KN88" s="11">
        <f>MATCH(Tabela2[[#This Row],[1° menor]],Tabela2[[#This Row],[1]:[285]],0)</f>
        <v>141</v>
      </c>
      <c r="KO8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0.38374009222619521</v>
      </c>
      <c r="KP88" s="11">
        <f>VLOOKUP(Tabela2[[#This Row],[Shape]],shape!A:D,4,0)+VLOOKUP(Tabela2[[#This Row],[Shape]]+1,shape!A:E,5,0)*Tabela2[[#This Row],[% avanc]]</f>
        <v>4836.0678873347179</v>
      </c>
      <c r="KQ88" s="15">
        <f>Tabela2[[#This Row],[8686,881807]]/Tabela2[[#Headers],[8686,881807]]</f>
        <v>0.55670929969805194</v>
      </c>
      <c r="KR88" s="11">
        <f>Tabela2[[#This Row],[8686,881807]]-KP87</f>
        <v>264.10280455457632</v>
      </c>
      <c r="KS88" s="11">
        <f>(Tabela2[[#This Row],[hora bus]]-H87)*86400</f>
        <v>44.999999832361937</v>
      </c>
      <c r="KT88" s="11">
        <f>Tabela2[[#This Row],[desloc]]/Tabela2[[#This Row],[seconds]]</f>
        <v>5.868951234187465</v>
      </c>
      <c r="KU88" s="11">
        <f>Tabela2[[#This Row],[spd m/s]]*3.6</f>
        <v>21.128224443074874</v>
      </c>
      <c r="KV88" s="23"/>
      <c r="KW88" s="22">
        <f t="shared" si="18"/>
        <v>0</v>
      </c>
      <c r="KX88" s="23">
        <f t="shared" si="19"/>
        <v>0</v>
      </c>
      <c r="KY88" s="23">
        <f t="shared" si="20"/>
        <v>0</v>
      </c>
      <c r="KZ88" s="23">
        <f t="shared" si="21"/>
        <v>0</v>
      </c>
      <c r="LA88" s="23">
        <f t="shared" si="22"/>
        <v>0</v>
      </c>
      <c r="LB88" s="23">
        <f t="shared" si="23"/>
        <v>0</v>
      </c>
      <c r="LC88" s="23">
        <f t="shared" si="24"/>
        <v>0</v>
      </c>
      <c r="LD88" s="23">
        <f t="shared" si="25"/>
        <v>0</v>
      </c>
      <c r="LE88" s="23">
        <f t="shared" si="26"/>
        <v>4836.0678873347179</v>
      </c>
      <c r="LF88" s="22">
        <f t="shared" si="35"/>
        <v>0</v>
      </c>
      <c r="LG88" s="23">
        <f t="shared" si="27"/>
        <v>0</v>
      </c>
      <c r="LH88" s="23">
        <f t="shared" si="28"/>
        <v>0</v>
      </c>
      <c r="LI88" s="23">
        <f t="shared" si="29"/>
        <v>4836.0678873347179</v>
      </c>
      <c r="LJ88" s="23">
        <f t="shared" si="30"/>
        <v>8544.8116110658502</v>
      </c>
      <c r="LK88" s="23">
        <f t="shared" si="31"/>
        <v>0</v>
      </c>
      <c r="LL88" s="23">
        <f t="shared" si="32"/>
        <v>3</v>
      </c>
      <c r="LM88" s="23">
        <f t="shared" si="33"/>
        <v>0</v>
      </c>
      <c r="LN88" s="23">
        <f t="shared" si="34"/>
        <v>0</v>
      </c>
    </row>
    <row r="89" spans="1:326" x14ac:dyDescent="0.25">
      <c r="A89" s="22">
        <v>47</v>
      </c>
      <c r="B89" s="22">
        <v>1</v>
      </c>
      <c r="C89" s="23" t="s">
        <v>1348</v>
      </c>
      <c r="D89" s="22">
        <v>332</v>
      </c>
      <c r="E89" s="24">
        <v>0.89236111111111116</v>
      </c>
      <c r="F89" s="23" t="s">
        <v>775</v>
      </c>
      <c r="G89" s="23" t="b">
        <v>1</v>
      </c>
      <c r="H89" s="25">
        <v>43538.892210648148</v>
      </c>
      <c r="I89" s="26" t="s">
        <v>256</v>
      </c>
      <c r="J89" s="23" t="s">
        <v>257</v>
      </c>
      <c r="K89" s="11">
        <f>IF(AND(Tabela2[[#This Row],[hora bus]]=H88,Tabela2[[#This Row],[lat bus]]=I88,Tabela2[[#This Row],[lon bus]]=J88),1,0)</f>
        <v>0</v>
      </c>
      <c r="L89" s="23"/>
      <c r="M89" s="11">
        <v>163</v>
      </c>
      <c r="N89" s="11">
        <v>8552.5609781607709</v>
      </c>
      <c r="O89" s="11">
        <v>8545.7828017401062</v>
      </c>
      <c r="P89" s="11">
        <v>8536.3167943478093</v>
      </c>
      <c r="Q89" s="11">
        <v>8478.0029866255227</v>
      </c>
      <c r="R89" s="11">
        <v>8392.2949541041853</v>
      </c>
      <c r="S89" s="11">
        <v>8372.5418074129357</v>
      </c>
      <c r="T89" s="11">
        <v>8352.7843112156133</v>
      </c>
      <c r="U89" s="11">
        <v>8340.827903512718</v>
      </c>
      <c r="V89" s="11">
        <v>8324.2905998373899</v>
      </c>
      <c r="W89" s="11">
        <v>8312.2277024715804</v>
      </c>
      <c r="X89" s="11">
        <v>8301.5209491801124</v>
      </c>
      <c r="Y89" s="11">
        <v>8277.9336225803308</v>
      </c>
      <c r="Z89" s="11">
        <v>8263.0639162992957</v>
      </c>
      <c r="AA89" s="11">
        <v>8240.9425550380838</v>
      </c>
      <c r="AB89" s="11">
        <v>8230.7438158628102</v>
      </c>
      <c r="AC89" s="11">
        <v>8214.6684524699886</v>
      </c>
      <c r="AD89" s="11">
        <v>8189.7906856692834</v>
      </c>
      <c r="AE89" s="11">
        <v>8179.6660151732767</v>
      </c>
      <c r="AF89" s="11">
        <v>8111.3772409423027</v>
      </c>
      <c r="AG89" s="11">
        <v>8080.0118868802274</v>
      </c>
      <c r="AH89" s="11">
        <v>8051.6497678972273</v>
      </c>
      <c r="AI89" s="11">
        <v>8028.2008172696842</v>
      </c>
      <c r="AJ89" s="11">
        <v>8007.1774336632234</v>
      </c>
      <c r="AK89" s="11">
        <v>7992.1084833777777</v>
      </c>
      <c r="AL89" s="11">
        <v>7966.015054981659</v>
      </c>
      <c r="AM89" s="11">
        <v>7955.2141810467383</v>
      </c>
      <c r="AN89" s="11">
        <v>7942.5686901063018</v>
      </c>
      <c r="AO89" s="11">
        <v>7934.190290881671</v>
      </c>
      <c r="AP89" s="11">
        <v>7932.9850863303</v>
      </c>
      <c r="AQ89" s="11">
        <v>7939.4645952002929</v>
      </c>
      <c r="AR89" s="11">
        <v>7939.5851655993956</v>
      </c>
      <c r="AS89" s="11">
        <v>7935.6680025263449</v>
      </c>
      <c r="AT89" s="11">
        <v>7944.0476874907454</v>
      </c>
      <c r="AU89" s="11">
        <v>7949.7955798114053</v>
      </c>
      <c r="AV89" s="11">
        <v>7943.510875459483</v>
      </c>
      <c r="AW89" s="11">
        <v>7942.8392243469507</v>
      </c>
      <c r="AX89" s="11">
        <v>7944.4346716375321</v>
      </c>
      <c r="AY89" s="11">
        <v>7936.8697647602812</v>
      </c>
      <c r="AZ89" s="11">
        <v>7920.6557764660338</v>
      </c>
      <c r="BA89" s="11">
        <v>7896.2721989194843</v>
      </c>
      <c r="BB89" s="11">
        <v>7850.9760579184476</v>
      </c>
      <c r="BC89" s="11">
        <v>7778.9185411202243</v>
      </c>
      <c r="BD89" s="11">
        <v>7712.0810560415075</v>
      </c>
      <c r="BE89" s="11">
        <v>7692.177829035646</v>
      </c>
      <c r="BF89" s="11">
        <v>7670.8525845283457</v>
      </c>
      <c r="BG89" s="11">
        <v>7636.0586387292542</v>
      </c>
      <c r="BH89" s="11">
        <v>7623.593564558465</v>
      </c>
      <c r="BI89" s="11">
        <v>7607.7497086602361</v>
      </c>
      <c r="BJ89" s="11">
        <v>7582.6891555459742</v>
      </c>
      <c r="BK89" s="11">
        <v>7509.5230452930746</v>
      </c>
      <c r="BL89" s="11">
        <v>7274.819074463272</v>
      </c>
      <c r="BM89" s="11">
        <v>7138.5945907549376</v>
      </c>
      <c r="BN89" s="11">
        <v>7110.1021392345729</v>
      </c>
      <c r="BO89" s="11">
        <v>6999.7346767090485</v>
      </c>
      <c r="BP89" s="11">
        <v>6991.3139040783344</v>
      </c>
      <c r="BQ89" s="11">
        <v>6901.567477520678</v>
      </c>
      <c r="BR89" s="11">
        <v>6815.9352963590327</v>
      </c>
      <c r="BS89" s="11">
        <v>6784.4008528540962</v>
      </c>
      <c r="BT89" s="11">
        <v>6734.3282400599137</v>
      </c>
      <c r="BU89" s="11">
        <v>6672.0677832151277</v>
      </c>
      <c r="BV89" s="11">
        <v>6664.8477313816875</v>
      </c>
      <c r="BW89" s="11">
        <v>6515.7697410148749</v>
      </c>
      <c r="BX89" s="11">
        <v>6430.2984136152763</v>
      </c>
      <c r="BY89" s="11">
        <v>6311.0889033506046</v>
      </c>
      <c r="BZ89" s="11">
        <v>6295.4433415338863</v>
      </c>
      <c r="CA89" s="11">
        <v>6256.737767752611</v>
      </c>
      <c r="CB89" s="11">
        <v>6194.906994274299</v>
      </c>
      <c r="CC89" s="11">
        <v>6074.8470632173248</v>
      </c>
      <c r="CD89" s="11">
        <v>5981.0114778031002</v>
      </c>
      <c r="CE89" s="11">
        <v>5887.760001418781</v>
      </c>
      <c r="CF89" s="11">
        <v>5803.7587665475621</v>
      </c>
      <c r="CG89" s="11">
        <v>5609.0713170900472</v>
      </c>
      <c r="CH89" s="11">
        <v>5531.4315121843856</v>
      </c>
      <c r="CI89" s="11">
        <v>5339.6157212858361</v>
      </c>
      <c r="CJ89" s="11">
        <v>5264.7120555848205</v>
      </c>
      <c r="CK89" s="11">
        <v>5174.4758854337724</v>
      </c>
      <c r="CL89" s="11">
        <v>5146.4519048646143</v>
      </c>
      <c r="CM89" s="11">
        <v>5098.0129532188366</v>
      </c>
      <c r="CN89" s="11">
        <v>5039.0576488702427</v>
      </c>
      <c r="CO89" s="11">
        <v>4957.2619284462562</v>
      </c>
      <c r="CP89" s="11">
        <v>4904.4111354080233</v>
      </c>
      <c r="CQ89" s="11">
        <v>4708.0569800820585</v>
      </c>
      <c r="CR89" s="11">
        <v>4530.0862287441068</v>
      </c>
      <c r="CS89" s="11">
        <v>4455.9716683700362</v>
      </c>
      <c r="CT89" s="11">
        <v>4427.7299677574138</v>
      </c>
      <c r="CU89" s="11">
        <v>4386.2553307472317</v>
      </c>
      <c r="CV89" s="11">
        <v>4287.9007977466244</v>
      </c>
      <c r="CW89" s="11">
        <v>4160.2411620501443</v>
      </c>
      <c r="CX89" s="11">
        <v>4099.0118491204576</v>
      </c>
      <c r="CY89" s="11">
        <v>4041.805048920407</v>
      </c>
      <c r="CZ89" s="11">
        <v>3990.421991356232</v>
      </c>
      <c r="DA89" s="11">
        <v>3938.3532103213697</v>
      </c>
      <c r="DB89" s="11">
        <v>3882.9113303686263</v>
      </c>
      <c r="DC89" s="11">
        <v>3793.3916708710212</v>
      </c>
      <c r="DD89" s="11">
        <v>3785.6273375147853</v>
      </c>
      <c r="DE89" s="11">
        <v>3755.8103776253488</v>
      </c>
      <c r="DF89" s="11">
        <v>3743.0273167160276</v>
      </c>
      <c r="DG89" s="11">
        <v>3693.7650168877121</v>
      </c>
      <c r="DH89" s="11">
        <v>3658.398206585995</v>
      </c>
      <c r="DI89" s="11">
        <v>3618.1320496976355</v>
      </c>
      <c r="DJ89" s="11">
        <v>3544.6962130704819</v>
      </c>
      <c r="DK89" s="11">
        <v>3216.0439565692695</v>
      </c>
      <c r="DL89" s="11">
        <v>3139.7063128205864</v>
      </c>
      <c r="DM89" s="11">
        <v>3073.5694847410532</v>
      </c>
      <c r="DN89" s="11">
        <v>2993.0196502137587</v>
      </c>
      <c r="DO89" s="11">
        <v>2966.1077002186921</v>
      </c>
      <c r="DP89" s="11">
        <v>2892.6774983888754</v>
      </c>
      <c r="DQ89" s="11">
        <v>2886.654402530412</v>
      </c>
      <c r="DR89" s="11">
        <v>2877.5748893831446</v>
      </c>
      <c r="DS89" s="11">
        <v>2865.8209437106566</v>
      </c>
      <c r="DT89" s="11">
        <v>2849.0606329227508</v>
      </c>
      <c r="DU89" s="11">
        <v>2840.3181524834977</v>
      </c>
      <c r="DV89" s="11">
        <v>2831.83880061016</v>
      </c>
      <c r="DW89" s="11">
        <v>2828.9131976303897</v>
      </c>
      <c r="DX89" s="11">
        <v>2719.8346260930116</v>
      </c>
      <c r="DY89" s="11">
        <v>2755.3645910221353</v>
      </c>
      <c r="DZ89" s="11">
        <v>2733.1499166708486</v>
      </c>
      <c r="EA89" s="11">
        <v>2613.4530386315528</v>
      </c>
      <c r="EB89" s="11">
        <v>2585.9599957652695</v>
      </c>
      <c r="EC89" s="11">
        <v>2401.4611495227014</v>
      </c>
      <c r="ED89" s="11">
        <v>2325.0338395261779</v>
      </c>
      <c r="EE89" s="11">
        <v>2091.5347432573089</v>
      </c>
      <c r="EF89" s="11">
        <v>1916.6727569031941</v>
      </c>
      <c r="EG89" s="11">
        <v>1769.3790124379</v>
      </c>
      <c r="EH89" s="11">
        <v>1656.9906111274581</v>
      </c>
      <c r="EI89" s="11">
        <v>1597.0222585645879</v>
      </c>
      <c r="EJ89" s="11">
        <v>1540.8760057787003</v>
      </c>
      <c r="EK89" s="11">
        <v>1466.8015075194767</v>
      </c>
      <c r="EL89" s="11">
        <v>1467.5266930762843</v>
      </c>
      <c r="EM89" s="11">
        <v>1390.9603109267912</v>
      </c>
      <c r="EN89" s="11">
        <v>1311.1885296010623</v>
      </c>
      <c r="EO89" s="11">
        <v>1267.2235402484491</v>
      </c>
      <c r="EP89" s="11">
        <v>1126.1621653471548</v>
      </c>
      <c r="EQ89" s="11">
        <v>1049.8369963508599</v>
      </c>
      <c r="ER89" s="11">
        <v>911.34772330580915</v>
      </c>
      <c r="ES89" s="11">
        <v>846.30888754738146</v>
      </c>
      <c r="ET89" s="11">
        <v>769.44214600958514</v>
      </c>
      <c r="EU89" s="11">
        <v>705.20816333942457</v>
      </c>
      <c r="EV89" s="11">
        <v>633.0528205257566</v>
      </c>
      <c r="EW89" s="11">
        <v>382.81078004196712</v>
      </c>
      <c r="EX89" s="11">
        <v>299.07279206039414</v>
      </c>
      <c r="EY89" s="11">
        <v>125.74227198368963</v>
      </c>
      <c r="EZ89" s="11">
        <v>6.0538241086760536E-12</v>
      </c>
      <c r="FA89" s="11">
        <v>41.689825674220934</v>
      </c>
      <c r="FB89" s="11">
        <v>124.62555831488081</v>
      </c>
      <c r="FC89" s="11">
        <v>166.26930153306282</v>
      </c>
      <c r="FD89" s="11">
        <v>221.30787195879077</v>
      </c>
      <c r="FE89" s="11">
        <v>346.10676696634721</v>
      </c>
      <c r="FF89" s="11">
        <v>519.4263821181861</v>
      </c>
      <c r="FG89" s="11">
        <v>544.33372217616329</v>
      </c>
      <c r="FH89" s="11">
        <v>588.9392674788711</v>
      </c>
      <c r="FI89" s="11">
        <v>670.56866721316158</v>
      </c>
      <c r="FJ89" s="11">
        <v>714.85555208152346</v>
      </c>
      <c r="FK89" s="11">
        <v>732.0001701676332</v>
      </c>
      <c r="FL89" s="11">
        <v>746.85451200260695</v>
      </c>
      <c r="FM89" s="11">
        <v>751.89850234068206</v>
      </c>
      <c r="FN89" s="11">
        <v>784.34360926442571</v>
      </c>
      <c r="FO89" s="11">
        <v>805.74740412077892</v>
      </c>
      <c r="FP89" s="11">
        <v>830.52446832579153</v>
      </c>
      <c r="FQ89" s="11">
        <v>856.56725946881659</v>
      </c>
      <c r="FR89" s="11">
        <v>868.45883287741117</v>
      </c>
      <c r="FS89" s="11">
        <v>913.97637011785071</v>
      </c>
      <c r="FT89" s="11">
        <v>986.38322951768453</v>
      </c>
      <c r="FU89" s="11">
        <v>1088.9699679786506</v>
      </c>
      <c r="FV89" s="11">
        <v>1226.9240500115748</v>
      </c>
      <c r="FW89" s="11">
        <v>1270.4582571258995</v>
      </c>
      <c r="FX89" s="11">
        <v>1288.5157934129409</v>
      </c>
      <c r="FY89" s="11">
        <v>1309.2262735987824</v>
      </c>
      <c r="FZ89" s="11">
        <v>1327.3749005142895</v>
      </c>
      <c r="GA89" s="11">
        <v>1355.5852343614431</v>
      </c>
      <c r="GB89" s="11">
        <v>1377.7323191782286</v>
      </c>
      <c r="GC89" s="11">
        <v>1409.1199635026649</v>
      </c>
      <c r="GD89" s="11">
        <v>1443.1352296265616</v>
      </c>
      <c r="GE89" s="11">
        <v>1467.8862623263935</v>
      </c>
      <c r="GF89" s="11">
        <v>1488.5003750095091</v>
      </c>
      <c r="GG89" s="11">
        <v>1501.5309929729046</v>
      </c>
      <c r="GH89" s="11">
        <v>1514.6556122818063</v>
      </c>
      <c r="GI89" s="11">
        <v>1518.1966115782536</v>
      </c>
      <c r="GJ89" s="11">
        <v>1527.9734436186593</v>
      </c>
      <c r="GK89" s="11">
        <v>1533.3623155707883</v>
      </c>
      <c r="GL89" s="11">
        <v>1548.4838500800622</v>
      </c>
      <c r="GM89" s="11">
        <v>1534.2703464665867</v>
      </c>
      <c r="GN89" s="11">
        <v>1544.8696297553165</v>
      </c>
      <c r="GO89" s="11">
        <v>1554.2936733093184</v>
      </c>
      <c r="GP89" s="11">
        <v>1568.5353494673191</v>
      </c>
      <c r="GQ89" s="11">
        <v>1633.6800593839826</v>
      </c>
      <c r="GR89" s="11">
        <v>1762.1222030099373</v>
      </c>
      <c r="GS89" s="11">
        <v>1918.8664776905318</v>
      </c>
      <c r="GT89" s="11">
        <v>1985.8563657513696</v>
      </c>
      <c r="GU89" s="11">
        <v>2006.0185876441867</v>
      </c>
      <c r="GV89" s="11">
        <v>2031.3617988031235</v>
      </c>
      <c r="GW89" s="11">
        <v>2057.530434100915</v>
      </c>
      <c r="GX89" s="11">
        <v>2083.8988524276479</v>
      </c>
      <c r="GY89" s="11">
        <v>2094.3256612979021</v>
      </c>
      <c r="GZ89" s="11">
        <v>2229.2027913069214</v>
      </c>
      <c r="HA89" s="11">
        <v>2248.3517838722764</v>
      </c>
      <c r="HB89" s="11">
        <v>2263.1306812192852</v>
      </c>
      <c r="HC89" s="11">
        <v>2279.1010595649523</v>
      </c>
      <c r="HD89" s="11">
        <v>2290.872423441735</v>
      </c>
      <c r="HE89" s="11">
        <v>2297.971229646575</v>
      </c>
      <c r="HF89" s="11">
        <v>2296.3731138500257</v>
      </c>
      <c r="HG89" s="11">
        <v>2356.100566179</v>
      </c>
      <c r="HH89" s="11">
        <v>2375.6512491412855</v>
      </c>
      <c r="HI89" s="11">
        <v>2413.7498416370413</v>
      </c>
      <c r="HJ89" s="11">
        <v>2429.3908675898761</v>
      </c>
      <c r="HK89" s="11">
        <v>2427.2274646095193</v>
      </c>
      <c r="HL89" s="11">
        <v>2428.0631328488571</v>
      </c>
      <c r="HM89" s="11">
        <v>2394.9932985221021</v>
      </c>
      <c r="HN89" s="11">
        <v>2356.9534041361503</v>
      </c>
      <c r="HO89" s="11">
        <v>2340.6018458648905</v>
      </c>
      <c r="HP89" s="11">
        <v>2374.261541993887</v>
      </c>
      <c r="HQ89" s="11">
        <v>2371.5070300915427</v>
      </c>
      <c r="HR89" s="11">
        <v>2306.0555100044739</v>
      </c>
      <c r="HS89" s="11">
        <v>2347.3088076867002</v>
      </c>
      <c r="HT89" s="11">
        <v>2365.9596249833689</v>
      </c>
      <c r="HU89" s="11">
        <v>2343.5767209866967</v>
      </c>
      <c r="HV89" s="11">
        <v>2366.5922069957842</v>
      </c>
      <c r="HW89" s="11">
        <v>2387.0681158753277</v>
      </c>
      <c r="HX89" s="11">
        <v>2410.6502108774503</v>
      </c>
      <c r="HY89" s="11">
        <v>2437.9052385446876</v>
      </c>
      <c r="HZ89" s="11">
        <v>2479.33780476735</v>
      </c>
      <c r="IA89" s="11">
        <v>2632.8180209750512</v>
      </c>
      <c r="IB89" s="11">
        <v>2783.6507524068452</v>
      </c>
      <c r="IC89" s="11">
        <v>2839.2619449727376</v>
      </c>
      <c r="ID89" s="11">
        <v>2894.7668795326458</v>
      </c>
      <c r="IE89" s="11">
        <v>2945.3599431506063</v>
      </c>
      <c r="IF89" s="11">
        <v>3002.3983709944073</v>
      </c>
      <c r="IG89" s="11">
        <v>3134.5115921520369</v>
      </c>
      <c r="IH89" s="11">
        <v>3170.2348226927074</v>
      </c>
      <c r="II89" s="11">
        <v>3215.0426289055749</v>
      </c>
      <c r="IJ89" s="11">
        <v>3252.7609145512179</v>
      </c>
      <c r="IK89" s="11">
        <v>3302.058852358477</v>
      </c>
      <c r="IL89" s="11">
        <v>3337.8508321477539</v>
      </c>
      <c r="IM89" s="11">
        <v>3376.9759006160539</v>
      </c>
      <c r="IN89" s="11">
        <v>3434.1867994470485</v>
      </c>
      <c r="IO89" s="11">
        <v>3567.6087180919394</v>
      </c>
      <c r="IP89" s="11">
        <v>3599.9633865292335</v>
      </c>
      <c r="IQ89" s="11">
        <v>3601.4112388169906</v>
      </c>
      <c r="IR89" s="11">
        <v>3657.0501231043868</v>
      </c>
      <c r="IS89" s="11">
        <v>3726.1950352666227</v>
      </c>
      <c r="IT89" s="11">
        <v>3766.3060734174965</v>
      </c>
      <c r="IU89" s="11">
        <v>3789.5489745358273</v>
      </c>
      <c r="IV89" s="11">
        <v>3807.2123646789191</v>
      </c>
      <c r="IW89" s="11">
        <v>3813.2814863835492</v>
      </c>
      <c r="IX89" s="11">
        <v>3823.7046880227313</v>
      </c>
      <c r="IY89" s="11">
        <v>3844.2320338593345</v>
      </c>
      <c r="IZ89" s="11">
        <v>3884.2443731943672</v>
      </c>
      <c r="JA89" s="11">
        <v>3932.9171820014353</v>
      </c>
      <c r="JB89" s="11">
        <v>4021.5198125341567</v>
      </c>
      <c r="JC89" s="11">
        <v>4123.5230944255782</v>
      </c>
      <c r="JD89" s="11">
        <v>4197.0170489004749</v>
      </c>
      <c r="JE89" s="11">
        <v>4211.6048211949264</v>
      </c>
      <c r="JF89" s="11">
        <v>4220.9617588901947</v>
      </c>
      <c r="JG89" s="11">
        <v>4194.9683313618825</v>
      </c>
      <c r="JH89" s="11">
        <v>4274.0427531689074</v>
      </c>
      <c r="JI89" s="11">
        <v>4346.6396855071835</v>
      </c>
      <c r="JJ89" s="11">
        <v>4360.3997997943052</v>
      </c>
      <c r="JK89" s="11">
        <v>4345.7381892259873</v>
      </c>
      <c r="JL89" s="11">
        <v>4408.8304731063145</v>
      </c>
      <c r="JM89" s="11">
        <v>4410.7486907144885</v>
      </c>
      <c r="JN89" s="11">
        <v>4404.5343359834324</v>
      </c>
      <c r="JO89" s="11">
        <v>4586.8728740263223</v>
      </c>
      <c r="JP89" s="11">
        <v>4718.7904085910695</v>
      </c>
      <c r="JQ89" s="11">
        <v>4753.3206417468909</v>
      </c>
      <c r="JR89" s="11">
        <v>4792.5422348245302</v>
      </c>
      <c r="JS89" s="11">
        <v>4770.9466593956777</v>
      </c>
      <c r="JT89" s="11">
        <v>4839.9387753706933</v>
      </c>
      <c r="JU89" s="11">
        <v>4880.6341784987644</v>
      </c>
      <c r="JV89" s="11">
        <v>4859.2498163432119</v>
      </c>
      <c r="JW89" s="11">
        <v>4795.7862944557519</v>
      </c>
      <c r="JX89" s="11">
        <v>4782.0047825262427</v>
      </c>
      <c r="JY89" s="11">
        <v>4769.6240551101182</v>
      </c>
      <c r="JZ89" s="11">
        <v>4752.3189924466051</v>
      </c>
      <c r="KA89" s="11">
        <v>4738.5936724617459</v>
      </c>
      <c r="KB89" s="11">
        <v>4728.7948012501356</v>
      </c>
      <c r="KC89" s="11">
        <v>4709.4814249695073</v>
      </c>
      <c r="KD89" s="11">
        <v>4693.4678566203565</v>
      </c>
      <c r="KE89" s="11">
        <v>4695.8196631053434</v>
      </c>
      <c r="KF89" s="11">
        <v>4708.3009772828118</v>
      </c>
      <c r="KG89" s="11">
        <v>4714.5700895136179</v>
      </c>
      <c r="KH89" s="11">
        <v>4733.4861189358635</v>
      </c>
      <c r="KI89" s="11">
        <v>4737.8510472495336</v>
      </c>
      <c r="KJ89" s="11">
        <v>4762.1236872212176</v>
      </c>
      <c r="KK89" s="11">
        <v>4766.1941748513536</v>
      </c>
      <c r="KL89" s="23"/>
      <c r="KM89" s="11">
        <f>SMALL(Tabela2[[#This Row],[1]:[285]],1)</f>
        <v>6.0538241086760536E-12</v>
      </c>
      <c r="KN89" s="11">
        <f>MATCH(Tabela2[[#This Row],[1° menor]],Tabela2[[#This Row],[1]:[285]],0)</f>
        <v>143</v>
      </c>
      <c r="KO8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0.74999998729803197</v>
      </c>
      <c r="KP89" s="11">
        <f>VLOOKUP(Tabela2[[#This Row],[Shape]],shape!A:D,4,0)+VLOOKUP(Tabela2[[#This Row],[Shape]]+1,shape!A:E,5,0)*Tabela2[[#This Row],[% avanc]]</f>
        <v>5011.4075122477552</v>
      </c>
      <c r="KQ89" s="15">
        <f>Tabela2[[#This Row],[8686,881807]]/Tabela2[[#Headers],[8686,881807]]</f>
        <v>0.57689371440618653</v>
      </c>
      <c r="KR89" s="11">
        <f>Tabela2[[#This Row],[8686,881807]]-KP88</f>
        <v>175.33962491303737</v>
      </c>
      <c r="KS89" s="11">
        <f>(Tabela2[[#This Row],[hora bus]]-H88)*86400</f>
        <v>44.999999832361937</v>
      </c>
      <c r="KT89" s="11">
        <f>Tabela2[[#This Row],[desloc]]/Tabela2[[#This Row],[seconds]]</f>
        <v>3.896436123693964</v>
      </c>
      <c r="KU89" s="11">
        <f>Tabela2[[#This Row],[spd m/s]]*3.6</f>
        <v>14.02717004529827</v>
      </c>
      <c r="KV89" s="23"/>
      <c r="KW89" s="22">
        <f t="shared" si="18"/>
        <v>0</v>
      </c>
      <c r="KX89" s="23">
        <f t="shared" si="19"/>
        <v>0</v>
      </c>
      <c r="KY89" s="23">
        <f t="shared" si="20"/>
        <v>0</v>
      </c>
      <c r="KZ89" s="23">
        <f t="shared" si="21"/>
        <v>0</v>
      </c>
      <c r="LA89" s="23">
        <f t="shared" si="22"/>
        <v>0</v>
      </c>
      <c r="LB89" s="23">
        <f t="shared" si="23"/>
        <v>0</v>
      </c>
      <c r="LC89" s="23">
        <f t="shared" si="24"/>
        <v>0</v>
      </c>
      <c r="LD89" s="23">
        <f t="shared" si="25"/>
        <v>0</v>
      </c>
      <c r="LE89" s="23">
        <f t="shared" si="26"/>
        <v>5011.4075122477552</v>
      </c>
      <c r="LF89" s="22">
        <f t="shared" si="35"/>
        <v>0</v>
      </c>
      <c r="LG89" s="23">
        <f t="shared" si="27"/>
        <v>0</v>
      </c>
      <c r="LH89" s="23">
        <f t="shared" si="28"/>
        <v>0</v>
      </c>
      <c r="LI89" s="23">
        <f t="shared" si="29"/>
        <v>5011.4075122477552</v>
      </c>
      <c r="LJ89" s="23">
        <f t="shared" si="30"/>
        <v>8544.8116110658502</v>
      </c>
      <c r="LK89" s="23">
        <f t="shared" si="31"/>
        <v>0</v>
      </c>
      <c r="LL89" s="23">
        <f t="shared" si="32"/>
        <v>2</v>
      </c>
      <c r="LM89" s="23">
        <f t="shared" si="33"/>
        <v>0</v>
      </c>
      <c r="LN89" s="23">
        <f t="shared" si="34"/>
        <v>0</v>
      </c>
    </row>
    <row r="90" spans="1:326" x14ac:dyDescent="0.25">
      <c r="A90" s="22">
        <v>71</v>
      </c>
      <c r="B90" s="22">
        <v>1</v>
      </c>
      <c r="C90" s="23" t="s">
        <v>1372</v>
      </c>
      <c r="D90" s="22">
        <v>332</v>
      </c>
      <c r="E90" s="24">
        <v>0.90069444444444446</v>
      </c>
      <c r="F90" s="23" t="s">
        <v>775</v>
      </c>
      <c r="G90" s="23" t="b">
        <v>1</v>
      </c>
      <c r="H90" s="25">
        <v>43538.898472222223</v>
      </c>
      <c r="I90" s="26" t="s">
        <v>376</v>
      </c>
      <c r="J90" s="23" t="s">
        <v>377</v>
      </c>
      <c r="K90" s="11">
        <f>IF(AND(Tabela2[[#This Row],[hora bus]]=H89,Tabela2[[#This Row],[lat bus]]=I89,Tabela2[[#This Row],[lon bus]]=J89),1,0)</f>
        <v>0</v>
      </c>
      <c r="L90" s="23"/>
      <c r="M90" s="11">
        <v>164</v>
      </c>
      <c r="N90" s="11">
        <v>12456.14141263049</v>
      </c>
      <c r="O90" s="11">
        <v>12448.07944447206</v>
      </c>
      <c r="P90" s="11">
        <v>12437.201455401299</v>
      </c>
      <c r="Q90" s="11">
        <v>12377.769108817141</v>
      </c>
      <c r="R90" s="11">
        <v>12296.338632886629</v>
      </c>
      <c r="S90" s="11">
        <v>12281.895765129451</v>
      </c>
      <c r="T90" s="11">
        <v>12262.888385009866</v>
      </c>
      <c r="U90" s="11">
        <v>12250.698293452937</v>
      </c>
      <c r="V90" s="11">
        <v>12233.034873438864</v>
      </c>
      <c r="W90" s="11">
        <v>12219.16222388445</v>
      </c>
      <c r="X90" s="11">
        <v>12206.514475389822</v>
      </c>
      <c r="Y90" s="11">
        <v>12179.751840249253</v>
      </c>
      <c r="Z90" s="11">
        <v>12161.075445358952</v>
      </c>
      <c r="AA90" s="11">
        <v>12136.091878864763</v>
      </c>
      <c r="AB90" s="11">
        <v>12124.307872349837</v>
      </c>
      <c r="AC90" s="11">
        <v>12107.505067014497</v>
      </c>
      <c r="AD90" s="11">
        <v>12083.296784666327</v>
      </c>
      <c r="AE90" s="11">
        <v>12074.591270539628</v>
      </c>
      <c r="AF90" s="11">
        <v>12013.721181047238</v>
      </c>
      <c r="AG90" s="11">
        <v>11993.290964006217</v>
      </c>
      <c r="AH90" s="11">
        <v>11970.977353905126</v>
      </c>
      <c r="AI90" s="11">
        <v>11951.387085471542</v>
      </c>
      <c r="AJ90" s="11">
        <v>11933.44475856409</v>
      </c>
      <c r="AK90" s="11">
        <v>11920.839623568587</v>
      </c>
      <c r="AL90" s="11">
        <v>11897.537727443243</v>
      </c>
      <c r="AM90" s="11">
        <v>11889.471157302554</v>
      </c>
      <c r="AN90" s="11">
        <v>11879.989586503672</v>
      </c>
      <c r="AO90" s="11">
        <v>11876.817415227788</v>
      </c>
      <c r="AP90" s="11">
        <v>11881.774936505266</v>
      </c>
      <c r="AQ90" s="11">
        <v>11892.813472675056</v>
      </c>
      <c r="AR90" s="11">
        <v>11896.025171124778</v>
      </c>
      <c r="AS90" s="11">
        <v>11897.195697207469</v>
      </c>
      <c r="AT90" s="11">
        <v>11911.07424490522</v>
      </c>
      <c r="AU90" s="11">
        <v>11919.943187322002</v>
      </c>
      <c r="AV90" s="11">
        <v>11918.397371210227</v>
      </c>
      <c r="AW90" s="11">
        <v>11926.249814226574</v>
      </c>
      <c r="AX90" s="11">
        <v>11936.864981311757</v>
      </c>
      <c r="AY90" s="11">
        <v>11936.934029033093</v>
      </c>
      <c r="AZ90" s="11">
        <v>11927.712064309757</v>
      </c>
      <c r="BA90" s="11">
        <v>11910.479674444356</v>
      </c>
      <c r="BB90" s="11">
        <v>11873.471938324183</v>
      </c>
      <c r="BC90" s="11">
        <v>11807.419044067883</v>
      </c>
      <c r="BD90" s="11">
        <v>11745.383220335219</v>
      </c>
      <c r="BE90" s="11">
        <v>11731.172075385206</v>
      </c>
      <c r="BF90" s="11">
        <v>11715.317208466835</v>
      </c>
      <c r="BG90" s="11">
        <v>11689.210768582017</v>
      </c>
      <c r="BH90" s="11">
        <v>11685.327804916486</v>
      </c>
      <c r="BI90" s="11">
        <v>11675.247528877255</v>
      </c>
      <c r="BJ90" s="11">
        <v>11656.372853137973</v>
      </c>
      <c r="BK90" s="11">
        <v>11594.587466952515</v>
      </c>
      <c r="BL90" s="11">
        <v>11393.787302161556</v>
      </c>
      <c r="BM90" s="11">
        <v>11301.884910060131</v>
      </c>
      <c r="BN90" s="11">
        <v>11297.100621921401</v>
      </c>
      <c r="BO90" s="11">
        <v>11205.065144054915</v>
      </c>
      <c r="BP90" s="11">
        <v>11211.912610289595</v>
      </c>
      <c r="BQ90" s="11">
        <v>11134.064260061972</v>
      </c>
      <c r="BR90" s="11">
        <v>11067.078142207665</v>
      </c>
      <c r="BS90" s="11">
        <v>11047.613650620582</v>
      </c>
      <c r="BT90" s="11">
        <v>11003.045601022104</v>
      </c>
      <c r="BU90" s="11">
        <v>10958.889847429378</v>
      </c>
      <c r="BV90" s="11">
        <v>10981.925557623992</v>
      </c>
      <c r="BW90" s="11">
        <v>10834.612788601115</v>
      </c>
      <c r="BX90" s="11">
        <v>10728.009302594188</v>
      </c>
      <c r="BY90" s="11">
        <v>10589.795299933658</v>
      </c>
      <c r="BZ90" s="11">
        <v>10560.010605343357</v>
      </c>
      <c r="CA90" s="11">
        <v>10517.593346029817</v>
      </c>
      <c r="CB90" s="11">
        <v>10455.02710030355</v>
      </c>
      <c r="CC90" s="11">
        <v>10335.150682653597</v>
      </c>
      <c r="CD90" s="11">
        <v>10242.600261684231</v>
      </c>
      <c r="CE90" s="11">
        <v>10152.807071890116</v>
      </c>
      <c r="CF90" s="11">
        <v>10073.939020881919</v>
      </c>
      <c r="CG90" s="11">
        <v>9887.5713648784877</v>
      </c>
      <c r="CH90" s="11">
        <v>9817.8108413513655</v>
      </c>
      <c r="CI90" s="11">
        <v>9634.1845546279401</v>
      </c>
      <c r="CJ90" s="11">
        <v>9567.9394010838296</v>
      </c>
      <c r="CK90" s="11">
        <v>9482.3597754581297</v>
      </c>
      <c r="CL90" s="11">
        <v>9457.3715576792911</v>
      </c>
      <c r="CM90" s="11">
        <v>9411.6516963803188</v>
      </c>
      <c r="CN90" s="11">
        <v>9356.3005825709388</v>
      </c>
      <c r="CO90" s="11">
        <v>9278.46073745789</v>
      </c>
      <c r="CP90" s="11">
        <v>9229.8129253194493</v>
      </c>
      <c r="CQ90" s="11">
        <v>9043.0436363338158</v>
      </c>
      <c r="CR90" s="11">
        <v>8879.5432064154429</v>
      </c>
      <c r="CS90" s="11">
        <v>8814.6038774991921</v>
      </c>
      <c r="CT90" s="11">
        <v>8789.5182578670501</v>
      </c>
      <c r="CU90" s="11">
        <v>8750.1714308679529</v>
      </c>
      <c r="CV90" s="11">
        <v>8656.9961459203732</v>
      </c>
      <c r="CW90" s="11">
        <v>8538.2402412916126</v>
      </c>
      <c r="CX90" s="11">
        <v>8484.4010388839251</v>
      </c>
      <c r="CY90" s="11">
        <v>8431.5390447797545</v>
      </c>
      <c r="CZ90" s="11">
        <v>8382.4894904197481</v>
      </c>
      <c r="DA90" s="11">
        <v>8330.7979256407107</v>
      </c>
      <c r="DB90" s="11">
        <v>8272.9924733460375</v>
      </c>
      <c r="DC90" s="11">
        <v>8176.7257920293832</v>
      </c>
      <c r="DD90" s="11">
        <v>8163.9693520113315</v>
      </c>
      <c r="DE90" s="11">
        <v>8132.1895276699088</v>
      </c>
      <c r="DF90" s="11">
        <v>8116.7484519193795</v>
      </c>
      <c r="DG90" s="11">
        <v>8061.4379968876856</v>
      </c>
      <c r="DH90" s="11">
        <v>8013.7414917775432</v>
      </c>
      <c r="DI90" s="11">
        <v>7957.7181028548121</v>
      </c>
      <c r="DJ90" s="11">
        <v>7890.651959583397</v>
      </c>
      <c r="DK90" s="11">
        <v>7634.643913267606</v>
      </c>
      <c r="DL90" s="11">
        <v>7635.2023050399539</v>
      </c>
      <c r="DM90" s="11">
        <v>7599.2997637785438</v>
      </c>
      <c r="DN90" s="11">
        <v>7541.1175716376019</v>
      </c>
      <c r="DO90" s="11">
        <v>7529.9055331979735</v>
      </c>
      <c r="DP90" s="11">
        <v>7472.3234222092669</v>
      </c>
      <c r="DQ90" s="11">
        <v>7479.1609712423524</v>
      </c>
      <c r="DR90" s="11">
        <v>7473.129290706398</v>
      </c>
      <c r="DS90" s="11">
        <v>7464.0661393789951</v>
      </c>
      <c r="DT90" s="11">
        <v>7447.8038163954398</v>
      </c>
      <c r="DU90" s="11">
        <v>7436.7054376862006</v>
      </c>
      <c r="DV90" s="11">
        <v>7424.4748601226283</v>
      </c>
      <c r="DW90" s="11">
        <v>7416.2278755911102</v>
      </c>
      <c r="DX90" s="11">
        <v>7276.31521414087</v>
      </c>
      <c r="DY90" s="11">
        <v>7279.1358602274076</v>
      </c>
      <c r="DZ90" s="11">
        <v>7244.2777272915419</v>
      </c>
      <c r="EA90" s="11">
        <v>7133.2267075253849</v>
      </c>
      <c r="EB90" s="11">
        <v>7124.9488395304998</v>
      </c>
      <c r="EC90" s="11">
        <v>6958.7251457537013</v>
      </c>
      <c r="ED90" s="11">
        <v>6904.5092670445511</v>
      </c>
      <c r="EE90" s="11">
        <v>6672.6833002709918</v>
      </c>
      <c r="EF90" s="11">
        <v>6488.3607511817781</v>
      </c>
      <c r="EG90" s="11">
        <v>6332.1576028227146</v>
      </c>
      <c r="EH90" s="11">
        <v>6213.2592945871693</v>
      </c>
      <c r="EI90" s="11">
        <v>6151.8504577052863</v>
      </c>
      <c r="EJ90" s="11">
        <v>6099.8006352399289</v>
      </c>
      <c r="EK90" s="11">
        <v>6017.9496725061927</v>
      </c>
      <c r="EL90" s="11">
        <v>6006.127964806069</v>
      </c>
      <c r="EM90" s="11">
        <v>5919.3285250863828</v>
      </c>
      <c r="EN90" s="11">
        <v>5832.0281364364191</v>
      </c>
      <c r="EO90" s="11">
        <v>5793.2574701500134</v>
      </c>
      <c r="EP90" s="11">
        <v>5671.4190137859396</v>
      </c>
      <c r="EQ90" s="11">
        <v>5620.2654788964628</v>
      </c>
      <c r="ER90" s="11">
        <v>5508.5532877713131</v>
      </c>
      <c r="ES90" s="11">
        <v>5468.0679778418125</v>
      </c>
      <c r="ET90" s="11">
        <v>5407.4912127372181</v>
      </c>
      <c r="EU90" s="11">
        <v>5360.5201813178901</v>
      </c>
      <c r="EV90" s="11">
        <v>5306.4426122598707</v>
      </c>
      <c r="EW90" s="11">
        <v>5099.8234853948134</v>
      </c>
      <c r="EX90" s="11">
        <v>5062.1772069401832</v>
      </c>
      <c r="EY90" s="11">
        <v>4927.2017272969442</v>
      </c>
      <c r="EZ90" s="11">
        <v>4812.2181832212154</v>
      </c>
      <c r="FA90" s="11">
        <v>4764.069741960996</v>
      </c>
      <c r="FB90" s="11">
        <v>4735.1169764721853</v>
      </c>
      <c r="FC90" s="11">
        <v>4689.7468355483943</v>
      </c>
      <c r="FD90" s="11">
        <v>4583.0343769915598</v>
      </c>
      <c r="FE90" s="11">
        <v>4439.2388433801061</v>
      </c>
      <c r="FF90" s="11">
        <v>4434.1300988172643</v>
      </c>
      <c r="FG90" s="11">
        <v>4397.2621674448037</v>
      </c>
      <c r="FH90" s="11">
        <v>4327.1381915920456</v>
      </c>
      <c r="FI90" s="11">
        <v>4297.2419064392188</v>
      </c>
      <c r="FJ90" s="11">
        <v>4292.4146201165695</v>
      </c>
      <c r="FK90" s="11">
        <v>4287.8670469288791</v>
      </c>
      <c r="FL90" s="11">
        <v>4286.3616050872042</v>
      </c>
      <c r="FM90" s="11">
        <v>4273.7885604407729</v>
      </c>
      <c r="FN90" s="11">
        <v>4285.324907076656</v>
      </c>
      <c r="FO90" s="11">
        <v>4282.6377487938389</v>
      </c>
      <c r="FP90" s="11">
        <v>4278.7455528052978</v>
      </c>
      <c r="FQ90" s="11">
        <v>4281.73173444246</v>
      </c>
      <c r="FR90" s="11">
        <v>4258.7650945810637</v>
      </c>
      <c r="FS90" s="11">
        <v>4225.0356514907844</v>
      </c>
      <c r="FT90" s="11">
        <v>4162.3410300283222</v>
      </c>
      <c r="FU90" s="11">
        <v>4058.3301269594303</v>
      </c>
      <c r="FV90" s="11">
        <v>4024.2589732965362</v>
      </c>
      <c r="FW90" s="11">
        <v>3995.893849406551</v>
      </c>
      <c r="FX90" s="11">
        <v>3966.3721824396143</v>
      </c>
      <c r="FY90" s="11">
        <v>3943.3114822691232</v>
      </c>
      <c r="FZ90" s="11">
        <v>3914.3423759998968</v>
      </c>
      <c r="GA90" s="11">
        <v>3895.2853450933685</v>
      </c>
      <c r="GB90" s="11">
        <v>3870.3546217653688</v>
      </c>
      <c r="GC90" s="11">
        <v>3848.2170571093816</v>
      </c>
      <c r="GD90" s="11">
        <v>3836.3878236354421</v>
      </c>
      <c r="GE90" s="11">
        <v>3826.084871386332</v>
      </c>
      <c r="GF90" s="11">
        <v>3820.2777443998493</v>
      </c>
      <c r="GG90" s="11">
        <v>3809.84227176887</v>
      </c>
      <c r="GH90" s="11">
        <v>3804.7962888360439</v>
      </c>
      <c r="GI90" s="11">
        <v>3787.4839405305306</v>
      </c>
      <c r="GJ90" s="11">
        <v>3764.8371104899288</v>
      </c>
      <c r="GK90" s="11">
        <v>3738.60579494991</v>
      </c>
      <c r="GL90" s="11">
        <v>3737.6222897866355</v>
      </c>
      <c r="GM90" s="11">
        <v>3706.0771351330513</v>
      </c>
      <c r="GN90" s="11">
        <v>3684.5683481968576</v>
      </c>
      <c r="GO90" s="11">
        <v>3651.5601757590503</v>
      </c>
      <c r="GP90" s="11">
        <v>3566.9366228203794</v>
      </c>
      <c r="GQ90" s="11">
        <v>3428.6914310986772</v>
      </c>
      <c r="GR90" s="11">
        <v>3273.7201622957796</v>
      </c>
      <c r="GS90" s="11">
        <v>3212.8236876732876</v>
      </c>
      <c r="GT90" s="11">
        <v>3195.6066889372632</v>
      </c>
      <c r="GU90" s="11">
        <v>3174.2185832081577</v>
      </c>
      <c r="GV90" s="11">
        <v>3155.8749868937098</v>
      </c>
      <c r="GW90" s="11">
        <v>3139.9336871640317</v>
      </c>
      <c r="GX90" s="11">
        <v>3128.4368932401699</v>
      </c>
      <c r="GY90" s="11">
        <v>3052.8248093448892</v>
      </c>
      <c r="GZ90" s="11">
        <v>3109.1128171512973</v>
      </c>
      <c r="HA90" s="11">
        <v>3110.2356538664335</v>
      </c>
      <c r="HB90" s="11">
        <v>3105.2191718004433</v>
      </c>
      <c r="HC90" s="11">
        <v>3101.559043374883</v>
      </c>
      <c r="HD90" s="11">
        <v>3099.8839584806778</v>
      </c>
      <c r="HE90" s="11">
        <v>3078.4612617860062</v>
      </c>
      <c r="HF90" s="11">
        <v>2965.8977132043533</v>
      </c>
      <c r="HG90" s="11">
        <v>2890.4087976417891</v>
      </c>
      <c r="HH90" s="11">
        <v>2814.7078621427709</v>
      </c>
      <c r="HI90" s="11">
        <v>2780.7448675117057</v>
      </c>
      <c r="HJ90" s="11">
        <v>2755.9517524367238</v>
      </c>
      <c r="HK90" s="11">
        <v>2719.6578571227046</v>
      </c>
      <c r="HL90" s="11">
        <v>2694.1975264506809</v>
      </c>
      <c r="HM90" s="11">
        <v>2644.1642977771744</v>
      </c>
      <c r="HN90" s="11">
        <v>2591.8629787774494</v>
      </c>
      <c r="HO90" s="11">
        <v>2560.5503086542512</v>
      </c>
      <c r="HP90" s="11">
        <v>2581.0475257533608</v>
      </c>
      <c r="HQ90" s="11">
        <v>2572.4921789123869</v>
      </c>
      <c r="HR90" s="11">
        <v>2489.2958887564005</v>
      </c>
      <c r="HS90" s="11">
        <v>2508.4944044548024</v>
      </c>
      <c r="HT90" s="11">
        <v>2518.1648302697499</v>
      </c>
      <c r="HU90" s="11">
        <v>2481.4519761433435</v>
      </c>
      <c r="HV90" s="11">
        <v>2475.3784918682891</v>
      </c>
      <c r="HW90" s="11">
        <v>2454.7531946581876</v>
      </c>
      <c r="HX90" s="11">
        <v>2427.1043809658172</v>
      </c>
      <c r="HY90" s="11">
        <v>2382.4469619128959</v>
      </c>
      <c r="HZ90" s="11">
        <v>2224.3001650591586</v>
      </c>
      <c r="IA90" s="11">
        <v>2076.1015313932844</v>
      </c>
      <c r="IB90" s="11">
        <v>2025.0560602468447</v>
      </c>
      <c r="IC90" s="11">
        <v>1970.338744365122</v>
      </c>
      <c r="ID90" s="11">
        <v>1921.284737791568</v>
      </c>
      <c r="IE90" s="11">
        <v>1864.6289281088302</v>
      </c>
      <c r="IF90" s="11">
        <v>1736.6068248747868</v>
      </c>
      <c r="IG90" s="11">
        <v>1706.0481406888453</v>
      </c>
      <c r="IH90" s="11">
        <v>1662.1551229028055</v>
      </c>
      <c r="II90" s="11">
        <v>1624.3687158257546</v>
      </c>
      <c r="IJ90" s="11">
        <v>1573.0581480127078</v>
      </c>
      <c r="IK90" s="11">
        <v>1535.295133339034</v>
      </c>
      <c r="IL90" s="11">
        <v>1494.0116298559321</v>
      </c>
      <c r="IM90" s="11">
        <v>1432.1454056946739</v>
      </c>
      <c r="IN90" s="11">
        <v>1298.0831964696458</v>
      </c>
      <c r="IO90" s="11">
        <v>1268.0831786022786</v>
      </c>
      <c r="IP90" s="11">
        <v>1266.6380280790042</v>
      </c>
      <c r="IQ90" s="11">
        <v>1210.8814993271631</v>
      </c>
      <c r="IR90" s="11">
        <v>1141.738203319542</v>
      </c>
      <c r="IS90" s="11">
        <v>1101.5286868856751</v>
      </c>
      <c r="IT90" s="11">
        <v>1078.2141164469158</v>
      </c>
      <c r="IU90" s="11">
        <v>1060.5449020045264</v>
      </c>
      <c r="IV90" s="11">
        <v>1054.4179561721041</v>
      </c>
      <c r="IW90" s="11">
        <v>1043.7698379028</v>
      </c>
      <c r="IX90" s="11">
        <v>1022.7068341768502</v>
      </c>
      <c r="IY90" s="11">
        <v>982.20732806558874</v>
      </c>
      <c r="IZ90" s="11">
        <v>932.68826379999985</v>
      </c>
      <c r="JA90" s="11">
        <v>842.07427506046361</v>
      </c>
      <c r="JB90" s="11">
        <v>737.00211363408209</v>
      </c>
      <c r="JC90" s="11">
        <v>665.44913762127703</v>
      </c>
      <c r="JD90" s="11">
        <v>655.57554666618114</v>
      </c>
      <c r="JE90" s="11">
        <v>647.59048970788558</v>
      </c>
      <c r="JF90" s="11">
        <v>642.87135463266907</v>
      </c>
      <c r="JG90" s="11">
        <v>575.30297160100997</v>
      </c>
      <c r="JH90" s="11">
        <v>546.15291842816032</v>
      </c>
      <c r="JI90" s="11">
        <v>534.07897648115249</v>
      </c>
      <c r="JJ90" s="11">
        <v>532.19910548120879</v>
      </c>
      <c r="JK90" s="11">
        <v>459.96596433084375</v>
      </c>
      <c r="JL90" s="11">
        <v>463.69688546914449</v>
      </c>
      <c r="JM90" s="11">
        <v>443.46799344783255</v>
      </c>
      <c r="JN90" s="11">
        <v>246.51168939971296</v>
      </c>
      <c r="JO90" s="11">
        <v>168.58686242094177</v>
      </c>
      <c r="JP90" s="11">
        <v>194.15909343423422</v>
      </c>
      <c r="JQ90" s="11">
        <v>176.42206980749657</v>
      </c>
      <c r="JR90" s="11">
        <v>132.52046278762393</v>
      </c>
      <c r="JS90" s="11">
        <v>3.822719918389339E-11</v>
      </c>
      <c r="JT90" s="11">
        <v>44.079621221626994</v>
      </c>
      <c r="JU90" s="11">
        <v>125.51473830240357</v>
      </c>
      <c r="JV90" s="11">
        <v>111.94848733872782</v>
      </c>
      <c r="JW90" s="11">
        <v>109.71496509693395</v>
      </c>
      <c r="JX90" s="11">
        <v>176.08172262997832</v>
      </c>
      <c r="JY90" s="11">
        <v>200.76291312236978</v>
      </c>
      <c r="JZ90" s="11">
        <v>217.37482602483792</v>
      </c>
      <c r="KA90" s="11">
        <v>238.34096426649967</v>
      </c>
      <c r="KB90" s="11">
        <v>256.0223816920066</v>
      </c>
      <c r="KC90" s="11">
        <v>268.73250321773696</v>
      </c>
      <c r="KD90" s="11">
        <v>276.95480944672391</v>
      </c>
      <c r="KE90" s="11">
        <v>269.57003624481985</v>
      </c>
      <c r="KF90" s="11">
        <v>259.51783943426136</v>
      </c>
      <c r="KG90" s="11">
        <v>237.14780482641595</v>
      </c>
      <c r="KH90" s="11">
        <v>228.69781012058829</v>
      </c>
      <c r="KI90" s="11">
        <v>201.07774815331365</v>
      </c>
      <c r="KJ90" s="11">
        <v>196.35380115859039</v>
      </c>
      <c r="KK90" s="11">
        <v>190.34599262576387</v>
      </c>
      <c r="KL90" s="23"/>
      <c r="KM90" s="11">
        <f>SMALL(Tabela2[[#This Row],[1]:[285]],1)</f>
        <v>3.822719918389339E-11</v>
      </c>
      <c r="KN90" s="11">
        <f>MATCH(Tabela2[[#This Row],[1° menor]],Tabela2[[#This Row],[1]:[285]],0)</f>
        <v>266</v>
      </c>
      <c r="KO9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0.74999992302026086</v>
      </c>
      <c r="KP90" s="11">
        <f>VLOOKUP(Tabela2[[#This Row],[Shape]],shape!A:D,4,0)+VLOOKUP(Tabela2[[#This Row],[Shape]]+1,shape!A:E,5,0)*Tabela2[[#This Row],[% avanc]]</f>
        <v>8422.7613732124646</v>
      </c>
      <c r="KQ90" s="15">
        <f>Tabela2[[#This Row],[8686,881807]]/Tabela2[[#Headers],[8686,881807]]</f>
        <v>0.96959548435726339</v>
      </c>
      <c r="KR90" s="11">
        <f>Tabela2[[#This Row],[8686,881807]]-KP89</f>
        <v>3411.3538609647094</v>
      </c>
      <c r="KS90" s="11">
        <f>(Tabela2[[#This Row],[hora bus]]-H89)*86400</f>
        <v>541.00000010803342</v>
      </c>
      <c r="KT90" s="11">
        <f>Tabela2[[#This Row],[desloc]]/Tabela2[[#This Row],[seconds]]</f>
        <v>6.305644843407558</v>
      </c>
      <c r="KU90" s="11">
        <f>Tabela2[[#This Row],[spd m/s]]*3.6</f>
        <v>22.70032143626721</v>
      </c>
      <c r="KV90" s="23"/>
      <c r="KW90" s="22">
        <f t="shared" si="18"/>
        <v>0</v>
      </c>
      <c r="KX90" s="23">
        <f t="shared" si="19"/>
        <v>0</v>
      </c>
      <c r="KY90" s="23">
        <f t="shared" si="20"/>
        <v>0</v>
      </c>
      <c r="KZ90" s="23">
        <f t="shared" si="21"/>
        <v>0</v>
      </c>
      <c r="LA90" s="23">
        <f t="shared" si="22"/>
        <v>0</v>
      </c>
      <c r="LB90" s="23">
        <f t="shared" si="23"/>
        <v>0</v>
      </c>
      <c r="LC90" s="23">
        <f t="shared" si="24"/>
        <v>0</v>
      </c>
      <c r="LD90" s="23">
        <f t="shared" si="25"/>
        <v>0</v>
      </c>
      <c r="LE90" s="23">
        <f t="shared" si="26"/>
        <v>8422.7613732124646</v>
      </c>
      <c r="LF90" s="22">
        <f t="shared" si="35"/>
        <v>0</v>
      </c>
      <c r="LG90" s="23">
        <f t="shared" si="27"/>
        <v>0</v>
      </c>
      <c r="LH90" s="23">
        <f t="shared" si="28"/>
        <v>0</v>
      </c>
      <c r="LI90" s="23">
        <f t="shared" si="29"/>
        <v>8422.7613732124646</v>
      </c>
      <c r="LJ90" s="23">
        <f t="shared" si="30"/>
        <v>8544.8116110658502</v>
      </c>
      <c r="LK90" s="23">
        <f t="shared" si="31"/>
        <v>0</v>
      </c>
      <c r="LL90" s="23">
        <f t="shared" si="32"/>
        <v>1</v>
      </c>
      <c r="LM90" s="23">
        <f t="shared" si="33"/>
        <v>0</v>
      </c>
      <c r="LN90" s="23">
        <f t="shared" si="34"/>
        <v>0</v>
      </c>
    </row>
    <row r="91" spans="1:326" x14ac:dyDescent="0.25">
      <c r="A91" s="22">
        <v>72</v>
      </c>
      <c r="B91" s="22">
        <v>1</v>
      </c>
      <c r="C91" s="23" t="s">
        <v>1373</v>
      </c>
      <c r="D91" s="22">
        <v>332</v>
      </c>
      <c r="E91" s="24">
        <v>0.90069444444444446</v>
      </c>
      <c r="F91" s="23" t="s">
        <v>775</v>
      </c>
      <c r="G91" s="23" t="b">
        <v>1</v>
      </c>
      <c r="H91" s="25">
        <v>43538.901076388887</v>
      </c>
      <c r="I91" s="26" t="s">
        <v>180</v>
      </c>
      <c r="J91" s="23" t="s">
        <v>181</v>
      </c>
      <c r="K91" s="11">
        <f>IF(AND(Tabela2[[#This Row],[hora bus]]=H90,Tabela2[[#This Row],[lat bus]]=I90,Tabela2[[#This Row],[lon bus]]=J90),1,0)</f>
        <v>0</v>
      </c>
      <c r="L91" s="23"/>
      <c r="M91" s="11">
        <v>168</v>
      </c>
      <c r="N91" s="11">
        <v>12494.830021888851</v>
      </c>
      <c r="O91" s="11">
        <v>12486.806861253204</v>
      </c>
      <c r="P91" s="11">
        <v>12475.971219330722</v>
      </c>
      <c r="Q91" s="11">
        <v>12416.529272290421</v>
      </c>
      <c r="R91" s="11">
        <v>12334.820621563395</v>
      </c>
      <c r="S91" s="11">
        <v>12320.088836036259</v>
      </c>
      <c r="T91" s="11">
        <v>12301.020183692543</v>
      </c>
      <c r="U91" s="11">
        <v>12288.814142005907</v>
      </c>
      <c r="V91" s="11">
        <v>12271.172379100031</v>
      </c>
      <c r="W91" s="11">
        <v>12257.347773330403</v>
      </c>
      <c r="X91" s="11">
        <v>12244.75714924055</v>
      </c>
      <c r="Y91" s="11">
        <v>12218.091008311309</v>
      </c>
      <c r="Z91" s="11">
        <v>12199.530930423911</v>
      </c>
      <c r="AA91" s="11">
        <v>12174.625643012387</v>
      </c>
      <c r="AB91" s="11">
        <v>12162.874276923478</v>
      </c>
      <c r="AC91" s="11">
        <v>12146.07688209562</v>
      </c>
      <c r="AD91" s="11">
        <v>12121.80903308475</v>
      </c>
      <c r="AE91" s="11">
        <v>12113.01994745246</v>
      </c>
      <c r="AF91" s="11">
        <v>12051.80430932218</v>
      </c>
      <c r="AG91" s="11">
        <v>12030.872930985972</v>
      </c>
      <c r="AH91" s="11">
        <v>12008.271750808733</v>
      </c>
      <c r="AI91" s="11">
        <v>11988.48660329489</v>
      </c>
      <c r="AJ91" s="11">
        <v>11970.387159713189</v>
      </c>
      <c r="AK91" s="11">
        <v>11957.655815437727</v>
      </c>
      <c r="AL91" s="11">
        <v>11934.210824216272</v>
      </c>
      <c r="AM91" s="11">
        <v>11926.006924847261</v>
      </c>
      <c r="AN91" s="11">
        <v>11916.384564365255</v>
      </c>
      <c r="AO91" s="11">
        <v>11912.998509820854</v>
      </c>
      <c r="AP91" s="11">
        <v>11917.713394892624</v>
      </c>
      <c r="AQ91" s="11">
        <v>11928.574183629566</v>
      </c>
      <c r="AR91" s="11">
        <v>11931.665721828511</v>
      </c>
      <c r="AS91" s="11">
        <v>11932.639967432253</v>
      </c>
      <c r="AT91" s="11">
        <v>11946.306747432751</v>
      </c>
      <c r="AU91" s="11">
        <v>11955.055531408401</v>
      </c>
      <c r="AV91" s="11">
        <v>11953.326558570843</v>
      </c>
      <c r="AW91" s="11">
        <v>11960.843739794504</v>
      </c>
      <c r="AX91" s="11">
        <v>11971.095554319198</v>
      </c>
      <c r="AY91" s="11">
        <v>11970.842707840173</v>
      </c>
      <c r="AZ91" s="11">
        <v>11961.312523304416</v>
      </c>
      <c r="BA91" s="11">
        <v>11943.754960262595</v>
      </c>
      <c r="BB91" s="11">
        <v>11906.350739140325</v>
      </c>
      <c r="BC91" s="11">
        <v>11839.952965292594</v>
      </c>
      <c r="BD91" s="11">
        <v>11777.603418943312</v>
      </c>
      <c r="BE91" s="11">
        <v>11763.088392712647</v>
      </c>
      <c r="BF91" s="11">
        <v>11746.976967201908</v>
      </c>
      <c r="BG91" s="11">
        <v>11720.46928104626</v>
      </c>
      <c r="BH91" s="11">
        <v>11716.191749337335</v>
      </c>
      <c r="BI91" s="11">
        <v>11705.844298156573</v>
      </c>
      <c r="BJ91" s="11">
        <v>11686.676337576891</v>
      </c>
      <c r="BK91" s="11">
        <v>11624.333822083925</v>
      </c>
      <c r="BL91" s="11">
        <v>11421.845874307674</v>
      </c>
      <c r="BM91" s="11">
        <v>11327.722095321091</v>
      </c>
      <c r="BN91" s="11">
        <v>11321.736594648884</v>
      </c>
      <c r="BO91" s="11">
        <v>11228.754927625116</v>
      </c>
      <c r="BP91" s="11">
        <v>11234.809367840558</v>
      </c>
      <c r="BQ91" s="11">
        <v>11156.329112075415</v>
      </c>
      <c r="BR91" s="11">
        <v>11088.338786588773</v>
      </c>
      <c r="BS91" s="11">
        <v>11068.2068781655</v>
      </c>
      <c r="BT91" s="11">
        <v>11023.30502409807</v>
      </c>
      <c r="BU91" s="11">
        <v>10978.236571828094</v>
      </c>
      <c r="BV91" s="11">
        <v>10999.797255863332</v>
      </c>
      <c r="BW91" s="11">
        <v>10852.238381205911</v>
      </c>
      <c r="BX91" s="11">
        <v>10746.424904834928</v>
      </c>
      <c r="BY91" s="11">
        <v>10608.921556702628</v>
      </c>
      <c r="BZ91" s="11">
        <v>10579.665221091504</v>
      </c>
      <c r="CA91" s="11">
        <v>10537.351912154953</v>
      </c>
      <c r="CB91" s="11">
        <v>10474.717993386512</v>
      </c>
      <c r="CC91" s="11">
        <v>10354.655366186358</v>
      </c>
      <c r="CD91" s="11">
        <v>10261.833316445753</v>
      </c>
      <c r="CE91" s="11">
        <v>10171.692223757867</v>
      </c>
      <c r="CF91" s="11">
        <v>10092.407299546927</v>
      </c>
      <c r="CG91" s="11">
        <v>9905.3651017099237</v>
      </c>
      <c r="CH91" s="11">
        <v>9834.95217105341</v>
      </c>
      <c r="CI91" s="11">
        <v>9650.6513204742932</v>
      </c>
      <c r="CJ91" s="11">
        <v>9583.7088165695204</v>
      </c>
      <c r="CK91" s="11">
        <v>9497.7240156386524</v>
      </c>
      <c r="CL91" s="11">
        <v>9472.457870991504</v>
      </c>
      <c r="CM91" s="11">
        <v>9426.5227230567671</v>
      </c>
      <c r="CN91" s="11">
        <v>9370.8777662955854</v>
      </c>
      <c r="CO91" s="11">
        <v>9292.6854217545879</v>
      </c>
      <c r="CP91" s="11">
        <v>9243.6795939065596</v>
      </c>
      <c r="CQ91" s="11">
        <v>9056.1565957037456</v>
      </c>
      <c r="CR91" s="11">
        <v>8891.5087192388764</v>
      </c>
      <c r="CS91" s="11">
        <v>8825.81292266327</v>
      </c>
      <c r="CT91" s="11">
        <v>8800.4430877891391</v>
      </c>
      <c r="CU91" s="11">
        <v>8760.9026387819158</v>
      </c>
      <c r="CV91" s="11">
        <v>8667.2948402984148</v>
      </c>
      <c r="CW91" s="11">
        <v>8547.8096427278615</v>
      </c>
      <c r="CX91" s="11">
        <v>8493.3584687182847</v>
      </c>
      <c r="CY91" s="11">
        <v>8440.1224535374513</v>
      </c>
      <c r="CZ91" s="11">
        <v>8390.8037614794721</v>
      </c>
      <c r="DA91" s="11">
        <v>8338.9381727031214</v>
      </c>
      <c r="DB91" s="11">
        <v>8281.0761405486774</v>
      </c>
      <c r="DC91" s="11">
        <v>8184.8866688721628</v>
      </c>
      <c r="DD91" s="11">
        <v>8172.1921294995391</v>
      </c>
      <c r="DE91" s="11">
        <v>8140.4311274955307</v>
      </c>
      <c r="DF91" s="11">
        <v>8125.0370069362552</v>
      </c>
      <c r="DG91" s="11">
        <v>8069.8907934106028</v>
      </c>
      <c r="DH91" s="11">
        <v>8022.5957229481828</v>
      </c>
      <c r="DI91" s="11">
        <v>7967.1136504935848</v>
      </c>
      <c r="DJ91" s="11">
        <v>7899.5679134541988</v>
      </c>
      <c r="DK91" s="11">
        <v>7639.7012402337068</v>
      </c>
      <c r="DL91" s="11">
        <v>7636.0691887838138</v>
      </c>
      <c r="DM91" s="11">
        <v>7598.3990282503028</v>
      </c>
      <c r="DN91" s="11">
        <v>7538.8375537889115</v>
      </c>
      <c r="DO91" s="11">
        <v>7526.6387756347658</v>
      </c>
      <c r="DP91" s="11">
        <v>7468.0648688645761</v>
      </c>
      <c r="DQ91" s="11">
        <v>7474.0878783274411</v>
      </c>
      <c r="DR91" s="11">
        <v>7467.8548258348064</v>
      </c>
      <c r="DS91" s="11">
        <v>7458.6120677505369</v>
      </c>
      <c r="DT91" s="11">
        <v>7442.2769944928086</v>
      </c>
      <c r="DU91" s="11">
        <v>7431.2670545420351</v>
      </c>
      <c r="DV91" s="11">
        <v>7419.21554123652</v>
      </c>
      <c r="DW91" s="11">
        <v>7411.2437116621441</v>
      </c>
      <c r="DX91" s="11">
        <v>7272.7703676481406</v>
      </c>
      <c r="DY91" s="11">
        <v>7277.077115747491</v>
      </c>
      <c r="DZ91" s="11">
        <v>7242.7517113126205</v>
      </c>
      <c r="EA91" s="11">
        <v>7131.0070280574619</v>
      </c>
      <c r="EB91" s="11">
        <v>7121.5129475686344</v>
      </c>
      <c r="EC91" s="11">
        <v>6953.9809014249222</v>
      </c>
      <c r="ED91" s="11">
        <v>6898.1675387696978</v>
      </c>
      <c r="EE91" s="11">
        <v>6665.5885433667117</v>
      </c>
      <c r="EF91" s="11">
        <v>6480.7589751865062</v>
      </c>
      <c r="EG91" s="11">
        <v>6324.0994538489767</v>
      </c>
      <c r="EH91" s="11">
        <v>6204.7229073207427</v>
      </c>
      <c r="EI91" s="11">
        <v>6142.8329386899732</v>
      </c>
      <c r="EJ91" s="11">
        <v>6090.2434964699059</v>
      </c>
      <c r="EK91" s="11">
        <v>6008.2781424026871</v>
      </c>
      <c r="EL91" s="11">
        <v>5996.6708102008115</v>
      </c>
      <c r="EM91" s="11">
        <v>5909.9308364153067</v>
      </c>
      <c r="EN91" s="11">
        <v>5822.2842564530247</v>
      </c>
      <c r="EO91" s="11">
        <v>5782.8061801466947</v>
      </c>
      <c r="EP91" s="11">
        <v>5659.5597463704444</v>
      </c>
      <c r="EQ91" s="11">
        <v>5606.6647382784813</v>
      </c>
      <c r="ER91" s="11">
        <v>5493.1424353024422</v>
      </c>
      <c r="ES91" s="11">
        <v>5450.9531240578535</v>
      </c>
      <c r="ET91" s="11">
        <v>5389.1980921946515</v>
      </c>
      <c r="EU91" s="11">
        <v>5341.0128759711633</v>
      </c>
      <c r="EV91" s="11">
        <v>5285.7083281965679</v>
      </c>
      <c r="EW91" s="11">
        <v>5076.107743762178</v>
      </c>
      <c r="EX91" s="11">
        <v>5035.3179065443346</v>
      </c>
      <c r="EY91" s="11">
        <v>4897.7790061573514</v>
      </c>
      <c r="EZ91" s="11">
        <v>4779.2968546071406</v>
      </c>
      <c r="FA91" s="11">
        <v>4728.6634524423889</v>
      </c>
      <c r="FB91" s="11">
        <v>4698.6128276214422</v>
      </c>
      <c r="FC91" s="11">
        <v>4652.3888470557022</v>
      </c>
      <c r="FD91" s="11">
        <v>4544.0658852060396</v>
      </c>
      <c r="FE91" s="11">
        <v>4397.5864604248</v>
      </c>
      <c r="FF91" s="11">
        <v>4390.6720692036524</v>
      </c>
      <c r="FG91" s="11">
        <v>4353.1186516683247</v>
      </c>
      <c r="FH91" s="11">
        <v>4281.8363979768328</v>
      </c>
      <c r="FI91" s="11">
        <v>4250.6512514056603</v>
      </c>
      <c r="FJ91" s="11">
        <v>4244.9551524831841</v>
      </c>
      <c r="FK91" s="11">
        <v>4239.8260587117411</v>
      </c>
      <c r="FL91" s="11">
        <v>4237.7931543450059</v>
      </c>
      <c r="FM91" s="11">
        <v>4224.2724789605008</v>
      </c>
      <c r="FN91" s="11">
        <v>4234.6689263671942</v>
      </c>
      <c r="FO91" s="11">
        <v>4231.0886205280267</v>
      </c>
      <c r="FP91" s="11">
        <v>4226.290702566278</v>
      </c>
      <c r="FQ91" s="11">
        <v>4228.5980826356226</v>
      </c>
      <c r="FR91" s="11">
        <v>4204.656449796521</v>
      </c>
      <c r="FS91" s="11">
        <v>4169.1574614024239</v>
      </c>
      <c r="FT91" s="11">
        <v>4104.1062958459715</v>
      </c>
      <c r="FU91" s="11">
        <v>3997.1503362433723</v>
      </c>
      <c r="FV91" s="11">
        <v>3961.2276390458992</v>
      </c>
      <c r="FW91" s="11">
        <v>3932.6165803190138</v>
      </c>
      <c r="FX91" s="11">
        <v>3903.0754862512085</v>
      </c>
      <c r="FY91" s="11">
        <v>3879.9500737695557</v>
      </c>
      <c r="FZ91" s="11">
        <v>3850.7269345644208</v>
      </c>
      <c r="GA91" s="11">
        <v>3831.2431594816203</v>
      </c>
      <c r="GB91" s="11">
        <v>3805.7232506611367</v>
      </c>
      <c r="GC91" s="11">
        <v>3782.7486158093375</v>
      </c>
      <c r="GD91" s="11">
        <v>3770.1003639084192</v>
      </c>
      <c r="GE91" s="11">
        <v>3759.1567077955697</v>
      </c>
      <c r="GF91" s="11">
        <v>3752.8605254405684</v>
      </c>
      <c r="GG91" s="11">
        <v>3742.1280371816729</v>
      </c>
      <c r="GH91" s="11">
        <v>3736.9313375746287</v>
      </c>
      <c r="GI91" s="11">
        <v>3719.518184841726</v>
      </c>
      <c r="GJ91" s="11">
        <v>3696.8751623220733</v>
      </c>
      <c r="GK91" s="11">
        <v>3670.9464777888688</v>
      </c>
      <c r="GL91" s="11">
        <v>3670.2321925399865</v>
      </c>
      <c r="GM91" s="11">
        <v>3639.0715273080828</v>
      </c>
      <c r="GN91" s="11">
        <v>3618.0907585315094</v>
      </c>
      <c r="GO91" s="11">
        <v>3585.3597818304711</v>
      </c>
      <c r="GP91" s="11">
        <v>3500.8262318940651</v>
      </c>
      <c r="GQ91" s="11">
        <v>3361.8170545242042</v>
      </c>
      <c r="GR91" s="11">
        <v>3204.9592116572612</v>
      </c>
      <c r="GS91" s="11">
        <v>3142.4129130006399</v>
      </c>
      <c r="GT91" s="11">
        <v>3124.5314181374547</v>
      </c>
      <c r="GU91" s="11">
        <v>3102.6513796517183</v>
      </c>
      <c r="GV91" s="11">
        <v>3083.5496496731384</v>
      </c>
      <c r="GW91" s="11">
        <v>3066.7075448449477</v>
      </c>
      <c r="GX91" s="11">
        <v>3054.2380416407382</v>
      </c>
      <c r="GY91" s="11">
        <v>2975.1256817304334</v>
      </c>
      <c r="GZ91" s="11">
        <v>3027.9698590172184</v>
      </c>
      <c r="HA91" s="11">
        <v>3028.346690468305</v>
      </c>
      <c r="HB91" s="11">
        <v>3022.7340469933683</v>
      </c>
      <c r="HC91" s="11">
        <v>3018.5672889479765</v>
      </c>
      <c r="HD91" s="11">
        <v>3016.526830282517</v>
      </c>
      <c r="HE91" s="11">
        <v>2994.3093104007198</v>
      </c>
      <c r="HF91" s="11">
        <v>2881.7472934388247</v>
      </c>
      <c r="HG91" s="11">
        <v>2807.689199971072</v>
      </c>
      <c r="HH91" s="11">
        <v>2733.7200144941653</v>
      </c>
      <c r="HI91" s="11">
        <v>2701.2049799988645</v>
      </c>
      <c r="HJ91" s="11">
        <v>2677.3010121789107</v>
      </c>
      <c r="HK91" s="11">
        <v>2642.1452234544495</v>
      </c>
      <c r="HL91" s="11">
        <v>2618.2697241880078</v>
      </c>
      <c r="HM91" s="11">
        <v>2570.9324231543633</v>
      </c>
      <c r="HN91" s="11">
        <v>2523.2170496529066</v>
      </c>
      <c r="HO91" s="11">
        <v>2497.2283369302413</v>
      </c>
      <c r="HP91" s="11">
        <v>2520.8783595114842</v>
      </c>
      <c r="HQ91" s="11">
        <v>2513.5019377765484</v>
      </c>
      <c r="HR91" s="11">
        <v>2434.6425906169516</v>
      </c>
      <c r="HS91" s="11">
        <v>2458.9627482649398</v>
      </c>
      <c r="HT91" s="11">
        <v>2470.460644271785</v>
      </c>
      <c r="HU91" s="11">
        <v>2435.9633796907578</v>
      </c>
      <c r="HV91" s="11">
        <v>2432.6787999269081</v>
      </c>
      <c r="HW91" s="11">
        <v>2413.7913812433303</v>
      </c>
      <c r="HX91" s="11">
        <v>2387.5650090555741</v>
      </c>
      <c r="HY91" s="11">
        <v>2344.3493091310174</v>
      </c>
      <c r="HZ91" s="11">
        <v>2188.750476774776</v>
      </c>
      <c r="IA91" s="11">
        <v>2044.5086158057927</v>
      </c>
      <c r="IB91" s="11">
        <v>1996.4109547502123</v>
      </c>
      <c r="IC91" s="11">
        <v>1943.3368539695191</v>
      </c>
      <c r="ID91" s="11">
        <v>1895.9788842892378</v>
      </c>
      <c r="IE91" s="11">
        <v>1841.0549582178655</v>
      </c>
      <c r="IF91" s="11">
        <v>1716.1282856158193</v>
      </c>
      <c r="IG91" s="11">
        <v>1688.2153926712049</v>
      </c>
      <c r="IH91" s="11">
        <v>1645.1900775298586</v>
      </c>
      <c r="II91" s="11">
        <v>1608.0595996043949</v>
      </c>
      <c r="IJ91" s="11">
        <v>1556.9650825410936</v>
      </c>
      <c r="IK91" s="11">
        <v>1518.744778793103</v>
      </c>
      <c r="IL91" s="11">
        <v>1476.6965474813971</v>
      </c>
      <c r="IM91" s="11">
        <v>1413.7862623557501</v>
      </c>
      <c r="IN91" s="11">
        <v>1277.4351425166342</v>
      </c>
      <c r="IO91" s="11">
        <v>1245.707871629716</v>
      </c>
      <c r="IP91" s="11">
        <v>1244.1123116757026</v>
      </c>
      <c r="IQ91" s="11">
        <v>1188.3625030000048</v>
      </c>
      <c r="IR91" s="11">
        <v>1119.5626163135059</v>
      </c>
      <c r="IS91" s="11">
        <v>1079.8233575691897</v>
      </c>
      <c r="IT91" s="11">
        <v>1056.6418165077507</v>
      </c>
      <c r="IU91" s="11">
        <v>1039.0072543057934</v>
      </c>
      <c r="IV91" s="11">
        <v>1032.9277386045574</v>
      </c>
      <c r="IW91" s="11">
        <v>1022.2648410141051</v>
      </c>
      <c r="IX91" s="11">
        <v>1001.0449233780516</v>
      </c>
      <c r="IY91" s="11">
        <v>960.06595823541738</v>
      </c>
      <c r="IZ91" s="11">
        <v>909.80406718309393</v>
      </c>
      <c r="JA91" s="11">
        <v>817.74160155906702</v>
      </c>
      <c r="JB91" s="11">
        <v>709.14698865376909</v>
      </c>
      <c r="JC91" s="11">
        <v>631.113205344893</v>
      </c>
      <c r="JD91" s="11">
        <v>615.42605027019806</v>
      </c>
      <c r="JE91" s="11">
        <v>603.94687478319224</v>
      </c>
      <c r="JF91" s="11">
        <v>595.80297619105954</v>
      </c>
      <c r="JG91" s="11">
        <v>512.39810066415293</v>
      </c>
      <c r="JH91" s="11">
        <v>475.05871582598479</v>
      </c>
      <c r="JI91" s="11">
        <v>470.5333558332307</v>
      </c>
      <c r="JJ91" s="11">
        <v>470.64402267415795</v>
      </c>
      <c r="JK91" s="11">
        <v>407.33748515519619</v>
      </c>
      <c r="JL91" s="11">
        <v>420.18994728216848</v>
      </c>
      <c r="JM91" s="11">
        <v>402.81169551169802</v>
      </c>
      <c r="JN91" s="11">
        <v>244.39751616084783</v>
      </c>
      <c r="JO91" s="11">
        <v>237.09222676006908</v>
      </c>
      <c r="JP91" s="11">
        <v>304.33239840489472</v>
      </c>
      <c r="JQ91" s="11">
        <v>303.62640806385014</v>
      </c>
      <c r="JR91" s="11">
        <v>270.3163286560212</v>
      </c>
      <c r="JS91" s="11">
        <v>100.98036145272199</v>
      </c>
      <c r="JT91" s="11">
        <v>39.0418020819708</v>
      </c>
      <c r="JU91" s="11">
        <v>48.017611299567378</v>
      </c>
      <c r="JV91" s="11">
        <v>31.402974272123217</v>
      </c>
      <c r="JW91" s="11">
        <v>7.8586026575067081E-12</v>
      </c>
      <c r="JX91" s="11">
        <v>37.564796908050909</v>
      </c>
      <c r="JY91" s="11">
        <v>64.449557675195777</v>
      </c>
      <c r="JZ91" s="11">
        <v>82.717047827534969</v>
      </c>
      <c r="KA91" s="11">
        <v>105.2437448076752</v>
      </c>
      <c r="KB91" s="11">
        <v>124.0541093082452</v>
      </c>
      <c r="KC91" s="11">
        <v>137.74865174475786</v>
      </c>
      <c r="KD91" s="11">
        <v>150.36945591479594</v>
      </c>
      <c r="KE91" s="11">
        <v>146.69793451088617</v>
      </c>
      <c r="KF91" s="11">
        <v>136.39069394333774</v>
      </c>
      <c r="KG91" s="11">
        <v>113.68775145257749</v>
      </c>
      <c r="KH91" s="11">
        <v>104.94345569878458</v>
      </c>
      <c r="KI91" s="11">
        <v>76.998064035955423</v>
      </c>
      <c r="KJ91" s="11">
        <v>71.992791915151528</v>
      </c>
      <c r="KK91" s="11">
        <v>65.954048565733444</v>
      </c>
      <c r="KL91" s="23"/>
      <c r="KM91" s="11">
        <f>SMALL(Tabela2[[#This Row],[1]:[285]],1)</f>
        <v>7.8586026575067081E-12</v>
      </c>
      <c r="KN91" s="11">
        <f>MATCH(Tabela2[[#This Row],[1° menor]],Tabela2[[#This Row],[1]:[285]],0)</f>
        <v>270</v>
      </c>
      <c r="KO9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91" s="11">
        <f>VLOOKUP(Tabela2[[#This Row],[Shape]],shape!A:D,4,0)+VLOOKUP(Tabela2[[#This Row],[Shape]]+1,shape!A:E,5,0)*Tabela2[[#This Row],[% avanc]]</f>
        <v>8544.8116110658502</v>
      </c>
      <c r="KQ91" s="15">
        <f>Tabela2[[#This Row],[8686,881807]]/Tabela2[[#Headers],[8686,881807]]</f>
        <v>0.98364543237831692</v>
      </c>
      <c r="KR91" s="11">
        <f>Tabela2[[#This Row],[8686,881807]]-KP90</f>
        <v>122.05023785338562</v>
      </c>
      <c r="KS91" s="11">
        <f>(Tabela2[[#This Row],[hora bus]]-H90)*86400</f>
        <v>224.99999979045242</v>
      </c>
      <c r="KT91" s="11">
        <f>Tabela2[[#This Row],[desloc]]/Tabela2[[#This Row],[seconds]]</f>
        <v>0.54244550207579456</v>
      </c>
      <c r="KU91" s="11">
        <f>Tabela2[[#This Row],[spd m/s]]*3.6</f>
        <v>1.9528038074728604</v>
      </c>
      <c r="KV91" s="23"/>
      <c r="KW91" s="22">
        <f t="shared" si="18"/>
        <v>0</v>
      </c>
      <c r="KX91" s="23">
        <f t="shared" si="19"/>
        <v>0</v>
      </c>
      <c r="KY91" s="23">
        <f t="shared" si="20"/>
        <v>0</v>
      </c>
      <c r="KZ91" s="23">
        <f t="shared" si="21"/>
        <v>0</v>
      </c>
      <c r="LA91" s="23">
        <f t="shared" si="22"/>
        <v>0</v>
      </c>
      <c r="LB91" s="23">
        <f t="shared" si="23"/>
        <v>0</v>
      </c>
      <c r="LC91" s="23">
        <f t="shared" si="24"/>
        <v>0</v>
      </c>
      <c r="LD91" s="23">
        <f t="shared" si="25"/>
        <v>0</v>
      </c>
      <c r="LE91" s="23">
        <f t="shared" si="26"/>
        <v>8544.8116110658502</v>
      </c>
      <c r="LF91" s="22">
        <f t="shared" si="35"/>
        <v>0</v>
      </c>
      <c r="LG91" s="23">
        <f t="shared" si="27"/>
        <v>0</v>
      </c>
      <c r="LH91" s="23">
        <f t="shared" si="28"/>
        <v>0</v>
      </c>
      <c r="LI91" s="23">
        <f t="shared" si="29"/>
        <v>8544.8116110658502</v>
      </c>
      <c r="LJ91" s="23">
        <f t="shared" si="30"/>
        <v>8544.8116110658502</v>
      </c>
      <c r="LK91" s="23">
        <f t="shared" si="31"/>
        <v>1</v>
      </c>
      <c r="LL91" s="23">
        <f t="shared" si="32"/>
        <v>0</v>
      </c>
      <c r="LM91" s="23">
        <f t="shared" si="33"/>
        <v>0</v>
      </c>
      <c r="LN91" s="23">
        <f t="shared" si="34"/>
        <v>0</v>
      </c>
    </row>
    <row r="92" spans="1:326" x14ac:dyDescent="0.25">
      <c r="A92" s="22">
        <v>73</v>
      </c>
      <c r="B92" s="22">
        <v>1</v>
      </c>
      <c r="C92" s="23" t="s">
        <v>1374</v>
      </c>
      <c r="D92" s="22">
        <v>332</v>
      </c>
      <c r="E92" s="24">
        <v>0.90138888888888891</v>
      </c>
      <c r="F92" s="23" t="s">
        <v>775</v>
      </c>
      <c r="G92" s="23" t="b">
        <v>1</v>
      </c>
      <c r="H92" s="25">
        <v>43538.901250000003</v>
      </c>
      <c r="I92" s="26" t="s">
        <v>180</v>
      </c>
      <c r="J92" s="23" t="s">
        <v>181</v>
      </c>
      <c r="K92" s="11">
        <f>IF(AND(Tabela2[[#This Row],[hora bus]]=H91,Tabela2[[#This Row],[lat bus]]=I91,Tabela2[[#This Row],[lon bus]]=J91),1,0)</f>
        <v>0</v>
      </c>
      <c r="L92" s="23"/>
      <c r="M92" s="11">
        <v>169</v>
      </c>
      <c r="N92" s="11">
        <v>12494.830021888851</v>
      </c>
      <c r="O92" s="11">
        <v>12486.806861253204</v>
      </c>
      <c r="P92" s="11">
        <v>12475.971219330722</v>
      </c>
      <c r="Q92" s="11">
        <v>12416.529272290421</v>
      </c>
      <c r="R92" s="11">
        <v>12334.820621563395</v>
      </c>
      <c r="S92" s="11">
        <v>12320.088836036259</v>
      </c>
      <c r="T92" s="11">
        <v>12301.020183692543</v>
      </c>
      <c r="U92" s="11">
        <v>12288.814142005907</v>
      </c>
      <c r="V92" s="11">
        <v>12271.172379100031</v>
      </c>
      <c r="W92" s="11">
        <v>12257.347773330403</v>
      </c>
      <c r="X92" s="11">
        <v>12244.75714924055</v>
      </c>
      <c r="Y92" s="11">
        <v>12218.091008311309</v>
      </c>
      <c r="Z92" s="11">
        <v>12199.530930423911</v>
      </c>
      <c r="AA92" s="11">
        <v>12174.625643012387</v>
      </c>
      <c r="AB92" s="11">
        <v>12162.874276923478</v>
      </c>
      <c r="AC92" s="11">
        <v>12146.07688209562</v>
      </c>
      <c r="AD92" s="11">
        <v>12121.80903308475</v>
      </c>
      <c r="AE92" s="11">
        <v>12113.01994745246</v>
      </c>
      <c r="AF92" s="11">
        <v>12051.80430932218</v>
      </c>
      <c r="AG92" s="11">
        <v>12030.872930985972</v>
      </c>
      <c r="AH92" s="11">
        <v>12008.271750808733</v>
      </c>
      <c r="AI92" s="11">
        <v>11988.48660329489</v>
      </c>
      <c r="AJ92" s="11">
        <v>11970.387159713189</v>
      </c>
      <c r="AK92" s="11">
        <v>11957.655815437727</v>
      </c>
      <c r="AL92" s="11">
        <v>11934.210824216272</v>
      </c>
      <c r="AM92" s="11">
        <v>11926.006924847261</v>
      </c>
      <c r="AN92" s="11">
        <v>11916.384564365255</v>
      </c>
      <c r="AO92" s="11">
        <v>11912.998509820854</v>
      </c>
      <c r="AP92" s="11">
        <v>11917.713394892624</v>
      </c>
      <c r="AQ92" s="11">
        <v>11928.574183629566</v>
      </c>
      <c r="AR92" s="11">
        <v>11931.665721828511</v>
      </c>
      <c r="AS92" s="11">
        <v>11932.639967432253</v>
      </c>
      <c r="AT92" s="11">
        <v>11946.306747432751</v>
      </c>
      <c r="AU92" s="11">
        <v>11955.055531408401</v>
      </c>
      <c r="AV92" s="11">
        <v>11953.326558570843</v>
      </c>
      <c r="AW92" s="11">
        <v>11960.843739794504</v>
      </c>
      <c r="AX92" s="11">
        <v>11971.095554319198</v>
      </c>
      <c r="AY92" s="11">
        <v>11970.842707840173</v>
      </c>
      <c r="AZ92" s="11">
        <v>11961.312523304416</v>
      </c>
      <c r="BA92" s="11">
        <v>11943.754960262595</v>
      </c>
      <c r="BB92" s="11">
        <v>11906.350739140325</v>
      </c>
      <c r="BC92" s="11">
        <v>11839.952965292594</v>
      </c>
      <c r="BD92" s="11">
        <v>11777.603418943312</v>
      </c>
      <c r="BE92" s="11">
        <v>11763.088392712647</v>
      </c>
      <c r="BF92" s="11">
        <v>11746.976967201908</v>
      </c>
      <c r="BG92" s="11">
        <v>11720.46928104626</v>
      </c>
      <c r="BH92" s="11">
        <v>11716.191749337335</v>
      </c>
      <c r="BI92" s="11">
        <v>11705.844298156573</v>
      </c>
      <c r="BJ92" s="11">
        <v>11686.676337576891</v>
      </c>
      <c r="BK92" s="11">
        <v>11624.333822083925</v>
      </c>
      <c r="BL92" s="11">
        <v>11421.845874307674</v>
      </c>
      <c r="BM92" s="11">
        <v>11327.722095321091</v>
      </c>
      <c r="BN92" s="11">
        <v>11321.736594648884</v>
      </c>
      <c r="BO92" s="11">
        <v>11228.754927625116</v>
      </c>
      <c r="BP92" s="11">
        <v>11234.809367840558</v>
      </c>
      <c r="BQ92" s="11">
        <v>11156.329112075415</v>
      </c>
      <c r="BR92" s="11">
        <v>11088.338786588773</v>
      </c>
      <c r="BS92" s="11">
        <v>11068.2068781655</v>
      </c>
      <c r="BT92" s="11">
        <v>11023.30502409807</v>
      </c>
      <c r="BU92" s="11">
        <v>10978.236571828094</v>
      </c>
      <c r="BV92" s="11">
        <v>10999.797255863332</v>
      </c>
      <c r="BW92" s="11">
        <v>10852.238381205911</v>
      </c>
      <c r="BX92" s="11">
        <v>10746.424904834928</v>
      </c>
      <c r="BY92" s="11">
        <v>10608.921556702628</v>
      </c>
      <c r="BZ92" s="11">
        <v>10579.665221091504</v>
      </c>
      <c r="CA92" s="11">
        <v>10537.351912154953</v>
      </c>
      <c r="CB92" s="11">
        <v>10474.717993386512</v>
      </c>
      <c r="CC92" s="11">
        <v>10354.655366186358</v>
      </c>
      <c r="CD92" s="11">
        <v>10261.833316445753</v>
      </c>
      <c r="CE92" s="11">
        <v>10171.692223757867</v>
      </c>
      <c r="CF92" s="11">
        <v>10092.407299546927</v>
      </c>
      <c r="CG92" s="11">
        <v>9905.3651017099237</v>
      </c>
      <c r="CH92" s="11">
        <v>9834.95217105341</v>
      </c>
      <c r="CI92" s="11">
        <v>9650.6513204742932</v>
      </c>
      <c r="CJ92" s="11">
        <v>9583.7088165695204</v>
      </c>
      <c r="CK92" s="11">
        <v>9497.7240156386524</v>
      </c>
      <c r="CL92" s="11">
        <v>9472.457870991504</v>
      </c>
      <c r="CM92" s="11">
        <v>9426.5227230567671</v>
      </c>
      <c r="CN92" s="11">
        <v>9370.8777662955854</v>
      </c>
      <c r="CO92" s="11">
        <v>9292.6854217545879</v>
      </c>
      <c r="CP92" s="11">
        <v>9243.6795939065596</v>
      </c>
      <c r="CQ92" s="11">
        <v>9056.1565957037456</v>
      </c>
      <c r="CR92" s="11">
        <v>8891.5087192388764</v>
      </c>
      <c r="CS92" s="11">
        <v>8825.81292266327</v>
      </c>
      <c r="CT92" s="11">
        <v>8800.4430877891391</v>
      </c>
      <c r="CU92" s="11">
        <v>8760.9026387819158</v>
      </c>
      <c r="CV92" s="11">
        <v>8667.2948402984148</v>
      </c>
      <c r="CW92" s="11">
        <v>8547.8096427278615</v>
      </c>
      <c r="CX92" s="11">
        <v>8493.3584687182847</v>
      </c>
      <c r="CY92" s="11">
        <v>8440.1224535374513</v>
      </c>
      <c r="CZ92" s="11">
        <v>8390.8037614794721</v>
      </c>
      <c r="DA92" s="11">
        <v>8338.9381727031214</v>
      </c>
      <c r="DB92" s="11">
        <v>8281.0761405486774</v>
      </c>
      <c r="DC92" s="11">
        <v>8184.8866688721628</v>
      </c>
      <c r="DD92" s="11">
        <v>8172.1921294995391</v>
      </c>
      <c r="DE92" s="11">
        <v>8140.4311274955307</v>
      </c>
      <c r="DF92" s="11">
        <v>8125.0370069362552</v>
      </c>
      <c r="DG92" s="11">
        <v>8069.8907934106028</v>
      </c>
      <c r="DH92" s="11">
        <v>8022.5957229481828</v>
      </c>
      <c r="DI92" s="11">
        <v>7967.1136504935848</v>
      </c>
      <c r="DJ92" s="11">
        <v>7899.5679134541988</v>
      </c>
      <c r="DK92" s="11">
        <v>7639.7012402337068</v>
      </c>
      <c r="DL92" s="11">
        <v>7636.0691887838138</v>
      </c>
      <c r="DM92" s="11">
        <v>7598.3990282503028</v>
      </c>
      <c r="DN92" s="11">
        <v>7538.8375537889115</v>
      </c>
      <c r="DO92" s="11">
        <v>7526.6387756347658</v>
      </c>
      <c r="DP92" s="11">
        <v>7468.0648688645761</v>
      </c>
      <c r="DQ92" s="11">
        <v>7474.0878783274411</v>
      </c>
      <c r="DR92" s="11">
        <v>7467.8548258348064</v>
      </c>
      <c r="DS92" s="11">
        <v>7458.6120677505369</v>
      </c>
      <c r="DT92" s="11">
        <v>7442.2769944928086</v>
      </c>
      <c r="DU92" s="11">
        <v>7431.2670545420351</v>
      </c>
      <c r="DV92" s="11">
        <v>7419.21554123652</v>
      </c>
      <c r="DW92" s="11">
        <v>7411.2437116621441</v>
      </c>
      <c r="DX92" s="11">
        <v>7272.7703676481406</v>
      </c>
      <c r="DY92" s="11">
        <v>7277.077115747491</v>
      </c>
      <c r="DZ92" s="11">
        <v>7242.7517113126205</v>
      </c>
      <c r="EA92" s="11">
        <v>7131.0070280574619</v>
      </c>
      <c r="EB92" s="11">
        <v>7121.5129475686344</v>
      </c>
      <c r="EC92" s="11">
        <v>6953.9809014249222</v>
      </c>
      <c r="ED92" s="11">
        <v>6898.1675387696978</v>
      </c>
      <c r="EE92" s="11">
        <v>6665.5885433667117</v>
      </c>
      <c r="EF92" s="11">
        <v>6480.7589751865062</v>
      </c>
      <c r="EG92" s="11">
        <v>6324.0994538489767</v>
      </c>
      <c r="EH92" s="11">
        <v>6204.7229073207427</v>
      </c>
      <c r="EI92" s="11">
        <v>6142.8329386899732</v>
      </c>
      <c r="EJ92" s="11">
        <v>6090.2434964699059</v>
      </c>
      <c r="EK92" s="11">
        <v>6008.2781424026871</v>
      </c>
      <c r="EL92" s="11">
        <v>5996.6708102008115</v>
      </c>
      <c r="EM92" s="11">
        <v>5909.9308364153067</v>
      </c>
      <c r="EN92" s="11">
        <v>5822.2842564530247</v>
      </c>
      <c r="EO92" s="11">
        <v>5782.8061801466947</v>
      </c>
      <c r="EP92" s="11">
        <v>5659.5597463704444</v>
      </c>
      <c r="EQ92" s="11">
        <v>5606.6647382784813</v>
      </c>
      <c r="ER92" s="11">
        <v>5493.1424353024422</v>
      </c>
      <c r="ES92" s="11">
        <v>5450.9531240578535</v>
      </c>
      <c r="ET92" s="11">
        <v>5389.1980921946515</v>
      </c>
      <c r="EU92" s="11">
        <v>5341.0128759711633</v>
      </c>
      <c r="EV92" s="11">
        <v>5285.7083281965679</v>
      </c>
      <c r="EW92" s="11">
        <v>5076.107743762178</v>
      </c>
      <c r="EX92" s="11">
        <v>5035.3179065443346</v>
      </c>
      <c r="EY92" s="11">
        <v>4897.7790061573514</v>
      </c>
      <c r="EZ92" s="11">
        <v>4779.2968546071406</v>
      </c>
      <c r="FA92" s="11">
        <v>4728.6634524423889</v>
      </c>
      <c r="FB92" s="11">
        <v>4698.6128276214422</v>
      </c>
      <c r="FC92" s="11">
        <v>4652.3888470557022</v>
      </c>
      <c r="FD92" s="11">
        <v>4544.0658852060396</v>
      </c>
      <c r="FE92" s="11">
        <v>4397.5864604248</v>
      </c>
      <c r="FF92" s="11">
        <v>4390.6720692036524</v>
      </c>
      <c r="FG92" s="11">
        <v>4353.1186516683247</v>
      </c>
      <c r="FH92" s="11">
        <v>4281.8363979768328</v>
      </c>
      <c r="FI92" s="11">
        <v>4250.6512514056603</v>
      </c>
      <c r="FJ92" s="11">
        <v>4244.9551524831841</v>
      </c>
      <c r="FK92" s="11">
        <v>4239.8260587117411</v>
      </c>
      <c r="FL92" s="11">
        <v>4237.7931543450059</v>
      </c>
      <c r="FM92" s="11">
        <v>4224.2724789605008</v>
      </c>
      <c r="FN92" s="11">
        <v>4234.6689263671942</v>
      </c>
      <c r="FO92" s="11">
        <v>4231.0886205280267</v>
      </c>
      <c r="FP92" s="11">
        <v>4226.290702566278</v>
      </c>
      <c r="FQ92" s="11">
        <v>4228.5980826356226</v>
      </c>
      <c r="FR92" s="11">
        <v>4204.656449796521</v>
      </c>
      <c r="FS92" s="11">
        <v>4169.1574614024239</v>
      </c>
      <c r="FT92" s="11">
        <v>4104.1062958459715</v>
      </c>
      <c r="FU92" s="11">
        <v>3997.1503362433723</v>
      </c>
      <c r="FV92" s="11">
        <v>3961.2276390458992</v>
      </c>
      <c r="FW92" s="11">
        <v>3932.6165803190138</v>
      </c>
      <c r="FX92" s="11">
        <v>3903.0754862512085</v>
      </c>
      <c r="FY92" s="11">
        <v>3879.9500737695557</v>
      </c>
      <c r="FZ92" s="11">
        <v>3850.7269345644208</v>
      </c>
      <c r="GA92" s="11">
        <v>3831.2431594816203</v>
      </c>
      <c r="GB92" s="11">
        <v>3805.7232506611367</v>
      </c>
      <c r="GC92" s="11">
        <v>3782.7486158093375</v>
      </c>
      <c r="GD92" s="11">
        <v>3770.1003639084192</v>
      </c>
      <c r="GE92" s="11">
        <v>3759.1567077955697</v>
      </c>
      <c r="GF92" s="11">
        <v>3752.8605254405684</v>
      </c>
      <c r="GG92" s="11">
        <v>3742.1280371816729</v>
      </c>
      <c r="GH92" s="11">
        <v>3736.9313375746287</v>
      </c>
      <c r="GI92" s="11">
        <v>3719.518184841726</v>
      </c>
      <c r="GJ92" s="11">
        <v>3696.8751623220733</v>
      </c>
      <c r="GK92" s="11">
        <v>3670.9464777888688</v>
      </c>
      <c r="GL92" s="11">
        <v>3670.2321925399865</v>
      </c>
      <c r="GM92" s="11">
        <v>3639.0715273080828</v>
      </c>
      <c r="GN92" s="11">
        <v>3618.0907585315094</v>
      </c>
      <c r="GO92" s="11">
        <v>3585.3597818304711</v>
      </c>
      <c r="GP92" s="11">
        <v>3500.8262318940651</v>
      </c>
      <c r="GQ92" s="11">
        <v>3361.8170545242042</v>
      </c>
      <c r="GR92" s="11">
        <v>3204.9592116572612</v>
      </c>
      <c r="GS92" s="11">
        <v>3142.4129130006399</v>
      </c>
      <c r="GT92" s="11">
        <v>3124.5314181374547</v>
      </c>
      <c r="GU92" s="11">
        <v>3102.6513796517183</v>
      </c>
      <c r="GV92" s="11">
        <v>3083.5496496731384</v>
      </c>
      <c r="GW92" s="11">
        <v>3066.7075448449477</v>
      </c>
      <c r="GX92" s="11">
        <v>3054.2380416407382</v>
      </c>
      <c r="GY92" s="11">
        <v>2975.1256817304334</v>
      </c>
      <c r="GZ92" s="11">
        <v>3027.9698590172184</v>
      </c>
      <c r="HA92" s="11">
        <v>3028.346690468305</v>
      </c>
      <c r="HB92" s="11">
        <v>3022.7340469933683</v>
      </c>
      <c r="HC92" s="11">
        <v>3018.5672889479765</v>
      </c>
      <c r="HD92" s="11">
        <v>3016.526830282517</v>
      </c>
      <c r="HE92" s="11">
        <v>2994.3093104007198</v>
      </c>
      <c r="HF92" s="11">
        <v>2881.7472934388247</v>
      </c>
      <c r="HG92" s="11">
        <v>2807.689199971072</v>
      </c>
      <c r="HH92" s="11">
        <v>2733.7200144941653</v>
      </c>
      <c r="HI92" s="11">
        <v>2701.2049799988645</v>
      </c>
      <c r="HJ92" s="11">
        <v>2677.3010121789107</v>
      </c>
      <c r="HK92" s="11">
        <v>2642.1452234544495</v>
      </c>
      <c r="HL92" s="11">
        <v>2618.2697241880078</v>
      </c>
      <c r="HM92" s="11">
        <v>2570.9324231543633</v>
      </c>
      <c r="HN92" s="11">
        <v>2523.2170496529066</v>
      </c>
      <c r="HO92" s="11">
        <v>2497.2283369302413</v>
      </c>
      <c r="HP92" s="11">
        <v>2520.8783595114842</v>
      </c>
      <c r="HQ92" s="11">
        <v>2513.5019377765484</v>
      </c>
      <c r="HR92" s="11">
        <v>2434.6425906169516</v>
      </c>
      <c r="HS92" s="11">
        <v>2458.9627482649398</v>
      </c>
      <c r="HT92" s="11">
        <v>2470.460644271785</v>
      </c>
      <c r="HU92" s="11">
        <v>2435.9633796907578</v>
      </c>
      <c r="HV92" s="11">
        <v>2432.6787999269081</v>
      </c>
      <c r="HW92" s="11">
        <v>2413.7913812433303</v>
      </c>
      <c r="HX92" s="11">
        <v>2387.5650090555741</v>
      </c>
      <c r="HY92" s="11">
        <v>2344.3493091310174</v>
      </c>
      <c r="HZ92" s="11">
        <v>2188.750476774776</v>
      </c>
      <c r="IA92" s="11">
        <v>2044.5086158057927</v>
      </c>
      <c r="IB92" s="11">
        <v>1996.4109547502123</v>
      </c>
      <c r="IC92" s="11">
        <v>1943.3368539695191</v>
      </c>
      <c r="ID92" s="11">
        <v>1895.9788842892378</v>
      </c>
      <c r="IE92" s="11">
        <v>1841.0549582178655</v>
      </c>
      <c r="IF92" s="11">
        <v>1716.1282856158193</v>
      </c>
      <c r="IG92" s="11">
        <v>1688.2153926712049</v>
      </c>
      <c r="IH92" s="11">
        <v>1645.1900775298586</v>
      </c>
      <c r="II92" s="11">
        <v>1608.0595996043949</v>
      </c>
      <c r="IJ92" s="11">
        <v>1556.9650825410936</v>
      </c>
      <c r="IK92" s="11">
        <v>1518.744778793103</v>
      </c>
      <c r="IL92" s="11">
        <v>1476.6965474813971</v>
      </c>
      <c r="IM92" s="11">
        <v>1413.7862623557501</v>
      </c>
      <c r="IN92" s="11">
        <v>1277.4351425166342</v>
      </c>
      <c r="IO92" s="11">
        <v>1245.707871629716</v>
      </c>
      <c r="IP92" s="11">
        <v>1244.1123116757026</v>
      </c>
      <c r="IQ92" s="11">
        <v>1188.3625030000048</v>
      </c>
      <c r="IR92" s="11">
        <v>1119.5626163135059</v>
      </c>
      <c r="IS92" s="11">
        <v>1079.8233575691897</v>
      </c>
      <c r="IT92" s="11">
        <v>1056.6418165077507</v>
      </c>
      <c r="IU92" s="11">
        <v>1039.0072543057934</v>
      </c>
      <c r="IV92" s="11">
        <v>1032.9277386045574</v>
      </c>
      <c r="IW92" s="11">
        <v>1022.2648410141051</v>
      </c>
      <c r="IX92" s="11">
        <v>1001.0449233780516</v>
      </c>
      <c r="IY92" s="11">
        <v>960.06595823541738</v>
      </c>
      <c r="IZ92" s="11">
        <v>909.80406718309393</v>
      </c>
      <c r="JA92" s="11">
        <v>817.74160155906702</v>
      </c>
      <c r="JB92" s="11">
        <v>709.14698865376909</v>
      </c>
      <c r="JC92" s="11">
        <v>631.113205344893</v>
      </c>
      <c r="JD92" s="11">
        <v>615.42605027019806</v>
      </c>
      <c r="JE92" s="11">
        <v>603.94687478319224</v>
      </c>
      <c r="JF92" s="11">
        <v>595.80297619105954</v>
      </c>
      <c r="JG92" s="11">
        <v>512.39810066415293</v>
      </c>
      <c r="JH92" s="11">
        <v>475.05871582598479</v>
      </c>
      <c r="JI92" s="11">
        <v>470.5333558332307</v>
      </c>
      <c r="JJ92" s="11">
        <v>470.64402267415795</v>
      </c>
      <c r="JK92" s="11">
        <v>407.33748515519619</v>
      </c>
      <c r="JL92" s="11">
        <v>420.18994728216848</v>
      </c>
      <c r="JM92" s="11">
        <v>402.81169551169802</v>
      </c>
      <c r="JN92" s="11">
        <v>244.39751616084783</v>
      </c>
      <c r="JO92" s="11">
        <v>237.09222676006908</v>
      </c>
      <c r="JP92" s="11">
        <v>304.33239840489472</v>
      </c>
      <c r="JQ92" s="11">
        <v>303.62640806385014</v>
      </c>
      <c r="JR92" s="11">
        <v>270.3163286560212</v>
      </c>
      <c r="JS92" s="11">
        <v>100.98036145272199</v>
      </c>
      <c r="JT92" s="11">
        <v>39.0418020819708</v>
      </c>
      <c r="JU92" s="11">
        <v>48.017611299567378</v>
      </c>
      <c r="JV92" s="11">
        <v>31.402974272123217</v>
      </c>
      <c r="JW92" s="11">
        <v>7.8586026575067081E-12</v>
      </c>
      <c r="JX92" s="11">
        <v>37.564796908050909</v>
      </c>
      <c r="JY92" s="11">
        <v>64.449557675195777</v>
      </c>
      <c r="JZ92" s="11">
        <v>82.717047827534969</v>
      </c>
      <c r="KA92" s="11">
        <v>105.2437448076752</v>
      </c>
      <c r="KB92" s="11">
        <v>124.0541093082452</v>
      </c>
      <c r="KC92" s="11">
        <v>137.74865174475786</v>
      </c>
      <c r="KD92" s="11">
        <v>150.36945591479594</v>
      </c>
      <c r="KE92" s="11">
        <v>146.69793451088617</v>
      </c>
      <c r="KF92" s="11">
        <v>136.39069394333774</v>
      </c>
      <c r="KG92" s="11">
        <v>113.68775145257749</v>
      </c>
      <c r="KH92" s="11">
        <v>104.94345569878458</v>
      </c>
      <c r="KI92" s="11">
        <v>76.998064035955423</v>
      </c>
      <c r="KJ92" s="11">
        <v>71.992791915151528</v>
      </c>
      <c r="KK92" s="11">
        <v>65.954048565733444</v>
      </c>
      <c r="KL92" s="23"/>
      <c r="KM92" s="11">
        <f>SMALL(Tabela2[[#This Row],[1]:[285]],1)</f>
        <v>7.8586026575067081E-12</v>
      </c>
      <c r="KN92" s="11">
        <f>MATCH(Tabela2[[#This Row],[1° menor]],Tabela2[[#This Row],[1]:[285]],0)</f>
        <v>270</v>
      </c>
      <c r="KO9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92" s="11">
        <f>VLOOKUP(Tabela2[[#This Row],[Shape]],shape!A:D,4,0)+VLOOKUP(Tabela2[[#This Row],[Shape]]+1,shape!A:E,5,0)*Tabela2[[#This Row],[% avanc]]</f>
        <v>8544.8116110658502</v>
      </c>
      <c r="KQ92" s="15">
        <f>Tabela2[[#This Row],[8686,881807]]/Tabela2[[#Headers],[8686,881807]]</f>
        <v>0.98364543237831692</v>
      </c>
      <c r="KR92" s="11">
        <f>Tabela2[[#This Row],[8686,881807]]-KP91</f>
        <v>0</v>
      </c>
      <c r="KS92" s="11">
        <f>(Tabela2[[#This Row],[hora bus]]-H91)*86400</f>
        <v>15.000000363215804</v>
      </c>
      <c r="KT92" s="11">
        <f>Tabela2[[#This Row],[desloc]]/Tabela2[[#This Row],[seconds]]</f>
        <v>0</v>
      </c>
      <c r="KU92" s="11">
        <f>Tabela2[[#This Row],[spd m/s]]*3.6</f>
        <v>0</v>
      </c>
      <c r="KV92" s="23"/>
      <c r="KW92" s="22">
        <f t="shared" si="18"/>
        <v>0</v>
      </c>
      <c r="KX92" s="23">
        <f t="shared" si="19"/>
        <v>0.5</v>
      </c>
      <c r="KY92" s="23">
        <f t="shared" si="20"/>
        <v>0</v>
      </c>
      <c r="KZ92" s="23">
        <f t="shared" si="21"/>
        <v>0</v>
      </c>
      <c r="LA92" s="23">
        <f t="shared" si="22"/>
        <v>0</v>
      </c>
      <c r="LB92" s="23">
        <f t="shared" si="23"/>
        <v>1</v>
      </c>
      <c r="LC92" s="23">
        <f t="shared" si="24"/>
        <v>9</v>
      </c>
      <c r="LD92" s="23">
        <f t="shared" si="25"/>
        <v>0</v>
      </c>
      <c r="LE92" s="23">
        <f t="shared" si="26"/>
        <v>8544.8116110658502</v>
      </c>
      <c r="LF92" s="22">
        <f t="shared" si="35"/>
        <v>0</v>
      </c>
      <c r="LG92" s="23">
        <f t="shared" si="27"/>
        <v>0</v>
      </c>
      <c r="LH92" s="23">
        <f t="shared" si="28"/>
        <v>0</v>
      </c>
      <c r="LI92" s="23">
        <f t="shared" si="29"/>
        <v>8544.8116110658502</v>
      </c>
      <c r="LJ92" s="23">
        <f t="shared" si="30"/>
        <v>8544.8116110658502</v>
      </c>
      <c r="LK92" s="23">
        <f t="shared" si="31"/>
        <v>0.5</v>
      </c>
      <c r="LL92" s="23">
        <f t="shared" si="32"/>
        <v>0</v>
      </c>
      <c r="LM92" s="23">
        <f t="shared" si="33"/>
        <v>1</v>
      </c>
      <c r="LN92" s="23">
        <f t="shared" si="34"/>
        <v>1</v>
      </c>
    </row>
    <row r="93" spans="1:326" x14ac:dyDescent="0.25">
      <c r="A93" s="22">
        <v>74</v>
      </c>
      <c r="B93" s="22">
        <v>1</v>
      </c>
      <c r="C93" s="23" t="s">
        <v>1375</v>
      </c>
      <c r="D93" s="22">
        <v>332</v>
      </c>
      <c r="E93" s="24">
        <v>0.90138888888888891</v>
      </c>
      <c r="F93" s="23" t="s">
        <v>775</v>
      </c>
      <c r="G93" s="23" t="b">
        <v>1</v>
      </c>
      <c r="H93" s="25">
        <v>43538.901597222219</v>
      </c>
      <c r="I93" s="26" t="s">
        <v>180</v>
      </c>
      <c r="J93" s="23" t="s">
        <v>181</v>
      </c>
      <c r="K93" s="11">
        <f>IF(AND(Tabela2[[#This Row],[hora bus]]=H92,Tabela2[[#This Row],[lat bus]]=I92,Tabela2[[#This Row],[lon bus]]=J92),1,0)</f>
        <v>0</v>
      </c>
      <c r="L93" s="23"/>
      <c r="M93" s="11">
        <v>171</v>
      </c>
      <c r="N93" s="11">
        <v>12494.830021888851</v>
      </c>
      <c r="O93" s="11">
        <v>12486.806861253204</v>
      </c>
      <c r="P93" s="11">
        <v>12475.971219330722</v>
      </c>
      <c r="Q93" s="11">
        <v>12416.529272290421</v>
      </c>
      <c r="R93" s="11">
        <v>12334.820621563395</v>
      </c>
      <c r="S93" s="11">
        <v>12320.088836036259</v>
      </c>
      <c r="T93" s="11">
        <v>12301.020183692543</v>
      </c>
      <c r="U93" s="11">
        <v>12288.814142005907</v>
      </c>
      <c r="V93" s="11">
        <v>12271.172379100031</v>
      </c>
      <c r="W93" s="11">
        <v>12257.347773330403</v>
      </c>
      <c r="X93" s="11">
        <v>12244.75714924055</v>
      </c>
      <c r="Y93" s="11">
        <v>12218.091008311309</v>
      </c>
      <c r="Z93" s="11">
        <v>12199.530930423911</v>
      </c>
      <c r="AA93" s="11">
        <v>12174.625643012387</v>
      </c>
      <c r="AB93" s="11">
        <v>12162.874276923478</v>
      </c>
      <c r="AC93" s="11">
        <v>12146.07688209562</v>
      </c>
      <c r="AD93" s="11">
        <v>12121.80903308475</v>
      </c>
      <c r="AE93" s="11">
        <v>12113.01994745246</v>
      </c>
      <c r="AF93" s="11">
        <v>12051.80430932218</v>
      </c>
      <c r="AG93" s="11">
        <v>12030.872930985972</v>
      </c>
      <c r="AH93" s="11">
        <v>12008.271750808733</v>
      </c>
      <c r="AI93" s="11">
        <v>11988.48660329489</v>
      </c>
      <c r="AJ93" s="11">
        <v>11970.387159713189</v>
      </c>
      <c r="AK93" s="11">
        <v>11957.655815437727</v>
      </c>
      <c r="AL93" s="11">
        <v>11934.210824216272</v>
      </c>
      <c r="AM93" s="11">
        <v>11926.006924847261</v>
      </c>
      <c r="AN93" s="11">
        <v>11916.384564365255</v>
      </c>
      <c r="AO93" s="11">
        <v>11912.998509820854</v>
      </c>
      <c r="AP93" s="11">
        <v>11917.713394892624</v>
      </c>
      <c r="AQ93" s="11">
        <v>11928.574183629566</v>
      </c>
      <c r="AR93" s="11">
        <v>11931.665721828511</v>
      </c>
      <c r="AS93" s="11">
        <v>11932.639967432253</v>
      </c>
      <c r="AT93" s="11">
        <v>11946.306747432751</v>
      </c>
      <c r="AU93" s="11">
        <v>11955.055531408401</v>
      </c>
      <c r="AV93" s="11">
        <v>11953.326558570843</v>
      </c>
      <c r="AW93" s="11">
        <v>11960.843739794504</v>
      </c>
      <c r="AX93" s="11">
        <v>11971.095554319198</v>
      </c>
      <c r="AY93" s="11">
        <v>11970.842707840173</v>
      </c>
      <c r="AZ93" s="11">
        <v>11961.312523304416</v>
      </c>
      <c r="BA93" s="11">
        <v>11943.754960262595</v>
      </c>
      <c r="BB93" s="11">
        <v>11906.350739140325</v>
      </c>
      <c r="BC93" s="11">
        <v>11839.952965292594</v>
      </c>
      <c r="BD93" s="11">
        <v>11777.603418943312</v>
      </c>
      <c r="BE93" s="11">
        <v>11763.088392712647</v>
      </c>
      <c r="BF93" s="11">
        <v>11746.976967201908</v>
      </c>
      <c r="BG93" s="11">
        <v>11720.46928104626</v>
      </c>
      <c r="BH93" s="11">
        <v>11716.191749337335</v>
      </c>
      <c r="BI93" s="11">
        <v>11705.844298156573</v>
      </c>
      <c r="BJ93" s="11">
        <v>11686.676337576891</v>
      </c>
      <c r="BK93" s="11">
        <v>11624.333822083925</v>
      </c>
      <c r="BL93" s="11">
        <v>11421.845874307674</v>
      </c>
      <c r="BM93" s="11">
        <v>11327.722095321091</v>
      </c>
      <c r="BN93" s="11">
        <v>11321.736594648884</v>
      </c>
      <c r="BO93" s="11">
        <v>11228.754927625116</v>
      </c>
      <c r="BP93" s="11">
        <v>11234.809367840558</v>
      </c>
      <c r="BQ93" s="11">
        <v>11156.329112075415</v>
      </c>
      <c r="BR93" s="11">
        <v>11088.338786588773</v>
      </c>
      <c r="BS93" s="11">
        <v>11068.2068781655</v>
      </c>
      <c r="BT93" s="11">
        <v>11023.30502409807</v>
      </c>
      <c r="BU93" s="11">
        <v>10978.236571828094</v>
      </c>
      <c r="BV93" s="11">
        <v>10999.797255863332</v>
      </c>
      <c r="BW93" s="11">
        <v>10852.238381205911</v>
      </c>
      <c r="BX93" s="11">
        <v>10746.424904834928</v>
      </c>
      <c r="BY93" s="11">
        <v>10608.921556702628</v>
      </c>
      <c r="BZ93" s="11">
        <v>10579.665221091504</v>
      </c>
      <c r="CA93" s="11">
        <v>10537.351912154953</v>
      </c>
      <c r="CB93" s="11">
        <v>10474.717993386512</v>
      </c>
      <c r="CC93" s="11">
        <v>10354.655366186358</v>
      </c>
      <c r="CD93" s="11">
        <v>10261.833316445753</v>
      </c>
      <c r="CE93" s="11">
        <v>10171.692223757867</v>
      </c>
      <c r="CF93" s="11">
        <v>10092.407299546927</v>
      </c>
      <c r="CG93" s="11">
        <v>9905.3651017099237</v>
      </c>
      <c r="CH93" s="11">
        <v>9834.95217105341</v>
      </c>
      <c r="CI93" s="11">
        <v>9650.6513204742932</v>
      </c>
      <c r="CJ93" s="11">
        <v>9583.7088165695204</v>
      </c>
      <c r="CK93" s="11">
        <v>9497.7240156386524</v>
      </c>
      <c r="CL93" s="11">
        <v>9472.457870991504</v>
      </c>
      <c r="CM93" s="11">
        <v>9426.5227230567671</v>
      </c>
      <c r="CN93" s="11">
        <v>9370.8777662955854</v>
      </c>
      <c r="CO93" s="11">
        <v>9292.6854217545879</v>
      </c>
      <c r="CP93" s="11">
        <v>9243.6795939065596</v>
      </c>
      <c r="CQ93" s="11">
        <v>9056.1565957037456</v>
      </c>
      <c r="CR93" s="11">
        <v>8891.5087192388764</v>
      </c>
      <c r="CS93" s="11">
        <v>8825.81292266327</v>
      </c>
      <c r="CT93" s="11">
        <v>8800.4430877891391</v>
      </c>
      <c r="CU93" s="11">
        <v>8760.9026387819158</v>
      </c>
      <c r="CV93" s="11">
        <v>8667.2948402984148</v>
      </c>
      <c r="CW93" s="11">
        <v>8547.8096427278615</v>
      </c>
      <c r="CX93" s="11">
        <v>8493.3584687182847</v>
      </c>
      <c r="CY93" s="11">
        <v>8440.1224535374513</v>
      </c>
      <c r="CZ93" s="11">
        <v>8390.8037614794721</v>
      </c>
      <c r="DA93" s="11">
        <v>8338.9381727031214</v>
      </c>
      <c r="DB93" s="11">
        <v>8281.0761405486774</v>
      </c>
      <c r="DC93" s="11">
        <v>8184.8866688721628</v>
      </c>
      <c r="DD93" s="11">
        <v>8172.1921294995391</v>
      </c>
      <c r="DE93" s="11">
        <v>8140.4311274955307</v>
      </c>
      <c r="DF93" s="11">
        <v>8125.0370069362552</v>
      </c>
      <c r="DG93" s="11">
        <v>8069.8907934106028</v>
      </c>
      <c r="DH93" s="11">
        <v>8022.5957229481828</v>
      </c>
      <c r="DI93" s="11">
        <v>7967.1136504935848</v>
      </c>
      <c r="DJ93" s="11">
        <v>7899.5679134541988</v>
      </c>
      <c r="DK93" s="11">
        <v>7639.7012402337068</v>
      </c>
      <c r="DL93" s="11">
        <v>7636.0691887838138</v>
      </c>
      <c r="DM93" s="11">
        <v>7598.3990282503028</v>
      </c>
      <c r="DN93" s="11">
        <v>7538.8375537889115</v>
      </c>
      <c r="DO93" s="11">
        <v>7526.6387756347658</v>
      </c>
      <c r="DP93" s="11">
        <v>7468.0648688645761</v>
      </c>
      <c r="DQ93" s="11">
        <v>7474.0878783274411</v>
      </c>
      <c r="DR93" s="11">
        <v>7467.8548258348064</v>
      </c>
      <c r="DS93" s="11">
        <v>7458.6120677505369</v>
      </c>
      <c r="DT93" s="11">
        <v>7442.2769944928086</v>
      </c>
      <c r="DU93" s="11">
        <v>7431.2670545420351</v>
      </c>
      <c r="DV93" s="11">
        <v>7419.21554123652</v>
      </c>
      <c r="DW93" s="11">
        <v>7411.2437116621441</v>
      </c>
      <c r="DX93" s="11">
        <v>7272.7703676481406</v>
      </c>
      <c r="DY93" s="11">
        <v>7277.077115747491</v>
      </c>
      <c r="DZ93" s="11">
        <v>7242.7517113126205</v>
      </c>
      <c r="EA93" s="11">
        <v>7131.0070280574619</v>
      </c>
      <c r="EB93" s="11">
        <v>7121.5129475686344</v>
      </c>
      <c r="EC93" s="11">
        <v>6953.9809014249222</v>
      </c>
      <c r="ED93" s="11">
        <v>6898.1675387696978</v>
      </c>
      <c r="EE93" s="11">
        <v>6665.5885433667117</v>
      </c>
      <c r="EF93" s="11">
        <v>6480.7589751865062</v>
      </c>
      <c r="EG93" s="11">
        <v>6324.0994538489767</v>
      </c>
      <c r="EH93" s="11">
        <v>6204.7229073207427</v>
      </c>
      <c r="EI93" s="11">
        <v>6142.8329386899732</v>
      </c>
      <c r="EJ93" s="11">
        <v>6090.2434964699059</v>
      </c>
      <c r="EK93" s="11">
        <v>6008.2781424026871</v>
      </c>
      <c r="EL93" s="11">
        <v>5996.6708102008115</v>
      </c>
      <c r="EM93" s="11">
        <v>5909.9308364153067</v>
      </c>
      <c r="EN93" s="11">
        <v>5822.2842564530247</v>
      </c>
      <c r="EO93" s="11">
        <v>5782.8061801466947</v>
      </c>
      <c r="EP93" s="11">
        <v>5659.5597463704444</v>
      </c>
      <c r="EQ93" s="11">
        <v>5606.6647382784813</v>
      </c>
      <c r="ER93" s="11">
        <v>5493.1424353024422</v>
      </c>
      <c r="ES93" s="11">
        <v>5450.9531240578535</v>
      </c>
      <c r="ET93" s="11">
        <v>5389.1980921946515</v>
      </c>
      <c r="EU93" s="11">
        <v>5341.0128759711633</v>
      </c>
      <c r="EV93" s="11">
        <v>5285.7083281965679</v>
      </c>
      <c r="EW93" s="11">
        <v>5076.107743762178</v>
      </c>
      <c r="EX93" s="11">
        <v>5035.3179065443346</v>
      </c>
      <c r="EY93" s="11">
        <v>4897.7790061573514</v>
      </c>
      <c r="EZ93" s="11">
        <v>4779.2968546071406</v>
      </c>
      <c r="FA93" s="11">
        <v>4728.6634524423889</v>
      </c>
      <c r="FB93" s="11">
        <v>4698.6128276214422</v>
      </c>
      <c r="FC93" s="11">
        <v>4652.3888470557022</v>
      </c>
      <c r="FD93" s="11">
        <v>4544.0658852060396</v>
      </c>
      <c r="FE93" s="11">
        <v>4397.5864604248</v>
      </c>
      <c r="FF93" s="11">
        <v>4390.6720692036524</v>
      </c>
      <c r="FG93" s="11">
        <v>4353.1186516683247</v>
      </c>
      <c r="FH93" s="11">
        <v>4281.8363979768328</v>
      </c>
      <c r="FI93" s="11">
        <v>4250.6512514056603</v>
      </c>
      <c r="FJ93" s="11">
        <v>4244.9551524831841</v>
      </c>
      <c r="FK93" s="11">
        <v>4239.8260587117411</v>
      </c>
      <c r="FL93" s="11">
        <v>4237.7931543450059</v>
      </c>
      <c r="FM93" s="11">
        <v>4224.2724789605008</v>
      </c>
      <c r="FN93" s="11">
        <v>4234.6689263671942</v>
      </c>
      <c r="FO93" s="11">
        <v>4231.0886205280267</v>
      </c>
      <c r="FP93" s="11">
        <v>4226.290702566278</v>
      </c>
      <c r="FQ93" s="11">
        <v>4228.5980826356226</v>
      </c>
      <c r="FR93" s="11">
        <v>4204.656449796521</v>
      </c>
      <c r="FS93" s="11">
        <v>4169.1574614024239</v>
      </c>
      <c r="FT93" s="11">
        <v>4104.1062958459715</v>
      </c>
      <c r="FU93" s="11">
        <v>3997.1503362433723</v>
      </c>
      <c r="FV93" s="11">
        <v>3961.2276390458992</v>
      </c>
      <c r="FW93" s="11">
        <v>3932.6165803190138</v>
      </c>
      <c r="FX93" s="11">
        <v>3903.0754862512085</v>
      </c>
      <c r="FY93" s="11">
        <v>3879.9500737695557</v>
      </c>
      <c r="FZ93" s="11">
        <v>3850.7269345644208</v>
      </c>
      <c r="GA93" s="11">
        <v>3831.2431594816203</v>
      </c>
      <c r="GB93" s="11">
        <v>3805.7232506611367</v>
      </c>
      <c r="GC93" s="11">
        <v>3782.7486158093375</v>
      </c>
      <c r="GD93" s="11">
        <v>3770.1003639084192</v>
      </c>
      <c r="GE93" s="11">
        <v>3759.1567077955697</v>
      </c>
      <c r="GF93" s="11">
        <v>3752.8605254405684</v>
      </c>
      <c r="GG93" s="11">
        <v>3742.1280371816729</v>
      </c>
      <c r="GH93" s="11">
        <v>3736.9313375746287</v>
      </c>
      <c r="GI93" s="11">
        <v>3719.518184841726</v>
      </c>
      <c r="GJ93" s="11">
        <v>3696.8751623220733</v>
      </c>
      <c r="GK93" s="11">
        <v>3670.9464777888688</v>
      </c>
      <c r="GL93" s="11">
        <v>3670.2321925399865</v>
      </c>
      <c r="GM93" s="11">
        <v>3639.0715273080828</v>
      </c>
      <c r="GN93" s="11">
        <v>3618.0907585315094</v>
      </c>
      <c r="GO93" s="11">
        <v>3585.3597818304711</v>
      </c>
      <c r="GP93" s="11">
        <v>3500.8262318940651</v>
      </c>
      <c r="GQ93" s="11">
        <v>3361.8170545242042</v>
      </c>
      <c r="GR93" s="11">
        <v>3204.9592116572612</v>
      </c>
      <c r="GS93" s="11">
        <v>3142.4129130006399</v>
      </c>
      <c r="GT93" s="11">
        <v>3124.5314181374547</v>
      </c>
      <c r="GU93" s="11">
        <v>3102.6513796517183</v>
      </c>
      <c r="GV93" s="11">
        <v>3083.5496496731384</v>
      </c>
      <c r="GW93" s="11">
        <v>3066.7075448449477</v>
      </c>
      <c r="GX93" s="11">
        <v>3054.2380416407382</v>
      </c>
      <c r="GY93" s="11">
        <v>2975.1256817304334</v>
      </c>
      <c r="GZ93" s="11">
        <v>3027.9698590172184</v>
      </c>
      <c r="HA93" s="11">
        <v>3028.346690468305</v>
      </c>
      <c r="HB93" s="11">
        <v>3022.7340469933683</v>
      </c>
      <c r="HC93" s="11">
        <v>3018.5672889479765</v>
      </c>
      <c r="HD93" s="11">
        <v>3016.526830282517</v>
      </c>
      <c r="HE93" s="11">
        <v>2994.3093104007198</v>
      </c>
      <c r="HF93" s="11">
        <v>2881.7472934388247</v>
      </c>
      <c r="HG93" s="11">
        <v>2807.689199971072</v>
      </c>
      <c r="HH93" s="11">
        <v>2733.7200144941653</v>
      </c>
      <c r="HI93" s="11">
        <v>2701.2049799988645</v>
      </c>
      <c r="HJ93" s="11">
        <v>2677.3010121789107</v>
      </c>
      <c r="HK93" s="11">
        <v>2642.1452234544495</v>
      </c>
      <c r="HL93" s="11">
        <v>2618.2697241880078</v>
      </c>
      <c r="HM93" s="11">
        <v>2570.9324231543633</v>
      </c>
      <c r="HN93" s="11">
        <v>2523.2170496529066</v>
      </c>
      <c r="HO93" s="11">
        <v>2497.2283369302413</v>
      </c>
      <c r="HP93" s="11">
        <v>2520.8783595114842</v>
      </c>
      <c r="HQ93" s="11">
        <v>2513.5019377765484</v>
      </c>
      <c r="HR93" s="11">
        <v>2434.6425906169516</v>
      </c>
      <c r="HS93" s="11">
        <v>2458.9627482649398</v>
      </c>
      <c r="HT93" s="11">
        <v>2470.460644271785</v>
      </c>
      <c r="HU93" s="11">
        <v>2435.9633796907578</v>
      </c>
      <c r="HV93" s="11">
        <v>2432.6787999269081</v>
      </c>
      <c r="HW93" s="11">
        <v>2413.7913812433303</v>
      </c>
      <c r="HX93" s="11">
        <v>2387.5650090555741</v>
      </c>
      <c r="HY93" s="11">
        <v>2344.3493091310174</v>
      </c>
      <c r="HZ93" s="11">
        <v>2188.750476774776</v>
      </c>
      <c r="IA93" s="11">
        <v>2044.5086158057927</v>
      </c>
      <c r="IB93" s="11">
        <v>1996.4109547502123</v>
      </c>
      <c r="IC93" s="11">
        <v>1943.3368539695191</v>
      </c>
      <c r="ID93" s="11">
        <v>1895.9788842892378</v>
      </c>
      <c r="IE93" s="11">
        <v>1841.0549582178655</v>
      </c>
      <c r="IF93" s="11">
        <v>1716.1282856158193</v>
      </c>
      <c r="IG93" s="11">
        <v>1688.2153926712049</v>
      </c>
      <c r="IH93" s="11">
        <v>1645.1900775298586</v>
      </c>
      <c r="II93" s="11">
        <v>1608.0595996043949</v>
      </c>
      <c r="IJ93" s="11">
        <v>1556.9650825410936</v>
      </c>
      <c r="IK93" s="11">
        <v>1518.744778793103</v>
      </c>
      <c r="IL93" s="11">
        <v>1476.6965474813971</v>
      </c>
      <c r="IM93" s="11">
        <v>1413.7862623557501</v>
      </c>
      <c r="IN93" s="11">
        <v>1277.4351425166342</v>
      </c>
      <c r="IO93" s="11">
        <v>1245.707871629716</v>
      </c>
      <c r="IP93" s="11">
        <v>1244.1123116757026</v>
      </c>
      <c r="IQ93" s="11">
        <v>1188.3625030000048</v>
      </c>
      <c r="IR93" s="11">
        <v>1119.5626163135059</v>
      </c>
      <c r="IS93" s="11">
        <v>1079.8233575691897</v>
      </c>
      <c r="IT93" s="11">
        <v>1056.6418165077507</v>
      </c>
      <c r="IU93" s="11">
        <v>1039.0072543057934</v>
      </c>
      <c r="IV93" s="11">
        <v>1032.9277386045574</v>
      </c>
      <c r="IW93" s="11">
        <v>1022.2648410141051</v>
      </c>
      <c r="IX93" s="11">
        <v>1001.0449233780516</v>
      </c>
      <c r="IY93" s="11">
        <v>960.06595823541738</v>
      </c>
      <c r="IZ93" s="11">
        <v>909.80406718309393</v>
      </c>
      <c r="JA93" s="11">
        <v>817.74160155906702</v>
      </c>
      <c r="JB93" s="11">
        <v>709.14698865376909</v>
      </c>
      <c r="JC93" s="11">
        <v>631.113205344893</v>
      </c>
      <c r="JD93" s="11">
        <v>615.42605027019806</v>
      </c>
      <c r="JE93" s="11">
        <v>603.94687478319224</v>
      </c>
      <c r="JF93" s="11">
        <v>595.80297619105954</v>
      </c>
      <c r="JG93" s="11">
        <v>512.39810066415293</v>
      </c>
      <c r="JH93" s="11">
        <v>475.05871582598479</v>
      </c>
      <c r="JI93" s="11">
        <v>470.5333558332307</v>
      </c>
      <c r="JJ93" s="11">
        <v>470.64402267415795</v>
      </c>
      <c r="JK93" s="11">
        <v>407.33748515519619</v>
      </c>
      <c r="JL93" s="11">
        <v>420.18994728216848</v>
      </c>
      <c r="JM93" s="11">
        <v>402.81169551169802</v>
      </c>
      <c r="JN93" s="11">
        <v>244.39751616084783</v>
      </c>
      <c r="JO93" s="11">
        <v>237.09222676006908</v>
      </c>
      <c r="JP93" s="11">
        <v>304.33239840489472</v>
      </c>
      <c r="JQ93" s="11">
        <v>303.62640806385014</v>
      </c>
      <c r="JR93" s="11">
        <v>270.3163286560212</v>
      </c>
      <c r="JS93" s="11">
        <v>100.98036145272199</v>
      </c>
      <c r="JT93" s="11">
        <v>39.0418020819708</v>
      </c>
      <c r="JU93" s="11">
        <v>48.017611299567378</v>
      </c>
      <c r="JV93" s="11">
        <v>31.402974272123217</v>
      </c>
      <c r="JW93" s="11">
        <v>7.8586026575067081E-12</v>
      </c>
      <c r="JX93" s="11">
        <v>37.564796908050909</v>
      </c>
      <c r="JY93" s="11">
        <v>64.449557675195777</v>
      </c>
      <c r="JZ93" s="11">
        <v>82.717047827534969</v>
      </c>
      <c r="KA93" s="11">
        <v>105.2437448076752</v>
      </c>
      <c r="KB93" s="11">
        <v>124.0541093082452</v>
      </c>
      <c r="KC93" s="11">
        <v>137.74865174475786</v>
      </c>
      <c r="KD93" s="11">
        <v>150.36945591479594</v>
      </c>
      <c r="KE93" s="11">
        <v>146.69793451088617</v>
      </c>
      <c r="KF93" s="11">
        <v>136.39069394333774</v>
      </c>
      <c r="KG93" s="11">
        <v>113.68775145257749</v>
      </c>
      <c r="KH93" s="11">
        <v>104.94345569878458</v>
      </c>
      <c r="KI93" s="11">
        <v>76.998064035955423</v>
      </c>
      <c r="KJ93" s="11">
        <v>71.992791915151528</v>
      </c>
      <c r="KK93" s="11">
        <v>65.954048565733444</v>
      </c>
      <c r="KL93" s="23"/>
      <c r="KM93" s="11">
        <f>SMALL(Tabela2[[#This Row],[1]:[285]],1)</f>
        <v>7.8586026575067081E-12</v>
      </c>
      <c r="KN93" s="11">
        <f>MATCH(Tabela2[[#This Row],[1° menor]],Tabela2[[#This Row],[1]:[285]],0)</f>
        <v>270</v>
      </c>
      <c r="KO9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93" s="11">
        <f>VLOOKUP(Tabela2[[#This Row],[Shape]],shape!A:D,4,0)+VLOOKUP(Tabela2[[#This Row],[Shape]]+1,shape!A:E,5,0)*Tabela2[[#This Row],[% avanc]]</f>
        <v>8544.8116110658502</v>
      </c>
      <c r="KQ93" s="15">
        <f>Tabela2[[#This Row],[8686,881807]]/Tabela2[[#Headers],[8686,881807]]</f>
        <v>0.98364543237831692</v>
      </c>
      <c r="KR93" s="11">
        <f>Tabela2[[#This Row],[8686,881807]]-KP92</f>
        <v>0</v>
      </c>
      <c r="KS93" s="11">
        <f>(Tabela2[[#This Row],[hora bus]]-H92)*86400</f>
        <v>29.999999469146132</v>
      </c>
      <c r="KT93" s="11">
        <f>Tabela2[[#This Row],[desloc]]/Tabela2[[#This Row],[seconds]]</f>
        <v>0</v>
      </c>
      <c r="KU93" s="11">
        <f>Tabela2[[#This Row],[spd m/s]]*3.6</f>
        <v>0</v>
      </c>
      <c r="KV93" s="23"/>
      <c r="KW93" s="22">
        <f t="shared" si="18"/>
        <v>0</v>
      </c>
      <c r="KX93" s="23">
        <f t="shared" si="19"/>
        <v>0.5</v>
      </c>
      <c r="KY93" s="23">
        <f t="shared" si="20"/>
        <v>0</v>
      </c>
      <c r="KZ93" s="23">
        <f t="shared" si="21"/>
        <v>0</v>
      </c>
      <c r="LA93" s="23">
        <f t="shared" si="22"/>
        <v>0</v>
      </c>
      <c r="LB93" s="23">
        <f t="shared" si="23"/>
        <v>1</v>
      </c>
      <c r="LC93" s="23">
        <f t="shared" si="24"/>
        <v>8</v>
      </c>
      <c r="LD93" s="23">
        <f t="shared" si="25"/>
        <v>0</v>
      </c>
      <c r="LE93" s="23">
        <f t="shared" si="26"/>
        <v>8544.8116110658502</v>
      </c>
      <c r="LF93" s="22">
        <f t="shared" si="35"/>
        <v>0</v>
      </c>
      <c r="LG93" s="23">
        <f t="shared" si="27"/>
        <v>0</v>
      </c>
      <c r="LH93" s="23">
        <f t="shared" si="28"/>
        <v>0</v>
      </c>
      <c r="LI93" s="23">
        <f t="shared" si="29"/>
        <v>8544.8116110658502</v>
      </c>
      <c r="LJ93" s="23">
        <f t="shared" si="30"/>
        <v>8544.8116110658502</v>
      </c>
      <c r="LK93" s="23">
        <f t="shared" si="31"/>
        <v>0.5</v>
      </c>
      <c r="LL93" s="23">
        <f t="shared" si="32"/>
        <v>0</v>
      </c>
      <c r="LM93" s="23">
        <f t="shared" si="33"/>
        <v>1</v>
      </c>
      <c r="LN93" s="23">
        <f t="shared" si="34"/>
        <v>1</v>
      </c>
    </row>
    <row r="94" spans="1:326" x14ac:dyDescent="0.25">
      <c r="A94" s="22">
        <v>75</v>
      </c>
      <c r="B94" s="22">
        <v>1</v>
      </c>
      <c r="C94" s="23" t="s">
        <v>1376</v>
      </c>
      <c r="D94" s="22">
        <v>332</v>
      </c>
      <c r="E94" s="24">
        <v>0.90208333333333335</v>
      </c>
      <c r="F94" s="23" t="s">
        <v>775</v>
      </c>
      <c r="G94" s="23" t="b">
        <v>1</v>
      </c>
      <c r="H94" s="25">
        <v>43538.902118055557</v>
      </c>
      <c r="I94" s="26" t="s">
        <v>180</v>
      </c>
      <c r="J94" s="23" t="s">
        <v>181</v>
      </c>
      <c r="K94" s="11">
        <f>IF(AND(Tabela2[[#This Row],[hora bus]]=H93,Tabela2[[#This Row],[lat bus]]=I93,Tabela2[[#This Row],[lon bus]]=J93),1,0)</f>
        <v>0</v>
      </c>
      <c r="L94" s="23"/>
      <c r="M94" s="11">
        <v>173</v>
      </c>
      <c r="N94" s="11">
        <v>12494.830021888851</v>
      </c>
      <c r="O94" s="11">
        <v>12486.806861253204</v>
      </c>
      <c r="P94" s="11">
        <v>12475.971219330722</v>
      </c>
      <c r="Q94" s="11">
        <v>12416.529272290421</v>
      </c>
      <c r="R94" s="11">
        <v>12334.820621563395</v>
      </c>
      <c r="S94" s="11">
        <v>12320.088836036259</v>
      </c>
      <c r="T94" s="11">
        <v>12301.020183692543</v>
      </c>
      <c r="U94" s="11">
        <v>12288.814142005907</v>
      </c>
      <c r="V94" s="11">
        <v>12271.172379100031</v>
      </c>
      <c r="W94" s="11">
        <v>12257.347773330403</v>
      </c>
      <c r="X94" s="11">
        <v>12244.75714924055</v>
      </c>
      <c r="Y94" s="11">
        <v>12218.091008311309</v>
      </c>
      <c r="Z94" s="11">
        <v>12199.530930423911</v>
      </c>
      <c r="AA94" s="11">
        <v>12174.625643012387</v>
      </c>
      <c r="AB94" s="11">
        <v>12162.874276923478</v>
      </c>
      <c r="AC94" s="11">
        <v>12146.07688209562</v>
      </c>
      <c r="AD94" s="11">
        <v>12121.80903308475</v>
      </c>
      <c r="AE94" s="11">
        <v>12113.01994745246</v>
      </c>
      <c r="AF94" s="11">
        <v>12051.80430932218</v>
      </c>
      <c r="AG94" s="11">
        <v>12030.872930985972</v>
      </c>
      <c r="AH94" s="11">
        <v>12008.271750808733</v>
      </c>
      <c r="AI94" s="11">
        <v>11988.48660329489</v>
      </c>
      <c r="AJ94" s="11">
        <v>11970.387159713189</v>
      </c>
      <c r="AK94" s="11">
        <v>11957.655815437727</v>
      </c>
      <c r="AL94" s="11">
        <v>11934.210824216272</v>
      </c>
      <c r="AM94" s="11">
        <v>11926.006924847261</v>
      </c>
      <c r="AN94" s="11">
        <v>11916.384564365255</v>
      </c>
      <c r="AO94" s="11">
        <v>11912.998509820854</v>
      </c>
      <c r="AP94" s="11">
        <v>11917.713394892624</v>
      </c>
      <c r="AQ94" s="11">
        <v>11928.574183629566</v>
      </c>
      <c r="AR94" s="11">
        <v>11931.665721828511</v>
      </c>
      <c r="AS94" s="11">
        <v>11932.639967432253</v>
      </c>
      <c r="AT94" s="11">
        <v>11946.306747432751</v>
      </c>
      <c r="AU94" s="11">
        <v>11955.055531408401</v>
      </c>
      <c r="AV94" s="11">
        <v>11953.326558570843</v>
      </c>
      <c r="AW94" s="11">
        <v>11960.843739794504</v>
      </c>
      <c r="AX94" s="11">
        <v>11971.095554319198</v>
      </c>
      <c r="AY94" s="11">
        <v>11970.842707840173</v>
      </c>
      <c r="AZ94" s="11">
        <v>11961.312523304416</v>
      </c>
      <c r="BA94" s="11">
        <v>11943.754960262595</v>
      </c>
      <c r="BB94" s="11">
        <v>11906.350739140325</v>
      </c>
      <c r="BC94" s="11">
        <v>11839.952965292594</v>
      </c>
      <c r="BD94" s="11">
        <v>11777.603418943312</v>
      </c>
      <c r="BE94" s="11">
        <v>11763.088392712647</v>
      </c>
      <c r="BF94" s="11">
        <v>11746.976967201908</v>
      </c>
      <c r="BG94" s="11">
        <v>11720.46928104626</v>
      </c>
      <c r="BH94" s="11">
        <v>11716.191749337335</v>
      </c>
      <c r="BI94" s="11">
        <v>11705.844298156573</v>
      </c>
      <c r="BJ94" s="11">
        <v>11686.676337576891</v>
      </c>
      <c r="BK94" s="11">
        <v>11624.333822083925</v>
      </c>
      <c r="BL94" s="11">
        <v>11421.845874307674</v>
      </c>
      <c r="BM94" s="11">
        <v>11327.722095321091</v>
      </c>
      <c r="BN94" s="11">
        <v>11321.736594648884</v>
      </c>
      <c r="BO94" s="11">
        <v>11228.754927625116</v>
      </c>
      <c r="BP94" s="11">
        <v>11234.809367840558</v>
      </c>
      <c r="BQ94" s="11">
        <v>11156.329112075415</v>
      </c>
      <c r="BR94" s="11">
        <v>11088.338786588773</v>
      </c>
      <c r="BS94" s="11">
        <v>11068.2068781655</v>
      </c>
      <c r="BT94" s="11">
        <v>11023.30502409807</v>
      </c>
      <c r="BU94" s="11">
        <v>10978.236571828094</v>
      </c>
      <c r="BV94" s="11">
        <v>10999.797255863332</v>
      </c>
      <c r="BW94" s="11">
        <v>10852.238381205911</v>
      </c>
      <c r="BX94" s="11">
        <v>10746.424904834928</v>
      </c>
      <c r="BY94" s="11">
        <v>10608.921556702628</v>
      </c>
      <c r="BZ94" s="11">
        <v>10579.665221091504</v>
      </c>
      <c r="CA94" s="11">
        <v>10537.351912154953</v>
      </c>
      <c r="CB94" s="11">
        <v>10474.717993386512</v>
      </c>
      <c r="CC94" s="11">
        <v>10354.655366186358</v>
      </c>
      <c r="CD94" s="11">
        <v>10261.833316445753</v>
      </c>
      <c r="CE94" s="11">
        <v>10171.692223757867</v>
      </c>
      <c r="CF94" s="11">
        <v>10092.407299546927</v>
      </c>
      <c r="CG94" s="11">
        <v>9905.3651017099237</v>
      </c>
      <c r="CH94" s="11">
        <v>9834.95217105341</v>
      </c>
      <c r="CI94" s="11">
        <v>9650.6513204742932</v>
      </c>
      <c r="CJ94" s="11">
        <v>9583.7088165695204</v>
      </c>
      <c r="CK94" s="11">
        <v>9497.7240156386524</v>
      </c>
      <c r="CL94" s="11">
        <v>9472.457870991504</v>
      </c>
      <c r="CM94" s="11">
        <v>9426.5227230567671</v>
      </c>
      <c r="CN94" s="11">
        <v>9370.8777662955854</v>
      </c>
      <c r="CO94" s="11">
        <v>9292.6854217545879</v>
      </c>
      <c r="CP94" s="11">
        <v>9243.6795939065596</v>
      </c>
      <c r="CQ94" s="11">
        <v>9056.1565957037456</v>
      </c>
      <c r="CR94" s="11">
        <v>8891.5087192388764</v>
      </c>
      <c r="CS94" s="11">
        <v>8825.81292266327</v>
      </c>
      <c r="CT94" s="11">
        <v>8800.4430877891391</v>
      </c>
      <c r="CU94" s="11">
        <v>8760.9026387819158</v>
      </c>
      <c r="CV94" s="11">
        <v>8667.2948402984148</v>
      </c>
      <c r="CW94" s="11">
        <v>8547.8096427278615</v>
      </c>
      <c r="CX94" s="11">
        <v>8493.3584687182847</v>
      </c>
      <c r="CY94" s="11">
        <v>8440.1224535374513</v>
      </c>
      <c r="CZ94" s="11">
        <v>8390.8037614794721</v>
      </c>
      <c r="DA94" s="11">
        <v>8338.9381727031214</v>
      </c>
      <c r="DB94" s="11">
        <v>8281.0761405486774</v>
      </c>
      <c r="DC94" s="11">
        <v>8184.8866688721628</v>
      </c>
      <c r="DD94" s="11">
        <v>8172.1921294995391</v>
      </c>
      <c r="DE94" s="11">
        <v>8140.4311274955307</v>
      </c>
      <c r="DF94" s="11">
        <v>8125.0370069362552</v>
      </c>
      <c r="DG94" s="11">
        <v>8069.8907934106028</v>
      </c>
      <c r="DH94" s="11">
        <v>8022.5957229481828</v>
      </c>
      <c r="DI94" s="11">
        <v>7967.1136504935848</v>
      </c>
      <c r="DJ94" s="11">
        <v>7899.5679134541988</v>
      </c>
      <c r="DK94" s="11">
        <v>7639.7012402337068</v>
      </c>
      <c r="DL94" s="11">
        <v>7636.0691887838138</v>
      </c>
      <c r="DM94" s="11">
        <v>7598.3990282503028</v>
      </c>
      <c r="DN94" s="11">
        <v>7538.8375537889115</v>
      </c>
      <c r="DO94" s="11">
        <v>7526.6387756347658</v>
      </c>
      <c r="DP94" s="11">
        <v>7468.0648688645761</v>
      </c>
      <c r="DQ94" s="11">
        <v>7474.0878783274411</v>
      </c>
      <c r="DR94" s="11">
        <v>7467.8548258348064</v>
      </c>
      <c r="DS94" s="11">
        <v>7458.6120677505369</v>
      </c>
      <c r="DT94" s="11">
        <v>7442.2769944928086</v>
      </c>
      <c r="DU94" s="11">
        <v>7431.2670545420351</v>
      </c>
      <c r="DV94" s="11">
        <v>7419.21554123652</v>
      </c>
      <c r="DW94" s="11">
        <v>7411.2437116621441</v>
      </c>
      <c r="DX94" s="11">
        <v>7272.7703676481406</v>
      </c>
      <c r="DY94" s="11">
        <v>7277.077115747491</v>
      </c>
      <c r="DZ94" s="11">
        <v>7242.7517113126205</v>
      </c>
      <c r="EA94" s="11">
        <v>7131.0070280574619</v>
      </c>
      <c r="EB94" s="11">
        <v>7121.5129475686344</v>
      </c>
      <c r="EC94" s="11">
        <v>6953.9809014249222</v>
      </c>
      <c r="ED94" s="11">
        <v>6898.1675387696978</v>
      </c>
      <c r="EE94" s="11">
        <v>6665.5885433667117</v>
      </c>
      <c r="EF94" s="11">
        <v>6480.7589751865062</v>
      </c>
      <c r="EG94" s="11">
        <v>6324.0994538489767</v>
      </c>
      <c r="EH94" s="11">
        <v>6204.7229073207427</v>
      </c>
      <c r="EI94" s="11">
        <v>6142.8329386899732</v>
      </c>
      <c r="EJ94" s="11">
        <v>6090.2434964699059</v>
      </c>
      <c r="EK94" s="11">
        <v>6008.2781424026871</v>
      </c>
      <c r="EL94" s="11">
        <v>5996.6708102008115</v>
      </c>
      <c r="EM94" s="11">
        <v>5909.9308364153067</v>
      </c>
      <c r="EN94" s="11">
        <v>5822.2842564530247</v>
      </c>
      <c r="EO94" s="11">
        <v>5782.8061801466947</v>
      </c>
      <c r="EP94" s="11">
        <v>5659.5597463704444</v>
      </c>
      <c r="EQ94" s="11">
        <v>5606.6647382784813</v>
      </c>
      <c r="ER94" s="11">
        <v>5493.1424353024422</v>
      </c>
      <c r="ES94" s="11">
        <v>5450.9531240578535</v>
      </c>
      <c r="ET94" s="11">
        <v>5389.1980921946515</v>
      </c>
      <c r="EU94" s="11">
        <v>5341.0128759711633</v>
      </c>
      <c r="EV94" s="11">
        <v>5285.7083281965679</v>
      </c>
      <c r="EW94" s="11">
        <v>5076.107743762178</v>
      </c>
      <c r="EX94" s="11">
        <v>5035.3179065443346</v>
      </c>
      <c r="EY94" s="11">
        <v>4897.7790061573514</v>
      </c>
      <c r="EZ94" s="11">
        <v>4779.2968546071406</v>
      </c>
      <c r="FA94" s="11">
        <v>4728.6634524423889</v>
      </c>
      <c r="FB94" s="11">
        <v>4698.6128276214422</v>
      </c>
      <c r="FC94" s="11">
        <v>4652.3888470557022</v>
      </c>
      <c r="FD94" s="11">
        <v>4544.0658852060396</v>
      </c>
      <c r="FE94" s="11">
        <v>4397.5864604248</v>
      </c>
      <c r="FF94" s="11">
        <v>4390.6720692036524</v>
      </c>
      <c r="FG94" s="11">
        <v>4353.1186516683247</v>
      </c>
      <c r="FH94" s="11">
        <v>4281.8363979768328</v>
      </c>
      <c r="FI94" s="11">
        <v>4250.6512514056603</v>
      </c>
      <c r="FJ94" s="11">
        <v>4244.9551524831841</v>
      </c>
      <c r="FK94" s="11">
        <v>4239.8260587117411</v>
      </c>
      <c r="FL94" s="11">
        <v>4237.7931543450059</v>
      </c>
      <c r="FM94" s="11">
        <v>4224.2724789605008</v>
      </c>
      <c r="FN94" s="11">
        <v>4234.6689263671942</v>
      </c>
      <c r="FO94" s="11">
        <v>4231.0886205280267</v>
      </c>
      <c r="FP94" s="11">
        <v>4226.290702566278</v>
      </c>
      <c r="FQ94" s="11">
        <v>4228.5980826356226</v>
      </c>
      <c r="FR94" s="11">
        <v>4204.656449796521</v>
      </c>
      <c r="FS94" s="11">
        <v>4169.1574614024239</v>
      </c>
      <c r="FT94" s="11">
        <v>4104.1062958459715</v>
      </c>
      <c r="FU94" s="11">
        <v>3997.1503362433723</v>
      </c>
      <c r="FV94" s="11">
        <v>3961.2276390458992</v>
      </c>
      <c r="FW94" s="11">
        <v>3932.6165803190138</v>
      </c>
      <c r="FX94" s="11">
        <v>3903.0754862512085</v>
      </c>
      <c r="FY94" s="11">
        <v>3879.9500737695557</v>
      </c>
      <c r="FZ94" s="11">
        <v>3850.7269345644208</v>
      </c>
      <c r="GA94" s="11">
        <v>3831.2431594816203</v>
      </c>
      <c r="GB94" s="11">
        <v>3805.7232506611367</v>
      </c>
      <c r="GC94" s="11">
        <v>3782.7486158093375</v>
      </c>
      <c r="GD94" s="11">
        <v>3770.1003639084192</v>
      </c>
      <c r="GE94" s="11">
        <v>3759.1567077955697</v>
      </c>
      <c r="GF94" s="11">
        <v>3752.8605254405684</v>
      </c>
      <c r="GG94" s="11">
        <v>3742.1280371816729</v>
      </c>
      <c r="GH94" s="11">
        <v>3736.9313375746287</v>
      </c>
      <c r="GI94" s="11">
        <v>3719.518184841726</v>
      </c>
      <c r="GJ94" s="11">
        <v>3696.8751623220733</v>
      </c>
      <c r="GK94" s="11">
        <v>3670.9464777888688</v>
      </c>
      <c r="GL94" s="11">
        <v>3670.2321925399865</v>
      </c>
      <c r="GM94" s="11">
        <v>3639.0715273080828</v>
      </c>
      <c r="GN94" s="11">
        <v>3618.0907585315094</v>
      </c>
      <c r="GO94" s="11">
        <v>3585.3597818304711</v>
      </c>
      <c r="GP94" s="11">
        <v>3500.8262318940651</v>
      </c>
      <c r="GQ94" s="11">
        <v>3361.8170545242042</v>
      </c>
      <c r="GR94" s="11">
        <v>3204.9592116572612</v>
      </c>
      <c r="GS94" s="11">
        <v>3142.4129130006399</v>
      </c>
      <c r="GT94" s="11">
        <v>3124.5314181374547</v>
      </c>
      <c r="GU94" s="11">
        <v>3102.6513796517183</v>
      </c>
      <c r="GV94" s="11">
        <v>3083.5496496731384</v>
      </c>
      <c r="GW94" s="11">
        <v>3066.7075448449477</v>
      </c>
      <c r="GX94" s="11">
        <v>3054.2380416407382</v>
      </c>
      <c r="GY94" s="11">
        <v>2975.1256817304334</v>
      </c>
      <c r="GZ94" s="11">
        <v>3027.9698590172184</v>
      </c>
      <c r="HA94" s="11">
        <v>3028.346690468305</v>
      </c>
      <c r="HB94" s="11">
        <v>3022.7340469933683</v>
      </c>
      <c r="HC94" s="11">
        <v>3018.5672889479765</v>
      </c>
      <c r="HD94" s="11">
        <v>3016.526830282517</v>
      </c>
      <c r="HE94" s="11">
        <v>2994.3093104007198</v>
      </c>
      <c r="HF94" s="11">
        <v>2881.7472934388247</v>
      </c>
      <c r="HG94" s="11">
        <v>2807.689199971072</v>
      </c>
      <c r="HH94" s="11">
        <v>2733.7200144941653</v>
      </c>
      <c r="HI94" s="11">
        <v>2701.2049799988645</v>
      </c>
      <c r="HJ94" s="11">
        <v>2677.3010121789107</v>
      </c>
      <c r="HK94" s="11">
        <v>2642.1452234544495</v>
      </c>
      <c r="HL94" s="11">
        <v>2618.2697241880078</v>
      </c>
      <c r="HM94" s="11">
        <v>2570.9324231543633</v>
      </c>
      <c r="HN94" s="11">
        <v>2523.2170496529066</v>
      </c>
      <c r="HO94" s="11">
        <v>2497.2283369302413</v>
      </c>
      <c r="HP94" s="11">
        <v>2520.8783595114842</v>
      </c>
      <c r="HQ94" s="11">
        <v>2513.5019377765484</v>
      </c>
      <c r="HR94" s="11">
        <v>2434.6425906169516</v>
      </c>
      <c r="HS94" s="11">
        <v>2458.9627482649398</v>
      </c>
      <c r="HT94" s="11">
        <v>2470.460644271785</v>
      </c>
      <c r="HU94" s="11">
        <v>2435.9633796907578</v>
      </c>
      <c r="HV94" s="11">
        <v>2432.6787999269081</v>
      </c>
      <c r="HW94" s="11">
        <v>2413.7913812433303</v>
      </c>
      <c r="HX94" s="11">
        <v>2387.5650090555741</v>
      </c>
      <c r="HY94" s="11">
        <v>2344.3493091310174</v>
      </c>
      <c r="HZ94" s="11">
        <v>2188.750476774776</v>
      </c>
      <c r="IA94" s="11">
        <v>2044.5086158057927</v>
      </c>
      <c r="IB94" s="11">
        <v>1996.4109547502123</v>
      </c>
      <c r="IC94" s="11">
        <v>1943.3368539695191</v>
      </c>
      <c r="ID94" s="11">
        <v>1895.9788842892378</v>
      </c>
      <c r="IE94" s="11">
        <v>1841.0549582178655</v>
      </c>
      <c r="IF94" s="11">
        <v>1716.1282856158193</v>
      </c>
      <c r="IG94" s="11">
        <v>1688.2153926712049</v>
      </c>
      <c r="IH94" s="11">
        <v>1645.1900775298586</v>
      </c>
      <c r="II94" s="11">
        <v>1608.0595996043949</v>
      </c>
      <c r="IJ94" s="11">
        <v>1556.9650825410936</v>
      </c>
      <c r="IK94" s="11">
        <v>1518.744778793103</v>
      </c>
      <c r="IL94" s="11">
        <v>1476.6965474813971</v>
      </c>
      <c r="IM94" s="11">
        <v>1413.7862623557501</v>
      </c>
      <c r="IN94" s="11">
        <v>1277.4351425166342</v>
      </c>
      <c r="IO94" s="11">
        <v>1245.707871629716</v>
      </c>
      <c r="IP94" s="11">
        <v>1244.1123116757026</v>
      </c>
      <c r="IQ94" s="11">
        <v>1188.3625030000048</v>
      </c>
      <c r="IR94" s="11">
        <v>1119.5626163135059</v>
      </c>
      <c r="IS94" s="11">
        <v>1079.8233575691897</v>
      </c>
      <c r="IT94" s="11">
        <v>1056.6418165077507</v>
      </c>
      <c r="IU94" s="11">
        <v>1039.0072543057934</v>
      </c>
      <c r="IV94" s="11">
        <v>1032.9277386045574</v>
      </c>
      <c r="IW94" s="11">
        <v>1022.2648410141051</v>
      </c>
      <c r="IX94" s="11">
        <v>1001.0449233780516</v>
      </c>
      <c r="IY94" s="11">
        <v>960.06595823541738</v>
      </c>
      <c r="IZ94" s="11">
        <v>909.80406718309393</v>
      </c>
      <c r="JA94" s="11">
        <v>817.74160155906702</v>
      </c>
      <c r="JB94" s="11">
        <v>709.14698865376909</v>
      </c>
      <c r="JC94" s="11">
        <v>631.113205344893</v>
      </c>
      <c r="JD94" s="11">
        <v>615.42605027019806</v>
      </c>
      <c r="JE94" s="11">
        <v>603.94687478319224</v>
      </c>
      <c r="JF94" s="11">
        <v>595.80297619105954</v>
      </c>
      <c r="JG94" s="11">
        <v>512.39810066415293</v>
      </c>
      <c r="JH94" s="11">
        <v>475.05871582598479</v>
      </c>
      <c r="JI94" s="11">
        <v>470.5333558332307</v>
      </c>
      <c r="JJ94" s="11">
        <v>470.64402267415795</v>
      </c>
      <c r="JK94" s="11">
        <v>407.33748515519619</v>
      </c>
      <c r="JL94" s="11">
        <v>420.18994728216848</v>
      </c>
      <c r="JM94" s="11">
        <v>402.81169551169802</v>
      </c>
      <c r="JN94" s="11">
        <v>244.39751616084783</v>
      </c>
      <c r="JO94" s="11">
        <v>237.09222676006908</v>
      </c>
      <c r="JP94" s="11">
        <v>304.33239840489472</v>
      </c>
      <c r="JQ94" s="11">
        <v>303.62640806385014</v>
      </c>
      <c r="JR94" s="11">
        <v>270.3163286560212</v>
      </c>
      <c r="JS94" s="11">
        <v>100.98036145272199</v>
      </c>
      <c r="JT94" s="11">
        <v>39.0418020819708</v>
      </c>
      <c r="JU94" s="11">
        <v>48.017611299567378</v>
      </c>
      <c r="JV94" s="11">
        <v>31.402974272123217</v>
      </c>
      <c r="JW94" s="11">
        <v>7.8586026575067081E-12</v>
      </c>
      <c r="JX94" s="11">
        <v>37.564796908050909</v>
      </c>
      <c r="JY94" s="11">
        <v>64.449557675195777</v>
      </c>
      <c r="JZ94" s="11">
        <v>82.717047827534969</v>
      </c>
      <c r="KA94" s="11">
        <v>105.2437448076752</v>
      </c>
      <c r="KB94" s="11">
        <v>124.0541093082452</v>
      </c>
      <c r="KC94" s="11">
        <v>137.74865174475786</v>
      </c>
      <c r="KD94" s="11">
        <v>150.36945591479594</v>
      </c>
      <c r="KE94" s="11">
        <v>146.69793451088617</v>
      </c>
      <c r="KF94" s="11">
        <v>136.39069394333774</v>
      </c>
      <c r="KG94" s="11">
        <v>113.68775145257749</v>
      </c>
      <c r="KH94" s="11">
        <v>104.94345569878458</v>
      </c>
      <c r="KI94" s="11">
        <v>76.998064035955423</v>
      </c>
      <c r="KJ94" s="11">
        <v>71.992791915151528</v>
      </c>
      <c r="KK94" s="11">
        <v>65.954048565733444</v>
      </c>
      <c r="KL94" s="23"/>
      <c r="KM94" s="11">
        <f>SMALL(Tabela2[[#This Row],[1]:[285]],1)</f>
        <v>7.8586026575067081E-12</v>
      </c>
      <c r="KN94" s="11">
        <f>MATCH(Tabela2[[#This Row],[1° menor]],Tabela2[[#This Row],[1]:[285]],0)</f>
        <v>270</v>
      </c>
      <c r="KO9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94" s="11">
        <f>VLOOKUP(Tabela2[[#This Row],[Shape]],shape!A:D,4,0)+VLOOKUP(Tabela2[[#This Row],[Shape]]+1,shape!A:E,5,0)*Tabela2[[#This Row],[% avanc]]</f>
        <v>8544.8116110658502</v>
      </c>
      <c r="KQ94" s="15">
        <f>Tabela2[[#This Row],[8686,881807]]/Tabela2[[#Headers],[8686,881807]]</f>
        <v>0.98364543237831692</v>
      </c>
      <c r="KR94" s="11">
        <f>Tabela2[[#This Row],[8686,881807]]-KP93</f>
        <v>0</v>
      </c>
      <c r="KS94" s="11">
        <f>(Tabela2[[#This Row],[hora bus]]-H93)*86400</f>
        <v>45.000000461004674</v>
      </c>
      <c r="KT94" s="11">
        <f>Tabela2[[#This Row],[desloc]]/Tabela2[[#This Row],[seconds]]</f>
        <v>0</v>
      </c>
      <c r="KU94" s="11">
        <f>Tabela2[[#This Row],[spd m/s]]*3.6</f>
        <v>0</v>
      </c>
      <c r="KV94" s="23"/>
      <c r="KW94" s="22">
        <f t="shared" si="18"/>
        <v>0</v>
      </c>
      <c r="KX94" s="23">
        <f t="shared" si="19"/>
        <v>0.5</v>
      </c>
      <c r="KY94" s="23">
        <f t="shared" si="20"/>
        <v>0</v>
      </c>
      <c r="KZ94" s="23">
        <f t="shared" si="21"/>
        <v>0</v>
      </c>
      <c r="LA94" s="23">
        <f t="shared" si="22"/>
        <v>0</v>
      </c>
      <c r="LB94" s="23">
        <f t="shared" si="23"/>
        <v>1</v>
      </c>
      <c r="LC94" s="23">
        <f t="shared" si="24"/>
        <v>7</v>
      </c>
      <c r="LD94" s="23">
        <f t="shared" si="25"/>
        <v>0</v>
      </c>
      <c r="LE94" s="23">
        <f t="shared" si="26"/>
        <v>8544.8116110658502</v>
      </c>
      <c r="LF94" s="22">
        <f t="shared" si="35"/>
        <v>0</v>
      </c>
      <c r="LG94" s="23">
        <f t="shared" si="27"/>
        <v>0</v>
      </c>
      <c r="LH94" s="23">
        <f t="shared" si="28"/>
        <v>0</v>
      </c>
      <c r="LI94" s="23">
        <f t="shared" si="29"/>
        <v>8544.8116110658502</v>
      </c>
      <c r="LJ94" s="23">
        <f t="shared" si="30"/>
        <v>8544.8116110658502</v>
      </c>
      <c r="LK94" s="23">
        <f t="shared" si="31"/>
        <v>0.5</v>
      </c>
      <c r="LL94" s="23">
        <f t="shared" si="32"/>
        <v>0</v>
      </c>
      <c r="LM94" s="23">
        <f t="shared" si="33"/>
        <v>1</v>
      </c>
      <c r="LN94" s="23">
        <f t="shared" si="34"/>
        <v>1</v>
      </c>
    </row>
    <row r="95" spans="1:326" x14ac:dyDescent="0.25">
      <c r="A95" s="22">
        <v>77</v>
      </c>
      <c r="B95" s="22">
        <v>1</v>
      </c>
      <c r="C95" s="23" t="s">
        <v>1378</v>
      </c>
      <c r="D95" s="22">
        <v>332</v>
      </c>
      <c r="E95" s="24">
        <v>0.90277777777777779</v>
      </c>
      <c r="F95" s="23" t="s">
        <v>775</v>
      </c>
      <c r="G95" s="23" t="b">
        <v>1</v>
      </c>
      <c r="H95" s="25">
        <v>43538.902638888889</v>
      </c>
      <c r="I95" s="26" t="s">
        <v>180</v>
      </c>
      <c r="J95" s="23" t="s">
        <v>181</v>
      </c>
      <c r="K95" s="11">
        <f>IF(AND(Tabela2[[#This Row],[hora bus]]=H94,Tabela2[[#This Row],[lat bus]]=I94,Tabela2[[#This Row],[lon bus]]=J94),1,0)</f>
        <v>0</v>
      </c>
      <c r="L95" s="23"/>
      <c r="M95" s="11">
        <v>175</v>
      </c>
      <c r="N95" s="11">
        <v>12494.830021888851</v>
      </c>
      <c r="O95" s="11">
        <v>12486.806861253204</v>
      </c>
      <c r="P95" s="11">
        <v>12475.971219330722</v>
      </c>
      <c r="Q95" s="11">
        <v>12416.529272290421</v>
      </c>
      <c r="R95" s="11">
        <v>12334.820621563395</v>
      </c>
      <c r="S95" s="11">
        <v>12320.088836036259</v>
      </c>
      <c r="T95" s="11">
        <v>12301.020183692543</v>
      </c>
      <c r="U95" s="11">
        <v>12288.814142005907</v>
      </c>
      <c r="V95" s="11">
        <v>12271.172379100031</v>
      </c>
      <c r="W95" s="11">
        <v>12257.347773330403</v>
      </c>
      <c r="X95" s="11">
        <v>12244.75714924055</v>
      </c>
      <c r="Y95" s="11">
        <v>12218.091008311309</v>
      </c>
      <c r="Z95" s="11">
        <v>12199.530930423911</v>
      </c>
      <c r="AA95" s="11">
        <v>12174.625643012387</v>
      </c>
      <c r="AB95" s="11">
        <v>12162.874276923478</v>
      </c>
      <c r="AC95" s="11">
        <v>12146.07688209562</v>
      </c>
      <c r="AD95" s="11">
        <v>12121.80903308475</v>
      </c>
      <c r="AE95" s="11">
        <v>12113.01994745246</v>
      </c>
      <c r="AF95" s="11">
        <v>12051.80430932218</v>
      </c>
      <c r="AG95" s="11">
        <v>12030.872930985972</v>
      </c>
      <c r="AH95" s="11">
        <v>12008.271750808733</v>
      </c>
      <c r="AI95" s="11">
        <v>11988.48660329489</v>
      </c>
      <c r="AJ95" s="11">
        <v>11970.387159713189</v>
      </c>
      <c r="AK95" s="11">
        <v>11957.655815437727</v>
      </c>
      <c r="AL95" s="11">
        <v>11934.210824216272</v>
      </c>
      <c r="AM95" s="11">
        <v>11926.006924847261</v>
      </c>
      <c r="AN95" s="11">
        <v>11916.384564365255</v>
      </c>
      <c r="AO95" s="11">
        <v>11912.998509820854</v>
      </c>
      <c r="AP95" s="11">
        <v>11917.713394892624</v>
      </c>
      <c r="AQ95" s="11">
        <v>11928.574183629566</v>
      </c>
      <c r="AR95" s="11">
        <v>11931.665721828511</v>
      </c>
      <c r="AS95" s="11">
        <v>11932.639967432253</v>
      </c>
      <c r="AT95" s="11">
        <v>11946.306747432751</v>
      </c>
      <c r="AU95" s="11">
        <v>11955.055531408401</v>
      </c>
      <c r="AV95" s="11">
        <v>11953.326558570843</v>
      </c>
      <c r="AW95" s="11">
        <v>11960.843739794504</v>
      </c>
      <c r="AX95" s="11">
        <v>11971.095554319198</v>
      </c>
      <c r="AY95" s="11">
        <v>11970.842707840173</v>
      </c>
      <c r="AZ95" s="11">
        <v>11961.312523304416</v>
      </c>
      <c r="BA95" s="11">
        <v>11943.754960262595</v>
      </c>
      <c r="BB95" s="11">
        <v>11906.350739140325</v>
      </c>
      <c r="BC95" s="11">
        <v>11839.952965292594</v>
      </c>
      <c r="BD95" s="11">
        <v>11777.603418943312</v>
      </c>
      <c r="BE95" s="11">
        <v>11763.088392712647</v>
      </c>
      <c r="BF95" s="11">
        <v>11746.976967201908</v>
      </c>
      <c r="BG95" s="11">
        <v>11720.46928104626</v>
      </c>
      <c r="BH95" s="11">
        <v>11716.191749337335</v>
      </c>
      <c r="BI95" s="11">
        <v>11705.844298156573</v>
      </c>
      <c r="BJ95" s="11">
        <v>11686.676337576891</v>
      </c>
      <c r="BK95" s="11">
        <v>11624.333822083925</v>
      </c>
      <c r="BL95" s="11">
        <v>11421.845874307674</v>
      </c>
      <c r="BM95" s="11">
        <v>11327.722095321091</v>
      </c>
      <c r="BN95" s="11">
        <v>11321.736594648884</v>
      </c>
      <c r="BO95" s="11">
        <v>11228.754927625116</v>
      </c>
      <c r="BP95" s="11">
        <v>11234.809367840558</v>
      </c>
      <c r="BQ95" s="11">
        <v>11156.329112075415</v>
      </c>
      <c r="BR95" s="11">
        <v>11088.338786588773</v>
      </c>
      <c r="BS95" s="11">
        <v>11068.2068781655</v>
      </c>
      <c r="BT95" s="11">
        <v>11023.30502409807</v>
      </c>
      <c r="BU95" s="11">
        <v>10978.236571828094</v>
      </c>
      <c r="BV95" s="11">
        <v>10999.797255863332</v>
      </c>
      <c r="BW95" s="11">
        <v>10852.238381205911</v>
      </c>
      <c r="BX95" s="11">
        <v>10746.424904834928</v>
      </c>
      <c r="BY95" s="11">
        <v>10608.921556702628</v>
      </c>
      <c r="BZ95" s="11">
        <v>10579.665221091504</v>
      </c>
      <c r="CA95" s="11">
        <v>10537.351912154953</v>
      </c>
      <c r="CB95" s="11">
        <v>10474.717993386512</v>
      </c>
      <c r="CC95" s="11">
        <v>10354.655366186358</v>
      </c>
      <c r="CD95" s="11">
        <v>10261.833316445753</v>
      </c>
      <c r="CE95" s="11">
        <v>10171.692223757867</v>
      </c>
      <c r="CF95" s="11">
        <v>10092.407299546927</v>
      </c>
      <c r="CG95" s="11">
        <v>9905.3651017099237</v>
      </c>
      <c r="CH95" s="11">
        <v>9834.95217105341</v>
      </c>
      <c r="CI95" s="11">
        <v>9650.6513204742932</v>
      </c>
      <c r="CJ95" s="11">
        <v>9583.7088165695204</v>
      </c>
      <c r="CK95" s="11">
        <v>9497.7240156386524</v>
      </c>
      <c r="CL95" s="11">
        <v>9472.457870991504</v>
      </c>
      <c r="CM95" s="11">
        <v>9426.5227230567671</v>
      </c>
      <c r="CN95" s="11">
        <v>9370.8777662955854</v>
      </c>
      <c r="CO95" s="11">
        <v>9292.6854217545879</v>
      </c>
      <c r="CP95" s="11">
        <v>9243.6795939065596</v>
      </c>
      <c r="CQ95" s="11">
        <v>9056.1565957037456</v>
      </c>
      <c r="CR95" s="11">
        <v>8891.5087192388764</v>
      </c>
      <c r="CS95" s="11">
        <v>8825.81292266327</v>
      </c>
      <c r="CT95" s="11">
        <v>8800.4430877891391</v>
      </c>
      <c r="CU95" s="11">
        <v>8760.9026387819158</v>
      </c>
      <c r="CV95" s="11">
        <v>8667.2948402984148</v>
      </c>
      <c r="CW95" s="11">
        <v>8547.8096427278615</v>
      </c>
      <c r="CX95" s="11">
        <v>8493.3584687182847</v>
      </c>
      <c r="CY95" s="11">
        <v>8440.1224535374513</v>
      </c>
      <c r="CZ95" s="11">
        <v>8390.8037614794721</v>
      </c>
      <c r="DA95" s="11">
        <v>8338.9381727031214</v>
      </c>
      <c r="DB95" s="11">
        <v>8281.0761405486774</v>
      </c>
      <c r="DC95" s="11">
        <v>8184.8866688721628</v>
      </c>
      <c r="DD95" s="11">
        <v>8172.1921294995391</v>
      </c>
      <c r="DE95" s="11">
        <v>8140.4311274955307</v>
      </c>
      <c r="DF95" s="11">
        <v>8125.0370069362552</v>
      </c>
      <c r="DG95" s="11">
        <v>8069.8907934106028</v>
      </c>
      <c r="DH95" s="11">
        <v>8022.5957229481828</v>
      </c>
      <c r="DI95" s="11">
        <v>7967.1136504935848</v>
      </c>
      <c r="DJ95" s="11">
        <v>7899.5679134541988</v>
      </c>
      <c r="DK95" s="11">
        <v>7639.7012402337068</v>
      </c>
      <c r="DL95" s="11">
        <v>7636.0691887838138</v>
      </c>
      <c r="DM95" s="11">
        <v>7598.3990282503028</v>
      </c>
      <c r="DN95" s="11">
        <v>7538.8375537889115</v>
      </c>
      <c r="DO95" s="11">
        <v>7526.6387756347658</v>
      </c>
      <c r="DP95" s="11">
        <v>7468.0648688645761</v>
      </c>
      <c r="DQ95" s="11">
        <v>7474.0878783274411</v>
      </c>
      <c r="DR95" s="11">
        <v>7467.8548258348064</v>
      </c>
      <c r="DS95" s="11">
        <v>7458.6120677505369</v>
      </c>
      <c r="DT95" s="11">
        <v>7442.2769944928086</v>
      </c>
      <c r="DU95" s="11">
        <v>7431.2670545420351</v>
      </c>
      <c r="DV95" s="11">
        <v>7419.21554123652</v>
      </c>
      <c r="DW95" s="11">
        <v>7411.2437116621441</v>
      </c>
      <c r="DX95" s="11">
        <v>7272.7703676481406</v>
      </c>
      <c r="DY95" s="11">
        <v>7277.077115747491</v>
      </c>
      <c r="DZ95" s="11">
        <v>7242.7517113126205</v>
      </c>
      <c r="EA95" s="11">
        <v>7131.0070280574619</v>
      </c>
      <c r="EB95" s="11">
        <v>7121.5129475686344</v>
      </c>
      <c r="EC95" s="11">
        <v>6953.9809014249222</v>
      </c>
      <c r="ED95" s="11">
        <v>6898.1675387696978</v>
      </c>
      <c r="EE95" s="11">
        <v>6665.5885433667117</v>
      </c>
      <c r="EF95" s="11">
        <v>6480.7589751865062</v>
      </c>
      <c r="EG95" s="11">
        <v>6324.0994538489767</v>
      </c>
      <c r="EH95" s="11">
        <v>6204.7229073207427</v>
      </c>
      <c r="EI95" s="11">
        <v>6142.8329386899732</v>
      </c>
      <c r="EJ95" s="11">
        <v>6090.2434964699059</v>
      </c>
      <c r="EK95" s="11">
        <v>6008.2781424026871</v>
      </c>
      <c r="EL95" s="11">
        <v>5996.6708102008115</v>
      </c>
      <c r="EM95" s="11">
        <v>5909.9308364153067</v>
      </c>
      <c r="EN95" s="11">
        <v>5822.2842564530247</v>
      </c>
      <c r="EO95" s="11">
        <v>5782.8061801466947</v>
      </c>
      <c r="EP95" s="11">
        <v>5659.5597463704444</v>
      </c>
      <c r="EQ95" s="11">
        <v>5606.6647382784813</v>
      </c>
      <c r="ER95" s="11">
        <v>5493.1424353024422</v>
      </c>
      <c r="ES95" s="11">
        <v>5450.9531240578535</v>
      </c>
      <c r="ET95" s="11">
        <v>5389.1980921946515</v>
      </c>
      <c r="EU95" s="11">
        <v>5341.0128759711633</v>
      </c>
      <c r="EV95" s="11">
        <v>5285.7083281965679</v>
      </c>
      <c r="EW95" s="11">
        <v>5076.107743762178</v>
      </c>
      <c r="EX95" s="11">
        <v>5035.3179065443346</v>
      </c>
      <c r="EY95" s="11">
        <v>4897.7790061573514</v>
      </c>
      <c r="EZ95" s="11">
        <v>4779.2968546071406</v>
      </c>
      <c r="FA95" s="11">
        <v>4728.6634524423889</v>
      </c>
      <c r="FB95" s="11">
        <v>4698.6128276214422</v>
      </c>
      <c r="FC95" s="11">
        <v>4652.3888470557022</v>
      </c>
      <c r="FD95" s="11">
        <v>4544.0658852060396</v>
      </c>
      <c r="FE95" s="11">
        <v>4397.5864604248</v>
      </c>
      <c r="FF95" s="11">
        <v>4390.6720692036524</v>
      </c>
      <c r="FG95" s="11">
        <v>4353.1186516683247</v>
      </c>
      <c r="FH95" s="11">
        <v>4281.8363979768328</v>
      </c>
      <c r="FI95" s="11">
        <v>4250.6512514056603</v>
      </c>
      <c r="FJ95" s="11">
        <v>4244.9551524831841</v>
      </c>
      <c r="FK95" s="11">
        <v>4239.8260587117411</v>
      </c>
      <c r="FL95" s="11">
        <v>4237.7931543450059</v>
      </c>
      <c r="FM95" s="11">
        <v>4224.2724789605008</v>
      </c>
      <c r="FN95" s="11">
        <v>4234.6689263671942</v>
      </c>
      <c r="FO95" s="11">
        <v>4231.0886205280267</v>
      </c>
      <c r="FP95" s="11">
        <v>4226.290702566278</v>
      </c>
      <c r="FQ95" s="11">
        <v>4228.5980826356226</v>
      </c>
      <c r="FR95" s="11">
        <v>4204.656449796521</v>
      </c>
      <c r="FS95" s="11">
        <v>4169.1574614024239</v>
      </c>
      <c r="FT95" s="11">
        <v>4104.1062958459715</v>
      </c>
      <c r="FU95" s="11">
        <v>3997.1503362433723</v>
      </c>
      <c r="FV95" s="11">
        <v>3961.2276390458992</v>
      </c>
      <c r="FW95" s="11">
        <v>3932.6165803190138</v>
      </c>
      <c r="FX95" s="11">
        <v>3903.0754862512085</v>
      </c>
      <c r="FY95" s="11">
        <v>3879.9500737695557</v>
      </c>
      <c r="FZ95" s="11">
        <v>3850.7269345644208</v>
      </c>
      <c r="GA95" s="11">
        <v>3831.2431594816203</v>
      </c>
      <c r="GB95" s="11">
        <v>3805.7232506611367</v>
      </c>
      <c r="GC95" s="11">
        <v>3782.7486158093375</v>
      </c>
      <c r="GD95" s="11">
        <v>3770.1003639084192</v>
      </c>
      <c r="GE95" s="11">
        <v>3759.1567077955697</v>
      </c>
      <c r="GF95" s="11">
        <v>3752.8605254405684</v>
      </c>
      <c r="GG95" s="11">
        <v>3742.1280371816729</v>
      </c>
      <c r="GH95" s="11">
        <v>3736.9313375746287</v>
      </c>
      <c r="GI95" s="11">
        <v>3719.518184841726</v>
      </c>
      <c r="GJ95" s="11">
        <v>3696.8751623220733</v>
      </c>
      <c r="GK95" s="11">
        <v>3670.9464777888688</v>
      </c>
      <c r="GL95" s="11">
        <v>3670.2321925399865</v>
      </c>
      <c r="GM95" s="11">
        <v>3639.0715273080828</v>
      </c>
      <c r="GN95" s="11">
        <v>3618.0907585315094</v>
      </c>
      <c r="GO95" s="11">
        <v>3585.3597818304711</v>
      </c>
      <c r="GP95" s="11">
        <v>3500.8262318940651</v>
      </c>
      <c r="GQ95" s="11">
        <v>3361.8170545242042</v>
      </c>
      <c r="GR95" s="11">
        <v>3204.9592116572612</v>
      </c>
      <c r="GS95" s="11">
        <v>3142.4129130006399</v>
      </c>
      <c r="GT95" s="11">
        <v>3124.5314181374547</v>
      </c>
      <c r="GU95" s="11">
        <v>3102.6513796517183</v>
      </c>
      <c r="GV95" s="11">
        <v>3083.5496496731384</v>
      </c>
      <c r="GW95" s="11">
        <v>3066.7075448449477</v>
      </c>
      <c r="GX95" s="11">
        <v>3054.2380416407382</v>
      </c>
      <c r="GY95" s="11">
        <v>2975.1256817304334</v>
      </c>
      <c r="GZ95" s="11">
        <v>3027.9698590172184</v>
      </c>
      <c r="HA95" s="11">
        <v>3028.346690468305</v>
      </c>
      <c r="HB95" s="11">
        <v>3022.7340469933683</v>
      </c>
      <c r="HC95" s="11">
        <v>3018.5672889479765</v>
      </c>
      <c r="HD95" s="11">
        <v>3016.526830282517</v>
      </c>
      <c r="HE95" s="11">
        <v>2994.3093104007198</v>
      </c>
      <c r="HF95" s="11">
        <v>2881.7472934388247</v>
      </c>
      <c r="HG95" s="11">
        <v>2807.689199971072</v>
      </c>
      <c r="HH95" s="11">
        <v>2733.7200144941653</v>
      </c>
      <c r="HI95" s="11">
        <v>2701.2049799988645</v>
      </c>
      <c r="HJ95" s="11">
        <v>2677.3010121789107</v>
      </c>
      <c r="HK95" s="11">
        <v>2642.1452234544495</v>
      </c>
      <c r="HL95" s="11">
        <v>2618.2697241880078</v>
      </c>
      <c r="HM95" s="11">
        <v>2570.9324231543633</v>
      </c>
      <c r="HN95" s="11">
        <v>2523.2170496529066</v>
      </c>
      <c r="HO95" s="11">
        <v>2497.2283369302413</v>
      </c>
      <c r="HP95" s="11">
        <v>2520.8783595114842</v>
      </c>
      <c r="HQ95" s="11">
        <v>2513.5019377765484</v>
      </c>
      <c r="HR95" s="11">
        <v>2434.6425906169516</v>
      </c>
      <c r="HS95" s="11">
        <v>2458.9627482649398</v>
      </c>
      <c r="HT95" s="11">
        <v>2470.460644271785</v>
      </c>
      <c r="HU95" s="11">
        <v>2435.9633796907578</v>
      </c>
      <c r="HV95" s="11">
        <v>2432.6787999269081</v>
      </c>
      <c r="HW95" s="11">
        <v>2413.7913812433303</v>
      </c>
      <c r="HX95" s="11">
        <v>2387.5650090555741</v>
      </c>
      <c r="HY95" s="11">
        <v>2344.3493091310174</v>
      </c>
      <c r="HZ95" s="11">
        <v>2188.750476774776</v>
      </c>
      <c r="IA95" s="11">
        <v>2044.5086158057927</v>
      </c>
      <c r="IB95" s="11">
        <v>1996.4109547502123</v>
      </c>
      <c r="IC95" s="11">
        <v>1943.3368539695191</v>
      </c>
      <c r="ID95" s="11">
        <v>1895.9788842892378</v>
      </c>
      <c r="IE95" s="11">
        <v>1841.0549582178655</v>
      </c>
      <c r="IF95" s="11">
        <v>1716.1282856158193</v>
      </c>
      <c r="IG95" s="11">
        <v>1688.2153926712049</v>
      </c>
      <c r="IH95" s="11">
        <v>1645.1900775298586</v>
      </c>
      <c r="II95" s="11">
        <v>1608.0595996043949</v>
      </c>
      <c r="IJ95" s="11">
        <v>1556.9650825410936</v>
      </c>
      <c r="IK95" s="11">
        <v>1518.744778793103</v>
      </c>
      <c r="IL95" s="11">
        <v>1476.6965474813971</v>
      </c>
      <c r="IM95" s="11">
        <v>1413.7862623557501</v>
      </c>
      <c r="IN95" s="11">
        <v>1277.4351425166342</v>
      </c>
      <c r="IO95" s="11">
        <v>1245.707871629716</v>
      </c>
      <c r="IP95" s="11">
        <v>1244.1123116757026</v>
      </c>
      <c r="IQ95" s="11">
        <v>1188.3625030000048</v>
      </c>
      <c r="IR95" s="11">
        <v>1119.5626163135059</v>
      </c>
      <c r="IS95" s="11">
        <v>1079.8233575691897</v>
      </c>
      <c r="IT95" s="11">
        <v>1056.6418165077507</v>
      </c>
      <c r="IU95" s="11">
        <v>1039.0072543057934</v>
      </c>
      <c r="IV95" s="11">
        <v>1032.9277386045574</v>
      </c>
      <c r="IW95" s="11">
        <v>1022.2648410141051</v>
      </c>
      <c r="IX95" s="11">
        <v>1001.0449233780516</v>
      </c>
      <c r="IY95" s="11">
        <v>960.06595823541738</v>
      </c>
      <c r="IZ95" s="11">
        <v>909.80406718309393</v>
      </c>
      <c r="JA95" s="11">
        <v>817.74160155906702</v>
      </c>
      <c r="JB95" s="11">
        <v>709.14698865376909</v>
      </c>
      <c r="JC95" s="11">
        <v>631.113205344893</v>
      </c>
      <c r="JD95" s="11">
        <v>615.42605027019806</v>
      </c>
      <c r="JE95" s="11">
        <v>603.94687478319224</v>
      </c>
      <c r="JF95" s="11">
        <v>595.80297619105954</v>
      </c>
      <c r="JG95" s="11">
        <v>512.39810066415293</v>
      </c>
      <c r="JH95" s="11">
        <v>475.05871582598479</v>
      </c>
      <c r="JI95" s="11">
        <v>470.5333558332307</v>
      </c>
      <c r="JJ95" s="11">
        <v>470.64402267415795</v>
      </c>
      <c r="JK95" s="11">
        <v>407.33748515519619</v>
      </c>
      <c r="JL95" s="11">
        <v>420.18994728216848</v>
      </c>
      <c r="JM95" s="11">
        <v>402.81169551169802</v>
      </c>
      <c r="JN95" s="11">
        <v>244.39751616084783</v>
      </c>
      <c r="JO95" s="11">
        <v>237.09222676006908</v>
      </c>
      <c r="JP95" s="11">
        <v>304.33239840489472</v>
      </c>
      <c r="JQ95" s="11">
        <v>303.62640806385014</v>
      </c>
      <c r="JR95" s="11">
        <v>270.3163286560212</v>
      </c>
      <c r="JS95" s="11">
        <v>100.98036145272199</v>
      </c>
      <c r="JT95" s="11">
        <v>39.0418020819708</v>
      </c>
      <c r="JU95" s="11">
        <v>48.017611299567378</v>
      </c>
      <c r="JV95" s="11">
        <v>31.402974272123217</v>
      </c>
      <c r="JW95" s="11">
        <v>7.8586026575067081E-12</v>
      </c>
      <c r="JX95" s="11">
        <v>37.564796908050909</v>
      </c>
      <c r="JY95" s="11">
        <v>64.449557675195777</v>
      </c>
      <c r="JZ95" s="11">
        <v>82.717047827534969</v>
      </c>
      <c r="KA95" s="11">
        <v>105.2437448076752</v>
      </c>
      <c r="KB95" s="11">
        <v>124.0541093082452</v>
      </c>
      <c r="KC95" s="11">
        <v>137.74865174475786</v>
      </c>
      <c r="KD95" s="11">
        <v>150.36945591479594</v>
      </c>
      <c r="KE95" s="11">
        <v>146.69793451088617</v>
      </c>
      <c r="KF95" s="11">
        <v>136.39069394333774</v>
      </c>
      <c r="KG95" s="11">
        <v>113.68775145257749</v>
      </c>
      <c r="KH95" s="11">
        <v>104.94345569878458</v>
      </c>
      <c r="KI95" s="11">
        <v>76.998064035955423</v>
      </c>
      <c r="KJ95" s="11">
        <v>71.992791915151528</v>
      </c>
      <c r="KK95" s="11">
        <v>65.954048565733444</v>
      </c>
      <c r="KL95" s="23"/>
      <c r="KM95" s="11">
        <f>SMALL(Tabela2[[#This Row],[1]:[285]],1)</f>
        <v>7.8586026575067081E-12</v>
      </c>
      <c r="KN95" s="11">
        <f>MATCH(Tabela2[[#This Row],[1° menor]],Tabela2[[#This Row],[1]:[285]],0)</f>
        <v>270</v>
      </c>
      <c r="KO9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95" s="11">
        <f>VLOOKUP(Tabela2[[#This Row],[Shape]],shape!A:D,4,0)+VLOOKUP(Tabela2[[#This Row],[Shape]]+1,shape!A:E,5,0)*Tabela2[[#This Row],[% avanc]]</f>
        <v>8544.8116110658502</v>
      </c>
      <c r="KQ95" s="15">
        <f>Tabela2[[#This Row],[8686,881807]]/Tabela2[[#Headers],[8686,881807]]</f>
        <v>0.98364543237831692</v>
      </c>
      <c r="KR95" s="11">
        <f>Tabela2[[#This Row],[8686,881807]]-KP94</f>
        <v>0</v>
      </c>
      <c r="KS95" s="11">
        <f>(Tabela2[[#This Row],[hora bus]]-H94)*86400</f>
        <v>44.999999832361937</v>
      </c>
      <c r="KT95" s="11">
        <f>Tabela2[[#This Row],[desloc]]/Tabela2[[#This Row],[seconds]]</f>
        <v>0</v>
      </c>
      <c r="KU95" s="11">
        <f>Tabela2[[#This Row],[spd m/s]]*3.6</f>
        <v>0</v>
      </c>
      <c r="KV95" s="23"/>
      <c r="KW95" s="22">
        <f t="shared" si="18"/>
        <v>0</v>
      </c>
      <c r="KX95" s="23">
        <f t="shared" si="19"/>
        <v>0.5</v>
      </c>
      <c r="KY95" s="23">
        <f t="shared" si="20"/>
        <v>0</v>
      </c>
      <c r="KZ95" s="23">
        <f t="shared" si="21"/>
        <v>0</v>
      </c>
      <c r="LA95" s="23">
        <f t="shared" si="22"/>
        <v>0</v>
      </c>
      <c r="LB95" s="23">
        <f t="shared" si="23"/>
        <v>1</v>
      </c>
      <c r="LC95" s="23">
        <f t="shared" si="24"/>
        <v>6</v>
      </c>
      <c r="LD95" s="23">
        <f t="shared" si="25"/>
        <v>0</v>
      </c>
      <c r="LE95" s="23">
        <f t="shared" si="26"/>
        <v>8544.8116110658502</v>
      </c>
      <c r="LF95" s="22">
        <f t="shared" si="35"/>
        <v>0</v>
      </c>
      <c r="LG95" s="23">
        <f t="shared" si="27"/>
        <v>0</v>
      </c>
      <c r="LH95" s="23">
        <f t="shared" si="28"/>
        <v>0</v>
      </c>
      <c r="LI95" s="23">
        <f t="shared" si="29"/>
        <v>8544.8116110658502</v>
      </c>
      <c r="LJ95" s="23">
        <f t="shared" si="30"/>
        <v>8544.8116110658502</v>
      </c>
      <c r="LK95" s="23">
        <f t="shared" si="31"/>
        <v>0.5</v>
      </c>
      <c r="LL95" s="23">
        <f t="shared" si="32"/>
        <v>0</v>
      </c>
      <c r="LM95" s="23">
        <f t="shared" si="33"/>
        <v>1</v>
      </c>
      <c r="LN95" s="23">
        <f t="shared" si="34"/>
        <v>1</v>
      </c>
    </row>
    <row r="96" spans="1:326" x14ac:dyDescent="0.25">
      <c r="A96" s="22">
        <v>78</v>
      </c>
      <c r="B96" s="22">
        <v>1</v>
      </c>
      <c r="C96" s="23" t="s">
        <v>1379</v>
      </c>
      <c r="D96" s="22">
        <v>332</v>
      </c>
      <c r="E96" s="24">
        <v>0.90277777777777779</v>
      </c>
      <c r="F96" s="23" t="s">
        <v>775</v>
      </c>
      <c r="G96" s="23" t="b">
        <v>1</v>
      </c>
      <c r="H96" s="25">
        <v>43538.90315972222</v>
      </c>
      <c r="I96" s="26" t="s">
        <v>180</v>
      </c>
      <c r="J96" s="23" t="s">
        <v>181</v>
      </c>
      <c r="K96" s="11">
        <f>IF(AND(Tabela2[[#This Row],[hora bus]]=H95,Tabela2[[#This Row],[lat bus]]=I95,Tabela2[[#This Row],[lon bus]]=J95),1,0)</f>
        <v>0</v>
      </c>
      <c r="L96" s="23"/>
      <c r="M96" s="11">
        <v>178</v>
      </c>
      <c r="N96" s="11">
        <v>12494.830021888851</v>
      </c>
      <c r="O96" s="11">
        <v>12486.806861253204</v>
      </c>
      <c r="P96" s="11">
        <v>12475.971219330722</v>
      </c>
      <c r="Q96" s="11">
        <v>12416.529272290421</v>
      </c>
      <c r="R96" s="11">
        <v>12334.820621563395</v>
      </c>
      <c r="S96" s="11">
        <v>12320.088836036259</v>
      </c>
      <c r="T96" s="11">
        <v>12301.020183692543</v>
      </c>
      <c r="U96" s="11">
        <v>12288.814142005907</v>
      </c>
      <c r="V96" s="11">
        <v>12271.172379100031</v>
      </c>
      <c r="W96" s="11">
        <v>12257.347773330403</v>
      </c>
      <c r="X96" s="11">
        <v>12244.75714924055</v>
      </c>
      <c r="Y96" s="11">
        <v>12218.091008311309</v>
      </c>
      <c r="Z96" s="11">
        <v>12199.530930423911</v>
      </c>
      <c r="AA96" s="11">
        <v>12174.625643012387</v>
      </c>
      <c r="AB96" s="11">
        <v>12162.874276923478</v>
      </c>
      <c r="AC96" s="11">
        <v>12146.07688209562</v>
      </c>
      <c r="AD96" s="11">
        <v>12121.80903308475</v>
      </c>
      <c r="AE96" s="11">
        <v>12113.01994745246</v>
      </c>
      <c r="AF96" s="11">
        <v>12051.80430932218</v>
      </c>
      <c r="AG96" s="11">
        <v>12030.872930985972</v>
      </c>
      <c r="AH96" s="11">
        <v>12008.271750808733</v>
      </c>
      <c r="AI96" s="11">
        <v>11988.48660329489</v>
      </c>
      <c r="AJ96" s="11">
        <v>11970.387159713189</v>
      </c>
      <c r="AK96" s="11">
        <v>11957.655815437727</v>
      </c>
      <c r="AL96" s="11">
        <v>11934.210824216272</v>
      </c>
      <c r="AM96" s="11">
        <v>11926.006924847261</v>
      </c>
      <c r="AN96" s="11">
        <v>11916.384564365255</v>
      </c>
      <c r="AO96" s="11">
        <v>11912.998509820854</v>
      </c>
      <c r="AP96" s="11">
        <v>11917.713394892624</v>
      </c>
      <c r="AQ96" s="11">
        <v>11928.574183629566</v>
      </c>
      <c r="AR96" s="11">
        <v>11931.665721828511</v>
      </c>
      <c r="AS96" s="11">
        <v>11932.639967432253</v>
      </c>
      <c r="AT96" s="11">
        <v>11946.306747432751</v>
      </c>
      <c r="AU96" s="11">
        <v>11955.055531408401</v>
      </c>
      <c r="AV96" s="11">
        <v>11953.326558570843</v>
      </c>
      <c r="AW96" s="11">
        <v>11960.843739794504</v>
      </c>
      <c r="AX96" s="11">
        <v>11971.095554319198</v>
      </c>
      <c r="AY96" s="11">
        <v>11970.842707840173</v>
      </c>
      <c r="AZ96" s="11">
        <v>11961.312523304416</v>
      </c>
      <c r="BA96" s="11">
        <v>11943.754960262595</v>
      </c>
      <c r="BB96" s="11">
        <v>11906.350739140325</v>
      </c>
      <c r="BC96" s="11">
        <v>11839.952965292594</v>
      </c>
      <c r="BD96" s="11">
        <v>11777.603418943312</v>
      </c>
      <c r="BE96" s="11">
        <v>11763.088392712647</v>
      </c>
      <c r="BF96" s="11">
        <v>11746.976967201908</v>
      </c>
      <c r="BG96" s="11">
        <v>11720.46928104626</v>
      </c>
      <c r="BH96" s="11">
        <v>11716.191749337335</v>
      </c>
      <c r="BI96" s="11">
        <v>11705.844298156573</v>
      </c>
      <c r="BJ96" s="11">
        <v>11686.676337576891</v>
      </c>
      <c r="BK96" s="11">
        <v>11624.333822083925</v>
      </c>
      <c r="BL96" s="11">
        <v>11421.845874307674</v>
      </c>
      <c r="BM96" s="11">
        <v>11327.722095321091</v>
      </c>
      <c r="BN96" s="11">
        <v>11321.736594648884</v>
      </c>
      <c r="BO96" s="11">
        <v>11228.754927625116</v>
      </c>
      <c r="BP96" s="11">
        <v>11234.809367840558</v>
      </c>
      <c r="BQ96" s="11">
        <v>11156.329112075415</v>
      </c>
      <c r="BR96" s="11">
        <v>11088.338786588773</v>
      </c>
      <c r="BS96" s="11">
        <v>11068.2068781655</v>
      </c>
      <c r="BT96" s="11">
        <v>11023.30502409807</v>
      </c>
      <c r="BU96" s="11">
        <v>10978.236571828094</v>
      </c>
      <c r="BV96" s="11">
        <v>10999.797255863332</v>
      </c>
      <c r="BW96" s="11">
        <v>10852.238381205911</v>
      </c>
      <c r="BX96" s="11">
        <v>10746.424904834928</v>
      </c>
      <c r="BY96" s="11">
        <v>10608.921556702628</v>
      </c>
      <c r="BZ96" s="11">
        <v>10579.665221091504</v>
      </c>
      <c r="CA96" s="11">
        <v>10537.351912154953</v>
      </c>
      <c r="CB96" s="11">
        <v>10474.717993386512</v>
      </c>
      <c r="CC96" s="11">
        <v>10354.655366186358</v>
      </c>
      <c r="CD96" s="11">
        <v>10261.833316445753</v>
      </c>
      <c r="CE96" s="11">
        <v>10171.692223757867</v>
      </c>
      <c r="CF96" s="11">
        <v>10092.407299546927</v>
      </c>
      <c r="CG96" s="11">
        <v>9905.3651017099237</v>
      </c>
      <c r="CH96" s="11">
        <v>9834.95217105341</v>
      </c>
      <c r="CI96" s="11">
        <v>9650.6513204742932</v>
      </c>
      <c r="CJ96" s="11">
        <v>9583.7088165695204</v>
      </c>
      <c r="CK96" s="11">
        <v>9497.7240156386524</v>
      </c>
      <c r="CL96" s="11">
        <v>9472.457870991504</v>
      </c>
      <c r="CM96" s="11">
        <v>9426.5227230567671</v>
      </c>
      <c r="CN96" s="11">
        <v>9370.8777662955854</v>
      </c>
      <c r="CO96" s="11">
        <v>9292.6854217545879</v>
      </c>
      <c r="CP96" s="11">
        <v>9243.6795939065596</v>
      </c>
      <c r="CQ96" s="11">
        <v>9056.1565957037456</v>
      </c>
      <c r="CR96" s="11">
        <v>8891.5087192388764</v>
      </c>
      <c r="CS96" s="11">
        <v>8825.81292266327</v>
      </c>
      <c r="CT96" s="11">
        <v>8800.4430877891391</v>
      </c>
      <c r="CU96" s="11">
        <v>8760.9026387819158</v>
      </c>
      <c r="CV96" s="11">
        <v>8667.2948402984148</v>
      </c>
      <c r="CW96" s="11">
        <v>8547.8096427278615</v>
      </c>
      <c r="CX96" s="11">
        <v>8493.3584687182847</v>
      </c>
      <c r="CY96" s="11">
        <v>8440.1224535374513</v>
      </c>
      <c r="CZ96" s="11">
        <v>8390.8037614794721</v>
      </c>
      <c r="DA96" s="11">
        <v>8338.9381727031214</v>
      </c>
      <c r="DB96" s="11">
        <v>8281.0761405486774</v>
      </c>
      <c r="DC96" s="11">
        <v>8184.8866688721628</v>
      </c>
      <c r="DD96" s="11">
        <v>8172.1921294995391</v>
      </c>
      <c r="DE96" s="11">
        <v>8140.4311274955307</v>
      </c>
      <c r="DF96" s="11">
        <v>8125.0370069362552</v>
      </c>
      <c r="DG96" s="11">
        <v>8069.8907934106028</v>
      </c>
      <c r="DH96" s="11">
        <v>8022.5957229481828</v>
      </c>
      <c r="DI96" s="11">
        <v>7967.1136504935848</v>
      </c>
      <c r="DJ96" s="11">
        <v>7899.5679134541988</v>
      </c>
      <c r="DK96" s="11">
        <v>7639.7012402337068</v>
      </c>
      <c r="DL96" s="11">
        <v>7636.0691887838138</v>
      </c>
      <c r="DM96" s="11">
        <v>7598.3990282503028</v>
      </c>
      <c r="DN96" s="11">
        <v>7538.8375537889115</v>
      </c>
      <c r="DO96" s="11">
        <v>7526.6387756347658</v>
      </c>
      <c r="DP96" s="11">
        <v>7468.0648688645761</v>
      </c>
      <c r="DQ96" s="11">
        <v>7474.0878783274411</v>
      </c>
      <c r="DR96" s="11">
        <v>7467.8548258348064</v>
      </c>
      <c r="DS96" s="11">
        <v>7458.6120677505369</v>
      </c>
      <c r="DT96" s="11">
        <v>7442.2769944928086</v>
      </c>
      <c r="DU96" s="11">
        <v>7431.2670545420351</v>
      </c>
      <c r="DV96" s="11">
        <v>7419.21554123652</v>
      </c>
      <c r="DW96" s="11">
        <v>7411.2437116621441</v>
      </c>
      <c r="DX96" s="11">
        <v>7272.7703676481406</v>
      </c>
      <c r="DY96" s="11">
        <v>7277.077115747491</v>
      </c>
      <c r="DZ96" s="11">
        <v>7242.7517113126205</v>
      </c>
      <c r="EA96" s="11">
        <v>7131.0070280574619</v>
      </c>
      <c r="EB96" s="11">
        <v>7121.5129475686344</v>
      </c>
      <c r="EC96" s="11">
        <v>6953.9809014249222</v>
      </c>
      <c r="ED96" s="11">
        <v>6898.1675387696978</v>
      </c>
      <c r="EE96" s="11">
        <v>6665.5885433667117</v>
      </c>
      <c r="EF96" s="11">
        <v>6480.7589751865062</v>
      </c>
      <c r="EG96" s="11">
        <v>6324.0994538489767</v>
      </c>
      <c r="EH96" s="11">
        <v>6204.7229073207427</v>
      </c>
      <c r="EI96" s="11">
        <v>6142.8329386899732</v>
      </c>
      <c r="EJ96" s="11">
        <v>6090.2434964699059</v>
      </c>
      <c r="EK96" s="11">
        <v>6008.2781424026871</v>
      </c>
      <c r="EL96" s="11">
        <v>5996.6708102008115</v>
      </c>
      <c r="EM96" s="11">
        <v>5909.9308364153067</v>
      </c>
      <c r="EN96" s="11">
        <v>5822.2842564530247</v>
      </c>
      <c r="EO96" s="11">
        <v>5782.8061801466947</v>
      </c>
      <c r="EP96" s="11">
        <v>5659.5597463704444</v>
      </c>
      <c r="EQ96" s="11">
        <v>5606.6647382784813</v>
      </c>
      <c r="ER96" s="11">
        <v>5493.1424353024422</v>
      </c>
      <c r="ES96" s="11">
        <v>5450.9531240578535</v>
      </c>
      <c r="ET96" s="11">
        <v>5389.1980921946515</v>
      </c>
      <c r="EU96" s="11">
        <v>5341.0128759711633</v>
      </c>
      <c r="EV96" s="11">
        <v>5285.7083281965679</v>
      </c>
      <c r="EW96" s="11">
        <v>5076.107743762178</v>
      </c>
      <c r="EX96" s="11">
        <v>5035.3179065443346</v>
      </c>
      <c r="EY96" s="11">
        <v>4897.7790061573514</v>
      </c>
      <c r="EZ96" s="11">
        <v>4779.2968546071406</v>
      </c>
      <c r="FA96" s="11">
        <v>4728.6634524423889</v>
      </c>
      <c r="FB96" s="11">
        <v>4698.6128276214422</v>
      </c>
      <c r="FC96" s="11">
        <v>4652.3888470557022</v>
      </c>
      <c r="FD96" s="11">
        <v>4544.0658852060396</v>
      </c>
      <c r="FE96" s="11">
        <v>4397.5864604248</v>
      </c>
      <c r="FF96" s="11">
        <v>4390.6720692036524</v>
      </c>
      <c r="FG96" s="11">
        <v>4353.1186516683247</v>
      </c>
      <c r="FH96" s="11">
        <v>4281.8363979768328</v>
      </c>
      <c r="FI96" s="11">
        <v>4250.6512514056603</v>
      </c>
      <c r="FJ96" s="11">
        <v>4244.9551524831841</v>
      </c>
      <c r="FK96" s="11">
        <v>4239.8260587117411</v>
      </c>
      <c r="FL96" s="11">
        <v>4237.7931543450059</v>
      </c>
      <c r="FM96" s="11">
        <v>4224.2724789605008</v>
      </c>
      <c r="FN96" s="11">
        <v>4234.6689263671942</v>
      </c>
      <c r="FO96" s="11">
        <v>4231.0886205280267</v>
      </c>
      <c r="FP96" s="11">
        <v>4226.290702566278</v>
      </c>
      <c r="FQ96" s="11">
        <v>4228.5980826356226</v>
      </c>
      <c r="FR96" s="11">
        <v>4204.656449796521</v>
      </c>
      <c r="FS96" s="11">
        <v>4169.1574614024239</v>
      </c>
      <c r="FT96" s="11">
        <v>4104.1062958459715</v>
      </c>
      <c r="FU96" s="11">
        <v>3997.1503362433723</v>
      </c>
      <c r="FV96" s="11">
        <v>3961.2276390458992</v>
      </c>
      <c r="FW96" s="11">
        <v>3932.6165803190138</v>
      </c>
      <c r="FX96" s="11">
        <v>3903.0754862512085</v>
      </c>
      <c r="FY96" s="11">
        <v>3879.9500737695557</v>
      </c>
      <c r="FZ96" s="11">
        <v>3850.7269345644208</v>
      </c>
      <c r="GA96" s="11">
        <v>3831.2431594816203</v>
      </c>
      <c r="GB96" s="11">
        <v>3805.7232506611367</v>
      </c>
      <c r="GC96" s="11">
        <v>3782.7486158093375</v>
      </c>
      <c r="GD96" s="11">
        <v>3770.1003639084192</v>
      </c>
      <c r="GE96" s="11">
        <v>3759.1567077955697</v>
      </c>
      <c r="GF96" s="11">
        <v>3752.8605254405684</v>
      </c>
      <c r="GG96" s="11">
        <v>3742.1280371816729</v>
      </c>
      <c r="GH96" s="11">
        <v>3736.9313375746287</v>
      </c>
      <c r="GI96" s="11">
        <v>3719.518184841726</v>
      </c>
      <c r="GJ96" s="11">
        <v>3696.8751623220733</v>
      </c>
      <c r="GK96" s="11">
        <v>3670.9464777888688</v>
      </c>
      <c r="GL96" s="11">
        <v>3670.2321925399865</v>
      </c>
      <c r="GM96" s="11">
        <v>3639.0715273080828</v>
      </c>
      <c r="GN96" s="11">
        <v>3618.0907585315094</v>
      </c>
      <c r="GO96" s="11">
        <v>3585.3597818304711</v>
      </c>
      <c r="GP96" s="11">
        <v>3500.8262318940651</v>
      </c>
      <c r="GQ96" s="11">
        <v>3361.8170545242042</v>
      </c>
      <c r="GR96" s="11">
        <v>3204.9592116572612</v>
      </c>
      <c r="GS96" s="11">
        <v>3142.4129130006399</v>
      </c>
      <c r="GT96" s="11">
        <v>3124.5314181374547</v>
      </c>
      <c r="GU96" s="11">
        <v>3102.6513796517183</v>
      </c>
      <c r="GV96" s="11">
        <v>3083.5496496731384</v>
      </c>
      <c r="GW96" s="11">
        <v>3066.7075448449477</v>
      </c>
      <c r="GX96" s="11">
        <v>3054.2380416407382</v>
      </c>
      <c r="GY96" s="11">
        <v>2975.1256817304334</v>
      </c>
      <c r="GZ96" s="11">
        <v>3027.9698590172184</v>
      </c>
      <c r="HA96" s="11">
        <v>3028.346690468305</v>
      </c>
      <c r="HB96" s="11">
        <v>3022.7340469933683</v>
      </c>
      <c r="HC96" s="11">
        <v>3018.5672889479765</v>
      </c>
      <c r="HD96" s="11">
        <v>3016.526830282517</v>
      </c>
      <c r="HE96" s="11">
        <v>2994.3093104007198</v>
      </c>
      <c r="HF96" s="11">
        <v>2881.7472934388247</v>
      </c>
      <c r="HG96" s="11">
        <v>2807.689199971072</v>
      </c>
      <c r="HH96" s="11">
        <v>2733.7200144941653</v>
      </c>
      <c r="HI96" s="11">
        <v>2701.2049799988645</v>
      </c>
      <c r="HJ96" s="11">
        <v>2677.3010121789107</v>
      </c>
      <c r="HK96" s="11">
        <v>2642.1452234544495</v>
      </c>
      <c r="HL96" s="11">
        <v>2618.2697241880078</v>
      </c>
      <c r="HM96" s="11">
        <v>2570.9324231543633</v>
      </c>
      <c r="HN96" s="11">
        <v>2523.2170496529066</v>
      </c>
      <c r="HO96" s="11">
        <v>2497.2283369302413</v>
      </c>
      <c r="HP96" s="11">
        <v>2520.8783595114842</v>
      </c>
      <c r="HQ96" s="11">
        <v>2513.5019377765484</v>
      </c>
      <c r="HR96" s="11">
        <v>2434.6425906169516</v>
      </c>
      <c r="HS96" s="11">
        <v>2458.9627482649398</v>
      </c>
      <c r="HT96" s="11">
        <v>2470.460644271785</v>
      </c>
      <c r="HU96" s="11">
        <v>2435.9633796907578</v>
      </c>
      <c r="HV96" s="11">
        <v>2432.6787999269081</v>
      </c>
      <c r="HW96" s="11">
        <v>2413.7913812433303</v>
      </c>
      <c r="HX96" s="11">
        <v>2387.5650090555741</v>
      </c>
      <c r="HY96" s="11">
        <v>2344.3493091310174</v>
      </c>
      <c r="HZ96" s="11">
        <v>2188.750476774776</v>
      </c>
      <c r="IA96" s="11">
        <v>2044.5086158057927</v>
      </c>
      <c r="IB96" s="11">
        <v>1996.4109547502123</v>
      </c>
      <c r="IC96" s="11">
        <v>1943.3368539695191</v>
      </c>
      <c r="ID96" s="11">
        <v>1895.9788842892378</v>
      </c>
      <c r="IE96" s="11">
        <v>1841.0549582178655</v>
      </c>
      <c r="IF96" s="11">
        <v>1716.1282856158193</v>
      </c>
      <c r="IG96" s="11">
        <v>1688.2153926712049</v>
      </c>
      <c r="IH96" s="11">
        <v>1645.1900775298586</v>
      </c>
      <c r="II96" s="11">
        <v>1608.0595996043949</v>
      </c>
      <c r="IJ96" s="11">
        <v>1556.9650825410936</v>
      </c>
      <c r="IK96" s="11">
        <v>1518.744778793103</v>
      </c>
      <c r="IL96" s="11">
        <v>1476.6965474813971</v>
      </c>
      <c r="IM96" s="11">
        <v>1413.7862623557501</v>
      </c>
      <c r="IN96" s="11">
        <v>1277.4351425166342</v>
      </c>
      <c r="IO96" s="11">
        <v>1245.707871629716</v>
      </c>
      <c r="IP96" s="11">
        <v>1244.1123116757026</v>
      </c>
      <c r="IQ96" s="11">
        <v>1188.3625030000048</v>
      </c>
      <c r="IR96" s="11">
        <v>1119.5626163135059</v>
      </c>
      <c r="IS96" s="11">
        <v>1079.8233575691897</v>
      </c>
      <c r="IT96" s="11">
        <v>1056.6418165077507</v>
      </c>
      <c r="IU96" s="11">
        <v>1039.0072543057934</v>
      </c>
      <c r="IV96" s="11">
        <v>1032.9277386045574</v>
      </c>
      <c r="IW96" s="11">
        <v>1022.2648410141051</v>
      </c>
      <c r="IX96" s="11">
        <v>1001.0449233780516</v>
      </c>
      <c r="IY96" s="11">
        <v>960.06595823541738</v>
      </c>
      <c r="IZ96" s="11">
        <v>909.80406718309393</v>
      </c>
      <c r="JA96" s="11">
        <v>817.74160155906702</v>
      </c>
      <c r="JB96" s="11">
        <v>709.14698865376909</v>
      </c>
      <c r="JC96" s="11">
        <v>631.113205344893</v>
      </c>
      <c r="JD96" s="11">
        <v>615.42605027019806</v>
      </c>
      <c r="JE96" s="11">
        <v>603.94687478319224</v>
      </c>
      <c r="JF96" s="11">
        <v>595.80297619105954</v>
      </c>
      <c r="JG96" s="11">
        <v>512.39810066415293</v>
      </c>
      <c r="JH96" s="11">
        <v>475.05871582598479</v>
      </c>
      <c r="JI96" s="11">
        <v>470.5333558332307</v>
      </c>
      <c r="JJ96" s="11">
        <v>470.64402267415795</v>
      </c>
      <c r="JK96" s="11">
        <v>407.33748515519619</v>
      </c>
      <c r="JL96" s="11">
        <v>420.18994728216848</v>
      </c>
      <c r="JM96" s="11">
        <v>402.81169551169802</v>
      </c>
      <c r="JN96" s="11">
        <v>244.39751616084783</v>
      </c>
      <c r="JO96" s="11">
        <v>237.09222676006908</v>
      </c>
      <c r="JP96" s="11">
        <v>304.33239840489472</v>
      </c>
      <c r="JQ96" s="11">
        <v>303.62640806385014</v>
      </c>
      <c r="JR96" s="11">
        <v>270.3163286560212</v>
      </c>
      <c r="JS96" s="11">
        <v>100.98036145272199</v>
      </c>
      <c r="JT96" s="11">
        <v>39.0418020819708</v>
      </c>
      <c r="JU96" s="11">
        <v>48.017611299567378</v>
      </c>
      <c r="JV96" s="11">
        <v>31.402974272123217</v>
      </c>
      <c r="JW96" s="11">
        <v>7.8586026575067081E-12</v>
      </c>
      <c r="JX96" s="11">
        <v>37.564796908050909</v>
      </c>
      <c r="JY96" s="11">
        <v>64.449557675195777</v>
      </c>
      <c r="JZ96" s="11">
        <v>82.717047827534969</v>
      </c>
      <c r="KA96" s="11">
        <v>105.2437448076752</v>
      </c>
      <c r="KB96" s="11">
        <v>124.0541093082452</v>
      </c>
      <c r="KC96" s="11">
        <v>137.74865174475786</v>
      </c>
      <c r="KD96" s="11">
        <v>150.36945591479594</v>
      </c>
      <c r="KE96" s="11">
        <v>146.69793451088617</v>
      </c>
      <c r="KF96" s="11">
        <v>136.39069394333774</v>
      </c>
      <c r="KG96" s="11">
        <v>113.68775145257749</v>
      </c>
      <c r="KH96" s="11">
        <v>104.94345569878458</v>
      </c>
      <c r="KI96" s="11">
        <v>76.998064035955423</v>
      </c>
      <c r="KJ96" s="11">
        <v>71.992791915151528</v>
      </c>
      <c r="KK96" s="11">
        <v>65.954048565733444</v>
      </c>
      <c r="KL96" s="23"/>
      <c r="KM96" s="11">
        <f>SMALL(Tabela2[[#This Row],[1]:[285]],1)</f>
        <v>7.8586026575067081E-12</v>
      </c>
      <c r="KN96" s="11">
        <f>MATCH(Tabela2[[#This Row],[1° menor]],Tabela2[[#This Row],[1]:[285]],0)</f>
        <v>270</v>
      </c>
      <c r="KO9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96" s="11">
        <f>VLOOKUP(Tabela2[[#This Row],[Shape]],shape!A:D,4,0)+VLOOKUP(Tabela2[[#This Row],[Shape]]+1,shape!A:E,5,0)*Tabela2[[#This Row],[% avanc]]</f>
        <v>8544.8116110658502</v>
      </c>
      <c r="KQ96" s="15">
        <f>Tabela2[[#This Row],[8686,881807]]/Tabela2[[#Headers],[8686,881807]]</f>
        <v>0.98364543237831692</v>
      </c>
      <c r="KR96" s="11">
        <f>Tabela2[[#This Row],[8686,881807]]-KP95</f>
        <v>0</v>
      </c>
      <c r="KS96" s="11">
        <f>(Tabela2[[#This Row],[hora bus]]-H95)*86400</f>
        <v>44.999999832361937</v>
      </c>
      <c r="KT96" s="11">
        <f>Tabela2[[#This Row],[desloc]]/Tabela2[[#This Row],[seconds]]</f>
        <v>0</v>
      </c>
      <c r="KU96" s="11">
        <f>Tabela2[[#This Row],[spd m/s]]*3.6</f>
        <v>0</v>
      </c>
      <c r="KV96" s="23"/>
      <c r="KW96" s="22">
        <f t="shared" si="18"/>
        <v>0</v>
      </c>
      <c r="KX96" s="23">
        <f t="shared" si="19"/>
        <v>0.5</v>
      </c>
      <c r="KY96" s="23">
        <f t="shared" si="20"/>
        <v>0</v>
      </c>
      <c r="KZ96" s="23">
        <f t="shared" si="21"/>
        <v>0</v>
      </c>
      <c r="LA96" s="23">
        <f t="shared" si="22"/>
        <v>0</v>
      </c>
      <c r="LB96" s="23">
        <f t="shared" si="23"/>
        <v>1</v>
      </c>
      <c r="LC96" s="23">
        <f t="shared" si="24"/>
        <v>5</v>
      </c>
      <c r="LD96" s="23">
        <f t="shared" si="25"/>
        <v>0</v>
      </c>
      <c r="LE96" s="23">
        <f t="shared" si="26"/>
        <v>8544.8116110658502</v>
      </c>
      <c r="LF96" s="22">
        <f t="shared" si="35"/>
        <v>0</v>
      </c>
      <c r="LG96" s="23">
        <f t="shared" si="27"/>
        <v>0</v>
      </c>
      <c r="LH96" s="23">
        <f t="shared" si="28"/>
        <v>0</v>
      </c>
      <c r="LI96" s="23">
        <f t="shared" si="29"/>
        <v>8544.8116110658502</v>
      </c>
      <c r="LJ96" s="23">
        <f t="shared" si="30"/>
        <v>8544.8116110658502</v>
      </c>
      <c r="LK96" s="23">
        <f t="shared" si="31"/>
        <v>0.5</v>
      </c>
      <c r="LL96" s="23">
        <f t="shared" si="32"/>
        <v>0</v>
      </c>
      <c r="LM96" s="23">
        <f t="shared" si="33"/>
        <v>1</v>
      </c>
      <c r="LN96" s="23">
        <f t="shared" si="34"/>
        <v>1</v>
      </c>
    </row>
    <row r="97" spans="1:326" x14ac:dyDescent="0.25">
      <c r="A97" s="22">
        <v>79</v>
      </c>
      <c r="B97" s="22">
        <v>1</v>
      </c>
      <c r="C97" s="23" t="s">
        <v>1380</v>
      </c>
      <c r="D97" s="22">
        <v>332</v>
      </c>
      <c r="E97" s="24">
        <v>0.90347222222222223</v>
      </c>
      <c r="F97" s="23" t="s">
        <v>775</v>
      </c>
      <c r="G97" s="23" t="b">
        <v>1</v>
      </c>
      <c r="H97" s="25">
        <v>43538.903344907405</v>
      </c>
      <c r="I97" s="26" t="s">
        <v>180</v>
      </c>
      <c r="J97" s="23" t="s">
        <v>181</v>
      </c>
      <c r="K97" s="11">
        <f>IF(AND(Tabela2[[#This Row],[hora bus]]=H96,Tabela2[[#This Row],[lat bus]]=I96,Tabela2[[#This Row],[lon bus]]=J96),1,0)</f>
        <v>0</v>
      </c>
      <c r="L97" s="23"/>
      <c r="M97" s="11">
        <v>179</v>
      </c>
      <c r="N97" s="11">
        <v>12494.830021888851</v>
      </c>
      <c r="O97" s="11">
        <v>12486.806861253204</v>
      </c>
      <c r="P97" s="11">
        <v>12475.971219330722</v>
      </c>
      <c r="Q97" s="11">
        <v>12416.529272290421</v>
      </c>
      <c r="R97" s="11">
        <v>12334.820621563395</v>
      </c>
      <c r="S97" s="11">
        <v>12320.088836036259</v>
      </c>
      <c r="T97" s="11">
        <v>12301.020183692543</v>
      </c>
      <c r="U97" s="11">
        <v>12288.814142005907</v>
      </c>
      <c r="V97" s="11">
        <v>12271.172379100031</v>
      </c>
      <c r="W97" s="11">
        <v>12257.347773330403</v>
      </c>
      <c r="X97" s="11">
        <v>12244.75714924055</v>
      </c>
      <c r="Y97" s="11">
        <v>12218.091008311309</v>
      </c>
      <c r="Z97" s="11">
        <v>12199.530930423911</v>
      </c>
      <c r="AA97" s="11">
        <v>12174.625643012387</v>
      </c>
      <c r="AB97" s="11">
        <v>12162.874276923478</v>
      </c>
      <c r="AC97" s="11">
        <v>12146.07688209562</v>
      </c>
      <c r="AD97" s="11">
        <v>12121.80903308475</v>
      </c>
      <c r="AE97" s="11">
        <v>12113.01994745246</v>
      </c>
      <c r="AF97" s="11">
        <v>12051.80430932218</v>
      </c>
      <c r="AG97" s="11">
        <v>12030.872930985972</v>
      </c>
      <c r="AH97" s="11">
        <v>12008.271750808733</v>
      </c>
      <c r="AI97" s="11">
        <v>11988.48660329489</v>
      </c>
      <c r="AJ97" s="11">
        <v>11970.387159713189</v>
      </c>
      <c r="AK97" s="11">
        <v>11957.655815437727</v>
      </c>
      <c r="AL97" s="11">
        <v>11934.210824216272</v>
      </c>
      <c r="AM97" s="11">
        <v>11926.006924847261</v>
      </c>
      <c r="AN97" s="11">
        <v>11916.384564365255</v>
      </c>
      <c r="AO97" s="11">
        <v>11912.998509820854</v>
      </c>
      <c r="AP97" s="11">
        <v>11917.713394892624</v>
      </c>
      <c r="AQ97" s="11">
        <v>11928.574183629566</v>
      </c>
      <c r="AR97" s="11">
        <v>11931.665721828511</v>
      </c>
      <c r="AS97" s="11">
        <v>11932.639967432253</v>
      </c>
      <c r="AT97" s="11">
        <v>11946.306747432751</v>
      </c>
      <c r="AU97" s="11">
        <v>11955.055531408401</v>
      </c>
      <c r="AV97" s="11">
        <v>11953.326558570843</v>
      </c>
      <c r="AW97" s="11">
        <v>11960.843739794504</v>
      </c>
      <c r="AX97" s="11">
        <v>11971.095554319198</v>
      </c>
      <c r="AY97" s="11">
        <v>11970.842707840173</v>
      </c>
      <c r="AZ97" s="11">
        <v>11961.312523304416</v>
      </c>
      <c r="BA97" s="11">
        <v>11943.754960262595</v>
      </c>
      <c r="BB97" s="11">
        <v>11906.350739140325</v>
      </c>
      <c r="BC97" s="11">
        <v>11839.952965292594</v>
      </c>
      <c r="BD97" s="11">
        <v>11777.603418943312</v>
      </c>
      <c r="BE97" s="11">
        <v>11763.088392712647</v>
      </c>
      <c r="BF97" s="11">
        <v>11746.976967201908</v>
      </c>
      <c r="BG97" s="11">
        <v>11720.46928104626</v>
      </c>
      <c r="BH97" s="11">
        <v>11716.191749337335</v>
      </c>
      <c r="BI97" s="11">
        <v>11705.844298156573</v>
      </c>
      <c r="BJ97" s="11">
        <v>11686.676337576891</v>
      </c>
      <c r="BK97" s="11">
        <v>11624.333822083925</v>
      </c>
      <c r="BL97" s="11">
        <v>11421.845874307674</v>
      </c>
      <c r="BM97" s="11">
        <v>11327.722095321091</v>
      </c>
      <c r="BN97" s="11">
        <v>11321.736594648884</v>
      </c>
      <c r="BO97" s="11">
        <v>11228.754927625116</v>
      </c>
      <c r="BP97" s="11">
        <v>11234.809367840558</v>
      </c>
      <c r="BQ97" s="11">
        <v>11156.329112075415</v>
      </c>
      <c r="BR97" s="11">
        <v>11088.338786588773</v>
      </c>
      <c r="BS97" s="11">
        <v>11068.2068781655</v>
      </c>
      <c r="BT97" s="11">
        <v>11023.30502409807</v>
      </c>
      <c r="BU97" s="11">
        <v>10978.236571828094</v>
      </c>
      <c r="BV97" s="11">
        <v>10999.797255863332</v>
      </c>
      <c r="BW97" s="11">
        <v>10852.238381205911</v>
      </c>
      <c r="BX97" s="11">
        <v>10746.424904834928</v>
      </c>
      <c r="BY97" s="11">
        <v>10608.921556702628</v>
      </c>
      <c r="BZ97" s="11">
        <v>10579.665221091504</v>
      </c>
      <c r="CA97" s="11">
        <v>10537.351912154953</v>
      </c>
      <c r="CB97" s="11">
        <v>10474.717993386512</v>
      </c>
      <c r="CC97" s="11">
        <v>10354.655366186358</v>
      </c>
      <c r="CD97" s="11">
        <v>10261.833316445753</v>
      </c>
      <c r="CE97" s="11">
        <v>10171.692223757867</v>
      </c>
      <c r="CF97" s="11">
        <v>10092.407299546927</v>
      </c>
      <c r="CG97" s="11">
        <v>9905.3651017099237</v>
      </c>
      <c r="CH97" s="11">
        <v>9834.95217105341</v>
      </c>
      <c r="CI97" s="11">
        <v>9650.6513204742932</v>
      </c>
      <c r="CJ97" s="11">
        <v>9583.7088165695204</v>
      </c>
      <c r="CK97" s="11">
        <v>9497.7240156386524</v>
      </c>
      <c r="CL97" s="11">
        <v>9472.457870991504</v>
      </c>
      <c r="CM97" s="11">
        <v>9426.5227230567671</v>
      </c>
      <c r="CN97" s="11">
        <v>9370.8777662955854</v>
      </c>
      <c r="CO97" s="11">
        <v>9292.6854217545879</v>
      </c>
      <c r="CP97" s="11">
        <v>9243.6795939065596</v>
      </c>
      <c r="CQ97" s="11">
        <v>9056.1565957037456</v>
      </c>
      <c r="CR97" s="11">
        <v>8891.5087192388764</v>
      </c>
      <c r="CS97" s="11">
        <v>8825.81292266327</v>
      </c>
      <c r="CT97" s="11">
        <v>8800.4430877891391</v>
      </c>
      <c r="CU97" s="11">
        <v>8760.9026387819158</v>
      </c>
      <c r="CV97" s="11">
        <v>8667.2948402984148</v>
      </c>
      <c r="CW97" s="11">
        <v>8547.8096427278615</v>
      </c>
      <c r="CX97" s="11">
        <v>8493.3584687182847</v>
      </c>
      <c r="CY97" s="11">
        <v>8440.1224535374513</v>
      </c>
      <c r="CZ97" s="11">
        <v>8390.8037614794721</v>
      </c>
      <c r="DA97" s="11">
        <v>8338.9381727031214</v>
      </c>
      <c r="DB97" s="11">
        <v>8281.0761405486774</v>
      </c>
      <c r="DC97" s="11">
        <v>8184.8866688721628</v>
      </c>
      <c r="DD97" s="11">
        <v>8172.1921294995391</v>
      </c>
      <c r="DE97" s="11">
        <v>8140.4311274955307</v>
      </c>
      <c r="DF97" s="11">
        <v>8125.0370069362552</v>
      </c>
      <c r="DG97" s="11">
        <v>8069.8907934106028</v>
      </c>
      <c r="DH97" s="11">
        <v>8022.5957229481828</v>
      </c>
      <c r="DI97" s="11">
        <v>7967.1136504935848</v>
      </c>
      <c r="DJ97" s="11">
        <v>7899.5679134541988</v>
      </c>
      <c r="DK97" s="11">
        <v>7639.7012402337068</v>
      </c>
      <c r="DL97" s="11">
        <v>7636.0691887838138</v>
      </c>
      <c r="DM97" s="11">
        <v>7598.3990282503028</v>
      </c>
      <c r="DN97" s="11">
        <v>7538.8375537889115</v>
      </c>
      <c r="DO97" s="11">
        <v>7526.6387756347658</v>
      </c>
      <c r="DP97" s="11">
        <v>7468.0648688645761</v>
      </c>
      <c r="DQ97" s="11">
        <v>7474.0878783274411</v>
      </c>
      <c r="DR97" s="11">
        <v>7467.8548258348064</v>
      </c>
      <c r="DS97" s="11">
        <v>7458.6120677505369</v>
      </c>
      <c r="DT97" s="11">
        <v>7442.2769944928086</v>
      </c>
      <c r="DU97" s="11">
        <v>7431.2670545420351</v>
      </c>
      <c r="DV97" s="11">
        <v>7419.21554123652</v>
      </c>
      <c r="DW97" s="11">
        <v>7411.2437116621441</v>
      </c>
      <c r="DX97" s="11">
        <v>7272.7703676481406</v>
      </c>
      <c r="DY97" s="11">
        <v>7277.077115747491</v>
      </c>
      <c r="DZ97" s="11">
        <v>7242.7517113126205</v>
      </c>
      <c r="EA97" s="11">
        <v>7131.0070280574619</v>
      </c>
      <c r="EB97" s="11">
        <v>7121.5129475686344</v>
      </c>
      <c r="EC97" s="11">
        <v>6953.9809014249222</v>
      </c>
      <c r="ED97" s="11">
        <v>6898.1675387696978</v>
      </c>
      <c r="EE97" s="11">
        <v>6665.5885433667117</v>
      </c>
      <c r="EF97" s="11">
        <v>6480.7589751865062</v>
      </c>
      <c r="EG97" s="11">
        <v>6324.0994538489767</v>
      </c>
      <c r="EH97" s="11">
        <v>6204.7229073207427</v>
      </c>
      <c r="EI97" s="11">
        <v>6142.8329386899732</v>
      </c>
      <c r="EJ97" s="11">
        <v>6090.2434964699059</v>
      </c>
      <c r="EK97" s="11">
        <v>6008.2781424026871</v>
      </c>
      <c r="EL97" s="11">
        <v>5996.6708102008115</v>
      </c>
      <c r="EM97" s="11">
        <v>5909.9308364153067</v>
      </c>
      <c r="EN97" s="11">
        <v>5822.2842564530247</v>
      </c>
      <c r="EO97" s="11">
        <v>5782.8061801466947</v>
      </c>
      <c r="EP97" s="11">
        <v>5659.5597463704444</v>
      </c>
      <c r="EQ97" s="11">
        <v>5606.6647382784813</v>
      </c>
      <c r="ER97" s="11">
        <v>5493.1424353024422</v>
      </c>
      <c r="ES97" s="11">
        <v>5450.9531240578535</v>
      </c>
      <c r="ET97" s="11">
        <v>5389.1980921946515</v>
      </c>
      <c r="EU97" s="11">
        <v>5341.0128759711633</v>
      </c>
      <c r="EV97" s="11">
        <v>5285.7083281965679</v>
      </c>
      <c r="EW97" s="11">
        <v>5076.107743762178</v>
      </c>
      <c r="EX97" s="11">
        <v>5035.3179065443346</v>
      </c>
      <c r="EY97" s="11">
        <v>4897.7790061573514</v>
      </c>
      <c r="EZ97" s="11">
        <v>4779.2968546071406</v>
      </c>
      <c r="FA97" s="11">
        <v>4728.6634524423889</v>
      </c>
      <c r="FB97" s="11">
        <v>4698.6128276214422</v>
      </c>
      <c r="FC97" s="11">
        <v>4652.3888470557022</v>
      </c>
      <c r="FD97" s="11">
        <v>4544.0658852060396</v>
      </c>
      <c r="FE97" s="11">
        <v>4397.5864604248</v>
      </c>
      <c r="FF97" s="11">
        <v>4390.6720692036524</v>
      </c>
      <c r="FG97" s="11">
        <v>4353.1186516683247</v>
      </c>
      <c r="FH97" s="11">
        <v>4281.8363979768328</v>
      </c>
      <c r="FI97" s="11">
        <v>4250.6512514056603</v>
      </c>
      <c r="FJ97" s="11">
        <v>4244.9551524831841</v>
      </c>
      <c r="FK97" s="11">
        <v>4239.8260587117411</v>
      </c>
      <c r="FL97" s="11">
        <v>4237.7931543450059</v>
      </c>
      <c r="FM97" s="11">
        <v>4224.2724789605008</v>
      </c>
      <c r="FN97" s="11">
        <v>4234.6689263671942</v>
      </c>
      <c r="FO97" s="11">
        <v>4231.0886205280267</v>
      </c>
      <c r="FP97" s="11">
        <v>4226.290702566278</v>
      </c>
      <c r="FQ97" s="11">
        <v>4228.5980826356226</v>
      </c>
      <c r="FR97" s="11">
        <v>4204.656449796521</v>
      </c>
      <c r="FS97" s="11">
        <v>4169.1574614024239</v>
      </c>
      <c r="FT97" s="11">
        <v>4104.1062958459715</v>
      </c>
      <c r="FU97" s="11">
        <v>3997.1503362433723</v>
      </c>
      <c r="FV97" s="11">
        <v>3961.2276390458992</v>
      </c>
      <c r="FW97" s="11">
        <v>3932.6165803190138</v>
      </c>
      <c r="FX97" s="11">
        <v>3903.0754862512085</v>
      </c>
      <c r="FY97" s="11">
        <v>3879.9500737695557</v>
      </c>
      <c r="FZ97" s="11">
        <v>3850.7269345644208</v>
      </c>
      <c r="GA97" s="11">
        <v>3831.2431594816203</v>
      </c>
      <c r="GB97" s="11">
        <v>3805.7232506611367</v>
      </c>
      <c r="GC97" s="11">
        <v>3782.7486158093375</v>
      </c>
      <c r="GD97" s="11">
        <v>3770.1003639084192</v>
      </c>
      <c r="GE97" s="11">
        <v>3759.1567077955697</v>
      </c>
      <c r="GF97" s="11">
        <v>3752.8605254405684</v>
      </c>
      <c r="GG97" s="11">
        <v>3742.1280371816729</v>
      </c>
      <c r="GH97" s="11">
        <v>3736.9313375746287</v>
      </c>
      <c r="GI97" s="11">
        <v>3719.518184841726</v>
      </c>
      <c r="GJ97" s="11">
        <v>3696.8751623220733</v>
      </c>
      <c r="GK97" s="11">
        <v>3670.9464777888688</v>
      </c>
      <c r="GL97" s="11">
        <v>3670.2321925399865</v>
      </c>
      <c r="GM97" s="11">
        <v>3639.0715273080828</v>
      </c>
      <c r="GN97" s="11">
        <v>3618.0907585315094</v>
      </c>
      <c r="GO97" s="11">
        <v>3585.3597818304711</v>
      </c>
      <c r="GP97" s="11">
        <v>3500.8262318940651</v>
      </c>
      <c r="GQ97" s="11">
        <v>3361.8170545242042</v>
      </c>
      <c r="GR97" s="11">
        <v>3204.9592116572612</v>
      </c>
      <c r="GS97" s="11">
        <v>3142.4129130006399</v>
      </c>
      <c r="GT97" s="11">
        <v>3124.5314181374547</v>
      </c>
      <c r="GU97" s="11">
        <v>3102.6513796517183</v>
      </c>
      <c r="GV97" s="11">
        <v>3083.5496496731384</v>
      </c>
      <c r="GW97" s="11">
        <v>3066.7075448449477</v>
      </c>
      <c r="GX97" s="11">
        <v>3054.2380416407382</v>
      </c>
      <c r="GY97" s="11">
        <v>2975.1256817304334</v>
      </c>
      <c r="GZ97" s="11">
        <v>3027.9698590172184</v>
      </c>
      <c r="HA97" s="11">
        <v>3028.346690468305</v>
      </c>
      <c r="HB97" s="11">
        <v>3022.7340469933683</v>
      </c>
      <c r="HC97" s="11">
        <v>3018.5672889479765</v>
      </c>
      <c r="HD97" s="11">
        <v>3016.526830282517</v>
      </c>
      <c r="HE97" s="11">
        <v>2994.3093104007198</v>
      </c>
      <c r="HF97" s="11">
        <v>2881.7472934388247</v>
      </c>
      <c r="HG97" s="11">
        <v>2807.689199971072</v>
      </c>
      <c r="HH97" s="11">
        <v>2733.7200144941653</v>
      </c>
      <c r="HI97" s="11">
        <v>2701.2049799988645</v>
      </c>
      <c r="HJ97" s="11">
        <v>2677.3010121789107</v>
      </c>
      <c r="HK97" s="11">
        <v>2642.1452234544495</v>
      </c>
      <c r="HL97" s="11">
        <v>2618.2697241880078</v>
      </c>
      <c r="HM97" s="11">
        <v>2570.9324231543633</v>
      </c>
      <c r="HN97" s="11">
        <v>2523.2170496529066</v>
      </c>
      <c r="HO97" s="11">
        <v>2497.2283369302413</v>
      </c>
      <c r="HP97" s="11">
        <v>2520.8783595114842</v>
      </c>
      <c r="HQ97" s="11">
        <v>2513.5019377765484</v>
      </c>
      <c r="HR97" s="11">
        <v>2434.6425906169516</v>
      </c>
      <c r="HS97" s="11">
        <v>2458.9627482649398</v>
      </c>
      <c r="HT97" s="11">
        <v>2470.460644271785</v>
      </c>
      <c r="HU97" s="11">
        <v>2435.9633796907578</v>
      </c>
      <c r="HV97" s="11">
        <v>2432.6787999269081</v>
      </c>
      <c r="HW97" s="11">
        <v>2413.7913812433303</v>
      </c>
      <c r="HX97" s="11">
        <v>2387.5650090555741</v>
      </c>
      <c r="HY97" s="11">
        <v>2344.3493091310174</v>
      </c>
      <c r="HZ97" s="11">
        <v>2188.750476774776</v>
      </c>
      <c r="IA97" s="11">
        <v>2044.5086158057927</v>
      </c>
      <c r="IB97" s="11">
        <v>1996.4109547502123</v>
      </c>
      <c r="IC97" s="11">
        <v>1943.3368539695191</v>
      </c>
      <c r="ID97" s="11">
        <v>1895.9788842892378</v>
      </c>
      <c r="IE97" s="11">
        <v>1841.0549582178655</v>
      </c>
      <c r="IF97" s="11">
        <v>1716.1282856158193</v>
      </c>
      <c r="IG97" s="11">
        <v>1688.2153926712049</v>
      </c>
      <c r="IH97" s="11">
        <v>1645.1900775298586</v>
      </c>
      <c r="II97" s="11">
        <v>1608.0595996043949</v>
      </c>
      <c r="IJ97" s="11">
        <v>1556.9650825410936</v>
      </c>
      <c r="IK97" s="11">
        <v>1518.744778793103</v>
      </c>
      <c r="IL97" s="11">
        <v>1476.6965474813971</v>
      </c>
      <c r="IM97" s="11">
        <v>1413.7862623557501</v>
      </c>
      <c r="IN97" s="11">
        <v>1277.4351425166342</v>
      </c>
      <c r="IO97" s="11">
        <v>1245.707871629716</v>
      </c>
      <c r="IP97" s="11">
        <v>1244.1123116757026</v>
      </c>
      <c r="IQ97" s="11">
        <v>1188.3625030000048</v>
      </c>
      <c r="IR97" s="11">
        <v>1119.5626163135059</v>
      </c>
      <c r="IS97" s="11">
        <v>1079.8233575691897</v>
      </c>
      <c r="IT97" s="11">
        <v>1056.6418165077507</v>
      </c>
      <c r="IU97" s="11">
        <v>1039.0072543057934</v>
      </c>
      <c r="IV97" s="11">
        <v>1032.9277386045574</v>
      </c>
      <c r="IW97" s="11">
        <v>1022.2648410141051</v>
      </c>
      <c r="IX97" s="11">
        <v>1001.0449233780516</v>
      </c>
      <c r="IY97" s="11">
        <v>960.06595823541738</v>
      </c>
      <c r="IZ97" s="11">
        <v>909.80406718309393</v>
      </c>
      <c r="JA97" s="11">
        <v>817.74160155906702</v>
      </c>
      <c r="JB97" s="11">
        <v>709.14698865376909</v>
      </c>
      <c r="JC97" s="11">
        <v>631.113205344893</v>
      </c>
      <c r="JD97" s="11">
        <v>615.42605027019806</v>
      </c>
      <c r="JE97" s="11">
        <v>603.94687478319224</v>
      </c>
      <c r="JF97" s="11">
        <v>595.80297619105954</v>
      </c>
      <c r="JG97" s="11">
        <v>512.39810066415293</v>
      </c>
      <c r="JH97" s="11">
        <v>475.05871582598479</v>
      </c>
      <c r="JI97" s="11">
        <v>470.5333558332307</v>
      </c>
      <c r="JJ97" s="11">
        <v>470.64402267415795</v>
      </c>
      <c r="JK97" s="11">
        <v>407.33748515519619</v>
      </c>
      <c r="JL97" s="11">
        <v>420.18994728216848</v>
      </c>
      <c r="JM97" s="11">
        <v>402.81169551169802</v>
      </c>
      <c r="JN97" s="11">
        <v>244.39751616084783</v>
      </c>
      <c r="JO97" s="11">
        <v>237.09222676006908</v>
      </c>
      <c r="JP97" s="11">
        <v>304.33239840489472</v>
      </c>
      <c r="JQ97" s="11">
        <v>303.62640806385014</v>
      </c>
      <c r="JR97" s="11">
        <v>270.3163286560212</v>
      </c>
      <c r="JS97" s="11">
        <v>100.98036145272199</v>
      </c>
      <c r="JT97" s="11">
        <v>39.0418020819708</v>
      </c>
      <c r="JU97" s="11">
        <v>48.017611299567378</v>
      </c>
      <c r="JV97" s="11">
        <v>31.402974272123217</v>
      </c>
      <c r="JW97" s="11">
        <v>7.8586026575067081E-12</v>
      </c>
      <c r="JX97" s="11">
        <v>37.564796908050909</v>
      </c>
      <c r="JY97" s="11">
        <v>64.449557675195777</v>
      </c>
      <c r="JZ97" s="11">
        <v>82.717047827534969</v>
      </c>
      <c r="KA97" s="11">
        <v>105.2437448076752</v>
      </c>
      <c r="KB97" s="11">
        <v>124.0541093082452</v>
      </c>
      <c r="KC97" s="11">
        <v>137.74865174475786</v>
      </c>
      <c r="KD97" s="11">
        <v>150.36945591479594</v>
      </c>
      <c r="KE97" s="11">
        <v>146.69793451088617</v>
      </c>
      <c r="KF97" s="11">
        <v>136.39069394333774</v>
      </c>
      <c r="KG97" s="11">
        <v>113.68775145257749</v>
      </c>
      <c r="KH97" s="11">
        <v>104.94345569878458</v>
      </c>
      <c r="KI97" s="11">
        <v>76.998064035955423</v>
      </c>
      <c r="KJ97" s="11">
        <v>71.992791915151528</v>
      </c>
      <c r="KK97" s="11">
        <v>65.954048565733444</v>
      </c>
      <c r="KL97" s="23"/>
      <c r="KM97" s="11">
        <f>SMALL(Tabela2[[#This Row],[1]:[285]],1)</f>
        <v>7.8586026575067081E-12</v>
      </c>
      <c r="KN97" s="11">
        <f>MATCH(Tabela2[[#This Row],[1° menor]],Tabela2[[#This Row],[1]:[285]],0)</f>
        <v>270</v>
      </c>
      <c r="KO9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97" s="11">
        <f>VLOOKUP(Tabela2[[#This Row],[Shape]],shape!A:D,4,0)+VLOOKUP(Tabela2[[#This Row],[Shape]]+1,shape!A:E,5,0)*Tabela2[[#This Row],[% avanc]]</f>
        <v>8544.8116110658502</v>
      </c>
      <c r="KQ97" s="15">
        <f>Tabela2[[#This Row],[8686,881807]]/Tabela2[[#Headers],[8686,881807]]</f>
        <v>0.98364543237831692</v>
      </c>
      <c r="KR97" s="11">
        <f>Tabela2[[#This Row],[8686,881807]]-KP96</f>
        <v>0</v>
      </c>
      <c r="KS97" s="11">
        <f>(Tabela2[[#This Row],[hora bus]]-H96)*86400</f>
        <v>15.999999968335032</v>
      </c>
      <c r="KT97" s="11">
        <f>Tabela2[[#This Row],[desloc]]/Tabela2[[#This Row],[seconds]]</f>
        <v>0</v>
      </c>
      <c r="KU97" s="11">
        <f>Tabela2[[#This Row],[spd m/s]]*3.6</f>
        <v>0</v>
      </c>
      <c r="KV97" s="23"/>
      <c r="KW97" s="22">
        <f t="shared" si="18"/>
        <v>0</v>
      </c>
      <c r="KX97" s="23">
        <f t="shared" si="19"/>
        <v>0.5</v>
      </c>
      <c r="KY97" s="23">
        <f t="shared" si="20"/>
        <v>0</v>
      </c>
      <c r="KZ97" s="23">
        <f t="shared" si="21"/>
        <v>0</v>
      </c>
      <c r="LA97" s="23">
        <f t="shared" si="22"/>
        <v>0</v>
      </c>
      <c r="LB97" s="23">
        <f t="shared" si="23"/>
        <v>1</v>
      </c>
      <c r="LC97" s="23">
        <f t="shared" si="24"/>
        <v>4</v>
      </c>
      <c r="LD97" s="23">
        <f t="shared" si="25"/>
        <v>0</v>
      </c>
      <c r="LE97" s="23">
        <f t="shared" si="26"/>
        <v>8544.8116110658502</v>
      </c>
      <c r="LF97" s="22">
        <f t="shared" si="35"/>
        <v>0</v>
      </c>
      <c r="LG97" s="23">
        <f t="shared" si="27"/>
        <v>0</v>
      </c>
      <c r="LH97" s="23">
        <f t="shared" si="28"/>
        <v>0</v>
      </c>
      <c r="LI97" s="23">
        <f t="shared" si="29"/>
        <v>8544.8116110658502</v>
      </c>
      <c r="LJ97" s="23">
        <f t="shared" si="30"/>
        <v>8544.8116110658502</v>
      </c>
      <c r="LK97" s="23">
        <f t="shared" si="31"/>
        <v>0.5</v>
      </c>
      <c r="LL97" s="23">
        <f t="shared" si="32"/>
        <v>0</v>
      </c>
      <c r="LM97" s="23">
        <f t="shared" si="33"/>
        <v>1</v>
      </c>
      <c r="LN97" s="23">
        <f t="shared" si="34"/>
        <v>1</v>
      </c>
    </row>
    <row r="98" spans="1:326" x14ac:dyDescent="0.25">
      <c r="A98" s="22">
        <v>80</v>
      </c>
      <c r="B98" s="22">
        <v>2</v>
      </c>
      <c r="C98" s="23" t="s">
        <v>1381</v>
      </c>
      <c r="D98" s="22">
        <v>332</v>
      </c>
      <c r="E98" s="24">
        <v>0.90347222222222223</v>
      </c>
      <c r="F98" s="23" t="s">
        <v>775</v>
      </c>
      <c r="G98" s="23" t="b">
        <v>1</v>
      </c>
      <c r="H98" s="25">
        <v>43538.903680555559</v>
      </c>
      <c r="I98" s="26" t="s">
        <v>180</v>
      </c>
      <c r="J98" s="23" t="s">
        <v>181</v>
      </c>
      <c r="K98" s="11">
        <f>IF(AND(Tabela2[[#This Row],[hora bus]]=H97,Tabela2[[#This Row],[lat bus]]=I97,Tabela2[[#This Row],[lon bus]]=J97),1,0)</f>
        <v>0</v>
      </c>
      <c r="L98" s="23"/>
      <c r="M98" s="11">
        <v>181</v>
      </c>
      <c r="N98" s="11">
        <v>12494.830021888851</v>
      </c>
      <c r="O98" s="11">
        <v>12486.806861253204</v>
      </c>
      <c r="P98" s="11">
        <v>12475.971219330722</v>
      </c>
      <c r="Q98" s="11">
        <v>12416.529272290421</v>
      </c>
      <c r="R98" s="11">
        <v>12334.820621563395</v>
      </c>
      <c r="S98" s="11">
        <v>12320.088836036259</v>
      </c>
      <c r="T98" s="11">
        <v>12301.020183692543</v>
      </c>
      <c r="U98" s="11">
        <v>12288.814142005907</v>
      </c>
      <c r="V98" s="11">
        <v>12271.172379100031</v>
      </c>
      <c r="W98" s="11">
        <v>12257.347773330403</v>
      </c>
      <c r="X98" s="11">
        <v>12244.75714924055</v>
      </c>
      <c r="Y98" s="11">
        <v>12218.091008311309</v>
      </c>
      <c r="Z98" s="11">
        <v>12199.530930423911</v>
      </c>
      <c r="AA98" s="11">
        <v>12174.625643012387</v>
      </c>
      <c r="AB98" s="11">
        <v>12162.874276923478</v>
      </c>
      <c r="AC98" s="11">
        <v>12146.07688209562</v>
      </c>
      <c r="AD98" s="11">
        <v>12121.80903308475</v>
      </c>
      <c r="AE98" s="11">
        <v>12113.01994745246</v>
      </c>
      <c r="AF98" s="11">
        <v>12051.80430932218</v>
      </c>
      <c r="AG98" s="11">
        <v>12030.872930985972</v>
      </c>
      <c r="AH98" s="11">
        <v>12008.271750808733</v>
      </c>
      <c r="AI98" s="11">
        <v>11988.48660329489</v>
      </c>
      <c r="AJ98" s="11">
        <v>11970.387159713189</v>
      </c>
      <c r="AK98" s="11">
        <v>11957.655815437727</v>
      </c>
      <c r="AL98" s="11">
        <v>11934.210824216272</v>
      </c>
      <c r="AM98" s="11">
        <v>11926.006924847261</v>
      </c>
      <c r="AN98" s="11">
        <v>11916.384564365255</v>
      </c>
      <c r="AO98" s="11">
        <v>11912.998509820854</v>
      </c>
      <c r="AP98" s="11">
        <v>11917.713394892624</v>
      </c>
      <c r="AQ98" s="11">
        <v>11928.574183629566</v>
      </c>
      <c r="AR98" s="11">
        <v>11931.665721828511</v>
      </c>
      <c r="AS98" s="11">
        <v>11932.639967432253</v>
      </c>
      <c r="AT98" s="11">
        <v>11946.306747432751</v>
      </c>
      <c r="AU98" s="11">
        <v>11955.055531408401</v>
      </c>
      <c r="AV98" s="11">
        <v>11953.326558570843</v>
      </c>
      <c r="AW98" s="11">
        <v>11960.843739794504</v>
      </c>
      <c r="AX98" s="11">
        <v>11971.095554319198</v>
      </c>
      <c r="AY98" s="11">
        <v>11970.842707840173</v>
      </c>
      <c r="AZ98" s="11">
        <v>11961.312523304416</v>
      </c>
      <c r="BA98" s="11">
        <v>11943.754960262595</v>
      </c>
      <c r="BB98" s="11">
        <v>11906.350739140325</v>
      </c>
      <c r="BC98" s="11">
        <v>11839.952965292594</v>
      </c>
      <c r="BD98" s="11">
        <v>11777.603418943312</v>
      </c>
      <c r="BE98" s="11">
        <v>11763.088392712647</v>
      </c>
      <c r="BF98" s="11">
        <v>11746.976967201908</v>
      </c>
      <c r="BG98" s="11">
        <v>11720.46928104626</v>
      </c>
      <c r="BH98" s="11">
        <v>11716.191749337335</v>
      </c>
      <c r="BI98" s="11">
        <v>11705.844298156573</v>
      </c>
      <c r="BJ98" s="11">
        <v>11686.676337576891</v>
      </c>
      <c r="BK98" s="11">
        <v>11624.333822083925</v>
      </c>
      <c r="BL98" s="11">
        <v>11421.845874307674</v>
      </c>
      <c r="BM98" s="11">
        <v>11327.722095321091</v>
      </c>
      <c r="BN98" s="11">
        <v>11321.736594648884</v>
      </c>
      <c r="BO98" s="11">
        <v>11228.754927625116</v>
      </c>
      <c r="BP98" s="11">
        <v>11234.809367840558</v>
      </c>
      <c r="BQ98" s="11">
        <v>11156.329112075415</v>
      </c>
      <c r="BR98" s="11">
        <v>11088.338786588773</v>
      </c>
      <c r="BS98" s="11">
        <v>11068.2068781655</v>
      </c>
      <c r="BT98" s="11">
        <v>11023.30502409807</v>
      </c>
      <c r="BU98" s="11">
        <v>10978.236571828094</v>
      </c>
      <c r="BV98" s="11">
        <v>10999.797255863332</v>
      </c>
      <c r="BW98" s="11">
        <v>10852.238381205911</v>
      </c>
      <c r="BX98" s="11">
        <v>10746.424904834928</v>
      </c>
      <c r="BY98" s="11">
        <v>10608.921556702628</v>
      </c>
      <c r="BZ98" s="11">
        <v>10579.665221091504</v>
      </c>
      <c r="CA98" s="11">
        <v>10537.351912154953</v>
      </c>
      <c r="CB98" s="11">
        <v>10474.717993386512</v>
      </c>
      <c r="CC98" s="11">
        <v>10354.655366186358</v>
      </c>
      <c r="CD98" s="11">
        <v>10261.833316445753</v>
      </c>
      <c r="CE98" s="11">
        <v>10171.692223757867</v>
      </c>
      <c r="CF98" s="11">
        <v>10092.407299546927</v>
      </c>
      <c r="CG98" s="11">
        <v>9905.3651017099237</v>
      </c>
      <c r="CH98" s="11">
        <v>9834.95217105341</v>
      </c>
      <c r="CI98" s="11">
        <v>9650.6513204742932</v>
      </c>
      <c r="CJ98" s="11">
        <v>9583.7088165695204</v>
      </c>
      <c r="CK98" s="11">
        <v>9497.7240156386524</v>
      </c>
      <c r="CL98" s="11">
        <v>9472.457870991504</v>
      </c>
      <c r="CM98" s="11">
        <v>9426.5227230567671</v>
      </c>
      <c r="CN98" s="11">
        <v>9370.8777662955854</v>
      </c>
      <c r="CO98" s="11">
        <v>9292.6854217545879</v>
      </c>
      <c r="CP98" s="11">
        <v>9243.6795939065596</v>
      </c>
      <c r="CQ98" s="11">
        <v>9056.1565957037456</v>
      </c>
      <c r="CR98" s="11">
        <v>8891.5087192388764</v>
      </c>
      <c r="CS98" s="11">
        <v>8825.81292266327</v>
      </c>
      <c r="CT98" s="11">
        <v>8800.4430877891391</v>
      </c>
      <c r="CU98" s="11">
        <v>8760.9026387819158</v>
      </c>
      <c r="CV98" s="11">
        <v>8667.2948402984148</v>
      </c>
      <c r="CW98" s="11">
        <v>8547.8096427278615</v>
      </c>
      <c r="CX98" s="11">
        <v>8493.3584687182847</v>
      </c>
      <c r="CY98" s="11">
        <v>8440.1224535374513</v>
      </c>
      <c r="CZ98" s="11">
        <v>8390.8037614794721</v>
      </c>
      <c r="DA98" s="11">
        <v>8338.9381727031214</v>
      </c>
      <c r="DB98" s="11">
        <v>8281.0761405486774</v>
      </c>
      <c r="DC98" s="11">
        <v>8184.8866688721628</v>
      </c>
      <c r="DD98" s="11">
        <v>8172.1921294995391</v>
      </c>
      <c r="DE98" s="11">
        <v>8140.4311274955307</v>
      </c>
      <c r="DF98" s="11">
        <v>8125.0370069362552</v>
      </c>
      <c r="DG98" s="11">
        <v>8069.8907934106028</v>
      </c>
      <c r="DH98" s="11">
        <v>8022.5957229481828</v>
      </c>
      <c r="DI98" s="11">
        <v>7967.1136504935848</v>
      </c>
      <c r="DJ98" s="11">
        <v>7899.5679134541988</v>
      </c>
      <c r="DK98" s="11">
        <v>7639.7012402337068</v>
      </c>
      <c r="DL98" s="11">
        <v>7636.0691887838138</v>
      </c>
      <c r="DM98" s="11">
        <v>7598.3990282503028</v>
      </c>
      <c r="DN98" s="11">
        <v>7538.8375537889115</v>
      </c>
      <c r="DO98" s="11">
        <v>7526.6387756347658</v>
      </c>
      <c r="DP98" s="11">
        <v>7468.0648688645761</v>
      </c>
      <c r="DQ98" s="11">
        <v>7474.0878783274411</v>
      </c>
      <c r="DR98" s="11">
        <v>7467.8548258348064</v>
      </c>
      <c r="DS98" s="11">
        <v>7458.6120677505369</v>
      </c>
      <c r="DT98" s="11">
        <v>7442.2769944928086</v>
      </c>
      <c r="DU98" s="11">
        <v>7431.2670545420351</v>
      </c>
      <c r="DV98" s="11">
        <v>7419.21554123652</v>
      </c>
      <c r="DW98" s="11">
        <v>7411.2437116621441</v>
      </c>
      <c r="DX98" s="11">
        <v>7272.7703676481406</v>
      </c>
      <c r="DY98" s="11">
        <v>7277.077115747491</v>
      </c>
      <c r="DZ98" s="11">
        <v>7242.7517113126205</v>
      </c>
      <c r="EA98" s="11">
        <v>7131.0070280574619</v>
      </c>
      <c r="EB98" s="11">
        <v>7121.5129475686344</v>
      </c>
      <c r="EC98" s="11">
        <v>6953.9809014249222</v>
      </c>
      <c r="ED98" s="11">
        <v>6898.1675387696978</v>
      </c>
      <c r="EE98" s="11">
        <v>6665.5885433667117</v>
      </c>
      <c r="EF98" s="11">
        <v>6480.7589751865062</v>
      </c>
      <c r="EG98" s="11">
        <v>6324.0994538489767</v>
      </c>
      <c r="EH98" s="11">
        <v>6204.7229073207427</v>
      </c>
      <c r="EI98" s="11">
        <v>6142.8329386899732</v>
      </c>
      <c r="EJ98" s="11">
        <v>6090.2434964699059</v>
      </c>
      <c r="EK98" s="11">
        <v>6008.2781424026871</v>
      </c>
      <c r="EL98" s="11">
        <v>5996.6708102008115</v>
      </c>
      <c r="EM98" s="11">
        <v>5909.9308364153067</v>
      </c>
      <c r="EN98" s="11">
        <v>5822.2842564530247</v>
      </c>
      <c r="EO98" s="11">
        <v>5782.8061801466947</v>
      </c>
      <c r="EP98" s="11">
        <v>5659.5597463704444</v>
      </c>
      <c r="EQ98" s="11">
        <v>5606.6647382784813</v>
      </c>
      <c r="ER98" s="11">
        <v>5493.1424353024422</v>
      </c>
      <c r="ES98" s="11">
        <v>5450.9531240578535</v>
      </c>
      <c r="ET98" s="11">
        <v>5389.1980921946515</v>
      </c>
      <c r="EU98" s="11">
        <v>5341.0128759711633</v>
      </c>
      <c r="EV98" s="11">
        <v>5285.7083281965679</v>
      </c>
      <c r="EW98" s="11">
        <v>5076.107743762178</v>
      </c>
      <c r="EX98" s="11">
        <v>5035.3179065443346</v>
      </c>
      <c r="EY98" s="11">
        <v>4897.7790061573514</v>
      </c>
      <c r="EZ98" s="11">
        <v>4779.2968546071406</v>
      </c>
      <c r="FA98" s="11">
        <v>4728.6634524423889</v>
      </c>
      <c r="FB98" s="11">
        <v>4698.6128276214422</v>
      </c>
      <c r="FC98" s="11">
        <v>4652.3888470557022</v>
      </c>
      <c r="FD98" s="11">
        <v>4544.0658852060396</v>
      </c>
      <c r="FE98" s="11">
        <v>4397.5864604248</v>
      </c>
      <c r="FF98" s="11">
        <v>4390.6720692036524</v>
      </c>
      <c r="FG98" s="11">
        <v>4353.1186516683247</v>
      </c>
      <c r="FH98" s="11">
        <v>4281.8363979768328</v>
      </c>
      <c r="FI98" s="11">
        <v>4250.6512514056603</v>
      </c>
      <c r="FJ98" s="11">
        <v>4244.9551524831841</v>
      </c>
      <c r="FK98" s="11">
        <v>4239.8260587117411</v>
      </c>
      <c r="FL98" s="11">
        <v>4237.7931543450059</v>
      </c>
      <c r="FM98" s="11">
        <v>4224.2724789605008</v>
      </c>
      <c r="FN98" s="11">
        <v>4234.6689263671942</v>
      </c>
      <c r="FO98" s="11">
        <v>4231.0886205280267</v>
      </c>
      <c r="FP98" s="11">
        <v>4226.290702566278</v>
      </c>
      <c r="FQ98" s="11">
        <v>4228.5980826356226</v>
      </c>
      <c r="FR98" s="11">
        <v>4204.656449796521</v>
      </c>
      <c r="FS98" s="11">
        <v>4169.1574614024239</v>
      </c>
      <c r="FT98" s="11">
        <v>4104.1062958459715</v>
      </c>
      <c r="FU98" s="11">
        <v>3997.1503362433723</v>
      </c>
      <c r="FV98" s="11">
        <v>3961.2276390458992</v>
      </c>
      <c r="FW98" s="11">
        <v>3932.6165803190138</v>
      </c>
      <c r="FX98" s="11">
        <v>3903.0754862512085</v>
      </c>
      <c r="FY98" s="11">
        <v>3879.9500737695557</v>
      </c>
      <c r="FZ98" s="11">
        <v>3850.7269345644208</v>
      </c>
      <c r="GA98" s="11">
        <v>3831.2431594816203</v>
      </c>
      <c r="GB98" s="11">
        <v>3805.7232506611367</v>
      </c>
      <c r="GC98" s="11">
        <v>3782.7486158093375</v>
      </c>
      <c r="GD98" s="11">
        <v>3770.1003639084192</v>
      </c>
      <c r="GE98" s="11">
        <v>3759.1567077955697</v>
      </c>
      <c r="GF98" s="11">
        <v>3752.8605254405684</v>
      </c>
      <c r="GG98" s="11">
        <v>3742.1280371816729</v>
      </c>
      <c r="GH98" s="11">
        <v>3736.9313375746287</v>
      </c>
      <c r="GI98" s="11">
        <v>3719.518184841726</v>
      </c>
      <c r="GJ98" s="11">
        <v>3696.8751623220733</v>
      </c>
      <c r="GK98" s="11">
        <v>3670.9464777888688</v>
      </c>
      <c r="GL98" s="11">
        <v>3670.2321925399865</v>
      </c>
      <c r="GM98" s="11">
        <v>3639.0715273080828</v>
      </c>
      <c r="GN98" s="11">
        <v>3618.0907585315094</v>
      </c>
      <c r="GO98" s="11">
        <v>3585.3597818304711</v>
      </c>
      <c r="GP98" s="11">
        <v>3500.8262318940651</v>
      </c>
      <c r="GQ98" s="11">
        <v>3361.8170545242042</v>
      </c>
      <c r="GR98" s="11">
        <v>3204.9592116572612</v>
      </c>
      <c r="GS98" s="11">
        <v>3142.4129130006399</v>
      </c>
      <c r="GT98" s="11">
        <v>3124.5314181374547</v>
      </c>
      <c r="GU98" s="11">
        <v>3102.6513796517183</v>
      </c>
      <c r="GV98" s="11">
        <v>3083.5496496731384</v>
      </c>
      <c r="GW98" s="11">
        <v>3066.7075448449477</v>
      </c>
      <c r="GX98" s="11">
        <v>3054.2380416407382</v>
      </c>
      <c r="GY98" s="11">
        <v>2975.1256817304334</v>
      </c>
      <c r="GZ98" s="11">
        <v>3027.9698590172184</v>
      </c>
      <c r="HA98" s="11">
        <v>3028.346690468305</v>
      </c>
      <c r="HB98" s="11">
        <v>3022.7340469933683</v>
      </c>
      <c r="HC98" s="11">
        <v>3018.5672889479765</v>
      </c>
      <c r="HD98" s="11">
        <v>3016.526830282517</v>
      </c>
      <c r="HE98" s="11">
        <v>2994.3093104007198</v>
      </c>
      <c r="HF98" s="11">
        <v>2881.7472934388247</v>
      </c>
      <c r="HG98" s="11">
        <v>2807.689199971072</v>
      </c>
      <c r="HH98" s="11">
        <v>2733.7200144941653</v>
      </c>
      <c r="HI98" s="11">
        <v>2701.2049799988645</v>
      </c>
      <c r="HJ98" s="11">
        <v>2677.3010121789107</v>
      </c>
      <c r="HK98" s="11">
        <v>2642.1452234544495</v>
      </c>
      <c r="HL98" s="11">
        <v>2618.2697241880078</v>
      </c>
      <c r="HM98" s="11">
        <v>2570.9324231543633</v>
      </c>
      <c r="HN98" s="11">
        <v>2523.2170496529066</v>
      </c>
      <c r="HO98" s="11">
        <v>2497.2283369302413</v>
      </c>
      <c r="HP98" s="11">
        <v>2520.8783595114842</v>
      </c>
      <c r="HQ98" s="11">
        <v>2513.5019377765484</v>
      </c>
      <c r="HR98" s="11">
        <v>2434.6425906169516</v>
      </c>
      <c r="HS98" s="11">
        <v>2458.9627482649398</v>
      </c>
      <c r="HT98" s="11">
        <v>2470.460644271785</v>
      </c>
      <c r="HU98" s="11">
        <v>2435.9633796907578</v>
      </c>
      <c r="HV98" s="11">
        <v>2432.6787999269081</v>
      </c>
      <c r="HW98" s="11">
        <v>2413.7913812433303</v>
      </c>
      <c r="HX98" s="11">
        <v>2387.5650090555741</v>
      </c>
      <c r="HY98" s="11">
        <v>2344.3493091310174</v>
      </c>
      <c r="HZ98" s="11">
        <v>2188.750476774776</v>
      </c>
      <c r="IA98" s="11">
        <v>2044.5086158057927</v>
      </c>
      <c r="IB98" s="11">
        <v>1996.4109547502123</v>
      </c>
      <c r="IC98" s="11">
        <v>1943.3368539695191</v>
      </c>
      <c r="ID98" s="11">
        <v>1895.9788842892378</v>
      </c>
      <c r="IE98" s="11">
        <v>1841.0549582178655</v>
      </c>
      <c r="IF98" s="11">
        <v>1716.1282856158193</v>
      </c>
      <c r="IG98" s="11">
        <v>1688.2153926712049</v>
      </c>
      <c r="IH98" s="11">
        <v>1645.1900775298586</v>
      </c>
      <c r="II98" s="11">
        <v>1608.0595996043949</v>
      </c>
      <c r="IJ98" s="11">
        <v>1556.9650825410936</v>
      </c>
      <c r="IK98" s="11">
        <v>1518.744778793103</v>
      </c>
      <c r="IL98" s="11">
        <v>1476.6965474813971</v>
      </c>
      <c r="IM98" s="11">
        <v>1413.7862623557501</v>
      </c>
      <c r="IN98" s="11">
        <v>1277.4351425166342</v>
      </c>
      <c r="IO98" s="11">
        <v>1245.707871629716</v>
      </c>
      <c r="IP98" s="11">
        <v>1244.1123116757026</v>
      </c>
      <c r="IQ98" s="11">
        <v>1188.3625030000048</v>
      </c>
      <c r="IR98" s="11">
        <v>1119.5626163135059</v>
      </c>
      <c r="IS98" s="11">
        <v>1079.8233575691897</v>
      </c>
      <c r="IT98" s="11">
        <v>1056.6418165077507</v>
      </c>
      <c r="IU98" s="11">
        <v>1039.0072543057934</v>
      </c>
      <c r="IV98" s="11">
        <v>1032.9277386045574</v>
      </c>
      <c r="IW98" s="11">
        <v>1022.2648410141051</v>
      </c>
      <c r="IX98" s="11">
        <v>1001.0449233780516</v>
      </c>
      <c r="IY98" s="11">
        <v>960.06595823541738</v>
      </c>
      <c r="IZ98" s="11">
        <v>909.80406718309393</v>
      </c>
      <c r="JA98" s="11">
        <v>817.74160155906702</v>
      </c>
      <c r="JB98" s="11">
        <v>709.14698865376909</v>
      </c>
      <c r="JC98" s="11">
        <v>631.113205344893</v>
      </c>
      <c r="JD98" s="11">
        <v>615.42605027019806</v>
      </c>
      <c r="JE98" s="11">
        <v>603.94687478319224</v>
      </c>
      <c r="JF98" s="11">
        <v>595.80297619105954</v>
      </c>
      <c r="JG98" s="11">
        <v>512.39810066415293</v>
      </c>
      <c r="JH98" s="11">
        <v>475.05871582598479</v>
      </c>
      <c r="JI98" s="11">
        <v>470.5333558332307</v>
      </c>
      <c r="JJ98" s="11">
        <v>470.64402267415795</v>
      </c>
      <c r="JK98" s="11">
        <v>407.33748515519619</v>
      </c>
      <c r="JL98" s="11">
        <v>420.18994728216848</v>
      </c>
      <c r="JM98" s="11">
        <v>402.81169551169802</v>
      </c>
      <c r="JN98" s="11">
        <v>244.39751616084783</v>
      </c>
      <c r="JO98" s="11">
        <v>237.09222676006908</v>
      </c>
      <c r="JP98" s="11">
        <v>304.33239840489472</v>
      </c>
      <c r="JQ98" s="11">
        <v>303.62640806385014</v>
      </c>
      <c r="JR98" s="11">
        <v>270.3163286560212</v>
      </c>
      <c r="JS98" s="11">
        <v>100.98036145272199</v>
      </c>
      <c r="JT98" s="11">
        <v>39.0418020819708</v>
      </c>
      <c r="JU98" s="11">
        <v>48.017611299567378</v>
      </c>
      <c r="JV98" s="11">
        <v>31.402974272123217</v>
      </c>
      <c r="JW98" s="11">
        <v>7.8586026575067081E-12</v>
      </c>
      <c r="JX98" s="11">
        <v>37.564796908050909</v>
      </c>
      <c r="JY98" s="11">
        <v>64.449557675195777</v>
      </c>
      <c r="JZ98" s="11">
        <v>82.717047827534969</v>
      </c>
      <c r="KA98" s="11">
        <v>105.2437448076752</v>
      </c>
      <c r="KB98" s="11">
        <v>124.0541093082452</v>
      </c>
      <c r="KC98" s="11">
        <v>137.74865174475786</v>
      </c>
      <c r="KD98" s="11">
        <v>150.36945591479594</v>
      </c>
      <c r="KE98" s="11">
        <v>146.69793451088617</v>
      </c>
      <c r="KF98" s="11">
        <v>136.39069394333774</v>
      </c>
      <c r="KG98" s="11">
        <v>113.68775145257749</v>
      </c>
      <c r="KH98" s="11">
        <v>104.94345569878458</v>
      </c>
      <c r="KI98" s="11">
        <v>76.998064035955423</v>
      </c>
      <c r="KJ98" s="11">
        <v>71.992791915151528</v>
      </c>
      <c r="KK98" s="11">
        <v>65.954048565733444</v>
      </c>
      <c r="KL98" s="23"/>
      <c r="KM98" s="11">
        <f>SMALL(Tabela2[[#This Row],[1]:[285]],1)</f>
        <v>7.8586026575067081E-12</v>
      </c>
      <c r="KN98" s="11">
        <f>MATCH(Tabela2[[#This Row],[1° menor]],Tabela2[[#This Row],[1]:[285]],0)</f>
        <v>270</v>
      </c>
      <c r="KO9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98" s="11">
        <f>VLOOKUP(Tabela2[[#This Row],[Shape]],shape!A:D,4,0)+VLOOKUP(Tabela2[[#This Row],[Shape]]+1,shape!A:E,5,0)*Tabela2[[#This Row],[% avanc]]</f>
        <v>8544.8116110658502</v>
      </c>
      <c r="KQ98" s="15">
        <f>Tabela2[[#This Row],[8686,881807]]/Tabela2[[#Headers],[8686,881807]]</f>
        <v>0.98364543237831692</v>
      </c>
      <c r="KR98" s="11">
        <f>Tabela2[[#This Row],[8686,881807]]-KP97</f>
        <v>0</v>
      </c>
      <c r="KS98" s="11">
        <f>(Tabela2[[#This Row],[hora bus]]-H97)*86400</f>
        <v>29.000000492669642</v>
      </c>
      <c r="KT98" s="11">
        <f>Tabela2[[#This Row],[desloc]]/Tabela2[[#This Row],[seconds]]</f>
        <v>0</v>
      </c>
      <c r="KU98" s="11">
        <f>Tabela2[[#This Row],[spd m/s]]*3.6</f>
        <v>0</v>
      </c>
      <c r="KV98" s="23"/>
      <c r="KW98" s="22">
        <f t="shared" si="18"/>
        <v>0</v>
      </c>
      <c r="KX98" s="23">
        <f t="shared" si="19"/>
        <v>0.5</v>
      </c>
      <c r="KY98" s="23">
        <f t="shared" si="20"/>
        <v>0</v>
      </c>
      <c r="KZ98" s="23">
        <f t="shared" si="21"/>
        <v>0</v>
      </c>
      <c r="LA98" s="23">
        <f t="shared" si="22"/>
        <v>0</v>
      </c>
      <c r="LB98" s="23">
        <f t="shared" si="23"/>
        <v>1</v>
      </c>
      <c r="LC98" s="23">
        <f t="shared" si="24"/>
        <v>3</v>
      </c>
      <c r="LD98" s="23">
        <f t="shared" si="25"/>
        <v>0</v>
      </c>
      <c r="LE98" s="23">
        <f t="shared" si="26"/>
        <v>8544.8116110658502</v>
      </c>
      <c r="LF98" s="22">
        <f t="shared" si="35"/>
        <v>0</v>
      </c>
      <c r="LG98" s="23">
        <f t="shared" si="27"/>
        <v>0</v>
      </c>
      <c r="LH98" s="23">
        <f t="shared" si="28"/>
        <v>0</v>
      </c>
      <c r="LI98" s="23">
        <f t="shared" si="29"/>
        <v>8544.8116110658502</v>
      </c>
      <c r="LJ98" s="23">
        <f t="shared" si="30"/>
        <v>8544.8116110658502</v>
      </c>
      <c r="LK98" s="23">
        <f t="shared" si="31"/>
        <v>0.5</v>
      </c>
      <c r="LL98" s="23">
        <f t="shared" si="32"/>
        <v>0</v>
      </c>
      <c r="LM98" s="23">
        <f t="shared" si="33"/>
        <v>1</v>
      </c>
      <c r="LN98" s="23">
        <f t="shared" si="34"/>
        <v>1</v>
      </c>
    </row>
    <row r="99" spans="1:326" x14ac:dyDescent="0.25">
      <c r="A99" s="22">
        <v>81</v>
      </c>
      <c r="B99" s="22">
        <v>2</v>
      </c>
      <c r="C99" s="23" t="s">
        <v>1382</v>
      </c>
      <c r="D99" s="22">
        <v>332</v>
      </c>
      <c r="E99" s="24">
        <v>0.90416666666666667</v>
      </c>
      <c r="F99" s="23" t="s">
        <v>775</v>
      </c>
      <c r="G99" s="23" t="b">
        <v>1</v>
      </c>
      <c r="H99" s="25">
        <v>43538.90421296296</v>
      </c>
      <c r="I99" s="26" t="s">
        <v>180</v>
      </c>
      <c r="J99" s="23" t="s">
        <v>181</v>
      </c>
      <c r="K99" s="11">
        <f>IF(AND(Tabela2[[#This Row],[hora bus]]=H98,Tabela2[[#This Row],[lat bus]]=I98,Tabela2[[#This Row],[lon bus]]=J98),1,0)</f>
        <v>0</v>
      </c>
      <c r="L99" s="23"/>
      <c r="M99" s="11">
        <v>184</v>
      </c>
      <c r="N99" s="11">
        <v>12494.830021888851</v>
      </c>
      <c r="O99" s="11">
        <v>12486.806861253204</v>
      </c>
      <c r="P99" s="11">
        <v>12475.971219330722</v>
      </c>
      <c r="Q99" s="11">
        <v>12416.529272290421</v>
      </c>
      <c r="R99" s="11">
        <v>12334.820621563395</v>
      </c>
      <c r="S99" s="11">
        <v>12320.088836036259</v>
      </c>
      <c r="T99" s="11">
        <v>12301.020183692543</v>
      </c>
      <c r="U99" s="11">
        <v>12288.814142005907</v>
      </c>
      <c r="V99" s="11">
        <v>12271.172379100031</v>
      </c>
      <c r="W99" s="11">
        <v>12257.347773330403</v>
      </c>
      <c r="X99" s="11">
        <v>12244.75714924055</v>
      </c>
      <c r="Y99" s="11">
        <v>12218.091008311309</v>
      </c>
      <c r="Z99" s="11">
        <v>12199.530930423911</v>
      </c>
      <c r="AA99" s="11">
        <v>12174.625643012387</v>
      </c>
      <c r="AB99" s="11">
        <v>12162.874276923478</v>
      </c>
      <c r="AC99" s="11">
        <v>12146.07688209562</v>
      </c>
      <c r="AD99" s="11">
        <v>12121.80903308475</v>
      </c>
      <c r="AE99" s="11">
        <v>12113.01994745246</v>
      </c>
      <c r="AF99" s="11">
        <v>12051.80430932218</v>
      </c>
      <c r="AG99" s="11">
        <v>12030.872930985972</v>
      </c>
      <c r="AH99" s="11">
        <v>12008.271750808733</v>
      </c>
      <c r="AI99" s="11">
        <v>11988.48660329489</v>
      </c>
      <c r="AJ99" s="11">
        <v>11970.387159713189</v>
      </c>
      <c r="AK99" s="11">
        <v>11957.655815437727</v>
      </c>
      <c r="AL99" s="11">
        <v>11934.210824216272</v>
      </c>
      <c r="AM99" s="11">
        <v>11926.006924847261</v>
      </c>
      <c r="AN99" s="11">
        <v>11916.384564365255</v>
      </c>
      <c r="AO99" s="11">
        <v>11912.998509820854</v>
      </c>
      <c r="AP99" s="11">
        <v>11917.713394892624</v>
      </c>
      <c r="AQ99" s="11">
        <v>11928.574183629566</v>
      </c>
      <c r="AR99" s="11">
        <v>11931.665721828511</v>
      </c>
      <c r="AS99" s="11">
        <v>11932.639967432253</v>
      </c>
      <c r="AT99" s="11">
        <v>11946.306747432751</v>
      </c>
      <c r="AU99" s="11">
        <v>11955.055531408401</v>
      </c>
      <c r="AV99" s="11">
        <v>11953.326558570843</v>
      </c>
      <c r="AW99" s="11">
        <v>11960.843739794504</v>
      </c>
      <c r="AX99" s="11">
        <v>11971.095554319198</v>
      </c>
      <c r="AY99" s="11">
        <v>11970.842707840173</v>
      </c>
      <c r="AZ99" s="11">
        <v>11961.312523304416</v>
      </c>
      <c r="BA99" s="11">
        <v>11943.754960262595</v>
      </c>
      <c r="BB99" s="11">
        <v>11906.350739140325</v>
      </c>
      <c r="BC99" s="11">
        <v>11839.952965292594</v>
      </c>
      <c r="BD99" s="11">
        <v>11777.603418943312</v>
      </c>
      <c r="BE99" s="11">
        <v>11763.088392712647</v>
      </c>
      <c r="BF99" s="11">
        <v>11746.976967201908</v>
      </c>
      <c r="BG99" s="11">
        <v>11720.46928104626</v>
      </c>
      <c r="BH99" s="11">
        <v>11716.191749337335</v>
      </c>
      <c r="BI99" s="11">
        <v>11705.844298156573</v>
      </c>
      <c r="BJ99" s="11">
        <v>11686.676337576891</v>
      </c>
      <c r="BK99" s="11">
        <v>11624.333822083925</v>
      </c>
      <c r="BL99" s="11">
        <v>11421.845874307674</v>
      </c>
      <c r="BM99" s="11">
        <v>11327.722095321091</v>
      </c>
      <c r="BN99" s="11">
        <v>11321.736594648884</v>
      </c>
      <c r="BO99" s="11">
        <v>11228.754927625116</v>
      </c>
      <c r="BP99" s="11">
        <v>11234.809367840558</v>
      </c>
      <c r="BQ99" s="11">
        <v>11156.329112075415</v>
      </c>
      <c r="BR99" s="11">
        <v>11088.338786588773</v>
      </c>
      <c r="BS99" s="11">
        <v>11068.2068781655</v>
      </c>
      <c r="BT99" s="11">
        <v>11023.30502409807</v>
      </c>
      <c r="BU99" s="11">
        <v>10978.236571828094</v>
      </c>
      <c r="BV99" s="11">
        <v>10999.797255863332</v>
      </c>
      <c r="BW99" s="11">
        <v>10852.238381205911</v>
      </c>
      <c r="BX99" s="11">
        <v>10746.424904834928</v>
      </c>
      <c r="BY99" s="11">
        <v>10608.921556702628</v>
      </c>
      <c r="BZ99" s="11">
        <v>10579.665221091504</v>
      </c>
      <c r="CA99" s="11">
        <v>10537.351912154953</v>
      </c>
      <c r="CB99" s="11">
        <v>10474.717993386512</v>
      </c>
      <c r="CC99" s="11">
        <v>10354.655366186358</v>
      </c>
      <c r="CD99" s="11">
        <v>10261.833316445753</v>
      </c>
      <c r="CE99" s="11">
        <v>10171.692223757867</v>
      </c>
      <c r="CF99" s="11">
        <v>10092.407299546927</v>
      </c>
      <c r="CG99" s="11">
        <v>9905.3651017099237</v>
      </c>
      <c r="CH99" s="11">
        <v>9834.95217105341</v>
      </c>
      <c r="CI99" s="11">
        <v>9650.6513204742932</v>
      </c>
      <c r="CJ99" s="11">
        <v>9583.7088165695204</v>
      </c>
      <c r="CK99" s="11">
        <v>9497.7240156386524</v>
      </c>
      <c r="CL99" s="11">
        <v>9472.457870991504</v>
      </c>
      <c r="CM99" s="11">
        <v>9426.5227230567671</v>
      </c>
      <c r="CN99" s="11">
        <v>9370.8777662955854</v>
      </c>
      <c r="CO99" s="11">
        <v>9292.6854217545879</v>
      </c>
      <c r="CP99" s="11">
        <v>9243.6795939065596</v>
      </c>
      <c r="CQ99" s="11">
        <v>9056.1565957037456</v>
      </c>
      <c r="CR99" s="11">
        <v>8891.5087192388764</v>
      </c>
      <c r="CS99" s="11">
        <v>8825.81292266327</v>
      </c>
      <c r="CT99" s="11">
        <v>8800.4430877891391</v>
      </c>
      <c r="CU99" s="11">
        <v>8760.9026387819158</v>
      </c>
      <c r="CV99" s="11">
        <v>8667.2948402984148</v>
      </c>
      <c r="CW99" s="11">
        <v>8547.8096427278615</v>
      </c>
      <c r="CX99" s="11">
        <v>8493.3584687182847</v>
      </c>
      <c r="CY99" s="11">
        <v>8440.1224535374513</v>
      </c>
      <c r="CZ99" s="11">
        <v>8390.8037614794721</v>
      </c>
      <c r="DA99" s="11">
        <v>8338.9381727031214</v>
      </c>
      <c r="DB99" s="11">
        <v>8281.0761405486774</v>
      </c>
      <c r="DC99" s="11">
        <v>8184.8866688721628</v>
      </c>
      <c r="DD99" s="11">
        <v>8172.1921294995391</v>
      </c>
      <c r="DE99" s="11">
        <v>8140.4311274955307</v>
      </c>
      <c r="DF99" s="11">
        <v>8125.0370069362552</v>
      </c>
      <c r="DG99" s="11">
        <v>8069.8907934106028</v>
      </c>
      <c r="DH99" s="11">
        <v>8022.5957229481828</v>
      </c>
      <c r="DI99" s="11">
        <v>7967.1136504935848</v>
      </c>
      <c r="DJ99" s="11">
        <v>7899.5679134541988</v>
      </c>
      <c r="DK99" s="11">
        <v>7639.7012402337068</v>
      </c>
      <c r="DL99" s="11">
        <v>7636.0691887838138</v>
      </c>
      <c r="DM99" s="11">
        <v>7598.3990282503028</v>
      </c>
      <c r="DN99" s="11">
        <v>7538.8375537889115</v>
      </c>
      <c r="DO99" s="11">
        <v>7526.6387756347658</v>
      </c>
      <c r="DP99" s="11">
        <v>7468.0648688645761</v>
      </c>
      <c r="DQ99" s="11">
        <v>7474.0878783274411</v>
      </c>
      <c r="DR99" s="11">
        <v>7467.8548258348064</v>
      </c>
      <c r="DS99" s="11">
        <v>7458.6120677505369</v>
      </c>
      <c r="DT99" s="11">
        <v>7442.2769944928086</v>
      </c>
      <c r="DU99" s="11">
        <v>7431.2670545420351</v>
      </c>
      <c r="DV99" s="11">
        <v>7419.21554123652</v>
      </c>
      <c r="DW99" s="11">
        <v>7411.2437116621441</v>
      </c>
      <c r="DX99" s="11">
        <v>7272.7703676481406</v>
      </c>
      <c r="DY99" s="11">
        <v>7277.077115747491</v>
      </c>
      <c r="DZ99" s="11">
        <v>7242.7517113126205</v>
      </c>
      <c r="EA99" s="11">
        <v>7131.0070280574619</v>
      </c>
      <c r="EB99" s="11">
        <v>7121.5129475686344</v>
      </c>
      <c r="EC99" s="11">
        <v>6953.9809014249222</v>
      </c>
      <c r="ED99" s="11">
        <v>6898.1675387696978</v>
      </c>
      <c r="EE99" s="11">
        <v>6665.5885433667117</v>
      </c>
      <c r="EF99" s="11">
        <v>6480.7589751865062</v>
      </c>
      <c r="EG99" s="11">
        <v>6324.0994538489767</v>
      </c>
      <c r="EH99" s="11">
        <v>6204.7229073207427</v>
      </c>
      <c r="EI99" s="11">
        <v>6142.8329386899732</v>
      </c>
      <c r="EJ99" s="11">
        <v>6090.2434964699059</v>
      </c>
      <c r="EK99" s="11">
        <v>6008.2781424026871</v>
      </c>
      <c r="EL99" s="11">
        <v>5996.6708102008115</v>
      </c>
      <c r="EM99" s="11">
        <v>5909.9308364153067</v>
      </c>
      <c r="EN99" s="11">
        <v>5822.2842564530247</v>
      </c>
      <c r="EO99" s="11">
        <v>5782.8061801466947</v>
      </c>
      <c r="EP99" s="11">
        <v>5659.5597463704444</v>
      </c>
      <c r="EQ99" s="11">
        <v>5606.6647382784813</v>
      </c>
      <c r="ER99" s="11">
        <v>5493.1424353024422</v>
      </c>
      <c r="ES99" s="11">
        <v>5450.9531240578535</v>
      </c>
      <c r="ET99" s="11">
        <v>5389.1980921946515</v>
      </c>
      <c r="EU99" s="11">
        <v>5341.0128759711633</v>
      </c>
      <c r="EV99" s="11">
        <v>5285.7083281965679</v>
      </c>
      <c r="EW99" s="11">
        <v>5076.107743762178</v>
      </c>
      <c r="EX99" s="11">
        <v>5035.3179065443346</v>
      </c>
      <c r="EY99" s="11">
        <v>4897.7790061573514</v>
      </c>
      <c r="EZ99" s="11">
        <v>4779.2968546071406</v>
      </c>
      <c r="FA99" s="11">
        <v>4728.6634524423889</v>
      </c>
      <c r="FB99" s="11">
        <v>4698.6128276214422</v>
      </c>
      <c r="FC99" s="11">
        <v>4652.3888470557022</v>
      </c>
      <c r="FD99" s="11">
        <v>4544.0658852060396</v>
      </c>
      <c r="FE99" s="11">
        <v>4397.5864604248</v>
      </c>
      <c r="FF99" s="11">
        <v>4390.6720692036524</v>
      </c>
      <c r="FG99" s="11">
        <v>4353.1186516683247</v>
      </c>
      <c r="FH99" s="11">
        <v>4281.8363979768328</v>
      </c>
      <c r="FI99" s="11">
        <v>4250.6512514056603</v>
      </c>
      <c r="FJ99" s="11">
        <v>4244.9551524831841</v>
      </c>
      <c r="FK99" s="11">
        <v>4239.8260587117411</v>
      </c>
      <c r="FL99" s="11">
        <v>4237.7931543450059</v>
      </c>
      <c r="FM99" s="11">
        <v>4224.2724789605008</v>
      </c>
      <c r="FN99" s="11">
        <v>4234.6689263671942</v>
      </c>
      <c r="FO99" s="11">
        <v>4231.0886205280267</v>
      </c>
      <c r="FP99" s="11">
        <v>4226.290702566278</v>
      </c>
      <c r="FQ99" s="11">
        <v>4228.5980826356226</v>
      </c>
      <c r="FR99" s="11">
        <v>4204.656449796521</v>
      </c>
      <c r="FS99" s="11">
        <v>4169.1574614024239</v>
      </c>
      <c r="FT99" s="11">
        <v>4104.1062958459715</v>
      </c>
      <c r="FU99" s="11">
        <v>3997.1503362433723</v>
      </c>
      <c r="FV99" s="11">
        <v>3961.2276390458992</v>
      </c>
      <c r="FW99" s="11">
        <v>3932.6165803190138</v>
      </c>
      <c r="FX99" s="11">
        <v>3903.0754862512085</v>
      </c>
      <c r="FY99" s="11">
        <v>3879.9500737695557</v>
      </c>
      <c r="FZ99" s="11">
        <v>3850.7269345644208</v>
      </c>
      <c r="GA99" s="11">
        <v>3831.2431594816203</v>
      </c>
      <c r="GB99" s="11">
        <v>3805.7232506611367</v>
      </c>
      <c r="GC99" s="11">
        <v>3782.7486158093375</v>
      </c>
      <c r="GD99" s="11">
        <v>3770.1003639084192</v>
      </c>
      <c r="GE99" s="11">
        <v>3759.1567077955697</v>
      </c>
      <c r="GF99" s="11">
        <v>3752.8605254405684</v>
      </c>
      <c r="GG99" s="11">
        <v>3742.1280371816729</v>
      </c>
      <c r="GH99" s="11">
        <v>3736.9313375746287</v>
      </c>
      <c r="GI99" s="11">
        <v>3719.518184841726</v>
      </c>
      <c r="GJ99" s="11">
        <v>3696.8751623220733</v>
      </c>
      <c r="GK99" s="11">
        <v>3670.9464777888688</v>
      </c>
      <c r="GL99" s="11">
        <v>3670.2321925399865</v>
      </c>
      <c r="GM99" s="11">
        <v>3639.0715273080828</v>
      </c>
      <c r="GN99" s="11">
        <v>3618.0907585315094</v>
      </c>
      <c r="GO99" s="11">
        <v>3585.3597818304711</v>
      </c>
      <c r="GP99" s="11">
        <v>3500.8262318940651</v>
      </c>
      <c r="GQ99" s="11">
        <v>3361.8170545242042</v>
      </c>
      <c r="GR99" s="11">
        <v>3204.9592116572612</v>
      </c>
      <c r="GS99" s="11">
        <v>3142.4129130006399</v>
      </c>
      <c r="GT99" s="11">
        <v>3124.5314181374547</v>
      </c>
      <c r="GU99" s="11">
        <v>3102.6513796517183</v>
      </c>
      <c r="GV99" s="11">
        <v>3083.5496496731384</v>
      </c>
      <c r="GW99" s="11">
        <v>3066.7075448449477</v>
      </c>
      <c r="GX99" s="11">
        <v>3054.2380416407382</v>
      </c>
      <c r="GY99" s="11">
        <v>2975.1256817304334</v>
      </c>
      <c r="GZ99" s="11">
        <v>3027.9698590172184</v>
      </c>
      <c r="HA99" s="11">
        <v>3028.346690468305</v>
      </c>
      <c r="HB99" s="11">
        <v>3022.7340469933683</v>
      </c>
      <c r="HC99" s="11">
        <v>3018.5672889479765</v>
      </c>
      <c r="HD99" s="11">
        <v>3016.526830282517</v>
      </c>
      <c r="HE99" s="11">
        <v>2994.3093104007198</v>
      </c>
      <c r="HF99" s="11">
        <v>2881.7472934388247</v>
      </c>
      <c r="HG99" s="11">
        <v>2807.689199971072</v>
      </c>
      <c r="HH99" s="11">
        <v>2733.7200144941653</v>
      </c>
      <c r="HI99" s="11">
        <v>2701.2049799988645</v>
      </c>
      <c r="HJ99" s="11">
        <v>2677.3010121789107</v>
      </c>
      <c r="HK99" s="11">
        <v>2642.1452234544495</v>
      </c>
      <c r="HL99" s="11">
        <v>2618.2697241880078</v>
      </c>
      <c r="HM99" s="11">
        <v>2570.9324231543633</v>
      </c>
      <c r="HN99" s="11">
        <v>2523.2170496529066</v>
      </c>
      <c r="HO99" s="11">
        <v>2497.2283369302413</v>
      </c>
      <c r="HP99" s="11">
        <v>2520.8783595114842</v>
      </c>
      <c r="HQ99" s="11">
        <v>2513.5019377765484</v>
      </c>
      <c r="HR99" s="11">
        <v>2434.6425906169516</v>
      </c>
      <c r="HS99" s="11">
        <v>2458.9627482649398</v>
      </c>
      <c r="HT99" s="11">
        <v>2470.460644271785</v>
      </c>
      <c r="HU99" s="11">
        <v>2435.9633796907578</v>
      </c>
      <c r="HV99" s="11">
        <v>2432.6787999269081</v>
      </c>
      <c r="HW99" s="11">
        <v>2413.7913812433303</v>
      </c>
      <c r="HX99" s="11">
        <v>2387.5650090555741</v>
      </c>
      <c r="HY99" s="11">
        <v>2344.3493091310174</v>
      </c>
      <c r="HZ99" s="11">
        <v>2188.750476774776</v>
      </c>
      <c r="IA99" s="11">
        <v>2044.5086158057927</v>
      </c>
      <c r="IB99" s="11">
        <v>1996.4109547502123</v>
      </c>
      <c r="IC99" s="11">
        <v>1943.3368539695191</v>
      </c>
      <c r="ID99" s="11">
        <v>1895.9788842892378</v>
      </c>
      <c r="IE99" s="11">
        <v>1841.0549582178655</v>
      </c>
      <c r="IF99" s="11">
        <v>1716.1282856158193</v>
      </c>
      <c r="IG99" s="11">
        <v>1688.2153926712049</v>
      </c>
      <c r="IH99" s="11">
        <v>1645.1900775298586</v>
      </c>
      <c r="II99" s="11">
        <v>1608.0595996043949</v>
      </c>
      <c r="IJ99" s="11">
        <v>1556.9650825410936</v>
      </c>
      <c r="IK99" s="11">
        <v>1518.744778793103</v>
      </c>
      <c r="IL99" s="11">
        <v>1476.6965474813971</v>
      </c>
      <c r="IM99" s="11">
        <v>1413.7862623557501</v>
      </c>
      <c r="IN99" s="11">
        <v>1277.4351425166342</v>
      </c>
      <c r="IO99" s="11">
        <v>1245.707871629716</v>
      </c>
      <c r="IP99" s="11">
        <v>1244.1123116757026</v>
      </c>
      <c r="IQ99" s="11">
        <v>1188.3625030000048</v>
      </c>
      <c r="IR99" s="11">
        <v>1119.5626163135059</v>
      </c>
      <c r="IS99" s="11">
        <v>1079.8233575691897</v>
      </c>
      <c r="IT99" s="11">
        <v>1056.6418165077507</v>
      </c>
      <c r="IU99" s="11">
        <v>1039.0072543057934</v>
      </c>
      <c r="IV99" s="11">
        <v>1032.9277386045574</v>
      </c>
      <c r="IW99" s="11">
        <v>1022.2648410141051</v>
      </c>
      <c r="IX99" s="11">
        <v>1001.0449233780516</v>
      </c>
      <c r="IY99" s="11">
        <v>960.06595823541738</v>
      </c>
      <c r="IZ99" s="11">
        <v>909.80406718309393</v>
      </c>
      <c r="JA99" s="11">
        <v>817.74160155906702</v>
      </c>
      <c r="JB99" s="11">
        <v>709.14698865376909</v>
      </c>
      <c r="JC99" s="11">
        <v>631.113205344893</v>
      </c>
      <c r="JD99" s="11">
        <v>615.42605027019806</v>
      </c>
      <c r="JE99" s="11">
        <v>603.94687478319224</v>
      </c>
      <c r="JF99" s="11">
        <v>595.80297619105954</v>
      </c>
      <c r="JG99" s="11">
        <v>512.39810066415293</v>
      </c>
      <c r="JH99" s="11">
        <v>475.05871582598479</v>
      </c>
      <c r="JI99" s="11">
        <v>470.5333558332307</v>
      </c>
      <c r="JJ99" s="11">
        <v>470.64402267415795</v>
      </c>
      <c r="JK99" s="11">
        <v>407.33748515519619</v>
      </c>
      <c r="JL99" s="11">
        <v>420.18994728216848</v>
      </c>
      <c r="JM99" s="11">
        <v>402.81169551169802</v>
      </c>
      <c r="JN99" s="11">
        <v>244.39751616084783</v>
      </c>
      <c r="JO99" s="11">
        <v>237.09222676006908</v>
      </c>
      <c r="JP99" s="11">
        <v>304.33239840489472</v>
      </c>
      <c r="JQ99" s="11">
        <v>303.62640806385014</v>
      </c>
      <c r="JR99" s="11">
        <v>270.3163286560212</v>
      </c>
      <c r="JS99" s="11">
        <v>100.98036145272199</v>
      </c>
      <c r="JT99" s="11">
        <v>39.0418020819708</v>
      </c>
      <c r="JU99" s="11">
        <v>48.017611299567378</v>
      </c>
      <c r="JV99" s="11">
        <v>31.402974272123217</v>
      </c>
      <c r="JW99" s="11">
        <v>7.8586026575067081E-12</v>
      </c>
      <c r="JX99" s="11">
        <v>37.564796908050909</v>
      </c>
      <c r="JY99" s="11">
        <v>64.449557675195777</v>
      </c>
      <c r="JZ99" s="11">
        <v>82.717047827534969</v>
      </c>
      <c r="KA99" s="11">
        <v>105.2437448076752</v>
      </c>
      <c r="KB99" s="11">
        <v>124.0541093082452</v>
      </c>
      <c r="KC99" s="11">
        <v>137.74865174475786</v>
      </c>
      <c r="KD99" s="11">
        <v>150.36945591479594</v>
      </c>
      <c r="KE99" s="11">
        <v>146.69793451088617</v>
      </c>
      <c r="KF99" s="11">
        <v>136.39069394333774</v>
      </c>
      <c r="KG99" s="11">
        <v>113.68775145257749</v>
      </c>
      <c r="KH99" s="11">
        <v>104.94345569878458</v>
      </c>
      <c r="KI99" s="11">
        <v>76.998064035955423</v>
      </c>
      <c r="KJ99" s="11">
        <v>71.992791915151528</v>
      </c>
      <c r="KK99" s="11">
        <v>65.954048565733444</v>
      </c>
      <c r="KL99" s="23"/>
      <c r="KM99" s="11">
        <f>SMALL(Tabela2[[#This Row],[1]:[285]],1)</f>
        <v>7.8586026575067081E-12</v>
      </c>
      <c r="KN99" s="11">
        <f>MATCH(Tabela2[[#This Row],[1° menor]],Tabela2[[#This Row],[1]:[285]],0)</f>
        <v>270</v>
      </c>
      <c r="KO9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99" s="11">
        <f>VLOOKUP(Tabela2[[#This Row],[Shape]],shape!A:D,4,0)+VLOOKUP(Tabela2[[#This Row],[Shape]]+1,shape!A:E,5,0)*Tabela2[[#This Row],[% avanc]]</f>
        <v>8544.8116110658502</v>
      </c>
      <c r="KQ99" s="15">
        <f>Tabela2[[#This Row],[8686,881807]]/Tabela2[[#Headers],[8686,881807]]</f>
        <v>0.98364543237831692</v>
      </c>
      <c r="KR99" s="11">
        <f>Tabela2[[#This Row],[8686,881807]]-KP98</f>
        <v>0</v>
      </c>
      <c r="KS99" s="11">
        <f>(Tabela2[[#This Row],[hora bus]]-H98)*86400</f>
        <v>45.999999437481165</v>
      </c>
      <c r="KT99" s="11">
        <f>Tabela2[[#This Row],[desloc]]/Tabela2[[#This Row],[seconds]]</f>
        <v>0</v>
      </c>
      <c r="KU99" s="11">
        <f>Tabela2[[#This Row],[spd m/s]]*3.6</f>
        <v>0</v>
      </c>
      <c r="KV99" s="23"/>
      <c r="KW99" s="22">
        <f t="shared" si="18"/>
        <v>0</v>
      </c>
      <c r="KX99" s="23">
        <f t="shared" si="19"/>
        <v>0.5</v>
      </c>
      <c r="KY99" s="23">
        <f t="shared" si="20"/>
        <v>0</v>
      </c>
      <c r="KZ99" s="23">
        <f t="shared" si="21"/>
        <v>0</v>
      </c>
      <c r="LA99" s="23">
        <f t="shared" si="22"/>
        <v>0</v>
      </c>
      <c r="LB99" s="23">
        <f t="shared" si="23"/>
        <v>1</v>
      </c>
      <c r="LC99" s="23">
        <f t="shared" si="24"/>
        <v>2</v>
      </c>
      <c r="LD99" s="23">
        <f t="shared" si="25"/>
        <v>0</v>
      </c>
      <c r="LE99" s="23">
        <f t="shared" si="26"/>
        <v>8544.8116110658502</v>
      </c>
      <c r="LF99" s="22">
        <f t="shared" si="35"/>
        <v>0</v>
      </c>
      <c r="LG99" s="23">
        <f t="shared" si="27"/>
        <v>0</v>
      </c>
      <c r="LH99" s="23">
        <f t="shared" si="28"/>
        <v>0</v>
      </c>
      <c r="LI99" s="23">
        <f t="shared" si="29"/>
        <v>8544.8116110658502</v>
      </c>
      <c r="LJ99" s="23">
        <f t="shared" si="30"/>
        <v>8544.8116110658502</v>
      </c>
      <c r="LK99" s="23">
        <f t="shared" si="31"/>
        <v>0.5</v>
      </c>
      <c r="LL99" s="23">
        <f t="shared" si="32"/>
        <v>0</v>
      </c>
      <c r="LM99" s="23">
        <f t="shared" si="33"/>
        <v>1</v>
      </c>
      <c r="LN99" s="23">
        <f t="shared" si="34"/>
        <v>1</v>
      </c>
    </row>
    <row r="100" spans="1:326" x14ac:dyDescent="0.25">
      <c r="A100" s="22">
        <v>83</v>
      </c>
      <c r="B100" s="22">
        <v>2</v>
      </c>
      <c r="C100" s="23" t="s">
        <v>1384</v>
      </c>
      <c r="D100" s="22">
        <v>332</v>
      </c>
      <c r="E100" s="24">
        <v>0.90486111111111112</v>
      </c>
      <c r="F100" s="23" t="s">
        <v>775</v>
      </c>
      <c r="G100" s="23" t="b">
        <v>1</v>
      </c>
      <c r="H100" s="25">
        <v>43538.904733796298</v>
      </c>
      <c r="I100" s="26" t="s">
        <v>180</v>
      </c>
      <c r="J100" s="23" t="s">
        <v>181</v>
      </c>
      <c r="K100" s="11">
        <f>IF(AND(Tabela2[[#This Row],[hora bus]]=H99,Tabela2[[#This Row],[lat bus]]=I99,Tabela2[[#This Row],[lon bus]]=J99),1,0)</f>
        <v>0</v>
      </c>
      <c r="L100" s="23"/>
      <c r="M100" s="11">
        <v>187</v>
      </c>
      <c r="N100" s="11">
        <v>12494.830021888851</v>
      </c>
      <c r="O100" s="11">
        <v>12486.806861253204</v>
      </c>
      <c r="P100" s="11">
        <v>12475.971219330722</v>
      </c>
      <c r="Q100" s="11">
        <v>12416.529272290421</v>
      </c>
      <c r="R100" s="11">
        <v>12334.820621563395</v>
      </c>
      <c r="S100" s="11">
        <v>12320.088836036259</v>
      </c>
      <c r="T100" s="11">
        <v>12301.020183692543</v>
      </c>
      <c r="U100" s="11">
        <v>12288.814142005907</v>
      </c>
      <c r="V100" s="11">
        <v>12271.172379100031</v>
      </c>
      <c r="W100" s="11">
        <v>12257.347773330403</v>
      </c>
      <c r="X100" s="11">
        <v>12244.75714924055</v>
      </c>
      <c r="Y100" s="11">
        <v>12218.091008311309</v>
      </c>
      <c r="Z100" s="11">
        <v>12199.530930423911</v>
      </c>
      <c r="AA100" s="11">
        <v>12174.625643012387</v>
      </c>
      <c r="AB100" s="11">
        <v>12162.874276923478</v>
      </c>
      <c r="AC100" s="11">
        <v>12146.07688209562</v>
      </c>
      <c r="AD100" s="11">
        <v>12121.80903308475</v>
      </c>
      <c r="AE100" s="11">
        <v>12113.01994745246</v>
      </c>
      <c r="AF100" s="11">
        <v>12051.80430932218</v>
      </c>
      <c r="AG100" s="11">
        <v>12030.872930985972</v>
      </c>
      <c r="AH100" s="11">
        <v>12008.271750808733</v>
      </c>
      <c r="AI100" s="11">
        <v>11988.48660329489</v>
      </c>
      <c r="AJ100" s="11">
        <v>11970.387159713189</v>
      </c>
      <c r="AK100" s="11">
        <v>11957.655815437727</v>
      </c>
      <c r="AL100" s="11">
        <v>11934.210824216272</v>
      </c>
      <c r="AM100" s="11">
        <v>11926.006924847261</v>
      </c>
      <c r="AN100" s="11">
        <v>11916.384564365255</v>
      </c>
      <c r="AO100" s="11">
        <v>11912.998509820854</v>
      </c>
      <c r="AP100" s="11">
        <v>11917.713394892624</v>
      </c>
      <c r="AQ100" s="11">
        <v>11928.574183629566</v>
      </c>
      <c r="AR100" s="11">
        <v>11931.665721828511</v>
      </c>
      <c r="AS100" s="11">
        <v>11932.639967432253</v>
      </c>
      <c r="AT100" s="11">
        <v>11946.306747432751</v>
      </c>
      <c r="AU100" s="11">
        <v>11955.055531408401</v>
      </c>
      <c r="AV100" s="11">
        <v>11953.326558570843</v>
      </c>
      <c r="AW100" s="11">
        <v>11960.843739794504</v>
      </c>
      <c r="AX100" s="11">
        <v>11971.095554319198</v>
      </c>
      <c r="AY100" s="11">
        <v>11970.842707840173</v>
      </c>
      <c r="AZ100" s="11">
        <v>11961.312523304416</v>
      </c>
      <c r="BA100" s="11">
        <v>11943.754960262595</v>
      </c>
      <c r="BB100" s="11">
        <v>11906.350739140325</v>
      </c>
      <c r="BC100" s="11">
        <v>11839.952965292594</v>
      </c>
      <c r="BD100" s="11">
        <v>11777.603418943312</v>
      </c>
      <c r="BE100" s="11">
        <v>11763.088392712647</v>
      </c>
      <c r="BF100" s="11">
        <v>11746.976967201908</v>
      </c>
      <c r="BG100" s="11">
        <v>11720.46928104626</v>
      </c>
      <c r="BH100" s="11">
        <v>11716.191749337335</v>
      </c>
      <c r="BI100" s="11">
        <v>11705.844298156573</v>
      </c>
      <c r="BJ100" s="11">
        <v>11686.676337576891</v>
      </c>
      <c r="BK100" s="11">
        <v>11624.333822083925</v>
      </c>
      <c r="BL100" s="11">
        <v>11421.845874307674</v>
      </c>
      <c r="BM100" s="11">
        <v>11327.722095321091</v>
      </c>
      <c r="BN100" s="11">
        <v>11321.736594648884</v>
      </c>
      <c r="BO100" s="11">
        <v>11228.754927625116</v>
      </c>
      <c r="BP100" s="11">
        <v>11234.809367840558</v>
      </c>
      <c r="BQ100" s="11">
        <v>11156.329112075415</v>
      </c>
      <c r="BR100" s="11">
        <v>11088.338786588773</v>
      </c>
      <c r="BS100" s="11">
        <v>11068.2068781655</v>
      </c>
      <c r="BT100" s="11">
        <v>11023.30502409807</v>
      </c>
      <c r="BU100" s="11">
        <v>10978.236571828094</v>
      </c>
      <c r="BV100" s="11">
        <v>10999.797255863332</v>
      </c>
      <c r="BW100" s="11">
        <v>10852.238381205911</v>
      </c>
      <c r="BX100" s="11">
        <v>10746.424904834928</v>
      </c>
      <c r="BY100" s="11">
        <v>10608.921556702628</v>
      </c>
      <c r="BZ100" s="11">
        <v>10579.665221091504</v>
      </c>
      <c r="CA100" s="11">
        <v>10537.351912154953</v>
      </c>
      <c r="CB100" s="11">
        <v>10474.717993386512</v>
      </c>
      <c r="CC100" s="11">
        <v>10354.655366186358</v>
      </c>
      <c r="CD100" s="11">
        <v>10261.833316445753</v>
      </c>
      <c r="CE100" s="11">
        <v>10171.692223757867</v>
      </c>
      <c r="CF100" s="11">
        <v>10092.407299546927</v>
      </c>
      <c r="CG100" s="11">
        <v>9905.3651017099237</v>
      </c>
      <c r="CH100" s="11">
        <v>9834.95217105341</v>
      </c>
      <c r="CI100" s="11">
        <v>9650.6513204742932</v>
      </c>
      <c r="CJ100" s="11">
        <v>9583.7088165695204</v>
      </c>
      <c r="CK100" s="11">
        <v>9497.7240156386524</v>
      </c>
      <c r="CL100" s="11">
        <v>9472.457870991504</v>
      </c>
      <c r="CM100" s="11">
        <v>9426.5227230567671</v>
      </c>
      <c r="CN100" s="11">
        <v>9370.8777662955854</v>
      </c>
      <c r="CO100" s="11">
        <v>9292.6854217545879</v>
      </c>
      <c r="CP100" s="11">
        <v>9243.6795939065596</v>
      </c>
      <c r="CQ100" s="11">
        <v>9056.1565957037456</v>
      </c>
      <c r="CR100" s="11">
        <v>8891.5087192388764</v>
      </c>
      <c r="CS100" s="11">
        <v>8825.81292266327</v>
      </c>
      <c r="CT100" s="11">
        <v>8800.4430877891391</v>
      </c>
      <c r="CU100" s="11">
        <v>8760.9026387819158</v>
      </c>
      <c r="CV100" s="11">
        <v>8667.2948402984148</v>
      </c>
      <c r="CW100" s="11">
        <v>8547.8096427278615</v>
      </c>
      <c r="CX100" s="11">
        <v>8493.3584687182847</v>
      </c>
      <c r="CY100" s="11">
        <v>8440.1224535374513</v>
      </c>
      <c r="CZ100" s="11">
        <v>8390.8037614794721</v>
      </c>
      <c r="DA100" s="11">
        <v>8338.9381727031214</v>
      </c>
      <c r="DB100" s="11">
        <v>8281.0761405486774</v>
      </c>
      <c r="DC100" s="11">
        <v>8184.8866688721628</v>
      </c>
      <c r="DD100" s="11">
        <v>8172.1921294995391</v>
      </c>
      <c r="DE100" s="11">
        <v>8140.4311274955307</v>
      </c>
      <c r="DF100" s="11">
        <v>8125.0370069362552</v>
      </c>
      <c r="DG100" s="11">
        <v>8069.8907934106028</v>
      </c>
      <c r="DH100" s="11">
        <v>8022.5957229481828</v>
      </c>
      <c r="DI100" s="11">
        <v>7967.1136504935848</v>
      </c>
      <c r="DJ100" s="11">
        <v>7899.5679134541988</v>
      </c>
      <c r="DK100" s="11">
        <v>7639.7012402337068</v>
      </c>
      <c r="DL100" s="11">
        <v>7636.0691887838138</v>
      </c>
      <c r="DM100" s="11">
        <v>7598.3990282503028</v>
      </c>
      <c r="DN100" s="11">
        <v>7538.8375537889115</v>
      </c>
      <c r="DO100" s="11">
        <v>7526.6387756347658</v>
      </c>
      <c r="DP100" s="11">
        <v>7468.0648688645761</v>
      </c>
      <c r="DQ100" s="11">
        <v>7474.0878783274411</v>
      </c>
      <c r="DR100" s="11">
        <v>7467.8548258348064</v>
      </c>
      <c r="DS100" s="11">
        <v>7458.6120677505369</v>
      </c>
      <c r="DT100" s="11">
        <v>7442.2769944928086</v>
      </c>
      <c r="DU100" s="11">
        <v>7431.2670545420351</v>
      </c>
      <c r="DV100" s="11">
        <v>7419.21554123652</v>
      </c>
      <c r="DW100" s="11">
        <v>7411.2437116621441</v>
      </c>
      <c r="DX100" s="11">
        <v>7272.7703676481406</v>
      </c>
      <c r="DY100" s="11">
        <v>7277.077115747491</v>
      </c>
      <c r="DZ100" s="11">
        <v>7242.7517113126205</v>
      </c>
      <c r="EA100" s="11">
        <v>7131.0070280574619</v>
      </c>
      <c r="EB100" s="11">
        <v>7121.5129475686344</v>
      </c>
      <c r="EC100" s="11">
        <v>6953.9809014249222</v>
      </c>
      <c r="ED100" s="11">
        <v>6898.1675387696978</v>
      </c>
      <c r="EE100" s="11">
        <v>6665.5885433667117</v>
      </c>
      <c r="EF100" s="11">
        <v>6480.7589751865062</v>
      </c>
      <c r="EG100" s="11">
        <v>6324.0994538489767</v>
      </c>
      <c r="EH100" s="11">
        <v>6204.7229073207427</v>
      </c>
      <c r="EI100" s="11">
        <v>6142.8329386899732</v>
      </c>
      <c r="EJ100" s="11">
        <v>6090.2434964699059</v>
      </c>
      <c r="EK100" s="11">
        <v>6008.2781424026871</v>
      </c>
      <c r="EL100" s="11">
        <v>5996.6708102008115</v>
      </c>
      <c r="EM100" s="11">
        <v>5909.9308364153067</v>
      </c>
      <c r="EN100" s="11">
        <v>5822.2842564530247</v>
      </c>
      <c r="EO100" s="11">
        <v>5782.8061801466947</v>
      </c>
      <c r="EP100" s="11">
        <v>5659.5597463704444</v>
      </c>
      <c r="EQ100" s="11">
        <v>5606.6647382784813</v>
      </c>
      <c r="ER100" s="11">
        <v>5493.1424353024422</v>
      </c>
      <c r="ES100" s="11">
        <v>5450.9531240578535</v>
      </c>
      <c r="ET100" s="11">
        <v>5389.1980921946515</v>
      </c>
      <c r="EU100" s="11">
        <v>5341.0128759711633</v>
      </c>
      <c r="EV100" s="11">
        <v>5285.7083281965679</v>
      </c>
      <c r="EW100" s="11">
        <v>5076.107743762178</v>
      </c>
      <c r="EX100" s="11">
        <v>5035.3179065443346</v>
      </c>
      <c r="EY100" s="11">
        <v>4897.7790061573514</v>
      </c>
      <c r="EZ100" s="11">
        <v>4779.2968546071406</v>
      </c>
      <c r="FA100" s="11">
        <v>4728.6634524423889</v>
      </c>
      <c r="FB100" s="11">
        <v>4698.6128276214422</v>
      </c>
      <c r="FC100" s="11">
        <v>4652.3888470557022</v>
      </c>
      <c r="FD100" s="11">
        <v>4544.0658852060396</v>
      </c>
      <c r="FE100" s="11">
        <v>4397.5864604248</v>
      </c>
      <c r="FF100" s="11">
        <v>4390.6720692036524</v>
      </c>
      <c r="FG100" s="11">
        <v>4353.1186516683247</v>
      </c>
      <c r="FH100" s="11">
        <v>4281.8363979768328</v>
      </c>
      <c r="FI100" s="11">
        <v>4250.6512514056603</v>
      </c>
      <c r="FJ100" s="11">
        <v>4244.9551524831841</v>
      </c>
      <c r="FK100" s="11">
        <v>4239.8260587117411</v>
      </c>
      <c r="FL100" s="11">
        <v>4237.7931543450059</v>
      </c>
      <c r="FM100" s="11">
        <v>4224.2724789605008</v>
      </c>
      <c r="FN100" s="11">
        <v>4234.6689263671942</v>
      </c>
      <c r="FO100" s="11">
        <v>4231.0886205280267</v>
      </c>
      <c r="FP100" s="11">
        <v>4226.290702566278</v>
      </c>
      <c r="FQ100" s="11">
        <v>4228.5980826356226</v>
      </c>
      <c r="FR100" s="11">
        <v>4204.656449796521</v>
      </c>
      <c r="FS100" s="11">
        <v>4169.1574614024239</v>
      </c>
      <c r="FT100" s="11">
        <v>4104.1062958459715</v>
      </c>
      <c r="FU100" s="11">
        <v>3997.1503362433723</v>
      </c>
      <c r="FV100" s="11">
        <v>3961.2276390458992</v>
      </c>
      <c r="FW100" s="11">
        <v>3932.6165803190138</v>
      </c>
      <c r="FX100" s="11">
        <v>3903.0754862512085</v>
      </c>
      <c r="FY100" s="11">
        <v>3879.9500737695557</v>
      </c>
      <c r="FZ100" s="11">
        <v>3850.7269345644208</v>
      </c>
      <c r="GA100" s="11">
        <v>3831.2431594816203</v>
      </c>
      <c r="GB100" s="11">
        <v>3805.7232506611367</v>
      </c>
      <c r="GC100" s="11">
        <v>3782.7486158093375</v>
      </c>
      <c r="GD100" s="11">
        <v>3770.1003639084192</v>
      </c>
      <c r="GE100" s="11">
        <v>3759.1567077955697</v>
      </c>
      <c r="GF100" s="11">
        <v>3752.8605254405684</v>
      </c>
      <c r="GG100" s="11">
        <v>3742.1280371816729</v>
      </c>
      <c r="GH100" s="11">
        <v>3736.9313375746287</v>
      </c>
      <c r="GI100" s="11">
        <v>3719.518184841726</v>
      </c>
      <c r="GJ100" s="11">
        <v>3696.8751623220733</v>
      </c>
      <c r="GK100" s="11">
        <v>3670.9464777888688</v>
      </c>
      <c r="GL100" s="11">
        <v>3670.2321925399865</v>
      </c>
      <c r="GM100" s="11">
        <v>3639.0715273080828</v>
      </c>
      <c r="GN100" s="11">
        <v>3618.0907585315094</v>
      </c>
      <c r="GO100" s="11">
        <v>3585.3597818304711</v>
      </c>
      <c r="GP100" s="11">
        <v>3500.8262318940651</v>
      </c>
      <c r="GQ100" s="11">
        <v>3361.8170545242042</v>
      </c>
      <c r="GR100" s="11">
        <v>3204.9592116572612</v>
      </c>
      <c r="GS100" s="11">
        <v>3142.4129130006399</v>
      </c>
      <c r="GT100" s="11">
        <v>3124.5314181374547</v>
      </c>
      <c r="GU100" s="11">
        <v>3102.6513796517183</v>
      </c>
      <c r="GV100" s="11">
        <v>3083.5496496731384</v>
      </c>
      <c r="GW100" s="11">
        <v>3066.7075448449477</v>
      </c>
      <c r="GX100" s="11">
        <v>3054.2380416407382</v>
      </c>
      <c r="GY100" s="11">
        <v>2975.1256817304334</v>
      </c>
      <c r="GZ100" s="11">
        <v>3027.9698590172184</v>
      </c>
      <c r="HA100" s="11">
        <v>3028.346690468305</v>
      </c>
      <c r="HB100" s="11">
        <v>3022.7340469933683</v>
      </c>
      <c r="HC100" s="11">
        <v>3018.5672889479765</v>
      </c>
      <c r="HD100" s="11">
        <v>3016.526830282517</v>
      </c>
      <c r="HE100" s="11">
        <v>2994.3093104007198</v>
      </c>
      <c r="HF100" s="11">
        <v>2881.7472934388247</v>
      </c>
      <c r="HG100" s="11">
        <v>2807.689199971072</v>
      </c>
      <c r="HH100" s="11">
        <v>2733.7200144941653</v>
      </c>
      <c r="HI100" s="11">
        <v>2701.2049799988645</v>
      </c>
      <c r="HJ100" s="11">
        <v>2677.3010121789107</v>
      </c>
      <c r="HK100" s="11">
        <v>2642.1452234544495</v>
      </c>
      <c r="HL100" s="11">
        <v>2618.2697241880078</v>
      </c>
      <c r="HM100" s="11">
        <v>2570.9324231543633</v>
      </c>
      <c r="HN100" s="11">
        <v>2523.2170496529066</v>
      </c>
      <c r="HO100" s="11">
        <v>2497.2283369302413</v>
      </c>
      <c r="HP100" s="11">
        <v>2520.8783595114842</v>
      </c>
      <c r="HQ100" s="11">
        <v>2513.5019377765484</v>
      </c>
      <c r="HR100" s="11">
        <v>2434.6425906169516</v>
      </c>
      <c r="HS100" s="11">
        <v>2458.9627482649398</v>
      </c>
      <c r="HT100" s="11">
        <v>2470.460644271785</v>
      </c>
      <c r="HU100" s="11">
        <v>2435.9633796907578</v>
      </c>
      <c r="HV100" s="11">
        <v>2432.6787999269081</v>
      </c>
      <c r="HW100" s="11">
        <v>2413.7913812433303</v>
      </c>
      <c r="HX100" s="11">
        <v>2387.5650090555741</v>
      </c>
      <c r="HY100" s="11">
        <v>2344.3493091310174</v>
      </c>
      <c r="HZ100" s="11">
        <v>2188.750476774776</v>
      </c>
      <c r="IA100" s="11">
        <v>2044.5086158057927</v>
      </c>
      <c r="IB100" s="11">
        <v>1996.4109547502123</v>
      </c>
      <c r="IC100" s="11">
        <v>1943.3368539695191</v>
      </c>
      <c r="ID100" s="11">
        <v>1895.9788842892378</v>
      </c>
      <c r="IE100" s="11">
        <v>1841.0549582178655</v>
      </c>
      <c r="IF100" s="11">
        <v>1716.1282856158193</v>
      </c>
      <c r="IG100" s="11">
        <v>1688.2153926712049</v>
      </c>
      <c r="IH100" s="11">
        <v>1645.1900775298586</v>
      </c>
      <c r="II100" s="11">
        <v>1608.0595996043949</v>
      </c>
      <c r="IJ100" s="11">
        <v>1556.9650825410936</v>
      </c>
      <c r="IK100" s="11">
        <v>1518.744778793103</v>
      </c>
      <c r="IL100" s="11">
        <v>1476.6965474813971</v>
      </c>
      <c r="IM100" s="11">
        <v>1413.7862623557501</v>
      </c>
      <c r="IN100" s="11">
        <v>1277.4351425166342</v>
      </c>
      <c r="IO100" s="11">
        <v>1245.707871629716</v>
      </c>
      <c r="IP100" s="11">
        <v>1244.1123116757026</v>
      </c>
      <c r="IQ100" s="11">
        <v>1188.3625030000048</v>
      </c>
      <c r="IR100" s="11">
        <v>1119.5626163135059</v>
      </c>
      <c r="IS100" s="11">
        <v>1079.8233575691897</v>
      </c>
      <c r="IT100" s="11">
        <v>1056.6418165077507</v>
      </c>
      <c r="IU100" s="11">
        <v>1039.0072543057934</v>
      </c>
      <c r="IV100" s="11">
        <v>1032.9277386045574</v>
      </c>
      <c r="IW100" s="11">
        <v>1022.2648410141051</v>
      </c>
      <c r="IX100" s="11">
        <v>1001.0449233780516</v>
      </c>
      <c r="IY100" s="11">
        <v>960.06595823541738</v>
      </c>
      <c r="IZ100" s="11">
        <v>909.80406718309393</v>
      </c>
      <c r="JA100" s="11">
        <v>817.74160155906702</v>
      </c>
      <c r="JB100" s="11">
        <v>709.14698865376909</v>
      </c>
      <c r="JC100" s="11">
        <v>631.113205344893</v>
      </c>
      <c r="JD100" s="11">
        <v>615.42605027019806</v>
      </c>
      <c r="JE100" s="11">
        <v>603.94687478319224</v>
      </c>
      <c r="JF100" s="11">
        <v>595.80297619105954</v>
      </c>
      <c r="JG100" s="11">
        <v>512.39810066415293</v>
      </c>
      <c r="JH100" s="11">
        <v>475.05871582598479</v>
      </c>
      <c r="JI100" s="11">
        <v>470.5333558332307</v>
      </c>
      <c r="JJ100" s="11">
        <v>470.64402267415795</v>
      </c>
      <c r="JK100" s="11">
        <v>407.33748515519619</v>
      </c>
      <c r="JL100" s="11">
        <v>420.18994728216848</v>
      </c>
      <c r="JM100" s="11">
        <v>402.81169551169802</v>
      </c>
      <c r="JN100" s="11">
        <v>244.39751616084783</v>
      </c>
      <c r="JO100" s="11">
        <v>237.09222676006908</v>
      </c>
      <c r="JP100" s="11">
        <v>304.33239840489472</v>
      </c>
      <c r="JQ100" s="11">
        <v>303.62640806385014</v>
      </c>
      <c r="JR100" s="11">
        <v>270.3163286560212</v>
      </c>
      <c r="JS100" s="11">
        <v>100.98036145272199</v>
      </c>
      <c r="JT100" s="11">
        <v>39.0418020819708</v>
      </c>
      <c r="JU100" s="11">
        <v>48.017611299567378</v>
      </c>
      <c r="JV100" s="11">
        <v>31.402974272123217</v>
      </c>
      <c r="JW100" s="11">
        <v>7.8586026575067081E-12</v>
      </c>
      <c r="JX100" s="11">
        <v>37.564796908050909</v>
      </c>
      <c r="JY100" s="11">
        <v>64.449557675195777</v>
      </c>
      <c r="JZ100" s="11">
        <v>82.717047827534969</v>
      </c>
      <c r="KA100" s="11">
        <v>105.2437448076752</v>
      </c>
      <c r="KB100" s="11">
        <v>124.0541093082452</v>
      </c>
      <c r="KC100" s="11">
        <v>137.74865174475786</v>
      </c>
      <c r="KD100" s="11">
        <v>150.36945591479594</v>
      </c>
      <c r="KE100" s="11">
        <v>146.69793451088617</v>
      </c>
      <c r="KF100" s="11">
        <v>136.39069394333774</v>
      </c>
      <c r="KG100" s="11">
        <v>113.68775145257749</v>
      </c>
      <c r="KH100" s="11">
        <v>104.94345569878458</v>
      </c>
      <c r="KI100" s="11">
        <v>76.998064035955423</v>
      </c>
      <c r="KJ100" s="11">
        <v>71.992791915151528</v>
      </c>
      <c r="KK100" s="11">
        <v>65.954048565733444</v>
      </c>
      <c r="KL100" s="23"/>
      <c r="KM100" s="11">
        <f>SMALL(Tabela2[[#This Row],[1]:[285]],1)</f>
        <v>7.8586026575067081E-12</v>
      </c>
      <c r="KN100" s="11">
        <f>MATCH(Tabela2[[#This Row],[1° menor]],Tabela2[[#This Row],[1]:[285]],0)</f>
        <v>270</v>
      </c>
      <c r="KO10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100" s="11">
        <f>VLOOKUP(Tabela2[[#This Row],[Shape]],shape!A:D,4,0)+VLOOKUP(Tabela2[[#This Row],[Shape]]+1,shape!A:E,5,0)*Tabela2[[#This Row],[% avanc]]</f>
        <v>8544.8116110658502</v>
      </c>
      <c r="KQ100" s="15">
        <f>Tabela2[[#This Row],[8686,881807]]/Tabela2[[#Headers],[8686,881807]]</f>
        <v>0.98364543237831692</v>
      </c>
      <c r="KR100" s="11">
        <f>Tabela2[[#This Row],[8686,881807]]-KP99</f>
        <v>0</v>
      </c>
      <c r="KS100" s="11">
        <f>(Tabela2[[#This Row],[hora bus]]-H99)*86400</f>
        <v>45.000000461004674</v>
      </c>
      <c r="KT100" s="11">
        <f>Tabela2[[#This Row],[desloc]]/Tabela2[[#This Row],[seconds]]</f>
        <v>0</v>
      </c>
      <c r="KU100" s="11">
        <f>Tabela2[[#This Row],[spd m/s]]*3.6</f>
        <v>0</v>
      </c>
      <c r="KV100" s="23"/>
      <c r="KW100" s="22">
        <f t="shared" si="18"/>
        <v>0</v>
      </c>
      <c r="KX100" s="23">
        <f t="shared" si="19"/>
        <v>0</v>
      </c>
      <c r="KY100" s="23">
        <f t="shared" si="20"/>
        <v>0</v>
      </c>
      <c r="KZ100" s="23">
        <f t="shared" si="21"/>
        <v>0</v>
      </c>
      <c r="LA100" s="23">
        <f t="shared" si="22"/>
        <v>0</v>
      </c>
      <c r="LB100" s="23">
        <f t="shared" si="23"/>
        <v>1</v>
      </c>
      <c r="LC100" s="23">
        <f t="shared" si="24"/>
        <v>1</v>
      </c>
      <c r="LD100" s="23">
        <f t="shared" si="25"/>
        <v>0</v>
      </c>
      <c r="LE100" s="23">
        <f t="shared" si="26"/>
        <v>8544.8116110658502</v>
      </c>
      <c r="LF100" s="22">
        <f t="shared" si="35"/>
        <v>0</v>
      </c>
      <c r="LG100" s="23">
        <f t="shared" si="27"/>
        <v>0</v>
      </c>
      <c r="LH100" s="23">
        <f t="shared" si="28"/>
        <v>0</v>
      </c>
      <c r="LI100" s="23">
        <f t="shared" si="29"/>
        <v>8544.8116110658502</v>
      </c>
      <c r="LJ100" s="23">
        <f t="shared" si="30"/>
        <v>8544.8116110658502</v>
      </c>
      <c r="LK100" s="23">
        <f t="shared" si="31"/>
        <v>0.5</v>
      </c>
      <c r="LL100" s="23">
        <f t="shared" si="32"/>
        <v>0</v>
      </c>
      <c r="LM100" s="23">
        <f t="shared" si="33"/>
        <v>1</v>
      </c>
      <c r="LN100" s="23">
        <f t="shared" si="34"/>
        <v>1</v>
      </c>
    </row>
    <row r="101" spans="1:326" x14ac:dyDescent="0.25">
      <c r="A101" s="22">
        <v>168</v>
      </c>
      <c r="B101" s="22">
        <v>3</v>
      </c>
      <c r="C101" s="23" t="s">
        <v>1475</v>
      </c>
      <c r="D101" s="22">
        <v>332</v>
      </c>
      <c r="E101" s="24">
        <v>0.93402777777777779</v>
      </c>
      <c r="F101" s="23" t="s">
        <v>775</v>
      </c>
      <c r="G101" s="23" t="b">
        <v>1</v>
      </c>
      <c r="H101" s="25">
        <v>43538.93445601852</v>
      </c>
      <c r="I101" s="26" t="s">
        <v>681</v>
      </c>
      <c r="J101" s="23" t="s">
        <v>682</v>
      </c>
      <c r="K101" s="11">
        <f>IF(AND(Tabela2[[#This Row],[hora bus]]=H100,Tabela2[[#This Row],[lat bus]]=I100,Tabela2[[#This Row],[lon bus]]=J100),1,0)</f>
        <v>0</v>
      </c>
      <c r="L101" s="23"/>
      <c r="M101" s="11">
        <v>330</v>
      </c>
      <c r="N101" s="11">
        <v>0.83458663983971793</v>
      </c>
      <c r="O101" s="11">
        <v>1.3984196839489078</v>
      </c>
      <c r="P101" s="11">
        <v>9.4267941257220311</v>
      </c>
      <c r="Q101" s="11">
        <v>19.688773108132185</v>
      </c>
      <c r="R101" s="11">
        <v>75.195397337780264</v>
      </c>
      <c r="S101" s="11">
        <v>159.30451526494889</v>
      </c>
      <c r="T101" s="11">
        <v>180.18195583801287</v>
      </c>
      <c r="U101" s="11">
        <v>199.79338924508923</v>
      </c>
      <c r="V101" s="11">
        <v>211.09716553928146</v>
      </c>
      <c r="W101" s="11">
        <v>227.14293750271159</v>
      </c>
      <c r="X101" s="11">
        <v>239.59169647723874</v>
      </c>
      <c r="Y101" s="11">
        <v>250.11206903549589</v>
      </c>
      <c r="Z101" s="11">
        <v>275.30364977201225</v>
      </c>
      <c r="AA101" s="11">
        <v>294.46895517304961</v>
      </c>
      <c r="AB101" s="11">
        <v>320.19106785367666</v>
      </c>
      <c r="AC101" s="11">
        <v>332.17949791971603</v>
      </c>
      <c r="AD101" s="11">
        <v>348.04076670293443</v>
      </c>
      <c r="AE101" s="11">
        <v>372.23091522388552</v>
      </c>
      <c r="AF101" s="11">
        <v>373.05585750378327</v>
      </c>
      <c r="AG101" s="11">
        <v>433.84569918205443</v>
      </c>
      <c r="AH101" s="11">
        <v>469.02374511556127</v>
      </c>
      <c r="AI101" s="11">
        <v>499.67607388344703</v>
      </c>
      <c r="AJ101" s="11">
        <v>523.47830821792434</v>
      </c>
      <c r="AK101" s="11">
        <v>544.81141607945688</v>
      </c>
      <c r="AL101" s="11">
        <v>559.9004097040812</v>
      </c>
      <c r="AM101" s="11">
        <v>585.98771261657532</v>
      </c>
      <c r="AN101" s="11">
        <v>594.50788944836063</v>
      </c>
      <c r="AO101" s="11">
        <v>599.8950753359245</v>
      </c>
      <c r="AP101" s="11">
        <v>602.43355425919754</v>
      </c>
      <c r="AQ101" s="11">
        <v>609.53499398530153</v>
      </c>
      <c r="AR101" s="11">
        <v>609.5933977620092</v>
      </c>
      <c r="AS101" s="11">
        <v>603.71880286526709</v>
      </c>
      <c r="AT101" s="11">
        <v>609.45835281434404</v>
      </c>
      <c r="AU101" s="11">
        <v>613.60649452394352</v>
      </c>
      <c r="AV101" s="11">
        <v>605.61020293550882</v>
      </c>
      <c r="AW101" s="11">
        <v>608.32810058706082</v>
      </c>
      <c r="AX101" s="11">
        <v>622.97194103037293</v>
      </c>
      <c r="AY101" s="11">
        <v>642.28327131710535</v>
      </c>
      <c r="AZ101" s="11">
        <v>665.20596166221469</v>
      </c>
      <c r="BA101" s="11">
        <v>691.17393543887101</v>
      </c>
      <c r="BB101" s="11">
        <v>724.84333895562133</v>
      </c>
      <c r="BC101" s="11">
        <v>773.63812755161598</v>
      </c>
      <c r="BD101" s="11">
        <v>844.46226035941891</v>
      </c>
      <c r="BE101" s="11">
        <v>911.23618194706376</v>
      </c>
      <c r="BF101" s="11">
        <v>932.86527223275039</v>
      </c>
      <c r="BG101" s="11">
        <v>958.04135839229252</v>
      </c>
      <c r="BH101" s="11">
        <v>1001.7149381650798</v>
      </c>
      <c r="BI101" s="11">
        <v>1024.9959211584271</v>
      </c>
      <c r="BJ101" s="11">
        <v>1048.1727764714142</v>
      </c>
      <c r="BK101" s="11">
        <v>1080.0184074949607</v>
      </c>
      <c r="BL101" s="11">
        <v>1163.4808684345098</v>
      </c>
      <c r="BM101" s="11">
        <v>1429.3703496024175</v>
      </c>
      <c r="BN101" s="11">
        <v>1610.1385446972781</v>
      </c>
      <c r="BO101" s="11">
        <v>1664.0038873728233</v>
      </c>
      <c r="BP101" s="11">
        <v>1794.1242484398404</v>
      </c>
      <c r="BQ101" s="11">
        <v>1818.9378647754288</v>
      </c>
      <c r="BR101" s="11">
        <v>1920.5792764721948</v>
      </c>
      <c r="BS101" s="11">
        <v>2023.456323096907</v>
      </c>
      <c r="BT101" s="11">
        <v>2062.7199622631242</v>
      </c>
      <c r="BU101" s="11">
        <v>2093.7864244056359</v>
      </c>
      <c r="BV101" s="11">
        <v>2172.8574253488505</v>
      </c>
      <c r="BW101" s="11">
        <v>2191.8290547309048</v>
      </c>
      <c r="BX101" s="11">
        <v>2295.4935471481876</v>
      </c>
      <c r="BY101" s="11">
        <v>2324.6369620900828</v>
      </c>
      <c r="BZ101" s="11">
        <v>2412.5365562142952</v>
      </c>
      <c r="CA101" s="11">
        <v>2432.6327643351483</v>
      </c>
      <c r="CB101" s="11">
        <v>2466.8518007263533</v>
      </c>
      <c r="CC101" s="11">
        <v>2515.2508761381587</v>
      </c>
      <c r="CD101" s="11">
        <v>2622.1218445308405</v>
      </c>
      <c r="CE101" s="11">
        <v>2708.3090496803202</v>
      </c>
      <c r="CF101" s="11">
        <v>2796.8178431894862</v>
      </c>
      <c r="CG101" s="11">
        <v>2873.8082765070517</v>
      </c>
      <c r="CH101" s="11">
        <v>3061.6775590172806</v>
      </c>
      <c r="CI101" s="11">
        <v>3133.3825096557152</v>
      </c>
      <c r="CJ101" s="11">
        <v>3320.0285201183906</v>
      </c>
      <c r="CK101" s="11">
        <v>3391.2986814978881</v>
      </c>
      <c r="CL101" s="11">
        <v>3478.6413522149041</v>
      </c>
      <c r="CM101" s="11">
        <v>3505.4667594392477</v>
      </c>
      <c r="CN101" s="11">
        <v>3552.1278475871927</v>
      </c>
      <c r="CO101" s="11">
        <v>3608.1458168222821</v>
      </c>
      <c r="CP101" s="11">
        <v>3687.4332746012733</v>
      </c>
      <c r="CQ101" s="11">
        <v>3737.1928476528274</v>
      </c>
      <c r="CR101" s="11">
        <v>3929.1744458657076</v>
      </c>
      <c r="CS101" s="11">
        <v>4104.0052570842136</v>
      </c>
      <c r="CT101" s="11">
        <v>4176.4577406368426</v>
      </c>
      <c r="CU101" s="11">
        <v>4203.4628929622522</v>
      </c>
      <c r="CV101" s="11">
        <v>4243.0993420587138</v>
      </c>
      <c r="CW101" s="11">
        <v>4338.9296512059445</v>
      </c>
      <c r="CX101" s="11">
        <v>4464.5231926731885</v>
      </c>
      <c r="CY101" s="11">
        <v>4524.2760657256158</v>
      </c>
      <c r="CZ101" s="11">
        <v>4578.6984197787751</v>
      </c>
      <c r="DA101" s="11">
        <v>4625.9862234456259</v>
      </c>
      <c r="DB101" s="11">
        <v>4670.5685961378485</v>
      </c>
      <c r="DC101" s="11">
        <v>4713.1890396674316</v>
      </c>
      <c r="DD101" s="11">
        <v>4798.4137717572912</v>
      </c>
      <c r="DE101" s="11">
        <v>4807.037159512015</v>
      </c>
      <c r="DF101" s="11">
        <v>4833.3595568537676</v>
      </c>
      <c r="DG101" s="11">
        <v>4837.4660928582471</v>
      </c>
      <c r="DH101" s="11">
        <v>4868.9105840188495</v>
      </c>
      <c r="DI101" s="11">
        <v>4890.8441073800923</v>
      </c>
      <c r="DJ101" s="11">
        <v>4933.7892254471935</v>
      </c>
      <c r="DK101" s="11">
        <v>5000.7579650678817</v>
      </c>
      <c r="DL101" s="11">
        <v>5355.0982520495172</v>
      </c>
      <c r="DM101" s="11">
        <v>5481.4636259201425</v>
      </c>
      <c r="DN101" s="11">
        <v>5566.547527242612</v>
      </c>
      <c r="DO101" s="11">
        <v>5659.2630610073802</v>
      </c>
      <c r="DP101" s="11">
        <v>5693.1558385127737</v>
      </c>
      <c r="DQ101" s="11">
        <v>5776.9445825899438</v>
      </c>
      <c r="DR101" s="11">
        <v>5792.6247187292447</v>
      </c>
      <c r="DS101" s="11">
        <v>5803.4741841190025</v>
      </c>
      <c r="DT101" s="11">
        <v>5813.7715248560444</v>
      </c>
      <c r="DU101" s="11">
        <v>5824.9346720622971</v>
      </c>
      <c r="DV101" s="11">
        <v>5825.1745121438535</v>
      </c>
      <c r="DW101" s="11">
        <v>5821.2504329611656</v>
      </c>
      <c r="DX101" s="11">
        <v>5744.9467721272558</v>
      </c>
      <c r="DY101" s="11">
        <v>5825.3656271915142</v>
      </c>
      <c r="DZ101" s="11">
        <v>5822.8710960649087</v>
      </c>
      <c r="EA101" s="11">
        <v>5848.1092840949059</v>
      </c>
      <c r="EB101" s="11">
        <v>5986.6876289379934</v>
      </c>
      <c r="EC101" s="11">
        <v>6020.0909995452303</v>
      </c>
      <c r="ED101" s="11">
        <v>6207.0095294329822</v>
      </c>
      <c r="EE101" s="11">
        <v>6268.6393389472287</v>
      </c>
      <c r="EF101" s="11">
        <v>6478.5792596829533</v>
      </c>
      <c r="EG101" s="11">
        <v>6641.8090630503166</v>
      </c>
      <c r="EH101" s="11">
        <v>6783.6444952193469</v>
      </c>
      <c r="EI101" s="11">
        <v>6896.9965306641579</v>
      </c>
      <c r="EJ101" s="11">
        <v>6959.1088579445704</v>
      </c>
      <c r="EK101" s="11">
        <v>7002.153431776841</v>
      </c>
      <c r="EL101" s="11">
        <v>7073.1953672712252</v>
      </c>
      <c r="EM101" s="11">
        <v>7075.3262845401323</v>
      </c>
      <c r="EN101" s="11">
        <v>7151.6879619664223</v>
      </c>
      <c r="EO101" s="11">
        <v>7240.8180322916714</v>
      </c>
      <c r="EP101" s="11">
        <v>7286.4661372792516</v>
      </c>
      <c r="EQ101" s="11">
        <v>7427.4147993236202</v>
      </c>
      <c r="ER101" s="11">
        <v>7503.528752018271</v>
      </c>
      <c r="ES101" s="11">
        <v>7641.9445001082595</v>
      </c>
      <c r="ET101" s="11">
        <v>7706.9969287432486</v>
      </c>
      <c r="EU101" s="11">
        <v>7783.839371621817</v>
      </c>
      <c r="EV101" s="11">
        <v>7848.003579749442</v>
      </c>
      <c r="EW101" s="11">
        <v>7920.0502191520318</v>
      </c>
      <c r="EX101" s="11">
        <v>8170.1976758281144</v>
      </c>
      <c r="EY101" s="11">
        <v>8253.8507761105539</v>
      </c>
      <c r="EZ101" s="11">
        <v>8427.0913450311855</v>
      </c>
      <c r="FA101" s="11">
        <v>8594.2438038042274</v>
      </c>
      <c r="FB101" s="11">
        <v>8676.6840382255305</v>
      </c>
      <c r="FC101" s="11">
        <v>8717.7247633272764</v>
      </c>
      <c r="FD101" s="11">
        <v>8771.4739760100674</v>
      </c>
      <c r="FE101" s="11">
        <v>8893.6135699383703</v>
      </c>
      <c r="FF101" s="11">
        <v>9065.0338004001496</v>
      </c>
      <c r="FG101" s="11">
        <v>9089.4518895774327</v>
      </c>
      <c r="FH101" s="11">
        <v>9132.4613225008943</v>
      </c>
      <c r="FI101" s="11">
        <v>9213.2517811949929</v>
      </c>
      <c r="FJ101" s="11">
        <v>9258.5529202091093</v>
      </c>
      <c r="FK101" s="11">
        <v>9276.9443705762678</v>
      </c>
      <c r="FL101" s="11">
        <v>9293.0114538271737</v>
      </c>
      <c r="FM101" s="11">
        <v>9300.2906392708373</v>
      </c>
      <c r="FN101" s="11">
        <v>9335.0232682876049</v>
      </c>
      <c r="FO101" s="11">
        <v>9357.4087411423534</v>
      </c>
      <c r="FP101" s="11">
        <v>9382.7990856108881</v>
      </c>
      <c r="FQ101" s="11">
        <v>9409.1385400335821</v>
      </c>
      <c r="FR101" s="11">
        <v>9421.1906549559717</v>
      </c>
      <c r="FS101" s="11">
        <v>9466.7581936920196</v>
      </c>
      <c r="FT101" s="11">
        <v>9539.1484753576369</v>
      </c>
      <c r="FU101" s="11">
        <v>9641.6738222451222</v>
      </c>
      <c r="FV101" s="11">
        <v>9779.017950426427</v>
      </c>
      <c r="FW101" s="11">
        <v>9821.434220159681</v>
      </c>
      <c r="FX101" s="11">
        <v>9838.135513969115</v>
      </c>
      <c r="FY101" s="11">
        <v>9857.4286615768779</v>
      </c>
      <c r="FZ101" s="11">
        <v>9874.2452191986067</v>
      </c>
      <c r="GA101" s="11">
        <v>9901.4547819486997</v>
      </c>
      <c r="GB101" s="11">
        <v>9922.9819174009899</v>
      </c>
      <c r="GC101" s="11">
        <v>9954.0976258923893</v>
      </c>
      <c r="GD101" s="11">
        <v>9988.1420165077998</v>
      </c>
      <c r="GE101" s="11">
        <v>10012.938672110253</v>
      </c>
      <c r="GF101" s="11">
        <v>10033.595547162446</v>
      </c>
      <c r="GG101" s="11">
        <v>10046.287288510401</v>
      </c>
      <c r="GH101" s="11">
        <v>10058.930188944694</v>
      </c>
      <c r="GI101" s="11">
        <v>10061.685839773543</v>
      </c>
      <c r="GJ101" s="11">
        <v>10069.693000556052</v>
      </c>
      <c r="GK101" s="11">
        <v>10072.225767656042</v>
      </c>
      <c r="GL101" s="11">
        <v>10085.43100008395</v>
      </c>
      <c r="GM101" s="11">
        <v>10068.550239778924</v>
      </c>
      <c r="GN101" s="11">
        <v>10074.736454623482</v>
      </c>
      <c r="GO101" s="11">
        <v>10079.642576567499</v>
      </c>
      <c r="GP101" s="11">
        <v>10084.992936379438</v>
      </c>
      <c r="GQ101" s="11">
        <v>10135.150250812301</v>
      </c>
      <c r="GR101" s="11">
        <v>10245.248897921485</v>
      </c>
      <c r="GS101" s="11">
        <v>10388.066699844365</v>
      </c>
      <c r="GT101" s="11">
        <v>10449.516134437868</v>
      </c>
      <c r="GU101" s="11">
        <v>10467.896842447322</v>
      </c>
      <c r="GV101" s="11">
        <v>10492.830609653456</v>
      </c>
      <c r="GW101" s="11">
        <v>10519.601462543904</v>
      </c>
      <c r="GX101" s="11">
        <v>10547.440830723548</v>
      </c>
      <c r="GY101" s="11">
        <v>10567.944609991304</v>
      </c>
      <c r="GZ101" s="11">
        <v>10713.159231175461</v>
      </c>
      <c r="HA101" s="11">
        <v>10734.226971408629</v>
      </c>
      <c r="HB101" s="11">
        <v>10749.920198918937</v>
      </c>
      <c r="HC101" s="11">
        <v>10766.345728825368</v>
      </c>
      <c r="HD101" s="11">
        <v>10778.514271849044</v>
      </c>
      <c r="HE101" s="11">
        <v>10786.519833673112</v>
      </c>
      <c r="HF101" s="11">
        <v>10772.164055953479</v>
      </c>
      <c r="HG101" s="11">
        <v>10808.0281462408</v>
      </c>
      <c r="HH101" s="11">
        <v>10805.218393617286</v>
      </c>
      <c r="HI101" s="11">
        <v>10824.937222917126</v>
      </c>
      <c r="HJ101" s="11">
        <v>10829.478183856889</v>
      </c>
      <c r="HK101" s="11">
        <v>10815.249208961885</v>
      </c>
      <c r="HL101" s="11">
        <v>10801.9635334499</v>
      </c>
      <c r="HM101" s="11">
        <v>10748.055877674638</v>
      </c>
      <c r="HN101" s="11">
        <v>10675.226257243699</v>
      </c>
      <c r="HO101" s="11">
        <v>10616.797962526314</v>
      </c>
      <c r="HP101" s="11">
        <v>10624.131374686811</v>
      </c>
      <c r="HQ101" s="11">
        <v>10611.127200117844</v>
      </c>
      <c r="HR101" s="11">
        <v>10507.120910763781</v>
      </c>
      <c r="HS101" s="11">
        <v>10501.959530384433</v>
      </c>
      <c r="HT101" s="11">
        <v>10503.380998434217</v>
      </c>
      <c r="HU101" s="11">
        <v>10459.233620469293</v>
      </c>
      <c r="HV101" s="11">
        <v>10453.396412270602</v>
      </c>
      <c r="HW101" s="11">
        <v>10453.196700018136</v>
      </c>
      <c r="HX101" s="11">
        <v>10458.037755011774</v>
      </c>
      <c r="HY101" s="11">
        <v>10464.465320736488</v>
      </c>
      <c r="HZ101" s="11">
        <v>10463.582721919323</v>
      </c>
      <c r="IA101" s="11">
        <v>10555.599234303039</v>
      </c>
      <c r="IB101" s="11">
        <v>10665.179016159778</v>
      </c>
      <c r="IC101" s="11">
        <v>10699.461477296431</v>
      </c>
      <c r="ID101" s="11">
        <v>10734.401411436105</v>
      </c>
      <c r="IE101" s="11">
        <v>10764.842637469441</v>
      </c>
      <c r="IF101" s="11">
        <v>10788.809487309522</v>
      </c>
      <c r="IG101" s="11">
        <v>10893.508794984076</v>
      </c>
      <c r="IH101" s="11">
        <v>10919.815974389829</v>
      </c>
      <c r="II101" s="11">
        <v>10956.832605345633</v>
      </c>
      <c r="IJ101" s="11">
        <v>10989.666307677073</v>
      </c>
      <c r="IK101" s="11">
        <v>11038.487673130592</v>
      </c>
      <c r="IL101" s="11">
        <v>11075.926791218846</v>
      </c>
      <c r="IM101" s="11">
        <v>11116.926617451812</v>
      </c>
      <c r="IN101" s="11">
        <v>11177.721404388481</v>
      </c>
      <c r="IO101" s="11">
        <v>11312.276911003804</v>
      </c>
      <c r="IP101" s="11">
        <v>11343.632583027649</v>
      </c>
      <c r="IQ101" s="11">
        <v>11342.116648052108</v>
      </c>
      <c r="IR101" s="11">
        <v>11389.92538944361</v>
      </c>
      <c r="IS101" s="11">
        <v>11451.607982184751</v>
      </c>
      <c r="IT101" s="11">
        <v>11488.088840226816</v>
      </c>
      <c r="IU101" s="11">
        <v>11509.229065980831</v>
      </c>
      <c r="IV101" s="11">
        <v>11525.566108350193</v>
      </c>
      <c r="IW101" s="11">
        <v>11530.894620254085</v>
      </c>
      <c r="IX101" s="11">
        <v>11540.412080816301</v>
      </c>
      <c r="IY101" s="11">
        <v>11559.767237170692</v>
      </c>
      <c r="IZ101" s="11">
        <v>11598.021107070694</v>
      </c>
      <c r="JA101" s="11">
        <v>11644.276268095444</v>
      </c>
      <c r="JB101" s="11">
        <v>11732.382922355064</v>
      </c>
      <c r="JC101" s="11">
        <v>11840.096435748903</v>
      </c>
      <c r="JD101" s="11">
        <v>11921.442572214779</v>
      </c>
      <c r="JE101" s="11">
        <v>11941.96712556025</v>
      </c>
      <c r="JF101" s="11">
        <v>11957.586502006563</v>
      </c>
      <c r="JG101" s="11">
        <v>11960.440759779864</v>
      </c>
      <c r="JH101" s="11">
        <v>12043.869779985902</v>
      </c>
      <c r="JI101" s="11">
        <v>12090.828793968145</v>
      </c>
      <c r="JJ101" s="11">
        <v>12099.207356850964</v>
      </c>
      <c r="JK101" s="11">
        <v>12064.187835913004</v>
      </c>
      <c r="JL101" s="11">
        <v>12106.644589823976</v>
      </c>
      <c r="JM101" s="11">
        <v>12102.558724647608</v>
      </c>
      <c r="JN101" s="11">
        <v>12044.349310296213</v>
      </c>
      <c r="JO101" s="11">
        <v>12147.414606839688</v>
      </c>
      <c r="JP101" s="11">
        <v>12239.360545986052</v>
      </c>
      <c r="JQ101" s="11">
        <v>12252.546981648733</v>
      </c>
      <c r="JR101" s="11">
        <v>12299.233013174477</v>
      </c>
      <c r="JS101" s="11">
        <v>12339.324485688019</v>
      </c>
      <c r="JT101" s="11">
        <v>12471.100725768529</v>
      </c>
      <c r="JU101" s="11">
        <v>12532.427515146897</v>
      </c>
      <c r="JV101" s="11">
        <v>12507.673831402115</v>
      </c>
      <c r="JW101" s="11">
        <v>12457.455614308014</v>
      </c>
      <c r="JX101" s="11">
        <v>12464.355269788801</v>
      </c>
      <c r="JY101" s="11">
        <v>12461.100810222477</v>
      </c>
      <c r="JZ101" s="11">
        <v>12451.973772389019</v>
      </c>
      <c r="KA101" s="11">
        <v>12446.429094667041</v>
      </c>
      <c r="KB101" s="11">
        <v>12443.001658813047</v>
      </c>
      <c r="KC101" s="11">
        <v>12431.24054046872</v>
      </c>
      <c r="KD101" s="11">
        <v>12416.702930404357</v>
      </c>
      <c r="KE101" s="11">
        <v>12412.520930932924</v>
      </c>
      <c r="KF101" s="11">
        <v>12419.790417483538</v>
      </c>
      <c r="KG101" s="11">
        <v>12419.406267517794</v>
      </c>
      <c r="KH101" s="11">
        <v>12431.932074979568</v>
      </c>
      <c r="KI101" s="11">
        <v>12428.799040342261</v>
      </c>
      <c r="KJ101" s="11">
        <v>12446.273580137449</v>
      </c>
      <c r="KK101" s="11">
        <v>12447.956030445448</v>
      </c>
      <c r="KL101" s="23"/>
      <c r="KM101" s="11">
        <f>SMALL(Tabela2[[#This Row],[1]:[285]],1)</f>
        <v>0.83458663983971793</v>
      </c>
      <c r="KN101" s="11">
        <f>MATCH(Tabela2[[#This Row],[1° menor]],Tabela2[[#This Row],[1]:[285]],0)</f>
        <v>1</v>
      </c>
      <c r="KO10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01" s="11">
        <f>VLOOKUP(Tabela2[[#This Row],[Shape]],shape!A:D,4,0)+VLOOKUP(Tabela2[[#This Row],[Shape]]+1,shape!A:E,5,0)*Tabela2[[#This Row],[% avanc]]</f>
        <v>3.8776556234191881</v>
      </c>
      <c r="KQ101" s="15">
        <f>Tabela2[[#This Row],[8686,881807]]/Tabela2[[#Headers],[8686,881807]]</f>
        <v>4.4638061269517033E-4</v>
      </c>
      <c r="KR101" s="11">
        <f>Tabela2[[#This Row],[8686,881807]]-KP100</f>
        <v>-8540.9339554424314</v>
      </c>
      <c r="KS101" s="11">
        <f>(Tabela2[[#This Row],[hora bus]]-H100)*86400</f>
        <v>2567.9999999469146</v>
      </c>
      <c r="KT101" s="11">
        <f>Tabela2[[#This Row],[desloc]]/Tabela2[[#This Row],[seconds]]</f>
        <v>-3.3259088612223477</v>
      </c>
      <c r="KU101" s="11">
        <f>Tabela2[[#This Row],[spd m/s]]*3.6</f>
        <v>-11.973271900400452</v>
      </c>
      <c r="KV101" s="23"/>
      <c r="KW101" s="22">
        <f t="shared" si="18"/>
        <v>0</v>
      </c>
      <c r="KX101" s="23">
        <f t="shared" si="19"/>
        <v>0.5</v>
      </c>
      <c r="KY101" s="23">
        <f t="shared" si="20"/>
        <v>1</v>
      </c>
      <c r="KZ101" s="23">
        <f t="shared" si="21"/>
        <v>5</v>
      </c>
      <c r="LA101" s="23">
        <f t="shared" si="22"/>
        <v>0</v>
      </c>
      <c r="LB101" s="23">
        <f t="shared" si="23"/>
        <v>0</v>
      </c>
      <c r="LC101" s="23">
        <f t="shared" si="24"/>
        <v>0</v>
      </c>
      <c r="LD101" s="23">
        <f t="shared" si="25"/>
        <v>1</v>
      </c>
      <c r="LE101" s="23">
        <f t="shared" si="26"/>
        <v>3.8776556234191881</v>
      </c>
      <c r="LF101" s="22">
        <f t="shared" si="35"/>
        <v>0</v>
      </c>
      <c r="LG101" s="23">
        <f t="shared" si="27"/>
        <v>0.5</v>
      </c>
      <c r="LH101" s="23">
        <f t="shared" si="28"/>
        <v>0.5</v>
      </c>
      <c r="LI101" s="23">
        <f t="shared" si="29"/>
        <v>8544.8116110658502</v>
      </c>
      <c r="LJ101" s="23">
        <f t="shared" si="30"/>
        <v>0</v>
      </c>
      <c r="LK101" s="23">
        <f t="shared" si="31"/>
        <v>0.5</v>
      </c>
      <c r="LL101" s="23">
        <f t="shared" si="32"/>
        <v>0</v>
      </c>
      <c r="LM101" s="23">
        <f t="shared" si="33"/>
        <v>1</v>
      </c>
      <c r="LN101" s="23">
        <f t="shared" si="34"/>
        <v>1</v>
      </c>
    </row>
    <row r="102" spans="1:326" x14ac:dyDescent="0.25">
      <c r="A102" s="22">
        <v>169</v>
      </c>
      <c r="B102" s="22">
        <v>3</v>
      </c>
      <c r="C102" s="23" t="s">
        <v>1476</v>
      </c>
      <c r="D102" s="22">
        <v>332</v>
      </c>
      <c r="E102" s="24">
        <v>0.93472222222222223</v>
      </c>
      <c r="F102" s="23" t="s">
        <v>775</v>
      </c>
      <c r="G102" s="23" t="b">
        <v>1</v>
      </c>
      <c r="H102" s="25">
        <v>43538.934675925928</v>
      </c>
      <c r="I102" s="26" t="s">
        <v>681</v>
      </c>
      <c r="J102" s="23" t="s">
        <v>682</v>
      </c>
      <c r="K102" s="11">
        <f>IF(AND(Tabela2[[#This Row],[hora bus]]=H101,Tabela2[[#This Row],[lat bus]]=I101,Tabela2[[#This Row],[lon bus]]=J101),1,0)</f>
        <v>0</v>
      </c>
      <c r="L102" s="23"/>
      <c r="M102" s="11">
        <v>332</v>
      </c>
      <c r="N102" s="11">
        <v>0.83458663983971793</v>
      </c>
      <c r="O102" s="11">
        <v>1.3984196839489078</v>
      </c>
      <c r="P102" s="11">
        <v>9.4267941257220311</v>
      </c>
      <c r="Q102" s="11">
        <v>19.688773108132185</v>
      </c>
      <c r="R102" s="11">
        <v>75.195397337780264</v>
      </c>
      <c r="S102" s="11">
        <v>159.30451526494889</v>
      </c>
      <c r="T102" s="11">
        <v>180.18195583801287</v>
      </c>
      <c r="U102" s="11">
        <v>199.79338924508923</v>
      </c>
      <c r="V102" s="11">
        <v>211.09716553928146</v>
      </c>
      <c r="W102" s="11">
        <v>227.14293750271159</v>
      </c>
      <c r="X102" s="11">
        <v>239.59169647723874</v>
      </c>
      <c r="Y102" s="11">
        <v>250.11206903549589</v>
      </c>
      <c r="Z102" s="11">
        <v>275.30364977201225</v>
      </c>
      <c r="AA102" s="11">
        <v>294.46895517304961</v>
      </c>
      <c r="AB102" s="11">
        <v>320.19106785367666</v>
      </c>
      <c r="AC102" s="11">
        <v>332.17949791971603</v>
      </c>
      <c r="AD102" s="11">
        <v>348.04076670293443</v>
      </c>
      <c r="AE102" s="11">
        <v>372.23091522388552</v>
      </c>
      <c r="AF102" s="11">
        <v>373.05585750378327</v>
      </c>
      <c r="AG102" s="11">
        <v>433.84569918205443</v>
      </c>
      <c r="AH102" s="11">
        <v>469.02374511556127</v>
      </c>
      <c r="AI102" s="11">
        <v>499.67607388344703</v>
      </c>
      <c r="AJ102" s="11">
        <v>523.47830821792434</v>
      </c>
      <c r="AK102" s="11">
        <v>544.81141607945688</v>
      </c>
      <c r="AL102" s="11">
        <v>559.9004097040812</v>
      </c>
      <c r="AM102" s="11">
        <v>585.98771261657532</v>
      </c>
      <c r="AN102" s="11">
        <v>594.50788944836063</v>
      </c>
      <c r="AO102" s="11">
        <v>599.8950753359245</v>
      </c>
      <c r="AP102" s="11">
        <v>602.43355425919754</v>
      </c>
      <c r="AQ102" s="11">
        <v>609.53499398530153</v>
      </c>
      <c r="AR102" s="11">
        <v>609.5933977620092</v>
      </c>
      <c r="AS102" s="11">
        <v>603.71880286526709</v>
      </c>
      <c r="AT102" s="11">
        <v>609.45835281434404</v>
      </c>
      <c r="AU102" s="11">
        <v>613.60649452394352</v>
      </c>
      <c r="AV102" s="11">
        <v>605.61020293550882</v>
      </c>
      <c r="AW102" s="11">
        <v>608.32810058706082</v>
      </c>
      <c r="AX102" s="11">
        <v>622.97194103037293</v>
      </c>
      <c r="AY102" s="11">
        <v>642.28327131710535</v>
      </c>
      <c r="AZ102" s="11">
        <v>665.20596166221469</v>
      </c>
      <c r="BA102" s="11">
        <v>691.17393543887101</v>
      </c>
      <c r="BB102" s="11">
        <v>724.84333895562133</v>
      </c>
      <c r="BC102" s="11">
        <v>773.63812755161598</v>
      </c>
      <c r="BD102" s="11">
        <v>844.46226035941891</v>
      </c>
      <c r="BE102" s="11">
        <v>911.23618194706376</v>
      </c>
      <c r="BF102" s="11">
        <v>932.86527223275039</v>
      </c>
      <c r="BG102" s="11">
        <v>958.04135839229252</v>
      </c>
      <c r="BH102" s="11">
        <v>1001.7149381650798</v>
      </c>
      <c r="BI102" s="11">
        <v>1024.9959211584271</v>
      </c>
      <c r="BJ102" s="11">
        <v>1048.1727764714142</v>
      </c>
      <c r="BK102" s="11">
        <v>1080.0184074949607</v>
      </c>
      <c r="BL102" s="11">
        <v>1163.4808684345098</v>
      </c>
      <c r="BM102" s="11">
        <v>1429.3703496024175</v>
      </c>
      <c r="BN102" s="11">
        <v>1610.1385446972781</v>
      </c>
      <c r="BO102" s="11">
        <v>1664.0038873728233</v>
      </c>
      <c r="BP102" s="11">
        <v>1794.1242484398404</v>
      </c>
      <c r="BQ102" s="11">
        <v>1818.9378647754288</v>
      </c>
      <c r="BR102" s="11">
        <v>1920.5792764721948</v>
      </c>
      <c r="BS102" s="11">
        <v>2023.456323096907</v>
      </c>
      <c r="BT102" s="11">
        <v>2062.7199622631242</v>
      </c>
      <c r="BU102" s="11">
        <v>2093.7864244056359</v>
      </c>
      <c r="BV102" s="11">
        <v>2172.8574253488505</v>
      </c>
      <c r="BW102" s="11">
        <v>2191.8290547309048</v>
      </c>
      <c r="BX102" s="11">
        <v>2295.4935471481876</v>
      </c>
      <c r="BY102" s="11">
        <v>2324.6369620900828</v>
      </c>
      <c r="BZ102" s="11">
        <v>2412.5365562142952</v>
      </c>
      <c r="CA102" s="11">
        <v>2432.6327643351483</v>
      </c>
      <c r="CB102" s="11">
        <v>2466.8518007263533</v>
      </c>
      <c r="CC102" s="11">
        <v>2515.2508761381587</v>
      </c>
      <c r="CD102" s="11">
        <v>2622.1218445308405</v>
      </c>
      <c r="CE102" s="11">
        <v>2708.3090496803202</v>
      </c>
      <c r="CF102" s="11">
        <v>2796.8178431894862</v>
      </c>
      <c r="CG102" s="11">
        <v>2873.8082765070517</v>
      </c>
      <c r="CH102" s="11">
        <v>3061.6775590172806</v>
      </c>
      <c r="CI102" s="11">
        <v>3133.3825096557152</v>
      </c>
      <c r="CJ102" s="11">
        <v>3320.0285201183906</v>
      </c>
      <c r="CK102" s="11">
        <v>3391.2986814978881</v>
      </c>
      <c r="CL102" s="11">
        <v>3478.6413522149041</v>
      </c>
      <c r="CM102" s="11">
        <v>3505.4667594392477</v>
      </c>
      <c r="CN102" s="11">
        <v>3552.1278475871927</v>
      </c>
      <c r="CO102" s="11">
        <v>3608.1458168222821</v>
      </c>
      <c r="CP102" s="11">
        <v>3687.4332746012733</v>
      </c>
      <c r="CQ102" s="11">
        <v>3737.1928476528274</v>
      </c>
      <c r="CR102" s="11">
        <v>3929.1744458657076</v>
      </c>
      <c r="CS102" s="11">
        <v>4104.0052570842136</v>
      </c>
      <c r="CT102" s="11">
        <v>4176.4577406368426</v>
      </c>
      <c r="CU102" s="11">
        <v>4203.4628929622522</v>
      </c>
      <c r="CV102" s="11">
        <v>4243.0993420587138</v>
      </c>
      <c r="CW102" s="11">
        <v>4338.9296512059445</v>
      </c>
      <c r="CX102" s="11">
        <v>4464.5231926731885</v>
      </c>
      <c r="CY102" s="11">
        <v>4524.2760657256158</v>
      </c>
      <c r="CZ102" s="11">
        <v>4578.6984197787751</v>
      </c>
      <c r="DA102" s="11">
        <v>4625.9862234456259</v>
      </c>
      <c r="DB102" s="11">
        <v>4670.5685961378485</v>
      </c>
      <c r="DC102" s="11">
        <v>4713.1890396674316</v>
      </c>
      <c r="DD102" s="11">
        <v>4798.4137717572912</v>
      </c>
      <c r="DE102" s="11">
        <v>4807.037159512015</v>
      </c>
      <c r="DF102" s="11">
        <v>4833.3595568537676</v>
      </c>
      <c r="DG102" s="11">
        <v>4837.4660928582471</v>
      </c>
      <c r="DH102" s="11">
        <v>4868.9105840188495</v>
      </c>
      <c r="DI102" s="11">
        <v>4890.8441073800923</v>
      </c>
      <c r="DJ102" s="11">
        <v>4933.7892254471935</v>
      </c>
      <c r="DK102" s="11">
        <v>5000.7579650678817</v>
      </c>
      <c r="DL102" s="11">
        <v>5355.0982520495172</v>
      </c>
      <c r="DM102" s="11">
        <v>5481.4636259201425</v>
      </c>
      <c r="DN102" s="11">
        <v>5566.547527242612</v>
      </c>
      <c r="DO102" s="11">
        <v>5659.2630610073802</v>
      </c>
      <c r="DP102" s="11">
        <v>5693.1558385127737</v>
      </c>
      <c r="DQ102" s="11">
        <v>5776.9445825899438</v>
      </c>
      <c r="DR102" s="11">
        <v>5792.6247187292447</v>
      </c>
      <c r="DS102" s="11">
        <v>5803.4741841190025</v>
      </c>
      <c r="DT102" s="11">
        <v>5813.7715248560444</v>
      </c>
      <c r="DU102" s="11">
        <v>5824.9346720622971</v>
      </c>
      <c r="DV102" s="11">
        <v>5825.1745121438535</v>
      </c>
      <c r="DW102" s="11">
        <v>5821.2504329611656</v>
      </c>
      <c r="DX102" s="11">
        <v>5744.9467721272558</v>
      </c>
      <c r="DY102" s="11">
        <v>5825.3656271915142</v>
      </c>
      <c r="DZ102" s="11">
        <v>5822.8710960649087</v>
      </c>
      <c r="EA102" s="11">
        <v>5848.1092840949059</v>
      </c>
      <c r="EB102" s="11">
        <v>5986.6876289379934</v>
      </c>
      <c r="EC102" s="11">
        <v>6020.0909995452303</v>
      </c>
      <c r="ED102" s="11">
        <v>6207.0095294329822</v>
      </c>
      <c r="EE102" s="11">
        <v>6268.6393389472287</v>
      </c>
      <c r="EF102" s="11">
        <v>6478.5792596829533</v>
      </c>
      <c r="EG102" s="11">
        <v>6641.8090630503166</v>
      </c>
      <c r="EH102" s="11">
        <v>6783.6444952193469</v>
      </c>
      <c r="EI102" s="11">
        <v>6896.9965306641579</v>
      </c>
      <c r="EJ102" s="11">
        <v>6959.1088579445704</v>
      </c>
      <c r="EK102" s="11">
        <v>7002.153431776841</v>
      </c>
      <c r="EL102" s="11">
        <v>7073.1953672712252</v>
      </c>
      <c r="EM102" s="11">
        <v>7075.3262845401323</v>
      </c>
      <c r="EN102" s="11">
        <v>7151.6879619664223</v>
      </c>
      <c r="EO102" s="11">
        <v>7240.8180322916714</v>
      </c>
      <c r="EP102" s="11">
        <v>7286.4661372792516</v>
      </c>
      <c r="EQ102" s="11">
        <v>7427.4147993236202</v>
      </c>
      <c r="ER102" s="11">
        <v>7503.528752018271</v>
      </c>
      <c r="ES102" s="11">
        <v>7641.9445001082595</v>
      </c>
      <c r="ET102" s="11">
        <v>7706.9969287432486</v>
      </c>
      <c r="EU102" s="11">
        <v>7783.839371621817</v>
      </c>
      <c r="EV102" s="11">
        <v>7848.003579749442</v>
      </c>
      <c r="EW102" s="11">
        <v>7920.0502191520318</v>
      </c>
      <c r="EX102" s="11">
        <v>8170.1976758281144</v>
      </c>
      <c r="EY102" s="11">
        <v>8253.8507761105539</v>
      </c>
      <c r="EZ102" s="11">
        <v>8427.0913450311855</v>
      </c>
      <c r="FA102" s="11">
        <v>8594.2438038042274</v>
      </c>
      <c r="FB102" s="11">
        <v>8676.6840382255305</v>
      </c>
      <c r="FC102" s="11">
        <v>8717.7247633272764</v>
      </c>
      <c r="FD102" s="11">
        <v>8771.4739760100674</v>
      </c>
      <c r="FE102" s="11">
        <v>8893.6135699383703</v>
      </c>
      <c r="FF102" s="11">
        <v>9065.0338004001496</v>
      </c>
      <c r="FG102" s="11">
        <v>9089.4518895774327</v>
      </c>
      <c r="FH102" s="11">
        <v>9132.4613225008943</v>
      </c>
      <c r="FI102" s="11">
        <v>9213.2517811949929</v>
      </c>
      <c r="FJ102" s="11">
        <v>9258.5529202091093</v>
      </c>
      <c r="FK102" s="11">
        <v>9276.9443705762678</v>
      </c>
      <c r="FL102" s="11">
        <v>9293.0114538271737</v>
      </c>
      <c r="FM102" s="11">
        <v>9300.2906392708373</v>
      </c>
      <c r="FN102" s="11">
        <v>9335.0232682876049</v>
      </c>
      <c r="FO102" s="11">
        <v>9357.4087411423534</v>
      </c>
      <c r="FP102" s="11">
        <v>9382.7990856108881</v>
      </c>
      <c r="FQ102" s="11">
        <v>9409.1385400335821</v>
      </c>
      <c r="FR102" s="11">
        <v>9421.1906549559717</v>
      </c>
      <c r="FS102" s="11">
        <v>9466.7581936920196</v>
      </c>
      <c r="FT102" s="11">
        <v>9539.1484753576369</v>
      </c>
      <c r="FU102" s="11">
        <v>9641.6738222451222</v>
      </c>
      <c r="FV102" s="11">
        <v>9779.017950426427</v>
      </c>
      <c r="FW102" s="11">
        <v>9821.434220159681</v>
      </c>
      <c r="FX102" s="11">
        <v>9838.135513969115</v>
      </c>
      <c r="FY102" s="11">
        <v>9857.4286615768779</v>
      </c>
      <c r="FZ102" s="11">
        <v>9874.2452191986067</v>
      </c>
      <c r="GA102" s="11">
        <v>9901.4547819486997</v>
      </c>
      <c r="GB102" s="11">
        <v>9922.9819174009899</v>
      </c>
      <c r="GC102" s="11">
        <v>9954.0976258923893</v>
      </c>
      <c r="GD102" s="11">
        <v>9988.1420165077998</v>
      </c>
      <c r="GE102" s="11">
        <v>10012.938672110253</v>
      </c>
      <c r="GF102" s="11">
        <v>10033.595547162446</v>
      </c>
      <c r="GG102" s="11">
        <v>10046.287288510401</v>
      </c>
      <c r="GH102" s="11">
        <v>10058.930188944694</v>
      </c>
      <c r="GI102" s="11">
        <v>10061.685839773543</v>
      </c>
      <c r="GJ102" s="11">
        <v>10069.693000556052</v>
      </c>
      <c r="GK102" s="11">
        <v>10072.225767656042</v>
      </c>
      <c r="GL102" s="11">
        <v>10085.43100008395</v>
      </c>
      <c r="GM102" s="11">
        <v>10068.550239778924</v>
      </c>
      <c r="GN102" s="11">
        <v>10074.736454623482</v>
      </c>
      <c r="GO102" s="11">
        <v>10079.642576567499</v>
      </c>
      <c r="GP102" s="11">
        <v>10084.992936379438</v>
      </c>
      <c r="GQ102" s="11">
        <v>10135.150250812301</v>
      </c>
      <c r="GR102" s="11">
        <v>10245.248897921485</v>
      </c>
      <c r="GS102" s="11">
        <v>10388.066699844365</v>
      </c>
      <c r="GT102" s="11">
        <v>10449.516134437868</v>
      </c>
      <c r="GU102" s="11">
        <v>10467.896842447322</v>
      </c>
      <c r="GV102" s="11">
        <v>10492.830609653456</v>
      </c>
      <c r="GW102" s="11">
        <v>10519.601462543904</v>
      </c>
      <c r="GX102" s="11">
        <v>10547.440830723548</v>
      </c>
      <c r="GY102" s="11">
        <v>10567.944609991304</v>
      </c>
      <c r="GZ102" s="11">
        <v>10713.159231175461</v>
      </c>
      <c r="HA102" s="11">
        <v>10734.226971408629</v>
      </c>
      <c r="HB102" s="11">
        <v>10749.920198918937</v>
      </c>
      <c r="HC102" s="11">
        <v>10766.345728825368</v>
      </c>
      <c r="HD102" s="11">
        <v>10778.514271849044</v>
      </c>
      <c r="HE102" s="11">
        <v>10786.519833673112</v>
      </c>
      <c r="HF102" s="11">
        <v>10772.164055953479</v>
      </c>
      <c r="HG102" s="11">
        <v>10808.0281462408</v>
      </c>
      <c r="HH102" s="11">
        <v>10805.218393617286</v>
      </c>
      <c r="HI102" s="11">
        <v>10824.937222917126</v>
      </c>
      <c r="HJ102" s="11">
        <v>10829.478183856889</v>
      </c>
      <c r="HK102" s="11">
        <v>10815.249208961885</v>
      </c>
      <c r="HL102" s="11">
        <v>10801.9635334499</v>
      </c>
      <c r="HM102" s="11">
        <v>10748.055877674638</v>
      </c>
      <c r="HN102" s="11">
        <v>10675.226257243699</v>
      </c>
      <c r="HO102" s="11">
        <v>10616.797962526314</v>
      </c>
      <c r="HP102" s="11">
        <v>10624.131374686811</v>
      </c>
      <c r="HQ102" s="11">
        <v>10611.127200117844</v>
      </c>
      <c r="HR102" s="11">
        <v>10507.120910763781</v>
      </c>
      <c r="HS102" s="11">
        <v>10501.959530384433</v>
      </c>
      <c r="HT102" s="11">
        <v>10503.380998434217</v>
      </c>
      <c r="HU102" s="11">
        <v>10459.233620469293</v>
      </c>
      <c r="HV102" s="11">
        <v>10453.396412270602</v>
      </c>
      <c r="HW102" s="11">
        <v>10453.196700018136</v>
      </c>
      <c r="HX102" s="11">
        <v>10458.037755011774</v>
      </c>
      <c r="HY102" s="11">
        <v>10464.465320736488</v>
      </c>
      <c r="HZ102" s="11">
        <v>10463.582721919323</v>
      </c>
      <c r="IA102" s="11">
        <v>10555.599234303039</v>
      </c>
      <c r="IB102" s="11">
        <v>10665.179016159778</v>
      </c>
      <c r="IC102" s="11">
        <v>10699.461477296431</v>
      </c>
      <c r="ID102" s="11">
        <v>10734.401411436105</v>
      </c>
      <c r="IE102" s="11">
        <v>10764.842637469441</v>
      </c>
      <c r="IF102" s="11">
        <v>10788.809487309522</v>
      </c>
      <c r="IG102" s="11">
        <v>10893.508794984076</v>
      </c>
      <c r="IH102" s="11">
        <v>10919.815974389829</v>
      </c>
      <c r="II102" s="11">
        <v>10956.832605345633</v>
      </c>
      <c r="IJ102" s="11">
        <v>10989.666307677073</v>
      </c>
      <c r="IK102" s="11">
        <v>11038.487673130592</v>
      </c>
      <c r="IL102" s="11">
        <v>11075.926791218846</v>
      </c>
      <c r="IM102" s="11">
        <v>11116.926617451812</v>
      </c>
      <c r="IN102" s="11">
        <v>11177.721404388481</v>
      </c>
      <c r="IO102" s="11">
        <v>11312.276911003804</v>
      </c>
      <c r="IP102" s="11">
        <v>11343.632583027649</v>
      </c>
      <c r="IQ102" s="11">
        <v>11342.116648052108</v>
      </c>
      <c r="IR102" s="11">
        <v>11389.92538944361</v>
      </c>
      <c r="IS102" s="11">
        <v>11451.607982184751</v>
      </c>
      <c r="IT102" s="11">
        <v>11488.088840226816</v>
      </c>
      <c r="IU102" s="11">
        <v>11509.229065980831</v>
      </c>
      <c r="IV102" s="11">
        <v>11525.566108350193</v>
      </c>
      <c r="IW102" s="11">
        <v>11530.894620254085</v>
      </c>
      <c r="IX102" s="11">
        <v>11540.412080816301</v>
      </c>
      <c r="IY102" s="11">
        <v>11559.767237170692</v>
      </c>
      <c r="IZ102" s="11">
        <v>11598.021107070694</v>
      </c>
      <c r="JA102" s="11">
        <v>11644.276268095444</v>
      </c>
      <c r="JB102" s="11">
        <v>11732.382922355064</v>
      </c>
      <c r="JC102" s="11">
        <v>11840.096435748903</v>
      </c>
      <c r="JD102" s="11">
        <v>11921.442572214779</v>
      </c>
      <c r="JE102" s="11">
        <v>11941.96712556025</v>
      </c>
      <c r="JF102" s="11">
        <v>11957.586502006563</v>
      </c>
      <c r="JG102" s="11">
        <v>11960.440759779864</v>
      </c>
      <c r="JH102" s="11">
        <v>12043.869779985902</v>
      </c>
      <c r="JI102" s="11">
        <v>12090.828793968145</v>
      </c>
      <c r="JJ102" s="11">
        <v>12099.207356850964</v>
      </c>
      <c r="JK102" s="11">
        <v>12064.187835913004</v>
      </c>
      <c r="JL102" s="11">
        <v>12106.644589823976</v>
      </c>
      <c r="JM102" s="11">
        <v>12102.558724647608</v>
      </c>
      <c r="JN102" s="11">
        <v>12044.349310296213</v>
      </c>
      <c r="JO102" s="11">
        <v>12147.414606839688</v>
      </c>
      <c r="JP102" s="11">
        <v>12239.360545986052</v>
      </c>
      <c r="JQ102" s="11">
        <v>12252.546981648733</v>
      </c>
      <c r="JR102" s="11">
        <v>12299.233013174477</v>
      </c>
      <c r="JS102" s="11">
        <v>12339.324485688019</v>
      </c>
      <c r="JT102" s="11">
        <v>12471.100725768529</v>
      </c>
      <c r="JU102" s="11">
        <v>12532.427515146897</v>
      </c>
      <c r="JV102" s="11">
        <v>12507.673831402115</v>
      </c>
      <c r="JW102" s="11">
        <v>12457.455614308014</v>
      </c>
      <c r="JX102" s="11">
        <v>12464.355269788801</v>
      </c>
      <c r="JY102" s="11">
        <v>12461.100810222477</v>
      </c>
      <c r="JZ102" s="11">
        <v>12451.973772389019</v>
      </c>
      <c r="KA102" s="11">
        <v>12446.429094667041</v>
      </c>
      <c r="KB102" s="11">
        <v>12443.001658813047</v>
      </c>
      <c r="KC102" s="11">
        <v>12431.24054046872</v>
      </c>
      <c r="KD102" s="11">
        <v>12416.702930404357</v>
      </c>
      <c r="KE102" s="11">
        <v>12412.520930932924</v>
      </c>
      <c r="KF102" s="11">
        <v>12419.790417483538</v>
      </c>
      <c r="KG102" s="11">
        <v>12419.406267517794</v>
      </c>
      <c r="KH102" s="11">
        <v>12431.932074979568</v>
      </c>
      <c r="KI102" s="11">
        <v>12428.799040342261</v>
      </c>
      <c r="KJ102" s="11">
        <v>12446.273580137449</v>
      </c>
      <c r="KK102" s="11">
        <v>12447.956030445448</v>
      </c>
      <c r="KL102" s="23"/>
      <c r="KM102" s="11">
        <f>SMALL(Tabela2[[#This Row],[1]:[285]],1)</f>
        <v>0.83458663983971793</v>
      </c>
      <c r="KN102" s="11">
        <f>MATCH(Tabela2[[#This Row],[1° menor]],Tabela2[[#This Row],[1]:[285]],0)</f>
        <v>1</v>
      </c>
      <c r="KO10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02" s="11">
        <f>VLOOKUP(Tabela2[[#This Row],[Shape]],shape!A:D,4,0)+VLOOKUP(Tabela2[[#This Row],[Shape]]+1,shape!A:E,5,0)*Tabela2[[#This Row],[% avanc]]</f>
        <v>3.8776556234191881</v>
      </c>
      <c r="KQ102" s="15">
        <f>Tabela2[[#This Row],[8686,881807]]/Tabela2[[#Headers],[8686,881807]]</f>
        <v>4.4638061269517033E-4</v>
      </c>
      <c r="KR102" s="11">
        <f>Tabela2[[#This Row],[8686,881807]]-KP101</f>
        <v>0</v>
      </c>
      <c r="KS102" s="11">
        <f>(Tabela2[[#This Row],[hora bus]]-H101)*86400</f>
        <v>19.000000040978193</v>
      </c>
      <c r="KT102" s="11">
        <f>Tabela2[[#This Row],[desloc]]/Tabela2[[#This Row],[seconds]]</f>
        <v>0</v>
      </c>
      <c r="KU102" s="11">
        <f>Tabela2[[#This Row],[spd m/s]]*3.6</f>
        <v>0</v>
      </c>
      <c r="KV102" s="23"/>
      <c r="KW102" s="22">
        <f t="shared" si="18"/>
        <v>0</v>
      </c>
      <c r="KX102" s="23">
        <f t="shared" si="19"/>
        <v>0.5</v>
      </c>
      <c r="KY102" s="23">
        <f t="shared" si="20"/>
        <v>1</v>
      </c>
      <c r="KZ102" s="23">
        <f t="shared" si="21"/>
        <v>4</v>
      </c>
      <c r="LA102" s="23">
        <f t="shared" si="22"/>
        <v>0</v>
      </c>
      <c r="LB102" s="23">
        <f t="shared" si="23"/>
        <v>1</v>
      </c>
      <c r="LC102" s="23">
        <f t="shared" si="24"/>
        <v>4</v>
      </c>
      <c r="LD102" s="23">
        <f t="shared" si="25"/>
        <v>0</v>
      </c>
      <c r="LE102" s="23">
        <f t="shared" si="26"/>
        <v>3.8776556234191881</v>
      </c>
      <c r="LF102" s="22">
        <f t="shared" si="35"/>
        <v>0</v>
      </c>
      <c r="LG102" s="23">
        <f t="shared" si="27"/>
        <v>0.5</v>
      </c>
      <c r="LH102" s="23">
        <f t="shared" si="28"/>
        <v>0.5</v>
      </c>
      <c r="LI102" s="23">
        <f t="shared" si="29"/>
        <v>8544.8116110658502</v>
      </c>
      <c r="LJ102" s="23">
        <f t="shared" si="30"/>
        <v>3.8776556234191881</v>
      </c>
      <c r="LK102" s="23">
        <f t="shared" si="31"/>
        <v>0.5</v>
      </c>
      <c r="LL102" s="23">
        <f t="shared" si="32"/>
        <v>0</v>
      </c>
      <c r="LM102" s="23">
        <f t="shared" si="33"/>
        <v>1</v>
      </c>
      <c r="LN102" s="23">
        <f t="shared" si="34"/>
        <v>1</v>
      </c>
    </row>
    <row r="103" spans="1:326" x14ac:dyDescent="0.25">
      <c r="A103" s="22">
        <v>170</v>
      </c>
      <c r="B103" s="22">
        <v>3</v>
      </c>
      <c r="C103" s="23" t="s">
        <v>1477</v>
      </c>
      <c r="D103" s="22">
        <v>332</v>
      </c>
      <c r="E103" s="24">
        <v>0.93472222222222223</v>
      </c>
      <c r="F103" s="23" t="s">
        <v>775</v>
      </c>
      <c r="G103" s="23" t="b">
        <v>1</v>
      </c>
      <c r="H103" s="25">
        <v>43538.934976851851</v>
      </c>
      <c r="I103" s="26" t="s">
        <v>681</v>
      </c>
      <c r="J103" s="23" t="s">
        <v>682</v>
      </c>
      <c r="K103" s="11">
        <f>IF(AND(Tabela2[[#This Row],[hora bus]]=H102,Tabela2[[#This Row],[lat bus]]=I102,Tabela2[[#This Row],[lon bus]]=J102),1,0)</f>
        <v>0</v>
      </c>
      <c r="L103" s="23"/>
      <c r="M103" s="11">
        <v>334</v>
      </c>
      <c r="N103" s="11">
        <v>0.83458663983971793</v>
      </c>
      <c r="O103" s="11">
        <v>1.3984196839489078</v>
      </c>
      <c r="P103" s="11">
        <v>9.4267941257220311</v>
      </c>
      <c r="Q103" s="11">
        <v>19.688773108132185</v>
      </c>
      <c r="R103" s="11">
        <v>75.195397337780264</v>
      </c>
      <c r="S103" s="11">
        <v>159.30451526494889</v>
      </c>
      <c r="T103" s="11">
        <v>180.18195583801287</v>
      </c>
      <c r="U103" s="11">
        <v>199.79338924508923</v>
      </c>
      <c r="V103" s="11">
        <v>211.09716553928146</v>
      </c>
      <c r="W103" s="11">
        <v>227.14293750271159</v>
      </c>
      <c r="X103" s="11">
        <v>239.59169647723874</v>
      </c>
      <c r="Y103" s="11">
        <v>250.11206903549589</v>
      </c>
      <c r="Z103" s="11">
        <v>275.30364977201225</v>
      </c>
      <c r="AA103" s="11">
        <v>294.46895517304961</v>
      </c>
      <c r="AB103" s="11">
        <v>320.19106785367666</v>
      </c>
      <c r="AC103" s="11">
        <v>332.17949791971603</v>
      </c>
      <c r="AD103" s="11">
        <v>348.04076670293443</v>
      </c>
      <c r="AE103" s="11">
        <v>372.23091522388552</v>
      </c>
      <c r="AF103" s="11">
        <v>373.05585750378327</v>
      </c>
      <c r="AG103" s="11">
        <v>433.84569918205443</v>
      </c>
      <c r="AH103" s="11">
        <v>469.02374511556127</v>
      </c>
      <c r="AI103" s="11">
        <v>499.67607388344703</v>
      </c>
      <c r="AJ103" s="11">
        <v>523.47830821792434</v>
      </c>
      <c r="AK103" s="11">
        <v>544.81141607945688</v>
      </c>
      <c r="AL103" s="11">
        <v>559.9004097040812</v>
      </c>
      <c r="AM103" s="11">
        <v>585.98771261657532</v>
      </c>
      <c r="AN103" s="11">
        <v>594.50788944836063</v>
      </c>
      <c r="AO103" s="11">
        <v>599.8950753359245</v>
      </c>
      <c r="AP103" s="11">
        <v>602.43355425919754</v>
      </c>
      <c r="AQ103" s="11">
        <v>609.53499398530153</v>
      </c>
      <c r="AR103" s="11">
        <v>609.5933977620092</v>
      </c>
      <c r="AS103" s="11">
        <v>603.71880286526709</v>
      </c>
      <c r="AT103" s="11">
        <v>609.45835281434404</v>
      </c>
      <c r="AU103" s="11">
        <v>613.60649452394352</v>
      </c>
      <c r="AV103" s="11">
        <v>605.61020293550882</v>
      </c>
      <c r="AW103" s="11">
        <v>608.32810058706082</v>
      </c>
      <c r="AX103" s="11">
        <v>622.97194103037293</v>
      </c>
      <c r="AY103" s="11">
        <v>642.28327131710535</v>
      </c>
      <c r="AZ103" s="11">
        <v>665.20596166221469</v>
      </c>
      <c r="BA103" s="11">
        <v>691.17393543887101</v>
      </c>
      <c r="BB103" s="11">
        <v>724.84333895562133</v>
      </c>
      <c r="BC103" s="11">
        <v>773.63812755161598</v>
      </c>
      <c r="BD103" s="11">
        <v>844.46226035941891</v>
      </c>
      <c r="BE103" s="11">
        <v>911.23618194706376</v>
      </c>
      <c r="BF103" s="11">
        <v>932.86527223275039</v>
      </c>
      <c r="BG103" s="11">
        <v>958.04135839229252</v>
      </c>
      <c r="BH103" s="11">
        <v>1001.7149381650798</v>
      </c>
      <c r="BI103" s="11">
        <v>1024.9959211584271</v>
      </c>
      <c r="BJ103" s="11">
        <v>1048.1727764714142</v>
      </c>
      <c r="BK103" s="11">
        <v>1080.0184074949607</v>
      </c>
      <c r="BL103" s="11">
        <v>1163.4808684345098</v>
      </c>
      <c r="BM103" s="11">
        <v>1429.3703496024175</v>
      </c>
      <c r="BN103" s="11">
        <v>1610.1385446972781</v>
      </c>
      <c r="BO103" s="11">
        <v>1664.0038873728233</v>
      </c>
      <c r="BP103" s="11">
        <v>1794.1242484398404</v>
      </c>
      <c r="BQ103" s="11">
        <v>1818.9378647754288</v>
      </c>
      <c r="BR103" s="11">
        <v>1920.5792764721948</v>
      </c>
      <c r="BS103" s="11">
        <v>2023.456323096907</v>
      </c>
      <c r="BT103" s="11">
        <v>2062.7199622631242</v>
      </c>
      <c r="BU103" s="11">
        <v>2093.7864244056359</v>
      </c>
      <c r="BV103" s="11">
        <v>2172.8574253488505</v>
      </c>
      <c r="BW103" s="11">
        <v>2191.8290547309048</v>
      </c>
      <c r="BX103" s="11">
        <v>2295.4935471481876</v>
      </c>
      <c r="BY103" s="11">
        <v>2324.6369620900828</v>
      </c>
      <c r="BZ103" s="11">
        <v>2412.5365562142952</v>
      </c>
      <c r="CA103" s="11">
        <v>2432.6327643351483</v>
      </c>
      <c r="CB103" s="11">
        <v>2466.8518007263533</v>
      </c>
      <c r="CC103" s="11">
        <v>2515.2508761381587</v>
      </c>
      <c r="CD103" s="11">
        <v>2622.1218445308405</v>
      </c>
      <c r="CE103" s="11">
        <v>2708.3090496803202</v>
      </c>
      <c r="CF103" s="11">
        <v>2796.8178431894862</v>
      </c>
      <c r="CG103" s="11">
        <v>2873.8082765070517</v>
      </c>
      <c r="CH103" s="11">
        <v>3061.6775590172806</v>
      </c>
      <c r="CI103" s="11">
        <v>3133.3825096557152</v>
      </c>
      <c r="CJ103" s="11">
        <v>3320.0285201183906</v>
      </c>
      <c r="CK103" s="11">
        <v>3391.2986814978881</v>
      </c>
      <c r="CL103" s="11">
        <v>3478.6413522149041</v>
      </c>
      <c r="CM103" s="11">
        <v>3505.4667594392477</v>
      </c>
      <c r="CN103" s="11">
        <v>3552.1278475871927</v>
      </c>
      <c r="CO103" s="11">
        <v>3608.1458168222821</v>
      </c>
      <c r="CP103" s="11">
        <v>3687.4332746012733</v>
      </c>
      <c r="CQ103" s="11">
        <v>3737.1928476528274</v>
      </c>
      <c r="CR103" s="11">
        <v>3929.1744458657076</v>
      </c>
      <c r="CS103" s="11">
        <v>4104.0052570842136</v>
      </c>
      <c r="CT103" s="11">
        <v>4176.4577406368426</v>
      </c>
      <c r="CU103" s="11">
        <v>4203.4628929622522</v>
      </c>
      <c r="CV103" s="11">
        <v>4243.0993420587138</v>
      </c>
      <c r="CW103" s="11">
        <v>4338.9296512059445</v>
      </c>
      <c r="CX103" s="11">
        <v>4464.5231926731885</v>
      </c>
      <c r="CY103" s="11">
        <v>4524.2760657256158</v>
      </c>
      <c r="CZ103" s="11">
        <v>4578.6984197787751</v>
      </c>
      <c r="DA103" s="11">
        <v>4625.9862234456259</v>
      </c>
      <c r="DB103" s="11">
        <v>4670.5685961378485</v>
      </c>
      <c r="DC103" s="11">
        <v>4713.1890396674316</v>
      </c>
      <c r="DD103" s="11">
        <v>4798.4137717572912</v>
      </c>
      <c r="DE103" s="11">
        <v>4807.037159512015</v>
      </c>
      <c r="DF103" s="11">
        <v>4833.3595568537676</v>
      </c>
      <c r="DG103" s="11">
        <v>4837.4660928582471</v>
      </c>
      <c r="DH103" s="11">
        <v>4868.9105840188495</v>
      </c>
      <c r="DI103" s="11">
        <v>4890.8441073800923</v>
      </c>
      <c r="DJ103" s="11">
        <v>4933.7892254471935</v>
      </c>
      <c r="DK103" s="11">
        <v>5000.7579650678817</v>
      </c>
      <c r="DL103" s="11">
        <v>5355.0982520495172</v>
      </c>
      <c r="DM103" s="11">
        <v>5481.4636259201425</v>
      </c>
      <c r="DN103" s="11">
        <v>5566.547527242612</v>
      </c>
      <c r="DO103" s="11">
        <v>5659.2630610073802</v>
      </c>
      <c r="DP103" s="11">
        <v>5693.1558385127737</v>
      </c>
      <c r="DQ103" s="11">
        <v>5776.9445825899438</v>
      </c>
      <c r="DR103" s="11">
        <v>5792.6247187292447</v>
      </c>
      <c r="DS103" s="11">
        <v>5803.4741841190025</v>
      </c>
      <c r="DT103" s="11">
        <v>5813.7715248560444</v>
      </c>
      <c r="DU103" s="11">
        <v>5824.9346720622971</v>
      </c>
      <c r="DV103" s="11">
        <v>5825.1745121438535</v>
      </c>
      <c r="DW103" s="11">
        <v>5821.2504329611656</v>
      </c>
      <c r="DX103" s="11">
        <v>5744.9467721272558</v>
      </c>
      <c r="DY103" s="11">
        <v>5825.3656271915142</v>
      </c>
      <c r="DZ103" s="11">
        <v>5822.8710960649087</v>
      </c>
      <c r="EA103" s="11">
        <v>5848.1092840949059</v>
      </c>
      <c r="EB103" s="11">
        <v>5986.6876289379934</v>
      </c>
      <c r="EC103" s="11">
        <v>6020.0909995452303</v>
      </c>
      <c r="ED103" s="11">
        <v>6207.0095294329822</v>
      </c>
      <c r="EE103" s="11">
        <v>6268.6393389472287</v>
      </c>
      <c r="EF103" s="11">
        <v>6478.5792596829533</v>
      </c>
      <c r="EG103" s="11">
        <v>6641.8090630503166</v>
      </c>
      <c r="EH103" s="11">
        <v>6783.6444952193469</v>
      </c>
      <c r="EI103" s="11">
        <v>6896.9965306641579</v>
      </c>
      <c r="EJ103" s="11">
        <v>6959.1088579445704</v>
      </c>
      <c r="EK103" s="11">
        <v>7002.153431776841</v>
      </c>
      <c r="EL103" s="11">
        <v>7073.1953672712252</v>
      </c>
      <c r="EM103" s="11">
        <v>7075.3262845401323</v>
      </c>
      <c r="EN103" s="11">
        <v>7151.6879619664223</v>
      </c>
      <c r="EO103" s="11">
        <v>7240.8180322916714</v>
      </c>
      <c r="EP103" s="11">
        <v>7286.4661372792516</v>
      </c>
      <c r="EQ103" s="11">
        <v>7427.4147993236202</v>
      </c>
      <c r="ER103" s="11">
        <v>7503.528752018271</v>
      </c>
      <c r="ES103" s="11">
        <v>7641.9445001082595</v>
      </c>
      <c r="ET103" s="11">
        <v>7706.9969287432486</v>
      </c>
      <c r="EU103" s="11">
        <v>7783.839371621817</v>
      </c>
      <c r="EV103" s="11">
        <v>7848.003579749442</v>
      </c>
      <c r="EW103" s="11">
        <v>7920.0502191520318</v>
      </c>
      <c r="EX103" s="11">
        <v>8170.1976758281144</v>
      </c>
      <c r="EY103" s="11">
        <v>8253.8507761105539</v>
      </c>
      <c r="EZ103" s="11">
        <v>8427.0913450311855</v>
      </c>
      <c r="FA103" s="11">
        <v>8594.2438038042274</v>
      </c>
      <c r="FB103" s="11">
        <v>8676.6840382255305</v>
      </c>
      <c r="FC103" s="11">
        <v>8717.7247633272764</v>
      </c>
      <c r="FD103" s="11">
        <v>8771.4739760100674</v>
      </c>
      <c r="FE103" s="11">
        <v>8893.6135699383703</v>
      </c>
      <c r="FF103" s="11">
        <v>9065.0338004001496</v>
      </c>
      <c r="FG103" s="11">
        <v>9089.4518895774327</v>
      </c>
      <c r="FH103" s="11">
        <v>9132.4613225008943</v>
      </c>
      <c r="FI103" s="11">
        <v>9213.2517811949929</v>
      </c>
      <c r="FJ103" s="11">
        <v>9258.5529202091093</v>
      </c>
      <c r="FK103" s="11">
        <v>9276.9443705762678</v>
      </c>
      <c r="FL103" s="11">
        <v>9293.0114538271737</v>
      </c>
      <c r="FM103" s="11">
        <v>9300.2906392708373</v>
      </c>
      <c r="FN103" s="11">
        <v>9335.0232682876049</v>
      </c>
      <c r="FO103" s="11">
        <v>9357.4087411423534</v>
      </c>
      <c r="FP103" s="11">
        <v>9382.7990856108881</v>
      </c>
      <c r="FQ103" s="11">
        <v>9409.1385400335821</v>
      </c>
      <c r="FR103" s="11">
        <v>9421.1906549559717</v>
      </c>
      <c r="FS103" s="11">
        <v>9466.7581936920196</v>
      </c>
      <c r="FT103" s="11">
        <v>9539.1484753576369</v>
      </c>
      <c r="FU103" s="11">
        <v>9641.6738222451222</v>
      </c>
      <c r="FV103" s="11">
        <v>9779.017950426427</v>
      </c>
      <c r="FW103" s="11">
        <v>9821.434220159681</v>
      </c>
      <c r="FX103" s="11">
        <v>9838.135513969115</v>
      </c>
      <c r="FY103" s="11">
        <v>9857.4286615768779</v>
      </c>
      <c r="FZ103" s="11">
        <v>9874.2452191986067</v>
      </c>
      <c r="GA103" s="11">
        <v>9901.4547819486997</v>
      </c>
      <c r="GB103" s="11">
        <v>9922.9819174009899</v>
      </c>
      <c r="GC103" s="11">
        <v>9954.0976258923893</v>
      </c>
      <c r="GD103" s="11">
        <v>9988.1420165077998</v>
      </c>
      <c r="GE103" s="11">
        <v>10012.938672110253</v>
      </c>
      <c r="GF103" s="11">
        <v>10033.595547162446</v>
      </c>
      <c r="GG103" s="11">
        <v>10046.287288510401</v>
      </c>
      <c r="GH103" s="11">
        <v>10058.930188944694</v>
      </c>
      <c r="GI103" s="11">
        <v>10061.685839773543</v>
      </c>
      <c r="GJ103" s="11">
        <v>10069.693000556052</v>
      </c>
      <c r="GK103" s="11">
        <v>10072.225767656042</v>
      </c>
      <c r="GL103" s="11">
        <v>10085.43100008395</v>
      </c>
      <c r="GM103" s="11">
        <v>10068.550239778924</v>
      </c>
      <c r="GN103" s="11">
        <v>10074.736454623482</v>
      </c>
      <c r="GO103" s="11">
        <v>10079.642576567499</v>
      </c>
      <c r="GP103" s="11">
        <v>10084.992936379438</v>
      </c>
      <c r="GQ103" s="11">
        <v>10135.150250812301</v>
      </c>
      <c r="GR103" s="11">
        <v>10245.248897921485</v>
      </c>
      <c r="GS103" s="11">
        <v>10388.066699844365</v>
      </c>
      <c r="GT103" s="11">
        <v>10449.516134437868</v>
      </c>
      <c r="GU103" s="11">
        <v>10467.896842447322</v>
      </c>
      <c r="GV103" s="11">
        <v>10492.830609653456</v>
      </c>
      <c r="GW103" s="11">
        <v>10519.601462543904</v>
      </c>
      <c r="GX103" s="11">
        <v>10547.440830723548</v>
      </c>
      <c r="GY103" s="11">
        <v>10567.944609991304</v>
      </c>
      <c r="GZ103" s="11">
        <v>10713.159231175461</v>
      </c>
      <c r="HA103" s="11">
        <v>10734.226971408629</v>
      </c>
      <c r="HB103" s="11">
        <v>10749.920198918937</v>
      </c>
      <c r="HC103" s="11">
        <v>10766.345728825368</v>
      </c>
      <c r="HD103" s="11">
        <v>10778.514271849044</v>
      </c>
      <c r="HE103" s="11">
        <v>10786.519833673112</v>
      </c>
      <c r="HF103" s="11">
        <v>10772.164055953479</v>
      </c>
      <c r="HG103" s="11">
        <v>10808.0281462408</v>
      </c>
      <c r="HH103" s="11">
        <v>10805.218393617286</v>
      </c>
      <c r="HI103" s="11">
        <v>10824.937222917126</v>
      </c>
      <c r="HJ103" s="11">
        <v>10829.478183856889</v>
      </c>
      <c r="HK103" s="11">
        <v>10815.249208961885</v>
      </c>
      <c r="HL103" s="11">
        <v>10801.9635334499</v>
      </c>
      <c r="HM103" s="11">
        <v>10748.055877674638</v>
      </c>
      <c r="HN103" s="11">
        <v>10675.226257243699</v>
      </c>
      <c r="HO103" s="11">
        <v>10616.797962526314</v>
      </c>
      <c r="HP103" s="11">
        <v>10624.131374686811</v>
      </c>
      <c r="HQ103" s="11">
        <v>10611.127200117844</v>
      </c>
      <c r="HR103" s="11">
        <v>10507.120910763781</v>
      </c>
      <c r="HS103" s="11">
        <v>10501.959530384433</v>
      </c>
      <c r="HT103" s="11">
        <v>10503.380998434217</v>
      </c>
      <c r="HU103" s="11">
        <v>10459.233620469293</v>
      </c>
      <c r="HV103" s="11">
        <v>10453.396412270602</v>
      </c>
      <c r="HW103" s="11">
        <v>10453.196700018136</v>
      </c>
      <c r="HX103" s="11">
        <v>10458.037755011774</v>
      </c>
      <c r="HY103" s="11">
        <v>10464.465320736488</v>
      </c>
      <c r="HZ103" s="11">
        <v>10463.582721919323</v>
      </c>
      <c r="IA103" s="11">
        <v>10555.599234303039</v>
      </c>
      <c r="IB103" s="11">
        <v>10665.179016159778</v>
      </c>
      <c r="IC103" s="11">
        <v>10699.461477296431</v>
      </c>
      <c r="ID103" s="11">
        <v>10734.401411436105</v>
      </c>
      <c r="IE103" s="11">
        <v>10764.842637469441</v>
      </c>
      <c r="IF103" s="11">
        <v>10788.809487309522</v>
      </c>
      <c r="IG103" s="11">
        <v>10893.508794984076</v>
      </c>
      <c r="IH103" s="11">
        <v>10919.815974389829</v>
      </c>
      <c r="II103" s="11">
        <v>10956.832605345633</v>
      </c>
      <c r="IJ103" s="11">
        <v>10989.666307677073</v>
      </c>
      <c r="IK103" s="11">
        <v>11038.487673130592</v>
      </c>
      <c r="IL103" s="11">
        <v>11075.926791218846</v>
      </c>
      <c r="IM103" s="11">
        <v>11116.926617451812</v>
      </c>
      <c r="IN103" s="11">
        <v>11177.721404388481</v>
      </c>
      <c r="IO103" s="11">
        <v>11312.276911003804</v>
      </c>
      <c r="IP103" s="11">
        <v>11343.632583027649</v>
      </c>
      <c r="IQ103" s="11">
        <v>11342.116648052108</v>
      </c>
      <c r="IR103" s="11">
        <v>11389.92538944361</v>
      </c>
      <c r="IS103" s="11">
        <v>11451.607982184751</v>
      </c>
      <c r="IT103" s="11">
        <v>11488.088840226816</v>
      </c>
      <c r="IU103" s="11">
        <v>11509.229065980831</v>
      </c>
      <c r="IV103" s="11">
        <v>11525.566108350193</v>
      </c>
      <c r="IW103" s="11">
        <v>11530.894620254085</v>
      </c>
      <c r="IX103" s="11">
        <v>11540.412080816301</v>
      </c>
      <c r="IY103" s="11">
        <v>11559.767237170692</v>
      </c>
      <c r="IZ103" s="11">
        <v>11598.021107070694</v>
      </c>
      <c r="JA103" s="11">
        <v>11644.276268095444</v>
      </c>
      <c r="JB103" s="11">
        <v>11732.382922355064</v>
      </c>
      <c r="JC103" s="11">
        <v>11840.096435748903</v>
      </c>
      <c r="JD103" s="11">
        <v>11921.442572214779</v>
      </c>
      <c r="JE103" s="11">
        <v>11941.96712556025</v>
      </c>
      <c r="JF103" s="11">
        <v>11957.586502006563</v>
      </c>
      <c r="JG103" s="11">
        <v>11960.440759779864</v>
      </c>
      <c r="JH103" s="11">
        <v>12043.869779985902</v>
      </c>
      <c r="JI103" s="11">
        <v>12090.828793968145</v>
      </c>
      <c r="JJ103" s="11">
        <v>12099.207356850964</v>
      </c>
      <c r="JK103" s="11">
        <v>12064.187835913004</v>
      </c>
      <c r="JL103" s="11">
        <v>12106.644589823976</v>
      </c>
      <c r="JM103" s="11">
        <v>12102.558724647608</v>
      </c>
      <c r="JN103" s="11">
        <v>12044.349310296213</v>
      </c>
      <c r="JO103" s="11">
        <v>12147.414606839688</v>
      </c>
      <c r="JP103" s="11">
        <v>12239.360545986052</v>
      </c>
      <c r="JQ103" s="11">
        <v>12252.546981648733</v>
      </c>
      <c r="JR103" s="11">
        <v>12299.233013174477</v>
      </c>
      <c r="JS103" s="11">
        <v>12339.324485688019</v>
      </c>
      <c r="JT103" s="11">
        <v>12471.100725768529</v>
      </c>
      <c r="JU103" s="11">
        <v>12532.427515146897</v>
      </c>
      <c r="JV103" s="11">
        <v>12507.673831402115</v>
      </c>
      <c r="JW103" s="11">
        <v>12457.455614308014</v>
      </c>
      <c r="JX103" s="11">
        <v>12464.355269788801</v>
      </c>
      <c r="JY103" s="11">
        <v>12461.100810222477</v>
      </c>
      <c r="JZ103" s="11">
        <v>12451.973772389019</v>
      </c>
      <c r="KA103" s="11">
        <v>12446.429094667041</v>
      </c>
      <c r="KB103" s="11">
        <v>12443.001658813047</v>
      </c>
      <c r="KC103" s="11">
        <v>12431.24054046872</v>
      </c>
      <c r="KD103" s="11">
        <v>12416.702930404357</v>
      </c>
      <c r="KE103" s="11">
        <v>12412.520930932924</v>
      </c>
      <c r="KF103" s="11">
        <v>12419.790417483538</v>
      </c>
      <c r="KG103" s="11">
        <v>12419.406267517794</v>
      </c>
      <c r="KH103" s="11">
        <v>12431.932074979568</v>
      </c>
      <c r="KI103" s="11">
        <v>12428.799040342261</v>
      </c>
      <c r="KJ103" s="11">
        <v>12446.273580137449</v>
      </c>
      <c r="KK103" s="11">
        <v>12447.956030445448</v>
      </c>
      <c r="KL103" s="23"/>
      <c r="KM103" s="11">
        <f>SMALL(Tabela2[[#This Row],[1]:[285]],1)</f>
        <v>0.83458663983971793</v>
      </c>
      <c r="KN103" s="11">
        <f>MATCH(Tabela2[[#This Row],[1° menor]],Tabela2[[#This Row],[1]:[285]],0)</f>
        <v>1</v>
      </c>
      <c r="KO10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03" s="11">
        <f>VLOOKUP(Tabela2[[#This Row],[Shape]],shape!A:D,4,0)+VLOOKUP(Tabela2[[#This Row],[Shape]]+1,shape!A:E,5,0)*Tabela2[[#This Row],[% avanc]]</f>
        <v>3.8776556234191881</v>
      </c>
      <c r="KQ103" s="15">
        <f>Tabela2[[#This Row],[8686,881807]]/Tabela2[[#Headers],[8686,881807]]</f>
        <v>4.4638061269517033E-4</v>
      </c>
      <c r="KR103" s="11">
        <f>Tabela2[[#This Row],[8686,881807]]-KP102</f>
        <v>0</v>
      </c>
      <c r="KS103" s="11">
        <f>(Tabela2[[#This Row],[hora bus]]-H102)*86400</f>
        <v>25.999999791383743</v>
      </c>
      <c r="KT103" s="11">
        <f>Tabela2[[#This Row],[desloc]]/Tabela2[[#This Row],[seconds]]</f>
        <v>0</v>
      </c>
      <c r="KU103" s="11">
        <f>Tabela2[[#This Row],[spd m/s]]*3.6</f>
        <v>0</v>
      </c>
      <c r="KV103" s="23"/>
      <c r="KW103" s="22">
        <f t="shared" si="18"/>
        <v>0</v>
      </c>
      <c r="KX103" s="23">
        <f t="shared" si="19"/>
        <v>0.5</v>
      </c>
      <c r="KY103" s="23">
        <f t="shared" si="20"/>
        <v>1</v>
      </c>
      <c r="KZ103" s="23">
        <f t="shared" si="21"/>
        <v>3</v>
      </c>
      <c r="LA103" s="23">
        <f t="shared" si="22"/>
        <v>0</v>
      </c>
      <c r="LB103" s="23">
        <f t="shared" si="23"/>
        <v>1</v>
      </c>
      <c r="LC103" s="23">
        <f t="shared" si="24"/>
        <v>3</v>
      </c>
      <c r="LD103" s="23">
        <f t="shared" si="25"/>
        <v>0</v>
      </c>
      <c r="LE103" s="23">
        <f t="shared" si="26"/>
        <v>3.8776556234191881</v>
      </c>
      <c r="LF103" s="22">
        <f t="shared" si="35"/>
        <v>0</v>
      </c>
      <c r="LG103" s="23">
        <f t="shared" si="27"/>
        <v>0.5</v>
      </c>
      <c r="LH103" s="23">
        <f t="shared" si="28"/>
        <v>0.5</v>
      </c>
      <c r="LI103" s="23">
        <f t="shared" si="29"/>
        <v>8544.8116110658502</v>
      </c>
      <c r="LJ103" s="23">
        <f t="shared" si="30"/>
        <v>3.8776556234191881</v>
      </c>
      <c r="LK103" s="23">
        <f t="shared" si="31"/>
        <v>0.5</v>
      </c>
      <c r="LL103" s="23">
        <f t="shared" si="32"/>
        <v>0</v>
      </c>
      <c r="LM103" s="23">
        <f t="shared" si="33"/>
        <v>1</v>
      </c>
      <c r="LN103" s="23">
        <f t="shared" si="34"/>
        <v>1</v>
      </c>
    </row>
    <row r="104" spans="1:326" x14ac:dyDescent="0.25">
      <c r="A104" s="22">
        <v>171</v>
      </c>
      <c r="B104" s="22">
        <v>3</v>
      </c>
      <c r="C104" s="23" t="s">
        <v>1478</v>
      </c>
      <c r="D104" s="22">
        <v>332</v>
      </c>
      <c r="E104" s="24">
        <v>0.93541666666666667</v>
      </c>
      <c r="F104" s="23" t="s">
        <v>775</v>
      </c>
      <c r="G104" s="23" t="b">
        <v>1</v>
      </c>
      <c r="H104" s="25">
        <v>43538.935497685183</v>
      </c>
      <c r="I104" s="26" t="s">
        <v>681</v>
      </c>
      <c r="J104" s="23" t="s">
        <v>682</v>
      </c>
      <c r="K104" s="11">
        <f>IF(AND(Tabela2[[#This Row],[hora bus]]=H103,Tabela2[[#This Row],[lat bus]]=I103,Tabela2[[#This Row],[lon bus]]=J103),1,0)</f>
        <v>0</v>
      </c>
      <c r="L104" s="23"/>
      <c r="M104" s="11">
        <v>336</v>
      </c>
      <c r="N104" s="11">
        <v>0.83458663983971793</v>
      </c>
      <c r="O104" s="11">
        <v>1.3984196839489078</v>
      </c>
      <c r="P104" s="11">
        <v>9.4267941257220311</v>
      </c>
      <c r="Q104" s="11">
        <v>19.688773108132185</v>
      </c>
      <c r="R104" s="11">
        <v>75.195397337780264</v>
      </c>
      <c r="S104" s="11">
        <v>159.30451526494889</v>
      </c>
      <c r="T104" s="11">
        <v>180.18195583801287</v>
      </c>
      <c r="U104" s="11">
        <v>199.79338924508923</v>
      </c>
      <c r="V104" s="11">
        <v>211.09716553928146</v>
      </c>
      <c r="W104" s="11">
        <v>227.14293750271159</v>
      </c>
      <c r="X104" s="11">
        <v>239.59169647723874</v>
      </c>
      <c r="Y104" s="11">
        <v>250.11206903549589</v>
      </c>
      <c r="Z104" s="11">
        <v>275.30364977201225</v>
      </c>
      <c r="AA104" s="11">
        <v>294.46895517304961</v>
      </c>
      <c r="AB104" s="11">
        <v>320.19106785367666</v>
      </c>
      <c r="AC104" s="11">
        <v>332.17949791971603</v>
      </c>
      <c r="AD104" s="11">
        <v>348.04076670293443</v>
      </c>
      <c r="AE104" s="11">
        <v>372.23091522388552</v>
      </c>
      <c r="AF104" s="11">
        <v>373.05585750378327</v>
      </c>
      <c r="AG104" s="11">
        <v>433.84569918205443</v>
      </c>
      <c r="AH104" s="11">
        <v>469.02374511556127</v>
      </c>
      <c r="AI104" s="11">
        <v>499.67607388344703</v>
      </c>
      <c r="AJ104" s="11">
        <v>523.47830821792434</v>
      </c>
      <c r="AK104" s="11">
        <v>544.81141607945688</v>
      </c>
      <c r="AL104" s="11">
        <v>559.9004097040812</v>
      </c>
      <c r="AM104" s="11">
        <v>585.98771261657532</v>
      </c>
      <c r="AN104" s="11">
        <v>594.50788944836063</v>
      </c>
      <c r="AO104" s="11">
        <v>599.8950753359245</v>
      </c>
      <c r="AP104" s="11">
        <v>602.43355425919754</v>
      </c>
      <c r="AQ104" s="11">
        <v>609.53499398530153</v>
      </c>
      <c r="AR104" s="11">
        <v>609.5933977620092</v>
      </c>
      <c r="AS104" s="11">
        <v>603.71880286526709</v>
      </c>
      <c r="AT104" s="11">
        <v>609.45835281434404</v>
      </c>
      <c r="AU104" s="11">
        <v>613.60649452394352</v>
      </c>
      <c r="AV104" s="11">
        <v>605.61020293550882</v>
      </c>
      <c r="AW104" s="11">
        <v>608.32810058706082</v>
      </c>
      <c r="AX104" s="11">
        <v>622.97194103037293</v>
      </c>
      <c r="AY104" s="11">
        <v>642.28327131710535</v>
      </c>
      <c r="AZ104" s="11">
        <v>665.20596166221469</v>
      </c>
      <c r="BA104" s="11">
        <v>691.17393543887101</v>
      </c>
      <c r="BB104" s="11">
        <v>724.84333895562133</v>
      </c>
      <c r="BC104" s="11">
        <v>773.63812755161598</v>
      </c>
      <c r="BD104" s="11">
        <v>844.46226035941891</v>
      </c>
      <c r="BE104" s="11">
        <v>911.23618194706376</v>
      </c>
      <c r="BF104" s="11">
        <v>932.86527223275039</v>
      </c>
      <c r="BG104" s="11">
        <v>958.04135839229252</v>
      </c>
      <c r="BH104" s="11">
        <v>1001.7149381650798</v>
      </c>
      <c r="BI104" s="11">
        <v>1024.9959211584271</v>
      </c>
      <c r="BJ104" s="11">
        <v>1048.1727764714142</v>
      </c>
      <c r="BK104" s="11">
        <v>1080.0184074949607</v>
      </c>
      <c r="BL104" s="11">
        <v>1163.4808684345098</v>
      </c>
      <c r="BM104" s="11">
        <v>1429.3703496024175</v>
      </c>
      <c r="BN104" s="11">
        <v>1610.1385446972781</v>
      </c>
      <c r="BO104" s="11">
        <v>1664.0038873728233</v>
      </c>
      <c r="BP104" s="11">
        <v>1794.1242484398404</v>
      </c>
      <c r="BQ104" s="11">
        <v>1818.9378647754288</v>
      </c>
      <c r="BR104" s="11">
        <v>1920.5792764721948</v>
      </c>
      <c r="BS104" s="11">
        <v>2023.456323096907</v>
      </c>
      <c r="BT104" s="11">
        <v>2062.7199622631242</v>
      </c>
      <c r="BU104" s="11">
        <v>2093.7864244056359</v>
      </c>
      <c r="BV104" s="11">
        <v>2172.8574253488505</v>
      </c>
      <c r="BW104" s="11">
        <v>2191.8290547309048</v>
      </c>
      <c r="BX104" s="11">
        <v>2295.4935471481876</v>
      </c>
      <c r="BY104" s="11">
        <v>2324.6369620900828</v>
      </c>
      <c r="BZ104" s="11">
        <v>2412.5365562142952</v>
      </c>
      <c r="CA104" s="11">
        <v>2432.6327643351483</v>
      </c>
      <c r="CB104" s="11">
        <v>2466.8518007263533</v>
      </c>
      <c r="CC104" s="11">
        <v>2515.2508761381587</v>
      </c>
      <c r="CD104" s="11">
        <v>2622.1218445308405</v>
      </c>
      <c r="CE104" s="11">
        <v>2708.3090496803202</v>
      </c>
      <c r="CF104" s="11">
        <v>2796.8178431894862</v>
      </c>
      <c r="CG104" s="11">
        <v>2873.8082765070517</v>
      </c>
      <c r="CH104" s="11">
        <v>3061.6775590172806</v>
      </c>
      <c r="CI104" s="11">
        <v>3133.3825096557152</v>
      </c>
      <c r="CJ104" s="11">
        <v>3320.0285201183906</v>
      </c>
      <c r="CK104" s="11">
        <v>3391.2986814978881</v>
      </c>
      <c r="CL104" s="11">
        <v>3478.6413522149041</v>
      </c>
      <c r="CM104" s="11">
        <v>3505.4667594392477</v>
      </c>
      <c r="CN104" s="11">
        <v>3552.1278475871927</v>
      </c>
      <c r="CO104" s="11">
        <v>3608.1458168222821</v>
      </c>
      <c r="CP104" s="11">
        <v>3687.4332746012733</v>
      </c>
      <c r="CQ104" s="11">
        <v>3737.1928476528274</v>
      </c>
      <c r="CR104" s="11">
        <v>3929.1744458657076</v>
      </c>
      <c r="CS104" s="11">
        <v>4104.0052570842136</v>
      </c>
      <c r="CT104" s="11">
        <v>4176.4577406368426</v>
      </c>
      <c r="CU104" s="11">
        <v>4203.4628929622522</v>
      </c>
      <c r="CV104" s="11">
        <v>4243.0993420587138</v>
      </c>
      <c r="CW104" s="11">
        <v>4338.9296512059445</v>
      </c>
      <c r="CX104" s="11">
        <v>4464.5231926731885</v>
      </c>
      <c r="CY104" s="11">
        <v>4524.2760657256158</v>
      </c>
      <c r="CZ104" s="11">
        <v>4578.6984197787751</v>
      </c>
      <c r="DA104" s="11">
        <v>4625.9862234456259</v>
      </c>
      <c r="DB104" s="11">
        <v>4670.5685961378485</v>
      </c>
      <c r="DC104" s="11">
        <v>4713.1890396674316</v>
      </c>
      <c r="DD104" s="11">
        <v>4798.4137717572912</v>
      </c>
      <c r="DE104" s="11">
        <v>4807.037159512015</v>
      </c>
      <c r="DF104" s="11">
        <v>4833.3595568537676</v>
      </c>
      <c r="DG104" s="11">
        <v>4837.4660928582471</v>
      </c>
      <c r="DH104" s="11">
        <v>4868.9105840188495</v>
      </c>
      <c r="DI104" s="11">
        <v>4890.8441073800923</v>
      </c>
      <c r="DJ104" s="11">
        <v>4933.7892254471935</v>
      </c>
      <c r="DK104" s="11">
        <v>5000.7579650678817</v>
      </c>
      <c r="DL104" s="11">
        <v>5355.0982520495172</v>
      </c>
      <c r="DM104" s="11">
        <v>5481.4636259201425</v>
      </c>
      <c r="DN104" s="11">
        <v>5566.547527242612</v>
      </c>
      <c r="DO104" s="11">
        <v>5659.2630610073802</v>
      </c>
      <c r="DP104" s="11">
        <v>5693.1558385127737</v>
      </c>
      <c r="DQ104" s="11">
        <v>5776.9445825899438</v>
      </c>
      <c r="DR104" s="11">
        <v>5792.6247187292447</v>
      </c>
      <c r="DS104" s="11">
        <v>5803.4741841190025</v>
      </c>
      <c r="DT104" s="11">
        <v>5813.7715248560444</v>
      </c>
      <c r="DU104" s="11">
        <v>5824.9346720622971</v>
      </c>
      <c r="DV104" s="11">
        <v>5825.1745121438535</v>
      </c>
      <c r="DW104" s="11">
        <v>5821.2504329611656</v>
      </c>
      <c r="DX104" s="11">
        <v>5744.9467721272558</v>
      </c>
      <c r="DY104" s="11">
        <v>5825.3656271915142</v>
      </c>
      <c r="DZ104" s="11">
        <v>5822.8710960649087</v>
      </c>
      <c r="EA104" s="11">
        <v>5848.1092840949059</v>
      </c>
      <c r="EB104" s="11">
        <v>5986.6876289379934</v>
      </c>
      <c r="EC104" s="11">
        <v>6020.0909995452303</v>
      </c>
      <c r="ED104" s="11">
        <v>6207.0095294329822</v>
      </c>
      <c r="EE104" s="11">
        <v>6268.6393389472287</v>
      </c>
      <c r="EF104" s="11">
        <v>6478.5792596829533</v>
      </c>
      <c r="EG104" s="11">
        <v>6641.8090630503166</v>
      </c>
      <c r="EH104" s="11">
        <v>6783.6444952193469</v>
      </c>
      <c r="EI104" s="11">
        <v>6896.9965306641579</v>
      </c>
      <c r="EJ104" s="11">
        <v>6959.1088579445704</v>
      </c>
      <c r="EK104" s="11">
        <v>7002.153431776841</v>
      </c>
      <c r="EL104" s="11">
        <v>7073.1953672712252</v>
      </c>
      <c r="EM104" s="11">
        <v>7075.3262845401323</v>
      </c>
      <c r="EN104" s="11">
        <v>7151.6879619664223</v>
      </c>
      <c r="EO104" s="11">
        <v>7240.8180322916714</v>
      </c>
      <c r="EP104" s="11">
        <v>7286.4661372792516</v>
      </c>
      <c r="EQ104" s="11">
        <v>7427.4147993236202</v>
      </c>
      <c r="ER104" s="11">
        <v>7503.528752018271</v>
      </c>
      <c r="ES104" s="11">
        <v>7641.9445001082595</v>
      </c>
      <c r="ET104" s="11">
        <v>7706.9969287432486</v>
      </c>
      <c r="EU104" s="11">
        <v>7783.839371621817</v>
      </c>
      <c r="EV104" s="11">
        <v>7848.003579749442</v>
      </c>
      <c r="EW104" s="11">
        <v>7920.0502191520318</v>
      </c>
      <c r="EX104" s="11">
        <v>8170.1976758281144</v>
      </c>
      <c r="EY104" s="11">
        <v>8253.8507761105539</v>
      </c>
      <c r="EZ104" s="11">
        <v>8427.0913450311855</v>
      </c>
      <c r="FA104" s="11">
        <v>8594.2438038042274</v>
      </c>
      <c r="FB104" s="11">
        <v>8676.6840382255305</v>
      </c>
      <c r="FC104" s="11">
        <v>8717.7247633272764</v>
      </c>
      <c r="FD104" s="11">
        <v>8771.4739760100674</v>
      </c>
      <c r="FE104" s="11">
        <v>8893.6135699383703</v>
      </c>
      <c r="FF104" s="11">
        <v>9065.0338004001496</v>
      </c>
      <c r="FG104" s="11">
        <v>9089.4518895774327</v>
      </c>
      <c r="FH104" s="11">
        <v>9132.4613225008943</v>
      </c>
      <c r="FI104" s="11">
        <v>9213.2517811949929</v>
      </c>
      <c r="FJ104" s="11">
        <v>9258.5529202091093</v>
      </c>
      <c r="FK104" s="11">
        <v>9276.9443705762678</v>
      </c>
      <c r="FL104" s="11">
        <v>9293.0114538271737</v>
      </c>
      <c r="FM104" s="11">
        <v>9300.2906392708373</v>
      </c>
      <c r="FN104" s="11">
        <v>9335.0232682876049</v>
      </c>
      <c r="FO104" s="11">
        <v>9357.4087411423534</v>
      </c>
      <c r="FP104" s="11">
        <v>9382.7990856108881</v>
      </c>
      <c r="FQ104" s="11">
        <v>9409.1385400335821</v>
      </c>
      <c r="FR104" s="11">
        <v>9421.1906549559717</v>
      </c>
      <c r="FS104" s="11">
        <v>9466.7581936920196</v>
      </c>
      <c r="FT104" s="11">
        <v>9539.1484753576369</v>
      </c>
      <c r="FU104" s="11">
        <v>9641.6738222451222</v>
      </c>
      <c r="FV104" s="11">
        <v>9779.017950426427</v>
      </c>
      <c r="FW104" s="11">
        <v>9821.434220159681</v>
      </c>
      <c r="FX104" s="11">
        <v>9838.135513969115</v>
      </c>
      <c r="FY104" s="11">
        <v>9857.4286615768779</v>
      </c>
      <c r="FZ104" s="11">
        <v>9874.2452191986067</v>
      </c>
      <c r="GA104" s="11">
        <v>9901.4547819486997</v>
      </c>
      <c r="GB104" s="11">
        <v>9922.9819174009899</v>
      </c>
      <c r="GC104" s="11">
        <v>9954.0976258923893</v>
      </c>
      <c r="GD104" s="11">
        <v>9988.1420165077998</v>
      </c>
      <c r="GE104" s="11">
        <v>10012.938672110253</v>
      </c>
      <c r="GF104" s="11">
        <v>10033.595547162446</v>
      </c>
      <c r="GG104" s="11">
        <v>10046.287288510401</v>
      </c>
      <c r="GH104" s="11">
        <v>10058.930188944694</v>
      </c>
      <c r="GI104" s="11">
        <v>10061.685839773543</v>
      </c>
      <c r="GJ104" s="11">
        <v>10069.693000556052</v>
      </c>
      <c r="GK104" s="11">
        <v>10072.225767656042</v>
      </c>
      <c r="GL104" s="11">
        <v>10085.43100008395</v>
      </c>
      <c r="GM104" s="11">
        <v>10068.550239778924</v>
      </c>
      <c r="GN104" s="11">
        <v>10074.736454623482</v>
      </c>
      <c r="GO104" s="11">
        <v>10079.642576567499</v>
      </c>
      <c r="GP104" s="11">
        <v>10084.992936379438</v>
      </c>
      <c r="GQ104" s="11">
        <v>10135.150250812301</v>
      </c>
      <c r="GR104" s="11">
        <v>10245.248897921485</v>
      </c>
      <c r="GS104" s="11">
        <v>10388.066699844365</v>
      </c>
      <c r="GT104" s="11">
        <v>10449.516134437868</v>
      </c>
      <c r="GU104" s="11">
        <v>10467.896842447322</v>
      </c>
      <c r="GV104" s="11">
        <v>10492.830609653456</v>
      </c>
      <c r="GW104" s="11">
        <v>10519.601462543904</v>
      </c>
      <c r="GX104" s="11">
        <v>10547.440830723548</v>
      </c>
      <c r="GY104" s="11">
        <v>10567.944609991304</v>
      </c>
      <c r="GZ104" s="11">
        <v>10713.159231175461</v>
      </c>
      <c r="HA104" s="11">
        <v>10734.226971408629</v>
      </c>
      <c r="HB104" s="11">
        <v>10749.920198918937</v>
      </c>
      <c r="HC104" s="11">
        <v>10766.345728825368</v>
      </c>
      <c r="HD104" s="11">
        <v>10778.514271849044</v>
      </c>
      <c r="HE104" s="11">
        <v>10786.519833673112</v>
      </c>
      <c r="HF104" s="11">
        <v>10772.164055953479</v>
      </c>
      <c r="HG104" s="11">
        <v>10808.0281462408</v>
      </c>
      <c r="HH104" s="11">
        <v>10805.218393617286</v>
      </c>
      <c r="HI104" s="11">
        <v>10824.937222917126</v>
      </c>
      <c r="HJ104" s="11">
        <v>10829.478183856889</v>
      </c>
      <c r="HK104" s="11">
        <v>10815.249208961885</v>
      </c>
      <c r="HL104" s="11">
        <v>10801.9635334499</v>
      </c>
      <c r="HM104" s="11">
        <v>10748.055877674638</v>
      </c>
      <c r="HN104" s="11">
        <v>10675.226257243699</v>
      </c>
      <c r="HO104" s="11">
        <v>10616.797962526314</v>
      </c>
      <c r="HP104" s="11">
        <v>10624.131374686811</v>
      </c>
      <c r="HQ104" s="11">
        <v>10611.127200117844</v>
      </c>
      <c r="HR104" s="11">
        <v>10507.120910763781</v>
      </c>
      <c r="HS104" s="11">
        <v>10501.959530384433</v>
      </c>
      <c r="HT104" s="11">
        <v>10503.380998434217</v>
      </c>
      <c r="HU104" s="11">
        <v>10459.233620469293</v>
      </c>
      <c r="HV104" s="11">
        <v>10453.396412270602</v>
      </c>
      <c r="HW104" s="11">
        <v>10453.196700018136</v>
      </c>
      <c r="HX104" s="11">
        <v>10458.037755011774</v>
      </c>
      <c r="HY104" s="11">
        <v>10464.465320736488</v>
      </c>
      <c r="HZ104" s="11">
        <v>10463.582721919323</v>
      </c>
      <c r="IA104" s="11">
        <v>10555.599234303039</v>
      </c>
      <c r="IB104" s="11">
        <v>10665.179016159778</v>
      </c>
      <c r="IC104" s="11">
        <v>10699.461477296431</v>
      </c>
      <c r="ID104" s="11">
        <v>10734.401411436105</v>
      </c>
      <c r="IE104" s="11">
        <v>10764.842637469441</v>
      </c>
      <c r="IF104" s="11">
        <v>10788.809487309522</v>
      </c>
      <c r="IG104" s="11">
        <v>10893.508794984076</v>
      </c>
      <c r="IH104" s="11">
        <v>10919.815974389829</v>
      </c>
      <c r="II104" s="11">
        <v>10956.832605345633</v>
      </c>
      <c r="IJ104" s="11">
        <v>10989.666307677073</v>
      </c>
      <c r="IK104" s="11">
        <v>11038.487673130592</v>
      </c>
      <c r="IL104" s="11">
        <v>11075.926791218846</v>
      </c>
      <c r="IM104" s="11">
        <v>11116.926617451812</v>
      </c>
      <c r="IN104" s="11">
        <v>11177.721404388481</v>
      </c>
      <c r="IO104" s="11">
        <v>11312.276911003804</v>
      </c>
      <c r="IP104" s="11">
        <v>11343.632583027649</v>
      </c>
      <c r="IQ104" s="11">
        <v>11342.116648052108</v>
      </c>
      <c r="IR104" s="11">
        <v>11389.92538944361</v>
      </c>
      <c r="IS104" s="11">
        <v>11451.607982184751</v>
      </c>
      <c r="IT104" s="11">
        <v>11488.088840226816</v>
      </c>
      <c r="IU104" s="11">
        <v>11509.229065980831</v>
      </c>
      <c r="IV104" s="11">
        <v>11525.566108350193</v>
      </c>
      <c r="IW104" s="11">
        <v>11530.894620254085</v>
      </c>
      <c r="IX104" s="11">
        <v>11540.412080816301</v>
      </c>
      <c r="IY104" s="11">
        <v>11559.767237170692</v>
      </c>
      <c r="IZ104" s="11">
        <v>11598.021107070694</v>
      </c>
      <c r="JA104" s="11">
        <v>11644.276268095444</v>
      </c>
      <c r="JB104" s="11">
        <v>11732.382922355064</v>
      </c>
      <c r="JC104" s="11">
        <v>11840.096435748903</v>
      </c>
      <c r="JD104" s="11">
        <v>11921.442572214779</v>
      </c>
      <c r="JE104" s="11">
        <v>11941.96712556025</v>
      </c>
      <c r="JF104" s="11">
        <v>11957.586502006563</v>
      </c>
      <c r="JG104" s="11">
        <v>11960.440759779864</v>
      </c>
      <c r="JH104" s="11">
        <v>12043.869779985902</v>
      </c>
      <c r="JI104" s="11">
        <v>12090.828793968145</v>
      </c>
      <c r="JJ104" s="11">
        <v>12099.207356850964</v>
      </c>
      <c r="JK104" s="11">
        <v>12064.187835913004</v>
      </c>
      <c r="JL104" s="11">
        <v>12106.644589823976</v>
      </c>
      <c r="JM104" s="11">
        <v>12102.558724647608</v>
      </c>
      <c r="JN104" s="11">
        <v>12044.349310296213</v>
      </c>
      <c r="JO104" s="11">
        <v>12147.414606839688</v>
      </c>
      <c r="JP104" s="11">
        <v>12239.360545986052</v>
      </c>
      <c r="JQ104" s="11">
        <v>12252.546981648733</v>
      </c>
      <c r="JR104" s="11">
        <v>12299.233013174477</v>
      </c>
      <c r="JS104" s="11">
        <v>12339.324485688019</v>
      </c>
      <c r="JT104" s="11">
        <v>12471.100725768529</v>
      </c>
      <c r="JU104" s="11">
        <v>12532.427515146897</v>
      </c>
      <c r="JV104" s="11">
        <v>12507.673831402115</v>
      </c>
      <c r="JW104" s="11">
        <v>12457.455614308014</v>
      </c>
      <c r="JX104" s="11">
        <v>12464.355269788801</v>
      </c>
      <c r="JY104" s="11">
        <v>12461.100810222477</v>
      </c>
      <c r="JZ104" s="11">
        <v>12451.973772389019</v>
      </c>
      <c r="KA104" s="11">
        <v>12446.429094667041</v>
      </c>
      <c r="KB104" s="11">
        <v>12443.001658813047</v>
      </c>
      <c r="KC104" s="11">
        <v>12431.24054046872</v>
      </c>
      <c r="KD104" s="11">
        <v>12416.702930404357</v>
      </c>
      <c r="KE104" s="11">
        <v>12412.520930932924</v>
      </c>
      <c r="KF104" s="11">
        <v>12419.790417483538</v>
      </c>
      <c r="KG104" s="11">
        <v>12419.406267517794</v>
      </c>
      <c r="KH104" s="11">
        <v>12431.932074979568</v>
      </c>
      <c r="KI104" s="11">
        <v>12428.799040342261</v>
      </c>
      <c r="KJ104" s="11">
        <v>12446.273580137449</v>
      </c>
      <c r="KK104" s="11">
        <v>12447.956030445448</v>
      </c>
      <c r="KL104" s="23"/>
      <c r="KM104" s="11">
        <f>SMALL(Tabela2[[#This Row],[1]:[285]],1)</f>
        <v>0.83458663983971793</v>
      </c>
      <c r="KN104" s="11">
        <f>MATCH(Tabela2[[#This Row],[1° menor]],Tabela2[[#This Row],[1]:[285]],0)</f>
        <v>1</v>
      </c>
      <c r="KO10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04" s="11">
        <f>VLOOKUP(Tabela2[[#This Row],[Shape]],shape!A:D,4,0)+VLOOKUP(Tabela2[[#This Row],[Shape]]+1,shape!A:E,5,0)*Tabela2[[#This Row],[% avanc]]</f>
        <v>3.8776556234191881</v>
      </c>
      <c r="KQ104" s="15">
        <f>Tabela2[[#This Row],[8686,881807]]/Tabela2[[#Headers],[8686,881807]]</f>
        <v>4.4638061269517033E-4</v>
      </c>
      <c r="KR104" s="11">
        <f>Tabela2[[#This Row],[8686,881807]]-KP103</f>
        <v>0</v>
      </c>
      <c r="KS104" s="11">
        <f>(Tabela2[[#This Row],[hora bus]]-H103)*86400</f>
        <v>44.999999832361937</v>
      </c>
      <c r="KT104" s="11">
        <f>Tabela2[[#This Row],[desloc]]/Tabela2[[#This Row],[seconds]]</f>
        <v>0</v>
      </c>
      <c r="KU104" s="11">
        <f>Tabela2[[#This Row],[spd m/s]]*3.6</f>
        <v>0</v>
      </c>
      <c r="KV104" s="23"/>
      <c r="KW104" s="22">
        <f t="shared" si="18"/>
        <v>0</v>
      </c>
      <c r="KX104" s="23">
        <f t="shared" si="19"/>
        <v>0.5</v>
      </c>
      <c r="KY104" s="23">
        <f t="shared" si="20"/>
        <v>1</v>
      </c>
      <c r="KZ104" s="23">
        <f t="shared" si="21"/>
        <v>2</v>
      </c>
      <c r="LA104" s="23">
        <f t="shared" si="22"/>
        <v>0</v>
      </c>
      <c r="LB104" s="23">
        <f t="shared" si="23"/>
        <v>1</v>
      </c>
      <c r="LC104" s="23">
        <f t="shared" si="24"/>
        <v>2</v>
      </c>
      <c r="LD104" s="23">
        <f t="shared" si="25"/>
        <v>0</v>
      </c>
      <c r="LE104" s="23">
        <f t="shared" si="26"/>
        <v>3.8776556234191881</v>
      </c>
      <c r="LF104" s="22">
        <f t="shared" si="35"/>
        <v>0</v>
      </c>
      <c r="LG104" s="23">
        <f t="shared" si="27"/>
        <v>0.5</v>
      </c>
      <c r="LH104" s="23">
        <f t="shared" si="28"/>
        <v>0.5</v>
      </c>
      <c r="LI104" s="23">
        <f t="shared" si="29"/>
        <v>8544.8116110658502</v>
      </c>
      <c r="LJ104" s="23">
        <f t="shared" si="30"/>
        <v>3.8776556234191881</v>
      </c>
      <c r="LK104" s="23">
        <f t="shared" si="31"/>
        <v>0.5</v>
      </c>
      <c r="LL104" s="23">
        <f t="shared" si="32"/>
        <v>0</v>
      </c>
      <c r="LM104" s="23">
        <f t="shared" si="33"/>
        <v>1</v>
      </c>
      <c r="LN104" s="23">
        <f t="shared" si="34"/>
        <v>1</v>
      </c>
    </row>
    <row r="105" spans="1:326" x14ac:dyDescent="0.25">
      <c r="A105" s="22">
        <v>173</v>
      </c>
      <c r="B105" s="22">
        <v>3</v>
      </c>
      <c r="C105" s="23" t="s">
        <v>1480</v>
      </c>
      <c r="D105" s="22">
        <v>332</v>
      </c>
      <c r="E105" s="24">
        <v>0.93611111111111112</v>
      </c>
      <c r="F105" s="23" t="s">
        <v>775</v>
      </c>
      <c r="G105" s="23" t="b">
        <v>1</v>
      </c>
      <c r="H105" s="25">
        <v>43538.936018518521</v>
      </c>
      <c r="I105" s="26" t="s">
        <v>681</v>
      </c>
      <c r="J105" s="23" t="s">
        <v>682</v>
      </c>
      <c r="K105" s="11">
        <f>IF(AND(Tabela2[[#This Row],[hora bus]]=H104,Tabela2[[#This Row],[lat bus]]=I104,Tabela2[[#This Row],[lon bus]]=J104),1,0)</f>
        <v>0</v>
      </c>
      <c r="L105" s="23"/>
      <c r="M105" s="11">
        <v>340</v>
      </c>
      <c r="N105" s="11">
        <v>0.83458663983971793</v>
      </c>
      <c r="O105" s="11">
        <v>1.3984196839489078</v>
      </c>
      <c r="P105" s="11">
        <v>9.4267941257220311</v>
      </c>
      <c r="Q105" s="11">
        <v>19.688773108132185</v>
      </c>
      <c r="R105" s="11">
        <v>75.195397337780264</v>
      </c>
      <c r="S105" s="11">
        <v>159.30451526494889</v>
      </c>
      <c r="T105" s="11">
        <v>180.18195583801287</v>
      </c>
      <c r="U105" s="11">
        <v>199.79338924508923</v>
      </c>
      <c r="V105" s="11">
        <v>211.09716553928146</v>
      </c>
      <c r="W105" s="11">
        <v>227.14293750271159</v>
      </c>
      <c r="X105" s="11">
        <v>239.59169647723874</v>
      </c>
      <c r="Y105" s="11">
        <v>250.11206903549589</v>
      </c>
      <c r="Z105" s="11">
        <v>275.30364977201225</v>
      </c>
      <c r="AA105" s="11">
        <v>294.46895517304961</v>
      </c>
      <c r="AB105" s="11">
        <v>320.19106785367666</v>
      </c>
      <c r="AC105" s="11">
        <v>332.17949791971603</v>
      </c>
      <c r="AD105" s="11">
        <v>348.04076670293443</v>
      </c>
      <c r="AE105" s="11">
        <v>372.23091522388552</v>
      </c>
      <c r="AF105" s="11">
        <v>373.05585750378327</v>
      </c>
      <c r="AG105" s="11">
        <v>433.84569918205443</v>
      </c>
      <c r="AH105" s="11">
        <v>469.02374511556127</v>
      </c>
      <c r="AI105" s="11">
        <v>499.67607388344703</v>
      </c>
      <c r="AJ105" s="11">
        <v>523.47830821792434</v>
      </c>
      <c r="AK105" s="11">
        <v>544.81141607945688</v>
      </c>
      <c r="AL105" s="11">
        <v>559.9004097040812</v>
      </c>
      <c r="AM105" s="11">
        <v>585.98771261657532</v>
      </c>
      <c r="AN105" s="11">
        <v>594.50788944836063</v>
      </c>
      <c r="AO105" s="11">
        <v>599.8950753359245</v>
      </c>
      <c r="AP105" s="11">
        <v>602.43355425919754</v>
      </c>
      <c r="AQ105" s="11">
        <v>609.53499398530153</v>
      </c>
      <c r="AR105" s="11">
        <v>609.5933977620092</v>
      </c>
      <c r="AS105" s="11">
        <v>603.71880286526709</v>
      </c>
      <c r="AT105" s="11">
        <v>609.45835281434404</v>
      </c>
      <c r="AU105" s="11">
        <v>613.60649452394352</v>
      </c>
      <c r="AV105" s="11">
        <v>605.61020293550882</v>
      </c>
      <c r="AW105" s="11">
        <v>608.32810058706082</v>
      </c>
      <c r="AX105" s="11">
        <v>622.97194103037293</v>
      </c>
      <c r="AY105" s="11">
        <v>642.28327131710535</v>
      </c>
      <c r="AZ105" s="11">
        <v>665.20596166221469</v>
      </c>
      <c r="BA105" s="11">
        <v>691.17393543887101</v>
      </c>
      <c r="BB105" s="11">
        <v>724.84333895562133</v>
      </c>
      <c r="BC105" s="11">
        <v>773.63812755161598</v>
      </c>
      <c r="BD105" s="11">
        <v>844.46226035941891</v>
      </c>
      <c r="BE105" s="11">
        <v>911.23618194706376</v>
      </c>
      <c r="BF105" s="11">
        <v>932.86527223275039</v>
      </c>
      <c r="BG105" s="11">
        <v>958.04135839229252</v>
      </c>
      <c r="BH105" s="11">
        <v>1001.7149381650798</v>
      </c>
      <c r="BI105" s="11">
        <v>1024.9959211584271</v>
      </c>
      <c r="BJ105" s="11">
        <v>1048.1727764714142</v>
      </c>
      <c r="BK105" s="11">
        <v>1080.0184074949607</v>
      </c>
      <c r="BL105" s="11">
        <v>1163.4808684345098</v>
      </c>
      <c r="BM105" s="11">
        <v>1429.3703496024175</v>
      </c>
      <c r="BN105" s="11">
        <v>1610.1385446972781</v>
      </c>
      <c r="BO105" s="11">
        <v>1664.0038873728233</v>
      </c>
      <c r="BP105" s="11">
        <v>1794.1242484398404</v>
      </c>
      <c r="BQ105" s="11">
        <v>1818.9378647754288</v>
      </c>
      <c r="BR105" s="11">
        <v>1920.5792764721948</v>
      </c>
      <c r="BS105" s="11">
        <v>2023.456323096907</v>
      </c>
      <c r="BT105" s="11">
        <v>2062.7199622631242</v>
      </c>
      <c r="BU105" s="11">
        <v>2093.7864244056359</v>
      </c>
      <c r="BV105" s="11">
        <v>2172.8574253488505</v>
      </c>
      <c r="BW105" s="11">
        <v>2191.8290547309048</v>
      </c>
      <c r="BX105" s="11">
        <v>2295.4935471481876</v>
      </c>
      <c r="BY105" s="11">
        <v>2324.6369620900828</v>
      </c>
      <c r="BZ105" s="11">
        <v>2412.5365562142952</v>
      </c>
      <c r="CA105" s="11">
        <v>2432.6327643351483</v>
      </c>
      <c r="CB105" s="11">
        <v>2466.8518007263533</v>
      </c>
      <c r="CC105" s="11">
        <v>2515.2508761381587</v>
      </c>
      <c r="CD105" s="11">
        <v>2622.1218445308405</v>
      </c>
      <c r="CE105" s="11">
        <v>2708.3090496803202</v>
      </c>
      <c r="CF105" s="11">
        <v>2796.8178431894862</v>
      </c>
      <c r="CG105" s="11">
        <v>2873.8082765070517</v>
      </c>
      <c r="CH105" s="11">
        <v>3061.6775590172806</v>
      </c>
      <c r="CI105" s="11">
        <v>3133.3825096557152</v>
      </c>
      <c r="CJ105" s="11">
        <v>3320.0285201183906</v>
      </c>
      <c r="CK105" s="11">
        <v>3391.2986814978881</v>
      </c>
      <c r="CL105" s="11">
        <v>3478.6413522149041</v>
      </c>
      <c r="CM105" s="11">
        <v>3505.4667594392477</v>
      </c>
      <c r="CN105" s="11">
        <v>3552.1278475871927</v>
      </c>
      <c r="CO105" s="11">
        <v>3608.1458168222821</v>
      </c>
      <c r="CP105" s="11">
        <v>3687.4332746012733</v>
      </c>
      <c r="CQ105" s="11">
        <v>3737.1928476528274</v>
      </c>
      <c r="CR105" s="11">
        <v>3929.1744458657076</v>
      </c>
      <c r="CS105" s="11">
        <v>4104.0052570842136</v>
      </c>
      <c r="CT105" s="11">
        <v>4176.4577406368426</v>
      </c>
      <c r="CU105" s="11">
        <v>4203.4628929622522</v>
      </c>
      <c r="CV105" s="11">
        <v>4243.0993420587138</v>
      </c>
      <c r="CW105" s="11">
        <v>4338.9296512059445</v>
      </c>
      <c r="CX105" s="11">
        <v>4464.5231926731885</v>
      </c>
      <c r="CY105" s="11">
        <v>4524.2760657256158</v>
      </c>
      <c r="CZ105" s="11">
        <v>4578.6984197787751</v>
      </c>
      <c r="DA105" s="11">
        <v>4625.9862234456259</v>
      </c>
      <c r="DB105" s="11">
        <v>4670.5685961378485</v>
      </c>
      <c r="DC105" s="11">
        <v>4713.1890396674316</v>
      </c>
      <c r="DD105" s="11">
        <v>4798.4137717572912</v>
      </c>
      <c r="DE105" s="11">
        <v>4807.037159512015</v>
      </c>
      <c r="DF105" s="11">
        <v>4833.3595568537676</v>
      </c>
      <c r="DG105" s="11">
        <v>4837.4660928582471</v>
      </c>
      <c r="DH105" s="11">
        <v>4868.9105840188495</v>
      </c>
      <c r="DI105" s="11">
        <v>4890.8441073800923</v>
      </c>
      <c r="DJ105" s="11">
        <v>4933.7892254471935</v>
      </c>
      <c r="DK105" s="11">
        <v>5000.7579650678817</v>
      </c>
      <c r="DL105" s="11">
        <v>5355.0982520495172</v>
      </c>
      <c r="DM105" s="11">
        <v>5481.4636259201425</v>
      </c>
      <c r="DN105" s="11">
        <v>5566.547527242612</v>
      </c>
      <c r="DO105" s="11">
        <v>5659.2630610073802</v>
      </c>
      <c r="DP105" s="11">
        <v>5693.1558385127737</v>
      </c>
      <c r="DQ105" s="11">
        <v>5776.9445825899438</v>
      </c>
      <c r="DR105" s="11">
        <v>5792.6247187292447</v>
      </c>
      <c r="DS105" s="11">
        <v>5803.4741841190025</v>
      </c>
      <c r="DT105" s="11">
        <v>5813.7715248560444</v>
      </c>
      <c r="DU105" s="11">
        <v>5824.9346720622971</v>
      </c>
      <c r="DV105" s="11">
        <v>5825.1745121438535</v>
      </c>
      <c r="DW105" s="11">
        <v>5821.2504329611656</v>
      </c>
      <c r="DX105" s="11">
        <v>5744.9467721272558</v>
      </c>
      <c r="DY105" s="11">
        <v>5825.3656271915142</v>
      </c>
      <c r="DZ105" s="11">
        <v>5822.8710960649087</v>
      </c>
      <c r="EA105" s="11">
        <v>5848.1092840949059</v>
      </c>
      <c r="EB105" s="11">
        <v>5986.6876289379934</v>
      </c>
      <c r="EC105" s="11">
        <v>6020.0909995452303</v>
      </c>
      <c r="ED105" s="11">
        <v>6207.0095294329822</v>
      </c>
      <c r="EE105" s="11">
        <v>6268.6393389472287</v>
      </c>
      <c r="EF105" s="11">
        <v>6478.5792596829533</v>
      </c>
      <c r="EG105" s="11">
        <v>6641.8090630503166</v>
      </c>
      <c r="EH105" s="11">
        <v>6783.6444952193469</v>
      </c>
      <c r="EI105" s="11">
        <v>6896.9965306641579</v>
      </c>
      <c r="EJ105" s="11">
        <v>6959.1088579445704</v>
      </c>
      <c r="EK105" s="11">
        <v>7002.153431776841</v>
      </c>
      <c r="EL105" s="11">
        <v>7073.1953672712252</v>
      </c>
      <c r="EM105" s="11">
        <v>7075.3262845401323</v>
      </c>
      <c r="EN105" s="11">
        <v>7151.6879619664223</v>
      </c>
      <c r="EO105" s="11">
        <v>7240.8180322916714</v>
      </c>
      <c r="EP105" s="11">
        <v>7286.4661372792516</v>
      </c>
      <c r="EQ105" s="11">
        <v>7427.4147993236202</v>
      </c>
      <c r="ER105" s="11">
        <v>7503.528752018271</v>
      </c>
      <c r="ES105" s="11">
        <v>7641.9445001082595</v>
      </c>
      <c r="ET105" s="11">
        <v>7706.9969287432486</v>
      </c>
      <c r="EU105" s="11">
        <v>7783.839371621817</v>
      </c>
      <c r="EV105" s="11">
        <v>7848.003579749442</v>
      </c>
      <c r="EW105" s="11">
        <v>7920.0502191520318</v>
      </c>
      <c r="EX105" s="11">
        <v>8170.1976758281144</v>
      </c>
      <c r="EY105" s="11">
        <v>8253.8507761105539</v>
      </c>
      <c r="EZ105" s="11">
        <v>8427.0913450311855</v>
      </c>
      <c r="FA105" s="11">
        <v>8594.2438038042274</v>
      </c>
      <c r="FB105" s="11">
        <v>8676.6840382255305</v>
      </c>
      <c r="FC105" s="11">
        <v>8717.7247633272764</v>
      </c>
      <c r="FD105" s="11">
        <v>8771.4739760100674</v>
      </c>
      <c r="FE105" s="11">
        <v>8893.6135699383703</v>
      </c>
      <c r="FF105" s="11">
        <v>9065.0338004001496</v>
      </c>
      <c r="FG105" s="11">
        <v>9089.4518895774327</v>
      </c>
      <c r="FH105" s="11">
        <v>9132.4613225008943</v>
      </c>
      <c r="FI105" s="11">
        <v>9213.2517811949929</v>
      </c>
      <c r="FJ105" s="11">
        <v>9258.5529202091093</v>
      </c>
      <c r="FK105" s="11">
        <v>9276.9443705762678</v>
      </c>
      <c r="FL105" s="11">
        <v>9293.0114538271737</v>
      </c>
      <c r="FM105" s="11">
        <v>9300.2906392708373</v>
      </c>
      <c r="FN105" s="11">
        <v>9335.0232682876049</v>
      </c>
      <c r="FO105" s="11">
        <v>9357.4087411423534</v>
      </c>
      <c r="FP105" s="11">
        <v>9382.7990856108881</v>
      </c>
      <c r="FQ105" s="11">
        <v>9409.1385400335821</v>
      </c>
      <c r="FR105" s="11">
        <v>9421.1906549559717</v>
      </c>
      <c r="FS105" s="11">
        <v>9466.7581936920196</v>
      </c>
      <c r="FT105" s="11">
        <v>9539.1484753576369</v>
      </c>
      <c r="FU105" s="11">
        <v>9641.6738222451222</v>
      </c>
      <c r="FV105" s="11">
        <v>9779.017950426427</v>
      </c>
      <c r="FW105" s="11">
        <v>9821.434220159681</v>
      </c>
      <c r="FX105" s="11">
        <v>9838.135513969115</v>
      </c>
      <c r="FY105" s="11">
        <v>9857.4286615768779</v>
      </c>
      <c r="FZ105" s="11">
        <v>9874.2452191986067</v>
      </c>
      <c r="GA105" s="11">
        <v>9901.4547819486997</v>
      </c>
      <c r="GB105" s="11">
        <v>9922.9819174009899</v>
      </c>
      <c r="GC105" s="11">
        <v>9954.0976258923893</v>
      </c>
      <c r="GD105" s="11">
        <v>9988.1420165077998</v>
      </c>
      <c r="GE105" s="11">
        <v>10012.938672110253</v>
      </c>
      <c r="GF105" s="11">
        <v>10033.595547162446</v>
      </c>
      <c r="GG105" s="11">
        <v>10046.287288510401</v>
      </c>
      <c r="GH105" s="11">
        <v>10058.930188944694</v>
      </c>
      <c r="GI105" s="11">
        <v>10061.685839773543</v>
      </c>
      <c r="GJ105" s="11">
        <v>10069.693000556052</v>
      </c>
      <c r="GK105" s="11">
        <v>10072.225767656042</v>
      </c>
      <c r="GL105" s="11">
        <v>10085.43100008395</v>
      </c>
      <c r="GM105" s="11">
        <v>10068.550239778924</v>
      </c>
      <c r="GN105" s="11">
        <v>10074.736454623482</v>
      </c>
      <c r="GO105" s="11">
        <v>10079.642576567499</v>
      </c>
      <c r="GP105" s="11">
        <v>10084.992936379438</v>
      </c>
      <c r="GQ105" s="11">
        <v>10135.150250812301</v>
      </c>
      <c r="GR105" s="11">
        <v>10245.248897921485</v>
      </c>
      <c r="GS105" s="11">
        <v>10388.066699844365</v>
      </c>
      <c r="GT105" s="11">
        <v>10449.516134437868</v>
      </c>
      <c r="GU105" s="11">
        <v>10467.896842447322</v>
      </c>
      <c r="GV105" s="11">
        <v>10492.830609653456</v>
      </c>
      <c r="GW105" s="11">
        <v>10519.601462543904</v>
      </c>
      <c r="GX105" s="11">
        <v>10547.440830723548</v>
      </c>
      <c r="GY105" s="11">
        <v>10567.944609991304</v>
      </c>
      <c r="GZ105" s="11">
        <v>10713.159231175461</v>
      </c>
      <c r="HA105" s="11">
        <v>10734.226971408629</v>
      </c>
      <c r="HB105" s="11">
        <v>10749.920198918937</v>
      </c>
      <c r="HC105" s="11">
        <v>10766.345728825368</v>
      </c>
      <c r="HD105" s="11">
        <v>10778.514271849044</v>
      </c>
      <c r="HE105" s="11">
        <v>10786.519833673112</v>
      </c>
      <c r="HF105" s="11">
        <v>10772.164055953479</v>
      </c>
      <c r="HG105" s="11">
        <v>10808.0281462408</v>
      </c>
      <c r="HH105" s="11">
        <v>10805.218393617286</v>
      </c>
      <c r="HI105" s="11">
        <v>10824.937222917126</v>
      </c>
      <c r="HJ105" s="11">
        <v>10829.478183856889</v>
      </c>
      <c r="HK105" s="11">
        <v>10815.249208961885</v>
      </c>
      <c r="HL105" s="11">
        <v>10801.9635334499</v>
      </c>
      <c r="HM105" s="11">
        <v>10748.055877674638</v>
      </c>
      <c r="HN105" s="11">
        <v>10675.226257243699</v>
      </c>
      <c r="HO105" s="11">
        <v>10616.797962526314</v>
      </c>
      <c r="HP105" s="11">
        <v>10624.131374686811</v>
      </c>
      <c r="HQ105" s="11">
        <v>10611.127200117844</v>
      </c>
      <c r="HR105" s="11">
        <v>10507.120910763781</v>
      </c>
      <c r="HS105" s="11">
        <v>10501.959530384433</v>
      </c>
      <c r="HT105" s="11">
        <v>10503.380998434217</v>
      </c>
      <c r="HU105" s="11">
        <v>10459.233620469293</v>
      </c>
      <c r="HV105" s="11">
        <v>10453.396412270602</v>
      </c>
      <c r="HW105" s="11">
        <v>10453.196700018136</v>
      </c>
      <c r="HX105" s="11">
        <v>10458.037755011774</v>
      </c>
      <c r="HY105" s="11">
        <v>10464.465320736488</v>
      </c>
      <c r="HZ105" s="11">
        <v>10463.582721919323</v>
      </c>
      <c r="IA105" s="11">
        <v>10555.599234303039</v>
      </c>
      <c r="IB105" s="11">
        <v>10665.179016159778</v>
      </c>
      <c r="IC105" s="11">
        <v>10699.461477296431</v>
      </c>
      <c r="ID105" s="11">
        <v>10734.401411436105</v>
      </c>
      <c r="IE105" s="11">
        <v>10764.842637469441</v>
      </c>
      <c r="IF105" s="11">
        <v>10788.809487309522</v>
      </c>
      <c r="IG105" s="11">
        <v>10893.508794984076</v>
      </c>
      <c r="IH105" s="11">
        <v>10919.815974389829</v>
      </c>
      <c r="II105" s="11">
        <v>10956.832605345633</v>
      </c>
      <c r="IJ105" s="11">
        <v>10989.666307677073</v>
      </c>
      <c r="IK105" s="11">
        <v>11038.487673130592</v>
      </c>
      <c r="IL105" s="11">
        <v>11075.926791218846</v>
      </c>
      <c r="IM105" s="11">
        <v>11116.926617451812</v>
      </c>
      <c r="IN105" s="11">
        <v>11177.721404388481</v>
      </c>
      <c r="IO105" s="11">
        <v>11312.276911003804</v>
      </c>
      <c r="IP105" s="11">
        <v>11343.632583027649</v>
      </c>
      <c r="IQ105" s="11">
        <v>11342.116648052108</v>
      </c>
      <c r="IR105" s="11">
        <v>11389.92538944361</v>
      </c>
      <c r="IS105" s="11">
        <v>11451.607982184751</v>
      </c>
      <c r="IT105" s="11">
        <v>11488.088840226816</v>
      </c>
      <c r="IU105" s="11">
        <v>11509.229065980831</v>
      </c>
      <c r="IV105" s="11">
        <v>11525.566108350193</v>
      </c>
      <c r="IW105" s="11">
        <v>11530.894620254085</v>
      </c>
      <c r="IX105" s="11">
        <v>11540.412080816301</v>
      </c>
      <c r="IY105" s="11">
        <v>11559.767237170692</v>
      </c>
      <c r="IZ105" s="11">
        <v>11598.021107070694</v>
      </c>
      <c r="JA105" s="11">
        <v>11644.276268095444</v>
      </c>
      <c r="JB105" s="11">
        <v>11732.382922355064</v>
      </c>
      <c r="JC105" s="11">
        <v>11840.096435748903</v>
      </c>
      <c r="JD105" s="11">
        <v>11921.442572214779</v>
      </c>
      <c r="JE105" s="11">
        <v>11941.96712556025</v>
      </c>
      <c r="JF105" s="11">
        <v>11957.586502006563</v>
      </c>
      <c r="JG105" s="11">
        <v>11960.440759779864</v>
      </c>
      <c r="JH105" s="11">
        <v>12043.869779985902</v>
      </c>
      <c r="JI105" s="11">
        <v>12090.828793968145</v>
      </c>
      <c r="JJ105" s="11">
        <v>12099.207356850964</v>
      </c>
      <c r="JK105" s="11">
        <v>12064.187835913004</v>
      </c>
      <c r="JL105" s="11">
        <v>12106.644589823976</v>
      </c>
      <c r="JM105" s="11">
        <v>12102.558724647608</v>
      </c>
      <c r="JN105" s="11">
        <v>12044.349310296213</v>
      </c>
      <c r="JO105" s="11">
        <v>12147.414606839688</v>
      </c>
      <c r="JP105" s="11">
        <v>12239.360545986052</v>
      </c>
      <c r="JQ105" s="11">
        <v>12252.546981648733</v>
      </c>
      <c r="JR105" s="11">
        <v>12299.233013174477</v>
      </c>
      <c r="JS105" s="11">
        <v>12339.324485688019</v>
      </c>
      <c r="JT105" s="11">
        <v>12471.100725768529</v>
      </c>
      <c r="JU105" s="11">
        <v>12532.427515146897</v>
      </c>
      <c r="JV105" s="11">
        <v>12507.673831402115</v>
      </c>
      <c r="JW105" s="11">
        <v>12457.455614308014</v>
      </c>
      <c r="JX105" s="11">
        <v>12464.355269788801</v>
      </c>
      <c r="JY105" s="11">
        <v>12461.100810222477</v>
      </c>
      <c r="JZ105" s="11">
        <v>12451.973772389019</v>
      </c>
      <c r="KA105" s="11">
        <v>12446.429094667041</v>
      </c>
      <c r="KB105" s="11">
        <v>12443.001658813047</v>
      </c>
      <c r="KC105" s="11">
        <v>12431.24054046872</v>
      </c>
      <c r="KD105" s="11">
        <v>12416.702930404357</v>
      </c>
      <c r="KE105" s="11">
        <v>12412.520930932924</v>
      </c>
      <c r="KF105" s="11">
        <v>12419.790417483538</v>
      </c>
      <c r="KG105" s="11">
        <v>12419.406267517794</v>
      </c>
      <c r="KH105" s="11">
        <v>12431.932074979568</v>
      </c>
      <c r="KI105" s="11">
        <v>12428.799040342261</v>
      </c>
      <c r="KJ105" s="11">
        <v>12446.273580137449</v>
      </c>
      <c r="KK105" s="11">
        <v>12447.956030445448</v>
      </c>
      <c r="KL105" s="23"/>
      <c r="KM105" s="11">
        <f>SMALL(Tabela2[[#This Row],[1]:[285]],1)</f>
        <v>0.83458663983971793</v>
      </c>
      <c r="KN105" s="11">
        <f>MATCH(Tabela2[[#This Row],[1° menor]],Tabela2[[#This Row],[1]:[285]],0)</f>
        <v>1</v>
      </c>
      <c r="KO10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05" s="11">
        <f>VLOOKUP(Tabela2[[#This Row],[Shape]],shape!A:D,4,0)+VLOOKUP(Tabela2[[#This Row],[Shape]]+1,shape!A:E,5,0)*Tabela2[[#This Row],[% avanc]]</f>
        <v>3.8776556234191881</v>
      </c>
      <c r="KQ105" s="15">
        <f>Tabela2[[#This Row],[8686,881807]]/Tabela2[[#Headers],[8686,881807]]</f>
        <v>4.4638061269517033E-4</v>
      </c>
      <c r="KR105" s="11">
        <f>Tabela2[[#This Row],[8686,881807]]-KP104</f>
        <v>0</v>
      </c>
      <c r="KS105" s="11">
        <f>(Tabela2[[#This Row],[hora bus]]-H104)*86400</f>
        <v>45.000000461004674</v>
      </c>
      <c r="KT105" s="11">
        <f>Tabela2[[#This Row],[desloc]]/Tabela2[[#This Row],[seconds]]</f>
        <v>0</v>
      </c>
      <c r="KU105" s="11">
        <f>Tabela2[[#This Row],[spd m/s]]*3.6</f>
        <v>0</v>
      </c>
      <c r="KV105" s="23"/>
      <c r="KW105" s="22">
        <f t="shared" si="18"/>
        <v>0</v>
      </c>
      <c r="KX105" s="23">
        <f t="shared" si="19"/>
        <v>0.5</v>
      </c>
      <c r="KY105" s="23">
        <f t="shared" si="20"/>
        <v>1</v>
      </c>
      <c r="KZ105" s="23">
        <f t="shared" si="21"/>
        <v>1</v>
      </c>
      <c r="LA105" s="23">
        <f t="shared" si="22"/>
        <v>0</v>
      </c>
      <c r="LB105" s="23">
        <f t="shared" si="23"/>
        <v>1</v>
      </c>
      <c r="LC105" s="23">
        <f t="shared" si="24"/>
        <v>1</v>
      </c>
      <c r="LD105" s="23">
        <f t="shared" si="25"/>
        <v>0</v>
      </c>
      <c r="LE105" s="23">
        <f t="shared" si="26"/>
        <v>3.8776556234191881</v>
      </c>
      <c r="LF105" s="22">
        <f t="shared" si="35"/>
        <v>0</v>
      </c>
      <c r="LG105" s="23">
        <f t="shared" si="27"/>
        <v>1</v>
      </c>
      <c r="LH105" s="23">
        <f t="shared" si="28"/>
        <v>0</v>
      </c>
      <c r="LI105" s="23">
        <f t="shared" si="29"/>
        <v>8544.8116110658502</v>
      </c>
      <c r="LJ105" s="23">
        <f t="shared" si="30"/>
        <v>3.8776556234191881</v>
      </c>
      <c r="LK105" s="23">
        <f t="shared" si="31"/>
        <v>0.5</v>
      </c>
      <c r="LL105" s="23">
        <f t="shared" si="32"/>
        <v>0</v>
      </c>
      <c r="LM105" s="23">
        <f t="shared" si="33"/>
        <v>1</v>
      </c>
      <c r="LN105" s="23">
        <f t="shared" si="34"/>
        <v>1</v>
      </c>
    </row>
    <row r="106" spans="1:326" x14ac:dyDescent="0.25">
      <c r="A106" s="22">
        <v>1</v>
      </c>
      <c r="B106" s="22">
        <v>1</v>
      </c>
      <c r="C106" s="23" t="s">
        <v>1302</v>
      </c>
      <c r="D106" s="22">
        <v>332</v>
      </c>
      <c r="E106" s="24">
        <v>0.87638888888888888</v>
      </c>
      <c r="F106" s="23" t="s">
        <v>721</v>
      </c>
      <c r="G106" s="23" t="b">
        <v>1</v>
      </c>
      <c r="H106" s="25">
        <v>43538.876574074071</v>
      </c>
      <c r="I106" s="26" t="s">
        <v>180</v>
      </c>
      <c r="J106" s="23" t="s">
        <v>181</v>
      </c>
      <c r="K106" s="11">
        <f>IF(AND(Tabela2[[#This Row],[hora bus]]=H105,Tabela2[[#This Row],[lat bus]]=I105,Tabela2[[#This Row],[lon bus]]=J105),1,0)</f>
        <v>0</v>
      </c>
      <c r="L106" s="23"/>
      <c r="M106" s="11">
        <v>99</v>
      </c>
      <c r="N106" s="11">
        <v>12494.830021888851</v>
      </c>
      <c r="O106" s="11">
        <v>12486.806861253204</v>
      </c>
      <c r="P106" s="11">
        <v>12475.971219330722</v>
      </c>
      <c r="Q106" s="11">
        <v>12416.529272290421</v>
      </c>
      <c r="R106" s="11">
        <v>12334.820621563395</v>
      </c>
      <c r="S106" s="11">
        <v>12320.088836036259</v>
      </c>
      <c r="T106" s="11">
        <v>12301.020183692543</v>
      </c>
      <c r="U106" s="11">
        <v>12288.814142005907</v>
      </c>
      <c r="V106" s="11">
        <v>12271.172379100031</v>
      </c>
      <c r="W106" s="11">
        <v>12257.347773330403</v>
      </c>
      <c r="X106" s="11">
        <v>12244.75714924055</v>
      </c>
      <c r="Y106" s="11">
        <v>12218.091008311309</v>
      </c>
      <c r="Z106" s="11">
        <v>12199.530930423911</v>
      </c>
      <c r="AA106" s="11">
        <v>12174.625643012387</v>
      </c>
      <c r="AB106" s="11">
        <v>12162.874276923478</v>
      </c>
      <c r="AC106" s="11">
        <v>12146.07688209562</v>
      </c>
      <c r="AD106" s="11">
        <v>12121.80903308475</v>
      </c>
      <c r="AE106" s="11">
        <v>12113.01994745246</v>
      </c>
      <c r="AF106" s="11">
        <v>12051.80430932218</v>
      </c>
      <c r="AG106" s="11">
        <v>12030.872930985972</v>
      </c>
      <c r="AH106" s="11">
        <v>12008.271750808733</v>
      </c>
      <c r="AI106" s="11">
        <v>11988.48660329489</v>
      </c>
      <c r="AJ106" s="11">
        <v>11970.387159713189</v>
      </c>
      <c r="AK106" s="11">
        <v>11957.655815437727</v>
      </c>
      <c r="AL106" s="11">
        <v>11934.210824216272</v>
      </c>
      <c r="AM106" s="11">
        <v>11926.006924847261</v>
      </c>
      <c r="AN106" s="11">
        <v>11916.384564365255</v>
      </c>
      <c r="AO106" s="11">
        <v>11912.998509820854</v>
      </c>
      <c r="AP106" s="11">
        <v>11917.713394892624</v>
      </c>
      <c r="AQ106" s="11">
        <v>11928.574183629566</v>
      </c>
      <c r="AR106" s="11">
        <v>11931.665721828511</v>
      </c>
      <c r="AS106" s="11">
        <v>11932.639967432253</v>
      </c>
      <c r="AT106" s="11">
        <v>11946.306747432751</v>
      </c>
      <c r="AU106" s="11">
        <v>11955.055531408401</v>
      </c>
      <c r="AV106" s="11">
        <v>11953.326558570843</v>
      </c>
      <c r="AW106" s="11">
        <v>11960.843739794504</v>
      </c>
      <c r="AX106" s="11">
        <v>11971.095554319198</v>
      </c>
      <c r="AY106" s="11">
        <v>11970.842707840173</v>
      </c>
      <c r="AZ106" s="11">
        <v>11961.312523304416</v>
      </c>
      <c r="BA106" s="11">
        <v>11943.754960262595</v>
      </c>
      <c r="BB106" s="11">
        <v>11906.350739140325</v>
      </c>
      <c r="BC106" s="11">
        <v>11839.952965292594</v>
      </c>
      <c r="BD106" s="11">
        <v>11777.603418943312</v>
      </c>
      <c r="BE106" s="11">
        <v>11763.088392712647</v>
      </c>
      <c r="BF106" s="11">
        <v>11746.976967201908</v>
      </c>
      <c r="BG106" s="11">
        <v>11720.46928104626</v>
      </c>
      <c r="BH106" s="11">
        <v>11716.191749337335</v>
      </c>
      <c r="BI106" s="11">
        <v>11705.844298156573</v>
      </c>
      <c r="BJ106" s="11">
        <v>11686.676337576891</v>
      </c>
      <c r="BK106" s="11">
        <v>11624.333822083925</v>
      </c>
      <c r="BL106" s="11">
        <v>11421.845874307674</v>
      </c>
      <c r="BM106" s="11">
        <v>11327.722095321091</v>
      </c>
      <c r="BN106" s="11">
        <v>11321.736594648884</v>
      </c>
      <c r="BO106" s="11">
        <v>11228.754927625116</v>
      </c>
      <c r="BP106" s="11">
        <v>11234.809367840558</v>
      </c>
      <c r="BQ106" s="11">
        <v>11156.329112075415</v>
      </c>
      <c r="BR106" s="11">
        <v>11088.338786588773</v>
      </c>
      <c r="BS106" s="11">
        <v>11068.2068781655</v>
      </c>
      <c r="BT106" s="11">
        <v>11023.30502409807</v>
      </c>
      <c r="BU106" s="11">
        <v>10978.236571828094</v>
      </c>
      <c r="BV106" s="11">
        <v>10999.797255863332</v>
      </c>
      <c r="BW106" s="11">
        <v>10852.238381205911</v>
      </c>
      <c r="BX106" s="11">
        <v>10746.424904834928</v>
      </c>
      <c r="BY106" s="11">
        <v>10608.921556702628</v>
      </c>
      <c r="BZ106" s="11">
        <v>10579.665221091504</v>
      </c>
      <c r="CA106" s="11">
        <v>10537.351912154953</v>
      </c>
      <c r="CB106" s="11">
        <v>10474.717993386512</v>
      </c>
      <c r="CC106" s="11">
        <v>10354.655366186358</v>
      </c>
      <c r="CD106" s="11">
        <v>10261.833316445753</v>
      </c>
      <c r="CE106" s="11">
        <v>10171.692223757867</v>
      </c>
      <c r="CF106" s="11">
        <v>10092.407299546927</v>
      </c>
      <c r="CG106" s="11">
        <v>9905.3651017099237</v>
      </c>
      <c r="CH106" s="11">
        <v>9834.95217105341</v>
      </c>
      <c r="CI106" s="11">
        <v>9650.6513204742932</v>
      </c>
      <c r="CJ106" s="11">
        <v>9583.7088165695204</v>
      </c>
      <c r="CK106" s="11">
        <v>9497.7240156386524</v>
      </c>
      <c r="CL106" s="11">
        <v>9472.457870991504</v>
      </c>
      <c r="CM106" s="11">
        <v>9426.5227230567671</v>
      </c>
      <c r="CN106" s="11">
        <v>9370.8777662955854</v>
      </c>
      <c r="CO106" s="11">
        <v>9292.6854217545879</v>
      </c>
      <c r="CP106" s="11">
        <v>9243.6795939065596</v>
      </c>
      <c r="CQ106" s="11">
        <v>9056.1565957037456</v>
      </c>
      <c r="CR106" s="11">
        <v>8891.5087192388764</v>
      </c>
      <c r="CS106" s="11">
        <v>8825.81292266327</v>
      </c>
      <c r="CT106" s="11">
        <v>8800.4430877891391</v>
      </c>
      <c r="CU106" s="11">
        <v>8760.9026387819158</v>
      </c>
      <c r="CV106" s="11">
        <v>8667.2948402984148</v>
      </c>
      <c r="CW106" s="11">
        <v>8547.8096427278615</v>
      </c>
      <c r="CX106" s="11">
        <v>8493.3584687182847</v>
      </c>
      <c r="CY106" s="11">
        <v>8440.1224535374513</v>
      </c>
      <c r="CZ106" s="11">
        <v>8390.8037614794721</v>
      </c>
      <c r="DA106" s="11">
        <v>8338.9381727031214</v>
      </c>
      <c r="DB106" s="11">
        <v>8281.0761405486774</v>
      </c>
      <c r="DC106" s="11">
        <v>8184.8866688721628</v>
      </c>
      <c r="DD106" s="11">
        <v>8172.1921294995391</v>
      </c>
      <c r="DE106" s="11">
        <v>8140.4311274955307</v>
      </c>
      <c r="DF106" s="11">
        <v>8125.0370069362552</v>
      </c>
      <c r="DG106" s="11">
        <v>8069.8907934106028</v>
      </c>
      <c r="DH106" s="11">
        <v>8022.5957229481828</v>
      </c>
      <c r="DI106" s="11">
        <v>7967.1136504935848</v>
      </c>
      <c r="DJ106" s="11">
        <v>7899.5679134541988</v>
      </c>
      <c r="DK106" s="11">
        <v>7639.7012402337068</v>
      </c>
      <c r="DL106" s="11">
        <v>7636.0691887838138</v>
      </c>
      <c r="DM106" s="11">
        <v>7598.3990282503028</v>
      </c>
      <c r="DN106" s="11">
        <v>7538.8375537889115</v>
      </c>
      <c r="DO106" s="11">
        <v>7526.6387756347658</v>
      </c>
      <c r="DP106" s="11">
        <v>7468.0648688645761</v>
      </c>
      <c r="DQ106" s="11">
        <v>7474.0878783274411</v>
      </c>
      <c r="DR106" s="11">
        <v>7467.8548258348064</v>
      </c>
      <c r="DS106" s="11">
        <v>7458.6120677505369</v>
      </c>
      <c r="DT106" s="11">
        <v>7442.2769944928086</v>
      </c>
      <c r="DU106" s="11">
        <v>7431.2670545420351</v>
      </c>
      <c r="DV106" s="11">
        <v>7419.21554123652</v>
      </c>
      <c r="DW106" s="11">
        <v>7411.2437116621441</v>
      </c>
      <c r="DX106" s="11">
        <v>7272.7703676481406</v>
      </c>
      <c r="DY106" s="11">
        <v>7277.077115747491</v>
      </c>
      <c r="DZ106" s="11">
        <v>7242.7517113126205</v>
      </c>
      <c r="EA106" s="11">
        <v>7131.0070280574619</v>
      </c>
      <c r="EB106" s="11">
        <v>7121.5129475686344</v>
      </c>
      <c r="EC106" s="11">
        <v>6953.9809014249222</v>
      </c>
      <c r="ED106" s="11">
        <v>6898.1675387696978</v>
      </c>
      <c r="EE106" s="11">
        <v>6665.5885433667117</v>
      </c>
      <c r="EF106" s="11">
        <v>6480.7589751865062</v>
      </c>
      <c r="EG106" s="11">
        <v>6324.0994538489767</v>
      </c>
      <c r="EH106" s="11">
        <v>6204.7229073207427</v>
      </c>
      <c r="EI106" s="11">
        <v>6142.8329386899732</v>
      </c>
      <c r="EJ106" s="11">
        <v>6090.2434964699059</v>
      </c>
      <c r="EK106" s="11">
        <v>6008.2781424026871</v>
      </c>
      <c r="EL106" s="11">
        <v>5996.6708102008115</v>
      </c>
      <c r="EM106" s="11">
        <v>5909.9308364153067</v>
      </c>
      <c r="EN106" s="11">
        <v>5822.2842564530247</v>
      </c>
      <c r="EO106" s="11">
        <v>5782.8061801466947</v>
      </c>
      <c r="EP106" s="11">
        <v>5659.5597463704444</v>
      </c>
      <c r="EQ106" s="11">
        <v>5606.6647382784813</v>
      </c>
      <c r="ER106" s="11">
        <v>5493.1424353024422</v>
      </c>
      <c r="ES106" s="11">
        <v>5450.9531240578535</v>
      </c>
      <c r="ET106" s="11">
        <v>5389.1980921946515</v>
      </c>
      <c r="EU106" s="11">
        <v>5341.0128759711633</v>
      </c>
      <c r="EV106" s="11">
        <v>5285.7083281965679</v>
      </c>
      <c r="EW106" s="11">
        <v>5076.107743762178</v>
      </c>
      <c r="EX106" s="11">
        <v>5035.3179065443346</v>
      </c>
      <c r="EY106" s="11">
        <v>4897.7790061573514</v>
      </c>
      <c r="EZ106" s="11">
        <v>4779.2968546071406</v>
      </c>
      <c r="FA106" s="11">
        <v>4728.6634524423889</v>
      </c>
      <c r="FB106" s="11">
        <v>4698.6128276214422</v>
      </c>
      <c r="FC106" s="11">
        <v>4652.3888470557022</v>
      </c>
      <c r="FD106" s="11">
        <v>4544.0658852060396</v>
      </c>
      <c r="FE106" s="11">
        <v>4397.5864604248</v>
      </c>
      <c r="FF106" s="11">
        <v>4390.6720692036524</v>
      </c>
      <c r="FG106" s="11">
        <v>4353.1186516683247</v>
      </c>
      <c r="FH106" s="11">
        <v>4281.8363979768328</v>
      </c>
      <c r="FI106" s="11">
        <v>4250.6512514056603</v>
      </c>
      <c r="FJ106" s="11">
        <v>4244.9551524831841</v>
      </c>
      <c r="FK106" s="11">
        <v>4239.8260587117411</v>
      </c>
      <c r="FL106" s="11">
        <v>4237.7931543450059</v>
      </c>
      <c r="FM106" s="11">
        <v>4224.2724789605008</v>
      </c>
      <c r="FN106" s="11">
        <v>4234.6689263671942</v>
      </c>
      <c r="FO106" s="11">
        <v>4231.0886205280267</v>
      </c>
      <c r="FP106" s="11">
        <v>4226.290702566278</v>
      </c>
      <c r="FQ106" s="11">
        <v>4228.5980826356226</v>
      </c>
      <c r="FR106" s="11">
        <v>4204.656449796521</v>
      </c>
      <c r="FS106" s="11">
        <v>4169.1574614024239</v>
      </c>
      <c r="FT106" s="11">
        <v>4104.1062958459715</v>
      </c>
      <c r="FU106" s="11">
        <v>3997.1503362433723</v>
      </c>
      <c r="FV106" s="11">
        <v>3961.2276390458992</v>
      </c>
      <c r="FW106" s="11">
        <v>3932.6165803190138</v>
      </c>
      <c r="FX106" s="11">
        <v>3903.0754862512085</v>
      </c>
      <c r="FY106" s="11">
        <v>3879.9500737695557</v>
      </c>
      <c r="FZ106" s="11">
        <v>3850.7269345644208</v>
      </c>
      <c r="GA106" s="11">
        <v>3831.2431594816203</v>
      </c>
      <c r="GB106" s="11">
        <v>3805.7232506611367</v>
      </c>
      <c r="GC106" s="11">
        <v>3782.7486158093375</v>
      </c>
      <c r="GD106" s="11">
        <v>3770.1003639084192</v>
      </c>
      <c r="GE106" s="11">
        <v>3759.1567077955697</v>
      </c>
      <c r="GF106" s="11">
        <v>3752.8605254405684</v>
      </c>
      <c r="GG106" s="11">
        <v>3742.1280371816729</v>
      </c>
      <c r="GH106" s="11">
        <v>3736.9313375746287</v>
      </c>
      <c r="GI106" s="11">
        <v>3719.518184841726</v>
      </c>
      <c r="GJ106" s="11">
        <v>3696.8751623220733</v>
      </c>
      <c r="GK106" s="11">
        <v>3670.9464777888688</v>
      </c>
      <c r="GL106" s="11">
        <v>3670.2321925399865</v>
      </c>
      <c r="GM106" s="11">
        <v>3639.0715273080828</v>
      </c>
      <c r="GN106" s="11">
        <v>3618.0907585315094</v>
      </c>
      <c r="GO106" s="11">
        <v>3585.3597818304711</v>
      </c>
      <c r="GP106" s="11">
        <v>3500.8262318940651</v>
      </c>
      <c r="GQ106" s="11">
        <v>3361.8170545242042</v>
      </c>
      <c r="GR106" s="11">
        <v>3204.9592116572612</v>
      </c>
      <c r="GS106" s="11">
        <v>3142.4129130006399</v>
      </c>
      <c r="GT106" s="11">
        <v>3124.5314181374547</v>
      </c>
      <c r="GU106" s="11">
        <v>3102.6513796517183</v>
      </c>
      <c r="GV106" s="11">
        <v>3083.5496496731384</v>
      </c>
      <c r="GW106" s="11">
        <v>3066.7075448449477</v>
      </c>
      <c r="GX106" s="11">
        <v>3054.2380416407382</v>
      </c>
      <c r="GY106" s="11">
        <v>2975.1256817304334</v>
      </c>
      <c r="GZ106" s="11">
        <v>3027.9698590172184</v>
      </c>
      <c r="HA106" s="11">
        <v>3028.346690468305</v>
      </c>
      <c r="HB106" s="11">
        <v>3022.7340469933683</v>
      </c>
      <c r="HC106" s="11">
        <v>3018.5672889479765</v>
      </c>
      <c r="HD106" s="11">
        <v>3016.526830282517</v>
      </c>
      <c r="HE106" s="11">
        <v>2994.3093104007198</v>
      </c>
      <c r="HF106" s="11">
        <v>2881.7472934388247</v>
      </c>
      <c r="HG106" s="11">
        <v>2807.689199971072</v>
      </c>
      <c r="HH106" s="11">
        <v>2733.7200144941653</v>
      </c>
      <c r="HI106" s="11">
        <v>2701.2049799988645</v>
      </c>
      <c r="HJ106" s="11">
        <v>2677.3010121789107</v>
      </c>
      <c r="HK106" s="11">
        <v>2642.1452234544495</v>
      </c>
      <c r="HL106" s="11">
        <v>2618.2697241880078</v>
      </c>
      <c r="HM106" s="11">
        <v>2570.9324231543633</v>
      </c>
      <c r="HN106" s="11">
        <v>2523.2170496529066</v>
      </c>
      <c r="HO106" s="11">
        <v>2497.2283369302413</v>
      </c>
      <c r="HP106" s="11">
        <v>2520.8783595114842</v>
      </c>
      <c r="HQ106" s="11">
        <v>2513.5019377765484</v>
      </c>
      <c r="HR106" s="11">
        <v>2434.6425906169516</v>
      </c>
      <c r="HS106" s="11">
        <v>2458.9627482649398</v>
      </c>
      <c r="HT106" s="11">
        <v>2470.460644271785</v>
      </c>
      <c r="HU106" s="11">
        <v>2435.9633796907578</v>
      </c>
      <c r="HV106" s="11">
        <v>2432.6787999269081</v>
      </c>
      <c r="HW106" s="11">
        <v>2413.7913812433303</v>
      </c>
      <c r="HX106" s="11">
        <v>2387.5650090555741</v>
      </c>
      <c r="HY106" s="11">
        <v>2344.3493091310174</v>
      </c>
      <c r="HZ106" s="11">
        <v>2188.750476774776</v>
      </c>
      <c r="IA106" s="11">
        <v>2044.5086158057927</v>
      </c>
      <c r="IB106" s="11">
        <v>1996.4109547502123</v>
      </c>
      <c r="IC106" s="11">
        <v>1943.3368539695191</v>
      </c>
      <c r="ID106" s="11">
        <v>1895.9788842892378</v>
      </c>
      <c r="IE106" s="11">
        <v>1841.0549582178655</v>
      </c>
      <c r="IF106" s="11">
        <v>1716.1282856158193</v>
      </c>
      <c r="IG106" s="11">
        <v>1688.2153926712049</v>
      </c>
      <c r="IH106" s="11">
        <v>1645.1900775298586</v>
      </c>
      <c r="II106" s="11">
        <v>1608.0595996043949</v>
      </c>
      <c r="IJ106" s="11">
        <v>1556.9650825410936</v>
      </c>
      <c r="IK106" s="11">
        <v>1518.744778793103</v>
      </c>
      <c r="IL106" s="11">
        <v>1476.6965474813971</v>
      </c>
      <c r="IM106" s="11">
        <v>1413.7862623557501</v>
      </c>
      <c r="IN106" s="11">
        <v>1277.4351425166342</v>
      </c>
      <c r="IO106" s="11">
        <v>1245.707871629716</v>
      </c>
      <c r="IP106" s="11">
        <v>1244.1123116757026</v>
      </c>
      <c r="IQ106" s="11">
        <v>1188.3625030000048</v>
      </c>
      <c r="IR106" s="11">
        <v>1119.5626163135059</v>
      </c>
      <c r="IS106" s="11">
        <v>1079.8233575691897</v>
      </c>
      <c r="IT106" s="11">
        <v>1056.6418165077507</v>
      </c>
      <c r="IU106" s="11">
        <v>1039.0072543057934</v>
      </c>
      <c r="IV106" s="11">
        <v>1032.9277386045574</v>
      </c>
      <c r="IW106" s="11">
        <v>1022.2648410141051</v>
      </c>
      <c r="IX106" s="11">
        <v>1001.0449233780516</v>
      </c>
      <c r="IY106" s="11">
        <v>960.06595823541738</v>
      </c>
      <c r="IZ106" s="11">
        <v>909.80406718309393</v>
      </c>
      <c r="JA106" s="11">
        <v>817.74160155906702</v>
      </c>
      <c r="JB106" s="11">
        <v>709.14698865376909</v>
      </c>
      <c r="JC106" s="11">
        <v>631.113205344893</v>
      </c>
      <c r="JD106" s="11">
        <v>615.42605027019806</v>
      </c>
      <c r="JE106" s="11">
        <v>603.94687478319224</v>
      </c>
      <c r="JF106" s="11">
        <v>595.80297619105954</v>
      </c>
      <c r="JG106" s="11">
        <v>512.39810066415293</v>
      </c>
      <c r="JH106" s="11">
        <v>475.05871582598479</v>
      </c>
      <c r="JI106" s="11">
        <v>470.5333558332307</v>
      </c>
      <c r="JJ106" s="11">
        <v>470.64402267415795</v>
      </c>
      <c r="JK106" s="11">
        <v>407.33748515519619</v>
      </c>
      <c r="JL106" s="11">
        <v>420.18994728216848</v>
      </c>
      <c r="JM106" s="11">
        <v>402.81169551169802</v>
      </c>
      <c r="JN106" s="11">
        <v>244.39751616084783</v>
      </c>
      <c r="JO106" s="11">
        <v>237.09222676006908</v>
      </c>
      <c r="JP106" s="11">
        <v>304.33239840489472</v>
      </c>
      <c r="JQ106" s="11">
        <v>303.62640806385014</v>
      </c>
      <c r="JR106" s="11">
        <v>270.3163286560212</v>
      </c>
      <c r="JS106" s="11">
        <v>100.98036145272199</v>
      </c>
      <c r="JT106" s="11">
        <v>39.0418020819708</v>
      </c>
      <c r="JU106" s="11">
        <v>48.017611299567378</v>
      </c>
      <c r="JV106" s="11">
        <v>31.402974272123217</v>
      </c>
      <c r="JW106" s="11">
        <v>7.8586026575067081E-12</v>
      </c>
      <c r="JX106" s="11">
        <v>37.564796908050909</v>
      </c>
      <c r="JY106" s="11">
        <v>64.449557675195777</v>
      </c>
      <c r="JZ106" s="11">
        <v>82.717047827534969</v>
      </c>
      <c r="KA106" s="11">
        <v>105.2437448076752</v>
      </c>
      <c r="KB106" s="11">
        <v>124.0541093082452</v>
      </c>
      <c r="KC106" s="11">
        <v>137.74865174475786</v>
      </c>
      <c r="KD106" s="11">
        <v>150.36945591479594</v>
      </c>
      <c r="KE106" s="11">
        <v>146.69793451088617</v>
      </c>
      <c r="KF106" s="11">
        <v>136.39069394333774</v>
      </c>
      <c r="KG106" s="11">
        <v>113.68775145257749</v>
      </c>
      <c r="KH106" s="11">
        <v>104.94345569878458</v>
      </c>
      <c r="KI106" s="11">
        <v>76.998064035955423</v>
      </c>
      <c r="KJ106" s="11">
        <v>71.992791915151528</v>
      </c>
      <c r="KK106" s="11">
        <v>65.954048565733444</v>
      </c>
      <c r="KL106" s="23"/>
      <c r="KM106" s="11">
        <f>SMALL(Tabela2[[#This Row],[1]:[285]],1)</f>
        <v>7.8586026575067081E-12</v>
      </c>
      <c r="KN106" s="11">
        <f>MATCH(Tabela2[[#This Row],[1° menor]],Tabela2[[#This Row],[1]:[285]],0)</f>
        <v>270</v>
      </c>
      <c r="KO10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106" s="11">
        <f>VLOOKUP(Tabela2[[#This Row],[Shape]],shape!A:D,4,0)+VLOOKUP(Tabela2[[#This Row],[Shape]]+1,shape!A:E,5,0)*Tabela2[[#This Row],[% avanc]]</f>
        <v>8544.8116110658502</v>
      </c>
      <c r="KQ106" s="15">
        <f>Tabela2[[#This Row],[8686,881807]]/Tabela2[[#Headers],[8686,881807]]</f>
        <v>0.98364543237831692</v>
      </c>
      <c r="KR106" s="11">
        <f>Tabela2[[#This Row],[8686,881807]]-KP105</f>
        <v>8540.9339554424314</v>
      </c>
      <c r="KS106" s="11">
        <f>(Tabela2[[#This Row],[hora bus]]-H105)*86400</f>
        <v>-5136.000000522472</v>
      </c>
      <c r="KT106" s="11">
        <f>Tabela2[[#This Row],[desloc]]/Tabela2[[#This Row],[seconds]]</f>
        <v>-1.6629544304076294</v>
      </c>
      <c r="KU106" s="11">
        <f>Tabela2[[#This Row],[spd m/s]]*3.6</f>
        <v>-5.9866359494674661</v>
      </c>
      <c r="KV106" s="23"/>
      <c r="KW106" s="22">
        <f t="shared" si="18"/>
        <v>1</v>
      </c>
      <c r="KX106" s="23">
        <f t="shared" si="19"/>
        <v>0</v>
      </c>
      <c r="KY106" s="23">
        <f t="shared" si="20"/>
        <v>0</v>
      </c>
      <c r="KZ106" s="23">
        <f t="shared" si="21"/>
        <v>0</v>
      </c>
      <c r="LA106" s="23">
        <f t="shared" si="22"/>
        <v>0</v>
      </c>
      <c r="LB106" s="23">
        <f t="shared" si="23"/>
        <v>0</v>
      </c>
      <c r="LC106" s="23">
        <f t="shared" si="24"/>
        <v>0</v>
      </c>
      <c r="LD106" s="23">
        <f t="shared" si="25"/>
        <v>1</v>
      </c>
      <c r="LE106" s="23">
        <f t="shared" si="26"/>
        <v>8544.8116110658502</v>
      </c>
      <c r="LF106" s="22">
        <f t="shared" si="35"/>
        <v>0</v>
      </c>
      <c r="LG106" s="23">
        <f t="shared" si="27"/>
        <v>0</v>
      </c>
      <c r="LH106" s="23">
        <f t="shared" si="28"/>
        <v>0</v>
      </c>
      <c r="LI106" s="23">
        <f t="shared" si="29"/>
        <v>8544.8116110658502</v>
      </c>
      <c r="LJ106" s="23">
        <f t="shared" si="30"/>
        <v>0</v>
      </c>
      <c r="LK106" s="23">
        <f t="shared" si="31"/>
        <v>0.5</v>
      </c>
      <c r="LL106" s="23">
        <f t="shared" si="32"/>
        <v>0</v>
      </c>
      <c r="LM106" s="23">
        <f t="shared" si="33"/>
        <v>1</v>
      </c>
      <c r="LN106" s="23">
        <f t="shared" si="34"/>
        <v>1</v>
      </c>
    </row>
    <row r="107" spans="1:326" x14ac:dyDescent="0.25">
      <c r="A107" s="22">
        <v>3</v>
      </c>
      <c r="B107" s="22">
        <v>1</v>
      </c>
      <c r="C107" s="23" t="s">
        <v>1304</v>
      </c>
      <c r="D107" s="22">
        <v>332</v>
      </c>
      <c r="E107" s="24">
        <v>0.87708333333333333</v>
      </c>
      <c r="F107" s="23" t="s">
        <v>721</v>
      </c>
      <c r="G107" s="23" t="b">
        <v>1</v>
      </c>
      <c r="H107" s="25">
        <v>43538.87709490741</v>
      </c>
      <c r="I107" s="26" t="s">
        <v>180</v>
      </c>
      <c r="J107" s="23" t="s">
        <v>181</v>
      </c>
      <c r="K107" s="11">
        <f>IF(AND(Tabela2[[#This Row],[hora bus]]=H106,Tabela2[[#This Row],[lat bus]]=I106,Tabela2[[#This Row],[lon bus]]=J106),1,0)</f>
        <v>0</v>
      </c>
      <c r="L107" s="23"/>
      <c r="M107" s="11">
        <v>103</v>
      </c>
      <c r="N107" s="11">
        <v>12494.830021888851</v>
      </c>
      <c r="O107" s="11">
        <v>12486.806861253204</v>
      </c>
      <c r="P107" s="11">
        <v>12475.971219330722</v>
      </c>
      <c r="Q107" s="11">
        <v>12416.529272290421</v>
      </c>
      <c r="R107" s="11">
        <v>12334.820621563395</v>
      </c>
      <c r="S107" s="11">
        <v>12320.088836036259</v>
      </c>
      <c r="T107" s="11">
        <v>12301.020183692543</v>
      </c>
      <c r="U107" s="11">
        <v>12288.814142005907</v>
      </c>
      <c r="V107" s="11">
        <v>12271.172379100031</v>
      </c>
      <c r="W107" s="11">
        <v>12257.347773330403</v>
      </c>
      <c r="X107" s="11">
        <v>12244.75714924055</v>
      </c>
      <c r="Y107" s="11">
        <v>12218.091008311309</v>
      </c>
      <c r="Z107" s="11">
        <v>12199.530930423911</v>
      </c>
      <c r="AA107" s="11">
        <v>12174.625643012387</v>
      </c>
      <c r="AB107" s="11">
        <v>12162.874276923478</v>
      </c>
      <c r="AC107" s="11">
        <v>12146.07688209562</v>
      </c>
      <c r="AD107" s="11">
        <v>12121.80903308475</v>
      </c>
      <c r="AE107" s="11">
        <v>12113.01994745246</v>
      </c>
      <c r="AF107" s="11">
        <v>12051.80430932218</v>
      </c>
      <c r="AG107" s="11">
        <v>12030.872930985972</v>
      </c>
      <c r="AH107" s="11">
        <v>12008.271750808733</v>
      </c>
      <c r="AI107" s="11">
        <v>11988.48660329489</v>
      </c>
      <c r="AJ107" s="11">
        <v>11970.387159713189</v>
      </c>
      <c r="AK107" s="11">
        <v>11957.655815437727</v>
      </c>
      <c r="AL107" s="11">
        <v>11934.210824216272</v>
      </c>
      <c r="AM107" s="11">
        <v>11926.006924847261</v>
      </c>
      <c r="AN107" s="11">
        <v>11916.384564365255</v>
      </c>
      <c r="AO107" s="11">
        <v>11912.998509820854</v>
      </c>
      <c r="AP107" s="11">
        <v>11917.713394892624</v>
      </c>
      <c r="AQ107" s="11">
        <v>11928.574183629566</v>
      </c>
      <c r="AR107" s="11">
        <v>11931.665721828511</v>
      </c>
      <c r="AS107" s="11">
        <v>11932.639967432253</v>
      </c>
      <c r="AT107" s="11">
        <v>11946.306747432751</v>
      </c>
      <c r="AU107" s="11">
        <v>11955.055531408401</v>
      </c>
      <c r="AV107" s="11">
        <v>11953.326558570843</v>
      </c>
      <c r="AW107" s="11">
        <v>11960.843739794504</v>
      </c>
      <c r="AX107" s="11">
        <v>11971.095554319198</v>
      </c>
      <c r="AY107" s="11">
        <v>11970.842707840173</v>
      </c>
      <c r="AZ107" s="11">
        <v>11961.312523304416</v>
      </c>
      <c r="BA107" s="11">
        <v>11943.754960262595</v>
      </c>
      <c r="BB107" s="11">
        <v>11906.350739140325</v>
      </c>
      <c r="BC107" s="11">
        <v>11839.952965292594</v>
      </c>
      <c r="BD107" s="11">
        <v>11777.603418943312</v>
      </c>
      <c r="BE107" s="11">
        <v>11763.088392712647</v>
      </c>
      <c r="BF107" s="11">
        <v>11746.976967201908</v>
      </c>
      <c r="BG107" s="11">
        <v>11720.46928104626</v>
      </c>
      <c r="BH107" s="11">
        <v>11716.191749337335</v>
      </c>
      <c r="BI107" s="11">
        <v>11705.844298156573</v>
      </c>
      <c r="BJ107" s="11">
        <v>11686.676337576891</v>
      </c>
      <c r="BK107" s="11">
        <v>11624.333822083925</v>
      </c>
      <c r="BL107" s="11">
        <v>11421.845874307674</v>
      </c>
      <c r="BM107" s="11">
        <v>11327.722095321091</v>
      </c>
      <c r="BN107" s="11">
        <v>11321.736594648884</v>
      </c>
      <c r="BO107" s="11">
        <v>11228.754927625116</v>
      </c>
      <c r="BP107" s="11">
        <v>11234.809367840558</v>
      </c>
      <c r="BQ107" s="11">
        <v>11156.329112075415</v>
      </c>
      <c r="BR107" s="11">
        <v>11088.338786588773</v>
      </c>
      <c r="BS107" s="11">
        <v>11068.2068781655</v>
      </c>
      <c r="BT107" s="11">
        <v>11023.30502409807</v>
      </c>
      <c r="BU107" s="11">
        <v>10978.236571828094</v>
      </c>
      <c r="BV107" s="11">
        <v>10999.797255863332</v>
      </c>
      <c r="BW107" s="11">
        <v>10852.238381205911</v>
      </c>
      <c r="BX107" s="11">
        <v>10746.424904834928</v>
      </c>
      <c r="BY107" s="11">
        <v>10608.921556702628</v>
      </c>
      <c r="BZ107" s="11">
        <v>10579.665221091504</v>
      </c>
      <c r="CA107" s="11">
        <v>10537.351912154953</v>
      </c>
      <c r="CB107" s="11">
        <v>10474.717993386512</v>
      </c>
      <c r="CC107" s="11">
        <v>10354.655366186358</v>
      </c>
      <c r="CD107" s="11">
        <v>10261.833316445753</v>
      </c>
      <c r="CE107" s="11">
        <v>10171.692223757867</v>
      </c>
      <c r="CF107" s="11">
        <v>10092.407299546927</v>
      </c>
      <c r="CG107" s="11">
        <v>9905.3651017099237</v>
      </c>
      <c r="CH107" s="11">
        <v>9834.95217105341</v>
      </c>
      <c r="CI107" s="11">
        <v>9650.6513204742932</v>
      </c>
      <c r="CJ107" s="11">
        <v>9583.7088165695204</v>
      </c>
      <c r="CK107" s="11">
        <v>9497.7240156386524</v>
      </c>
      <c r="CL107" s="11">
        <v>9472.457870991504</v>
      </c>
      <c r="CM107" s="11">
        <v>9426.5227230567671</v>
      </c>
      <c r="CN107" s="11">
        <v>9370.8777662955854</v>
      </c>
      <c r="CO107" s="11">
        <v>9292.6854217545879</v>
      </c>
      <c r="CP107" s="11">
        <v>9243.6795939065596</v>
      </c>
      <c r="CQ107" s="11">
        <v>9056.1565957037456</v>
      </c>
      <c r="CR107" s="11">
        <v>8891.5087192388764</v>
      </c>
      <c r="CS107" s="11">
        <v>8825.81292266327</v>
      </c>
      <c r="CT107" s="11">
        <v>8800.4430877891391</v>
      </c>
      <c r="CU107" s="11">
        <v>8760.9026387819158</v>
      </c>
      <c r="CV107" s="11">
        <v>8667.2948402984148</v>
      </c>
      <c r="CW107" s="11">
        <v>8547.8096427278615</v>
      </c>
      <c r="CX107" s="11">
        <v>8493.3584687182847</v>
      </c>
      <c r="CY107" s="11">
        <v>8440.1224535374513</v>
      </c>
      <c r="CZ107" s="11">
        <v>8390.8037614794721</v>
      </c>
      <c r="DA107" s="11">
        <v>8338.9381727031214</v>
      </c>
      <c r="DB107" s="11">
        <v>8281.0761405486774</v>
      </c>
      <c r="DC107" s="11">
        <v>8184.8866688721628</v>
      </c>
      <c r="DD107" s="11">
        <v>8172.1921294995391</v>
      </c>
      <c r="DE107" s="11">
        <v>8140.4311274955307</v>
      </c>
      <c r="DF107" s="11">
        <v>8125.0370069362552</v>
      </c>
      <c r="DG107" s="11">
        <v>8069.8907934106028</v>
      </c>
      <c r="DH107" s="11">
        <v>8022.5957229481828</v>
      </c>
      <c r="DI107" s="11">
        <v>7967.1136504935848</v>
      </c>
      <c r="DJ107" s="11">
        <v>7899.5679134541988</v>
      </c>
      <c r="DK107" s="11">
        <v>7639.7012402337068</v>
      </c>
      <c r="DL107" s="11">
        <v>7636.0691887838138</v>
      </c>
      <c r="DM107" s="11">
        <v>7598.3990282503028</v>
      </c>
      <c r="DN107" s="11">
        <v>7538.8375537889115</v>
      </c>
      <c r="DO107" s="11">
        <v>7526.6387756347658</v>
      </c>
      <c r="DP107" s="11">
        <v>7468.0648688645761</v>
      </c>
      <c r="DQ107" s="11">
        <v>7474.0878783274411</v>
      </c>
      <c r="DR107" s="11">
        <v>7467.8548258348064</v>
      </c>
      <c r="DS107" s="11">
        <v>7458.6120677505369</v>
      </c>
      <c r="DT107" s="11">
        <v>7442.2769944928086</v>
      </c>
      <c r="DU107" s="11">
        <v>7431.2670545420351</v>
      </c>
      <c r="DV107" s="11">
        <v>7419.21554123652</v>
      </c>
      <c r="DW107" s="11">
        <v>7411.2437116621441</v>
      </c>
      <c r="DX107" s="11">
        <v>7272.7703676481406</v>
      </c>
      <c r="DY107" s="11">
        <v>7277.077115747491</v>
      </c>
      <c r="DZ107" s="11">
        <v>7242.7517113126205</v>
      </c>
      <c r="EA107" s="11">
        <v>7131.0070280574619</v>
      </c>
      <c r="EB107" s="11">
        <v>7121.5129475686344</v>
      </c>
      <c r="EC107" s="11">
        <v>6953.9809014249222</v>
      </c>
      <c r="ED107" s="11">
        <v>6898.1675387696978</v>
      </c>
      <c r="EE107" s="11">
        <v>6665.5885433667117</v>
      </c>
      <c r="EF107" s="11">
        <v>6480.7589751865062</v>
      </c>
      <c r="EG107" s="11">
        <v>6324.0994538489767</v>
      </c>
      <c r="EH107" s="11">
        <v>6204.7229073207427</v>
      </c>
      <c r="EI107" s="11">
        <v>6142.8329386899732</v>
      </c>
      <c r="EJ107" s="11">
        <v>6090.2434964699059</v>
      </c>
      <c r="EK107" s="11">
        <v>6008.2781424026871</v>
      </c>
      <c r="EL107" s="11">
        <v>5996.6708102008115</v>
      </c>
      <c r="EM107" s="11">
        <v>5909.9308364153067</v>
      </c>
      <c r="EN107" s="11">
        <v>5822.2842564530247</v>
      </c>
      <c r="EO107" s="11">
        <v>5782.8061801466947</v>
      </c>
      <c r="EP107" s="11">
        <v>5659.5597463704444</v>
      </c>
      <c r="EQ107" s="11">
        <v>5606.6647382784813</v>
      </c>
      <c r="ER107" s="11">
        <v>5493.1424353024422</v>
      </c>
      <c r="ES107" s="11">
        <v>5450.9531240578535</v>
      </c>
      <c r="ET107" s="11">
        <v>5389.1980921946515</v>
      </c>
      <c r="EU107" s="11">
        <v>5341.0128759711633</v>
      </c>
      <c r="EV107" s="11">
        <v>5285.7083281965679</v>
      </c>
      <c r="EW107" s="11">
        <v>5076.107743762178</v>
      </c>
      <c r="EX107" s="11">
        <v>5035.3179065443346</v>
      </c>
      <c r="EY107" s="11">
        <v>4897.7790061573514</v>
      </c>
      <c r="EZ107" s="11">
        <v>4779.2968546071406</v>
      </c>
      <c r="FA107" s="11">
        <v>4728.6634524423889</v>
      </c>
      <c r="FB107" s="11">
        <v>4698.6128276214422</v>
      </c>
      <c r="FC107" s="11">
        <v>4652.3888470557022</v>
      </c>
      <c r="FD107" s="11">
        <v>4544.0658852060396</v>
      </c>
      <c r="FE107" s="11">
        <v>4397.5864604248</v>
      </c>
      <c r="FF107" s="11">
        <v>4390.6720692036524</v>
      </c>
      <c r="FG107" s="11">
        <v>4353.1186516683247</v>
      </c>
      <c r="FH107" s="11">
        <v>4281.8363979768328</v>
      </c>
      <c r="FI107" s="11">
        <v>4250.6512514056603</v>
      </c>
      <c r="FJ107" s="11">
        <v>4244.9551524831841</v>
      </c>
      <c r="FK107" s="11">
        <v>4239.8260587117411</v>
      </c>
      <c r="FL107" s="11">
        <v>4237.7931543450059</v>
      </c>
      <c r="FM107" s="11">
        <v>4224.2724789605008</v>
      </c>
      <c r="FN107" s="11">
        <v>4234.6689263671942</v>
      </c>
      <c r="FO107" s="11">
        <v>4231.0886205280267</v>
      </c>
      <c r="FP107" s="11">
        <v>4226.290702566278</v>
      </c>
      <c r="FQ107" s="11">
        <v>4228.5980826356226</v>
      </c>
      <c r="FR107" s="11">
        <v>4204.656449796521</v>
      </c>
      <c r="FS107" s="11">
        <v>4169.1574614024239</v>
      </c>
      <c r="FT107" s="11">
        <v>4104.1062958459715</v>
      </c>
      <c r="FU107" s="11">
        <v>3997.1503362433723</v>
      </c>
      <c r="FV107" s="11">
        <v>3961.2276390458992</v>
      </c>
      <c r="FW107" s="11">
        <v>3932.6165803190138</v>
      </c>
      <c r="FX107" s="11">
        <v>3903.0754862512085</v>
      </c>
      <c r="FY107" s="11">
        <v>3879.9500737695557</v>
      </c>
      <c r="FZ107" s="11">
        <v>3850.7269345644208</v>
      </c>
      <c r="GA107" s="11">
        <v>3831.2431594816203</v>
      </c>
      <c r="GB107" s="11">
        <v>3805.7232506611367</v>
      </c>
      <c r="GC107" s="11">
        <v>3782.7486158093375</v>
      </c>
      <c r="GD107" s="11">
        <v>3770.1003639084192</v>
      </c>
      <c r="GE107" s="11">
        <v>3759.1567077955697</v>
      </c>
      <c r="GF107" s="11">
        <v>3752.8605254405684</v>
      </c>
      <c r="GG107" s="11">
        <v>3742.1280371816729</v>
      </c>
      <c r="GH107" s="11">
        <v>3736.9313375746287</v>
      </c>
      <c r="GI107" s="11">
        <v>3719.518184841726</v>
      </c>
      <c r="GJ107" s="11">
        <v>3696.8751623220733</v>
      </c>
      <c r="GK107" s="11">
        <v>3670.9464777888688</v>
      </c>
      <c r="GL107" s="11">
        <v>3670.2321925399865</v>
      </c>
      <c r="GM107" s="11">
        <v>3639.0715273080828</v>
      </c>
      <c r="GN107" s="11">
        <v>3618.0907585315094</v>
      </c>
      <c r="GO107" s="11">
        <v>3585.3597818304711</v>
      </c>
      <c r="GP107" s="11">
        <v>3500.8262318940651</v>
      </c>
      <c r="GQ107" s="11">
        <v>3361.8170545242042</v>
      </c>
      <c r="GR107" s="11">
        <v>3204.9592116572612</v>
      </c>
      <c r="GS107" s="11">
        <v>3142.4129130006399</v>
      </c>
      <c r="GT107" s="11">
        <v>3124.5314181374547</v>
      </c>
      <c r="GU107" s="11">
        <v>3102.6513796517183</v>
      </c>
      <c r="GV107" s="11">
        <v>3083.5496496731384</v>
      </c>
      <c r="GW107" s="11">
        <v>3066.7075448449477</v>
      </c>
      <c r="GX107" s="11">
        <v>3054.2380416407382</v>
      </c>
      <c r="GY107" s="11">
        <v>2975.1256817304334</v>
      </c>
      <c r="GZ107" s="11">
        <v>3027.9698590172184</v>
      </c>
      <c r="HA107" s="11">
        <v>3028.346690468305</v>
      </c>
      <c r="HB107" s="11">
        <v>3022.7340469933683</v>
      </c>
      <c r="HC107" s="11">
        <v>3018.5672889479765</v>
      </c>
      <c r="HD107" s="11">
        <v>3016.526830282517</v>
      </c>
      <c r="HE107" s="11">
        <v>2994.3093104007198</v>
      </c>
      <c r="HF107" s="11">
        <v>2881.7472934388247</v>
      </c>
      <c r="HG107" s="11">
        <v>2807.689199971072</v>
      </c>
      <c r="HH107" s="11">
        <v>2733.7200144941653</v>
      </c>
      <c r="HI107" s="11">
        <v>2701.2049799988645</v>
      </c>
      <c r="HJ107" s="11">
        <v>2677.3010121789107</v>
      </c>
      <c r="HK107" s="11">
        <v>2642.1452234544495</v>
      </c>
      <c r="HL107" s="11">
        <v>2618.2697241880078</v>
      </c>
      <c r="HM107" s="11">
        <v>2570.9324231543633</v>
      </c>
      <c r="HN107" s="11">
        <v>2523.2170496529066</v>
      </c>
      <c r="HO107" s="11">
        <v>2497.2283369302413</v>
      </c>
      <c r="HP107" s="11">
        <v>2520.8783595114842</v>
      </c>
      <c r="HQ107" s="11">
        <v>2513.5019377765484</v>
      </c>
      <c r="HR107" s="11">
        <v>2434.6425906169516</v>
      </c>
      <c r="HS107" s="11">
        <v>2458.9627482649398</v>
      </c>
      <c r="HT107" s="11">
        <v>2470.460644271785</v>
      </c>
      <c r="HU107" s="11">
        <v>2435.9633796907578</v>
      </c>
      <c r="HV107" s="11">
        <v>2432.6787999269081</v>
      </c>
      <c r="HW107" s="11">
        <v>2413.7913812433303</v>
      </c>
      <c r="HX107" s="11">
        <v>2387.5650090555741</v>
      </c>
      <c r="HY107" s="11">
        <v>2344.3493091310174</v>
      </c>
      <c r="HZ107" s="11">
        <v>2188.750476774776</v>
      </c>
      <c r="IA107" s="11">
        <v>2044.5086158057927</v>
      </c>
      <c r="IB107" s="11">
        <v>1996.4109547502123</v>
      </c>
      <c r="IC107" s="11">
        <v>1943.3368539695191</v>
      </c>
      <c r="ID107" s="11">
        <v>1895.9788842892378</v>
      </c>
      <c r="IE107" s="11">
        <v>1841.0549582178655</v>
      </c>
      <c r="IF107" s="11">
        <v>1716.1282856158193</v>
      </c>
      <c r="IG107" s="11">
        <v>1688.2153926712049</v>
      </c>
      <c r="IH107" s="11">
        <v>1645.1900775298586</v>
      </c>
      <c r="II107" s="11">
        <v>1608.0595996043949</v>
      </c>
      <c r="IJ107" s="11">
        <v>1556.9650825410936</v>
      </c>
      <c r="IK107" s="11">
        <v>1518.744778793103</v>
      </c>
      <c r="IL107" s="11">
        <v>1476.6965474813971</v>
      </c>
      <c r="IM107" s="11">
        <v>1413.7862623557501</v>
      </c>
      <c r="IN107" s="11">
        <v>1277.4351425166342</v>
      </c>
      <c r="IO107" s="11">
        <v>1245.707871629716</v>
      </c>
      <c r="IP107" s="11">
        <v>1244.1123116757026</v>
      </c>
      <c r="IQ107" s="11">
        <v>1188.3625030000048</v>
      </c>
      <c r="IR107" s="11">
        <v>1119.5626163135059</v>
      </c>
      <c r="IS107" s="11">
        <v>1079.8233575691897</v>
      </c>
      <c r="IT107" s="11">
        <v>1056.6418165077507</v>
      </c>
      <c r="IU107" s="11">
        <v>1039.0072543057934</v>
      </c>
      <c r="IV107" s="11">
        <v>1032.9277386045574</v>
      </c>
      <c r="IW107" s="11">
        <v>1022.2648410141051</v>
      </c>
      <c r="IX107" s="11">
        <v>1001.0449233780516</v>
      </c>
      <c r="IY107" s="11">
        <v>960.06595823541738</v>
      </c>
      <c r="IZ107" s="11">
        <v>909.80406718309393</v>
      </c>
      <c r="JA107" s="11">
        <v>817.74160155906702</v>
      </c>
      <c r="JB107" s="11">
        <v>709.14698865376909</v>
      </c>
      <c r="JC107" s="11">
        <v>631.113205344893</v>
      </c>
      <c r="JD107" s="11">
        <v>615.42605027019806</v>
      </c>
      <c r="JE107" s="11">
        <v>603.94687478319224</v>
      </c>
      <c r="JF107" s="11">
        <v>595.80297619105954</v>
      </c>
      <c r="JG107" s="11">
        <v>512.39810066415293</v>
      </c>
      <c r="JH107" s="11">
        <v>475.05871582598479</v>
      </c>
      <c r="JI107" s="11">
        <v>470.5333558332307</v>
      </c>
      <c r="JJ107" s="11">
        <v>470.64402267415795</v>
      </c>
      <c r="JK107" s="11">
        <v>407.33748515519619</v>
      </c>
      <c r="JL107" s="11">
        <v>420.18994728216848</v>
      </c>
      <c r="JM107" s="11">
        <v>402.81169551169802</v>
      </c>
      <c r="JN107" s="11">
        <v>244.39751616084783</v>
      </c>
      <c r="JO107" s="11">
        <v>237.09222676006908</v>
      </c>
      <c r="JP107" s="11">
        <v>304.33239840489472</v>
      </c>
      <c r="JQ107" s="11">
        <v>303.62640806385014</v>
      </c>
      <c r="JR107" s="11">
        <v>270.3163286560212</v>
      </c>
      <c r="JS107" s="11">
        <v>100.98036145272199</v>
      </c>
      <c r="JT107" s="11">
        <v>39.0418020819708</v>
      </c>
      <c r="JU107" s="11">
        <v>48.017611299567378</v>
      </c>
      <c r="JV107" s="11">
        <v>31.402974272123217</v>
      </c>
      <c r="JW107" s="11">
        <v>7.8586026575067081E-12</v>
      </c>
      <c r="JX107" s="11">
        <v>37.564796908050909</v>
      </c>
      <c r="JY107" s="11">
        <v>64.449557675195777</v>
      </c>
      <c r="JZ107" s="11">
        <v>82.717047827534969</v>
      </c>
      <c r="KA107" s="11">
        <v>105.2437448076752</v>
      </c>
      <c r="KB107" s="11">
        <v>124.0541093082452</v>
      </c>
      <c r="KC107" s="11">
        <v>137.74865174475786</v>
      </c>
      <c r="KD107" s="11">
        <v>150.36945591479594</v>
      </c>
      <c r="KE107" s="11">
        <v>146.69793451088617</v>
      </c>
      <c r="KF107" s="11">
        <v>136.39069394333774</v>
      </c>
      <c r="KG107" s="11">
        <v>113.68775145257749</v>
      </c>
      <c r="KH107" s="11">
        <v>104.94345569878458</v>
      </c>
      <c r="KI107" s="11">
        <v>76.998064035955423</v>
      </c>
      <c r="KJ107" s="11">
        <v>71.992791915151528</v>
      </c>
      <c r="KK107" s="11">
        <v>65.954048565733444</v>
      </c>
      <c r="KL107" s="23"/>
      <c r="KM107" s="11">
        <f>SMALL(Tabela2[[#This Row],[1]:[285]],1)</f>
        <v>7.8586026575067081E-12</v>
      </c>
      <c r="KN107" s="11">
        <f>MATCH(Tabela2[[#This Row],[1° menor]],Tabela2[[#This Row],[1]:[285]],0)</f>
        <v>270</v>
      </c>
      <c r="KO10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107" s="11">
        <f>VLOOKUP(Tabela2[[#This Row],[Shape]],shape!A:D,4,0)+VLOOKUP(Tabela2[[#This Row],[Shape]]+1,shape!A:E,5,0)*Tabela2[[#This Row],[% avanc]]</f>
        <v>8544.8116110658502</v>
      </c>
      <c r="KQ107" s="15">
        <f>Tabela2[[#This Row],[8686,881807]]/Tabela2[[#Headers],[8686,881807]]</f>
        <v>0.98364543237831692</v>
      </c>
      <c r="KR107" s="11">
        <f>Tabela2[[#This Row],[8686,881807]]-KP106</f>
        <v>0</v>
      </c>
      <c r="KS107" s="11">
        <f>(Tabela2[[#This Row],[hora bus]]-H106)*86400</f>
        <v>45.000000461004674</v>
      </c>
      <c r="KT107" s="11">
        <f>Tabela2[[#This Row],[desloc]]/Tabela2[[#This Row],[seconds]]</f>
        <v>0</v>
      </c>
      <c r="KU107" s="11">
        <f>Tabela2[[#This Row],[spd m/s]]*3.6</f>
        <v>0</v>
      </c>
      <c r="KV107" s="23"/>
      <c r="KW107" s="22">
        <f t="shared" si="18"/>
        <v>0</v>
      </c>
      <c r="KX107" s="23">
        <f t="shared" si="19"/>
        <v>0.5</v>
      </c>
      <c r="KY107" s="23">
        <f t="shared" si="20"/>
        <v>0</v>
      </c>
      <c r="KZ107" s="23">
        <f t="shared" si="21"/>
        <v>0</v>
      </c>
      <c r="LA107" s="23">
        <f t="shared" si="22"/>
        <v>0</v>
      </c>
      <c r="LB107" s="23">
        <f t="shared" si="23"/>
        <v>1</v>
      </c>
      <c r="LC107" s="23">
        <f t="shared" si="24"/>
        <v>4</v>
      </c>
      <c r="LD107" s="23">
        <f t="shared" si="25"/>
        <v>0</v>
      </c>
      <c r="LE107" s="23">
        <f t="shared" si="26"/>
        <v>8544.8116110658502</v>
      </c>
      <c r="LF107" s="22">
        <f t="shared" si="35"/>
        <v>0</v>
      </c>
      <c r="LG107" s="23">
        <f t="shared" si="27"/>
        <v>0</v>
      </c>
      <c r="LH107" s="23">
        <f t="shared" si="28"/>
        <v>0</v>
      </c>
      <c r="LI107" s="23">
        <f t="shared" si="29"/>
        <v>8544.8116110658502</v>
      </c>
      <c r="LJ107" s="23">
        <f t="shared" si="30"/>
        <v>8544.8116110658502</v>
      </c>
      <c r="LK107" s="23">
        <f t="shared" si="31"/>
        <v>0.5</v>
      </c>
      <c r="LL107" s="23">
        <f t="shared" si="32"/>
        <v>0</v>
      </c>
      <c r="LM107" s="23">
        <f t="shared" si="33"/>
        <v>1</v>
      </c>
      <c r="LN107" s="23">
        <f t="shared" si="34"/>
        <v>1</v>
      </c>
    </row>
    <row r="108" spans="1:326" x14ac:dyDescent="0.25">
      <c r="A108" s="22">
        <v>4</v>
      </c>
      <c r="B108" s="22">
        <v>1</v>
      </c>
      <c r="C108" s="23" t="s">
        <v>1305</v>
      </c>
      <c r="D108" s="22">
        <v>332</v>
      </c>
      <c r="E108" s="24">
        <v>0.87708333333333333</v>
      </c>
      <c r="F108" s="23" t="s">
        <v>721</v>
      </c>
      <c r="G108" s="23" t="b">
        <v>1</v>
      </c>
      <c r="H108" s="25">
        <v>43538.877615740741</v>
      </c>
      <c r="I108" s="26" t="s">
        <v>180</v>
      </c>
      <c r="J108" s="23" t="s">
        <v>181</v>
      </c>
      <c r="K108" s="11">
        <f>IF(AND(Tabela2[[#This Row],[hora bus]]=H107,Tabela2[[#This Row],[lat bus]]=I107,Tabela2[[#This Row],[lon bus]]=J107),1,0)</f>
        <v>0</v>
      </c>
      <c r="L108" s="23"/>
      <c r="M108" s="11">
        <v>107</v>
      </c>
      <c r="N108" s="11">
        <v>12494.830021888851</v>
      </c>
      <c r="O108" s="11">
        <v>12486.806861253204</v>
      </c>
      <c r="P108" s="11">
        <v>12475.971219330722</v>
      </c>
      <c r="Q108" s="11">
        <v>12416.529272290421</v>
      </c>
      <c r="R108" s="11">
        <v>12334.820621563395</v>
      </c>
      <c r="S108" s="11">
        <v>12320.088836036259</v>
      </c>
      <c r="T108" s="11">
        <v>12301.020183692543</v>
      </c>
      <c r="U108" s="11">
        <v>12288.814142005907</v>
      </c>
      <c r="V108" s="11">
        <v>12271.172379100031</v>
      </c>
      <c r="W108" s="11">
        <v>12257.347773330403</v>
      </c>
      <c r="X108" s="11">
        <v>12244.75714924055</v>
      </c>
      <c r="Y108" s="11">
        <v>12218.091008311309</v>
      </c>
      <c r="Z108" s="11">
        <v>12199.530930423911</v>
      </c>
      <c r="AA108" s="11">
        <v>12174.625643012387</v>
      </c>
      <c r="AB108" s="11">
        <v>12162.874276923478</v>
      </c>
      <c r="AC108" s="11">
        <v>12146.07688209562</v>
      </c>
      <c r="AD108" s="11">
        <v>12121.80903308475</v>
      </c>
      <c r="AE108" s="11">
        <v>12113.01994745246</v>
      </c>
      <c r="AF108" s="11">
        <v>12051.80430932218</v>
      </c>
      <c r="AG108" s="11">
        <v>12030.872930985972</v>
      </c>
      <c r="AH108" s="11">
        <v>12008.271750808733</v>
      </c>
      <c r="AI108" s="11">
        <v>11988.48660329489</v>
      </c>
      <c r="AJ108" s="11">
        <v>11970.387159713189</v>
      </c>
      <c r="AK108" s="11">
        <v>11957.655815437727</v>
      </c>
      <c r="AL108" s="11">
        <v>11934.210824216272</v>
      </c>
      <c r="AM108" s="11">
        <v>11926.006924847261</v>
      </c>
      <c r="AN108" s="11">
        <v>11916.384564365255</v>
      </c>
      <c r="AO108" s="11">
        <v>11912.998509820854</v>
      </c>
      <c r="AP108" s="11">
        <v>11917.713394892624</v>
      </c>
      <c r="AQ108" s="11">
        <v>11928.574183629566</v>
      </c>
      <c r="AR108" s="11">
        <v>11931.665721828511</v>
      </c>
      <c r="AS108" s="11">
        <v>11932.639967432253</v>
      </c>
      <c r="AT108" s="11">
        <v>11946.306747432751</v>
      </c>
      <c r="AU108" s="11">
        <v>11955.055531408401</v>
      </c>
      <c r="AV108" s="11">
        <v>11953.326558570843</v>
      </c>
      <c r="AW108" s="11">
        <v>11960.843739794504</v>
      </c>
      <c r="AX108" s="11">
        <v>11971.095554319198</v>
      </c>
      <c r="AY108" s="11">
        <v>11970.842707840173</v>
      </c>
      <c r="AZ108" s="11">
        <v>11961.312523304416</v>
      </c>
      <c r="BA108" s="11">
        <v>11943.754960262595</v>
      </c>
      <c r="BB108" s="11">
        <v>11906.350739140325</v>
      </c>
      <c r="BC108" s="11">
        <v>11839.952965292594</v>
      </c>
      <c r="BD108" s="11">
        <v>11777.603418943312</v>
      </c>
      <c r="BE108" s="11">
        <v>11763.088392712647</v>
      </c>
      <c r="BF108" s="11">
        <v>11746.976967201908</v>
      </c>
      <c r="BG108" s="11">
        <v>11720.46928104626</v>
      </c>
      <c r="BH108" s="11">
        <v>11716.191749337335</v>
      </c>
      <c r="BI108" s="11">
        <v>11705.844298156573</v>
      </c>
      <c r="BJ108" s="11">
        <v>11686.676337576891</v>
      </c>
      <c r="BK108" s="11">
        <v>11624.333822083925</v>
      </c>
      <c r="BL108" s="11">
        <v>11421.845874307674</v>
      </c>
      <c r="BM108" s="11">
        <v>11327.722095321091</v>
      </c>
      <c r="BN108" s="11">
        <v>11321.736594648884</v>
      </c>
      <c r="BO108" s="11">
        <v>11228.754927625116</v>
      </c>
      <c r="BP108" s="11">
        <v>11234.809367840558</v>
      </c>
      <c r="BQ108" s="11">
        <v>11156.329112075415</v>
      </c>
      <c r="BR108" s="11">
        <v>11088.338786588773</v>
      </c>
      <c r="BS108" s="11">
        <v>11068.2068781655</v>
      </c>
      <c r="BT108" s="11">
        <v>11023.30502409807</v>
      </c>
      <c r="BU108" s="11">
        <v>10978.236571828094</v>
      </c>
      <c r="BV108" s="11">
        <v>10999.797255863332</v>
      </c>
      <c r="BW108" s="11">
        <v>10852.238381205911</v>
      </c>
      <c r="BX108" s="11">
        <v>10746.424904834928</v>
      </c>
      <c r="BY108" s="11">
        <v>10608.921556702628</v>
      </c>
      <c r="BZ108" s="11">
        <v>10579.665221091504</v>
      </c>
      <c r="CA108" s="11">
        <v>10537.351912154953</v>
      </c>
      <c r="CB108" s="11">
        <v>10474.717993386512</v>
      </c>
      <c r="CC108" s="11">
        <v>10354.655366186358</v>
      </c>
      <c r="CD108" s="11">
        <v>10261.833316445753</v>
      </c>
      <c r="CE108" s="11">
        <v>10171.692223757867</v>
      </c>
      <c r="CF108" s="11">
        <v>10092.407299546927</v>
      </c>
      <c r="CG108" s="11">
        <v>9905.3651017099237</v>
      </c>
      <c r="CH108" s="11">
        <v>9834.95217105341</v>
      </c>
      <c r="CI108" s="11">
        <v>9650.6513204742932</v>
      </c>
      <c r="CJ108" s="11">
        <v>9583.7088165695204</v>
      </c>
      <c r="CK108" s="11">
        <v>9497.7240156386524</v>
      </c>
      <c r="CL108" s="11">
        <v>9472.457870991504</v>
      </c>
      <c r="CM108" s="11">
        <v>9426.5227230567671</v>
      </c>
      <c r="CN108" s="11">
        <v>9370.8777662955854</v>
      </c>
      <c r="CO108" s="11">
        <v>9292.6854217545879</v>
      </c>
      <c r="CP108" s="11">
        <v>9243.6795939065596</v>
      </c>
      <c r="CQ108" s="11">
        <v>9056.1565957037456</v>
      </c>
      <c r="CR108" s="11">
        <v>8891.5087192388764</v>
      </c>
      <c r="CS108" s="11">
        <v>8825.81292266327</v>
      </c>
      <c r="CT108" s="11">
        <v>8800.4430877891391</v>
      </c>
      <c r="CU108" s="11">
        <v>8760.9026387819158</v>
      </c>
      <c r="CV108" s="11">
        <v>8667.2948402984148</v>
      </c>
      <c r="CW108" s="11">
        <v>8547.8096427278615</v>
      </c>
      <c r="CX108" s="11">
        <v>8493.3584687182847</v>
      </c>
      <c r="CY108" s="11">
        <v>8440.1224535374513</v>
      </c>
      <c r="CZ108" s="11">
        <v>8390.8037614794721</v>
      </c>
      <c r="DA108" s="11">
        <v>8338.9381727031214</v>
      </c>
      <c r="DB108" s="11">
        <v>8281.0761405486774</v>
      </c>
      <c r="DC108" s="11">
        <v>8184.8866688721628</v>
      </c>
      <c r="DD108" s="11">
        <v>8172.1921294995391</v>
      </c>
      <c r="DE108" s="11">
        <v>8140.4311274955307</v>
      </c>
      <c r="DF108" s="11">
        <v>8125.0370069362552</v>
      </c>
      <c r="DG108" s="11">
        <v>8069.8907934106028</v>
      </c>
      <c r="DH108" s="11">
        <v>8022.5957229481828</v>
      </c>
      <c r="DI108" s="11">
        <v>7967.1136504935848</v>
      </c>
      <c r="DJ108" s="11">
        <v>7899.5679134541988</v>
      </c>
      <c r="DK108" s="11">
        <v>7639.7012402337068</v>
      </c>
      <c r="DL108" s="11">
        <v>7636.0691887838138</v>
      </c>
      <c r="DM108" s="11">
        <v>7598.3990282503028</v>
      </c>
      <c r="DN108" s="11">
        <v>7538.8375537889115</v>
      </c>
      <c r="DO108" s="11">
        <v>7526.6387756347658</v>
      </c>
      <c r="DP108" s="11">
        <v>7468.0648688645761</v>
      </c>
      <c r="DQ108" s="11">
        <v>7474.0878783274411</v>
      </c>
      <c r="DR108" s="11">
        <v>7467.8548258348064</v>
      </c>
      <c r="DS108" s="11">
        <v>7458.6120677505369</v>
      </c>
      <c r="DT108" s="11">
        <v>7442.2769944928086</v>
      </c>
      <c r="DU108" s="11">
        <v>7431.2670545420351</v>
      </c>
      <c r="DV108" s="11">
        <v>7419.21554123652</v>
      </c>
      <c r="DW108" s="11">
        <v>7411.2437116621441</v>
      </c>
      <c r="DX108" s="11">
        <v>7272.7703676481406</v>
      </c>
      <c r="DY108" s="11">
        <v>7277.077115747491</v>
      </c>
      <c r="DZ108" s="11">
        <v>7242.7517113126205</v>
      </c>
      <c r="EA108" s="11">
        <v>7131.0070280574619</v>
      </c>
      <c r="EB108" s="11">
        <v>7121.5129475686344</v>
      </c>
      <c r="EC108" s="11">
        <v>6953.9809014249222</v>
      </c>
      <c r="ED108" s="11">
        <v>6898.1675387696978</v>
      </c>
      <c r="EE108" s="11">
        <v>6665.5885433667117</v>
      </c>
      <c r="EF108" s="11">
        <v>6480.7589751865062</v>
      </c>
      <c r="EG108" s="11">
        <v>6324.0994538489767</v>
      </c>
      <c r="EH108" s="11">
        <v>6204.7229073207427</v>
      </c>
      <c r="EI108" s="11">
        <v>6142.8329386899732</v>
      </c>
      <c r="EJ108" s="11">
        <v>6090.2434964699059</v>
      </c>
      <c r="EK108" s="11">
        <v>6008.2781424026871</v>
      </c>
      <c r="EL108" s="11">
        <v>5996.6708102008115</v>
      </c>
      <c r="EM108" s="11">
        <v>5909.9308364153067</v>
      </c>
      <c r="EN108" s="11">
        <v>5822.2842564530247</v>
      </c>
      <c r="EO108" s="11">
        <v>5782.8061801466947</v>
      </c>
      <c r="EP108" s="11">
        <v>5659.5597463704444</v>
      </c>
      <c r="EQ108" s="11">
        <v>5606.6647382784813</v>
      </c>
      <c r="ER108" s="11">
        <v>5493.1424353024422</v>
      </c>
      <c r="ES108" s="11">
        <v>5450.9531240578535</v>
      </c>
      <c r="ET108" s="11">
        <v>5389.1980921946515</v>
      </c>
      <c r="EU108" s="11">
        <v>5341.0128759711633</v>
      </c>
      <c r="EV108" s="11">
        <v>5285.7083281965679</v>
      </c>
      <c r="EW108" s="11">
        <v>5076.107743762178</v>
      </c>
      <c r="EX108" s="11">
        <v>5035.3179065443346</v>
      </c>
      <c r="EY108" s="11">
        <v>4897.7790061573514</v>
      </c>
      <c r="EZ108" s="11">
        <v>4779.2968546071406</v>
      </c>
      <c r="FA108" s="11">
        <v>4728.6634524423889</v>
      </c>
      <c r="FB108" s="11">
        <v>4698.6128276214422</v>
      </c>
      <c r="FC108" s="11">
        <v>4652.3888470557022</v>
      </c>
      <c r="FD108" s="11">
        <v>4544.0658852060396</v>
      </c>
      <c r="FE108" s="11">
        <v>4397.5864604248</v>
      </c>
      <c r="FF108" s="11">
        <v>4390.6720692036524</v>
      </c>
      <c r="FG108" s="11">
        <v>4353.1186516683247</v>
      </c>
      <c r="FH108" s="11">
        <v>4281.8363979768328</v>
      </c>
      <c r="FI108" s="11">
        <v>4250.6512514056603</v>
      </c>
      <c r="FJ108" s="11">
        <v>4244.9551524831841</v>
      </c>
      <c r="FK108" s="11">
        <v>4239.8260587117411</v>
      </c>
      <c r="FL108" s="11">
        <v>4237.7931543450059</v>
      </c>
      <c r="FM108" s="11">
        <v>4224.2724789605008</v>
      </c>
      <c r="FN108" s="11">
        <v>4234.6689263671942</v>
      </c>
      <c r="FO108" s="11">
        <v>4231.0886205280267</v>
      </c>
      <c r="FP108" s="11">
        <v>4226.290702566278</v>
      </c>
      <c r="FQ108" s="11">
        <v>4228.5980826356226</v>
      </c>
      <c r="FR108" s="11">
        <v>4204.656449796521</v>
      </c>
      <c r="FS108" s="11">
        <v>4169.1574614024239</v>
      </c>
      <c r="FT108" s="11">
        <v>4104.1062958459715</v>
      </c>
      <c r="FU108" s="11">
        <v>3997.1503362433723</v>
      </c>
      <c r="FV108" s="11">
        <v>3961.2276390458992</v>
      </c>
      <c r="FW108" s="11">
        <v>3932.6165803190138</v>
      </c>
      <c r="FX108" s="11">
        <v>3903.0754862512085</v>
      </c>
      <c r="FY108" s="11">
        <v>3879.9500737695557</v>
      </c>
      <c r="FZ108" s="11">
        <v>3850.7269345644208</v>
      </c>
      <c r="GA108" s="11">
        <v>3831.2431594816203</v>
      </c>
      <c r="GB108" s="11">
        <v>3805.7232506611367</v>
      </c>
      <c r="GC108" s="11">
        <v>3782.7486158093375</v>
      </c>
      <c r="GD108" s="11">
        <v>3770.1003639084192</v>
      </c>
      <c r="GE108" s="11">
        <v>3759.1567077955697</v>
      </c>
      <c r="GF108" s="11">
        <v>3752.8605254405684</v>
      </c>
      <c r="GG108" s="11">
        <v>3742.1280371816729</v>
      </c>
      <c r="GH108" s="11">
        <v>3736.9313375746287</v>
      </c>
      <c r="GI108" s="11">
        <v>3719.518184841726</v>
      </c>
      <c r="GJ108" s="11">
        <v>3696.8751623220733</v>
      </c>
      <c r="GK108" s="11">
        <v>3670.9464777888688</v>
      </c>
      <c r="GL108" s="11">
        <v>3670.2321925399865</v>
      </c>
      <c r="GM108" s="11">
        <v>3639.0715273080828</v>
      </c>
      <c r="GN108" s="11">
        <v>3618.0907585315094</v>
      </c>
      <c r="GO108" s="11">
        <v>3585.3597818304711</v>
      </c>
      <c r="GP108" s="11">
        <v>3500.8262318940651</v>
      </c>
      <c r="GQ108" s="11">
        <v>3361.8170545242042</v>
      </c>
      <c r="GR108" s="11">
        <v>3204.9592116572612</v>
      </c>
      <c r="GS108" s="11">
        <v>3142.4129130006399</v>
      </c>
      <c r="GT108" s="11">
        <v>3124.5314181374547</v>
      </c>
      <c r="GU108" s="11">
        <v>3102.6513796517183</v>
      </c>
      <c r="GV108" s="11">
        <v>3083.5496496731384</v>
      </c>
      <c r="GW108" s="11">
        <v>3066.7075448449477</v>
      </c>
      <c r="GX108" s="11">
        <v>3054.2380416407382</v>
      </c>
      <c r="GY108" s="11">
        <v>2975.1256817304334</v>
      </c>
      <c r="GZ108" s="11">
        <v>3027.9698590172184</v>
      </c>
      <c r="HA108" s="11">
        <v>3028.346690468305</v>
      </c>
      <c r="HB108" s="11">
        <v>3022.7340469933683</v>
      </c>
      <c r="HC108" s="11">
        <v>3018.5672889479765</v>
      </c>
      <c r="HD108" s="11">
        <v>3016.526830282517</v>
      </c>
      <c r="HE108" s="11">
        <v>2994.3093104007198</v>
      </c>
      <c r="HF108" s="11">
        <v>2881.7472934388247</v>
      </c>
      <c r="HG108" s="11">
        <v>2807.689199971072</v>
      </c>
      <c r="HH108" s="11">
        <v>2733.7200144941653</v>
      </c>
      <c r="HI108" s="11">
        <v>2701.2049799988645</v>
      </c>
      <c r="HJ108" s="11">
        <v>2677.3010121789107</v>
      </c>
      <c r="HK108" s="11">
        <v>2642.1452234544495</v>
      </c>
      <c r="HL108" s="11">
        <v>2618.2697241880078</v>
      </c>
      <c r="HM108" s="11">
        <v>2570.9324231543633</v>
      </c>
      <c r="HN108" s="11">
        <v>2523.2170496529066</v>
      </c>
      <c r="HO108" s="11">
        <v>2497.2283369302413</v>
      </c>
      <c r="HP108" s="11">
        <v>2520.8783595114842</v>
      </c>
      <c r="HQ108" s="11">
        <v>2513.5019377765484</v>
      </c>
      <c r="HR108" s="11">
        <v>2434.6425906169516</v>
      </c>
      <c r="HS108" s="11">
        <v>2458.9627482649398</v>
      </c>
      <c r="HT108" s="11">
        <v>2470.460644271785</v>
      </c>
      <c r="HU108" s="11">
        <v>2435.9633796907578</v>
      </c>
      <c r="HV108" s="11">
        <v>2432.6787999269081</v>
      </c>
      <c r="HW108" s="11">
        <v>2413.7913812433303</v>
      </c>
      <c r="HX108" s="11">
        <v>2387.5650090555741</v>
      </c>
      <c r="HY108" s="11">
        <v>2344.3493091310174</v>
      </c>
      <c r="HZ108" s="11">
        <v>2188.750476774776</v>
      </c>
      <c r="IA108" s="11">
        <v>2044.5086158057927</v>
      </c>
      <c r="IB108" s="11">
        <v>1996.4109547502123</v>
      </c>
      <c r="IC108" s="11">
        <v>1943.3368539695191</v>
      </c>
      <c r="ID108" s="11">
        <v>1895.9788842892378</v>
      </c>
      <c r="IE108" s="11">
        <v>1841.0549582178655</v>
      </c>
      <c r="IF108" s="11">
        <v>1716.1282856158193</v>
      </c>
      <c r="IG108" s="11">
        <v>1688.2153926712049</v>
      </c>
      <c r="IH108" s="11">
        <v>1645.1900775298586</v>
      </c>
      <c r="II108" s="11">
        <v>1608.0595996043949</v>
      </c>
      <c r="IJ108" s="11">
        <v>1556.9650825410936</v>
      </c>
      <c r="IK108" s="11">
        <v>1518.744778793103</v>
      </c>
      <c r="IL108" s="11">
        <v>1476.6965474813971</v>
      </c>
      <c r="IM108" s="11">
        <v>1413.7862623557501</v>
      </c>
      <c r="IN108" s="11">
        <v>1277.4351425166342</v>
      </c>
      <c r="IO108" s="11">
        <v>1245.707871629716</v>
      </c>
      <c r="IP108" s="11">
        <v>1244.1123116757026</v>
      </c>
      <c r="IQ108" s="11">
        <v>1188.3625030000048</v>
      </c>
      <c r="IR108" s="11">
        <v>1119.5626163135059</v>
      </c>
      <c r="IS108" s="11">
        <v>1079.8233575691897</v>
      </c>
      <c r="IT108" s="11">
        <v>1056.6418165077507</v>
      </c>
      <c r="IU108" s="11">
        <v>1039.0072543057934</v>
      </c>
      <c r="IV108" s="11">
        <v>1032.9277386045574</v>
      </c>
      <c r="IW108" s="11">
        <v>1022.2648410141051</v>
      </c>
      <c r="IX108" s="11">
        <v>1001.0449233780516</v>
      </c>
      <c r="IY108" s="11">
        <v>960.06595823541738</v>
      </c>
      <c r="IZ108" s="11">
        <v>909.80406718309393</v>
      </c>
      <c r="JA108" s="11">
        <v>817.74160155906702</v>
      </c>
      <c r="JB108" s="11">
        <v>709.14698865376909</v>
      </c>
      <c r="JC108" s="11">
        <v>631.113205344893</v>
      </c>
      <c r="JD108" s="11">
        <v>615.42605027019806</v>
      </c>
      <c r="JE108" s="11">
        <v>603.94687478319224</v>
      </c>
      <c r="JF108" s="11">
        <v>595.80297619105954</v>
      </c>
      <c r="JG108" s="11">
        <v>512.39810066415293</v>
      </c>
      <c r="JH108" s="11">
        <v>475.05871582598479</v>
      </c>
      <c r="JI108" s="11">
        <v>470.5333558332307</v>
      </c>
      <c r="JJ108" s="11">
        <v>470.64402267415795</v>
      </c>
      <c r="JK108" s="11">
        <v>407.33748515519619</v>
      </c>
      <c r="JL108" s="11">
        <v>420.18994728216848</v>
      </c>
      <c r="JM108" s="11">
        <v>402.81169551169802</v>
      </c>
      <c r="JN108" s="11">
        <v>244.39751616084783</v>
      </c>
      <c r="JO108" s="11">
        <v>237.09222676006908</v>
      </c>
      <c r="JP108" s="11">
        <v>304.33239840489472</v>
      </c>
      <c r="JQ108" s="11">
        <v>303.62640806385014</v>
      </c>
      <c r="JR108" s="11">
        <v>270.3163286560212</v>
      </c>
      <c r="JS108" s="11">
        <v>100.98036145272199</v>
      </c>
      <c r="JT108" s="11">
        <v>39.0418020819708</v>
      </c>
      <c r="JU108" s="11">
        <v>48.017611299567378</v>
      </c>
      <c r="JV108" s="11">
        <v>31.402974272123217</v>
      </c>
      <c r="JW108" s="11">
        <v>7.8586026575067081E-12</v>
      </c>
      <c r="JX108" s="11">
        <v>37.564796908050909</v>
      </c>
      <c r="JY108" s="11">
        <v>64.449557675195777</v>
      </c>
      <c r="JZ108" s="11">
        <v>82.717047827534969</v>
      </c>
      <c r="KA108" s="11">
        <v>105.2437448076752</v>
      </c>
      <c r="KB108" s="11">
        <v>124.0541093082452</v>
      </c>
      <c r="KC108" s="11">
        <v>137.74865174475786</v>
      </c>
      <c r="KD108" s="11">
        <v>150.36945591479594</v>
      </c>
      <c r="KE108" s="11">
        <v>146.69793451088617</v>
      </c>
      <c r="KF108" s="11">
        <v>136.39069394333774</v>
      </c>
      <c r="KG108" s="11">
        <v>113.68775145257749</v>
      </c>
      <c r="KH108" s="11">
        <v>104.94345569878458</v>
      </c>
      <c r="KI108" s="11">
        <v>76.998064035955423</v>
      </c>
      <c r="KJ108" s="11">
        <v>71.992791915151528</v>
      </c>
      <c r="KK108" s="11">
        <v>65.954048565733444</v>
      </c>
      <c r="KL108" s="23"/>
      <c r="KM108" s="11">
        <f>SMALL(Tabela2[[#This Row],[1]:[285]],1)</f>
        <v>7.8586026575067081E-12</v>
      </c>
      <c r="KN108" s="11">
        <f>MATCH(Tabela2[[#This Row],[1° menor]],Tabela2[[#This Row],[1]:[285]],0)</f>
        <v>270</v>
      </c>
      <c r="KO10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108" s="11">
        <f>VLOOKUP(Tabela2[[#This Row],[Shape]],shape!A:D,4,0)+VLOOKUP(Tabela2[[#This Row],[Shape]]+1,shape!A:E,5,0)*Tabela2[[#This Row],[% avanc]]</f>
        <v>8544.8116110658502</v>
      </c>
      <c r="KQ108" s="15">
        <f>Tabela2[[#This Row],[8686,881807]]/Tabela2[[#Headers],[8686,881807]]</f>
        <v>0.98364543237831692</v>
      </c>
      <c r="KR108" s="11">
        <f>Tabela2[[#This Row],[8686,881807]]-KP107</f>
        <v>0</v>
      </c>
      <c r="KS108" s="11">
        <f>(Tabela2[[#This Row],[hora bus]]-H107)*86400</f>
        <v>44.999999832361937</v>
      </c>
      <c r="KT108" s="11">
        <f>Tabela2[[#This Row],[desloc]]/Tabela2[[#This Row],[seconds]]</f>
        <v>0</v>
      </c>
      <c r="KU108" s="11">
        <f>Tabela2[[#This Row],[spd m/s]]*3.6</f>
        <v>0</v>
      </c>
      <c r="KV108" s="23"/>
      <c r="KW108" s="22">
        <f t="shared" si="18"/>
        <v>0</v>
      </c>
      <c r="KX108" s="23">
        <f t="shared" si="19"/>
        <v>0.5</v>
      </c>
      <c r="KY108" s="23">
        <f t="shared" si="20"/>
        <v>0</v>
      </c>
      <c r="KZ108" s="23">
        <f t="shared" si="21"/>
        <v>0</v>
      </c>
      <c r="LA108" s="23">
        <f t="shared" si="22"/>
        <v>0</v>
      </c>
      <c r="LB108" s="23">
        <f t="shared" si="23"/>
        <v>1</v>
      </c>
      <c r="LC108" s="23">
        <f t="shared" si="24"/>
        <v>3</v>
      </c>
      <c r="LD108" s="23">
        <f t="shared" si="25"/>
        <v>0</v>
      </c>
      <c r="LE108" s="23">
        <f t="shared" si="26"/>
        <v>8544.8116110658502</v>
      </c>
      <c r="LF108" s="22">
        <f t="shared" si="35"/>
        <v>0</v>
      </c>
      <c r="LG108" s="23">
        <f t="shared" si="27"/>
        <v>0</v>
      </c>
      <c r="LH108" s="23">
        <f t="shared" si="28"/>
        <v>0</v>
      </c>
      <c r="LI108" s="23">
        <f t="shared" si="29"/>
        <v>8544.8116110658502</v>
      </c>
      <c r="LJ108" s="23">
        <f t="shared" si="30"/>
        <v>8544.8116110658502</v>
      </c>
      <c r="LK108" s="23">
        <f t="shared" si="31"/>
        <v>0.5</v>
      </c>
      <c r="LL108" s="23">
        <f t="shared" si="32"/>
        <v>0</v>
      </c>
      <c r="LM108" s="23">
        <f t="shared" si="33"/>
        <v>1</v>
      </c>
      <c r="LN108" s="23">
        <f t="shared" si="34"/>
        <v>1</v>
      </c>
    </row>
    <row r="109" spans="1:326" x14ac:dyDescent="0.25">
      <c r="A109" s="22">
        <v>6</v>
      </c>
      <c r="B109" s="22">
        <v>1</v>
      </c>
      <c r="C109" s="23" t="s">
        <v>1307</v>
      </c>
      <c r="D109" s="22">
        <v>332</v>
      </c>
      <c r="E109" s="24">
        <v>0.87777777777777777</v>
      </c>
      <c r="F109" s="23" t="s">
        <v>721</v>
      </c>
      <c r="G109" s="23" t="b">
        <v>1</v>
      </c>
      <c r="H109" s="25">
        <v>43538.878136574072</v>
      </c>
      <c r="I109" s="26" t="s">
        <v>180</v>
      </c>
      <c r="J109" s="23" t="s">
        <v>181</v>
      </c>
      <c r="K109" s="11">
        <f>IF(AND(Tabela2[[#This Row],[hora bus]]=H108,Tabela2[[#This Row],[lat bus]]=I108,Tabela2[[#This Row],[lon bus]]=J108),1,0)</f>
        <v>0</v>
      </c>
      <c r="L109" s="23"/>
      <c r="M109" s="11">
        <v>109</v>
      </c>
      <c r="N109" s="11">
        <v>12494.830021888851</v>
      </c>
      <c r="O109" s="11">
        <v>12486.806861253204</v>
      </c>
      <c r="P109" s="11">
        <v>12475.971219330722</v>
      </c>
      <c r="Q109" s="11">
        <v>12416.529272290421</v>
      </c>
      <c r="R109" s="11">
        <v>12334.820621563395</v>
      </c>
      <c r="S109" s="11">
        <v>12320.088836036259</v>
      </c>
      <c r="T109" s="11">
        <v>12301.020183692543</v>
      </c>
      <c r="U109" s="11">
        <v>12288.814142005907</v>
      </c>
      <c r="V109" s="11">
        <v>12271.172379100031</v>
      </c>
      <c r="W109" s="11">
        <v>12257.347773330403</v>
      </c>
      <c r="X109" s="11">
        <v>12244.75714924055</v>
      </c>
      <c r="Y109" s="11">
        <v>12218.091008311309</v>
      </c>
      <c r="Z109" s="11">
        <v>12199.530930423911</v>
      </c>
      <c r="AA109" s="11">
        <v>12174.625643012387</v>
      </c>
      <c r="AB109" s="11">
        <v>12162.874276923478</v>
      </c>
      <c r="AC109" s="11">
        <v>12146.07688209562</v>
      </c>
      <c r="AD109" s="11">
        <v>12121.80903308475</v>
      </c>
      <c r="AE109" s="11">
        <v>12113.01994745246</v>
      </c>
      <c r="AF109" s="11">
        <v>12051.80430932218</v>
      </c>
      <c r="AG109" s="11">
        <v>12030.872930985972</v>
      </c>
      <c r="AH109" s="11">
        <v>12008.271750808733</v>
      </c>
      <c r="AI109" s="11">
        <v>11988.48660329489</v>
      </c>
      <c r="AJ109" s="11">
        <v>11970.387159713189</v>
      </c>
      <c r="AK109" s="11">
        <v>11957.655815437727</v>
      </c>
      <c r="AL109" s="11">
        <v>11934.210824216272</v>
      </c>
      <c r="AM109" s="11">
        <v>11926.006924847261</v>
      </c>
      <c r="AN109" s="11">
        <v>11916.384564365255</v>
      </c>
      <c r="AO109" s="11">
        <v>11912.998509820854</v>
      </c>
      <c r="AP109" s="11">
        <v>11917.713394892624</v>
      </c>
      <c r="AQ109" s="11">
        <v>11928.574183629566</v>
      </c>
      <c r="AR109" s="11">
        <v>11931.665721828511</v>
      </c>
      <c r="AS109" s="11">
        <v>11932.639967432253</v>
      </c>
      <c r="AT109" s="11">
        <v>11946.306747432751</v>
      </c>
      <c r="AU109" s="11">
        <v>11955.055531408401</v>
      </c>
      <c r="AV109" s="11">
        <v>11953.326558570843</v>
      </c>
      <c r="AW109" s="11">
        <v>11960.843739794504</v>
      </c>
      <c r="AX109" s="11">
        <v>11971.095554319198</v>
      </c>
      <c r="AY109" s="11">
        <v>11970.842707840173</v>
      </c>
      <c r="AZ109" s="11">
        <v>11961.312523304416</v>
      </c>
      <c r="BA109" s="11">
        <v>11943.754960262595</v>
      </c>
      <c r="BB109" s="11">
        <v>11906.350739140325</v>
      </c>
      <c r="BC109" s="11">
        <v>11839.952965292594</v>
      </c>
      <c r="BD109" s="11">
        <v>11777.603418943312</v>
      </c>
      <c r="BE109" s="11">
        <v>11763.088392712647</v>
      </c>
      <c r="BF109" s="11">
        <v>11746.976967201908</v>
      </c>
      <c r="BG109" s="11">
        <v>11720.46928104626</v>
      </c>
      <c r="BH109" s="11">
        <v>11716.191749337335</v>
      </c>
      <c r="BI109" s="11">
        <v>11705.844298156573</v>
      </c>
      <c r="BJ109" s="11">
        <v>11686.676337576891</v>
      </c>
      <c r="BK109" s="11">
        <v>11624.333822083925</v>
      </c>
      <c r="BL109" s="11">
        <v>11421.845874307674</v>
      </c>
      <c r="BM109" s="11">
        <v>11327.722095321091</v>
      </c>
      <c r="BN109" s="11">
        <v>11321.736594648884</v>
      </c>
      <c r="BO109" s="11">
        <v>11228.754927625116</v>
      </c>
      <c r="BP109" s="11">
        <v>11234.809367840558</v>
      </c>
      <c r="BQ109" s="11">
        <v>11156.329112075415</v>
      </c>
      <c r="BR109" s="11">
        <v>11088.338786588773</v>
      </c>
      <c r="BS109" s="11">
        <v>11068.2068781655</v>
      </c>
      <c r="BT109" s="11">
        <v>11023.30502409807</v>
      </c>
      <c r="BU109" s="11">
        <v>10978.236571828094</v>
      </c>
      <c r="BV109" s="11">
        <v>10999.797255863332</v>
      </c>
      <c r="BW109" s="11">
        <v>10852.238381205911</v>
      </c>
      <c r="BX109" s="11">
        <v>10746.424904834928</v>
      </c>
      <c r="BY109" s="11">
        <v>10608.921556702628</v>
      </c>
      <c r="BZ109" s="11">
        <v>10579.665221091504</v>
      </c>
      <c r="CA109" s="11">
        <v>10537.351912154953</v>
      </c>
      <c r="CB109" s="11">
        <v>10474.717993386512</v>
      </c>
      <c r="CC109" s="11">
        <v>10354.655366186358</v>
      </c>
      <c r="CD109" s="11">
        <v>10261.833316445753</v>
      </c>
      <c r="CE109" s="11">
        <v>10171.692223757867</v>
      </c>
      <c r="CF109" s="11">
        <v>10092.407299546927</v>
      </c>
      <c r="CG109" s="11">
        <v>9905.3651017099237</v>
      </c>
      <c r="CH109" s="11">
        <v>9834.95217105341</v>
      </c>
      <c r="CI109" s="11">
        <v>9650.6513204742932</v>
      </c>
      <c r="CJ109" s="11">
        <v>9583.7088165695204</v>
      </c>
      <c r="CK109" s="11">
        <v>9497.7240156386524</v>
      </c>
      <c r="CL109" s="11">
        <v>9472.457870991504</v>
      </c>
      <c r="CM109" s="11">
        <v>9426.5227230567671</v>
      </c>
      <c r="CN109" s="11">
        <v>9370.8777662955854</v>
      </c>
      <c r="CO109" s="11">
        <v>9292.6854217545879</v>
      </c>
      <c r="CP109" s="11">
        <v>9243.6795939065596</v>
      </c>
      <c r="CQ109" s="11">
        <v>9056.1565957037456</v>
      </c>
      <c r="CR109" s="11">
        <v>8891.5087192388764</v>
      </c>
      <c r="CS109" s="11">
        <v>8825.81292266327</v>
      </c>
      <c r="CT109" s="11">
        <v>8800.4430877891391</v>
      </c>
      <c r="CU109" s="11">
        <v>8760.9026387819158</v>
      </c>
      <c r="CV109" s="11">
        <v>8667.2948402984148</v>
      </c>
      <c r="CW109" s="11">
        <v>8547.8096427278615</v>
      </c>
      <c r="CX109" s="11">
        <v>8493.3584687182847</v>
      </c>
      <c r="CY109" s="11">
        <v>8440.1224535374513</v>
      </c>
      <c r="CZ109" s="11">
        <v>8390.8037614794721</v>
      </c>
      <c r="DA109" s="11">
        <v>8338.9381727031214</v>
      </c>
      <c r="DB109" s="11">
        <v>8281.0761405486774</v>
      </c>
      <c r="DC109" s="11">
        <v>8184.8866688721628</v>
      </c>
      <c r="DD109" s="11">
        <v>8172.1921294995391</v>
      </c>
      <c r="DE109" s="11">
        <v>8140.4311274955307</v>
      </c>
      <c r="DF109" s="11">
        <v>8125.0370069362552</v>
      </c>
      <c r="DG109" s="11">
        <v>8069.8907934106028</v>
      </c>
      <c r="DH109" s="11">
        <v>8022.5957229481828</v>
      </c>
      <c r="DI109" s="11">
        <v>7967.1136504935848</v>
      </c>
      <c r="DJ109" s="11">
        <v>7899.5679134541988</v>
      </c>
      <c r="DK109" s="11">
        <v>7639.7012402337068</v>
      </c>
      <c r="DL109" s="11">
        <v>7636.0691887838138</v>
      </c>
      <c r="DM109" s="11">
        <v>7598.3990282503028</v>
      </c>
      <c r="DN109" s="11">
        <v>7538.8375537889115</v>
      </c>
      <c r="DO109" s="11">
        <v>7526.6387756347658</v>
      </c>
      <c r="DP109" s="11">
        <v>7468.0648688645761</v>
      </c>
      <c r="DQ109" s="11">
        <v>7474.0878783274411</v>
      </c>
      <c r="DR109" s="11">
        <v>7467.8548258348064</v>
      </c>
      <c r="DS109" s="11">
        <v>7458.6120677505369</v>
      </c>
      <c r="DT109" s="11">
        <v>7442.2769944928086</v>
      </c>
      <c r="DU109" s="11">
        <v>7431.2670545420351</v>
      </c>
      <c r="DV109" s="11">
        <v>7419.21554123652</v>
      </c>
      <c r="DW109" s="11">
        <v>7411.2437116621441</v>
      </c>
      <c r="DX109" s="11">
        <v>7272.7703676481406</v>
      </c>
      <c r="DY109" s="11">
        <v>7277.077115747491</v>
      </c>
      <c r="DZ109" s="11">
        <v>7242.7517113126205</v>
      </c>
      <c r="EA109" s="11">
        <v>7131.0070280574619</v>
      </c>
      <c r="EB109" s="11">
        <v>7121.5129475686344</v>
      </c>
      <c r="EC109" s="11">
        <v>6953.9809014249222</v>
      </c>
      <c r="ED109" s="11">
        <v>6898.1675387696978</v>
      </c>
      <c r="EE109" s="11">
        <v>6665.5885433667117</v>
      </c>
      <c r="EF109" s="11">
        <v>6480.7589751865062</v>
      </c>
      <c r="EG109" s="11">
        <v>6324.0994538489767</v>
      </c>
      <c r="EH109" s="11">
        <v>6204.7229073207427</v>
      </c>
      <c r="EI109" s="11">
        <v>6142.8329386899732</v>
      </c>
      <c r="EJ109" s="11">
        <v>6090.2434964699059</v>
      </c>
      <c r="EK109" s="11">
        <v>6008.2781424026871</v>
      </c>
      <c r="EL109" s="11">
        <v>5996.6708102008115</v>
      </c>
      <c r="EM109" s="11">
        <v>5909.9308364153067</v>
      </c>
      <c r="EN109" s="11">
        <v>5822.2842564530247</v>
      </c>
      <c r="EO109" s="11">
        <v>5782.8061801466947</v>
      </c>
      <c r="EP109" s="11">
        <v>5659.5597463704444</v>
      </c>
      <c r="EQ109" s="11">
        <v>5606.6647382784813</v>
      </c>
      <c r="ER109" s="11">
        <v>5493.1424353024422</v>
      </c>
      <c r="ES109" s="11">
        <v>5450.9531240578535</v>
      </c>
      <c r="ET109" s="11">
        <v>5389.1980921946515</v>
      </c>
      <c r="EU109" s="11">
        <v>5341.0128759711633</v>
      </c>
      <c r="EV109" s="11">
        <v>5285.7083281965679</v>
      </c>
      <c r="EW109" s="11">
        <v>5076.107743762178</v>
      </c>
      <c r="EX109" s="11">
        <v>5035.3179065443346</v>
      </c>
      <c r="EY109" s="11">
        <v>4897.7790061573514</v>
      </c>
      <c r="EZ109" s="11">
        <v>4779.2968546071406</v>
      </c>
      <c r="FA109" s="11">
        <v>4728.6634524423889</v>
      </c>
      <c r="FB109" s="11">
        <v>4698.6128276214422</v>
      </c>
      <c r="FC109" s="11">
        <v>4652.3888470557022</v>
      </c>
      <c r="FD109" s="11">
        <v>4544.0658852060396</v>
      </c>
      <c r="FE109" s="11">
        <v>4397.5864604248</v>
      </c>
      <c r="FF109" s="11">
        <v>4390.6720692036524</v>
      </c>
      <c r="FG109" s="11">
        <v>4353.1186516683247</v>
      </c>
      <c r="FH109" s="11">
        <v>4281.8363979768328</v>
      </c>
      <c r="FI109" s="11">
        <v>4250.6512514056603</v>
      </c>
      <c r="FJ109" s="11">
        <v>4244.9551524831841</v>
      </c>
      <c r="FK109" s="11">
        <v>4239.8260587117411</v>
      </c>
      <c r="FL109" s="11">
        <v>4237.7931543450059</v>
      </c>
      <c r="FM109" s="11">
        <v>4224.2724789605008</v>
      </c>
      <c r="FN109" s="11">
        <v>4234.6689263671942</v>
      </c>
      <c r="FO109" s="11">
        <v>4231.0886205280267</v>
      </c>
      <c r="FP109" s="11">
        <v>4226.290702566278</v>
      </c>
      <c r="FQ109" s="11">
        <v>4228.5980826356226</v>
      </c>
      <c r="FR109" s="11">
        <v>4204.656449796521</v>
      </c>
      <c r="FS109" s="11">
        <v>4169.1574614024239</v>
      </c>
      <c r="FT109" s="11">
        <v>4104.1062958459715</v>
      </c>
      <c r="FU109" s="11">
        <v>3997.1503362433723</v>
      </c>
      <c r="FV109" s="11">
        <v>3961.2276390458992</v>
      </c>
      <c r="FW109" s="11">
        <v>3932.6165803190138</v>
      </c>
      <c r="FX109" s="11">
        <v>3903.0754862512085</v>
      </c>
      <c r="FY109" s="11">
        <v>3879.9500737695557</v>
      </c>
      <c r="FZ109" s="11">
        <v>3850.7269345644208</v>
      </c>
      <c r="GA109" s="11">
        <v>3831.2431594816203</v>
      </c>
      <c r="GB109" s="11">
        <v>3805.7232506611367</v>
      </c>
      <c r="GC109" s="11">
        <v>3782.7486158093375</v>
      </c>
      <c r="GD109" s="11">
        <v>3770.1003639084192</v>
      </c>
      <c r="GE109" s="11">
        <v>3759.1567077955697</v>
      </c>
      <c r="GF109" s="11">
        <v>3752.8605254405684</v>
      </c>
      <c r="GG109" s="11">
        <v>3742.1280371816729</v>
      </c>
      <c r="GH109" s="11">
        <v>3736.9313375746287</v>
      </c>
      <c r="GI109" s="11">
        <v>3719.518184841726</v>
      </c>
      <c r="GJ109" s="11">
        <v>3696.8751623220733</v>
      </c>
      <c r="GK109" s="11">
        <v>3670.9464777888688</v>
      </c>
      <c r="GL109" s="11">
        <v>3670.2321925399865</v>
      </c>
      <c r="GM109" s="11">
        <v>3639.0715273080828</v>
      </c>
      <c r="GN109" s="11">
        <v>3618.0907585315094</v>
      </c>
      <c r="GO109" s="11">
        <v>3585.3597818304711</v>
      </c>
      <c r="GP109" s="11">
        <v>3500.8262318940651</v>
      </c>
      <c r="GQ109" s="11">
        <v>3361.8170545242042</v>
      </c>
      <c r="GR109" s="11">
        <v>3204.9592116572612</v>
      </c>
      <c r="GS109" s="11">
        <v>3142.4129130006399</v>
      </c>
      <c r="GT109" s="11">
        <v>3124.5314181374547</v>
      </c>
      <c r="GU109" s="11">
        <v>3102.6513796517183</v>
      </c>
      <c r="GV109" s="11">
        <v>3083.5496496731384</v>
      </c>
      <c r="GW109" s="11">
        <v>3066.7075448449477</v>
      </c>
      <c r="GX109" s="11">
        <v>3054.2380416407382</v>
      </c>
      <c r="GY109" s="11">
        <v>2975.1256817304334</v>
      </c>
      <c r="GZ109" s="11">
        <v>3027.9698590172184</v>
      </c>
      <c r="HA109" s="11">
        <v>3028.346690468305</v>
      </c>
      <c r="HB109" s="11">
        <v>3022.7340469933683</v>
      </c>
      <c r="HC109" s="11">
        <v>3018.5672889479765</v>
      </c>
      <c r="HD109" s="11">
        <v>3016.526830282517</v>
      </c>
      <c r="HE109" s="11">
        <v>2994.3093104007198</v>
      </c>
      <c r="HF109" s="11">
        <v>2881.7472934388247</v>
      </c>
      <c r="HG109" s="11">
        <v>2807.689199971072</v>
      </c>
      <c r="HH109" s="11">
        <v>2733.7200144941653</v>
      </c>
      <c r="HI109" s="11">
        <v>2701.2049799988645</v>
      </c>
      <c r="HJ109" s="11">
        <v>2677.3010121789107</v>
      </c>
      <c r="HK109" s="11">
        <v>2642.1452234544495</v>
      </c>
      <c r="HL109" s="11">
        <v>2618.2697241880078</v>
      </c>
      <c r="HM109" s="11">
        <v>2570.9324231543633</v>
      </c>
      <c r="HN109" s="11">
        <v>2523.2170496529066</v>
      </c>
      <c r="HO109" s="11">
        <v>2497.2283369302413</v>
      </c>
      <c r="HP109" s="11">
        <v>2520.8783595114842</v>
      </c>
      <c r="HQ109" s="11">
        <v>2513.5019377765484</v>
      </c>
      <c r="HR109" s="11">
        <v>2434.6425906169516</v>
      </c>
      <c r="HS109" s="11">
        <v>2458.9627482649398</v>
      </c>
      <c r="HT109" s="11">
        <v>2470.460644271785</v>
      </c>
      <c r="HU109" s="11">
        <v>2435.9633796907578</v>
      </c>
      <c r="HV109" s="11">
        <v>2432.6787999269081</v>
      </c>
      <c r="HW109" s="11">
        <v>2413.7913812433303</v>
      </c>
      <c r="HX109" s="11">
        <v>2387.5650090555741</v>
      </c>
      <c r="HY109" s="11">
        <v>2344.3493091310174</v>
      </c>
      <c r="HZ109" s="11">
        <v>2188.750476774776</v>
      </c>
      <c r="IA109" s="11">
        <v>2044.5086158057927</v>
      </c>
      <c r="IB109" s="11">
        <v>1996.4109547502123</v>
      </c>
      <c r="IC109" s="11">
        <v>1943.3368539695191</v>
      </c>
      <c r="ID109" s="11">
        <v>1895.9788842892378</v>
      </c>
      <c r="IE109" s="11">
        <v>1841.0549582178655</v>
      </c>
      <c r="IF109" s="11">
        <v>1716.1282856158193</v>
      </c>
      <c r="IG109" s="11">
        <v>1688.2153926712049</v>
      </c>
      <c r="IH109" s="11">
        <v>1645.1900775298586</v>
      </c>
      <c r="II109" s="11">
        <v>1608.0595996043949</v>
      </c>
      <c r="IJ109" s="11">
        <v>1556.9650825410936</v>
      </c>
      <c r="IK109" s="11">
        <v>1518.744778793103</v>
      </c>
      <c r="IL109" s="11">
        <v>1476.6965474813971</v>
      </c>
      <c r="IM109" s="11">
        <v>1413.7862623557501</v>
      </c>
      <c r="IN109" s="11">
        <v>1277.4351425166342</v>
      </c>
      <c r="IO109" s="11">
        <v>1245.707871629716</v>
      </c>
      <c r="IP109" s="11">
        <v>1244.1123116757026</v>
      </c>
      <c r="IQ109" s="11">
        <v>1188.3625030000048</v>
      </c>
      <c r="IR109" s="11">
        <v>1119.5626163135059</v>
      </c>
      <c r="IS109" s="11">
        <v>1079.8233575691897</v>
      </c>
      <c r="IT109" s="11">
        <v>1056.6418165077507</v>
      </c>
      <c r="IU109" s="11">
        <v>1039.0072543057934</v>
      </c>
      <c r="IV109" s="11">
        <v>1032.9277386045574</v>
      </c>
      <c r="IW109" s="11">
        <v>1022.2648410141051</v>
      </c>
      <c r="IX109" s="11">
        <v>1001.0449233780516</v>
      </c>
      <c r="IY109" s="11">
        <v>960.06595823541738</v>
      </c>
      <c r="IZ109" s="11">
        <v>909.80406718309393</v>
      </c>
      <c r="JA109" s="11">
        <v>817.74160155906702</v>
      </c>
      <c r="JB109" s="11">
        <v>709.14698865376909</v>
      </c>
      <c r="JC109" s="11">
        <v>631.113205344893</v>
      </c>
      <c r="JD109" s="11">
        <v>615.42605027019806</v>
      </c>
      <c r="JE109" s="11">
        <v>603.94687478319224</v>
      </c>
      <c r="JF109" s="11">
        <v>595.80297619105954</v>
      </c>
      <c r="JG109" s="11">
        <v>512.39810066415293</v>
      </c>
      <c r="JH109" s="11">
        <v>475.05871582598479</v>
      </c>
      <c r="JI109" s="11">
        <v>470.5333558332307</v>
      </c>
      <c r="JJ109" s="11">
        <v>470.64402267415795</v>
      </c>
      <c r="JK109" s="11">
        <v>407.33748515519619</v>
      </c>
      <c r="JL109" s="11">
        <v>420.18994728216848</v>
      </c>
      <c r="JM109" s="11">
        <v>402.81169551169802</v>
      </c>
      <c r="JN109" s="11">
        <v>244.39751616084783</v>
      </c>
      <c r="JO109" s="11">
        <v>237.09222676006908</v>
      </c>
      <c r="JP109" s="11">
        <v>304.33239840489472</v>
      </c>
      <c r="JQ109" s="11">
        <v>303.62640806385014</v>
      </c>
      <c r="JR109" s="11">
        <v>270.3163286560212</v>
      </c>
      <c r="JS109" s="11">
        <v>100.98036145272199</v>
      </c>
      <c r="JT109" s="11">
        <v>39.0418020819708</v>
      </c>
      <c r="JU109" s="11">
        <v>48.017611299567378</v>
      </c>
      <c r="JV109" s="11">
        <v>31.402974272123217</v>
      </c>
      <c r="JW109" s="11">
        <v>7.8586026575067081E-12</v>
      </c>
      <c r="JX109" s="11">
        <v>37.564796908050909</v>
      </c>
      <c r="JY109" s="11">
        <v>64.449557675195777</v>
      </c>
      <c r="JZ109" s="11">
        <v>82.717047827534969</v>
      </c>
      <c r="KA109" s="11">
        <v>105.2437448076752</v>
      </c>
      <c r="KB109" s="11">
        <v>124.0541093082452</v>
      </c>
      <c r="KC109" s="11">
        <v>137.74865174475786</v>
      </c>
      <c r="KD109" s="11">
        <v>150.36945591479594</v>
      </c>
      <c r="KE109" s="11">
        <v>146.69793451088617</v>
      </c>
      <c r="KF109" s="11">
        <v>136.39069394333774</v>
      </c>
      <c r="KG109" s="11">
        <v>113.68775145257749</v>
      </c>
      <c r="KH109" s="11">
        <v>104.94345569878458</v>
      </c>
      <c r="KI109" s="11">
        <v>76.998064035955423</v>
      </c>
      <c r="KJ109" s="11">
        <v>71.992791915151528</v>
      </c>
      <c r="KK109" s="11">
        <v>65.954048565733444</v>
      </c>
      <c r="KL109" s="23"/>
      <c r="KM109" s="11">
        <f>SMALL(Tabela2[[#This Row],[1]:[285]],1)</f>
        <v>7.8586026575067081E-12</v>
      </c>
      <c r="KN109" s="11">
        <f>MATCH(Tabela2[[#This Row],[1° menor]],Tabela2[[#This Row],[1]:[285]],0)</f>
        <v>270</v>
      </c>
      <c r="KO10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109" s="11">
        <f>VLOOKUP(Tabela2[[#This Row],[Shape]],shape!A:D,4,0)+VLOOKUP(Tabela2[[#This Row],[Shape]]+1,shape!A:E,5,0)*Tabela2[[#This Row],[% avanc]]</f>
        <v>8544.8116110658502</v>
      </c>
      <c r="KQ109" s="15">
        <f>Tabela2[[#This Row],[8686,881807]]/Tabela2[[#Headers],[8686,881807]]</f>
        <v>0.98364543237831692</v>
      </c>
      <c r="KR109" s="11">
        <f>Tabela2[[#This Row],[8686,881807]]-KP108</f>
        <v>0</v>
      </c>
      <c r="KS109" s="11">
        <f>(Tabela2[[#This Row],[hora bus]]-H108)*86400</f>
        <v>44.999999832361937</v>
      </c>
      <c r="KT109" s="11">
        <f>Tabela2[[#This Row],[desloc]]/Tabela2[[#This Row],[seconds]]</f>
        <v>0</v>
      </c>
      <c r="KU109" s="11">
        <f>Tabela2[[#This Row],[spd m/s]]*3.6</f>
        <v>0</v>
      </c>
      <c r="KV109" s="23"/>
      <c r="KW109" s="22">
        <f t="shared" si="18"/>
        <v>0</v>
      </c>
      <c r="KX109" s="23">
        <f t="shared" si="19"/>
        <v>0.5</v>
      </c>
      <c r="KY109" s="23">
        <f t="shared" si="20"/>
        <v>0</v>
      </c>
      <c r="KZ109" s="23">
        <f t="shared" si="21"/>
        <v>0</v>
      </c>
      <c r="LA109" s="23">
        <f t="shared" si="22"/>
        <v>0</v>
      </c>
      <c r="LB109" s="23">
        <f t="shared" si="23"/>
        <v>1</v>
      </c>
      <c r="LC109" s="23">
        <f t="shared" si="24"/>
        <v>2</v>
      </c>
      <c r="LD109" s="23">
        <f t="shared" si="25"/>
        <v>0</v>
      </c>
      <c r="LE109" s="23">
        <f t="shared" si="26"/>
        <v>8544.8116110658502</v>
      </c>
      <c r="LF109" s="22">
        <f t="shared" si="35"/>
        <v>0</v>
      </c>
      <c r="LG109" s="23">
        <f t="shared" si="27"/>
        <v>0</v>
      </c>
      <c r="LH109" s="23">
        <f t="shared" si="28"/>
        <v>0</v>
      </c>
      <c r="LI109" s="23">
        <f t="shared" si="29"/>
        <v>8544.8116110658502</v>
      </c>
      <c r="LJ109" s="23">
        <f t="shared" si="30"/>
        <v>8544.8116110658502</v>
      </c>
      <c r="LK109" s="23">
        <f t="shared" si="31"/>
        <v>0.5</v>
      </c>
      <c r="LL109" s="23">
        <f t="shared" si="32"/>
        <v>0</v>
      </c>
      <c r="LM109" s="23">
        <f t="shared" si="33"/>
        <v>1</v>
      </c>
      <c r="LN109" s="23">
        <f t="shared" si="34"/>
        <v>1</v>
      </c>
    </row>
    <row r="110" spans="1:326" x14ac:dyDescent="0.25">
      <c r="A110" s="22">
        <v>7</v>
      </c>
      <c r="B110" s="22">
        <v>1</v>
      </c>
      <c r="C110" s="23" t="s">
        <v>1308</v>
      </c>
      <c r="D110" s="22">
        <v>332</v>
      </c>
      <c r="E110" s="24">
        <v>0.87847222222222221</v>
      </c>
      <c r="F110" s="23" t="s">
        <v>721</v>
      </c>
      <c r="G110" s="23" t="b">
        <v>1</v>
      </c>
      <c r="H110" s="25">
        <v>43538.878657407404</v>
      </c>
      <c r="I110" s="26" t="s">
        <v>180</v>
      </c>
      <c r="J110" s="23" t="s">
        <v>181</v>
      </c>
      <c r="K110" s="11">
        <f>IF(AND(Tabela2[[#This Row],[hora bus]]=H109,Tabela2[[#This Row],[lat bus]]=I109,Tabela2[[#This Row],[lon bus]]=J109),1,0)</f>
        <v>0</v>
      </c>
      <c r="L110" s="23"/>
      <c r="M110" s="11">
        <v>113</v>
      </c>
      <c r="N110" s="11">
        <v>12494.830021888851</v>
      </c>
      <c r="O110" s="11">
        <v>12486.806861253204</v>
      </c>
      <c r="P110" s="11">
        <v>12475.971219330722</v>
      </c>
      <c r="Q110" s="11">
        <v>12416.529272290421</v>
      </c>
      <c r="R110" s="11">
        <v>12334.820621563395</v>
      </c>
      <c r="S110" s="11">
        <v>12320.088836036259</v>
      </c>
      <c r="T110" s="11">
        <v>12301.020183692543</v>
      </c>
      <c r="U110" s="11">
        <v>12288.814142005907</v>
      </c>
      <c r="V110" s="11">
        <v>12271.172379100031</v>
      </c>
      <c r="W110" s="11">
        <v>12257.347773330403</v>
      </c>
      <c r="X110" s="11">
        <v>12244.75714924055</v>
      </c>
      <c r="Y110" s="11">
        <v>12218.091008311309</v>
      </c>
      <c r="Z110" s="11">
        <v>12199.530930423911</v>
      </c>
      <c r="AA110" s="11">
        <v>12174.625643012387</v>
      </c>
      <c r="AB110" s="11">
        <v>12162.874276923478</v>
      </c>
      <c r="AC110" s="11">
        <v>12146.07688209562</v>
      </c>
      <c r="AD110" s="11">
        <v>12121.80903308475</v>
      </c>
      <c r="AE110" s="11">
        <v>12113.01994745246</v>
      </c>
      <c r="AF110" s="11">
        <v>12051.80430932218</v>
      </c>
      <c r="AG110" s="11">
        <v>12030.872930985972</v>
      </c>
      <c r="AH110" s="11">
        <v>12008.271750808733</v>
      </c>
      <c r="AI110" s="11">
        <v>11988.48660329489</v>
      </c>
      <c r="AJ110" s="11">
        <v>11970.387159713189</v>
      </c>
      <c r="AK110" s="11">
        <v>11957.655815437727</v>
      </c>
      <c r="AL110" s="11">
        <v>11934.210824216272</v>
      </c>
      <c r="AM110" s="11">
        <v>11926.006924847261</v>
      </c>
      <c r="AN110" s="11">
        <v>11916.384564365255</v>
      </c>
      <c r="AO110" s="11">
        <v>11912.998509820854</v>
      </c>
      <c r="AP110" s="11">
        <v>11917.713394892624</v>
      </c>
      <c r="AQ110" s="11">
        <v>11928.574183629566</v>
      </c>
      <c r="AR110" s="11">
        <v>11931.665721828511</v>
      </c>
      <c r="AS110" s="11">
        <v>11932.639967432253</v>
      </c>
      <c r="AT110" s="11">
        <v>11946.306747432751</v>
      </c>
      <c r="AU110" s="11">
        <v>11955.055531408401</v>
      </c>
      <c r="AV110" s="11">
        <v>11953.326558570843</v>
      </c>
      <c r="AW110" s="11">
        <v>11960.843739794504</v>
      </c>
      <c r="AX110" s="11">
        <v>11971.095554319198</v>
      </c>
      <c r="AY110" s="11">
        <v>11970.842707840173</v>
      </c>
      <c r="AZ110" s="11">
        <v>11961.312523304416</v>
      </c>
      <c r="BA110" s="11">
        <v>11943.754960262595</v>
      </c>
      <c r="BB110" s="11">
        <v>11906.350739140325</v>
      </c>
      <c r="BC110" s="11">
        <v>11839.952965292594</v>
      </c>
      <c r="BD110" s="11">
        <v>11777.603418943312</v>
      </c>
      <c r="BE110" s="11">
        <v>11763.088392712647</v>
      </c>
      <c r="BF110" s="11">
        <v>11746.976967201908</v>
      </c>
      <c r="BG110" s="11">
        <v>11720.46928104626</v>
      </c>
      <c r="BH110" s="11">
        <v>11716.191749337335</v>
      </c>
      <c r="BI110" s="11">
        <v>11705.844298156573</v>
      </c>
      <c r="BJ110" s="11">
        <v>11686.676337576891</v>
      </c>
      <c r="BK110" s="11">
        <v>11624.333822083925</v>
      </c>
      <c r="BL110" s="11">
        <v>11421.845874307674</v>
      </c>
      <c r="BM110" s="11">
        <v>11327.722095321091</v>
      </c>
      <c r="BN110" s="11">
        <v>11321.736594648884</v>
      </c>
      <c r="BO110" s="11">
        <v>11228.754927625116</v>
      </c>
      <c r="BP110" s="11">
        <v>11234.809367840558</v>
      </c>
      <c r="BQ110" s="11">
        <v>11156.329112075415</v>
      </c>
      <c r="BR110" s="11">
        <v>11088.338786588773</v>
      </c>
      <c r="BS110" s="11">
        <v>11068.2068781655</v>
      </c>
      <c r="BT110" s="11">
        <v>11023.30502409807</v>
      </c>
      <c r="BU110" s="11">
        <v>10978.236571828094</v>
      </c>
      <c r="BV110" s="11">
        <v>10999.797255863332</v>
      </c>
      <c r="BW110" s="11">
        <v>10852.238381205911</v>
      </c>
      <c r="BX110" s="11">
        <v>10746.424904834928</v>
      </c>
      <c r="BY110" s="11">
        <v>10608.921556702628</v>
      </c>
      <c r="BZ110" s="11">
        <v>10579.665221091504</v>
      </c>
      <c r="CA110" s="11">
        <v>10537.351912154953</v>
      </c>
      <c r="CB110" s="11">
        <v>10474.717993386512</v>
      </c>
      <c r="CC110" s="11">
        <v>10354.655366186358</v>
      </c>
      <c r="CD110" s="11">
        <v>10261.833316445753</v>
      </c>
      <c r="CE110" s="11">
        <v>10171.692223757867</v>
      </c>
      <c r="CF110" s="11">
        <v>10092.407299546927</v>
      </c>
      <c r="CG110" s="11">
        <v>9905.3651017099237</v>
      </c>
      <c r="CH110" s="11">
        <v>9834.95217105341</v>
      </c>
      <c r="CI110" s="11">
        <v>9650.6513204742932</v>
      </c>
      <c r="CJ110" s="11">
        <v>9583.7088165695204</v>
      </c>
      <c r="CK110" s="11">
        <v>9497.7240156386524</v>
      </c>
      <c r="CL110" s="11">
        <v>9472.457870991504</v>
      </c>
      <c r="CM110" s="11">
        <v>9426.5227230567671</v>
      </c>
      <c r="CN110" s="11">
        <v>9370.8777662955854</v>
      </c>
      <c r="CO110" s="11">
        <v>9292.6854217545879</v>
      </c>
      <c r="CP110" s="11">
        <v>9243.6795939065596</v>
      </c>
      <c r="CQ110" s="11">
        <v>9056.1565957037456</v>
      </c>
      <c r="CR110" s="11">
        <v>8891.5087192388764</v>
      </c>
      <c r="CS110" s="11">
        <v>8825.81292266327</v>
      </c>
      <c r="CT110" s="11">
        <v>8800.4430877891391</v>
      </c>
      <c r="CU110" s="11">
        <v>8760.9026387819158</v>
      </c>
      <c r="CV110" s="11">
        <v>8667.2948402984148</v>
      </c>
      <c r="CW110" s="11">
        <v>8547.8096427278615</v>
      </c>
      <c r="CX110" s="11">
        <v>8493.3584687182847</v>
      </c>
      <c r="CY110" s="11">
        <v>8440.1224535374513</v>
      </c>
      <c r="CZ110" s="11">
        <v>8390.8037614794721</v>
      </c>
      <c r="DA110" s="11">
        <v>8338.9381727031214</v>
      </c>
      <c r="DB110" s="11">
        <v>8281.0761405486774</v>
      </c>
      <c r="DC110" s="11">
        <v>8184.8866688721628</v>
      </c>
      <c r="DD110" s="11">
        <v>8172.1921294995391</v>
      </c>
      <c r="DE110" s="11">
        <v>8140.4311274955307</v>
      </c>
      <c r="DF110" s="11">
        <v>8125.0370069362552</v>
      </c>
      <c r="DG110" s="11">
        <v>8069.8907934106028</v>
      </c>
      <c r="DH110" s="11">
        <v>8022.5957229481828</v>
      </c>
      <c r="DI110" s="11">
        <v>7967.1136504935848</v>
      </c>
      <c r="DJ110" s="11">
        <v>7899.5679134541988</v>
      </c>
      <c r="DK110" s="11">
        <v>7639.7012402337068</v>
      </c>
      <c r="DL110" s="11">
        <v>7636.0691887838138</v>
      </c>
      <c r="DM110" s="11">
        <v>7598.3990282503028</v>
      </c>
      <c r="DN110" s="11">
        <v>7538.8375537889115</v>
      </c>
      <c r="DO110" s="11">
        <v>7526.6387756347658</v>
      </c>
      <c r="DP110" s="11">
        <v>7468.0648688645761</v>
      </c>
      <c r="DQ110" s="11">
        <v>7474.0878783274411</v>
      </c>
      <c r="DR110" s="11">
        <v>7467.8548258348064</v>
      </c>
      <c r="DS110" s="11">
        <v>7458.6120677505369</v>
      </c>
      <c r="DT110" s="11">
        <v>7442.2769944928086</v>
      </c>
      <c r="DU110" s="11">
        <v>7431.2670545420351</v>
      </c>
      <c r="DV110" s="11">
        <v>7419.21554123652</v>
      </c>
      <c r="DW110" s="11">
        <v>7411.2437116621441</v>
      </c>
      <c r="DX110" s="11">
        <v>7272.7703676481406</v>
      </c>
      <c r="DY110" s="11">
        <v>7277.077115747491</v>
      </c>
      <c r="DZ110" s="11">
        <v>7242.7517113126205</v>
      </c>
      <c r="EA110" s="11">
        <v>7131.0070280574619</v>
      </c>
      <c r="EB110" s="11">
        <v>7121.5129475686344</v>
      </c>
      <c r="EC110" s="11">
        <v>6953.9809014249222</v>
      </c>
      <c r="ED110" s="11">
        <v>6898.1675387696978</v>
      </c>
      <c r="EE110" s="11">
        <v>6665.5885433667117</v>
      </c>
      <c r="EF110" s="11">
        <v>6480.7589751865062</v>
      </c>
      <c r="EG110" s="11">
        <v>6324.0994538489767</v>
      </c>
      <c r="EH110" s="11">
        <v>6204.7229073207427</v>
      </c>
      <c r="EI110" s="11">
        <v>6142.8329386899732</v>
      </c>
      <c r="EJ110" s="11">
        <v>6090.2434964699059</v>
      </c>
      <c r="EK110" s="11">
        <v>6008.2781424026871</v>
      </c>
      <c r="EL110" s="11">
        <v>5996.6708102008115</v>
      </c>
      <c r="EM110" s="11">
        <v>5909.9308364153067</v>
      </c>
      <c r="EN110" s="11">
        <v>5822.2842564530247</v>
      </c>
      <c r="EO110" s="11">
        <v>5782.8061801466947</v>
      </c>
      <c r="EP110" s="11">
        <v>5659.5597463704444</v>
      </c>
      <c r="EQ110" s="11">
        <v>5606.6647382784813</v>
      </c>
      <c r="ER110" s="11">
        <v>5493.1424353024422</v>
      </c>
      <c r="ES110" s="11">
        <v>5450.9531240578535</v>
      </c>
      <c r="ET110" s="11">
        <v>5389.1980921946515</v>
      </c>
      <c r="EU110" s="11">
        <v>5341.0128759711633</v>
      </c>
      <c r="EV110" s="11">
        <v>5285.7083281965679</v>
      </c>
      <c r="EW110" s="11">
        <v>5076.107743762178</v>
      </c>
      <c r="EX110" s="11">
        <v>5035.3179065443346</v>
      </c>
      <c r="EY110" s="11">
        <v>4897.7790061573514</v>
      </c>
      <c r="EZ110" s="11">
        <v>4779.2968546071406</v>
      </c>
      <c r="FA110" s="11">
        <v>4728.6634524423889</v>
      </c>
      <c r="FB110" s="11">
        <v>4698.6128276214422</v>
      </c>
      <c r="FC110" s="11">
        <v>4652.3888470557022</v>
      </c>
      <c r="FD110" s="11">
        <v>4544.0658852060396</v>
      </c>
      <c r="FE110" s="11">
        <v>4397.5864604248</v>
      </c>
      <c r="FF110" s="11">
        <v>4390.6720692036524</v>
      </c>
      <c r="FG110" s="11">
        <v>4353.1186516683247</v>
      </c>
      <c r="FH110" s="11">
        <v>4281.8363979768328</v>
      </c>
      <c r="FI110" s="11">
        <v>4250.6512514056603</v>
      </c>
      <c r="FJ110" s="11">
        <v>4244.9551524831841</v>
      </c>
      <c r="FK110" s="11">
        <v>4239.8260587117411</v>
      </c>
      <c r="FL110" s="11">
        <v>4237.7931543450059</v>
      </c>
      <c r="FM110" s="11">
        <v>4224.2724789605008</v>
      </c>
      <c r="FN110" s="11">
        <v>4234.6689263671942</v>
      </c>
      <c r="FO110" s="11">
        <v>4231.0886205280267</v>
      </c>
      <c r="FP110" s="11">
        <v>4226.290702566278</v>
      </c>
      <c r="FQ110" s="11">
        <v>4228.5980826356226</v>
      </c>
      <c r="FR110" s="11">
        <v>4204.656449796521</v>
      </c>
      <c r="FS110" s="11">
        <v>4169.1574614024239</v>
      </c>
      <c r="FT110" s="11">
        <v>4104.1062958459715</v>
      </c>
      <c r="FU110" s="11">
        <v>3997.1503362433723</v>
      </c>
      <c r="FV110" s="11">
        <v>3961.2276390458992</v>
      </c>
      <c r="FW110" s="11">
        <v>3932.6165803190138</v>
      </c>
      <c r="FX110" s="11">
        <v>3903.0754862512085</v>
      </c>
      <c r="FY110" s="11">
        <v>3879.9500737695557</v>
      </c>
      <c r="FZ110" s="11">
        <v>3850.7269345644208</v>
      </c>
      <c r="GA110" s="11">
        <v>3831.2431594816203</v>
      </c>
      <c r="GB110" s="11">
        <v>3805.7232506611367</v>
      </c>
      <c r="GC110" s="11">
        <v>3782.7486158093375</v>
      </c>
      <c r="GD110" s="11">
        <v>3770.1003639084192</v>
      </c>
      <c r="GE110" s="11">
        <v>3759.1567077955697</v>
      </c>
      <c r="GF110" s="11">
        <v>3752.8605254405684</v>
      </c>
      <c r="GG110" s="11">
        <v>3742.1280371816729</v>
      </c>
      <c r="GH110" s="11">
        <v>3736.9313375746287</v>
      </c>
      <c r="GI110" s="11">
        <v>3719.518184841726</v>
      </c>
      <c r="GJ110" s="11">
        <v>3696.8751623220733</v>
      </c>
      <c r="GK110" s="11">
        <v>3670.9464777888688</v>
      </c>
      <c r="GL110" s="11">
        <v>3670.2321925399865</v>
      </c>
      <c r="GM110" s="11">
        <v>3639.0715273080828</v>
      </c>
      <c r="GN110" s="11">
        <v>3618.0907585315094</v>
      </c>
      <c r="GO110" s="11">
        <v>3585.3597818304711</v>
      </c>
      <c r="GP110" s="11">
        <v>3500.8262318940651</v>
      </c>
      <c r="GQ110" s="11">
        <v>3361.8170545242042</v>
      </c>
      <c r="GR110" s="11">
        <v>3204.9592116572612</v>
      </c>
      <c r="GS110" s="11">
        <v>3142.4129130006399</v>
      </c>
      <c r="GT110" s="11">
        <v>3124.5314181374547</v>
      </c>
      <c r="GU110" s="11">
        <v>3102.6513796517183</v>
      </c>
      <c r="GV110" s="11">
        <v>3083.5496496731384</v>
      </c>
      <c r="GW110" s="11">
        <v>3066.7075448449477</v>
      </c>
      <c r="GX110" s="11">
        <v>3054.2380416407382</v>
      </c>
      <c r="GY110" s="11">
        <v>2975.1256817304334</v>
      </c>
      <c r="GZ110" s="11">
        <v>3027.9698590172184</v>
      </c>
      <c r="HA110" s="11">
        <v>3028.346690468305</v>
      </c>
      <c r="HB110" s="11">
        <v>3022.7340469933683</v>
      </c>
      <c r="HC110" s="11">
        <v>3018.5672889479765</v>
      </c>
      <c r="HD110" s="11">
        <v>3016.526830282517</v>
      </c>
      <c r="HE110" s="11">
        <v>2994.3093104007198</v>
      </c>
      <c r="HF110" s="11">
        <v>2881.7472934388247</v>
      </c>
      <c r="HG110" s="11">
        <v>2807.689199971072</v>
      </c>
      <c r="HH110" s="11">
        <v>2733.7200144941653</v>
      </c>
      <c r="HI110" s="11">
        <v>2701.2049799988645</v>
      </c>
      <c r="HJ110" s="11">
        <v>2677.3010121789107</v>
      </c>
      <c r="HK110" s="11">
        <v>2642.1452234544495</v>
      </c>
      <c r="HL110" s="11">
        <v>2618.2697241880078</v>
      </c>
      <c r="HM110" s="11">
        <v>2570.9324231543633</v>
      </c>
      <c r="HN110" s="11">
        <v>2523.2170496529066</v>
      </c>
      <c r="HO110" s="11">
        <v>2497.2283369302413</v>
      </c>
      <c r="HP110" s="11">
        <v>2520.8783595114842</v>
      </c>
      <c r="HQ110" s="11">
        <v>2513.5019377765484</v>
      </c>
      <c r="HR110" s="11">
        <v>2434.6425906169516</v>
      </c>
      <c r="HS110" s="11">
        <v>2458.9627482649398</v>
      </c>
      <c r="HT110" s="11">
        <v>2470.460644271785</v>
      </c>
      <c r="HU110" s="11">
        <v>2435.9633796907578</v>
      </c>
      <c r="HV110" s="11">
        <v>2432.6787999269081</v>
      </c>
      <c r="HW110" s="11">
        <v>2413.7913812433303</v>
      </c>
      <c r="HX110" s="11">
        <v>2387.5650090555741</v>
      </c>
      <c r="HY110" s="11">
        <v>2344.3493091310174</v>
      </c>
      <c r="HZ110" s="11">
        <v>2188.750476774776</v>
      </c>
      <c r="IA110" s="11">
        <v>2044.5086158057927</v>
      </c>
      <c r="IB110" s="11">
        <v>1996.4109547502123</v>
      </c>
      <c r="IC110" s="11">
        <v>1943.3368539695191</v>
      </c>
      <c r="ID110" s="11">
        <v>1895.9788842892378</v>
      </c>
      <c r="IE110" s="11">
        <v>1841.0549582178655</v>
      </c>
      <c r="IF110" s="11">
        <v>1716.1282856158193</v>
      </c>
      <c r="IG110" s="11">
        <v>1688.2153926712049</v>
      </c>
      <c r="IH110" s="11">
        <v>1645.1900775298586</v>
      </c>
      <c r="II110" s="11">
        <v>1608.0595996043949</v>
      </c>
      <c r="IJ110" s="11">
        <v>1556.9650825410936</v>
      </c>
      <c r="IK110" s="11">
        <v>1518.744778793103</v>
      </c>
      <c r="IL110" s="11">
        <v>1476.6965474813971</v>
      </c>
      <c r="IM110" s="11">
        <v>1413.7862623557501</v>
      </c>
      <c r="IN110" s="11">
        <v>1277.4351425166342</v>
      </c>
      <c r="IO110" s="11">
        <v>1245.707871629716</v>
      </c>
      <c r="IP110" s="11">
        <v>1244.1123116757026</v>
      </c>
      <c r="IQ110" s="11">
        <v>1188.3625030000048</v>
      </c>
      <c r="IR110" s="11">
        <v>1119.5626163135059</v>
      </c>
      <c r="IS110" s="11">
        <v>1079.8233575691897</v>
      </c>
      <c r="IT110" s="11">
        <v>1056.6418165077507</v>
      </c>
      <c r="IU110" s="11">
        <v>1039.0072543057934</v>
      </c>
      <c r="IV110" s="11">
        <v>1032.9277386045574</v>
      </c>
      <c r="IW110" s="11">
        <v>1022.2648410141051</v>
      </c>
      <c r="IX110" s="11">
        <v>1001.0449233780516</v>
      </c>
      <c r="IY110" s="11">
        <v>960.06595823541738</v>
      </c>
      <c r="IZ110" s="11">
        <v>909.80406718309393</v>
      </c>
      <c r="JA110" s="11">
        <v>817.74160155906702</v>
      </c>
      <c r="JB110" s="11">
        <v>709.14698865376909</v>
      </c>
      <c r="JC110" s="11">
        <v>631.113205344893</v>
      </c>
      <c r="JD110" s="11">
        <v>615.42605027019806</v>
      </c>
      <c r="JE110" s="11">
        <v>603.94687478319224</v>
      </c>
      <c r="JF110" s="11">
        <v>595.80297619105954</v>
      </c>
      <c r="JG110" s="11">
        <v>512.39810066415293</v>
      </c>
      <c r="JH110" s="11">
        <v>475.05871582598479</v>
      </c>
      <c r="JI110" s="11">
        <v>470.5333558332307</v>
      </c>
      <c r="JJ110" s="11">
        <v>470.64402267415795</v>
      </c>
      <c r="JK110" s="11">
        <v>407.33748515519619</v>
      </c>
      <c r="JL110" s="11">
        <v>420.18994728216848</v>
      </c>
      <c r="JM110" s="11">
        <v>402.81169551169802</v>
      </c>
      <c r="JN110" s="11">
        <v>244.39751616084783</v>
      </c>
      <c r="JO110" s="11">
        <v>237.09222676006908</v>
      </c>
      <c r="JP110" s="11">
        <v>304.33239840489472</v>
      </c>
      <c r="JQ110" s="11">
        <v>303.62640806385014</v>
      </c>
      <c r="JR110" s="11">
        <v>270.3163286560212</v>
      </c>
      <c r="JS110" s="11">
        <v>100.98036145272199</v>
      </c>
      <c r="JT110" s="11">
        <v>39.0418020819708</v>
      </c>
      <c r="JU110" s="11">
        <v>48.017611299567378</v>
      </c>
      <c r="JV110" s="11">
        <v>31.402974272123217</v>
      </c>
      <c r="JW110" s="11">
        <v>7.8586026575067081E-12</v>
      </c>
      <c r="JX110" s="11">
        <v>37.564796908050909</v>
      </c>
      <c r="JY110" s="11">
        <v>64.449557675195777</v>
      </c>
      <c r="JZ110" s="11">
        <v>82.717047827534969</v>
      </c>
      <c r="KA110" s="11">
        <v>105.2437448076752</v>
      </c>
      <c r="KB110" s="11">
        <v>124.0541093082452</v>
      </c>
      <c r="KC110" s="11">
        <v>137.74865174475786</v>
      </c>
      <c r="KD110" s="11">
        <v>150.36945591479594</v>
      </c>
      <c r="KE110" s="11">
        <v>146.69793451088617</v>
      </c>
      <c r="KF110" s="11">
        <v>136.39069394333774</v>
      </c>
      <c r="KG110" s="11">
        <v>113.68775145257749</v>
      </c>
      <c r="KH110" s="11">
        <v>104.94345569878458</v>
      </c>
      <c r="KI110" s="11">
        <v>76.998064035955423</v>
      </c>
      <c r="KJ110" s="11">
        <v>71.992791915151528</v>
      </c>
      <c r="KK110" s="11">
        <v>65.954048565733444</v>
      </c>
      <c r="KL110" s="23"/>
      <c r="KM110" s="11">
        <f>SMALL(Tabela2[[#This Row],[1]:[285]],1)</f>
        <v>7.8586026575067081E-12</v>
      </c>
      <c r="KN110" s="11">
        <f>MATCH(Tabela2[[#This Row],[1° menor]],Tabela2[[#This Row],[1]:[285]],0)</f>
        <v>270</v>
      </c>
      <c r="KO11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110" s="11">
        <f>VLOOKUP(Tabela2[[#This Row],[Shape]],shape!A:D,4,0)+VLOOKUP(Tabela2[[#This Row],[Shape]]+1,shape!A:E,5,0)*Tabela2[[#This Row],[% avanc]]</f>
        <v>8544.8116110658502</v>
      </c>
      <c r="KQ110" s="15">
        <f>Tabela2[[#This Row],[8686,881807]]/Tabela2[[#Headers],[8686,881807]]</f>
        <v>0.98364543237831692</v>
      </c>
      <c r="KR110" s="11">
        <f>Tabela2[[#This Row],[8686,881807]]-KP109</f>
        <v>0</v>
      </c>
      <c r="KS110" s="11">
        <f>(Tabela2[[#This Row],[hora bus]]-H109)*86400</f>
        <v>44.999999832361937</v>
      </c>
      <c r="KT110" s="11">
        <f>Tabela2[[#This Row],[desloc]]/Tabela2[[#This Row],[seconds]]</f>
        <v>0</v>
      </c>
      <c r="KU110" s="11">
        <f>Tabela2[[#This Row],[spd m/s]]*3.6</f>
        <v>0</v>
      </c>
      <c r="KV110" s="23"/>
      <c r="KW110" s="22">
        <f t="shared" si="18"/>
        <v>0</v>
      </c>
      <c r="KX110" s="23">
        <f t="shared" si="19"/>
        <v>0</v>
      </c>
      <c r="KY110" s="23">
        <f t="shared" si="20"/>
        <v>0</v>
      </c>
      <c r="KZ110" s="23">
        <f t="shared" si="21"/>
        <v>0</v>
      </c>
      <c r="LA110" s="23">
        <f t="shared" si="22"/>
        <v>0</v>
      </c>
      <c r="LB110" s="23">
        <f t="shared" si="23"/>
        <v>1</v>
      </c>
      <c r="LC110" s="23">
        <f t="shared" si="24"/>
        <v>1</v>
      </c>
      <c r="LD110" s="23">
        <f t="shared" si="25"/>
        <v>0</v>
      </c>
      <c r="LE110" s="23">
        <f t="shared" si="26"/>
        <v>8544.8116110658502</v>
      </c>
      <c r="LF110" s="22">
        <f t="shared" si="35"/>
        <v>0</v>
      </c>
      <c r="LG110" s="23">
        <f t="shared" si="27"/>
        <v>0</v>
      </c>
      <c r="LH110" s="23">
        <f t="shared" si="28"/>
        <v>0</v>
      </c>
      <c r="LI110" s="23">
        <f t="shared" si="29"/>
        <v>8544.8116110658502</v>
      </c>
      <c r="LJ110" s="23">
        <f t="shared" si="30"/>
        <v>8544.8116110658502</v>
      </c>
      <c r="LK110" s="23">
        <f t="shared" si="31"/>
        <v>0.5</v>
      </c>
      <c r="LL110" s="23">
        <f t="shared" si="32"/>
        <v>0</v>
      </c>
      <c r="LM110" s="23">
        <f t="shared" si="33"/>
        <v>1</v>
      </c>
      <c r="LN110" s="23">
        <f t="shared" si="34"/>
        <v>1</v>
      </c>
    </row>
    <row r="111" spans="1:326" x14ac:dyDescent="0.25">
      <c r="A111" s="22">
        <v>80</v>
      </c>
      <c r="B111" s="22">
        <v>1</v>
      </c>
      <c r="C111" s="23" t="s">
        <v>1381</v>
      </c>
      <c r="D111" s="22">
        <v>332</v>
      </c>
      <c r="E111" s="24">
        <v>0.90347222222222223</v>
      </c>
      <c r="F111" s="23" t="s">
        <v>721</v>
      </c>
      <c r="G111" s="23" t="b">
        <v>1</v>
      </c>
      <c r="H111" s="25">
        <v>43538.903981481482</v>
      </c>
      <c r="I111" s="26" t="s">
        <v>681</v>
      </c>
      <c r="J111" s="23" t="s">
        <v>682</v>
      </c>
      <c r="K111" s="11">
        <f>IF(AND(Tabela2[[#This Row],[hora bus]]=H110,Tabela2[[#This Row],[lat bus]]=I110,Tabela2[[#This Row],[lon bus]]=J110),1,0)</f>
        <v>0</v>
      </c>
      <c r="L111" s="23"/>
      <c r="M111" s="11">
        <v>183</v>
      </c>
      <c r="N111" s="11">
        <v>0.83458663983971793</v>
      </c>
      <c r="O111" s="11">
        <v>1.3984196839489078</v>
      </c>
      <c r="P111" s="11">
        <v>9.4267941257220311</v>
      </c>
      <c r="Q111" s="11">
        <v>19.688773108132185</v>
      </c>
      <c r="R111" s="11">
        <v>75.195397337780264</v>
      </c>
      <c r="S111" s="11">
        <v>159.30451526494889</v>
      </c>
      <c r="T111" s="11">
        <v>180.18195583801287</v>
      </c>
      <c r="U111" s="11">
        <v>199.79338924508923</v>
      </c>
      <c r="V111" s="11">
        <v>211.09716553928146</v>
      </c>
      <c r="W111" s="11">
        <v>227.14293750271159</v>
      </c>
      <c r="X111" s="11">
        <v>239.59169647723874</v>
      </c>
      <c r="Y111" s="11">
        <v>250.11206903549589</v>
      </c>
      <c r="Z111" s="11">
        <v>275.30364977201225</v>
      </c>
      <c r="AA111" s="11">
        <v>294.46895517304961</v>
      </c>
      <c r="AB111" s="11">
        <v>320.19106785367666</v>
      </c>
      <c r="AC111" s="11">
        <v>332.17949791971603</v>
      </c>
      <c r="AD111" s="11">
        <v>348.04076670293443</v>
      </c>
      <c r="AE111" s="11">
        <v>372.23091522388552</v>
      </c>
      <c r="AF111" s="11">
        <v>373.05585750378327</v>
      </c>
      <c r="AG111" s="11">
        <v>433.84569918205443</v>
      </c>
      <c r="AH111" s="11">
        <v>469.02374511556127</v>
      </c>
      <c r="AI111" s="11">
        <v>499.67607388344703</v>
      </c>
      <c r="AJ111" s="11">
        <v>523.47830821792434</v>
      </c>
      <c r="AK111" s="11">
        <v>544.81141607945688</v>
      </c>
      <c r="AL111" s="11">
        <v>559.9004097040812</v>
      </c>
      <c r="AM111" s="11">
        <v>585.98771261657532</v>
      </c>
      <c r="AN111" s="11">
        <v>594.50788944836063</v>
      </c>
      <c r="AO111" s="11">
        <v>599.8950753359245</v>
      </c>
      <c r="AP111" s="11">
        <v>602.43355425919754</v>
      </c>
      <c r="AQ111" s="11">
        <v>609.53499398530153</v>
      </c>
      <c r="AR111" s="11">
        <v>609.5933977620092</v>
      </c>
      <c r="AS111" s="11">
        <v>603.71880286526709</v>
      </c>
      <c r="AT111" s="11">
        <v>609.45835281434404</v>
      </c>
      <c r="AU111" s="11">
        <v>613.60649452394352</v>
      </c>
      <c r="AV111" s="11">
        <v>605.61020293550882</v>
      </c>
      <c r="AW111" s="11">
        <v>608.32810058706082</v>
      </c>
      <c r="AX111" s="11">
        <v>622.97194103037293</v>
      </c>
      <c r="AY111" s="11">
        <v>642.28327131710535</v>
      </c>
      <c r="AZ111" s="11">
        <v>665.20596166221469</v>
      </c>
      <c r="BA111" s="11">
        <v>691.17393543887101</v>
      </c>
      <c r="BB111" s="11">
        <v>724.84333895562133</v>
      </c>
      <c r="BC111" s="11">
        <v>773.63812755161598</v>
      </c>
      <c r="BD111" s="11">
        <v>844.46226035941891</v>
      </c>
      <c r="BE111" s="11">
        <v>911.23618194706376</v>
      </c>
      <c r="BF111" s="11">
        <v>932.86527223275039</v>
      </c>
      <c r="BG111" s="11">
        <v>958.04135839229252</v>
      </c>
      <c r="BH111" s="11">
        <v>1001.7149381650798</v>
      </c>
      <c r="BI111" s="11">
        <v>1024.9959211584271</v>
      </c>
      <c r="BJ111" s="11">
        <v>1048.1727764714142</v>
      </c>
      <c r="BK111" s="11">
        <v>1080.0184074949607</v>
      </c>
      <c r="BL111" s="11">
        <v>1163.4808684345098</v>
      </c>
      <c r="BM111" s="11">
        <v>1429.3703496024175</v>
      </c>
      <c r="BN111" s="11">
        <v>1610.1385446972781</v>
      </c>
      <c r="BO111" s="11">
        <v>1664.0038873728233</v>
      </c>
      <c r="BP111" s="11">
        <v>1794.1242484398404</v>
      </c>
      <c r="BQ111" s="11">
        <v>1818.9378647754288</v>
      </c>
      <c r="BR111" s="11">
        <v>1920.5792764721948</v>
      </c>
      <c r="BS111" s="11">
        <v>2023.456323096907</v>
      </c>
      <c r="BT111" s="11">
        <v>2062.7199622631242</v>
      </c>
      <c r="BU111" s="11">
        <v>2093.7864244056359</v>
      </c>
      <c r="BV111" s="11">
        <v>2172.8574253488505</v>
      </c>
      <c r="BW111" s="11">
        <v>2191.8290547309048</v>
      </c>
      <c r="BX111" s="11">
        <v>2295.4935471481876</v>
      </c>
      <c r="BY111" s="11">
        <v>2324.6369620900828</v>
      </c>
      <c r="BZ111" s="11">
        <v>2412.5365562142952</v>
      </c>
      <c r="CA111" s="11">
        <v>2432.6327643351483</v>
      </c>
      <c r="CB111" s="11">
        <v>2466.8518007263533</v>
      </c>
      <c r="CC111" s="11">
        <v>2515.2508761381587</v>
      </c>
      <c r="CD111" s="11">
        <v>2622.1218445308405</v>
      </c>
      <c r="CE111" s="11">
        <v>2708.3090496803202</v>
      </c>
      <c r="CF111" s="11">
        <v>2796.8178431894862</v>
      </c>
      <c r="CG111" s="11">
        <v>2873.8082765070517</v>
      </c>
      <c r="CH111" s="11">
        <v>3061.6775590172806</v>
      </c>
      <c r="CI111" s="11">
        <v>3133.3825096557152</v>
      </c>
      <c r="CJ111" s="11">
        <v>3320.0285201183906</v>
      </c>
      <c r="CK111" s="11">
        <v>3391.2986814978881</v>
      </c>
      <c r="CL111" s="11">
        <v>3478.6413522149041</v>
      </c>
      <c r="CM111" s="11">
        <v>3505.4667594392477</v>
      </c>
      <c r="CN111" s="11">
        <v>3552.1278475871927</v>
      </c>
      <c r="CO111" s="11">
        <v>3608.1458168222821</v>
      </c>
      <c r="CP111" s="11">
        <v>3687.4332746012733</v>
      </c>
      <c r="CQ111" s="11">
        <v>3737.1928476528274</v>
      </c>
      <c r="CR111" s="11">
        <v>3929.1744458657076</v>
      </c>
      <c r="CS111" s="11">
        <v>4104.0052570842136</v>
      </c>
      <c r="CT111" s="11">
        <v>4176.4577406368426</v>
      </c>
      <c r="CU111" s="11">
        <v>4203.4628929622522</v>
      </c>
      <c r="CV111" s="11">
        <v>4243.0993420587138</v>
      </c>
      <c r="CW111" s="11">
        <v>4338.9296512059445</v>
      </c>
      <c r="CX111" s="11">
        <v>4464.5231926731885</v>
      </c>
      <c r="CY111" s="11">
        <v>4524.2760657256158</v>
      </c>
      <c r="CZ111" s="11">
        <v>4578.6984197787751</v>
      </c>
      <c r="DA111" s="11">
        <v>4625.9862234456259</v>
      </c>
      <c r="DB111" s="11">
        <v>4670.5685961378485</v>
      </c>
      <c r="DC111" s="11">
        <v>4713.1890396674316</v>
      </c>
      <c r="DD111" s="11">
        <v>4798.4137717572912</v>
      </c>
      <c r="DE111" s="11">
        <v>4807.037159512015</v>
      </c>
      <c r="DF111" s="11">
        <v>4833.3595568537676</v>
      </c>
      <c r="DG111" s="11">
        <v>4837.4660928582471</v>
      </c>
      <c r="DH111" s="11">
        <v>4868.9105840188495</v>
      </c>
      <c r="DI111" s="11">
        <v>4890.8441073800923</v>
      </c>
      <c r="DJ111" s="11">
        <v>4933.7892254471935</v>
      </c>
      <c r="DK111" s="11">
        <v>5000.7579650678817</v>
      </c>
      <c r="DL111" s="11">
        <v>5355.0982520495172</v>
      </c>
      <c r="DM111" s="11">
        <v>5481.4636259201425</v>
      </c>
      <c r="DN111" s="11">
        <v>5566.547527242612</v>
      </c>
      <c r="DO111" s="11">
        <v>5659.2630610073802</v>
      </c>
      <c r="DP111" s="11">
        <v>5693.1558385127737</v>
      </c>
      <c r="DQ111" s="11">
        <v>5776.9445825899438</v>
      </c>
      <c r="DR111" s="11">
        <v>5792.6247187292447</v>
      </c>
      <c r="DS111" s="11">
        <v>5803.4741841190025</v>
      </c>
      <c r="DT111" s="11">
        <v>5813.7715248560444</v>
      </c>
      <c r="DU111" s="11">
        <v>5824.9346720622971</v>
      </c>
      <c r="DV111" s="11">
        <v>5825.1745121438535</v>
      </c>
      <c r="DW111" s="11">
        <v>5821.2504329611656</v>
      </c>
      <c r="DX111" s="11">
        <v>5744.9467721272558</v>
      </c>
      <c r="DY111" s="11">
        <v>5825.3656271915142</v>
      </c>
      <c r="DZ111" s="11">
        <v>5822.8710960649087</v>
      </c>
      <c r="EA111" s="11">
        <v>5848.1092840949059</v>
      </c>
      <c r="EB111" s="11">
        <v>5986.6876289379934</v>
      </c>
      <c r="EC111" s="11">
        <v>6020.0909995452303</v>
      </c>
      <c r="ED111" s="11">
        <v>6207.0095294329822</v>
      </c>
      <c r="EE111" s="11">
        <v>6268.6393389472287</v>
      </c>
      <c r="EF111" s="11">
        <v>6478.5792596829533</v>
      </c>
      <c r="EG111" s="11">
        <v>6641.8090630503166</v>
      </c>
      <c r="EH111" s="11">
        <v>6783.6444952193469</v>
      </c>
      <c r="EI111" s="11">
        <v>6896.9965306641579</v>
      </c>
      <c r="EJ111" s="11">
        <v>6959.1088579445704</v>
      </c>
      <c r="EK111" s="11">
        <v>7002.153431776841</v>
      </c>
      <c r="EL111" s="11">
        <v>7073.1953672712252</v>
      </c>
      <c r="EM111" s="11">
        <v>7075.3262845401323</v>
      </c>
      <c r="EN111" s="11">
        <v>7151.6879619664223</v>
      </c>
      <c r="EO111" s="11">
        <v>7240.8180322916714</v>
      </c>
      <c r="EP111" s="11">
        <v>7286.4661372792516</v>
      </c>
      <c r="EQ111" s="11">
        <v>7427.4147993236202</v>
      </c>
      <c r="ER111" s="11">
        <v>7503.528752018271</v>
      </c>
      <c r="ES111" s="11">
        <v>7641.9445001082595</v>
      </c>
      <c r="ET111" s="11">
        <v>7706.9969287432486</v>
      </c>
      <c r="EU111" s="11">
        <v>7783.839371621817</v>
      </c>
      <c r="EV111" s="11">
        <v>7848.003579749442</v>
      </c>
      <c r="EW111" s="11">
        <v>7920.0502191520318</v>
      </c>
      <c r="EX111" s="11">
        <v>8170.1976758281144</v>
      </c>
      <c r="EY111" s="11">
        <v>8253.8507761105539</v>
      </c>
      <c r="EZ111" s="11">
        <v>8427.0913450311855</v>
      </c>
      <c r="FA111" s="11">
        <v>8594.2438038042274</v>
      </c>
      <c r="FB111" s="11">
        <v>8676.6840382255305</v>
      </c>
      <c r="FC111" s="11">
        <v>8717.7247633272764</v>
      </c>
      <c r="FD111" s="11">
        <v>8771.4739760100674</v>
      </c>
      <c r="FE111" s="11">
        <v>8893.6135699383703</v>
      </c>
      <c r="FF111" s="11">
        <v>9065.0338004001496</v>
      </c>
      <c r="FG111" s="11">
        <v>9089.4518895774327</v>
      </c>
      <c r="FH111" s="11">
        <v>9132.4613225008943</v>
      </c>
      <c r="FI111" s="11">
        <v>9213.2517811949929</v>
      </c>
      <c r="FJ111" s="11">
        <v>9258.5529202091093</v>
      </c>
      <c r="FK111" s="11">
        <v>9276.9443705762678</v>
      </c>
      <c r="FL111" s="11">
        <v>9293.0114538271737</v>
      </c>
      <c r="FM111" s="11">
        <v>9300.2906392708373</v>
      </c>
      <c r="FN111" s="11">
        <v>9335.0232682876049</v>
      </c>
      <c r="FO111" s="11">
        <v>9357.4087411423534</v>
      </c>
      <c r="FP111" s="11">
        <v>9382.7990856108881</v>
      </c>
      <c r="FQ111" s="11">
        <v>9409.1385400335821</v>
      </c>
      <c r="FR111" s="11">
        <v>9421.1906549559717</v>
      </c>
      <c r="FS111" s="11">
        <v>9466.7581936920196</v>
      </c>
      <c r="FT111" s="11">
        <v>9539.1484753576369</v>
      </c>
      <c r="FU111" s="11">
        <v>9641.6738222451222</v>
      </c>
      <c r="FV111" s="11">
        <v>9779.017950426427</v>
      </c>
      <c r="FW111" s="11">
        <v>9821.434220159681</v>
      </c>
      <c r="FX111" s="11">
        <v>9838.135513969115</v>
      </c>
      <c r="FY111" s="11">
        <v>9857.4286615768779</v>
      </c>
      <c r="FZ111" s="11">
        <v>9874.2452191986067</v>
      </c>
      <c r="GA111" s="11">
        <v>9901.4547819486997</v>
      </c>
      <c r="GB111" s="11">
        <v>9922.9819174009899</v>
      </c>
      <c r="GC111" s="11">
        <v>9954.0976258923893</v>
      </c>
      <c r="GD111" s="11">
        <v>9988.1420165077998</v>
      </c>
      <c r="GE111" s="11">
        <v>10012.938672110253</v>
      </c>
      <c r="GF111" s="11">
        <v>10033.595547162446</v>
      </c>
      <c r="GG111" s="11">
        <v>10046.287288510401</v>
      </c>
      <c r="GH111" s="11">
        <v>10058.930188944694</v>
      </c>
      <c r="GI111" s="11">
        <v>10061.685839773543</v>
      </c>
      <c r="GJ111" s="11">
        <v>10069.693000556052</v>
      </c>
      <c r="GK111" s="11">
        <v>10072.225767656042</v>
      </c>
      <c r="GL111" s="11">
        <v>10085.43100008395</v>
      </c>
      <c r="GM111" s="11">
        <v>10068.550239778924</v>
      </c>
      <c r="GN111" s="11">
        <v>10074.736454623482</v>
      </c>
      <c r="GO111" s="11">
        <v>10079.642576567499</v>
      </c>
      <c r="GP111" s="11">
        <v>10084.992936379438</v>
      </c>
      <c r="GQ111" s="11">
        <v>10135.150250812301</v>
      </c>
      <c r="GR111" s="11">
        <v>10245.248897921485</v>
      </c>
      <c r="GS111" s="11">
        <v>10388.066699844365</v>
      </c>
      <c r="GT111" s="11">
        <v>10449.516134437868</v>
      </c>
      <c r="GU111" s="11">
        <v>10467.896842447322</v>
      </c>
      <c r="GV111" s="11">
        <v>10492.830609653456</v>
      </c>
      <c r="GW111" s="11">
        <v>10519.601462543904</v>
      </c>
      <c r="GX111" s="11">
        <v>10547.440830723548</v>
      </c>
      <c r="GY111" s="11">
        <v>10567.944609991304</v>
      </c>
      <c r="GZ111" s="11">
        <v>10713.159231175461</v>
      </c>
      <c r="HA111" s="11">
        <v>10734.226971408629</v>
      </c>
      <c r="HB111" s="11">
        <v>10749.920198918937</v>
      </c>
      <c r="HC111" s="11">
        <v>10766.345728825368</v>
      </c>
      <c r="HD111" s="11">
        <v>10778.514271849044</v>
      </c>
      <c r="HE111" s="11">
        <v>10786.519833673112</v>
      </c>
      <c r="HF111" s="11">
        <v>10772.164055953479</v>
      </c>
      <c r="HG111" s="11">
        <v>10808.0281462408</v>
      </c>
      <c r="HH111" s="11">
        <v>10805.218393617286</v>
      </c>
      <c r="HI111" s="11">
        <v>10824.937222917126</v>
      </c>
      <c r="HJ111" s="11">
        <v>10829.478183856889</v>
      </c>
      <c r="HK111" s="11">
        <v>10815.249208961885</v>
      </c>
      <c r="HL111" s="11">
        <v>10801.9635334499</v>
      </c>
      <c r="HM111" s="11">
        <v>10748.055877674638</v>
      </c>
      <c r="HN111" s="11">
        <v>10675.226257243699</v>
      </c>
      <c r="HO111" s="11">
        <v>10616.797962526314</v>
      </c>
      <c r="HP111" s="11">
        <v>10624.131374686811</v>
      </c>
      <c r="HQ111" s="11">
        <v>10611.127200117844</v>
      </c>
      <c r="HR111" s="11">
        <v>10507.120910763781</v>
      </c>
      <c r="HS111" s="11">
        <v>10501.959530384433</v>
      </c>
      <c r="HT111" s="11">
        <v>10503.380998434217</v>
      </c>
      <c r="HU111" s="11">
        <v>10459.233620469293</v>
      </c>
      <c r="HV111" s="11">
        <v>10453.396412270602</v>
      </c>
      <c r="HW111" s="11">
        <v>10453.196700018136</v>
      </c>
      <c r="HX111" s="11">
        <v>10458.037755011774</v>
      </c>
      <c r="HY111" s="11">
        <v>10464.465320736488</v>
      </c>
      <c r="HZ111" s="11">
        <v>10463.582721919323</v>
      </c>
      <c r="IA111" s="11">
        <v>10555.599234303039</v>
      </c>
      <c r="IB111" s="11">
        <v>10665.179016159778</v>
      </c>
      <c r="IC111" s="11">
        <v>10699.461477296431</v>
      </c>
      <c r="ID111" s="11">
        <v>10734.401411436105</v>
      </c>
      <c r="IE111" s="11">
        <v>10764.842637469441</v>
      </c>
      <c r="IF111" s="11">
        <v>10788.809487309522</v>
      </c>
      <c r="IG111" s="11">
        <v>10893.508794984076</v>
      </c>
      <c r="IH111" s="11">
        <v>10919.815974389829</v>
      </c>
      <c r="II111" s="11">
        <v>10956.832605345633</v>
      </c>
      <c r="IJ111" s="11">
        <v>10989.666307677073</v>
      </c>
      <c r="IK111" s="11">
        <v>11038.487673130592</v>
      </c>
      <c r="IL111" s="11">
        <v>11075.926791218846</v>
      </c>
      <c r="IM111" s="11">
        <v>11116.926617451812</v>
      </c>
      <c r="IN111" s="11">
        <v>11177.721404388481</v>
      </c>
      <c r="IO111" s="11">
        <v>11312.276911003804</v>
      </c>
      <c r="IP111" s="11">
        <v>11343.632583027649</v>
      </c>
      <c r="IQ111" s="11">
        <v>11342.116648052108</v>
      </c>
      <c r="IR111" s="11">
        <v>11389.92538944361</v>
      </c>
      <c r="IS111" s="11">
        <v>11451.607982184751</v>
      </c>
      <c r="IT111" s="11">
        <v>11488.088840226816</v>
      </c>
      <c r="IU111" s="11">
        <v>11509.229065980831</v>
      </c>
      <c r="IV111" s="11">
        <v>11525.566108350193</v>
      </c>
      <c r="IW111" s="11">
        <v>11530.894620254085</v>
      </c>
      <c r="IX111" s="11">
        <v>11540.412080816301</v>
      </c>
      <c r="IY111" s="11">
        <v>11559.767237170692</v>
      </c>
      <c r="IZ111" s="11">
        <v>11598.021107070694</v>
      </c>
      <c r="JA111" s="11">
        <v>11644.276268095444</v>
      </c>
      <c r="JB111" s="11">
        <v>11732.382922355064</v>
      </c>
      <c r="JC111" s="11">
        <v>11840.096435748903</v>
      </c>
      <c r="JD111" s="11">
        <v>11921.442572214779</v>
      </c>
      <c r="JE111" s="11">
        <v>11941.96712556025</v>
      </c>
      <c r="JF111" s="11">
        <v>11957.586502006563</v>
      </c>
      <c r="JG111" s="11">
        <v>11960.440759779864</v>
      </c>
      <c r="JH111" s="11">
        <v>12043.869779985902</v>
      </c>
      <c r="JI111" s="11">
        <v>12090.828793968145</v>
      </c>
      <c r="JJ111" s="11">
        <v>12099.207356850964</v>
      </c>
      <c r="JK111" s="11">
        <v>12064.187835913004</v>
      </c>
      <c r="JL111" s="11">
        <v>12106.644589823976</v>
      </c>
      <c r="JM111" s="11">
        <v>12102.558724647608</v>
      </c>
      <c r="JN111" s="11">
        <v>12044.349310296213</v>
      </c>
      <c r="JO111" s="11">
        <v>12147.414606839688</v>
      </c>
      <c r="JP111" s="11">
        <v>12239.360545986052</v>
      </c>
      <c r="JQ111" s="11">
        <v>12252.546981648733</v>
      </c>
      <c r="JR111" s="11">
        <v>12299.233013174477</v>
      </c>
      <c r="JS111" s="11">
        <v>12339.324485688019</v>
      </c>
      <c r="JT111" s="11">
        <v>12471.100725768529</v>
      </c>
      <c r="JU111" s="11">
        <v>12532.427515146897</v>
      </c>
      <c r="JV111" s="11">
        <v>12507.673831402115</v>
      </c>
      <c r="JW111" s="11">
        <v>12457.455614308014</v>
      </c>
      <c r="JX111" s="11">
        <v>12464.355269788801</v>
      </c>
      <c r="JY111" s="11">
        <v>12461.100810222477</v>
      </c>
      <c r="JZ111" s="11">
        <v>12451.973772389019</v>
      </c>
      <c r="KA111" s="11">
        <v>12446.429094667041</v>
      </c>
      <c r="KB111" s="11">
        <v>12443.001658813047</v>
      </c>
      <c r="KC111" s="11">
        <v>12431.24054046872</v>
      </c>
      <c r="KD111" s="11">
        <v>12416.702930404357</v>
      </c>
      <c r="KE111" s="11">
        <v>12412.520930932924</v>
      </c>
      <c r="KF111" s="11">
        <v>12419.790417483538</v>
      </c>
      <c r="KG111" s="11">
        <v>12419.406267517794</v>
      </c>
      <c r="KH111" s="11">
        <v>12431.932074979568</v>
      </c>
      <c r="KI111" s="11">
        <v>12428.799040342261</v>
      </c>
      <c r="KJ111" s="11">
        <v>12446.273580137449</v>
      </c>
      <c r="KK111" s="11">
        <v>12447.956030445448</v>
      </c>
      <c r="KL111" s="23"/>
      <c r="KM111" s="11">
        <f>SMALL(Tabela2[[#This Row],[1]:[285]],1)</f>
        <v>0.83458663983971793</v>
      </c>
      <c r="KN111" s="11">
        <f>MATCH(Tabela2[[#This Row],[1° menor]],Tabela2[[#This Row],[1]:[285]],0)</f>
        <v>1</v>
      </c>
      <c r="KO11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11" s="11">
        <f>VLOOKUP(Tabela2[[#This Row],[Shape]],shape!A:D,4,0)+VLOOKUP(Tabela2[[#This Row],[Shape]]+1,shape!A:E,5,0)*Tabela2[[#This Row],[% avanc]]</f>
        <v>3.8776556234191881</v>
      </c>
      <c r="KQ111" s="15">
        <f>Tabela2[[#This Row],[8686,881807]]/Tabela2[[#Headers],[8686,881807]]</f>
        <v>4.4638061269517033E-4</v>
      </c>
      <c r="KR111" s="11">
        <f>Tabela2[[#This Row],[8686,881807]]-KP110</f>
        <v>-8540.9339554424314</v>
      </c>
      <c r="KS111" s="11">
        <f>(Tabela2[[#This Row],[hora bus]]-H110)*86400</f>
        <v>2188.0000003846362</v>
      </c>
      <c r="KT111" s="11">
        <f>Tabela2[[#This Row],[desloc]]/Tabela2[[#This Row],[seconds]]</f>
        <v>-3.9035347138669976</v>
      </c>
      <c r="KU111" s="11">
        <f>Tabela2[[#This Row],[spd m/s]]*3.6</f>
        <v>-14.052724969921192</v>
      </c>
      <c r="KV111" s="23"/>
      <c r="KW111" s="22">
        <f t="shared" si="18"/>
        <v>0</v>
      </c>
      <c r="KX111" s="23">
        <f t="shared" si="19"/>
        <v>0.5</v>
      </c>
      <c r="KY111" s="23">
        <f t="shared" si="20"/>
        <v>1</v>
      </c>
      <c r="KZ111" s="23">
        <f t="shared" si="21"/>
        <v>54</v>
      </c>
      <c r="LA111" s="23">
        <f t="shared" si="22"/>
        <v>0</v>
      </c>
      <c r="LB111" s="23">
        <f t="shared" si="23"/>
        <v>0</v>
      </c>
      <c r="LC111" s="23">
        <f t="shared" si="24"/>
        <v>0</v>
      </c>
      <c r="LD111" s="23">
        <f t="shared" si="25"/>
        <v>1</v>
      </c>
      <c r="LE111" s="23">
        <f t="shared" si="26"/>
        <v>3.8776556234191881</v>
      </c>
      <c r="LF111" s="22">
        <f t="shared" si="35"/>
        <v>0</v>
      </c>
      <c r="LG111" s="23">
        <f t="shared" si="27"/>
        <v>0.5</v>
      </c>
      <c r="LH111" s="23">
        <f t="shared" si="28"/>
        <v>0.5</v>
      </c>
      <c r="LI111" s="23">
        <f t="shared" si="29"/>
        <v>8544.8116110658502</v>
      </c>
      <c r="LJ111" s="23">
        <f t="shared" si="30"/>
        <v>0</v>
      </c>
      <c r="LK111" s="23">
        <f t="shared" si="31"/>
        <v>0.5</v>
      </c>
      <c r="LL111" s="23">
        <f t="shared" si="32"/>
        <v>0</v>
      </c>
      <c r="LM111" s="23">
        <f t="shared" si="33"/>
        <v>1</v>
      </c>
      <c r="LN111" s="23">
        <f t="shared" si="34"/>
        <v>1</v>
      </c>
    </row>
    <row r="112" spans="1:326" x14ac:dyDescent="0.25">
      <c r="A112" s="22">
        <v>81</v>
      </c>
      <c r="B112" s="22">
        <v>1</v>
      </c>
      <c r="C112" s="23" t="s">
        <v>1382</v>
      </c>
      <c r="D112" s="22">
        <v>332</v>
      </c>
      <c r="E112" s="24">
        <v>0.90416666666666667</v>
      </c>
      <c r="F112" s="23" t="s">
        <v>721</v>
      </c>
      <c r="G112" s="23" t="b">
        <v>1</v>
      </c>
      <c r="H112" s="25">
        <v>43538.90421296296</v>
      </c>
      <c r="I112" s="26" t="s">
        <v>681</v>
      </c>
      <c r="J112" s="23" t="s">
        <v>682</v>
      </c>
      <c r="K112" s="11">
        <f>IF(AND(Tabela2[[#This Row],[hora bus]]=H111,Tabela2[[#This Row],[lat bus]]=I111,Tabela2[[#This Row],[lon bus]]=J111),1,0)</f>
        <v>0</v>
      </c>
      <c r="L112" s="23"/>
      <c r="M112" s="11">
        <v>185</v>
      </c>
      <c r="N112" s="11">
        <v>0.83458663983971793</v>
      </c>
      <c r="O112" s="11">
        <v>1.3984196839489078</v>
      </c>
      <c r="P112" s="11">
        <v>9.4267941257220311</v>
      </c>
      <c r="Q112" s="11">
        <v>19.688773108132185</v>
      </c>
      <c r="R112" s="11">
        <v>75.195397337780264</v>
      </c>
      <c r="S112" s="11">
        <v>159.30451526494889</v>
      </c>
      <c r="T112" s="11">
        <v>180.18195583801287</v>
      </c>
      <c r="U112" s="11">
        <v>199.79338924508923</v>
      </c>
      <c r="V112" s="11">
        <v>211.09716553928146</v>
      </c>
      <c r="W112" s="11">
        <v>227.14293750271159</v>
      </c>
      <c r="X112" s="11">
        <v>239.59169647723874</v>
      </c>
      <c r="Y112" s="11">
        <v>250.11206903549589</v>
      </c>
      <c r="Z112" s="11">
        <v>275.30364977201225</v>
      </c>
      <c r="AA112" s="11">
        <v>294.46895517304961</v>
      </c>
      <c r="AB112" s="11">
        <v>320.19106785367666</v>
      </c>
      <c r="AC112" s="11">
        <v>332.17949791971603</v>
      </c>
      <c r="AD112" s="11">
        <v>348.04076670293443</v>
      </c>
      <c r="AE112" s="11">
        <v>372.23091522388552</v>
      </c>
      <c r="AF112" s="11">
        <v>373.05585750378327</v>
      </c>
      <c r="AG112" s="11">
        <v>433.84569918205443</v>
      </c>
      <c r="AH112" s="11">
        <v>469.02374511556127</v>
      </c>
      <c r="AI112" s="11">
        <v>499.67607388344703</v>
      </c>
      <c r="AJ112" s="11">
        <v>523.47830821792434</v>
      </c>
      <c r="AK112" s="11">
        <v>544.81141607945688</v>
      </c>
      <c r="AL112" s="11">
        <v>559.9004097040812</v>
      </c>
      <c r="AM112" s="11">
        <v>585.98771261657532</v>
      </c>
      <c r="AN112" s="11">
        <v>594.50788944836063</v>
      </c>
      <c r="AO112" s="11">
        <v>599.8950753359245</v>
      </c>
      <c r="AP112" s="11">
        <v>602.43355425919754</v>
      </c>
      <c r="AQ112" s="11">
        <v>609.53499398530153</v>
      </c>
      <c r="AR112" s="11">
        <v>609.5933977620092</v>
      </c>
      <c r="AS112" s="11">
        <v>603.71880286526709</v>
      </c>
      <c r="AT112" s="11">
        <v>609.45835281434404</v>
      </c>
      <c r="AU112" s="11">
        <v>613.60649452394352</v>
      </c>
      <c r="AV112" s="11">
        <v>605.61020293550882</v>
      </c>
      <c r="AW112" s="11">
        <v>608.32810058706082</v>
      </c>
      <c r="AX112" s="11">
        <v>622.97194103037293</v>
      </c>
      <c r="AY112" s="11">
        <v>642.28327131710535</v>
      </c>
      <c r="AZ112" s="11">
        <v>665.20596166221469</v>
      </c>
      <c r="BA112" s="11">
        <v>691.17393543887101</v>
      </c>
      <c r="BB112" s="11">
        <v>724.84333895562133</v>
      </c>
      <c r="BC112" s="11">
        <v>773.63812755161598</v>
      </c>
      <c r="BD112" s="11">
        <v>844.46226035941891</v>
      </c>
      <c r="BE112" s="11">
        <v>911.23618194706376</v>
      </c>
      <c r="BF112" s="11">
        <v>932.86527223275039</v>
      </c>
      <c r="BG112" s="11">
        <v>958.04135839229252</v>
      </c>
      <c r="BH112" s="11">
        <v>1001.7149381650798</v>
      </c>
      <c r="BI112" s="11">
        <v>1024.9959211584271</v>
      </c>
      <c r="BJ112" s="11">
        <v>1048.1727764714142</v>
      </c>
      <c r="BK112" s="11">
        <v>1080.0184074949607</v>
      </c>
      <c r="BL112" s="11">
        <v>1163.4808684345098</v>
      </c>
      <c r="BM112" s="11">
        <v>1429.3703496024175</v>
      </c>
      <c r="BN112" s="11">
        <v>1610.1385446972781</v>
      </c>
      <c r="BO112" s="11">
        <v>1664.0038873728233</v>
      </c>
      <c r="BP112" s="11">
        <v>1794.1242484398404</v>
      </c>
      <c r="BQ112" s="11">
        <v>1818.9378647754288</v>
      </c>
      <c r="BR112" s="11">
        <v>1920.5792764721948</v>
      </c>
      <c r="BS112" s="11">
        <v>2023.456323096907</v>
      </c>
      <c r="BT112" s="11">
        <v>2062.7199622631242</v>
      </c>
      <c r="BU112" s="11">
        <v>2093.7864244056359</v>
      </c>
      <c r="BV112" s="11">
        <v>2172.8574253488505</v>
      </c>
      <c r="BW112" s="11">
        <v>2191.8290547309048</v>
      </c>
      <c r="BX112" s="11">
        <v>2295.4935471481876</v>
      </c>
      <c r="BY112" s="11">
        <v>2324.6369620900828</v>
      </c>
      <c r="BZ112" s="11">
        <v>2412.5365562142952</v>
      </c>
      <c r="CA112" s="11">
        <v>2432.6327643351483</v>
      </c>
      <c r="CB112" s="11">
        <v>2466.8518007263533</v>
      </c>
      <c r="CC112" s="11">
        <v>2515.2508761381587</v>
      </c>
      <c r="CD112" s="11">
        <v>2622.1218445308405</v>
      </c>
      <c r="CE112" s="11">
        <v>2708.3090496803202</v>
      </c>
      <c r="CF112" s="11">
        <v>2796.8178431894862</v>
      </c>
      <c r="CG112" s="11">
        <v>2873.8082765070517</v>
      </c>
      <c r="CH112" s="11">
        <v>3061.6775590172806</v>
      </c>
      <c r="CI112" s="11">
        <v>3133.3825096557152</v>
      </c>
      <c r="CJ112" s="11">
        <v>3320.0285201183906</v>
      </c>
      <c r="CK112" s="11">
        <v>3391.2986814978881</v>
      </c>
      <c r="CL112" s="11">
        <v>3478.6413522149041</v>
      </c>
      <c r="CM112" s="11">
        <v>3505.4667594392477</v>
      </c>
      <c r="CN112" s="11">
        <v>3552.1278475871927</v>
      </c>
      <c r="CO112" s="11">
        <v>3608.1458168222821</v>
      </c>
      <c r="CP112" s="11">
        <v>3687.4332746012733</v>
      </c>
      <c r="CQ112" s="11">
        <v>3737.1928476528274</v>
      </c>
      <c r="CR112" s="11">
        <v>3929.1744458657076</v>
      </c>
      <c r="CS112" s="11">
        <v>4104.0052570842136</v>
      </c>
      <c r="CT112" s="11">
        <v>4176.4577406368426</v>
      </c>
      <c r="CU112" s="11">
        <v>4203.4628929622522</v>
      </c>
      <c r="CV112" s="11">
        <v>4243.0993420587138</v>
      </c>
      <c r="CW112" s="11">
        <v>4338.9296512059445</v>
      </c>
      <c r="CX112" s="11">
        <v>4464.5231926731885</v>
      </c>
      <c r="CY112" s="11">
        <v>4524.2760657256158</v>
      </c>
      <c r="CZ112" s="11">
        <v>4578.6984197787751</v>
      </c>
      <c r="DA112" s="11">
        <v>4625.9862234456259</v>
      </c>
      <c r="DB112" s="11">
        <v>4670.5685961378485</v>
      </c>
      <c r="DC112" s="11">
        <v>4713.1890396674316</v>
      </c>
      <c r="DD112" s="11">
        <v>4798.4137717572912</v>
      </c>
      <c r="DE112" s="11">
        <v>4807.037159512015</v>
      </c>
      <c r="DF112" s="11">
        <v>4833.3595568537676</v>
      </c>
      <c r="DG112" s="11">
        <v>4837.4660928582471</v>
      </c>
      <c r="DH112" s="11">
        <v>4868.9105840188495</v>
      </c>
      <c r="DI112" s="11">
        <v>4890.8441073800923</v>
      </c>
      <c r="DJ112" s="11">
        <v>4933.7892254471935</v>
      </c>
      <c r="DK112" s="11">
        <v>5000.7579650678817</v>
      </c>
      <c r="DL112" s="11">
        <v>5355.0982520495172</v>
      </c>
      <c r="DM112" s="11">
        <v>5481.4636259201425</v>
      </c>
      <c r="DN112" s="11">
        <v>5566.547527242612</v>
      </c>
      <c r="DO112" s="11">
        <v>5659.2630610073802</v>
      </c>
      <c r="DP112" s="11">
        <v>5693.1558385127737</v>
      </c>
      <c r="DQ112" s="11">
        <v>5776.9445825899438</v>
      </c>
      <c r="DR112" s="11">
        <v>5792.6247187292447</v>
      </c>
      <c r="DS112" s="11">
        <v>5803.4741841190025</v>
      </c>
      <c r="DT112" s="11">
        <v>5813.7715248560444</v>
      </c>
      <c r="DU112" s="11">
        <v>5824.9346720622971</v>
      </c>
      <c r="DV112" s="11">
        <v>5825.1745121438535</v>
      </c>
      <c r="DW112" s="11">
        <v>5821.2504329611656</v>
      </c>
      <c r="DX112" s="11">
        <v>5744.9467721272558</v>
      </c>
      <c r="DY112" s="11">
        <v>5825.3656271915142</v>
      </c>
      <c r="DZ112" s="11">
        <v>5822.8710960649087</v>
      </c>
      <c r="EA112" s="11">
        <v>5848.1092840949059</v>
      </c>
      <c r="EB112" s="11">
        <v>5986.6876289379934</v>
      </c>
      <c r="EC112" s="11">
        <v>6020.0909995452303</v>
      </c>
      <c r="ED112" s="11">
        <v>6207.0095294329822</v>
      </c>
      <c r="EE112" s="11">
        <v>6268.6393389472287</v>
      </c>
      <c r="EF112" s="11">
        <v>6478.5792596829533</v>
      </c>
      <c r="EG112" s="11">
        <v>6641.8090630503166</v>
      </c>
      <c r="EH112" s="11">
        <v>6783.6444952193469</v>
      </c>
      <c r="EI112" s="11">
        <v>6896.9965306641579</v>
      </c>
      <c r="EJ112" s="11">
        <v>6959.1088579445704</v>
      </c>
      <c r="EK112" s="11">
        <v>7002.153431776841</v>
      </c>
      <c r="EL112" s="11">
        <v>7073.1953672712252</v>
      </c>
      <c r="EM112" s="11">
        <v>7075.3262845401323</v>
      </c>
      <c r="EN112" s="11">
        <v>7151.6879619664223</v>
      </c>
      <c r="EO112" s="11">
        <v>7240.8180322916714</v>
      </c>
      <c r="EP112" s="11">
        <v>7286.4661372792516</v>
      </c>
      <c r="EQ112" s="11">
        <v>7427.4147993236202</v>
      </c>
      <c r="ER112" s="11">
        <v>7503.528752018271</v>
      </c>
      <c r="ES112" s="11">
        <v>7641.9445001082595</v>
      </c>
      <c r="ET112" s="11">
        <v>7706.9969287432486</v>
      </c>
      <c r="EU112" s="11">
        <v>7783.839371621817</v>
      </c>
      <c r="EV112" s="11">
        <v>7848.003579749442</v>
      </c>
      <c r="EW112" s="11">
        <v>7920.0502191520318</v>
      </c>
      <c r="EX112" s="11">
        <v>8170.1976758281144</v>
      </c>
      <c r="EY112" s="11">
        <v>8253.8507761105539</v>
      </c>
      <c r="EZ112" s="11">
        <v>8427.0913450311855</v>
      </c>
      <c r="FA112" s="11">
        <v>8594.2438038042274</v>
      </c>
      <c r="FB112" s="11">
        <v>8676.6840382255305</v>
      </c>
      <c r="FC112" s="11">
        <v>8717.7247633272764</v>
      </c>
      <c r="FD112" s="11">
        <v>8771.4739760100674</v>
      </c>
      <c r="FE112" s="11">
        <v>8893.6135699383703</v>
      </c>
      <c r="FF112" s="11">
        <v>9065.0338004001496</v>
      </c>
      <c r="FG112" s="11">
        <v>9089.4518895774327</v>
      </c>
      <c r="FH112" s="11">
        <v>9132.4613225008943</v>
      </c>
      <c r="FI112" s="11">
        <v>9213.2517811949929</v>
      </c>
      <c r="FJ112" s="11">
        <v>9258.5529202091093</v>
      </c>
      <c r="FK112" s="11">
        <v>9276.9443705762678</v>
      </c>
      <c r="FL112" s="11">
        <v>9293.0114538271737</v>
      </c>
      <c r="FM112" s="11">
        <v>9300.2906392708373</v>
      </c>
      <c r="FN112" s="11">
        <v>9335.0232682876049</v>
      </c>
      <c r="FO112" s="11">
        <v>9357.4087411423534</v>
      </c>
      <c r="FP112" s="11">
        <v>9382.7990856108881</v>
      </c>
      <c r="FQ112" s="11">
        <v>9409.1385400335821</v>
      </c>
      <c r="FR112" s="11">
        <v>9421.1906549559717</v>
      </c>
      <c r="FS112" s="11">
        <v>9466.7581936920196</v>
      </c>
      <c r="FT112" s="11">
        <v>9539.1484753576369</v>
      </c>
      <c r="FU112" s="11">
        <v>9641.6738222451222</v>
      </c>
      <c r="FV112" s="11">
        <v>9779.017950426427</v>
      </c>
      <c r="FW112" s="11">
        <v>9821.434220159681</v>
      </c>
      <c r="FX112" s="11">
        <v>9838.135513969115</v>
      </c>
      <c r="FY112" s="11">
        <v>9857.4286615768779</v>
      </c>
      <c r="FZ112" s="11">
        <v>9874.2452191986067</v>
      </c>
      <c r="GA112" s="11">
        <v>9901.4547819486997</v>
      </c>
      <c r="GB112" s="11">
        <v>9922.9819174009899</v>
      </c>
      <c r="GC112" s="11">
        <v>9954.0976258923893</v>
      </c>
      <c r="GD112" s="11">
        <v>9988.1420165077998</v>
      </c>
      <c r="GE112" s="11">
        <v>10012.938672110253</v>
      </c>
      <c r="GF112" s="11">
        <v>10033.595547162446</v>
      </c>
      <c r="GG112" s="11">
        <v>10046.287288510401</v>
      </c>
      <c r="GH112" s="11">
        <v>10058.930188944694</v>
      </c>
      <c r="GI112" s="11">
        <v>10061.685839773543</v>
      </c>
      <c r="GJ112" s="11">
        <v>10069.693000556052</v>
      </c>
      <c r="GK112" s="11">
        <v>10072.225767656042</v>
      </c>
      <c r="GL112" s="11">
        <v>10085.43100008395</v>
      </c>
      <c r="GM112" s="11">
        <v>10068.550239778924</v>
      </c>
      <c r="GN112" s="11">
        <v>10074.736454623482</v>
      </c>
      <c r="GO112" s="11">
        <v>10079.642576567499</v>
      </c>
      <c r="GP112" s="11">
        <v>10084.992936379438</v>
      </c>
      <c r="GQ112" s="11">
        <v>10135.150250812301</v>
      </c>
      <c r="GR112" s="11">
        <v>10245.248897921485</v>
      </c>
      <c r="GS112" s="11">
        <v>10388.066699844365</v>
      </c>
      <c r="GT112" s="11">
        <v>10449.516134437868</v>
      </c>
      <c r="GU112" s="11">
        <v>10467.896842447322</v>
      </c>
      <c r="GV112" s="11">
        <v>10492.830609653456</v>
      </c>
      <c r="GW112" s="11">
        <v>10519.601462543904</v>
      </c>
      <c r="GX112" s="11">
        <v>10547.440830723548</v>
      </c>
      <c r="GY112" s="11">
        <v>10567.944609991304</v>
      </c>
      <c r="GZ112" s="11">
        <v>10713.159231175461</v>
      </c>
      <c r="HA112" s="11">
        <v>10734.226971408629</v>
      </c>
      <c r="HB112" s="11">
        <v>10749.920198918937</v>
      </c>
      <c r="HC112" s="11">
        <v>10766.345728825368</v>
      </c>
      <c r="HD112" s="11">
        <v>10778.514271849044</v>
      </c>
      <c r="HE112" s="11">
        <v>10786.519833673112</v>
      </c>
      <c r="HF112" s="11">
        <v>10772.164055953479</v>
      </c>
      <c r="HG112" s="11">
        <v>10808.0281462408</v>
      </c>
      <c r="HH112" s="11">
        <v>10805.218393617286</v>
      </c>
      <c r="HI112" s="11">
        <v>10824.937222917126</v>
      </c>
      <c r="HJ112" s="11">
        <v>10829.478183856889</v>
      </c>
      <c r="HK112" s="11">
        <v>10815.249208961885</v>
      </c>
      <c r="HL112" s="11">
        <v>10801.9635334499</v>
      </c>
      <c r="HM112" s="11">
        <v>10748.055877674638</v>
      </c>
      <c r="HN112" s="11">
        <v>10675.226257243699</v>
      </c>
      <c r="HO112" s="11">
        <v>10616.797962526314</v>
      </c>
      <c r="HP112" s="11">
        <v>10624.131374686811</v>
      </c>
      <c r="HQ112" s="11">
        <v>10611.127200117844</v>
      </c>
      <c r="HR112" s="11">
        <v>10507.120910763781</v>
      </c>
      <c r="HS112" s="11">
        <v>10501.959530384433</v>
      </c>
      <c r="HT112" s="11">
        <v>10503.380998434217</v>
      </c>
      <c r="HU112" s="11">
        <v>10459.233620469293</v>
      </c>
      <c r="HV112" s="11">
        <v>10453.396412270602</v>
      </c>
      <c r="HW112" s="11">
        <v>10453.196700018136</v>
      </c>
      <c r="HX112" s="11">
        <v>10458.037755011774</v>
      </c>
      <c r="HY112" s="11">
        <v>10464.465320736488</v>
      </c>
      <c r="HZ112" s="11">
        <v>10463.582721919323</v>
      </c>
      <c r="IA112" s="11">
        <v>10555.599234303039</v>
      </c>
      <c r="IB112" s="11">
        <v>10665.179016159778</v>
      </c>
      <c r="IC112" s="11">
        <v>10699.461477296431</v>
      </c>
      <c r="ID112" s="11">
        <v>10734.401411436105</v>
      </c>
      <c r="IE112" s="11">
        <v>10764.842637469441</v>
      </c>
      <c r="IF112" s="11">
        <v>10788.809487309522</v>
      </c>
      <c r="IG112" s="11">
        <v>10893.508794984076</v>
      </c>
      <c r="IH112" s="11">
        <v>10919.815974389829</v>
      </c>
      <c r="II112" s="11">
        <v>10956.832605345633</v>
      </c>
      <c r="IJ112" s="11">
        <v>10989.666307677073</v>
      </c>
      <c r="IK112" s="11">
        <v>11038.487673130592</v>
      </c>
      <c r="IL112" s="11">
        <v>11075.926791218846</v>
      </c>
      <c r="IM112" s="11">
        <v>11116.926617451812</v>
      </c>
      <c r="IN112" s="11">
        <v>11177.721404388481</v>
      </c>
      <c r="IO112" s="11">
        <v>11312.276911003804</v>
      </c>
      <c r="IP112" s="11">
        <v>11343.632583027649</v>
      </c>
      <c r="IQ112" s="11">
        <v>11342.116648052108</v>
      </c>
      <c r="IR112" s="11">
        <v>11389.92538944361</v>
      </c>
      <c r="IS112" s="11">
        <v>11451.607982184751</v>
      </c>
      <c r="IT112" s="11">
        <v>11488.088840226816</v>
      </c>
      <c r="IU112" s="11">
        <v>11509.229065980831</v>
      </c>
      <c r="IV112" s="11">
        <v>11525.566108350193</v>
      </c>
      <c r="IW112" s="11">
        <v>11530.894620254085</v>
      </c>
      <c r="IX112" s="11">
        <v>11540.412080816301</v>
      </c>
      <c r="IY112" s="11">
        <v>11559.767237170692</v>
      </c>
      <c r="IZ112" s="11">
        <v>11598.021107070694</v>
      </c>
      <c r="JA112" s="11">
        <v>11644.276268095444</v>
      </c>
      <c r="JB112" s="11">
        <v>11732.382922355064</v>
      </c>
      <c r="JC112" s="11">
        <v>11840.096435748903</v>
      </c>
      <c r="JD112" s="11">
        <v>11921.442572214779</v>
      </c>
      <c r="JE112" s="11">
        <v>11941.96712556025</v>
      </c>
      <c r="JF112" s="11">
        <v>11957.586502006563</v>
      </c>
      <c r="JG112" s="11">
        <v>11960.440759779864</v>
      </c>
      <c r="JH112" s="11">
        <v>12043.869779985902</v>
      </c>
      <c r="JI112" s="11">
        <v>12090.828793968145</v>
      </c>
      <c r="JJ112" s="11">
        <v>12099.207356850964</v>
      </c>
      <c r="JK112" s="11">
        <v>12064.187835913004</v>
      </c>
      <c r="JL112" s="11">
        <v>12106.644589823976</v>
      </c>
      <c r="JM112" s="11">
        <v>12102.558724647608</v>
      </c>
      <c r="JN112" s="11">
        <v>12044.349310296213</v>
      </c>
      <c r="JO112" s="11">
        <v>12147.414606839688</v>
      </c>
      <c r="JP112" s="11">
        <v>12239.360545986052</v>
      </c>
      <c r="JQ112" s="11">
        <v>12252.546981648733</v>
      </c>
      <c r="JR112" s="11">
        <v>12299.233013174477</v>
      </c>
      <c r="JS112" s="11">
        <v>12339.324485688019</v>
      </c>
      <c r="JT112" s="11">
        <v>12471.100725768529</v>
      </c>
      <c r="JU112" s="11">
        <v>12532.427515146897</v>
      </c>
      <c r="JV112" s="11">
        <v>12507.673831402115</v>
      </c>
      <c r="JW112" s="11">
        <v>12457.455614308014</v>
      </c>
      <c r="JX112" s="11">
        <v>12464.355269788801</v>
      </c>
      <c r="JY112" s="11">
        <v>12461.100810222477</v>
      </c>
      <c r="JZ112" s="11">
        <v>12451.973772389019</v>
      </c>
      <c r="KA112" s="11">
        <v>12446.429094667041</v>
      </c>
      <c r="KB112" s="11">
        <v>12443.001658813047</v>
      </c>
      <c r="KC112" s="11">
        <v>12431.24054046872</v>
      </c>
      <c r="KD112" s="11">
        <v>12416.702930404357</v>
      </c>
      <c r="KE112" s="11">
        <v>12412.520930932924</v>
      </c>
      <c r="KF112" s="11">
        <v>12419.790417483538</v>
      </c>
      <c r="KG112" s="11">
        <v>12419.406267517794</v>
      </c>
      <c r="KH112" s="11">
        <v>12431.932074979568</v>
      </c>
      <c r="KI112" s="11">
        <v>12428.799040342261</v>
      </c>
      <c r="KJ112" s="11">
        <v>12446.273580137449</v>
      </c>
      <c r="KK112" s="11">
        <v>12447.956030445448</v>
      </c>
      <c r="KL112" s="23"/>
      <c r="KM112" s="11">
        <f>SMALL(Tabela2[[#This Row],[1]:[285]],1)</f>
        <v>0.83458663983971793</v>
      </c>
      <c r="KN112" s="11">
        <f>MATCH(Tabela2[[#This Row],[1° menor]],Tabela2[[#This Row],[1]:[285]],0)</f>
        <v>1</v>
      </c>
      <c r="KO11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12" s="11">
        <f>VLOOKUP(Tabela2[[#This Row],[Shape]],shape!A:D,4,0)+VLOOKUP(Tabela2[[#This Row],[Shape]]+1,shape!A:E,5,0)*Tabela2[[#This Row],[% avanc]]</f>
        <v>3.8776556234191881</v>
      </c>
      <c r="KQ112" s="15">
        <f>Tabela2[[#This Row],[8686,881807]]/Tabela2[[#Headers],[8686,881807]]</f>
        <v>4.4638061269517033E-4</v>
      </c>
      <c r="KR112" s="11">
        <f>Tabela2[[#This Row],[8686,881807]]-KP111</f>
        <v>0</v>
      </c>
      <c r="KS112" s="11">
        <f>(Tabela2[[#This Row],[hora bus]]-H111)*86400</f>
        <v>19.999999646097422</v>
      </c>
      <c r="KT112" s="11">
        <f>Tabela2[[#This Row],[desloc]]/Tabela2[[#This Row],[seconds]]</f>
        <v>0</v>
      </c>
      <c r="KU112" s="11">
        <f>Tabela2[[#This Row],[spd m/s]]*3.6</f>
        <v>0</v>
      </c>
      <c r="KV112" s="23"/>
      <c r="KW112" s="22">
        <f t="shared" si="18"/>
        <v>0</v>
      </c>
      <c r="KX112" s="23">
        <f t="shared" si="19"/>
        <v>0.5</v>
      </c>
      <c r="KY112" s="23">
        <f t="shared" si="20"/>
        <v>1</v>
      </c>
      <c r="KZ112" s="23">
        <f t="shared" si="21"/>
        <v>53</v>
      </c>
      <c r="LA112" s="23">
        <f t="shared" si="22"/>
        <v>0</v>
      </c>
      <c r="LB112" s="23">
        <f t="shared" si="23"/>
        <v>1</v>
      </c>
      <c r="LC112" s="23">
        <f t="shared" si="24"/>
        <v>53</v>
      </c>
      <c r="LD112" s="23">
        <f t="shared" si="25"/>
        <v>0</v>
      </c>
      <c r="LE112" s="23">
        <f t="shared" si="26"/>
        <v>3.8776556234191881</v>
      </c>
      <c r="LF112" s="22">
        <f t="shared" si="35"/>
        <v>0</v>
      </c>
      <c r="LG112" s="23">
        <f t="shared" si="27"/>
        <v>0.5</v>
      </c>
      <c r="LH112" s="23">
        <f t="shared" si="28"/>
        <v>0.5</v>
      </c>
      <c r="LI112" s="23">
        <f t="shared" si="29"/>
        <v>8544.8116110658502</v>
      </c>
      <c r="LJ112" s="23">
        <f t="shared" si="30"/>
        <v>3.8776556234191881</v>
      </c>
      <c r="LK112" s="23">
        <f t="shared" si="31"/>
        <v>0.5</v>
      </c>
      <c r="LL112" s="23">
        <f t="shared" si="32"/>
        <v>0</v>
      </c>
      <c r="LM112" s="23">
        <f t="shared" si="33"/>
        <v>1</v>
      </c>
      <c r="LN112" s="23">
        <f t="shared" si="34"/>
        <v>1</v>
      </c>
    </row>
    <row r="113" spans="1:326" x14ac:dyDescent="0.25">
      <c r="A113" s="22">
        <v>83</v>
      </c>
      <c r="B113" s="22">
        <v>1</v>
      </c>
      <c r="C113" s="23" t="s">
        <v>1384</v>
      </c>
      <c r="D113" s="22">
        <v>332</v>
      </c>
      <c r="E113" s="24">
        <v>0.90486111111111112</v>
      </c>
      <c r="F113" s="23" t="s">
        <v>721</v>
      </c>
      <c r="G113" s="23" t="b">
        <v>1</v>
      </c>
      <c r="H113" s="25">
        <v>43538.904733796298</v>
      </c>
      <c r="I113" s="26" t="s">
        <v>681</v>
      </c>
      <c r="J113" s="23" t="s">
        <v>682</v>
      </c>
      <c r="K113" s="11">
        <f>IF(AND(Tabela2[[#This Row],[hora bus]]=H112,Tabela2[[#This Row],[lat bus]]=I112,Tabela2[[#This Row],[lon bus]]=J112),1,0)</f>
        <v>0</v>
      </c>
      <c r="L113" s="23"/>
      <c r="M113" s="11">
        <v>188</v>
      </c>
      <c r="N113" s="11">
        <v>0.83458663983971793</v>
      </c>
      <c r="O113" s="11">
        <v>1.3984196839489078</v>
      </c>
      <c r="P113" s="11">
        <v>9.4267941257220311</v>
      </c>
      <c r="Q113" s="11">
        <v>19.688773108132185</v>
      </c>
      <c r="R113" s="11">
        <v>75.195397337780264</v>
      </c>
      <c r="S113" s="11">
        <v>159.30451526494889</v>
      </c>
      <c r="T113" s="11">
        <v>180.18195583801287</v>
      </c>
      <c r="U113" s="11">
        <v>199.79338924508923</v>
      </c>
      <c r="V113" s="11">
        <v>211.09716553928146</v>
      </c>
      <c r="W113" s="11">
        <v>227.14293750271159</v>
      </c>
      <c r="X113" s="11">
        <v>239.59169647723874</v>
      </c>
      <c r="Y113" s="11">
        <v>250.11206903549589</v>
      </c>
      <c r="Z113" s="11">
        <v>275.30364977201225</v>
      </c>
      <c r="AA113" s="11">
        <v>294.46895517304961</v>
      </c>
      <c r="AB113" s="11">
        <v>320.19106785367666</v>
      </c>
      <c r="AC113" s="11">
        <v>332.17949791971603</v>
      </c>
      <c r="AD113" s="11">
        <v>348.04076670293443</v>
      </c>
      <c r="AE113" s="11">
        <v>372.23091522388552</v>
      </c>
      <c r="AF113" s="11">
        <v>373.05585750378327</v>
      </c>
      <c r="AG113" s="11">
        <v>433.84569918205443</v>
      </c>
      <c r="AH113" s="11">
        <v>469.02374511556127</v>
      </c>
      <c r="AI113" s="11">
        <v>499.67607388344703</v>
      </c>
      <c r="AJ113" s="11">
        <v>523.47830821792434</v>
      </c>
      <c r="AK113" s="11">
        <v>544.81141607945688</v>
      </c>
      <c r="AL113" s="11">
        <v>559.9004097040812</v>
      </c>
      <c r="AM113" s="11">
        <v>585.98771261657532</v>
      </c>
      <c r="AN113" s="11">
        <v>594.50788944836063</v>
      </c>
      <c r="AO113" s="11">
        <v>599.8950753359245</v>
      </c>
      <c r="AP113" s="11">
        <v>602.43355425919754</v>
      </c>
      <c r="AQ113" s="11">
        <v>609.53499398530153</v>
      </c>
      <c r="AR113" s="11">
        <v>609.5933977620092</v>
      </c>
      <c r="AS113" s="11">
        <v>603.71880286526709</v>
      </c>
      <c r="AT113" s="11">
        <v>609.45835281434404</v>
      </c>
      <c r="AU113" s="11">
        <v>613.60649452394352</v>
      </c>
      <c r="AV113" s="11">
        <v>605.61020293550882</v>
      </c>
      <c r="AW113" s="11">
        <v>608.32810058706082</v>
      </c>
      <c r="AX113" s="11">
        <v>622.97194103037293</v>
      </c>
      <c r="AY113" s="11">
        <v>642.28327131710535</v>
      </c>
      <c r="AZ113" s="11">
        <v>665.20596166221469</v>
      </c>
      <c r="BA113" s="11">
        <v>691.17393543887101</v>
      </c>
      <c r="BB113" s="11">
        <v>724.84333895562133</v>
      </c>
      <c r="BC113" s="11">
        <v>773.63812755161598</v>
      </c>
      <c r="BD113" s="11">
        <v>844.46226035941891</v>
      </c>
      <c r="BE113" s="11">
        <v>911.23618194706376</v>
      </c>
      <c r="BF113" s="11">
        <v>932.86527223275039</v>
      </c>
      <c r="BG113" s="11">
        <v>958.04135839229252</v>
      </c>
      <c r="BH113" s="11">
        <v>1001.7149381650798</v>
      </c>
      <c r="BI113" s="11">
        <v>1024.9959211584271</v>
      </c>
      <c r="BJ113" s="11">
        <v>1048.1727764714142</v>
      </c>
      <c r="BK113" s="11">
        <v>1080.0184074949607</v>
      </c>
      <c r="BL113" s="11">
        <v>1163.4808684345098</v>
      </c>
      <c r="BM113" s="11">
        <v>1429.3703496024175</v>
      </c>
      <c r="BN113" s="11">
        <v>1610.1385446972781</v>
      </c>
      <c r="BO113" s="11">
        <v>1664.0038873728233</v>
      </c>
      <c r="BP113" s="11">
        <v>1794.1242484398404</v>
      </c>
      <c r="BQ113" s="11">
        <v>1818.9378647754288</v>
      </c>
      <c r="BR113" s="11">
        <v>1920.5792764721948</v>
      </c>
      <c r="BS113" s="11">
        <v>2023.456323096907</v>
      </c>
      <c r="BT113" s="11">
        <v>2062.7199622631242</v>
      </c>
      <c r="BU113" s="11">
        <v>2093.7864244056359</v>
      </c>
      <c r="BV113" s="11">
        <v>2172.8574253488505</v>
      </c>
      <c r="BW113" s="11">
        <v>2191.8290547309048</v>
      </c>
      <c r="BX113" s="11">
        <v>2295.4935471481876</v>
      </c>
      <c r="BY113" s="11">
        <v>2324.6369620900828</v>
      </c>
      <c r="BZ113" s="11">
        <v>2412.5365562142952</v>
      </c>
      <c r="CA113" s="11">
        <v>2432.6327643351483</v>
      </c>
      <c r="CB113" s="11">
        <v>2466.8518007263533</v>
      </c>
      <c r="CC113" s="11">
        <v>2515.2508761381587</v>
      </c>
      <c r="CD113" s="11">
        <v>2622.1218445308405</v>
      </c>
      <c r="CE113" s="11">
        <v>2708.3090496803202</v>
      </c>
      <c r="CF113" s="11">
        <v>2796.8178431894862</v>
      </c>
      <c r="CG113" s="11">
        <v>2873.8082765070517</v>
      </c>
      <c r="CH113" s="11">
        <v>3061.6775590172806</v>
      </c>
      <c r="CI113" s="11">
        <v>3133.3825096557152</v>
      </c>
      <c r="CJ113" s="11">
        <v>3320.0285201183906</v>
      </c>
      <c r="CK113" s="11">
        <v>3391.2986814978881</v>
      </c>
      <c r="CL113" s="11">
        <v>3478.6413522149041</v>
      </c>
      <c r="CM113" s="11">
        <v>3505.4667594392477</v>
      </c>
      <c r="CN113" s="11">
        <v>3552.1278475871927</v>
      </c>
      <c r="CO113" s="11">
        <v>3608.1458168222821</v>
      </c>
      <c r="CP113" s="11">
        <v>3687.4332746012733</v>
      </c>
      <c r="CQ113" s="11">
        <v>3737.1928476528274</v>
      </c>
      <c r="CR113" s="11">
        <v>3929.1744458657076</v>
      </c>
      <c r="CS113" s="11">
        <v>4104.0052570842136</v>
      </c>
      <c r="CT113" s="11">
        <v>4176.4577406368426</v>
      </c>
      <c r="CU113" s="11">
        <v>4203.4628929622522</v>
      </c>
      <c r="CV113" s="11">
        <v>4243.0993420587138</v>
      </c>
      <c r="CW113" s="11">
        <v>4338.9296512059445</v>
      </c>
      <c r="CX113" s="11">
        <v>4464.5231926731885</v>
      </c>
      <c r="CY113" s="11">
        <v>4524.2760657256158</v>
      </c>
      <c r="CZ113" s="11">
        <v>4578.6984197787751</v>
      </c>
      <c r="DA113" s="11">
        <v>4625.9862234456259</v>
      </c>
      <c r="DB113" s="11">
        <v>4670.5685961378485</v>
      </c>
      <c r="DC113" s="11">
        <v>4713.1890396674316</v>
      </c>
      <c r="DD113" s="11">
        <v>4798.4137717572912</v>
      </c>
      <c r="DE113" s="11">
        <v>4807.037159512015</v>
      </c>
      <c r="DF113" s="11">
        <v>4833.3595568537676</v>
      </c>
      <c r="DG113" s="11">
        <v>4837.4660928582471</v>
      </c>
      <c r="DH113" s="11">
        <v>4868.9105840188495</v>
      </c>
      <c r="DI113" s="11">
        <v>4890.8441073800923</v>
      </c>
      <c r="DJ113" s="11">
        <v>4933.7892254471935</v>
      </c>
      <c r="DK113" s="11">
        <v>5000.7579650678817</v>
      </c>
      <c r="DL113" s="11">
        <v>5355.0982520495172</v>
      </c>
      <c r="DM113" s="11">
        <v>5481.4636259201425</v>
      </c>
      <c r="DN113" s="11">
        <v>5566.547527242612</v>
      </c>
      <c r="DO113" s="11">
        <v>5659.2630610073802</v>
      </c>
      <c r="DP113" s="11">
        <v>5693.1558385127737</v>
      </c>
      <c r="DQ113" s="11">
        <v>5776.9445825899438</v>
      </c>
      <c r="DR113" s="11">
        <v>5792.6247187292447</v>
      </c>
      <c r="DS113" s="11">
        <v>5803.4741841190025</v>
      </c>
      <c r="DT113" s="11">
        <v>5813.7715248560444</v>
      </c>
      <c r="DU113" s="11">
        <v>5824.9346720622971</v>
      </c>
      <c r="DV113" s="11">
        <v>5825.1745121438535</v>
      </c>
      <c r="DW113" s="11">
        <v>5821.2504329611656</v>
      </c>
      <c r="DX113" s="11">
        <v>5744.9467721272558</v>
      </c>
      <c r="DY113" s="11">
        <v>5825.3656271915142</v>
      </c>
      <c r="DZ113" s="11">
        <v>5822.8710960649087</v>
      </c>
      <c r="EA113" s="11">
        <v>5848.1092840949059</v>
      </c>
      <c r="EB113" s="11">
        <v>5986.6876289379934</v>
      </c>
      <c r="EC113" s="11">
        <v>6020.0909995452303</v>
      </c>
      <c r="ED113" s="11">
        <v>6207.0095294329822</v>
      </c>
      <c r="EE113" s="11">
        <v>6268.6393389472287</v>
      </c>
      <c r="EF113" s="11">
        <v>6478.5792596829533</v>
      </c>
      <c r="EG113" s="11">
        <v>6641.8090630503166</v>
      </c>
      <c r="EH113" s="11">
        <v>6783.6444952193469</v>
      </c>
      <c r="EI113" s="11">
        <v>6896.9965306641579</v>
      </c>
      <c r="EJ113" s="11">
        <v>6959.1088579445704</v>
      </c>
      <c r="EK113" s="11">
        <v>7002.153431776841</v>
      </c>
      <c r="EL113" s="11">
        <v>7073.1953672712252</v>
      </c>
      <c r="EM113" s="11">
        <v>7075.3262845401323</v>
      </c>
      <c r="EN113" s="11">
        <v>7151.6879619664223</v>
      </c>
      <c r="EO113" s="11">
        <v>7240.8180322916714</v>
      </c>
      <c r="EP113" s="11">
        <v>7286.4661372792516</v>
      </c>
      <c r="EQ113" s="11">
        <v>7427.4147993236202</v>
      </c>
      <c r="ER113" s="11">
        <v>7503.528752018271</v>
      </c>
      <c r="ES113" s="11">
        <v>7641.9445001082595</v>
      </c>
      <c r="ET113" s="11">
        <v>7706.9969287432486</v>
      </c>
      <c r="EU113" s="11">
        <v>7783.839371621817</v>
      </c>
      <c r="EV113" s="11">
        <v>7848.003579749442</v>
      </c>
      <c r="EW113" s="11">
        <v>7920.0502191520318</v>
      </c>
      <c r="EX113" s="11">
        <v>8170.1976758281144</v>
      </c>
      <c r="EY113" s="11">
        <v>8253.8507761105539</v>
      </c>
      <c r="EZ113" s="11">
        <v>8427.0913450311855</v>
      </c>
      <c r="FA113" s="11">
        <v>8594.2438038042274</v>
      </c>
      <c r="FB113" s="11">
        <v>8676.6840382255305</v>
      </c>
      <c r="FC113" s="11">
        <v>8717.7247633272764</v>
      </c>
      <c r="FD113" s="11">
        <v>8771.4739760100674</v>
      </c>
      <c r="FE113" s="11">
        <v>8893.6135699383703</v>
      </c>
      <c r="FF113" s="11">
        <v>9065.0338004001496</v>
      </c>
      <c r="FG113" s="11">
        <v>9089.4518895774327</v>
      </c>
      <c r="FH113" s="11">
        <v>9132.4613225008943</v>
      </c>
      <c r="FI113" s="11">
        <v>9213.2517811949929</v>
      </c>
      <c r="FJ113" s="11">
        <v>9258.5529202091093</v>
      </c>
      <c r="FK113" s="11">
        <v>9276.9443705762678</v>
      </c>
      <c r="FL113" s="11">
        <v>9293.0114538271737</v>
      </c>
      <c r="FM113" s="11">
        <v>9300.2906392708373</v>
      </c>
      <c r="FN113" s="11">
        <v>9335.0232682876049</v>
      </c>
      <c r="FO113" s="11">
        <v>9357.4087411423534</v>
      </c>
      <c r="FP113" s="11">
        <v>9382.7990856108881</v>
      </c>
      <c r="FQ113" s="11">
        <v>9409.1385400335821</v>
      </c>
      <c r="FR113" s="11">
        <v>9421.1906549559717</v>
      </c>
      <c r="FS113" s="11">
        <v>9466.7581936920196</v>
      </c>
      <c r="FT113" s="11">
        <v>9539.1484753576369</v>
      </c>
      <c r="FU113" s="11">
        <v>9641.6738222451222</v>
      </c>
      <c r="FV113" s="11">
        <v>9779.017950426427</v>
      </c>
      <c r="FW113" s="11">
        <v>9821.434220159681</v>
      </c>
      <c r="FX113" s="11">
        <v>9838.135513969115</v>
      </c>
      <c r="FY113" s="11">
        <v>9857.4286615768779</v>
      </c>
      <c r="FZ113" s="11">
        <v>9874.2452191986067</v>
      </c>
      <c r="GA113" s="11">
        <v>9901.4547819486997</v>
      </c>
      <c r="GB113" s="11">
        <v>9922.9819174009899</v>
      </c>
      <c r="GC113" s="11">
        <v>9954.0976258923893</v>
      </c>
      <c r="GD113" s="11">
        <v>9988.1420165077998</v>
      </c>
      <c r="GE113" s="11">
        <v>10012.938672110253</v>
      </c>
      <c r="GF113" s="11">
        <v>10033.595547162446</v>
      </c>
      <c r="GG113" s="11">
        <v>10046.287288510401</v>
      </c>
      <c r="GH113" s="11">
        <v>10058.930188944694</v>
      </c>
      <c r="GI113" s="11">
        <v>10061.685839773543</v>
      </c>
      <c r="GJ113" s="11">
        <v>10069.693000556052</v>
      </c>
      <c r="GK113" s="11">
        <v>10072.225767656042</v>
      </c>
      <c r="GL113" s="11">
        <v>10085.43100008395</v>
      </c>
      <c r="GM113" s="11">
        <v>10068.550239778924</v>
      </c>
      <c r="GN113" s="11">
        <v>10074.736454623482</v>
      </c>
      <c r="GO113" s="11">
        <v>10079.642576567499</v>
      </c>
      <c r="GP113" s="11">
        <v>10084.992936379438</v>
      </c>
      <c r="GQ113" s="11">
        <v>10135.150250812301</v>
      </c>
      <c r="GR113" s="11">
        <v>10245.248897921485</v>
      </c>
      <c r="GS113" s="11">
        <v>10388.066699844365</v>
      </c>
      <c r="GT113" s="11">
        <v>10449.516134437868</v>
      </c>
      <c r="GU113" s="11">
        <v>10467.896842447322</v>
      </c>
      <c r="GV113" s="11">
        <v>10492.830609653456</v>
      </c>
      <c r="GW113" s="11">
        <v>10519.601462543904</v>
      </c>
      <c r="GX113" s="11">
        <v>10547.440830723548</v>
      </c>
      <c r="GY113" s="11">
        <v>10567.944609991304</v>
      </c>
      <c r="GZ113" s="11">
        <v>10713.159231175461</v>
      </c>
      <c r="HA113" s="11">
        <v>10734.226971408629</v>
      </c>
      <c r="HB113" s="11">
        <v>10749.920198918937</v>
      </c>
      <c r="HC113" s="11">
        <v>10766.345728825368</v>
      </c>
      <c r="HD113" s="11">
        <v>10778.514271849044</v>
      </c>
      <c r="HE113" s="11">
        <v>10786.519833673112</v>
      </c>
      <c r="HF113" s="11">
        <v>10772.164055953479</v>
      </c>
      <c r="HG113" s="11">
        <v>10808.0281462408</v>
      </c>
      <c r="HH113" s="11">
        <v>10805.218393617286</v>
      </c>
      <c r="HI113" s="11">
        <v>10824.937222917126</v>
      </c>
      <c r="HJ113" s="11">
        <v>10829.478183856889</v>
      </c>
      <c r="HK113" s="11">
        <v>10815.249208961885</v>
      </c>
      <c r="HL113" s="11">
        <v>10801.9635334499</v>
      </c>
      <c r="HM113" s="11">
        <v>10748.055877674638</v>
      </c>
      <c r="HN113" s="11">
        <v>10675.226257243699</v>
      </c>
      <c r="HO113" s="11">
        <v>10616.797962526314</v>
      </c>
      <c r="HP113" s="11">
        <v>10624.131374686811</v>
      </c>
      <c r="HQ113" s="11">
        <v>10611.127200117844</v>
      </c>
      <c r="HR113" s="11">
        <v>10507.120910763781</v>
      </c>
      <c r="HS113" s="11">
        <v>10501.959530384433</v>
      </c>
      <c r="HT113" s="11">
        <v>10503.380998434217</v>
      </c>
      <c r="HU113" s="11">
        <v>10459.233620469293</v>
      </c>
      <c r="HV113" s="11">
        <v>10453.396412270602</v>
      </c>
      <c r="HW113" s="11">
        <v>10453.196700018136</v>
      </c>
      <c r="HX113" s="11">
        <v>10458.037755011774</v>
      </c>
      <c r="HY113" s="11">
        <v>10464.465320736488</v>
      </c>
      <c r="HZ113" s="11">
        <v>10463.582721919323</v>
      </c>
      <c r="IA113" s="11">
        <v>10555.599234303039</v>
      </c>
      <c r="IB113" s="11">
        <v>10665.179016159778</v>
      </c>
      <c r="IC113" s="11">
        <v>10699.461477296431</v>
      </c>
      <c r="ID113" s="11">
        <v>10734.401411436105</v>
      </c>
      <c r="IE113" s="11">
        <v>10764.842637469441</v>
      </c>
      <c r="IF113" s="11">
        <v>10788.809487309522</v>
      </c>
      <c r="IG113" s="11">
        <v>10893.508794984076</v>
      </c>
      <c r="IH113" s="11">
        <v>10919.815974389829</v>
      </c>
      <c r="II113" s="11">
        <v>10956.832605345633</v>
      </c>
      <c r="IJ113" s="11">
        <v>10989.666307677073</v>
      </c>
      <c r="IK113" s="11">
        <v>11038.487673130592</v>
      </c>
      <c r="IL113" s="11">
        <v>11075.926791218846</v>
      </c>
      <c r="IM113" s="11">
        <v>11116.926617451812</v>
      </c>
      <c r="IN113" s="11">
        <v>11177.721404388481</v>
      </c>
      <c r="IO113" s="11">
        <v>11312.276911003804</v>
      </c>
      <c r="IP113" s="11">
        <v>11343.632583027649</v>
      </c>
      <c r="IQ113" s="11">
        <v>11342.116648052108</v>
      </c>
      <c r="IR113" s="11">
        <v>11389.92538944361</v>
      </c>
      <c r="IS113" s="11">
        <v>11451.607982184751</v>
      </c>
      <c r="IT113" s="11">
        <v>11488.088840226816</v>
      </c>
      <c r="IU113" s="11">
        <v>11509.229065980831</v>
      </c>
      <c r="IV113" s="11">
        <v>11525.566108350193</v>
      </c>
      <c r="IW113" s="11">
        <v>11530.894620254085</v>
      </c>
      <c r="IX113" s="11">
        <v>11540.412080816301</v>
      </c>
      <c r="IY113" s="11">
        <v>11559.767237170692</v>
      </c>
      <c r="IZ113" s="11">
        <v>11598.021107070694</v>
      </c>
      <c r="JA113" s="11">
        <v>11644.276268095444</v>
      </c>
      <c r="JB113" s="11">
        <v>11732.382922355064</v>
      </c>
      <c r="JC113" s="11">
        <v>11840.096435748903</v>
      </c>
      <c r="JD113" s="11">
        <v>11921.442572214779</v>
      </c>
      <c r="JE113" s="11">
        <v>11941.96712556025</v>
      </c>
      <c r="JF113" s="11">
        <v>11957.586502006563</v>
      </c>
      <c r="JG113" s="11">
        <v>11960.440759779864</v>
      </c>
      <c r="JH113" s="11">
        <v>12043.869779985902</v>
      </c>
      <c r="JI113" s="11">
        <v>12090.828793968145</v>
      </c>
      <c r="JJ113" s="11">
        <v>12099.207356850964</v>
      </c>
      <c r="JK113" s="11">
        <v>12064.187835913004</v>
      </c>
      <c r="JL113" s="11">
        <v>12106.644589823976</v>
      </c>
      <c r="JM113" s="11">
        <v>12102.558724647608</v>
      </c>
      <c r="JN113" s="11">
        <v>12044.349310296213</v>
      </c>
      <c r="JO113" s="11">
        <v>12147.414606839688</v>
      </c>
      <c r="JP113" s="11">
        <v>12239.360545986052</v>
      </c>
      <c r="JQ113" s="11">
        <v>12252.546981648733</v>
      </c>
      <c r="JR113" s="11">
        <v>12299.233013174477</v>
      </c>
      <c r="JS113" s="11">
        <v>12339.324485688019</v>
      </c>
      <c r="JT113" s="11">
        <v>12471.100725768529</v>
      </c>
      <c r="JU113" s="11">
        <v>12532.427515146897</v>
      </c>
      <c r="JV113" s="11">
        <v>12507.673831402115</v>
      </c>
      <c r="JW113" s="11">
        <v>12457.455614308014</v>
      </c>
      <c r="JX113" s="11">
        <v>12464.355269788801</v>
      </c>
      <c r="JY113" s="11">
        <v>12461.100810222477</v>
      </c>
      <c r="JZ113" s="11">
        <v>12451.973772389019</v>
      </c>
      <c r="KA113" s="11">
        <v>12446.429094667041</v>
      </c>
      <c r="KB113" s="11">
        <v>12443.001658813047</v>
      </c>
      <c r="KC113" s="11">
        <v>12431.24054046872</v>
      </c>
      <c r="KD113" s="11">
        <v>12416.702930404357</v>
      </c>
      <c r="KE113" s="11">
        <v>12412.520930932924</v>
      </c>
      <c r="KF113" s="11">
        <v>12419.790417483538</v>
      </c>
      <c r="KG113" s="11">
        <v>12419.406267517794</v>
      </c>
      <c r="KH113" s="11">
        <v>12431.932074979568</v>
      </c>
      <c r="KI113" s="11">
        <v>12428.799040342261</v>
      </c>
      <c r="KJ113" s="11">
        <v>12446.273580137449</v>
      </c>
      <c r="KK113" s="11">
        <v>12447.956030445448</v>
      </c>
      <c r="KL113" s="23"/>
      <c r="KM113" s="11">
        <f>SMALL(Tabela2[[#This Row],[1]:[285]],1)</f>
        <v>0.83458663983971793</v>
      </c>
      <c r="KN113" s="11">
        <f>MATCH(Tabela2[[#This Row],[1° menor]],Tabela2[[#This Row],[1]:[285]],0)</f>
        <v>1</v>
      </c>
      <c r="KO11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13" s="11">
        <f>VLOOKUP(Tabela2[[#This Row],[Shape]],shape!A:D,4,0)+VLOOKUP(Tabela2[[#This Row],[Shape]]+1,shape!A:E,5,0)*Tabela2[[#This Row],[% avanc]]</f>
        <v>3.8776556234191881</v>
      </c>
      <c r="KQ113" s="15">
        <f>Tabela2[[#This Row],[8686,881807]]/Tabela2[[#Headers],[8686,881807]]</f>
        <v>4.4638061269517033E-4</v>
      </c>
      <c r="KR113" s="11">
        <f>Tabela2[[#This Row],[8686,881807]]-KP112</f>
        <v>0</v>
      </c>
      <c r="KS113" s="11">
        <f>(Tabela2[[#This Row],[hora bus]]-H112)*86400</f>
        <v>45.000000461004674</v>
      </c>
      <c r="KT113" s="11">
        <f>Tabela2[[#This Row],[desloc]]/Tabela2[[#This Row],[seconds]]</f>
        <v>0</v>
      </c>
      <c r="KU113" s="11">
        <f>Tabela2[[#This Row],[spd m/s]]*3.6</f>
        <v>0</v>
      </c>
      <c r="KV113" s="23"/>
      <c r="KW113" s="22">
        <f t="shared" si="18"/>
        <v>0</v>
      </c>
      <c r="KX113" s="23">
        <f t="shared" si="19"/>
        <v>0.5</v>
      </c>
      <c r="KY113" s="23">
        <f t="shared" si="20"/>
        <v>1</v>
      </c>
      <c r="KZ113" s="23">
        <f t="shared" si="21"/>
        <v>52</v>
      </c>
      <c r="LA113" s="23">
        <f t="shared" si="22"/>
        <v>0</v>
      </c>
      <c r="LB113" s="23">
        <f t="shared" si="23"/>
        <v>1</v>
      </c>
      <c r="LC113" s="23">
        <f t="shared" si="24"/>
        <v>52</v>
      </c>
      <c r="LD113" s="23">
        <f t="shared" si="25"/>
        <v>0</v>
      </c>
      <c r="LE113" s="23">
        <f t="shared" si="26"/>
        <v>3.8776556234191881</v>
      </c>
      <c r="LF113" s="22">
        <f t="shared" si="35"/>
        <v>0</v>
      </c>
      <c r="LG113" s="23">
        <f t="shared" si="27"/>
        <v>0.5</v>
      </c>
      <c r="LH113" s="23">
        <f t="shared" si="28"/>
        <v>0.5</v>
      </c>
      <c r="LI113" s="23">
        <f t="shared" si="29"/>
        <v>8544.8116110658502</v>
      </c>
      <c r="LJ113" s="23">
        <f t="shared" si="30"/>
        <v>3.8776556234191881</v>
      </c>
      <c r="LK113" s="23">
        <f t="shared" si="31"/>
        <v>0.5</v>
      </c>
      <c r="LL113" s="23">
        <f t="shared" si="32"/>
        <v>0</v>
      </c>
      <c r="LM113" s="23">
        <f t="shared" si="33"/>
        <v>1</v>
      </c>
      <c r="LN113" s="23">
        <f t="shared" si="34"/>
        <v>1</v>
      </c>
    </row>
    <row r="114" spans="1:326" x14ac:dyDescent="0.25">
      <c r="A114" s="22">
        <v>84</v>
      </c>
      <c r="B114" s="22">
        <v>1</v>
      </c>
      <c r="C114" s="23" t="s">
        <v>1385</v>
      </c>
      <c r="D114" s="22">
        <v>332</v>
      </c>
      <c r="E114" s="24">
        <v>0.90486111111111112</v>
      </c>
      <c r="F114" s="23" t="s">
        <v>721</v>
      </c>
      <c r="G114" s="23" t="b">
        <v>1</v>
      </c>
      <c r="H114" s="25">
        <v>43538.905266203707</v>
      </c>
      <c r="I114" s="26" t="s">
        <v>681</v>
      </c>
      <c r="J114" s="23" t="s">
        <v>682</v>
      </c>
      <c r="K114" s="11">
        <f>IF(AND(Tabela2[[#This Row],[hora bus]]=H113,Tabela2[[#This Row],[lat bus]]=I113,Tabela2[[#This Row],[lon bus]]=J113),1,0)</f>
        <v>0</v>
      </c>
      <c r="L114" s="23"/>
      <c r="M114" s="11">
        <v>190</v>
      </c>
      <c r="N114" s="11">
        <v>0.83458663983971793</v>
      </c>
      <c r="O114" s="11">
        <v>1.3984196839489078</v>
      </c>
      <c r="P114" s="11">
        <v>9.4267941257220311</v>
      </c>
      <c r="Q114" s="11">
        <v>19.688773108132185</v>
      </c>
      <c r="R114" s="11">
        <v>75.195397337780264</v>
      </c>
      <c r="S114" s="11">
        <v>159.30451526494889</v>
      </c>
      <c r="T114" s="11">
        <v>180.18195583801287</v>
      </c>
      <c r="U114" s="11">
        <v>199.79338924508923</v>
      </c>
      <c r="V114" s="11">
        <v>211.09716553928146</v>
      </c>
      <c r="W114" s="11">
        <v>227.14293750271159</v>
      </c>
      <c r="X114" s="11">
        <v>239.59169647723874</v>
      </c>
      <c r="Y114" s="11">
        <v>250.11206903549589</v>
      </c>
      <c r="Z114" s="11">
        <v>275.30364977201225</v>
      </c>
      <c r="AA114" s="11">
        <v>294.46895517304961</v>
      </c>
      <c r="AB114" s="11">
        <v>320.19106785367666</v>
      </c>
      <c r="AC114" s="11">
        <v>332.17949791971603</v>
      </c>
      <c r="AD114" s="11">
        <v>348.04076670293443</v>
      </c>
      <c r="AE114" s="11">
        <v>372.23091522388552</v>
      </c>
      <c r="AF114" s="11">
        <v>373.05585750378327</v>
      </c>
      <c r="AG114" s="11">
        <v>433.84569918205443</v>
      </c>
      <c r="AH114" s="11">
        <v>469.02374511556127</v>
      </c>
      <c r="AI114" s="11">
        <v>499.67607388344703</v>
      </c>
      <c r="AJ114" s="11">
        <v>523.47830821792434</v>
      </c>
      <c r="AK114" s="11">
        <v>544.81141607945688</v>
      </c>
      <c r="AL114" s="11">
        <v>559.9004097040812</v>
      </c>
      <c r="AM114" s="11">
        <v>585.98771261657532</v>
      </c>
      <c r="AN114" s="11">
        <v>594.50788944836063</v>
      </c>
      <c r="AO114" s="11">
        <v>599.8950753359245</v>
      </c>
      <c r="AP114" s="11">
        <v>602.43355425919754</v>
      </c>
      <c r="AQ114" s="11">
        <v>609.53499398530153</v>
      </c>
      <c r="AR114" s="11">
        <v>609.5933977620092</v>
      </c>
      <c r="AS114" s="11">
        <v>603.71880286526709</v>
      </c>
      <c r="AT114" s="11">
        <v>609.45835281434404</v>
      </c>
      <c r="AU114" s="11">
        <v>613.60649452394352</v>
      </c>
      <c r="AV114" s="11">
        <v>605.61020293550882</v>
      </c>
      <c r="AW114" s="11">
        <v>608.32810058706082</v>
      </c>
      <c r="AX114" s="11">
        <v>622.97194103037293</v>
      </c>
      <c r="AY114" s="11">
        <v>642.28327131710535</v>
      </c>
      <c r="AZ114" s="11">
        <v>665.20596166221469</v>
      </c>
      <c r="BA114" s="11">
        <v>691.17393543887101</v>
      </c>
      <c r="BB114" s="11">
        <v>724.84333895562133</v>
      </c>
      <c r="BC114" s="11">
        <v>773.63812755161598</v>
      </c>
      <c r="BD114" s="11">
        <v>844.46226035941891</v>
      </c>
      <c r="BE114" s="11">
        <v>911.23618194706376</v>
      </c>
      <c r="BF114" s="11">
        <v>932.86527223275039</v>
      </c>
      <c r="BG114" s="11">
        <v>958.04135839229252</v>
      </c>
      <c r="BH114" s="11">
        <v>1001.7149381650798</v>
      </c>
      <c r="BI114" s="11">
        <v>1024.9959211584271</v>
      </c>
      <c r="BJ114" s="11">
        <v>1048.1727764714142</v>
      </c>
      <c r="BK114" s="11">
        <v>1080.0184074949607</v>
      </c>
      <c r="BL114" s="11">
        <v>1163.4808684345098</v>
      </c>
      <c r="BM114" s="11">
        <v>1429.3703496024175</v>
      </c>
      <c r="BN114" s="11">
        <v>1610.1385446972781</v>
      </c>
      <c r="BO114" s="11">
        <v>1664.0038873728233</v>
      </c>
      <c r="BP114" s="11">
        <v>1794.1242484398404</v>
      </c>
      <c r="BQ114" s="11">
        <v>1818.9378647754288</v>
      </c>
      <c r="BR114" s="11">
        <v>1920.5792764721948</v>
      </c>
      <c r="BS114" s="11">
        <v>2023.456323096907</v>
      </c>
      <c r="BT114" s="11">
        <v>2062.7199622631242</v>
      </c>
      <c r="BU114" s="11">
        <v>2093.7864244056359</v>
      </c>
      <c r="BV114" s="11">
        <v>2172.8574253488505</v>
      </c>
      <c r="BW114" s="11">
        <v>2191.8290547309048</v>
      </c>
      <c r="BX114" s="11">
        <v>2295.4935471481876</v>
      </c>
      <c r="BY114" s="11">
        <v>2324.6369620900828</v>
      </c>
      <c r="BZ114" s="11">
        <v>2412.5365562142952</v>
      </c>
      <c r="CA114" s="11">
        <v>2432.6327643351483</v>
      </c>
      <c r="CB114" s="11">
        <v>2466.8518007263533</v>
      </c>
      <c r="CC114" s="11">
        <v>2515.2508761381587</v>
      </c>
      <c r="CD114" s="11">
        <v>2622.1218445308405</v>
      </c>
      <c r="CE114" s="11">
        <v>2708.3090496803202</v>
      </c>
      <c r="CF114" s="11">
        <v>2796.8178431894862</v>
      </c>
      <c r="CG114" s="11">
        <v>2873.8082765070517</v>
      </c>
      <c r="CH114" s="11">
        <v>3061.6775590172806</v>
      </c>
      <c r="CI114" s="11">
        <v>3133.3825096557152</v>
      </c>
      <c r="CJ114" s="11">
        <v>3320.0285201183906</v>
      </c>
      <c r="CK114" s="11">
        <v>3391.2986814978881</v>
      </c>
      <c r="CL114" s="11">
        <v>3478.6413522149041</v>
      </c>
      <c r="CM114" s="11">
        <v>3505.4667594392477</v>
      </c>
      <c r="CN114" s="11">
        <v>3552.1278475871927</v>
      </c>
      <c r="CO114" s="11">
        <v>3608.1458168222821</v>
      </c>
      <c r="CP114" s="11">
        <v>3687.4332746012733</v>
      </c>
      <c r="CQ114" s="11">
        <v>3737.1928476528274</v>
      </c>
      <c r="CR114" s="11">
        <v>3929.1744458657076</v>
      </c>
      <c r="CS114" s="11">
        <v>4104.0052570842136</v>
      </c>
      <c r="CT114" s="11">
        <v>4176.4577406368426</v>
      </c>
      <c r="CU114" s="11">
        <v>4203.4628929622522</v>
      </c>
      <c r="CV114" s="11">
        <v>4243.0993420587138</v>
      </c>
      <c r="CW114" s="11">
        <v>4338.9296512059445</v>
      </c>
      <c r="CX114" s="11">
        <v>4464.5231926731885</v>
      </c>
      <c r="CY114" s="11">
        <v>4524.2760657256158</v>
      </c>
      <c r="CZ114" s="11">
        <v>4578.6984197787751</v>
      </c>
      <c r="DA114" s="11">
        <v>4625.9862234456259</v>
      </c>
      <c r="DB114" s="11">
        <v>4670.5685961378485</v>
      </c>
      <c r="DC114" s="11">
        <v>4713.1890396674316</v>
      </c>
      <c r="DD114" s="11">
        <v>4798.4137717572912</v>
      </c>
      <c r="DE114" s="11">
        <v>4807.037159512015</v>
      </c>
      <c r="DF114" s="11">
        <v>4833.3595568537676</v>
      </c>
      <c r="DG114" s="11">
        <v>4837.4660928582471</v>
      </c>
      <c r="DH114" s="11">
        <v>4868.9105840188495</v>
      </c>
      <c r="DI114" s="11">
        <v>4890.8441073800923</v>
      </c>
      <c r="DJ114" s="11">
        <v>4933.7892254471935</v>
      </c>
      <c r="DK114" s="11">
        <v>5000.7579650678817</v>
      </c>
      <c r="DL114" s="11">
        <v>5355.0982520495172</v>
      </c>
      <c r="DM114" s="11">
        <v>5481.4636259201425</v>
      </c>
      <c r="DN114" s="11">
        <v>5566.547527242612</v>
      </c>
      <c r="DO114" s="11">
        <v>5659.2630610073802</v>
      </c>
      <c r="DP114" s="11">
        <v>5693.1558385127737</v>
      </c>
      <c r="DQ114" s="11">
        <v>5776.9445825899438</v>
      </c>
      <c r="DR114" s="11">
        <v>5792.6247187292447</v>
      </c>
      <c r="DS114" s="11">
        <v>5803.4741841190025</v>
      </c>
      <c r="DT114" s="11">
        <v>5813.7715248560444</v>
      </c>
      <c r="DU114" s="11">
        <v>5824.9346720622971</v>
      </c>
      <c r="DV114" s="11">
        <v>5825.1745121438535</v>
      </c>
      <c r="DW114" s="11">
        <v>5821.2504329611656</v>
      </c>
      <c r="DX114" s="11">
        <v>5744.9467721272558</v>
      </c>
      <c r="DY114" s="11">
        <v>5825.3656271915142</v>
      </c>
      <c r="DZ114" s="11">
        <v>5822.8710960649087</v>
      </c>
      <c r="EA114" s="11">
        <v>5848.1092840949059</v>
      </c>
      <c r="EB114" s="11">
        <v>5986.6876289379934</v>
      </c>
      <c r="EC114" s="11">
        <v>6020.0909995452303</v>
      </c>
      <c r="ED114" s="11">
        <v>6207.0095294329822</v>
      </c>
      <c r="EE114" s="11">
        <v>6268.6393389472287</v>
      </c>
      <c r="EF114" s="11">
        <v>6478.5792596829533</v>
      </c>
      <c r="EG114" s="11">
        <v>6641.8090630503166</v>
      </c>
      <c r="EH114" s="11">
        <v>6783.6444952193469</v>
      </c>
      <c r="EI114" s="11">
        <v>6896.9965306641579</v>
      </c>
      <c r="EJ114" s="11">
        <v>6959.1088579445704</v>
      </c>
      <c r="EK114" s="11">
        <v>7002.153431776841</v>
      </c>
      <c r="EL114" s="11">
        <v>7073.1953672712252</v>
      </c>
      <c r="EM114" s="11">
        <v>7075.3262845401323</v>
      </c>
      <c r="EN114" s="11">
        <v>7151.6879619664223</v>
      </c>
      <c r="EO114" s="11">
        <v>7240.8180322916714</v>
      </c>
      <c r="EP114" s="11">
        <v>7286.4661372792516</v>
      </c>
      <c r="EQ114" s="11">
        <v>7427.4147993236202</v>
      </c>
      <c r="ER114" s="11">
        <v>7503.528752018271</v>
      </c>
      <c r="ES114" s="11">
        <v>7641.9445001082595</v>
      </c>
      <c r="ET114" s="11">
        <v>7706.9969287432486</v>
      </c>
      <c r="EU114" s="11">
        <v>7783.839371621817</v>
      </c>
      <c r="EV114" s="11">
        <v>7848.003579749442</v>
      </c>
      <c r="EW114" s="11">
        <v>7920.0502191520318</v>
      </c>
      <c r="EX114" s="11">
        <v>8170.1976758281144</v>
      </c>
      <c r="EY114" s="11">
        <v>8253.8507761105539</v>
      </c>
      <c r="EZ114" s="11">
        <v>8427.0913450311855</v>
      </c>
      <c r="FA114" s="11">
        <v>8594.2438038042274</v>
      </c>
      <c r="FB114" s="11">
        <v>8676.6840382255305</v>
      </c>
      <c r="FC114" s="11">
        <v>8717.7247633272764</v>
      </c>
      <c r="FD114" s="11">
        <v>8771.4739760100674</v>
      </c>
      <c r="FE114" s="11">
        <v>8893.6135699383703</v>
      </c>
      <c r="FF114" s="11">
        <v>9065.0338004001496</v>
      </c>
      <c r="FG114" s="11">
        <v>9089.4518895774327</v>
      </c>
      <c r="FH114" s="11">
        <v>9132.4613225008943</v>
      </c>
      <c r="FI114" s="11">
        <v>9213.2517811949929</v>
      </c>
      <c r="FJ114" s="11">
        <v>9258.5529202091093</v>
      </c>
      <c r="FK114" s="11">
        <v>9276.9443705762678</v>
      </c>
      <c r="FL114" s="11">
        <v>9293.0114538271737</v>
      </c>
      <c r="FM114" s="11">
        <v>9300.2906392708373</v>
      </c>
      <c r="FN114" s="11">
        <v>9335.0232682876049</v>
      </c>
      <c r="FO114" s="11">
        <v>9357.4087411423534</v>
      </c>
      <c r="FP114" s="11">
        <v>9382.7990856108881</v>
      </c>
      <c r="FQ114" s="11">
        <v>9409.1385400335821</v>
      </c>
      <c r="FR114" s="11">
        <v>9421.1906549559717</v>
      </c>
      <c r="FS114" s="11">
        <v>9466.7581936920196</v>
      </c>
      <c r="FT114" s="11">
        <v>9539.1484753576369</v>
      </c>
      <c r="FU114" s="11">
        <v>9641.6738222451222</v>
      </c>
      <c r="FV114" s="11">
        <v>9779.017950426427</v>
      </c>
      <c r="FW114" s="11">
        <v>9821.434220159681</v>
      </c>
      <c r="FX114" s="11">
        <v>9838.135513969115</v>
      </c>
      <c r="FY114" s="11">
        <v>9857.4286615768779</v>
      </c>
      <c r="FZ114" s="11">
        <v>9874.2452191986067</v>
      </c>
      <c r="GA114" s="11">
        <v>9901.4547819486997</v>
      </c>
      <c r="GB114" s="11">
        <v>9922.9819174009899</v>
      </c>
      <c r="GC114" s="11">
        <v>9954.0976258923893</v>
      </c>
      <c r="GD114" s="11">
        <v>9988.1420165077998</v>
      </c>
      <c r="GE114" s="11">
        <v>10012.938672110253</v>
      </c>
      <c r="GF114" s="11">
        <v>10033.595547162446</v>
      </c>
      <c r="GG114" s="11">
        <v>10046.287288510401</v>
      </c>
      <c r="GH114" s="11">
        <v>10058.930188944694</v>
      </c>
      <c r="GI114" s="11">
        <v>10061.685839773543</v>
      </c>
      <c r="GJ114" s="11">
        <v>10069.693000556052</v>
      </c>
      <c r="GK114" s="11">
        <v>10072.225767656042</v>
      </c>
      <c r="GL114" s="11">
        <v>10085.43100008395</v>
      </c>
      <c r="GM114" s="11">
        <v>10068.550239778924</v>
      </c>
      <c r="GN114" s="11">
        <v>10074.736454623482</v>
      </c>
      <c r="GO114" s="11">
        <v>10079.642576567499</v>
      </c>
      <c r="GP114" s="11">
        <v>10084.992936379438</v>
      </c>
      <c r="GQ114" s="11">
        <v>10135.150250812301</v>
      </c>
      <c r="GR114" s="11">
        <v>10245.248897921485</v>
      </c>
      <c r="GS114" s="11">
        <v>10388.066699844365</v>
      </c>
      <c r="GT114" s="11">
        <v>10449.516134437868</v>
      </c>
      <c r="GU114" s="11">
        <v>10467.896842447322</v>
      </c>
      <c r="GV114" s="11">
        <v>10492.830609653456</v>
      </c>
      <c r="GW114" s="11">
        <v>10519.601462543904</v>
      </c>
      <c r="GX114" s="11">
        <v>10547.440830723548</v>
      </c>
      <c r="GY114" s="11">
        <v>10567.944609991304</v>
      </c>
      <c r="GZ114" s="11">
        <v>10713.159231175461</v>
      </c>
      <c r="HA114" s="11">
        <v>10734.226971408629</v>
      </c>
      <c r="HB114" s="11">
        <v>10749.920198918937</v>
      </c>
      <c r="HC114" s="11">
        <v>10766.345728825368</v>
      </c>
      <c r="HD114" s="11">
        <v>10778.514271849044</v>
      </c>
      <c r="HE114" s="11">
        <v>10786.519833673112</v>
      </c>
      <c r="HF114" s="11">
        <v>10772.164055953479</v>
      </c>
      <c r="HG114" s="11">
        <v>10808.0281462408</v>
      </c>
      <c r="HH114" s="11">
        <v>10805.218393617286</v>
      </c>
      <c r="HI114" s="11">
        <v>10824.937222917126</v>
      </c>
      <c r="HJ114" s="11">
        <v>10829.478183856889</v>
      </c>
      <c r="HK114" s="11">
        <v>10815.249208961885</v>
      </c>
      <c r="HL114" s="11">
        <v>10801.9635334499</v>
      </c>
      <c r="HM114" s="11">
        <v>10748.055877674638</v>
      </c>
      <c r="HN114" s="11">
        <v>10675.226257243699</v>
      </c>
      <c r="HO114" s="11">
        <v>10616.797962526314</v>
      </c>
      <c r="HP114" s="11">
        <v>10624.131374686811</v>
      </c>
      <c r="HQ114" s="11">
        <v>10611.127200117844</v>
      </c>
      <c r="HR114" s="11">
        <v>10507.120910763781</v>
      </c>
      <c r="HS114" s="11">
        <v>10501.959530384433</v>
      </c>
      <c r="HT114" s="11">
        <v>10503.380998434217</v>
      </c>
      <c r="HU114" s="11">
        <v>10459.233620469293</v>
      </c>
      <c r="HV114" s="11">
        <v>10453.396412270602</v>
      </c>
      <c r="HW114" s="11">
        <v>10453.196700018136</v>
      </c>
      <c r="HX114" s="11">
        <v>10458.037755011774</v>
      </c>
      <c r="HY114" s="11">
        <v>10464.465320736488</v>
      </c>
      <c r="HZ114" s="11">
        <v>10463.582721919323</v>
      </c>
      <c r="IA114" s="11">
        <v>10555.599234303039</v>
      </c>
      <c r="IB114" s="11">
        <v>10665.179016159778</v>
      </c>
      <c r="IC114" s="11">
        <v>10699.461477296431</v>
      </c>
      <c r="ID114" s="11">
        <v>10734.401411436105</v>
      </c>
      <c r="IE114" s="11">
        <v>10764.842637469441</v>
      </c>
      <c r="IF114" s="11">
        <v>10788.809487309522</v>
      </c>
      <c r="IG114" s="11">
        <v>10893.508794984076</v>
      </c>
      <c r="IH114" s="11">
        <v>10919.815974389829</v>
      </c>
      <c r="II114" s="11">
        <v>10956.832605345633</v>
      </c>
      <c r="IJ114" s="11">
        <v>10989.666307677073</v>
      </c>
      <c r="IK114" s="11">
        <v>11038.487673130592</v>
      </c>
      <c r="IL114" s="11">
        <v>11075.926791218846</v>
      </c>
      <c r="IM114" s="11">
        <v>11116.926617451812</v>
      </c>
      <c r="IN114" s="11">
        <v>11177.721404388481</v>
      </c>
      <c r="IO114" s="11">
        <v>11312.276911003804</v>
      </c>
      <c r="IP114" s="11">
        <v>11343.632583027649</v>
      </c>
      <c r="IQ114" s="11">
        <v>11342.116648052108</v>
      </c>
      <c r="IR114" s="11">
        <v>11389.92538944361</v>
      </c>
      <c r="IS114" s="11">
        <v>11451.607982184751</v>
      </c>
      <c r="IT114" s="11">
        <v>11488.088840226816</v>
      </c>
      <c r="IU114" s="11">
        <v>11509.229065980831</v>
      </c>
      <c r="IV114" s="11">
        <v>11525.566108350193</v>
      </c>
      <c r="IW114" s="11">
        <v>11530.894620254085</v>
      </c>
      <c r="IX114" s="11">
        <v>11540.412080816301</v>
      </c>
      <c r="IY114" s="11">
        <v>11559.767237170692</v>
      </c>
      <c r="IZ114" s="11">
        <v>11598.021107070694</v>
      </c>
      <c r="JA114" s="11">
        <v>11644.276268095444</v>
      </c>
      <c r="JB114" s="11">
        <v>11732.382922355064</v>
      </c>
      <c r="JC114" s="11">
        <v>11840.096435748903</v>
      </c>
      <c r="JD114" s="11">
        <v>11921.442572214779</v>
      </c>
      <c r="JE114" s="11">
        <v>11941.96712556025</v>
      </c>
      <c r="JF114" s="11">
        <v>11957.586502006563</v>
      </c>
      <c r="JG114" s="11">
        <v>11960.440759779864</v>
      </c>
      <c r="JH114" s="11">
        <v>12043.869779985902</v>
      </c>
      <c r="JI114" s="11">
        <v>12090.828793968145</v>
      </c>
      <c r="JJ114" s="11">
        <v>12099.207356850964</v>
      </c>
      <c r="JK114" s="11">
        <v>12064.187835913004</v>
      </c>
      <c r="JL114" s="11">
        <v>12106.644589823976</v>
      </c>
      <c r="JM114" s="11">
        <v>12102.558724647608</v>
      </c>
      <c r="JN114" s="11">
        <v>12044.349310296213</v>
      </c>
      <c r="JO114" s="11">
        <v>12147.414606839688</v>
      </c>
      <c r="JP114" s="11">
        <v>12239.360545986052</v>
      </c>
      <c r="JQ114" s="11">
        <v>12252.546981648733</v>
      </c>
      <c r="JR114" s="11">
        <v>12299.233013174477</v>
      </c>
      <c r="JS114" s="11">
        <v>12339.324485688019</v>
      </c>
      <c r="JT114" s="11">
        <v>12471.100725768529</v>
      </c>
      <c r="JU114" s="11">
        <v>12532.427515146897</v>
      </c>
      <c r="JV114" s="11">
        <v>12507.673831402115</v>
      </c>
      <c r="JW114" s="11">
        <v>12457.455614308014</v>
      </c>
      <c r="JX114" s="11">
        <v>12464.355269788801</v>
      </c>
      <c r="JY114" s="11">
        <v>12461.100810222477</v>
      </c>
      <c r="JZ114" s="11">
        <v>12451.973772389019</v>
      </c>
      <c r="KA114" s="11">
        <v>12446.429094667041</v>
      </c>
      <c r="KB114" s="11">
        <v>12443.001658813047</v>
      </c>
      <c r="KC114" s="11">
        <v>12431.24054046872</v>
      </c>
      <c r="KD114" s="11">
        <v>12416.702930404357</v>
      </c>
      <c r="KE114" s="11">
        <v>12412.520930932924</v>
      </c>
      <c r="KF114" s="11">
        <v>12419.790417483538</v>
      </c>
      <c r="KG114" s="11">
        <v>12419.406267517794</v>
      </c>
      <c r="KH114" s="11">
        <v>12431.932074979568</v>
      </c>
      <c r="KI114" s="11">
        <v>12428.799040342261</v>
      </c>
      <c r="KJ114" s="11">
        <v>12446.273580137449</v>
      </c>
      <c r="KK114" s="11">
        <v>12447.956030445448</v>
      </c>
      <c r="KL114" s="23"/>
      <c r="KM114" s="11">
        <f>SMALL(Tabela2[[#This Row],[1]:[285]],1)</f>
        <v>0.83458663983971793</v>
      </c>
      <c r="KN114" s="11">
        <f>MATCH(Tabela2[[#This Row],[1° menor]],Tabela2[[#This Row],[1]:[285]],0)</f>
        <v>1</v>
      </c>
      <c r="KO11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14" s="11">
        <f>VLOOKUP(Tabela2[[#This Row],[Shape]],shape!A:D,4,0)+VLOOKUP(Tabela2[[#This Row],[Shape]]+1,shape!A:E,5,0)*Tabela2[[#This Row],[% avanc]]</f>
        <v>3.8776556234191881</v>
      </c>
      <c r="KQ114" s="15">
        <f>Tabela2[[#This Row],[8686,881807]]/Tabela2[[#Headers],[8686,881807]]</f>
        <v>4.4638061269517033E-4</v>
      </c>
      <c r="KR114" s="11">
        <f>Tabela2[[#This Row],[8686,881807]]-KP113</f>
        <v>0</v>
      </c>
      <c r="KS114" s="11">
        <f>(Tabela2[[#This Row],[hora bus]]-H113)*86400</f>
        <v>46.000000066123903</v>
      </c>
      <c r="KT114" s="11">
        <f>Tabela2[[#This Row],[desloc]]/Tabela2[[#This Row],[seconds]]</f>
        <v>0</v>
      </c>
      <c r="KU114" s="11">
        <f>Tabela2[[#This Row],[spd m/s]]*3.6</f>
        <v>0</v>
      </c>
      <c r="KV114" s="23"/>
      <c r="KW114" s="22">
        <f t="shared" si="18"/>
        <v>0</v>
      </c>
      <c r="KX114" s="23">
        <f t="shared" si="19"/>
        <v>0.5</v>
      </c>
      <c r="KY114" s="23">
        <f t="shared" si="20"/>
        <v>1</v>
      </c>
      <c r="KZ114" s="23">
        <f t="shared" si="21"/>
        <v>51</v>
      </c>
      <c r="LA114" s="23">
        <f t="shared" si="22"/>
        <v>0</v>
      </c>
      <c r="LB114" s="23">
        <f t="shared" si="23"/>
        <v>1</v>
      </c>
      <c r="LC114" s="23">
        <f t="shared" si="24"/>
        <v>51</v>
      </c>
      <c r="LD114" s="23">
        <f t="shared" si="25"/>
        <v>0</v>
      </c>
      <c r="LE114" s="23">
        <f t="shared" si="26"/>
        <v>3.8776556234191881</v>
      </c>
      <c r="LF114" s="22">
        <f t="shared" si="35"/>
        <v>0</v>
      </c>
      <c r="LG114" s="23">
        <f t="shared" si="27"/>
        <v>0.5</v>
      </c>
      <c r="LH114" s="23">
        <f t="shared" si="28"/>
        <v>0.5</v>
      </c>
      <c r="LI114" s="23">
        <f t="shared" si="29"/>
        <v>8544.8116110658502</v>
      </c>
      <c r="LJ114" s="23">
        <f t="shared" si="30"/>
        <v>3.8776556234191881</v>
      </c>
      <c r="LK114" s="23">
        <f t="shared" si="31"/>
        <v>0.5</v>
      </c>
      <c r="LL114" s="23">
        <f t="shared" si="32"/>
        <v>0</v>
      </c>
      <c r="LM114" s="23">
        <f t="shared" si="33"/>
        <v>1</v>
      </c>
      <c r="LN114" s="23">
        <f t="shared" si="34"/>
        <v>1</v>
      </c>
    </row>
    <row r="115" spans="1:326" x14ac:dyDescent="0.25">
      <c r="A115" s="22">
        <v>85</v>
      </c>
      <c r="B115" s="22">
        <v>1</v>
      </c>
      <c r="C115" s="23" t="s">
        <v>1386</v>
      </c>
      <c r="D115" s="22">
        <v>332</v>
      </c>
      <c r="E115" s="24">
        <v>0.90555555555555556</v>
      </c>
      <c r="F115" s="23" t="s">
        <v>721</v>
      </c>
      <c r="G115" s="23" t="b">
        <v>1</v>
      </c>
      <c r="H115" s="25">
        <v>43538.905486111114</v>
      </c>
      <c r="I115" s="26" t="s">
        <v>681</v>
      </c>
      <c r="J115" s="23" t="s">
        <v>682</v>
      </c>
      <c r="K115" s="11">
        <f>IF(AND(Tabela2[[#This Row],[hora bus]]=H114,Tabela2[[#This Row],[lat bus]]=I114,Tabela2[[#This Row],[lon bus]]=J114),1,0)</f>
        <v>0</v>
      </c>
      <c r="L115" s="23"/>
      <c r="M115" s="11">
        <v>191</v>
      </c>
      <c r="N115" s="11">
        <v>0.83458663983971793</v>
      </c>
      <c r="O115" s="11">
        <v>1.3984196839489078</v>
      </c>
      <c r="P115" s="11">
        <v>9.4267941257220311</v>
      </c>
      <c r="Q115" s="11">
        <v>19.688773108132185</v>
      </c>
      <c r="R115" s="11">
        <v>75.195397337780264</v>
      </c>
      <c r="S115" s="11">
        <v>159.30451526494889</v>
      </c>
      <c r="T115" s="11">
        <v>180.18195583801287</v>
      </c>
      <c r="U115" s="11">
        <v>199.79338924508923</v>
      </c>
      <c r="V115" s="11">
        <v>211.09716553928146</v>
      </c>
      <c r="W115" s="11">
        <v>227.14293750271159</v>
      </c>
      <c r="X115" s="11">
        <v>239.59169647723874</v>
      </c>
      <c r="Y115" s="11">
        <v>250.11206903549589</v>
      </c>
      <c r="Z115" s="11">
        <v>275.30364977201225</v>
      </c>
      <c r="AA115" s="11">
        <v>294.46895517304961</v>
      </c>
      <c r="AB115" s="11">
        <v>320.19106785367666</v>
      </c>
      <c r="AC115" s="11">
        <v>332.17949791971603</v>
      </c>
      <c r="AD115" s="11">
        <v>348.04076670293443</v>
      </c>
      <c r="AE115" s="11">
        <v>372.23091522388552</v>
      </c>
      <c r="AF115" s="11">
        <v>373.05585750378327</v>
      </c>
      <c r="AG115" s="11">
        <v>433.84569918205443</v>
      </c>
      <c r="AH115" s="11">
        <v>469.02374511556127</v>
      </c>
      <c r="AI115" s="11">
        <v>499.67607388344703</v>
      </c>
      <c r="AJ115" s="11">
        <v>523.47830821792434</v>
      </c>
      <c r="AK115" s="11">
        <v>544.81141607945688</v>
      </c>
      <c r="AL115" s="11">
        <v>559.9004097040812</v>
      </c>
      <c r="AM115" s="11">
        <v>585.98771261657532</v>
      </c>
      <c r="AN115" s="11">
        <v>594.50788944836063</v>
      </c>
      <c r="AO115" s="11">
        <v>599.8950753359245</v>
      </c>
      <c r="AP115" s="11">
        <v>602.43355425919754</v>
      </c>
      <c r="AQ115" s="11">
        <v>609.53499398530153</v>
      </c>
      <c r="AR115" s="11">
        <v>609.5933977620092</v>
      </c>
      <c r="AS115" s="11">
        <v>603.71880286526709</v>
      </c>
      <c r="AT115" s="11">
        <v>609.45835281434404</v>
      </c>
      <c r="AU115" s="11">
        <v>613.60649452394352</v>
      </c>
      <c r="AV115" s="11">
        <v>605.61020293550882</v>
      </c>
      <c r="AW115" s="11">
        <v>608.32810058706082</v>
      </c>
      <c r="AX115" s="11">
        <v>622.97194103037293</v>
      </c>
      <c r="AY115" s="11">
        <v>642.28327131710535</v>
      </c>
      <c r="AZ115" s="11">
        <v>665.20596166221469</v>
      </c>
      <c r="BA115" s="11">
        <v>691.17393543887101</v>
      </c>
      <c r="BB115" s="11">
        <v>724.84333895562133</v>
      </c>
      <c r="BC115" s="11">
        <v>773.63812755161598</v>
      </c>
      <c r="BD115" s="11">
        <v>844.46226035941891</v>
      </c>
      <c r="BE115" s="11">
        <v>911.23618194706376</v>
      </c>
      <c r="BF115" s="11">
        <v>932.86527223275039</v>
      </c>
      <c r="BG115" s="11">
        <v>958.04135839229252</v>
      </c>
      <c r="BH115" s="11">
        <v>1001.7149381650798</v>
      </c>
      <c r="BI115" s="11">
        <v>1024.9959211584271</v>
      </c>
      <c r="BJ115" s="11">
        <v>1048.1727764714142</v>
      </c>
      <c r="BK115" s="11">
        <v>1080.0184074949607</v>
      </c>
      <c r="BL115" s="11">
        <v>1163.4808684345098</v>
      </c>
      <c r="BM115" s="11">
        <v>1429.3703496024175</v>
      </c>
      <c r="BN115" s="11">
        <v>1610.1385446972781</v>
      </c>
      <c r="BO115" s="11">
        <v>1664.0038873728233</v>
      </c>
      <c r="BP115" s="11">
        <v>1794.1242484398404</v>
      </c>
      <c r="BQ115" s="11">
        <v>1818.9378647754288</v>
      </c>
      <c r="BR115" s="11">
        <v>1920.5792764721948</v>
      </c>
      <c r="BS115" s="11">
        <v>2023.456323096907</v>
      </c>
      <c r="BT115" s="11">
        <v>2062.7199622631242</v>
      </c>
      <c r="BU115" s="11">
        <v>2093.7864244056359</v>
      </c>
      <c r="BV115" s="11">
        <v>2172.8574253488505</v>
      </c>
      <c r="BW115" s="11">
        <v>2191.8290547309048</v>
      </c>
      <c r="BX115" s="11">
        <v>2295.4935471481876</v>
      </c>
      <c r="BY115" s="11">
        <v>2324.6369620900828</v>
      </c>
      <c r="BZ115" s="11">
        <v>2412.5365562142952</v>
      </c>
      <c r="CA115" s="11">
        <v>2432.6327643351483</v>
      </c>
      <c r="CB115" s="11">
        <v>2466.8518007263533</v>
      </c>
      <c r="CC115" s="11">
        <v>2515.2508761381587</v>
      </c>
      <c r="CD115" s="11">
        <v>2622.1218445308405</v>
      </c>
      <c r="CE115" s="11">
        <v>2708.3090496803202</v>
      </c>
      <c r="CF115" s="11">
        <v>2796.8178431894862</v>
      </c>
      <c r="CG115" s="11">
        <v>2873.8082765070517</v>
      </c>
      <c r="CH115" s="11">
        <v>3061.6775590172806</v>
      </c>
      <c r="CI115" s="11">
        <v>3133.3825096557152</v>
      </c>
      <c r="CJ115" s="11">
        <v>3320.0285201183906</v>
      </c>
      <c r="CK115" s="11">
        <v>3391.2986814978881</v>
      </c>
      <c r="CL115" s="11">
        <v>3478.6413522149041</v>
      </c>
      <c r="CM115" s="11">
        <v>3505.4667594392477</v>
      </c>
      <c r="CN115" s="11">
        <v>3552.1278475871927</v>
      </c>
      <c r="CO115" s="11">
        <v>3608.1458168222821</v>
      </c>
      <c r="CP115" s="11">
        <v>3687.4332746012733</v>
      </c>
      <c r="CQ115" s="11">
        <v>3737.1928476528274</v>
      </c>
      <c r="CR115" s="11">
        <v>3929.1744458657076</v>
      </c>
      <c r="CS115" s="11">
        <v>4104.0052570842136</v>
      </c>
      <c r="CT115" s="11">
        <v>4176.4577406368426</v>
      </c>
      <c r="CU115" s="11">
        <v>4203.4628929622522</v>
      </c>
      <c r="CV115" s="11">
        <v>4243.0993420587138</v>
      </c>
      <c r="CW115" s="11">
        <v>4338.9296512059445</v>
      </c>
      <c r="CX115" s="11">
        <v>4464.5231926731885</v>
      </c>
      <c r="CY115" s="11">
        <v>4524.2760657256158</v>
      </c>
      <c r="CZ115" s="11">
        <v>4578.6984197787751</v>
      </c>
      <c r="DA115" s="11">
        <v>4625.9862234456259</v>
      </c>
      <c r="DB115" s="11">
        <v>4670.5685961378485</v>
      </c>
      <c r="DC115" s="11">
        <v>4713.1890396674316</v>
      </c>
      <c r="DD115" s="11">
        <v>4798.4137717572912</v>
      </c>
      <c r="DE115" s="11">
        <v>4807.037159512015</v>
      </c>
      <c r="DF115" s="11">
        <v>4833.3595568537676</v>
      </c>
      <c r="DG115" s="11">
        <v>4837.4660928582471</v>
      </c>
      <c r="DH115" s="11">
        <v>4868.9105840188495</v>
      </c>
      <c r="DI115" s="11">
        <v>4890.8441073800923</v>
      </c>
      <c r="DJ115" s="11">
        <v>4933.7892254471935</v>
      </c>
      <c r="DK115" s="11">
        <v>5000.7579650678817</v>
      </c>
      <c r="DL115" s="11">
        <v>5355.0982520495172</v>
      </c>
      <c r="DM115" s="11">
        <v>5481.4636259201425</v>
      </c>
      <c r="DN115" s="11">
        <v>5566.547527242612</v>
      </c>
      <c r="DO115" s="11">
        <v>5659.2630610073802</v>
      </c>
      <c r="DP115" s="11">
        <v>5693.1558385127737</v>
      </c>
      <c r="DQ115" s="11">
        <v>5776.9445825899438</v>
      </c>
      <c r="DR115" s="11">
        <v>5792.6247187292447</v>
      </c>
      <c r="DS115" s="11">
        <v>5803.4741841190025</v>
      </c>
      <c r="DT115" s="11">
        <v>5813.7715248560444</v>
      </c>
      <c r="DU115" s="11">
        <v>5824.9346720622971</v>
      </c>
      <c r="DV115" s="11">
        <v>5825.1745121438535</v>
      </c>
      <c r="DW115" s="11">
        <v>5821.2504329611656</v>
      </c>
      <c r="DX115" s="11">
        <v>5744.9467721272558</v>
      </c>
      <c r="DY115" s="11">
        <v>5825.3656271915142</v>
      </c>
      <c r="DZ115" s="11">
        <v>5822.8710960649087</v>
      </c>
      <c r="EA115" s="11">
        <v>5848.1092840949059</v>
      </c>
      <c r="EB115" s="11">
        <v>5986.6876289379934</v>
      </c>
      <c r="EC115" s="11">
        <v>6020.0909995452303</v>
      </c>
      <c r="ED115" s="11">
        <v>6207.0095294329822</v>
      </c>
      <c r="EE115" s="11">
        <v>6268.6393389472287</v>
      </c>
      <c r="EF115" s="11">
        <v>6478.5792596829533</v>
      </c>
      <c r="EG115" s="11">
        <v>6641.8090630503166</v>
      </c>
      <c r="EH115" s="11">
        <v>6783.6444952193469</v>
      </c>
      <c r="EI115" s="11">
        <v>6896.9965306641579</v>
      </c>
      <c r="EJ115" s="11">
        <v>6959.1088579445704</v>
      </c>
      <c r="EK115" s="11">
        <v>7002.153431776841</v>
      </c>
      <c r="EL115" s="11">
        <v>7073.1953672712252</v>
      </c>
      <c r="EM115" s="11">
        <v>7075.3262845401323</v>
      </c>
      <c r="EN115" s="11">
        <v>7151.6879619664223</v>
      </c>
      <c r="EO115" s="11">
        <v>7240.8180322916714</v>
      </c>
      <c r="EP115" s="11">
        <v>7286.4661372792516</v>
      </c>
      <c r="EQ115" s="11">
        <v>7427.4147993236202</v>
      </c>
      <c r="ER115" s="11">
        <v>7503.528752018271</v>
      </c>
      <c r="ES115" s="11">
        <v>7641.9445001082595</v>
      </c>
      <c r="ET115" s="11">
        <v>7706.9969287432486</v>
      </c>
      <c r="EU115" s="11">
        <v>7783.839371621817</v>
      </c>
      <c r="EV115" s="11">
        <v>7848.003579749442</v>
      </c>
      <c r="EW115" s="11">
        <v>7920.0502191520318</v>
      </c>
      <c r="EX115" s="11">
        <v>8170.1976758281144</v>
      </c>
      <c r="EY115" s="11">
        <v>8253.8507761105539</v>
      </c>
      <c r="EZ115" s="11">
        <v>8427.0913450311855</v>
      </c>
      <c r="FA115" s="11">
        <v>8594.2438038042274</v>
      </c>
      <c r="FB115" s="11">
        <v>8676.6840382255305</v>
      </c>
      <c r="FC115" s="11">
        <v>8717.7247633272764</v>
      </c>
      <c r="FD115" s="11">
        <v>8771.4739760100674</v>
      </c>
      <c r="FE115" s="11">
        <v>8893.6135699383703</v>
      </c>
      <c r="FF115" s="11">
        <v>9065.0338004001496</v>
      </c>
      <c r="FG115" s="11">
        <v>9089.4518895774327</v>
      </c>
      <c r="FH115" s="11">
        <v>9132.4613225008943</v>
      </c>
      <c r="FI115" s="11">
        <v>9213.2517811949929</v>
      </c>
      <c r="FJ115" s="11">
        <v>9258.5529202091093</v>
      </c>
      <c r="FK115" s="11">
        <v>9276.9443705762678</v>
      </c>
      <c r="FL115" s="11">
        <v>9293.0114538271737</v>
      </c>
      <c r="FM115" s="11">
        <v>9300.2906392708373</v>
      </c>
      <c r="FN115" s="11">
        <v>9335.0232682876049</v>
      </c>
      <c r="FO115" s="11">
        <v>9357.4087411423534</v>
      </c>
      <c r="FP115" s="11">
        <v>9382.7990856108881</v>
      </c>
      <c r="FQ115" s="11">
        <v>9409.1385400335821</v>
      </c>
      <c r="FR115" s="11">
        <v>9421.1906549559717</v>
      </c>
      <c r="FS115" s="11">
        <v>9466.7581936920196</v>
      </c>
      <c r="FT115" s="11">
        <v>9539.1484753576369</v>
      </c>
      <c r="FU115" s="11">
        <v>9641.6738222451222</v>
      </c>
      <c r="FV115" s="11">
        <v>9779.017950426427</v>
      </c>
      <c r="FW115" s="11">
        <v>9821.434220159681</v>
      </c>
      <c r="FX115" s="11">
        <v>9838.135513969115</v>
      </c>
      <c r="FY115" s="11">
        <v>9857.4286615768779</v>
      </c>
      <c r="FZ115" s="11">
        <v>9874.2452191986067</v>
      </c>
      <c r="GA115" s="11">
        <v>9901.4547819486997</v>
      </c>
      <c r="GB115" s="11">
        <v>9922.9819174009899</v>
      </c>
      <c r="GC115" s="11">
        <v>9954.0976258923893</v>
      </c>
      <c r="GD115" s="11">
        <v>9988.1420165077998</v>
      </c>
      <c r="GE115" s="11">
        <v>10012.938672110253</v>
      </c>
      <c r="GF115" s="11">
        <v>10033.595547162446</v>
      </c>
      <c r="GG115" s="11">
        <v>10046.287288510401</v>
      </c>
      <c r="GH115" s="11">
        <v>10058.930188944694</v>
      </c>
      <c r="GI115" s="11">
        <v>10061.685839773543</v>
      </c>
      <c r="GJ115" s="11">
        <v>10069.693000556052</v>
      </c>
      <c r="GK115" s="11">
        <v>10072.225767656042</v>
      </c>
      <c r="GL115" s="11">
        <v>10085.43100008395</v>
      </c>
      <c r="GM115" s="11">
        <v>10068.550239778924</v>
      </c>
      <c r="GN115" s="11">
        <v>10074.736454623482</v>
      </c>
      <c r="GO115" s="11">
        <v>10079.642576567499</v>
      </c>
      <c r="GP115" s="11">
        <v>10084.992936379438</v>
      </c>
      <c r="GQ115" s="11">
        <v>10135.150250812301</v>
      </c>
      <c r="GR115" s="11">
        <v>10245.248897921485</v>
      </c>
      <c r="GS115" s="11">
        <v>10388.066699844365</v>
      </c>
      <c r="GT115" s="11">
        <v>10449.516134437868</v>
      </c>
      <c r="GU115" s="11">
        <v>10467.896842447322</v>
      </c>
      <c r="GV115" s="11">
        <v>10492.830609653456</v>
      </c>
      <c r="GW115" s="11">
        <v>10519.601462543904</v>
      </c>
      <c r="GX115" s="11">
        <v>10547.440830723548</v>
      </c>
      <c r="GY115" s="11">
        <v>10567.944609991304</v>
      </c>
      <c r="GZ115" s="11">
        <v>10713.159231175461</v>
      </c>
      <c r="HA115" s="11">
        <v>10734.226971408629</v>
      </c>
      <c r="HB115" s="11">
        <v>10749.920198918937</v>
      </c>
      <c r="HC115" s="11">
        <v>10766.345728825368</v>
      </c>
      <c r="HD115" s="11">
        <v>10778.514271849044</v>
      </c>
      <c r="HE115" s="11">
        <v>10786.519833673112</v>
      </c>
      <c r="HF115" s="11">
        <v>10772.164055953479</v>
      </c>
      <c r="HG115" s="11">
        <v>10808.0281462408</v>
      </c>
      <c r="HH115" s="11">
        <v>10805.218393617286</v>
      </c>
      <c r="HI115" s="11">
        <v>10824.937222917126</v>
      </c>
      <c r="HJ115" s="11">
        <v>10829.478183856889</v>
      </c>
      <c r="HK115" s="11">
        <v>10815.249208961885</v>
      </c>
      <c r="HL115" s="11">
        <v>10801.9635334499</v>
      </c>
      <c r="HM115" s="11">
        <v>10748.055877674638</v>
      </c>
      <c r="HN115" s="11">
        <v>10675.226257243699</v>
      </c>
      <c r="HO115" s="11">
        <v>10616.797962526314</v>
      </c>
      <c r="HP115" s="11">
        <v>10624.131374686811</v>
      </c>
      <c r="HQ115" s="11">
        <v>10611.127200117844</v>
      </c>
      <c r="HR115" s="11">
        <v>10507.120910763781</v>
      </c>
      <c r="HS115" s="11">
        <v>10501.959530384433</v>
      </c>
      <c r="HT115" s="11">
        <v>10503.380998434217</v>
      </c>
      <c r="HU115" s="11">
        <v>10459.233620469293</v>
      </c>
      <c r="HV115" s="11">
        <v>10453.396412270602</v>
      </c>
      <c r="HW115" s="11">
        <v>10453.196700018136</v>
      </c>
      <c r="HX115" s="11">
        <v>10458.037755011774</v>
      </c>
      <c r="HY115" s="11">
        <v>10464.465320736488</v>
      </c>
      <c r="HZ115" s="11">
        <v>10463.582721919323</v>
      </c>
      <c r="IA115" s="11">
        <v>10555.599234303039</v>
      </c>
      <c r="IB115" s="11">
        <v>10665.179016159778</v>
      </c>
      <c r="IC115" s="11">
        <v>10699.461477296431</v>
      </c>
      <c r="ID115" s="11">
        <v>10734.401411436105</v>
      </c>
      <c r="IE115" s="11">
        <v>10764.842637469441</v>
      </c>
      <c r="IF115" s="11">
        <v>10788.809487309522</v>
      </c>
      <c r="IG115" s="11">
        <v>10893.508794984076</v>
      </c>
      <c r="IH115" s="11">
        <v>10919.815974389829</v>
      </c>
      <c r="II115" s="11">
        <v>10956.832605345633</v>
      </c>
      <c r="IJ115" s="11">
        <v>10989.666307677073</v>
      </c>
      <c r="IK115" s="11">
        <v>11038.487673130592</v>
      </c>
      <c r="IL115" s="11">
        <v>11075.926791218846</v>
      </c>
      <c r="IM115" s="11">
        <v>11116.926617451812</v>
      </c>
      <c r="IN115" s="11">
        <v>11177.721404388481</v>
      </c>
      <c r="IO115" s="11">
        <v>11312.276911003804</v>
      </c>
      <c r="IP115" s="11">
        <v>11343.632583027649</v>
      </c>
      <c r="IQ115" s="11">
        <v>11342.116648052108</v>
      </c>
      <c r="IR115" s="11">
        <v>11389.92538944361</v>
      </c>
      <c r="IS115" s="11">
        <v>11451.607982184751</v>
      </c>
      <c r="IT115" s="11">
        <v>11488.088840226816</v>
      </c>
      <c r="IU115" s="11">
        <v>11509.229065980831</v>
      </c>
      <c r="IV115" s="11">
        <v>11525.566108350193</v>
      </c>
      <c r="IW115" s="11">
        <v>11530.894620254085</v>
      </c>
      <c r="IX115" s="11">
        <v>11540.412080816301</v>
      </c>
      <c r="IY115" s="11">
        <v>11559.767237170692</v>
      </c>
      <c r="IZ115" s="11">
        <v>11598.021107070694</v>
      </c>
      <c r="JA115" s="11">
        <v>11644.276268095444</v>
      </c>
      <c r="JB115" s="11">
        <v>11732.382922355064</v>
      </c>
      <c r="JC115" s="11">
        <v>11840.096435748903</v>
      </c>
      <c r="JD115" s="11">
        <v>11921.442572214779</v>
      </c>
      <c r="JE115" s="11">
        <v>11941.96712556025</v>
      </c>
      <c r="JF115" s="11">
        <v>11957.586502006563</v>
      </c>
      <c r="JG115" s="11">
        <v>11960.440759779864</v>
      </c>
      <c r="JH115" s="11">
        <v>12043.869779985902</v>
      </c>
      <c r="JI115" s="11">
        <v>12090.828793968145</v>
      </c>
      <c r="JJ115" s="11">
        <v>12099.207356850964</v>
      </c>
      <c r="JK115" s="11">
        <v>12064.187835913004</v>
      </c>
      <c r="JL115" s="11">
        <v>12106.644589823976</v>
      </c>
      <c r="JM115" s="11">
        <v>12102.558724647608</v>
      </c>
      <c r="JN115" s="11">
        <v>12044.349310296213</v>
      </c>
      <c r="JO115" s="11">
        <v>12147.414606839688</v>
      </c>
      <c r="JP115" s="11">
        <v>12239.360545986052</v>
      </c>
      <c r="JQ115" s="11">
        <v>12252.546981648733</v>
      </c>
      <c r="JR115" s="11">
        <v>12299.233013174477</v>
      </c>
      <c r="JS115" s="11">
        <v>12339.324485688019</v>
      </c>
      <c r="JT115" s="11">
        <v>12471.100725768529</v>
      </c>
      <c r="JU115" s="11">
        <v>12532.427515146897</v>
      </c>
      <c r="JV115" s="11">
        <v>12507.673831402115</v>
      </c>
      <c r="JW115" s="11">
        <v>12457.455614308014</v>
      </c>
      <c r="JX115" s="11">
        <v>12464.355269788801</v>
      </c>
      <c r="JY115" s="11">
        <v>12461.100810222477</v>
      </c>
      <c r="JZ115" s="11">
        <v>12451.973772389019</v>
      </c>
      <c r="KA115" s="11">
        <v>12446.429094667041</v>
      </c>
      <c r="KB115" s="11">
        <v>12443.001658813047</v>
      </c>
      <c r="KC115" s="11">
        <v>12431.24054046872</v>
      </c>
      <c r="KD115" s="11">
        <v>12416.702930404357</v>
      </c>
      <c r="KE115" s="11">
        <v>12412.520930932924</v>
      </c>
      <c r="KF115" s="11">
        <v>12419.790417483538</v>
      </c>
      <c r="KG115" s="11">
        <v>12419.406267517794</v>
      </c>
      <c r="KH115" s="11">
        <v>12431.932074979568</v>
      </c>
      <c r="KI115" s="11">
        <v>12428.799040342261</v>
      </c>
      <c r="KJ115" s="11">
        <v>12446.273580137449</v>
      </c>
      <c r="KK115" s="11">
        <v>12447.956030445448</v>
      </c>
      <c r="KL115" s="23"/>
      <c r="KM115" s="11">
        <f>SMALL(Tabela2[[#This Row],[1]:[285]],1)</f>
        <v>0.83458663983971793</v>
      </c>
      <c r="KN115" s="11">
        <f>MATCH(Tabela2[[#This Row],[1° menor]],Tabela2[[#This Row],[1]:[285]],0)</f>
        <v>1</v>
      </c>
      <c r="KO11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15" s="11">
        <f>VLOOKUP(Tabela2[[#This Row],[Shape]],shape!A:D,4,0)+VLOOKUP(Tabela2[[#This Row],[Shape]]+1,shape!A:E,5,0)*Tabela2[[#This Row],[% avanc]]</f>
        <v>3.8776556234191881</v>
      </c>
      <c r="KQ115" s="15">
        <f>Tabela2[[#This Row],[8686,881807]]/Tabela2[[#Headers],[8686,881807]]</f>
        <v>4.4638061269517033E-4</v>
      </c>
      <c r="KR115" s="11">
        <f>Tabela2[[#This Row],[8686,881807]]-KP114</f>
        <v>0</v>
      </c>
      <c r="KS115" s="11">
        <f>(Tabela2[[#This Row],[hora bus]]-H114)*86400</f>
        <v>19.000000040978193</v>
      </c>
      <c r="KT115" s="11">
        <f>Tabela2[[#This Row],[desloc]]/Tabela2[[#This Row],[seconds]]</f>
        <v>0</v>
      </c>
      <c r="KU115" s="11">
        <f>Tabela2[[#This Row],[spd m/s]]*3.6</f>
        <v>0</v>
      </c>
      <c r="KV115" s="23"/>
      <c r="KW115" s="22">
        <f t="shared" si="18"/>
        <v>0</v>
      </c>
      <c r="KX115" s="23">
        <f t="shared" si="19"/>
        <v>0.5</v>
      </c>
      <c r="KY115" s="23">
        <f t="shared" si="20"/>
        <v>1</v>
      </c>
      <c r="KZ115" s="23">
        <f t="shared" si="21"/>
        <v>50</v>
      </c>
      <c r="LA115" s="23">
        <f t="shared" si="22"/>
        <v>0</v>
      </c>
      <c r="LB115" s="23">
        <f t="shared" si="23"/>
        <v>1</v>
      </c>
      <c r="LC115" s="23">
        <f t="shared" si="24"/>
        <v>50</v>
      </c>
      <c r="LD115" s="23">
        <f t="shared" si="25"/>
        <v>0</v>
      </c>
      <c r="LE115" s="23">
        <f t="shared" si="26"/>
        <v>3.8776556234191881</v>
      </c>
      <c r="LF115" s="22">
        <f t="shared" si="35"/>
        <v>0</v>
      </c>
      <c r="LG115" s="23">
        <f t="shared" si="27"/>
        <v>0.5</v>
      </c>
      <c r="LH115" s="23">
        <f t="shared" si="28"/>
        <v>0.5</v>
      </c>
      <c r="LI115" s="23">
        <f t="shared" si="29"/>
        <v>8544.8116110658502</v>
      </c>
      <c r="LJ115" s="23">
        <f t="shared" si="30"/>
        <v>3.8776556234191881</v>
      </c>
      <c r="LK115" s="23">
        <f t="shared" si="31"/>
        <v>0.5</v>
      </c>
      <c r="LL115" s="23">
        <f t="shared" si="32"/>
        <v>0</v>
      </c>
      <c r="LM115" s="23">
        <f t="shared" si="33"/>
        <v>1</v>
      </c>
      <c r="LN115" s="23">
        <f t="shared" si="34"/>
        <v>1</v>
      </c>
    </row>
    <row r="116" spans="1:326" x14ac:dyDescent="0.25">
      <c r="A116" s="22">
        <v>86</v>
      </c>
      <c r="B116" s="22">
        <v>1</v>
      </c>
      <c r="C116" s="23" t="s">
        <v>1387</v>
      </c>
      <c r="D116" s="22">
        <v>332</v>
      </c>
      <c r="E116" s="24">
        <v>0.90555555555555556</v>
      </c>
      <c r="F116" s="23" t="s">
        <v>721</v>
      </c>
      <c r="G116" s="23" t="b">
        <v>1</v>
      </c>
      <c r="H116" s="25">
        <v>43538.906018518515</v>
      </c>
      <c r="I116" s="26" t="s">
        <v>681</v>
      </c>
      <c r="J116" s="23" t="s">
        <v>682</v>
      </c>
      <c r="K116" s="11">
        <f>IF(AND(Tabela2[[#This Row],[hora bus]]=H115,Tabela2[[#This Row],[lat bus]]=I115,Tabela2[[#This Row],[lon bus]]=J115),1,0)</f>
        <v>0</v>
      </c>
      <c r="L116" s="23"/>
      <c r="M116" s="11">
        <v>193</v>
      </c>
      <c r="N116" s="11">
        <v>0.83458663983971793</v>
      </c>
      <c r="O116" s="11">
        <v>1.3984196839489078</v>
      </c>
      <c r="P116" s="11">
        <v>9.4267941257220311</v>
      </c>
      <c r="Q116" s="11">
        <v>19.688773108132185</v>
      </c>
      <c r="R116" s="11">
        <v>75.195397337780264</v>
      </c>
      <c r="S116" s="11">
        <v>159.30451526494889</v>
      </c>
      <c r="T116" s="11">
        <v>180.18195583801287</v>
      </c>
      <c r="U116" s="11">
        <v>199.79338924508923</v>
      </c>
      <c r="V116" s="11">
        <v>211.09716553928146</v>
      </c>
      <c r="W116" s="11">
        <v>227.14293750271159</v>
      </c>
      <c r="X116" s="11">
        <v>239.59169647723874</v>
      </c>
      <c r="Y116" s="11">
        <v>250.11206903549589</v>
      </c>
      <c r="Z116" s="11">
        <v>275.30364977201225</v>
      </c>
      <c r="AA116" s="11">
        <v>294.46895517304961</v>
      </c>
      <c r="AB116" s="11">
        <v>320.19106785367666</v>
      </c>
      <c r="AC116" s="11">
        <v>332.17949791971603</v>
      </c>
      <c r="AD116" s="11">
        <v>348.04076670293443</v>
      </c>
      <c r="AE116" s="11">
        <v>372.23091522388552</v>
      </c>
      <c r="AF116" s="11">
        <v>373.05585750378327</v>
      </c>
      <c r="AG116" s="11">
        <v>433.84569918205443</v>
      </c>
      <c r="AH116" s="11">
        <v>469.02374511556127</v>
      </c>
      <c r="AI116" s="11">
        <v>499.67607388344703</v>
      </c>
      <c r="AJ116" s="11">
        <v>523.47830821792434</v>
      </c>
      <c r="AK116" s="11">
        <v>544.81141607945688</v>
      </c>
      <c r="AL116" s="11">
        <v>559.9004097040812</v>
      </c>
      <c r="AM116" s="11">
        <v>585.98771261657532</v>
      </c>
      <c r="AN116" s="11">
        <v>594.50788944836063</v>
      </c>
      <c r="AO116" s="11">
        <v>599.8950753359245</v>
      </c>
      <c r="AP116" s="11">
        <v>602.43355425919754</v>
      </c>
      <c r="AQ116" s="11">
        <v>609.53499398530153</v>
      </c>
      <c r="AR116" s="11">
        <v>609.5933977620092</v>
      </c>
      <c r="AS116" s="11">
        <v>603.71880286526709</v>
      </c>
      <c r="AT116" s="11">
        <v>609.45835281434404</v>
      </c>
      <c r="AU116" s="11">
        <v>613.60649452394352</v>
      </c>
      <c r="AV116" s="11">
        <v>605.61020293550882</v>
      </c>
      <c r="AW116" s="11">
        <v>608.32810058706082</v>
      </c>
      <c r="AX116" s="11">
        <v>622.97194103037293</v>
      </c>
      <c r="AY116" s="11">
        <v>642.28327131710535</v>
      </c>
      <c r="AZ116" s="11">
        <v>665.20596166221469</v>
      </c>
      <c r="BA116" s="11">
        <v>691.17393543887101</v>
      </c>
      <c r="BB116" s="11">
        <v>724.84333895562133</v>
      </c>
      <c r="BC116" s="11">
        <v>773.63812755161598</v>
      </c>
      <c r="BD116" s="11">
        <v>844.46226035941891</v>
      </c>
      <c r="BE116" s="11">
        <v>911.23618194706376</v>
      </c>
      <c r="BF116" s="11">
        <v>932.86527223275039</v>
      </c>
      <c r="BG116" s="11">
        <v>958.04135839229252</v>
      </c>
      <c r="BH116" s="11">
        <v>1001.7149381650798</v>
      </c>
      <c r="BI116" s="11">
        <v>1024.9959211584271</v>
      </c>
      <c r="BJ116" s="11">
        <v>1048.1727764714142</v>
      </c>
      <c r="BK116" s="11">
        <v>1080.0184074949607</v>
      </c>
      <c r="BL116" s="11">
        <v>1163.4808684345098</v>
      </c>
      <c r="BM116" s="11">
        <v>1429.3703496024175</v>
      </c>
      <c r="BN116" s="11">
        <v>1610.1385446972781</v>
      </c>
      <c r="BO116" s="11">
        <v>1664.0038873728233</v>
      </c>
      <c r="BP116" s="11">
        <v>1794.1242484398404</v>
      </c>
      <c r="BQ116" s="11">
        <v>1818.9378647754288</v>
      </c>
      <c r="BR116" s="11">
        <v>1920.5792764721948</v>
      </c>
      <c r="BS116" s="11">
        <v>2023.456323096907</v>
      </c>
      <c r="BT116" s="11">
        <v>2062.7199622631242</v>
      </c>
      <c r="BU116" s="11">
        <v>2093.7864244056359</v>
      </c>
      <c r="BV116" s="11">
        <v>2172.8574253488505</v>
      </c>
      <c r="BW116" s="11">
        <v>2191.8290547309048</v>
      </c>
      <c r="BX116" s="11">
        <v>2295.4935471481876</v>
      </c>
      <c r="BY116" s="11">
        <v>2324.6369620900828</v>
      </c>
      <c r="BZ116" s="11">
        <v>2412.5365562142952</v>
      </c>
      <c r="CA116" s="11">
        <v>2432.6327643351483</v>
      </c>
      <c r="CB116" s="11">
        <v>2466.8518007263533</v>
      </c>
      <c r="CC116" s="11">
        <v>2515.2508761381587</v>
      </c>
      <c r="CD116" s="11">
        <v>2622.1218445308405</v>
      </c>
      <c r="CE116" s="11">
        <v>2708.3090496803202</v>
      </c>
      <c r="CF116" s="11">
        <v>2796.8178431894862</v>
      </c>
      <c r="CG116" s="11">
        <v>2873.8082765070517</v>
      </c>
      <c r="CH116" s="11">
        <v>3061.6775590172806</v>
      </c>
      <c r="CI116" s="11">
        <v>3133.3825096557152</v>
      </c>
      <c r="CJ116" s="11">
        <v>3320.0285201183906</v>
      </c>
      <c r="CK116" s="11">
        <v>3391.2986814978881</v>
      </c>
      <c r="CL116" s="11">
        <v>3478.6413522149041</v>
      </c>
      <c r="CM116" s="11">
        <v>3505.4667594392477</v>
      </c>
      <c r="CN116" s="11">
        <v>3552.1278475871927</v>
      </c>
      <c r="CO116" s="11">
        <v>3608.1458168222821</v>
      </c>
      <c r="CP116" s="11">
        <v>3687.4332746012733</v>
      </c>
      <c r="CQ116" s="11">
        <v>3737.1928476528274</v>
      </c>
      <c r="CR116" s="11">
        <v>3929.1744458657076</v>
      </c>
      <c r="CS116" s="11">
        <v>4104.0052570842136</v>
      </c>
      <c r="CT116" s="11">
        <v>4176.4577406368426</v>
      </c>
      <c r="CU116" s="11">
        <v>4203.4628929622522</v>
      </c>
      <c r="CV116" s="11">
        <v>4243.0993420587138</v>
      </c>
      <c r="CW116" s="11">
        <v>4338.9296512059445</v>
      </c>
      <c r="CX116" s="11">
        <v>4464.5231926731885</v>
      </c>
      <c r="CY116" s="11">
        <v>4524.2760657256158</v>
      </c>
      <c r="CZ116" s="11">
        <v>4578.6984197787751</v>
      </c>
      <c r="DA116" s="11">
        <v>4625.9862234456259</v>
      </c>
      <c r="DB116" s="11">
        <v>4670.5685961378485</v>
      </c>
      <c r="DC116" s="11">
        <v>4713.1890396674316</v>
      </c>
      <c r="DD116" s="11">
        <v>4798.4137717572912</v>
      </c>
      <c r="DE116" s="11">
        <v>4807.037159512015</v>
      </c>
      <c r="DF116" s="11">
        <v>4833.3595568537676</v>
      </c>
      <c r="DG116" s="11">
        <v>4837.4660928582471</v>
      </c>
      <c r="DH116" s="11">
        <v>4868.9105840188495</v>
      </c>
      <c r="DI116" s="11">
        <v>4890.8441073800923</v>
      </c>
      <c r="DJ116" s="11">
        <v>4933.7892254471935</v>
      </c>
      <c r="DK116" s="11">
        <v>5000.7579650678817</v>
      </c>
      <c r="DL116" s="11">
        <v>5355.0982520495172</v>
      </c>
      <c r="DM116" s="11">
        <v>5481.4636259201425</v>
      </c>
      <c r="DN116" s="11">
        <v>5566.547527242612</v>
      </c>
      <c r="DO116" s="11">
        <v>5659.2630610073802</v>
      </c>
      <c r="DP116" s="11">
        <v>5693.1558385127737</v>
      </c>
      <c r="DQ116" s="11">
        <v>5776.9445825899438</v>
      </c>
      <c r="DR116" s="11">
        <v>5792.6247187292447</v>
      </c>
      <c r="DS116" s="11">
        <v>5803.4741841190025</v>
      </c>
      <c r="DT116" s="11">
        <v>5813.7715248560444</v>
      </c>
      <c r="DU116" s="11">
        <v>5824.9346720622971</v>
      </c>
      <c r="DV116" s="11">
        <v>5825.1745121438535</v>
      </c>
      <c r="DW116" s="11">
        <v>5821.2504329611656</v>
      </c>
      <c r="DX116" s="11">
        <v>5744.9467721272558</v>
      </c>
      <c r="DY116" s="11">
        <v>5825.3656271915142</v>
      </c>
      <c r="DZ116" s="11">
        <v>5822.8710960649087</v>
      </c>
      <c r="EA116" s="11">
        <v>5848.1092840949059</v>
      </c>
      <c r="EB116" s="11">
        <v>5986.6876289379934</v>
      </c>
      <c r="EC116" s="11">
        <v>6020.0909995452303</v>
      </c>
      <c r="ED116" s="11">
        <v>6207.0095294329822</v>
      </c>
      <c r="EE116" s="11">
        <v>6268.6393389472287</v>
      </c>
      <c r="EF116" s="11">
        <v>6478.5792596829533</v>
      </c>
      <c r="EG116" s="11">
        <v>6641.8090630503166</v>
      </c>
      <c r="EH116" s="11">
        <v>6783.6444952193469</v>
      </c>
      <c r="EI116" s="11">
        <v>6896.9965306641579</v>
      </c>
      <c r="EJ116" s="11">
        <v>6959.1088579445704</v>
      </c>
      <c r="EK116" s="11">
        <v>7002.153431776841</v>
      </c>
      <c r="EL116" s="11">
        <v>7073.1953672712252</v>
      </c>
      <c r="EM116" s="11">
        <v>7075.3262845401323</v>
      </c>
      <c r="EN116" s="11">
        <v>7151.6879619664223</v>
      </c>
      <c r="EO116" s="11">
        <v>7240.8180322916714</v>
      </c>
      <c r="EP116" s="11">
        <v>7286.4661372792516</v>
      </c>
      <c r="EQ116" s="11">
        <v>7427.4147993236202</v>
      </c>
      <c r="ER116" s="11">
        <v>7503.528752018271</v>
      </c>
      <c r="ES116" s="11">
        <v>7641.9445001082595</v>
      </c>
      <c r="ET116" s="11">
        <v>7706.9969287432486</v>
      </c>
      <c r="EU116" s="11">
        <v>7783.839371621817</v>
      </c>
      <c r="EV116" s="11">
        <v>7848.003579749442</v>
      </c>
      <c r="EW116" s="11">
        <v>7920.0502191520318</v>
      </c>
      <c r="EX116" s="11">
        <v>8170.1976758281144</v>
      </c>
      <c r="EY116" s="11">
        <v>8253.8507761105539</v>
      </c>
      <c r="EZ116" s="11">
        <v>8427.0913450311855</v>
      </c>
      <c r="FA116" s="11">
        <v>8594.2438038042274</v>
      </c>
      <c r="FB116" s="11">
        <v>8676.6840382255305</v>
      </c>
      <c r="FC116" s="11">
        <v>8717.7247633272764</v>
      </c>
      <c r="FD116" s="11">
        <v>8771.4739760100674</v>
      </c>
      <c r="FE116" s="11">
        <v>8893.6135699383703</v>
      </c>
      <c r="FF116" s="11">
        <v>9065.0338004001496</v>
      </c>
      <c r="FG116" s="11">
        <v>9089.4518895774327</v>
      </c>
      <c r="FH116" s="11">
        <v>9132.4613225008943</v>
      </c>
      <c r="FI116" s="11">
        <v>9213.2517811949929</v>
      </c>
      <c r="FJ116" s="11">
        <v>9258.5529202091093</v>
      </c>
      <c r="FK116" s="11">
        <v>9276.9443705762678</v>
      </c>
      <c r="FL116" s="11">
        <v>9293.0114538271737</v>
      </c>
      <c r="FM116" s="11">
        <v>9300.2906392708373</v>
      </c>
      <c r="FN116" s="11">
        <v>9335.0232682876049</v>
      </c>
      <c r="FO116" s="11">
        <v>9357.4087411423534</v>
      </c>
      <c r="FP116" s="11">
        <v>9382.7990856108881</v>
      </c>
      <c r="FQ116" s="11">
        <v>9409.1385400335821</v>
      </c>
      <c r="FR116" s="11">
        <v>9421.1906549559717</v>
      </c>
      <c r="FS116" s="11">
        <v>9466.7581936920196</v>
      </c>
      <c r="FT116" s="11">
        <v>9539.1484753576369</v>
      </c>
      <c r="FU116" s="11">
        <v>9641.6738222451222</v>
      </c>
      <c r="FV116" s="11">
        <v>9779.017950426427</v>
      </c>
      <c r="FW116" s="11">
        <v>9821.434220159681</v>
      </c>
      <c r="FX116" s="11">
        <v>9838.135513969115</v>
      </c>
      <c r="FY116" s="11">
        <v>9857.4286615768779</v>
      </c>
      <c r="FZ116" s="11">
        <v>9874.2452191986067</v>
      </c>
      <c r="GA116" s="11">
        <v>9901.4547819486997</v>
      </c>
      <c r="GB116" s="11">
        <v>9922.9819174009899</v>
      </c>
      <c r="GC116" s="11">
        <v>9954.0976258923893</v>
      </c>
      <c r="GD116" s="11">
        <v>9988.1420165077998</v>
      </c>
      <c r="GE116" s="11">
        <v>10012.938672110253</v>
      </c>
      <c r="GF116" s="11">
        <v>10033.595547162446</v>
      </c>
      <c r="GG116" s="11">
        <v>10046.287288510401</v>
      </c>
      <c r="GH116" s="11">
        <v>10058.930188944694</v>
      </c>
      <c r="GI116" s="11">
        <v>10061.685839773543</v>
      </c>
      <c r="GJ116" s="11">
        <v>10069.693000556052</v>
      </c>
      <c r="GK116" s="11">
        <v>10072.225767656042</v>
      </c>
      <c r="GL116" s="11">
        <v>10085.43100008395</v>
      </c>
      <c r="GM116" s="11">
        <v>10068.550239778924</v>
      </c>
      <c r="GN116" s="11">
        <v>10074.736454623482</v>
      </c>
      <c r="GO116" s="11">
        <v>10079.642576567499</v>
      </c>
      <c r="GP116" s="11">
        <v>10084.992936379438</v>
      </c>
      <c r="GQ116" s="11">
        <v>10135.150250812301</v>
      </c>
      <c r="GR116" s="11">
        <v>10245.248897921485</v>
      </c>
      <c r="GS116" s="11">
        <v>10388.066699844365</v>
      </c>
      <c r="GT116" s="11">
        <v>10449.516134437868</v>
      </c>
      <c r="GU116" s="11">
        <v>10467.896842447322</v>
      </c>
      <c r="GV116" s="11">
        <v>10492.830609653456</v>
      </c>
      <c r="GW116" s="11">
        <v>10519.601462543904</v>
      </c>
      <c r="GX116" s="11">
        <v>10547.440830723548</v>
      </c>
      <c r="GY116" s="11">
        <v>10567.944609991304</v>
      </c>
      <c r="GZ116" s="11">
        <v>10713.159231175461</v>
      </c>
      <c r="HA116" s="11">
        <v>10734.226971408629</v>
      </c>
      <c r="HB116" s="11">
        <v>10749.920198918937</v>
      </c>
      <c r="HC116" s="11">
        <v>10766.345728825368</v>
      </c>
      <c r="HD116" s="11">
        <v>10778.514271849044</v>
      </c>
      <c r="HE116" s="11">
        <v>10786.519833673112</v>
      </c>
      <c r="HF116" s="11">
        <v>10772.164055953479</v>
      </c>
      <c r="HG116" s="11">
        <v>10808.0281462408</v>
      </c>
      <c r="HH116" s="11">
        <v>10805.218393617286</v>
      </c>
      <c r="HI116" s="11">
        <v>10824.937222917126</v>
      </c>
      <c r="HJ116" s="11">
        <v>10829.478183856889</v>
      </c>
      <c r="HK116" s="11">
        <v>10815.249208961885</v>
      </c>
      <c r="HL116" s="11">
        <v>10801.9635334499</v>
      </c>
      <c r="HM116" s="11">
        <v>10748.055877674638</v>
      </c>
      <c r="HN116" s="11">
        <v>10675.226257243699</v>
      </c>
      <c r="HO116" s="11">
        <v>10616.797962526314</v>
      </c>
      <c r="HP116" s="11">
        <v>10624.131374686811</v>
      </c>
      <c r="HQ116" s="11">
        <v>10611.127200117844</v>
      </c>
      <c r="HR116" s="11">
        <v>10507.120910763781</v>
      </c>
      <c r="HS116" s="11">
        <v>10501.959530384433</v>
      </c>
      <c r="HT116" s="11">
        <v>10503.380998434217</v>
      </c>
      <c r="HU116" s="11">
        <v>10459.233620469293</v>
      </c>
      <c r="HV116" s="11">
        <v>10453.396412270602</v>
      </c>
      <c r="HW116" s="11">
        <v>10453.196700018136</v>
      </c>
      <c r="HX116" s="11">
        <v>10458.037755011774</v>
      </c>
      <c r="HY116" s="11">
        <v>10464.465320736488</v>
      </c>
      <c r="HZ116" s="11">
        <v>10463.582721919323</v>
      </c>
      <c r="IA116" s="11">
        <v>10555.599234303039</v>
      </c>
      <c r="IB116" s="11">
        <v>10665.179016159778</v>
      </c>
      <c r="IC116" s="11">
        <v>10699.461477296431</v>
      </c>
      <c r="ID116" s="11">
        <v>10734.401411436105</v>
      </c>
      <c r="IE116" s="11">
        <v>10764.842637469441</v>
      </c>
      <c r="IF116" s="11">
        <v>10788.809487309522</v>
      </c>
      <c r="IG116" s="11">
        <v>10893.508794984076</v>
      </c>
      <c r="IH116" s="11">
        <v>10919.815974389829</v>
      </c>
      <c r="II116" s="11">
        <v>10956.832605345633</v>
      </c>
      <c r="IJ116" s="11">
        <v>10989.666307677073</v>
      </c>
      <c r="IK116" s="11">
        <v>11038.487673130592</v>
      </c>
      <c r="IL116" s="11">
        <v>11075.926791218846</v>
      </c>
      <c r="IM116" s="11">
        <v>11116.926617451812</v>
      </c>
      <c r="IN116" s="11">
        <v>11177.721404388481</v>
      </c>
      <c r="IO116" s="11">
        <v>11312.276911003804</v>
      </c>
      <c r="IP116" s="11">
        <v>11343.632583027649</v>
      </c>
      <c r="IQ116" s="11">
        <v>11342.116648052108</v>
      </c>
      <c r="IR116" s="11">
        <v>11389.92538944361</v>
      </c>
      <c r="IS116" s="11">
        <v>11451.607982184751</v>
      </c>
      <c r="IT116" s="11">
        <v>11488.088840226816</v>
      </c>
      <c r="IU116" s="11">
        <v>11509.229065980831</v>
      </c>
      <c r="IV116" s="11">
        <v>11525.566108350193</v>
      </c>
      <c r="IW116" s="11">
        <v>11530.894620254085</v>
      </c>
      <c r="IX116" s="11">
        <v>11540.412080816301</v>
      </c>
      <c r="IY116" s="11">
        <v>11559.767237170692</v>
      </c>
      <c r="IZ116" s="11">
        <v>11598.021107070694</v>
      </c>
      <c r="JA116" s="11">
        <v>11644.276268095444</v>
      </c>
      <c r="JB116" s="11">
        <v>11732.382922355064</v>
      </c>
      <c r="JC116" s="11">
        <v>11840.096435748903</v>
      </c>
      <c r="JD116" s="11">
        <v>11921.442572214779</v>
      </c>
      <c r="JE116" s="11">
        <v>11941.96712556025</v>
      </c>
      <c r="JF116" s="11">
        <v>11957.586502006563</v>
      </c>
      <c r="JG116" s="11">
        <v>11960.440759779864</v>
      </c>
      <c r="JH116" s="11">
        <v>12043.869779985902</v>
      </c>
      <c r="JI116" s="11">
        <v>12090.828793968145</v>
      </c>
      <c r="JJ116" s="11">
        <v>12099.207356850964</v>
      </c>
      <c r="JK116" s="11">
        <v>12064.187835913004</v>
      </c>
      <c r="JL116" s="11">
        <v>12106.644589823976</v>
      </c>
      <c r="JM116" s="11">
        <v>12102.558724647608</v>
      </c>
      <c r="JN116" s="11">
        <v>12044.349310296213</v>
      </c>
      <c r="JO116" s="11">
        <v>12147.414606839688</v>
      </c>
      <c r="JP116" s="11">
        <v>12239.360545986052</v>
      </c>
      <c r="JQ116" s="11">
        <v>12252.546981648733</v>
      </c>
      <c r="JR116" s="11">
        <v>12299.233013174477</v>
      </c>
      <c r="JS116" s="11">
        <v>12339.324485688019</v>
      </c>
      <c r="JT116" s="11">
        <v>12471.100725768529</v>
      </c>
      <c r="JU116" s="11">
        <v>12532.427515146897</v>
      </c>
      <c r="JV116" s="11">
        <v>12507.673831402115</v>
      </c>
      <c r="JW116" s="11">
        <v>12457.455614308014</v>
      </c>
      <c r="JX116" s="11">
        <v>12464.355269788801</v>
      </c>
      <c r="JY116" s="11">
        <v>12461.100810222477</v>
      </c>
      <c r="JZ116" s="11">
        <v>12451.973772389019</v>
      </c>
      <c r="KA116" s="11">
        <v>12446.429094667041</v>
      </c>
      <c r="KB116" s="11">
        <v>12443.001658813047</v>
      </c>
      <c r="KC116" s="11">
        <v>12431.24054046872</v>
      </c>
      <c r="KD116" s="11">
        <v>12416.702930404357</v>
      </c>
      <c r="KE116" s="11">
        <v>12412.520930932924</v>
      </c>
      <c r="KF116" s="11">
        <v>12419.790417483538</v>
      </c>
      <c r="KG116" s="11">
        <v>12419.406267517794</v>
      </c>
      <c r="KH116" s="11">
        <v>12431.932074979568</v>
      </c>
      <c r="KI116" s="11">
        <v>12428.799040342261</v>
      </c>
      <c r="KJ116" s="11">
        <v>12446.273580137449</v>
      </c>
      <c r="KK116" s="11">
        <v>12447.956030445448</v>
      </c>
      <c r="KL116" s="23"/>
      <c r="KM116" s="11">
        <f>SMALL(Tabela2[[#This Row],[1]:[285]],1)</f>
        <v>0.83458663983971793</v>
      </c>
      <c r="KN116" s="11">
        <f>MATCH(Tabela2[[#This Row],[1° menor]],Tabela2[[#This Row],[1]:[285]],0)</f>
        <v>1</v>
      </c>
      <c r="KO11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16" s="11">
        <f>VLOOKUP(Tabela2[[#This Row],[Shape]],shape!A:D,4,0)+VLOOKUP(Tabela2[[#This Row],[Shape]]+1,shape!A:E,5,0)*Tabela2[[#This Row],[% avanc]]</f>
        <v>3.8776556234191881</v>
      </c>
      <c r="KQ116" s="15">
        <f>Tabela2[[#This Row],[8686,881807]]/Tabela2[[#Headers],[8686,881807]]</f>
        <v>4.4638061269517033E-4</v>
      </c>
      <c r="KR116" s="11">
        <f>Tabela2[[#This Row],[8686,881807]]-KP115</f>
        <v>0</v>
      </c>
      <c r="KS116" s="11">
        <f>(Tabela2[[#This Row],[hora bus]]-H115)*86400</f>
        <v>45.999999437481165</v>
      </c>
      <c r="KT116" s="11">
        <f>Tabela2[[#This Row],[desloc]]/Tabela2[[#This Row],[seconds]]</f>
        <v>0</v>
      </c>
      <c r="KU116" s="11">
        <f>Tabela2[[#This Row],[spd m/s]]*3.6</f>
        <v>0</v>
      </c>
      <c r="KV116" s="23"/>
      <c r="KW116" s="22">
        <f t="shared" si="18"/>
        <v>0</v>
      </c>
      <c r="KX116" s="23">
        <f t="shared" si="19"/>
        <v>0.5</v>
      </c>
      <c r="KY116" s="23">
        <f t="shared" si="20"/>
        <v>1</v>
      </c>
      <c r="KZ116" s="23">
        <f t="shared" si="21"/>
        <v>49</v>
      </c>
      <c r="LA116" s="23">
        <f t="shared" si="22"/>
        <v>0</v>
      </c>
      <c r="LB116" s="23">
        <f t="shared" si="23"/>
        <v>1</v>
      </c>
      <c r="LC116" s="23">
        <f t="shared" si="24"/>
        <v>49</v>
      </c>
      <c r="LD116" s="23">
        <f t="shared" si="25"/>
        <v>0</v>
      </c>
      <c r="LE116" s="23">
        <f t="shared" si="26"/>
        <v>3.8776556234191881</v>
      </c>
      <c r="LF116" s="22">
        <f t="shared" si="35"/>
        <v>0</v>
      </c>
      <c r="LG116" s="23">
        <f t="shared" si="27"/>
        <v>0.5</v>
      </c>
      <c r="LH116" s="23">
        <f t="shared" si="28"/>
        <v>0.5</v>
      </c>
      <c r="LI116" s="23">
        <f t="shared" si="29"/>
        <v>8544.8116110658502</v>
      </c>
      <c r="LJ116" s="23">
        <f t="shared" si="30"/>
        <v>3.8776556234191881</v>
      </c>
      <c r="LK116" s="23">
        <f t="shared" si="31"/>
        <v>0.5</v>
      </c>
      <c r="LL116" s="23">
        <f t="shared" si="32"/>
        <v>0</v>
      </c>
      <c r="LM116" s="23">
        <f t="shared" si="33"/>
        <v>1</v>
      </c>
      <c r="LN116" s="23">
        <f t="shared" si="34"/>
        <v>1</v>
      </c>
    </row>
    <row r="117" spans="1:326" x14ac:dyDescent="0.25">
      <c r="A117" s="22">
        <v>87</v>
      </c>
      <c r="B117" s="22">
        <v>1</v>
      </c>
      <c r="C117" s="23" t="s">
        <v>1388</v>
      </c>
      <c r="D117" s="22">
        <v>332</v>
      </c>
      <c r="E117" s="24">
        <v>0.90625</v>
      </c>
      <c r="F117" s="23" t="s">
        <v>721</v>
      </c>
      <c r="G117" s="23" t="b">
        <v>1</v>
      </c>
      <c r="H117" s="25">
        <v>43538.9062962963</v>
      </c>
      <c r="I117" s="26" t="s">
        <v>681</v>
      </c>
      <c r="J117" s="23" t="s">
        <v>682</v>
      </c>
      <c r="K117" s="11">
        <f>IF(AND(Tabela2[[#This Row],[hora bus]]=H116,Tabela2[[#This Row],[lat bus]]=I116,Tabela2[[#This Row],[lon bus]]=J116),1,0)</f>
        <v>0</v>
      </c>
      <c r="L117" s="23"/>
      <c r="M117" s="11">
        <v>195</v>
      </c>
      <c r="N117" s="11">
        <v>0.83458663983971793</v>
      </c>
      <c r="O117" s="11">
        <v>1.3984196839489078</v>
      </c>
      <c r="P117" s="11">
        <v>9.4267941257220311</v>
      </c>
      <c r="Q117" s="11">
        <v>19.688773108132185</v>
      </c>
      <c r="R117" s="11">
        <v>75.195397337780264</v>
      </c>
      <c r="S117" s="11">
        <v>159.30451526494889</v>
      </c>
      <c r="T117" s="11">
        <v>180.18195583801287</v>
      </c>
      <c r="U117" s="11">
        <v>199.79338924508923</v>
      </c>
      <c r="V117" s="11">
        <v>211.09716553928146</v>
      </c>
      <c r="W117" s="11">
        <v>227.14293750271159</v>
      </c>
      <c r="X117" s="11">
        <v>239.59169647723874</v>
      </c>
      <c r="Y117" s="11">
        <v>250.11206903549589</v>
      </c>
      <c r="Z117" s="11">
        <v>275.30364977201225</v>
      </c>
      <c r="AA117" s="11">
        <v>294.46895517304961</v>
      </c>
      <c r="AB117" s="11">
        <v>320.19106785367666</v>
      </c>
      <c r="AC117" s="11">
        <v>332.17949791971603</v>
      </c>
      <c r="AD117" s="11">
        <v>348.04076670293443</v>
      </c>
      <c r="AE117" s="11">
        <v>372.23091522388552</v>
      </c>
      <c r="AF117" s="11">
        <v>373.05585750378327</v>
      </c>
      <c r="AG117" s="11">
        <v>433.84569918205443</v>
      </c>
      <c r="AH117" s="11">
        <v>469.02374511556127</v>
      </c>
      <c r="AI117" s="11">
        <v>499.67607388344703</v>
      </c>
      <c r="AJ117" s="11">
        <v>523.47830821792434</v>
      </c>
      <c r="AK117" s="11">
        <v>544.81141607945688</v>
      </c>
      <c r="AL117" s="11">
        <v>559.9004097040812</v>
      </c>
      <c r="AM117" s="11">
        <v>585.98771261657532</v>
      </c>
      <c r="AN117" s="11">
        <v>594.50788944836063</v>
      </c>
      <c r="AO117" s="11">
        <v>599.8950753359245</v>
      </c>
      <c r="AP117" s="11">
        <v>602.43355425919754</v>
      </c>
      <c r="AQ117" s="11">
        <v>609.53499398530153</v>
      </c>
      <c r="AR117" s="11">
        <v>609.5933977620092</v>
      </c>
      <c r="AS117" s="11">
        <v>603.71880286526709</v>
      </c>
      <c r="AT117" s="11">
        <v>609.45835281434404</v>
      </c>
      <c r="AU117" s="11">
        <v>613.60649452394352</v>
      </c>
      <c r="AV117" s="11">
        <v>605.61020293550882</v>
      </c>
      <c r="AW117" s="11">
        <v>608.32810058706082</v>
      </c>
      <c r="AX117" s="11">
        <v>622.97194103037293</v>
      </c>
      <c r="AY117" s="11">
        <v>642.28327131710535</v>
      </c>
      <c r="AZ117" s="11">
        <v>665.20596166221469</v>
      </c>
      <c r="BA117" s="11">
        <v>691.17393543887101</v>
      </c>
      <c r="BB117" s="11">
        <v>724.84333895562133</v>
      </c>
      <c r="BC117" s="11">
        <v>773.63812755161598</v>
      </c>
      <c r="BD117" s="11">
        <v>844.46226035941891</v>
      </c>
      <c r="BE117" s="11">
        <v>911.23618194706376</v>
      </c>
      <c r="BF117" s="11">
        <v>932.86527223275039</v>
      </c>
      <c r="BG117" s="11">
        <v>958.04135839229252</v>
      </c>
      <c r="BH117" s="11">
        <v>1001.7149381650798</v>
      </c>
      <c r="BI117" s="11">
        <v>1024.9959211584271</v>
      </c>
      <c r="BJ117" s="11">
        <v>1048.1727764714142</v>
      </c>
      <c r="BK117" s="11">
        <v>1080.0184074949607</v>
      </c>
      <c r="BL117" s="11">
        <v>1163.4808684345098</v>
      </c>
      <c r="BM117" s="11">
        <v>1429.3703496024175</v>
      </c>
      <c r="BN117" s="11">
        <v>1610.1385446972781</v>
      </c>
      <c r="BO117" s="11">
        <v>1664.0038873728233</v>
      </c>
      <c r="BP117" s="11">
        <v>1794.1242484398404</v>
      </c>
      <c r="BQ117" s="11">
        <v>1818.9378647754288</v>
      </c>
      <c r="BR117" s="11">
        <v>1920.5792764721948</v>
      </c>
      <c r="BS117" s="11">
        <v>2023.456323096907</v>
      </c>
      <c r="BT117" s="11">
        <v>2062.7199622631242</v>
      </c>
      <c r="BU117" s="11">
        <v>2093.7864244056359</v>
      </c>
      <c r="BV117" s="11">
        <v>2172.8574253488505</v>
      </c>
      <c r="BW117" s="11">
        <v>2191.8290547309048</v>
      </c>
      <c r="BX117" s="11">
        <v>2295.4935471481876</v>
      </c>
      <c r="BY117" s="11">
        <v>2324.6369620900828</v>
      </c>
      <c r="BZ117" s="11">
        <v>2412.5365562142952</v>
      </c>
      <c r="CA117" s="11">
        <v>2432.6327643351483</v>
      </c>
      <c r="CB117" s="11">
        <v>2466.8518007263533</v>
      </c>
      <c r="CC117" s="11">
        <v>2515.2508761381587</v>
      </c>
      <c r="CD117" s="11">
        <v>2622.1218445308405</v>
      </c>
      <c r="CE117" s="11">
        <v>2708.3090496803202</v>
      </c>
      <c r="CF117" s="11">
        <v>2796.8178431894862</v>
      </c>
      <c r="CG117" s="11">
        <v>2873.8082765070517</v>
      </c>
      <c r="CH117" s="11">
        <v>3061.6775590172806</v>
      </c>
      <c r="CI117" s="11">
        <v>3133.3825096557152</v>
      </c>
      <c r="CJ117" s="11">
        <v>3320.0285201183906</v>
      </c>
      <c r="CK117" s="11">
        <v>3391.2986814978881</v>
      </c>
      <c r="CL117" s="11">
        <v>3478.6413522149041</v>
      </c>
      <c r="CM117" s="11">
        <v>3505.4667594392477</v>
      </c>
      <c r="CN117" s="11">
        <v>3552.1278475871927</v>
      </c>
      <c r="CO117" s="11">
        <v>3608.1458168222821</v>
      </c>
      <c r="CP117" s="11">
        <v>3687.4332746012733</v>
      </c>
      <c r="CQ117" s="11">
        <v>3737.1928476528274</v>
      </c>
      <c r="CR117" s="11">
        <v>3929.1744458657076</v>
      </c>
      <c r="CS117" s="11">
        <v>4104.0052570842136</v>
      </c>
      <c r="CT117" s="11">
        <v>4176.4577406368426</v>
      </c>
      <c r="CU117" s="11">
        <v>4203.4628929622522</v>
      </c>
      <c r="CV117" s="11">
        <v>4243.0993420587138</v>
      </c>
      <c r="CW117" s="11">
        <v>4338.9296512059445</v>
      </c>
      <c r="CX117" s="11">
        <v>4464.5231926731885</v>
      </c>
      <c r="CY117" s="11">
        <v>4524.2760657256158</v>
      </c>
      <c r="CZ117" s="11">
        <v>4578.6984197787751</v>
      </c>
      <c r="DA117" s="11">
        <v>4625.9862234456259</v>
      </c>
      <c r="DB117" s="11">
        <v>4670.5685961378485</v>
      </c>
      <c r="DC117" s="11">
        <v>4713.1890396674316</v>
      </c>
      <c r="DD117" s="11">
        <v>4798.4137717572912</v>
      </c>
      <c r="DE117" s="11">
        <v>4807.037159512015</v>
      </c>
      <c r="DF117" s="11">
        <v>4833.3595568537676</v>
      </c>
      <c r="DG117" s="11">
        <v>4837.4660928582471</v>
      </c>
      <c r="DH117" s="11">
        <v>4868.9105840188495</v>
      </c>
      <c r="DI117" s="11">
        <v>4890.8441073800923</v>
      </c>
      <c r="DJ117" s="11">
        <v>4933.7892254471935</v>
      </c>
      <c r="DK117" s="11">
        <v>5000.7579650678817</v>
      </c>
      <c r="DL117" s="11">
        <v>5355.0982520495172</v>
      </c>
      <c r="DM117" s="11">
        <v>5481.4636259201425</v>
      </c>
      <c r="DN117" s="11">
        <v>5566.547527242612</v>
      </c>
      <c r="DO117" s="11">
        <v>5659.2630610073802</v>
      </c>
      <c r="DP117" s="11">
        <v>5693.1558385127737</v>
      </c>
      <c r="DQ117" s="11">
        <v>5776.9445825899438</v>
      </c>
      <c r="DR117" s="11">
        <v>5792.6247187292447</v>
      </c>
      <c r="DS117" s="11">
        <v>5803.4741841190025</v>
      </c>
      <c r="DT117" s="11">
        <v>5813.7715248560444</v>
      </c>
      <c r="DU117" s="11">
        <v>5824.9346720622971</v>
      </c>
      <c r="DV117" s="11">
        <v>5825.1745121438535</v>
      </c>
      <c r="DW117" s="11">
        <v>5821.2504329611656</v>
      </c>
      <c r="DX117" s="11">
        <v>5744.9467721272558</v>
      </c>
      <c r="DY117" s="11">
        <v>5825.3656271915142</v>
      </c>
      <c r="DZ117" s="11">
        <v>5822.8710960649087</v>
      </c>
      <c r="EA117" s="11">
        <v>5848.1092840949059</v>
      </c>
      <c r="EB117" s="11">
        <v>5986.6876289379934</v>
      </c>
      <c r="EC117" s="11">
        <v>6020.0909995452303</v>
      </c>
      <c r="ED117" s="11">
        <v>6207.0095294329822</v>
      </c>
      <c r="EE117" s="11">
        <v>6268.6393389472287</v>
      </c>
      <c r="EF117" s="11">
        <v>6478.5792596829533</v>
      </c>
      <c r="EG117" s="11">
        <v>6641.8090630503166</v>
      </c>
      <c r="EH117" s="11">
        <v>6783.6444952193469</v>
      </c>
      <c r="EI117" s="11">
        <v>6896.9965306641579</v>
      </c>
      <c r="EJ117" s="11">
        <v>6959.1088579445704</v>
      </c>
      <c r="EK117" s="11">
        <v>7002.153431776841</v>
      </c>
      <c r="EL117" s="11">
        <v>7073.1953672712252</v>
      </c>
      <c r="EM117" s="11">
        <v>7075.3262845401323</v>
      </c>
      <c r="EN117" s="11">
        <v>7151.6879619664223</v>
      </c>
      <c r="EO117" s="11">
        <v>7240.8180322916714</v>
      </c>
      <c r="EP117" s="11">
        <v>7286.4661372792516</v>
      </c>
      <c r="EQ117" s="11">
        <v>7427.4147993236202</v>
      </c>
      <c r="ER117" s="11">
        <v>7503.528752018271</v>
      </c>
      <c r="ES117" s="11">
        <v>7641.9445001082595</v>
      </c>
      <c r="ET117" s="11">
        <v>7706.9969287432486</v>
      </c>
      <c r="EU117" s="11">
        <v>7783.839371621817</v>
      </c>
      <c r="EV117" s="11">
        <v>7848.003579749442</v>
      </c>
      <c r="EW117" s="11">
        <v>7920.0502191520318</v>
      </c>
      <c r="EX117" s="11">
        <v>8170.1976758281144</v>
      </c>
      <c r="EY117" s="11">
        <v>8253.8507761105539</v>
      </c>
      <c r="EZ117" s="11">
        <v>8427.0913450311855</v>
      </c>
      <c r="FA117" s="11">
        <v>8594.2438038042274</v>
      </c>
      <c r="FB117" s="11">
        <v>8676.6840382255305</v>
      </c>
      <c r="FC117" s="11">
        <v>8717.7247633272764</v>
      </c>
      <c r="FD117" s="11">
        <v>8771.4739760100674</v>
      </c>
      <c r="FE117" s="11">
        <v>8893.6135699383703</v>
      </c>
      <c r="FF117" s="11">
        <v>9065.0338004001496</v>
      </c>
      <c r="FG117" s="11">
        <v>9089.4518895774327</v>
      </c>
      <c r="FH117" s="11">
        <v>9132.4613225008943</v>
      </c>
      <c r="FI117" s="11">
        <v>9213.2517811949929</v>
      </c>
      <c r="FJ117" s="11">
        <v>9258.5529202091093</v>
      </c>
      <c r="FK117" s="11">
        <v>9276.9443705762678</v>
      </c>
      <c r="FL117" s="11">
        <v>9293.0114538271737</v>
      </c>
      <c r="FM117" s="11">
        <v>9300.2906392708373</v>
      </c>
      <c r="FN117" s="11">
        <v>9335.0232682876049</v>
      </c>
      <c r="FO117" s="11">
        <v>9357.4087411423534</v>
      </c>
      <c r="FP117" s="11">
        <v>9382.7990856108881</v>
      </c>
      <c r="FQ117" s="11">
        <v>9409.1385400335821</v>
      </c>
      <c r="FR117" s="11">
        <v>9421.1906549559717</v>
      </c>
      <c r="FS117" s="11">
        <v>9466.7581936920196</v>
      </c>
      <c r="FT117" s="11">
        <v>9539.1484753576369</v>
      </c>
      <c r="FU117" s="11">
        <v>9641.6738222451222</v>
      </c>
      <c r="FV117" s="11">
        <v>9779.017950426427</v>
      </c>
      <c r="FW117" s="11">
        <v>9821.434220159681</v>
      </c>
      <c r="FX117" s="11">
        <v>9838.135513969115</v>
      </c>
      <c r="FY117" s="11">
        <v>9857.4286615768779</v>
      </c>
      <c r="FZ117" s="11">
        <v>9874.2452191986067</v>
      </c>
      <c r="GA117" s="11">
        <v>9901.4547819486997</v>
      </c>
      <c r="GB117" s="11">
        <v>9922.9819174009899</v>
      </c>
      <c r="GC117" s="11">
        <v>9954.0976258923893</v>
      </c>
      <c r="GD117" s="11">
        <v>9988.1420165077998</v>
      </c>
      <c r="GE117" s="11">
        <v>10012.938672110253</v>
      </c>
      <c r="GF117" s="11">
        <v>10033.595547162446</v>
      </c>
      <c r="GG117" s="11">
        <v>10046.287288510401</v>
      </c>
      <c r="GH117" s="11">
        <v>10058.930188944694</v>
      </c>
      <c r="GI117" s="11">
        <v>10061.685839773543</v>
      </c>
      <c r="GJ117" s="11">
        <v>10069.693000556052</v>
      </c>
      <c r="GK117" s="11">
        <v>10072.225767656042</v>
      </c>
      <c r="GL117" s="11">
        <v>10085.43100008395</v>
      </c>
      <c r="GM117" s="11">
        <v>10068.550239778924</v>
      </c>
      <c r="GN117" s="11">
        <v>10074.736454623482</v>
      </c>
      <c r="GO117" s="11">
        <v>10079.642576567499</v>
      </c>
      <c r="GP117" s="11">
        <v>10084.992936379438</v>
      </c>
      <c r="GQ117" s="11">
        <v>10135.150250812301</v>
      </c>
      <c r="GR117" s="11">
        <v>10245.248897921485</v>
      </c>
      <c r="GS117" s="11">
        <v>10388.066699844365</v>
      </c>
      <c r="GT117" s="11">
        <v>10449.516134437868</v>
      </c>
      <c r="GU117" s="11">
        <v>10467.896842447322</v>
      </c>
      <c r="GV117" s="11">
        <v>10492.830609653456</v>
      </c>
      <c r="GW117" s="11">
        <v>10519.601462543904</v>
      </c>
      <c r="GX117" s="11">
        <v>10547.440830723548</v>
      </c>
      <c r="GY117" s="11">
        <v>10567.944609991304</v>
      </c>
      <c r="GZ117" s="11">
        <v>10713.159231175461</v>
      </c>
      <c r="HA117" s="11">
        <v>10734.226971408629</v>
      </c>
      <c r="HB117" s="11">
        <v>10749.920198918937</v>
      </c>
      <c r="HC117" s="11">
        <v>10766.345728825368</v>
      </c>
      <c r="HD117" s="11">
        <v>10778.514271849044</v>
      </c>
      <c r="HE117" s="11">
        <v>10786.519833673112</v>
      </c>
      <c r="HF117" s="11">
        <v>10772.164055953479</v>
      </c>
      <c r="HG117" s="11">
        <v>10808.0281462408</v>
      </c>
      <c r="HH117" s="11">
        <v>10805.218393617286</v>
      </c>
      <c r="HI117" s="11">
        <v>10824.937222917126</v>
      </c>
      <c r="HJ117" s="11">
        <v>10829.478183856889</v>
      </c>
      <c r="HK117" s="11">
        <v>10815.249208961885</v>
      </c>
      <c r="HL117" s="11">
        <v>10801.9635334499</v>
      </c>
      <c r="HM117" s="11">
        <v>10748.055877674638</v>
      </c>
      <c r="HN117" s="11">
        <v>10675.226257243699</v>
      </c>
      <c r="HO117" s="11">
        <v>10616.797962526314</v>
      </c>
      <c r="HP117" s="11">
        <v>10624.131374686811</v>
      </c>
      <c r="HQ117" s="11">
        <v>10611.127200117844</v>
      </c>
      <c r="HR117" s="11">
        <v>10507.120910763781</v>
      </c>
      <c r="HS117" s="11">
        <v>10501.959530384433</v>
      </c>
      <c r="HT117" s="11">
        <v>10503.380998434217</v>
      </c>
      <c r="HU117" s="11">
        <v>10459.233620469293</v>
      </c>
      <c r="HV117" s="11">
        <v>10453.396412270602</v>
      </c>
      <c r="HW117" s="11">
        <v>10453.196700018136</v>
      </c>
      <c r="HX117" s="11">
        <v>10458.037755011774</v>
      </c>
      <c r="HY117" s="11">
        <v>10464.465320736488</v>
      </c>
      <c r="HZ117" s="11">
        <v>10463.582721919323</v>
      </c>
      <c r="IA117" s="11">
        <v>10555.599234303039</v>
      </c>
      <c r="IB117" s="11">
        <v>10665.179016159778</v>
      </c>
      <c r="IC117" s="11">
        <v>10699.461477296431</v>
      </c>
      <c r="ID117" s="11">
        <v>10734.401411436105</v>
      </c>
      <c r="IE117" s="11">
        <v>10764.842637469441</v>
      </c>
      <c r="IF117" s="11">
        <v>10788.809487309522</v>
      </c>
      <c r="IG117" s="11">
        <v>10893.508794984076</v>
      </c>
      <c r="IH117" s="11">
        <v>10919.815974389829</v>
      </c>
      <c r="II117" s="11">
        <v>10956.832605345633</v>
      </c>
      <c r="IJ117" s="11">
        <v>10989.666307677073</v>
      </c>
      <c r="IK117" s="11">
        <v>11038.487673130592</v>
      </c>
      <c r="IL117" s="11">
        <v>11075.926791218846</v>
      </c>
      <c r="IM117" s="11">
        <v>11116.926617451812</v>
      </c>
      <c r="IN117" s="11">
        <v>11177.721404388481</v>
      </c>
      <c r="IO117" s="11">
        <v>11312.276911003804</v>
      </c>
      <c r="IP117" s="11">
        <v>11343.632583027649</v>
      </c>
      <c r="IQ117" s="11">
        <v>11342.116648052108</v>
      </c>
      <c r="IR117" s="11">
        <v>11389.92538944361</v>
      </c>
      <c r="IS117" s="11">
        <v>11451.607982184751</v>
      </c>
      <c r="IT117" s="11">
        <v>11488.088840226816</v>
      </c>
      <c r="IU117" s="11">
        <v>11509.229065980831</v>
      </c>
      <c r="IV117" s="11">
        <v>11525.566108350193</v>
      </c>
      <c r="IW117" s="11">
        <v>11530.894620254085</v>
      </c>
      <c r="IX117" s="11">
        <v>11540.412080816301</v>
      </c>
      <c r="IY117" s="11">
        <v>11559.767237170692</v>
      </c>
      <c r="IZ117" s="11">
        <v>11598.021107070694</v>
      </c>
      <c r="JA117" s="11">
        <v>11644.276268095444</v>
      </c>
      <c r="JB117" s="11">
        <v>11732.382922355064</v>
      </c>
      <c r="JC117" s="11">
        <v>11840.096435748903</v>
      </c>
      <c r="JD117" s="11">
        <v>11921.442572214779</v>
      </c>
      <c r="JE117" s="11">
        <v>11941.96712556025</v>
      </c>
      <c r="JF117" s="11">
        <v>11957.586502006563</v>
      </c>
      <c r="JG117" s="11">
        <v>11960.440759779864</v>
      </c>
      <c r="JH117" s="11">
        <v>12043.869779985902</v>
      </c>
      <c r="JI117" s="11">
        <v>12090.828793968145</v>
      </c>
      <c r="JJ117" s="11">
        <v>12099.207356850964</v>
      </c>
      <c r="JK117" s="11">
        <v>12064.187835913004</v>
      </c>
      <c r="JL117" s="11">
        <v>12106.644589823976</v>
      </c>
      <c r="JM117" s="11">
        <v>12102.558724647608</v>
      </c>
      <c r="JN117" s="11">
        <v>12044.349310296213</v>
      </c>
      <c r="JO117" s="11">
        <v>12147.414606839688</v>
      </c>
      <c r="JP117" s="11">
        <v>12239.360545986052</v>
      </c>
      <c r="JQ117" s="11">
        <v>12252.546981648733</v>
      </c>
      <c r="JR117" s="11">
        <v>12299.233013174477</v>
      </c>
      <c r="JS117" s="11">
        <v>12339.324485688019</v>
      </c>
      <c r="JT117" s="11">
        <v>12471.100725768529</v>
      </c>
      <c r="JU117" s="11">
        <v>12532.427515146897</v>
      </c>
      <c r="JV117" s="11">
        <v>12507.673831402115</v>
      </c>
      <c r="JW117" s="11">
        <v>12457.455614308014</v>
      </c>
      <c r="JX117" s="11">
        <v>12464.355269788801</v>
      </c>
      <c r="JY117" s="11">
        <v>12461.100810222477</v>
      </c>
      <c r="JZ117" s="11">
        <v>12451.973772389019</v>
      </c>
      <c r="KA117" s="11">
        <v>12446.429094667041</v>
      </c>
      <c r="KB117" s="11">
        <v>12443.001658813047</v>
      </c>
      <c r="KC117" s="11">
        <v>12431.24054046872</v>
      </c>
      <c r="KD117" s="11">
        <v>12416.702930404357</v>
      </c>
      <c r="KE117" s="11">
        <v>12412.520930932924</v>
      </c>
      <c r="KF117" s="11">
        <v>12419.790417483538</v>
      </c>
      <c r="KG117" s="11">
        <v>12419.406267517794</v>
      </c>
      <c r="KH117" s="11">
        <v>12431.932074979568</v>
      </c>
      <c r="KI117" s="11">
        <v>12428.799040342261</v>
      </c>
      <c r="KJ117" s="11">
        <v>12446.273580137449</v>
      </c>
      <c r="KK117" s="11">
        <v>12447.956030445448</v>
      </c>
      <c r="KL117" s="23"/>
      <c r="KM117" s="11">
        <f>SMALL(Tabela2[[#This Row],[1]:[285]],1)</f>
        <v>0.83458663983971793</v>
      </c>
      <c r="KN117" s="11">
        <f>MATCH(Tabela2[[#This Row],[1° menor]],Tabela2[[#This Row],[1]:[285]],0)</f>
        <v>1</v>
      </c>
      <c r="KO11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17" s="11">
        <f>VLOOKUP(Tabela2[[#This Row],[Shape]],shape!A:D,4,0)+VLOOKUP(Tabela2[[#This Row],[Shape]]+1,shape!A:E,5,0)*Tabela2[[#This Row],[% avanc]]</f>
        <v>3.8776556234191881</v>
      </c>
      <c r="KQ117" s="15">
        <f>Tabela2[[#This Row],[8686,881807]]/Tabela2[[#Headers],[8686,881807]]</f>
        <v>4.4638061269517033E-4</v>
      </c>
      <c r="KR117" s="11">
        <f>Tabela2[[#This Row],[8686,881807]]-KP116</f>
        <v>0</v>
      </c>
      <c r="KS117" s="11">
        <f>(Tabela2[[#This Row],[hora bus]]-H116)*86400</f>
        <v>24.000000581145287</v>
      </c>
      <c r="KT117" s="11">
        <f>Tabela2[[#This Row],[desloc]]/Tabela2[[#This Row],[seconds]]</f>
        <v>0</v>
      </c>
      <c r="KU117" s="11">
        <f>Tabela2[[#This Row],[spd m/s]]*3.6</f>
        <v>0</v>
      </c>
      <c r="KV117" s="23"/>
      <c r="KW117" s="22">
        <f t="shared" si="18"/>
        <v>0</v>
      </c>
      <c r="KX117" s="23">
        <f t="shared" si="19"/>
        <v>0.5</v>
      </c>
      <c r="KY117" s="23">
        <f t="shared" si="20"/>
        <v>1</v>
      </c>
      <c r="KZ117" s="23">
        <f t="shared" si="21"/>
        <v>48</v>
      </c>
      <c r="LA117" s="23">
        <f t="shared" si="22"/>
        <v>0</v>
      </c>
      <c r="LB117" s="23">
        <f t="shared" si="23"/>
        <v>1</v>
      </c>
      <c r="LC117" s="23">
        <f t="shared" si="24"/>
        <v>48</v>
      </c>
      <c r="LD117" s="23">
        <f t="shared" si="25"/>
        <v>0</v>
      </c>
      <c r="LE117" s="23">
        <f t="shared" si="26"/>
        <v>3.8776556234191881</v>
      </c>
      <c r="LF117" s="22">
        <f t="shared" si="35"/>
        <v>0</v>
      </c>
      <c r="LG117" s="23">
        <f t="shared" si="27"/>
        <v>0.5</v>
      </c>
      <c r="LH117" s="23">
        <f t="shared" si="28"/>
        <v>0.5</v>
      </c>
      <c r="LI117" s="23">
        <f t="shared" si="29"/>
        <v>8544.8116110658502</v>
      </c>
      <c r="LJ117" s="23">
        <f t="shared" si="30"/>
        <v>3.8776556234191881</v>
      </c>
      <c r="LK117" s="23">
        <f t="shared" si="31"/>
        <v>0.5</v>
      </c>
      <c r="LL117" s="23">
        <f t="shared" si="32"/>
        <v>0</v>
      </c>
      <c r="LM117" s="23">
        <f t="shared" si="33"/>
        <v>1</v>
      </c>
      <c r="LN117" s="23">
        <f t="shared" si="34"/>
        <v>1</v>
      </c>
    </row>
    <row r="118" spans="1:326" x14ac:dyDescent="0.25">
      <c r="A118" s="22">
        <v>89</v>
      </c>
      <c r="B118" s="22">
        <v>1</v>
      </c>
      <c r="C118" s="23" t="s">
        <v>1390</v>
      </c>
      <c r="D118" s="22">
        <v>332</v>
      </c>
      <c r="E118" s="24">
        <v>0.90694444444444444</v>
      </c>
      <c r="F118" s="23" t="s">
        <v>721</v>
      </c>
      <c r="G118" s="23" t="b">
        <v>1</v>
      </c>
      <c r="H118" s="25">
        <v>43538.906828703701</v>
      </c>
      <c r="I118" s="26" t="s">
        <v>681</v>
      </c>
      <c r="J118" s="23" t="s">
        <v>682</v>
      </c>
      <c r="K118" s="11">
        <f>IF(AND(Tabela2[[#This Row],[hora bus]]=H117,Tabela2[[#This Row],[lat bus]]=I117,Tabela2[[#This Row],[lon bus]]=J117),1,0)</f>
        <v>0</v>
      </c>
      <c r="L118" s="23"/>
      <c r="M118" s="11">
        <v>197</v>
      </c>
      <c r="N118" s="11">
        <v>0.83458663983971793</v>
      </c>
      <c r="O118" s="11">
        <v>1.3984196839489078</v>
      </c>
      <c r="P118" s="11">
        <v>9.4267941257220311</v>
      </c>
      <c r="Q118" s="11">
        <v>19.688773108132185</v>
      </c>
      <c r="R118" s="11">
        <v>75.195397337780264</v>
      </c>
      <c r="S118" s="11">
        <v>159.30451526494889</v>
      </c>
      <c r="T118" s="11">
        <v>180.18195583801287</v>
      </c>
      <c r="U118" s="11">
        <v>199.79338924508923</v>
      </c>
      <c r="V118" s="11">
        <v>211.09716553928146</v>
      </c>
      <c r="W118" s="11">
        <v>227.14293750271159</v>
      </c>
      <c r="X118" s="11">
        <v>239.59169647723874</v>
      </c>
      <c r="Y118" s="11">
        <v>250.11206903549589</v>
      </c>
      <c r="Z118" s="11">
        <v>275.30364977201225</v>
      </c>
      <c r="AA118" s="11">
        <v>294.46895517304961</v>
      </c>
      <c r="AB118" s="11">
        <v>320.19106785367666</v>
      </c>
      <c r="AC118" s="11">
        <v>332.17949791971603</v>
      </c>
      <c r="AD118" s="11">
        <v>348.04076670293443</v>
      </c>
      <c r="AE118" s="11">
        <v>372.23091522388552</v>
      </c>
      <c r="AF118" s="11">
        <v>373.05585750378327</v>
      </c>
      <c r="AG118" s="11">
        <v>433.84569918205443</v>
      </c>
      <c r="AH118" s="11">
        <v>469.02374511556127</v>
      </c>
      <c r="AI118" s="11">
        <v>499.67607388344703</v>
      </c>
      <c r="AJ118" s="11">
        <v>523.47830821792434</v>
      </c>
      <c r="AK118" s="11">
        <v>544.81141607945688</v>
      </c>
      <c r="AL118" s="11">
        <v>559.9004097040812</v>
      </c>
      <c r="AM118" s="11">
        <v>585.98771261657532</v>
      </c>
      <c r="AN118" s="11">
        <v>594.50788944836063</v>
      </c>
      <c r="AO118" s="11">
        <v>599.8950753359245</v>
      </c>
      <c r="AP118" s="11">
        <v>602.43355425919754</v>
      </c>
      <c r="AQ118" s="11">
        <v>609.53499398530153</v>
      </c>
      <c r="AR118" s="11">
        <v>609.5933977620092</v>
      </c>
      <c r="AS118" s="11">
        <v>603.71880286526709</v>
      </c>
      <c r="AT118" s="11">
        <v>609.45835281434404</v>
      </c>
      <c r="AU118" s="11">
        <v>613.60649452394352</v>
      </c>
      <c r="AV118" s="11">
        <v>605.61020293550882</v>
      </c>
      <c r="AW118" s="11">
        <v>608.32810058706082</v>
      </c>
      <c r="AX118" s="11">
        <v>622.97194103037293</v>
      </c>
      <c r="AY118" s="11">
        <v>642.28327131710535</v>
      </c>
      <c r="AZ118" s="11">
        <v>665.20596166221469</v>
      </c>
      <c r="BA118" s="11">
        <v>691.17393543887101</v>
      </c>
      <c r="BB118" s="11">
        <v>724.84333895562133</v>
      </c>
      <c r="BC118" s="11">
        <v>773.63812755161598</v>
      </c>
      <c r="BD118" s="11">
        <v>844.46226035941891</v>
      </c>
      <c r="BE118" s="11">
        <v>911.23618194706376</v>
      </c>
      <c r="BF118" s="11">
        <v>932.86527223275039</v>
      </c>
      <c r="BG118" s="11">
        <v>958.04135839229252</v>
      </c>
      <c r="BH118" s="11">
        <v>1001.7149381650798</v>
      </c>
      <c r="BI118" s="11">
        <v>1024.9959211584271</v>
      </c>
      <c r="BJ118" s="11">
        <v>1048.1727764714142</v>
      </c>
      <c r="BK118" s="11">
        <v>1080.0184074949607</v>
      </c>
      <c r="BL118" s="11">
        <v>1163.4808684345098</v>
      </c>
      <c r="BM118" s="11">
        <v>1429.3703496024175</v>
      </c>
      <c r="BN118" s="11">
        <v>1610.1385446972781</v>
      </c>
      <c r="BO118" s="11">
        <v>1664.0038873728233</v>
      </c>
      <c r="BP118" s="11">
        <v>1794.1242484398404</v>
      </c>
      <c r="BQ118" s="11">
        <v>1818.9378647754288</v>
      </c>
      <c r="BR118" s="11">
        <v>1920.5792764721948</v>
      </c>
      <c r="BS118" s="11">
        <v>2023.456323096907</v>
      </c>
      <c r="BT118" s="11">
        <v>2062.7199622631242</v>
      </c>
      <c r="BU118" s="11">
        <v>2093.7864244056359</v>
      </c>
      <c r="BV118" s="11">
        <v>2172.8574253488505</v>
      </c>
      <c r="BW118" s="11">
        <v>2191.8290547309048</v>
      </c>
      <c r="BX118" s="11">
        <v>2295.4935471481876</v>
      </c>
      <c r="BY118" s="11">
        <v>2324.6369620900828</v>
      </c>
      <c r="BZ118" s="11">
        <v>2412.5365562142952</v>
      </c>
      <c r="CA118" s="11">
        <v>2432.6327643351483</v>
      </c>
      <c r="CB118" s="11">
        <v>2466.8518007263533</v>
      </c>
      <c r="CC118" s="11">
        <v>2515.2508761381587</v>
      </c>
      <c r="CD118" s="11">
        <v>2622.1218445308405</v>
      </c>
      <c r="CE118" s="11">
        <v>2708.3090496803202</v>
      </c>
      <c r="CF118" s="11">
        <v>2796.8178431894862</v>
      </c>
      <c r="CG118" s="11">
        <v>2873.8082765070517</v>
      </c>
      <c r="CH118" s="11">
        <v>3061.6775590172806</v>
      </c>
      <c r="CI118" s="11">
        <v>3133.3825096557152</v>
      </c>
      <c r="CJ118" s="11">
        <v>3320.0285201183906</v>
      </c>
      <c r="CK118" s="11">
        <v>3391.2986814978881</v>
      </c>
      <c r="CL118" s="11">
        <v>3478.6413522149041</v>
      </c>
      <c r="CM118" s="11">
        <v>3505.4667594392477</v>
      </c>
      <c r="CN118" s="11">
        <v>3552.1278475871927</v>
      </c>
      <c r="CO118" s="11">
        <v>3608.1458168222821</v>
      </c>
      <c r="CP118" s="11">
        <v>3687.4332746012733</v>
      </c>
      <c r="CQ118" s="11">
        <v>3737.1928476528274</v>
      </c>
      <c r="CR118" s="11">
        <v>3929.1744458657076</v>
      </c>
      <c r="CS118" s="11">
        <v>4104.0052570842136</v>
      </c>
      <c r="CT118" s="11">
        <v>4176.4577406368426</v>
      </c>
      <c r="CU118" s="11">
        <v>4203.4628929622522</v>
      </c>
      <c r="CV118" s="11">
        <v>4243.0993420587138</v>
      </c>
      <c r="CW118" s="11">
        <v>4338.9296512059445</v>
      </c>
      <c r="CX118" s="11">
        <v>4464.5231926731885</v>
      </c>
      <c r="CY118" s="11">
        <v>4524.2760657256158</v>
      </c>
      <c r="CZ118" s="11">
        <v>4578.6984197787751</v>
      </c>
      <c r="DA118" s="11">
        <v>4625.9862234456259</v>
      </c>
      <c r="DB118" s="11">
        <v>4670.5685961378485</v>
      </c>
      <c r="DC118" s="11">
        <v>4713.1890396674316</v>
      </c>
      <c r="DD118" s="11">
        <v>4798.4137717572912</v>
      </c>
      <c r="DE118" s="11">
        <v>4807.037159512015</v>
      </c>
      <c r="DF118" s="11">
        <v>4833.3595568537676</v>
      </c>
      <c r="DG118" s="11">
        <v>4837.4660928582471</v>
      </c>
      <c r="DH118" s="11">
        <v>4868.9105840188495</v>
      </c>
      <c r="DI118" s="11">
        <v>4890.8441073800923</v>
      </c>
      <c r="DJ118" s="11">
        <v>4933.7892254471935</v>
      </c>
      <c r="DK118" s="11">
        <v>5000.7579650678817</v>
      </c>
      <c r="DL118" s="11">
        <v>5355.0982520495172</v>
      </c>
      <c r="DM118" s="11">
        <v>5481.4636259201425</v>
      </c>
      <c r="DN118" s="11">
        <v>5566.547527242612</v>
      </c>
      <c r="DO118" s="11">
        <v>5659.2630610073802</v>
      </c>
      <c r="DP118" s="11">
        <v>5693.1558385127737</v>
      </c>
      <c r="DQ118" s="11">
        <v>5776.9445825899438</v>
      </c>
      <c r="DR118" s="11">
        <v>5792.6247187292447</v>
      </c>
      <c r="DS118" s="11">
        <v>5803.4741841190025</v>
      </c>
      <c r="DT118" s="11">
        <v>5813.7715248560444</v>
      </c>
      <c r="DU118" s="11">
        <v>5824.9346720622971</v>
      </c>
      <c r="DV118" s="11">
        <v>5825.1745121438535</v>
      </c>
      <c r="DW118" s="11">
        <v>5821.2504329611656</v>
      </c>
      <c r="DX118" s="11">
        <v>5744.9467721272558</v>
      </c>
      <c r="DY118" s="11">
        <v>5825.3656271915142</v>
      </c>
      <c r="DZ118" s="11">
        <v>5822.8710960649087</v>
      </c>
      <c r="EA118" s="11">
        <v>5848.1092840949059</v>
      </c>
      <c r="EB118" s="11">
        <v>5986.6876289379934</v>
      </c>
      <c r="EC118" s="11">
        <v>6020.0909995452303</v>
      </c>
      <c r="ED118" s="11">
        <v>6207.0095294329822</v>
      </c>
      <c r="EE118" s="11">
        <v>6268.6393389472287</v>
      </c>
      <c r="EF118" s="11">
        <v>6478.5792596829533</v>
      </c>
      <c r="EG118" s="11">
        <v>6641.8090630503166</v>
      </c>
      <c r="EH118" s="11">
        <v>6783.6444952193469</v>
      </c>
      <c r="EI118" s="11">
        <v>6896.9965306641579</v>
      </c>
      <c r="EJ118" s="11">
        <v>6959.1088579445704</v>
      </c>
      <c r="EK118" s="11">
        <v>7002.153431776841</v>
      </c>
      <c r="EL118" s="11">
        <v>7073.1953672712252</v>
      </c>
      <c r="EM118" s="11">
        <v>7075.3262845401323</v>
      </c>
      <c r="EN118" s="11">
        <v>7151.6879619664223</v>
      </c>
      <c r="EO118" s="11">
        <v>7240.8180322916714</v>
      </c>
      <c r="EP118" s="11">
        <v>7286.4661372792516</v>
      </c>
      <c r="EQ118" s="11">
        <v>7427.4147993236202</v>
      </c>
      <c r="ER118" s="11">
        <v>7503.528752018271</v>
      </c>
      <c r="ES118" s="11">
        <v>7641.9445001082595</v>
      </c>
      <c r="ET118" s="11">
        <v>7706.9969287432486</v>
      </c>
      <c r="EU118" s="11">
        <v>7783.839371621817</v>
      </c>
      <c r="EV118" s="11">
        <v>7848.003579749442</v>
      </c>
      <c r="EW118" s="11">
        <v>7920.0502191520318</v>
      </c>
      <c r="EX118" s="11">
        <v>8170.1976758281144</v>
      </c>
      <c r="EY118" s="11">
        <v>8253.8507761105539</v>
      </c>
      <c r="EZ118" s="11">
        <v>8427.0913450311855</v>
      </c>
      <c r="FA118" s="11">
        <v>8594.2438038042274</v>
      </c>
      <c r="FB118" s="11">
        <v>8676.6840382255305</v>
      </c>
      <c r="FC118" s="11">
        <v>8717.7247633272764</v>
      </c>
      <c r="FD118" s="11">
        <v>8771.4739760100674</v>
      </c>
      <c r="FE118" s="11">
        <v>8893.6135699383703</v>
      </c>
      <c r="FF118" s="11">
        <v>9065.0338004001496</v>
      </c>
      <c r="FG118" s="11">
        <v>9089.4518895774327</v>
      </c>
      <c r="FH118" s="11">
        <v>9132.4613225008943</v>
      </c>
      <c r="FI118" s="11">
        <v>9213.2517811949929</v>
      </c>
      <c r="FJ118" s="11">
        <v>9258.5529202091093</v>
      </c>
      <c r="FK118" s="11">
        <v>9276.9443705762678</v>
      </c>
      <c r="FL118" s="11">
        <v>9293.0114538271737</v>
      </c>
      <c r="FM118" s="11">
        <v>9300.2906392708373</v>
      </c>
      <c r="FN118" s="11">
        <v>9335.0232682876049</v>
      </c>
      <c r="FO118" s="11">
        <v>9357.4087411423534</v>
      </c>
      <c r="FP118" s="11">
        <v>9382.7990856108881</v>
      </c>
      <c r="FQ118" s="11">
        <v>9409.1385400335821</v>
      </c>
      <c r="FR118" s="11">
        <v>9421.1906549559717</v>
      </c>
      <c r="FS118" s="11">
        <v>9466.7581936920196</v>
      </c>
      <c r="FT118" s="11">
        <v>9539.1484753576369</v>
      </c>
      <c r="FU118" s="11">
        <v>9641.6738222451222</v>
      </c>
      <c r="FV118" s="11">
        <v>9779.017950426427</v>
      </c>
      <c r="FW118" s="11">
        <v>9821.434220159681</v>
      </c>
      <c r="FX118" s="11">
        <v>9838.135513969115</v>
      </c>
      <c r="FY118" s="11">
        <v>9857.4286615768779</v>
      </c>
      <c r="FZ118" s="11">
        <v>9874.2452191986067</v>
      </c>
      <c r="GA118" s="11">
        <v>9901.4547819486997</v>
      </c>
      <c r="GB118" s="11">
        <v>9922.9819174009899</v>
      </c>
      <c r="GC118" s="11">
        <v>9954.0976258923893</v>
      </c>
      <c r="GD118" s="11">
        <v>9988.1420165077998</v>
      </c>
      <c r="GE118" s="11">
        <v>10012.938672110253</v>
      </c>
      <c r="GF118" s="11">
        <v>10033.595547162446</v>
      </c>
      <c r="GG118" s="11">
        <v>10046.287288510401</v>
      </c>
      <c r="GH118" s="11">
        <v>10058.930188944694</v>
      </c>
      <c r="GI118" s="11">
        <v>10061.685839773543</v>
      </c>
      <c r="GJ118" s="11">
        <v>10069.693000556052</v>
      </c>
      <c r="GK118" s="11">
        <v>10072.225767656042</v>
      </c>
      <c r="GL118" s="11">
        <v>10085.43100008395</v>
      </c>
      <c r="GM118" s="11">
        <v>10068.550239778924</v>
      </c>
      <c r="GN118" s="11">
        <v>10074.736454623482</v>
      </c>
      <c r="GO118" s="11">
        <v>10079.642576567499</v>
      </c>
      <c r="GP118" s="11">
        <v>10084.992936379438</v>
      </c>
      <c r="GQ118" s="11">
        <v>10135.150250812301</v>
      </c>
      <c r="GR118" s="11">
        <v>10245.248897921485</v>
      </c>
      <c r="GS118" s="11">
        <v>10388.066699844365</v>
      </c>
      <c r="GT118" s="11">
        <v>10449.516134437868</v>
      </c>
      <c r="GU118" s="11">
        <v>10467.896842447322</v>
      </c>
      <c r="GV118" s="11">
        <v>10492.830609653456</v>
      </c>
      <c r="GW118" s="11">
        <v>10519.601462543904</v>
      </c>
      <c r="GX118" s="11">
        <v>10547.440830723548</v>
      </c>
      <c r="GY118" s="11">
        <v>10567.944609991304</v>
      </c>
      <c r="GZ118" s="11">
        <v>10713.159231175461</v>
      </c>
      <c r="HA118" s="11">
        <v>10734.226971408629</v>
      </c>
      <c r="HB118" s="11">
        <v>10749.920198918937</v>
      </c>
      <c r="HC118" s="11">
        <v>10766.345728825368</v>
      </c>
      <c r="HD118" s="11">
        <v>10778.514271849044</v>
      </c>
      <c r="HE118" s="11">
        <v>10786.519833673112</v>
      </c>
      <c r="HF118" s="11">
        <v>10772.164055953479</v>
      </c>
      <c r="HG118" s="11">
        <v>10808.0281462408</v>
      </c>
      <c r="HH118" s="11">
        <v>10805.218393617286</v>
      </c>
      <c r="HI118" s="11">
        <v>10824.937222917126</v>
      </c>
      <c r="HJ118" s="11">
        <v>10829.478183856889</v>
      </c>
      <c r="HK118" s="11">
        <v>10815.249208961885</v>
      </c>
      <c r="HL118" s="11">
        <v>10801.9635334499</v>
      </c>
      <c r="HM118" s="11">
        <v>10748.055877674638</v>
      </c>
      <c r="HN118" s="11">
        <v>10675.226257243699</v>
      </c>
      <c r="HO118" s="11">
        <v>10616.797962526314</v>
      </c>
      <c r="HP118" s="11">
        <v>10624.131374686811</v>
      </c>
      <c r="HQ118" s="11">
        <v>10611.127200117844</v>
      </c>
      <c r="HR118" s="11">
        <v>10507.120910763781</v>
      </c>
      <c r="HS118" s="11">
        <v>10501.959530384433</v>
      </c>
      <c r="HT118" s="11">
        <v>10503.380998434217</v>
      </c>
      <c r="HU118" s="11">
        <v>10459.233620469293</v>
      </c>
      <c r="HV118" s="11">
        <v>10453.396412270602</v>
      </c>
      <c r="HW118" s="11">
        <v>10453.196700018136</v>
      </c>
      <c r="HX118" s="11">
        <v>10458.037755011774</v>
      </c>
      <c r="HY118" s="11">
        <v>10464.465320736488</v>
      </c>
      <c r="HZ118" s="11">
        <v>10463.582721919323</v>
      </c>
      <c r="IA118" s="11">
        <v>10555.599234303039</v>
      </c>
      <c r="IB118" s="11">
        <v>10665.179016159778</v>
      </c>
      <c r="IC118" s="11">
        <v>10699.461477296431</v>
      </c>
      <c r="ID118" s="11">
        <v>10734.401411436105</v>
      </c>
      <c r="IE118" s="11">
        <v>10764.842637469441</v>
      </c>
      <c r="IF118" s="11">
        <v>10788.809487309522</v>
      </c>
      <c r="IG118" s="11">
        <v>10893.508794984076</v>
      </c>
      <c r="IH118" s="11">
        <v>10919.815974389829</v>
      </c>
      <c r="II118" s="11">
        <v>10956.832605345633</v>
      </c>
      <c r="IJ118" s="11">
        <v>10989.666307677073</v>
      </c>
      <c r="IK118" s="11">
        <v>11038.487673130592</v>
      </c>
      <c r="IL118" s="11">
        <v>11075.926791218846</v>
      </c>
      <c r="IM118" s="11">
        <v>11116.926617451812</v>
      </c>
      <c r="IN118" s="11">
        <v>11177.721404388481</v>
      </c>
      <c r="IO118" s="11">
        <v>11312.276911003804</v>
      </c>
      <c r="IP118" s="11">
        <v>11343.632583027649</v>
      </c>
      <c r="IQ118" s="11">
        <v>11342.116648052108</v>
      </c>
      <c r="IR118" s="11">
        <v>11389.92538944361</v>
      </c>
      <c r="IS118" s="11">
        <v>11451.607982184751</v>
      </c>
      <c r="IT118" s="11">
        <v>11488.088840226816</v>
      </c>
      <c r="IU118" s="11">
        <v>11509.229065980831</v>
      </c>
      <c r="IV118" s="11">
        <v>11525.566108350193</v>
      </c>
      <c r="IW118" s="11">
        <v>11530.894620254085</v>
      </c>
      <c r="IX118" s="11">
        <v>11540.412080816301</v>
      </c>
      <c r="IY118" s="11">
        <v>11559.767237170692</v>
      </c>
      <c r="IZ118" s="11">
        <v>11598.021107070694</v>
      </c>
      <c r="JA118" s="11">
        <v>11644.276268095444</v>
      </c>
      <c r="JB118" s="11">
        <v>11732.382922355064</v>
      </c>
      <c r="JC118" s="11">
        <v>11840.096435748903</v>
      </c>
      <c r="JD118" s="11">
        <v>11921.442572214779</v>
      </c>
      <c r="JE118" s="11">
        <v>11941.96712556025</v>
      </c>
      <c r="JF118" s="11">
        <v>11957.586502006563</v>
      </c>
      <c r="JG118" s="11">
        <v>11960.440759779864</v>
      </c>
      <c r="JH118" s="11">
        <v>12043.869779985902</v>
      </c>
      <c r="JI118" s="11">
        <v>12090.828793968145</v>
      </c>
      <c r="JJ118" s="11">
        <v>12099.207356850964</v>
      </c>
      <c r="JK118" s="11">
        <v>12064.187835913004</v>
      </c>
      <c r="JL118" s="11">
        <v>12106.644589823976</v>
      </c>
      <c r="JM118" s="11">
        <v>12102.558724647608</v>
      </c>
      <c r="JN118" s="11">
        <v>12044.349310296213</v>
      </c>
      <c r="JO118" s="11">
        <v>12147.414606839688</v>
      </c>
      <c r="JP118" s="11">
        <v>12239.360545986052</v>
      </c>
      <c r="JQ118" s="11">
        <v>12252.546981648733</v>
      </c>
      <c r="JR118" s="11">
        <v>12299.233013174477</v>
      </c>
      <c r="JS118" s="11">
        <v>12339.324485688019</v>
      </c>
      <c r="JT118" s="11">
        <v>12471.100725768529</v>
      </c>
      <c r="JU118" s="11">
        <v>12532.427515146897</v>
      </c>
      <c r="JV118" s="11">
        <v>12507.673831402115</v>
      </c>
      <c r="JW118" s="11">
        <v>12457.455614308014</v>
      </c>
      <c r="JX118" s="11">
        <v>12464.355269788801</v>
      </c>
      <c r="JY118" s="11">
        <v>12461.100810222477</v>
      </c>
      <c r="JZ118" s="11">
        <v>12451.973772389019</v>
      </c>
      <c r="KA118" s="11">
        <v>12446.429094667041</v>
      </c>
      <c r="KB118" s="11">
        <v>12443.001658813047</v>
      </c>
      <c r="KC118" s="11">
        <v>12431.24054046872</v>
      </c>
      <c r="KD118" s="11">
        <v>12416.702930404357</v>
      </c>
      <c r="KE118" s="11">
        <v>12412.520930932924</v>
      </c>
      <c r="KF118" s="11">
        <v>12419.790417483538</v>
      </c>
      <c r="KG118" s="11">
        <v>12419.406267517794</v>
      </c>
      <c r="KH118" s="11">
        <v>12431.932074979568</v>
      </c>
      <c r="KI118" s="11">
        <v>12428.799040342261</v>
      </c>
      <c r="KJ118" s="11">
        <v>12446.273580137449</v>
      </c>
      <c r="KK118" s="11">
        <v>12447.956030445448</v>
      </c>
      <c r="KL118" s="23"/>
      <c r="KM118" s="11">
        <f>SMALL(Tabela2[[#This Row],[1]:[285]],1)</f>
        <v>0.83458663983971793</v>
      </c>
      <c r="KN118" s="11">
        <f>MATCH(Tabela2[[#This Row],[1° menor]],Tabela2[[#This Row],[1]:[285]],0)</f>
        <v>1</v>
      </c>
      <c r="KO11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18" s="11">
        <f>VLOOKUP(Tabela2[[#This Row],[Shape]],shape!A:D,4,0)+VLOOKUP(Tabela2[[#This Row],[Shape]]+1,shape!A:E,5,0)*Tabela2[[#This Row],[% avanc]]</f>
        <v>3.8776556234191881</v>
      </c>
      <c r="KQ118" s="15">
        <f>Tabela2[[#This Row],[8686,881807]]/Tabela2[[#Headers],[8686,881807]]</f>
        <v>4.4638061269517033E-4</v>
      </c>
      <c r="KR118" s="11">
        <f>Tabela2[[#This Row],[8686,881807]]-KP117</f>
        <v>0</v>
      </c>
      <c r="KS118" s="11">
        <f>(Tabela2[[#This Row],[hora bus]]-H117)*86400</f>
        <v>45.999999437481165</v>
      </c>
      <c r="KT118" s="11">
        <f>Tabela2[[#This Row],[desloc]]/Tabela2[[#This Row],[seconds]]</f>
        <v>0</v>
      </c>
      <c r="KU118" s="11">
        <f>Tabela2[[#This Row],[spd m/s]]*3.6</f>
        <v>0</v>
      </c>
      <c r="KV118" s="23"/>
      <c r="KW118" s="22">
        <f t="shared" si="18"/>
        <v>0</v>
      </c>
      <c r="KX118" s="23">
        <f t="shared" si="19"/>
        <v>0.5</v>
      </c>
      <c r="KY118" s="23">
        <f t="shared" si="20"/>
        <v>1</v>
      </c>
      <c r="KZ118" s="23">
        <f t="shared" si="21"/>
        <v>47</v>
      </c>
      <c r="LA118" s="23">
        <f t="shared" si="22"/>
        <v>0</v>
      </c>
      <c r="LB118" s="23">
        <f t="shared" si="23"/>
        <v>1</v>
      </c>
      <c r="LC118" s="23">
        <f t="shared" si="24"/>
        <v>47</v>
      </c>
      <c r="LD118" s="23">
        <f t="shared" si="25"/>
        <v>0</v>
      </c>
      <c r="LE118" s="23">
        <f t="shared" si="26"/>
        <v>3.8776556234191881</v>
      </c>
      <c r="LF118" s="22">
        <f t="shared" si="35"/>
        <v>0</v>
      </c>
      <c r="LG118" s="23">
        <f t="shared" si="27"/>
        <v>0.5</v>
      </c>
      <c r="LH118" s="23">
        <f t="shared" si="28"/>
        <v>0.5</v>
      </c>
      <c r="LI118" s="23">
        <f t="shared" si="29"/>
        <v>8544.8116110658502</v>
      </c>
      <c r="LJ118" s="23">
        <f t="shared" si="30"/>
        <v>3.8776556234191881</v>
      </c>
      <c r="LK118" s="23">
        <f t="shared" si="31"/>
        <v>0.5</v>
      </c>
      <c r="LL118" s="23">
        <f t="shared" si="32"/>
        <v>0</v>
      </c>
      <c r="LM118" s="23">
        <f t="shared" si="33"/>
        <v>1</v>
      </c>
      <c r="LN118" s="23">
        <f t="shared" si="34"/>
        <v>1</v>
      </c>
    </row>
    <row r="119" spans="1:326" x14ac:dyDescent="0.25">
      <c r="A119" s="22">
        <v>90</v>
      </c>
      <c r="B119" s="22">
        <v>1</v>
      </c>
      <c r="C119" s="23" t="s">
        <v>1391</v>
      </c>
      <c r="D119" s="22">
        <v>332</v>
      </c>
      <c r="E119" s="24">
        <v>0.90694444444444444</v>
      </c>
      <c r="F119" s="23" t="s">
        <v>721</v>
      </c>
      <c r="G119" s="23" t="b">
        <v>1</v>
      </c>
      <c r="H119" s="25">
        <v>43538.907349537039</v>
      </c>
      <c r="I119" s="26" t="s">
        <v>681</v>
      </c>
      <c r="J119" s="23" t="s">
        <v>682</v>
      </c>
      <c r="K119" s="11">
        <f>IF(AND(Tabela2[[#This Row],[hora bus]]=H118,Tabela2[[#This Row],[lat bus]]=I118,Tabela2[[#This Row],[lon bus]]=J118),1,0)</f>
        <v>0</v>
      </c>
      <c r="L119" s="23"/>
      <c r="M119" s="11">
        <v>199</v>
      </c>
      <c r="N119" s="11">
        <v>0.83458663983971793</v>
      </c>
      <c r="O119" s="11">
        <v>1.3984196839489078</v>
      </c>
      <c r="P119" s="11">
        <v>9.4267941257220311</v>
      </c>
      <c r="Q119" s="11">
        <v>19.688773108132185</v>
      </c>
      <c r="R119" s="11">
        <v>75.195397337780264</v>
      </c>
      <c r="S119" s="11">
        <v>159.30451526494889</v>
      </c>
      <c r="T119" s="11">
        <v>180.18195583801287</v>
      </c>
      <c r="U119" s="11">
        <v>199.79338924508923</v>
      </c>
      <c r="V119" s="11">
        <v>211.09716553928146</v>
      </c>
      <c r="W119" s="11">
        <v>227.14293750271159</v>
      </c>
      <c r="X119" s="11">
        <v>239.59169647723874</v>
      </c>
      <c r="Y119" s="11">
        <v>250.11206903549589</v>
      </c>
      <c r="Z119" s="11">
        <v>275.30364977201225</v>
      </c>
      <c r="AA119" s="11">
        <v>294.46895517304961</v>
      </c>
      <c r="AB119" s="11">
        <v>320.19106785367666</v>
      </c>
      <c r="AC119" s="11">
        <v>332.17949791971603</v>
      </c>
      <c r="AD119" s="11">
        <v>348.04076670293443</v>
      </c>
      <c r="AE119" s="11">
        <v>372.23091522388552</v>
      </c>
      <c r="AF119" s="11">
        <v>373.05585750378327</v>
      </c>
      <c r="AG119" s="11">
        <v>433.84569918205443</v>
      </c>
      <c r="AH119" s="11">
        <v>469.02374511556127</v>
      </c>
      <c r="AI119" s="11">
        <v>499.67607388344703</v>
      </c>
      <c r="AJ119" s="11">
        <v>523.47830821792434</v>
      </c>
      <c r="AK119" s="11">
        <v>544.81141607945688</v>
      </c>
      <c r="AL119" s="11">
        <v>559.9004097040812</v>
      </c>
      <c r="AM119" s="11">
        <v>585.98771261657532</v>
      </c>
      <c r="AN119" s="11">
        <v>594.50788944836063</v>
      </c>
      <c r="AO119" s="11">
        <v>599.8950753359245</v>
      </c>
      <c r="AP119" s="11">
        <v>602.43355425919754</v>
      </c>
      <c r="AQ119" s="11">
        <v>609.53499398530153</v>
      </c>
      <c r="AR119" s="11">
        <v>609.5933977620092</v>
      </c>
      <c r="AS119" s="11">
        <v>603.71880286526709</v>
      </c>
      <c r="AT119" s="11">
        <v>609.45835281434404</v>
      </c>
      <c r="AU119" s="11">
        <v>613.60649452394352</v>
      </c>
      <c r="AV119" s="11">
        <v>605.61020293550882</v>
      </c>
      <c r="AW119" s="11">
        <v>608.32810058706082</v>
      </c>
      <c r="AX119" s="11">
        <v>622.97194103037293</v>
      </c>
      <c r="AY119" s="11">
        <v>642.28327131710535</v>
      </c>
      <c r="AZ119" s="11">
        <v>665.20596166221469</v>
      </c>
      <c r="BA119" s="11">
        <v>691.17393543887101</v>
      </c>
      <c r="BB119" s="11">
        <v>724.84333895562133</v>
      </c>
      <c r="BC119" s="11">
        <v>773.63812755161598</v>
      </c>
      <c r="BD119" s="11">
        <v>844.46226035941891</v>
      </c>
      <c r="BE119" s="11">
        <v>911.23618194706376</v>
      </c>
      <c r="BF119" s="11">
        <v>932.86527223275039</v>
      </c>
      <c r="BG119" s="11">
        <v>958.04135839229252</v>
      </c>
      <c r="BH119" s="11">
        <v>1001.7149381650798</v>
      </c>
      <c r="BI119" s="11">
        <v>1024.9959211584271</v>
      </c>
      <c r="BJ119" s="11">
        <v>1048.1727764714142</v>
      </c>
      <c r="BK119" s="11">
        <v>1080.0184074949607</v>
      </c>
      <c r="BL119" s="11">
        <v>1163.4808684345098</v>
      </c>
      <c r="BM119" s="11">
        <v>1429.3703496024175</v>
      </c>
      <c r="BN119" s="11">
        <v>1610.1385446972781</v>
      </c>
      <c r="BO119" s="11">
        <v>1664.0038873728233</v>
      </c>
      <c r="BP119" s="11">
        <v>1794.1242484398404</v>
      </c>
      <c r="BQ119" s="11">
        <v>1818.9378647754288</v>
      </c>
      <c r="BR119" s="11">
        <v>1920.5792764721948</v>
      </c>
      <c r="BS119" s="11">
        <v>2023.456323096907</v>
      </c>
      <c r="BT119" s="11">
        <v>2062.7199622631242</v>
      </c>
      <c r="BU119" s="11">
        <v>2093.7864244056359</v>
      </c>
      <c r="BV119" s="11">
        <v>2172.8574253488505</v>
      </c>
      <c r="BW119" s="11">
        <v>2191.8290547309048</v>
      </c>
      <c r="BX119" s="11">
        <v>2295.4935471481876</v>
      </c>
      <c r="BY119" s="11">
        <v>2324.6369620900828</v>
      </c>
      <c r="BZ119" s="11">
        <v>2412.5365562142952</v>
      </c>
      <c r="CA119" s="11">
        <v>2432.6327643351483</v>
      </c>
      <c r="CB119" s="11">
        <v>2466.8518007263533</v>
      </c>
      <c r="CC119" s="11">
        <v>2515.2508761381587</v>
      </c>
      <c r="CD119" s="11">
        <v>2622.1218445308405</v>
      </c>
      <c r="CE119" s="11">
        <v>2708.3090496803202</v>
      </c>
      <c r="CF119" s="11">
        <v>2796.8178431894862</v>
      </c>
      <c r="CG119" s="11">
        <v>2873.8082765070517</v>
      </c>
      <c r="CH119" s="11">
        <v>3061.6775590172806</v>
      </c>
      <c r="CI119" s="11">
        <v>3133.3825096557152</v>
      </c>
      <c r="CJ119" s="11">
        <v>3320.0285201183906</v>
      </c>
      <c r="CK119" s="11">
        <v>3391.2986814978881</v>
      </c>
      <c r="CL119" s="11">
        <v>3478.6413522149041</v>
      </c>
      <c r="CM119" s="11">
        <v>3505.4667594392477</v>
      </c>
      <c r="CN119" s="11">
        <v>3552.1278475871927</v>
      </c>
      <c r="CO119" s="11">
        <v>3608.1458168222821</v>
      </c>
      <c r="CP119" s="11">
        <v>3687.4332746012733</v>
      </c>
      <c r="CQ119" s="11">
        <v>3737.1928476528274</v>
      </c>
      <c r="CR119" s="11">
        <v>3929.1744458657076</v>
      </c>
      <c r="CS119" s="11">
        <v>4104.0052570842136</v>
      </c>
      <c r="CT119" s="11">
        <v>4176.4577406368426</v>
      </c>
      <c r="CU119" s="11">
        <v>4203.4628929622522</v>
      </c>
      <c r="CV119" s="11">
        <v>4243.0993420587138</v>
      </c>
      <c r="CW119" s="11">
        <v>4338.9296512059445</v>
      </c>
      <c r="CX119" s="11">
        <v>4464.5231926731885</v>
      </c>
      <c r="CY119" s="11">
        <v>4524.2760657256158</v>
      </c>
      <c r="CZ119" s="11">
        <v>4578.6984197787751</v>
      </c>
      <c r="DA119" s="11">
        <v>4625.9862234456259</v>
      </c>
      <c r="DB119" s="11">
        <v>4670.5685961378485</v>
      </c>
      <c r="DC119" s="11">
        <v>4713.1890396674316</v>
      </c>
      <c r="DD119" s="11">
        <v>4798.4137717572912</v>
      </c>
      <c r="DE119" s="11">
        <v>4807.037159512015</v>
      </c>
      <c r="DF119" s="11">
        <v>4833.3595568537676</v>
      </c>
      <c r="DG119" s="11">
        <v>4837.4660928582471</v>
      </c>
      <c r="DH119" s="11">
        <v>4868.9105840188495</v>
      </c>
      <c r="DI119" s="11">
        <v>4890.8441073800923</v>
      </c>
      <c r="DJ119" s="11">
        <v>4933.7892254471935</v>
      </c>
      <c r="DK119" s="11">
        <v>5000.7579650678817</v>
      </c>
      <c r="DL119" s="11">
        <v>5355.0982520495172</v>
      </c>
      <c r="DM119" s="11">
        <v>5481.4636259201425</v>
      </c>
      <c r="DN119" s="11">
        <v>5566.547527242612</v>
      </c>
      <c r="DO119" s="11">
        <v>5659.2630610073802</v>
      </c>
      <c r="DP119" s="11">
        <v>5693.1558385127737</v>
      </c>
      <c r="DQ119" s="11">
        <v>5776.9445825899438</v>
      </c>
      <c r="DR119" s="11">
        <v>5792.6247187292447</v>
      </c>
      <c r="DS119" s="11">
        <v>5803.4741841190025</v>
      </c>
      <c r="DT119" s="11">
        <v>5813.7715248560444</v>
      </c>
      <c r="DU119" s="11">
        <v>5824.9346720622971</v>
      </c>
      <c r="DV119" s="11">
        <v>5825.1745121438535</v>
      </c>
      <c r="DW119" s="11">
        <v>5821.2504329611656</v>
      </c>
      <c r="DX119" s="11">
        <v>5744.9467721272558</v>
      </c>
      <c r="DY119" s="11">
        <v>5825.3656271915142</v>
      </c>
      <c r="DZ119" s="11">
        <v>5822.8710960649087</v>
      </c>
      <c r="EA119" s="11">
        <v>5848.1092840949059</v>
      </c>
      <c r="EB119" s="11">
        <v>5986.6876289379934</v>
      </c>
      <c r="EC119" s="11">
        <v>6020.0909995452303</v>
      </c>
      <c r="ED119" s="11">
        <v>6207.0095294329822</v>
      </c>
      <c r="EE119" s="11">
        <v>6268.6393389472287</v>
      </c>
      <c r="EF119" s="11">
        <v>6478.5792596829533</v>
      </c>
      <c r="EG119" s="11">
        <v>6641.8090630503166</v>
      </c>
      <c r="EH119" s="11">
        <v>6783.6444952193469</v>
      </c>
      <c r="EI119" s="11">
        <v>6896.9965306641579</v>
      </c>
      <c r="EJ119" s="11">
        <v>6959.1088579445704</v>
      </c>
      <c r="EK119" s="11">
        <v>7002.153431776841</v>
      </c>
      <c r="EL119" s="11">
        <v>7073.1953672712252</v>
      </c>
      <c r="EM119" s="11">
        <v>7075.3262845401323</v>
      </c>
      <c r="EN119" s="11">
        <v>7151.6879619664223</v>
      </c>
      <c r="EO119" s="11">
        <v>7240.8180322916714</v>
      </c>
      <c r="EP119" s="11">
        <v>7286.4661372792516</v>
      </c>
      <c r="EQ119" s="11">
        <v>7427.4147993236202</v>
      </c>
      <c r="ER119" s="11">
        <v>7503.528752018271</v>
      </c>
      <c r="ES119" s="11">
        <v>7641.9445001082595</v>
      </c>
      <c r="ET119" s="11">
        <v>7706.9969287432486</v>
      </c>
      <c r="EU119" s="11">
        <v>7783.839371621817</v>
      </c>
      <c r="EV119" s="11">
        <v>7848.003579749442</v>
      </c>
      <c r="EW119" s="11">
        <v>7920.0502191520318</v>
      </c>
      <c r="EX119" s="11">
        <v>8170.1976758281144</v>
      </c>
      <c r="EY119" s="11">
        <v>8253.8507761105539</v>
      </c>
      <c r="EZ119" s="11">
        <v>8427.0913450311855</v>
      </c>
      <c r="FA119" s="11">
        <v>8594.2438038042274</v>
      </c>
      <c r="FB119" s="11">
        <v>8676.6840382255305</v>
      </c>
      <c r="FC119" s="11">
        <v>8717.7247633272764</v>
      </c>
      <c r="FD119" s="11">
        <v>8771.4739760100674</v>
      </c>
      <c r="FE119" s="11">
        <v>8893.6135699383703</v>
      </c>
      <c r="FF119" s="11">
        <v>9065.0338004001496</v>
      </c>
      <c r="FG119" s="11">
        <v>9089.4518895774327</v>
      </c>
      <c r="FH119" s="11">
        <v>9132.4613225008943</v>
      </c>
      <c r="FI119" s="11">
        <v>9213.2517811949929</v>
      </c>
      <c r="FJ119" s="11">
        <v>9258.5529202091093</v>
      </c>
      <c r="FK119" s="11">
        <v>9276.9443705762678</v>
      </c>
      <c r="FL119" s="11">
        <v>9293.0114538271737</v>
      </c>
      <c r="FM119" s="11">
        <v>9300.2906392708373</v>
      </c>
      <c r="FN119" s="11">
        <v>9335.0232682876049</v>
      </c>
      <c r="FO119" s="11">
        <v>9357.4087411423534</v>
      </c>
      <c r="FP119" s="11">
        <v>9382.7990856108881</v>
      </c>
      <c r="FQ119" s="11">
        <v>9409.1385400335821</v>
      </c>
      <c r="FR119" s="11">
        <v>9421.1906549559717</v>
      </c>
      <c r="FS119" s="11">
        <v>9466.7581936920196</v>
      </c>
      <c r="FT119" s="11">
        <v>9539.1484753576369</v>
      </c>
      <c r="FU119" s="11">
        <v>9641.6738222451222</v>
      </c>
      <c r="FV119" s="11">
        <v>9779.017950426427</v>
      </c>
      <c r="FW119" s="11">
        <v>9821.434220159681</v>
      </c>
      <c r="FX119" s="11">
        <v>9838.135513969115</v>
      </c>
      <c r="FY119" s="11">
        <v>9857.4286615768779</v>
      </c>
      <c r="FZ119" s="11">
        <v>9874.2452191986067</v>
      </c>
      <c r="GA119" s="11">
        <v>9901.4547819486997</v>
      </c>
      <c r="GB119" s="11">
        <v>9922.9819174009899</v>
      </c>
      <c r="GC119" s="11">
        <v>9954.0976258923893</v>
      </c>
      <c r="GD119" s="11">
        <v>9988.1420165077998</v>
      </c>
      <c r="GE119" s="11">
        <v>10012.938672110253</v>
      </c>
      <c r="GF119" s="11">
        <v>10033.595547162446</v>
      </c>
      <c r="GG119" s="11">
        <v>10046.287288510401</v>
      </c>
      <c r="GH119" s="11">
        <v>10058.930188944694</v>
      </c>
      <c r="GI119" s="11">
        <v>10061.685839773543</v>
      </c>
      <c r="GJ119" s="11">
        <v>10069.693000556052</v>
      </c>
      <c r="GK119" s="11">
        <v>10072.225767656042</v>
      </c>
      <c r="GL119" s="11">
        <v>10085.43100008395</v>
      </c>
      <c r="GM119" s="11">
        <v>10068.550239778924</v>
      </c>
      <c r="GN119" s="11">
        <v>10074.736454623482</v>
      </c>
      <c r="GO119" s="11">
        <v>10079.642576567499</v>
      </c>
      <c r="GP119" s="11">
        <v>10084.992936379438</v>
      </c>
      <c r="GQ119" s="11">
        <v>10135.150250812301</v>
      </c>
      <c r="GR119" s="11">
        <v>10245.248897921485</v>
      </c>
      <c r="GS119" s="11">
        <v>10388.066699844365</v>
      </c>
      <c r="GT119" s="11">
        <v>10449.516134437868</v>
      </c>
      <c r="GU119" s="11">
        <v>10467.896842447322</v>
      </c>
      <c r="GV119" s="11">
        <v>10492.830609653456</v>
      </c>
      <c r="GW119" s="11">
        <v>10519.601462543904</v>
      </c>
      <c r="GX119" s="11">
        <v>10547.440830723548</v>
      </c>
      <c r="GY119" s="11">
        <v>10567.944609991304</v>
      </c>
      <c r="GZ119" s="11">
        <v>10713.159231175461</v>
      </c>
      <c r="HA119" s="11">
        <v>10734.226971408629</v>
      </c>
      <c r="HB119" s="11">
        <v>10749.920198918937</v>
      </c>
      <c r="HC119" s="11">
        <v>10766.345728825368</v>
      </c>
      <c r="HD119" s="11">
        <v>10778.514271849044</v>
      </c>
      <c r="HE119" s="11">
        <v>10786.519833673112</v>
      </c>
      <c r="HF119" s="11">
        <v>10772.164055953479</v>
      </c>
      <c r="HG119" s="11">
        <v>10808.0281462408</v>
      </c>
      <c r="HH119" s="11">
        <v>10805.218393617286</v>
      </c>
      <c r="HI119" s="11">
        <v>10824.937222917126</v>
      </c>
      <c r="HJ119" s="11">
        <v>10829.478183856889</v>
      </c>
      <c r="HK119" s="11">
        <v>10815.249208961885</v>
      </c>
      <c r="HL119" s="11">
        <v>10801.9635334499</v>
      </c>
      <c r="HM119" s="11">
        <v>10748.055877674638</v>
      </c>
      <c r="HN119" s="11">
        <v>10675.226257243699</v>
      </c>
      <c r="HO119" s="11">
        <v>10616.797962526314</v>
      </c>
      <c r="HP119" s="11">
        <v>10624.131374686811</v>
      </c>
      <c r="HQ119" s="11">
        <v>10611.127200117844</v>
      </c>
      <c r="HR119" s="11">
        <v>10507.120910763781</v>
      </c>
      <c r="HS119" s="11">
        <v>10501.959530384433</v>
      </c>
      <c r="HT119" s="11">
        <v>10503.380998434217</v>
      </c>
      <c r="HU119" s="11">
        <v>10459.233620469293</v>
      </c>
      <c r="HV119" s="11">
        <v>10453.396412270602</v>
      </c>
      <c r="HW119" s="11">
        <v>10453.196700018136</v>
      </c>
      <c r="HX119" s="11">
        <v>10458.037755011774</v>
      </c>
      <c r="HY119" s="11">
        <v>10464.465320736488</v>
      </c>
      <c r="HZ119" s="11">
        <v>10463.582721919323</v>
      </c>
      <c r="IA119" s="11">
        <v>10555.599234303039</v>
      </c>
      <c r="IB119" s="11">
        <v>10665.179016159778</v>
      </c>
      <c r="IC119" s="11">
        <v>10699.461477296431</v>
      </c>
      <c r="ID119" s="11">
        <v>10734.401411436105</v>
      </c>
      <c r="IE119" s="11">
        <v>10764.842637469441</v>
      </c>
      <c r="IF119" s="11">
        <v>10788.809487309522</v>
      </c>
      <c r="IG119" s="11">
        <v>10893.508794984076</v>
      </c>
      <c r="IH119" s="11">
        <v>10919.815974389829</v>
      </c>
      <c r="II119" s="11">
        <v>10956.832605345633</v>
      </c>
      <c r="IJ119" s="11">
        <v>10989.666307677073</v>
      </c>
      <c r="IK119" s="11">
        <v>11038.487673130592</v>
      </c>
      <c r="IL119" s="11">
        <v>11075.926791218846</v>
      </c>
      <c r="IM119" s="11">
        <v>11116.926617451812</v>
      </c>
      <c r="IN119" s="11">
        <v>11177.721404388481</v>
      </c>
      <c r="IO119" s="11">
        <v>11312.276911003804</v>
      </c>
      <c r="IP119" s="11">
        <v>11343.632583027649</v>
      </c>
      <c r="IQ119" s="11">
        <v>11342.116648052108</v>
      </c>
      <c r="IR119" s="11">
        <v>11389.92538944361</v>
      </c>
      <c r="IS119" s="11">
        <v>11451.607982184751</v>
      </c>
      <c r="IT119" s="11">
        <v>11488.088840226816</v>
      </c>
      <c r="IU119" s="11">
        <v>11509.229065980831</v>
      </c>
      <c r="IV119" s="11">
        <v>11525.566108350193</v>
      </c>
      <c r="IW119" s="11">
        <v>11530.894620254085</v>
      </c>
      <c r="IX119" s="11">
        <v>11540.412080816301</v>
      </c>
      <c r="IY119" s="11">
        <v>11559.767237170692</v>
      </c>
      <c r="IZ119" s="11">
        <v>11598.021107070694</v>
      </c>
      <c r="JA119" s="11">
        <v>11644.276268095444</v>
      </c>
      <c r="JB119" s="11">
        <v>11732.382922355064</v>
      </c>
      <c r="JC119" s="11">
        <v>11840.096435748903</v>
      </c>
      <c r="JD119" s="11">
        <v>11921.442572214779</v>
      </c>
      <c r="JE119" s="11">
        <v>11941.96712556025</v>
      </c>
      <c r="JF119" s="11">
        <v>11957.586502006563</v>
      </c>
      <c r="JG119" s="11">
        <v>11960.440759779864</v>
      </c>
      <c r="JH119" s="11">
        <v>12043.869779985902</v>
      </c>
      <c r="JI119" s="11">
        <v>12090.828793968145</v>
      </c>
      <c r="JJ119" s="11">
        <v>12099.207356850964</v>
      </c>
      <c r="JK119" s="11">
        <v>12064.187835913004</v>
      </c>
      <c r="JL119" s="11">
        <v>12106.644589823976</v>
      </c>
      <c r="JM119" s="11">
        <v>12102.558724647608</v>
      </c>
      <c r="JN119" s="11">
        <v>12044.349310296213</v>
      </c>
      <c r="JO119" s="11">
        <v>12147.414606839688</v>
      </c>
      <c r="JP119" s="11">
        <v>12239.360545986052</v>
      </c>
      <c r="JQ119" s="11">
        <v>12252.546981648733</v>
      </c>
      <c r="JR119" s="11">
        <v>12299.233013174477</v>
      </c>
      <c r="JS119" s="11">
        <v>12339.324485688019</v>
      </c>
      <c r="JT119" s="11">
        <v>12471.100725768529</v>
      </c>
      <c r="JU119" s="11">
        <v>12532.427515146897</v>
      </c>
      <c r="JV119" s="11">
        <v>12507.673831402115</v>
      </c>
      <c r="JW119" s="11">
        <v>12457.455614308014</v>
      </c>
      <c r="JX119" s="11">
        <v>12464.355269788801</v>
      </c>
      <c r="JY119" s="11">
        <v>12461.100810222477</v>
      </c>
      <c r="JZ119" s="11">
        <v>12451.973772389019</v>
      </c>
      <c r="KA119" s="11">
        <v>12446.429094667041</v>
      </c>
      <c r="KB119" s="11">
        <v>12443.001658813047</v>
      </c>
      <c r="KC119" s="11">
        <v>12431.24054046872</v>
      </c>
      <c r="KD119" s="11">
        <v>12416.702930404357</v>
      </c>
      <c r="KE119" s="11">
        <v>12412.520930932924</v>
      </c>
      <c r="KF119" s="11">
        <v>12419.790417483538</v>
      </c>
      <c r="KG119" s="11">
        <v>12419.406267517794</v>
      </c>
      <c r="KH119" s="11">
        <v>12431.932074979568</v>
      </c>
      <c r="KI119" s="11">
        <v>12428.799040342261</v>
      </c>
      <c r="KJ119" s="11">
        <v>12446.273580137449</v>
      </c>
      <c r="KK119" s="11">
        <v>12447.956030445448</v>
      </c>
      <c r="KL119" s="23"/>
      <c r="KM119" s="11">
        <f>SMALL(Tabela2[[#This Row],[1]:[285]],1)</f>
        <v>0.83458663983971793</v>
      </c>
      <c r="KN119" s="11">
        <f>MATCH(Tabela2[[#This Row],[1° menor]],Tabela2[[#This Row],[1]:[285]],0)</f>
        <v>1</v>
      </c>
      <c r="KO11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19" s="11">
        <f>VLOOKUP(Tabela2[[#This Row],[Shape]],shape!A:D,4,0)+VLOOKUP(Tabela2[[#This Row],[Shape]]+1,shape!A:E,5,0)*Tabela2[[#This Row],[% avanc]]</f>
        <v>3.8776556234191881</v>
      </c>
      <c r="KQ119" s="15">
        <f>Tabela2[[#This Row],[8686,881807]]/Tabela2[[#Headers],[8686,881807]]</f>
        <v>4.4638061269517033E-4</v>
      </c>
      <c r="KR119" s="11">
        <f>Tabela2[[#This Row],[8686,881807]]-KP118</f>
        <v>0</v>
      </c>
      <c r="KS119" s="11">
        <f>(Tabela2[[#This Row],[hora bus]]-H118)*86400</f>
        <v>45.000000461004674</v>
      </c>
      <c r="KT119" s="11">
        <f>Tabela2[[#This Row],[desloc]]/Tabela2[[#This Row],[seconds]]</f>
        <v>0</v>
      </c>
      <c r="KU119" s="11">
        <f>Tabela2[[#This Row],[spd m/s]]*3.6</f>
        <v>0</v>
      </c>
      <c r="KV119" s="23"/>
      <c r="KW119" s="22">
        <f t="shared" si="18"/>
        <v>0</v>
      </c>
      <c r="KX119" s="23">
        <f t="shared" si="19"/>
        <v>0.5</v>
      </c>
      <c r="KY119" s="23">
        <f t="shared" si="20"/>
        <v>1</v>
      </c>
      <c r="KZ119" s="23">
        <f t="shared" si="21"/>
        <v>46</v>
      </c>
      <c r="LA119" s="23">
        <f t="shared" si="22"/>
        <v>0</v>
      </c>
      <c r="LB119" s="23">
        <f t="shared" si="23"/>
        <v>1</v>
      </c>
      <c r="LC119" s="23">
        <f t="shared" si="24"/>
        <v>46</v>
      </c>
      <c r="LD119" s="23">
        <f t="shared" si="25"/>
        <v>0</v>
      </c>
      <c r="LE119" s="23">
        <f t="shared" si="26"/>
        <v>3.8776556234191881</v>
      </c>
      <c r="LF119" s="22">
        <f t="shared" si="35"/>
        <v>0</v>
      </c>
      <c r="LG119" s="23">
        <f t="shared" si="27"/>
        <v>0.5</v>
      </c>
      <c r="LH119" s="23">
        <f t="shared" si="28"/>
        <v>0.5</v>
      </c>
      <c r="LI119" s="23">
        <f t="shared" si="29"/>
        <v>8544.8116110658502</v>
      </c>
      <c r="LJ119" s="23">
        <f t="shared" si="30"/>
        <v>3.8776556234191881</v>
      </c>
      <c r="LK119" s="23">
        <f t="shared" si="31"/>
        <v>0.5</v>
      </c>
      <c r="LL119" s="23">
        <f t="shared" si="32"/>
        <v>0</v>
      </c>
      <c r="LM119" s="23">
        <f t="shared" si="33"/>
        <v>1</v>
      </c>
      <c r="LN119" s="23">
        <f t="shared" si="34"/>
        <v>1</v>
      </c>
    </row>
    <row r="120" spans="1:326" x14ac:dyDescent="0.25">
      <c r="A120" s="22">
        <v>92</v>
      </c>
      <c r="B120" s="22">
        <v>1</v>
      </c>
      <c r="C120" s="23" t="s">
        <v>1393</v>
      </c>
      <c r="D120" s="22">
        <v>332</v>
      </c>
      <c r="E120" s="24">
        <v>0.90763888888888888</v>
      </c>
      <c r="F120" s="23" t="s">
        <v>721</v>
      </c>
      <c r="G120" s="23" t="b">
        <v>1</v>
      </c>
      <c r="H120" s="25">
        <v>43538.907858796294</v>
      </c>
      <c r="I120" s="26" t="s">
        <v>681</v>
      </c>
      <c r="J120" s="23" t="s">
        <v>682</v>
      </c>
      <c r="K120" s="11">
        <f>IF(AND(Tabela2[[#This Row],[hora bus]]=H119,Tabela2[[#This Row],[lat bus]]=I119,Tabela2[[#This Row],[lon bus]]=J119),1,0)</f>
        <v>0</v>
      </c>
      <c r="L120" s="23"/>
      <c r="M120" s="11">
        <v>201</v>
      </c>
      <c r="N120" s="11">
        <v>0.83458663983971793</v>
      </c>
      <c r="O120" s="11">
        <v>1.3984196839489078</v>
      </c>
      <c r="P120" s="11">
        <v>9.4267941257220311</v>
      </c>
      <c r="Q120" s="11">
        <v>19.688773108132185</v>
      </c>
      <c r="R120" s="11">
        <v>75.195397337780264</v>
      </c>
      <c r="S120" s="11">
        <v>159.30451526494889</v>
      </c>
      <c r="T120" s="11">
        <v>180.18195583801287</v>
      </c>
      <c r="U120" s="11">
        <v>199.79338924508923</v>
      </c>
      <c r="V120" s="11">
        <v>211.09716553928146</v>
      </c>
      <c r="W120" s="11">
        <v>227.14293750271159</v>
      </c>
      <c r="X120" s="11">
        <v>239.59169647723874</v>
      </c>
      <c r="Y120" s="11">
        <v>250.11206903549589</v>
      </c>
      <c r="Z120" s="11">
        <v>275.30364977201225</v>
      </c>
      <c r="AA120" s="11">
        <v>294.46895517304961</v>
      </c>
      <c r="AB120" s="11">
        <v>320.19106785367666</v>
      </c>
      <c r="AC120" s="11">
        <v>332.17949791971603</v>
      </c>
      <c r="AD120" s="11">
        <v>348.04076670293443</v>
      </c>
      <c r="AE120" s="11">
        <v>372.23091522388552</v>
      </c>
      <c r="AF120" s="11">
        <v>373.05585750378327</v>
      </c>
      <c r="AG120" s="11">
        <v>433.84569918205443</v>
      </c>
      <c r="AH120" s="11">
        <v>469.02374511556127</v>
      </c>
      <c r="AI120" s="11">
        <v>499.67607388344703</v>
      </c>
      <c r="AJ120" s="11">
        <v>523.47830821792434</v>
      </c>
      <c r="AK120" s="11">
        <v>544.81141607945688</v>
      </c>
      <c r="AL120" s="11">
        <v>559.9004097040812</v>
      </c>
      <c r="AM120" s="11">
        <v>585.98771261657532</v>
      </c>
      <c r="AN120" s="11">
        <v>594.50788944836063</v>
      </c>
      <c r="AO120" s="11">
        <v>599.8950753359245</v>
      </c>
      <c r="AP120" s="11">
        <v>602.43355425919754</v>
      </c>
      <c r="AQ120" s="11">
        <v>609.53499398530153</v>
      </c>
      <c r="AR120" s="11">
        <v>609.5933977620092</v>
      </c>
      <c r="AS120" s="11">
        <v>603.71880286526709</v>
      </c>
      <c r="AT120" s="11">
        <v>609.45835281434404</v>
      </c>
      <c r="AU120" s="11">
        <v>613.60649452394352</v>
      </c>
      <c r="AV120" s="11">
        <v>605.61020293550882</v>
      </c>
      <c r="AW120" s="11">
        <v>608.32810058706082</v>
      </c>
      <c r="AX120" s="11">
        <v>622.97194103037293</v>
      </c>
      <c r="AY120" s="11">
        <v>642.28327131710535</v>
      </c>
      <c r="AZ120" s="11">
        <v>665.20596166221469</v>
      </c>
      <c r="BA120" s="11">
        <v>691.17393543887101</v>
      </c>
      <c r="BB120" s="11">
        <v>724.84333895562133</v>
      </c>
      <c r="BC120" s="11">
        <v>773.63812755161598</v>
      </c>
      <c r="BD120" s="11">
        <v>844.46226035941891</v>
      </c>
      <c r="BE120" s="11">
        <v>911.23618194706376</v>
      </c>
      <c r="BF120" s="11">
        <v>932.86527223275039</v>
      </c>
      <c r="BG120" s="11">
        <v>958.04135839229252</v>
      </c>
      <c r="BH120" s="11">
        <v>1001.7149381650798</v>
      </c>
      <c r="BI120" s="11">
        <v>1024.9959211584271</v>
      </c>
      <c r="BJ120" s="11">
        <v>1048.1727764714142</v>
      </c>
      <c r="BK120" s="11">
        <v>1080.0184074949607</v>
      </c>
      <c r="BL120" s="11">
        <v>1163.4808684345098</v>
      </c>
      <c r="BM120" s="11">
        <v>1429.3703496024175</v>
      </c>
      <c r="BN120" s="11">
        <v>1610.1385446972781</v>
      </c>
      <c r="BO120" s="11">
        <v>1664.0038873728233</v>
      </c>
      <c r="BP120" s="11">
        <v>1794.1242484398404</v>
      </c>
      <c r="BQ120" s="11">
        <v>1818.9378647754288</v>
      </c>
      <c r="BR120" s="11">
        <v>1920.5792764721948</v>
      </c>
      <c r="BS120" s="11">
        <v>2023.456323096907</v>
      </c>
      <c r="BT120" s="11">
        <v>2062.7199622631242</v>
      </c>
      <c r="BU120" s="11">
        <v>2093.7864244056359</v>
      </c>
      <c r="BV120" s="11">
        <v>2172.8574253488505</v>
      </c>
      <c r="BW120" s="11">
        <v>2191.8290547309048</v>
      </c>
      <c r="BX120" s="11">
        <v>2295.4935471481876</v>
      </c>
      <c r="BY120" s="11">
        <v>2324.6369620900828</v>
      </c>
      <c r="BZ120" s="11">
        <v>2412.5365562142952</v>
      </c>
      <c r="CA120" s="11">
        <v>2432.6327643351483</v>
      </c>
      <c r="CB120" s="11">
        <v>2466.8518007263533</v>
      </c>
      <c r="CC120" s="11">
        <v>2515.2508761381587</v>
      </c>
      <c r="CD120" s="11">
        <v>2622.1218445308405</v>
      </c>
      <c r="CE120" s="11">
        <v>2708.3090496803202</v>
      </c>
      <c r="CF120" s="11">
        <v>2796.8178431894862</v>
      </c>
      <c r="CG120" s="11">
        <v>2873.8082765070517</v>
      </c>
      <c r="CH120" s="11">
        <v>3061.6775590172806</v>
      </c>
      <c r="CI120" s="11">
        <v>3133.3825096557152</v>
      </c>
      <c r="CJ120" s="11">
        <v>3320.0285201183906</v>
      </c>
      <c r="CK120" s="11">
        <v>3391.2986814978881</v>
      </c>
      <c r="CL120" s="11">
        <v>3478.6413522149041</v>
      </c>
      <c r="CM120" s="11">
        <v>3505.4667594392477</v>
      </c>
      <c r="CN120" s="11">
        <v>3552.1278475871927</v>
      </c>
      <c r="CO120" s="11">
        <v>3608.1458168222821</v>
      </c>
      <c r="CP120" s="11">
        <v>3687.4332746012733</v>
      </c>
      <c r="CQ120" s="11">
        <v>3737.1928476528274</v>
      </c>
      <c r="CR120" s="11">
        <v>3929.1744458657076</v>
      </c>
      <c r="CS120" s="11">
        <v>4104.0052570842136</v>
      </c>
      <c r="CT120" s="11">
        <v>4176.4577406368426</v>
      </c>
      <c r="CU120" s="11">
        <v>4203.4628929622522</v>
      </c>
      <c r="CV120" s="11">
        <v>4243.0993420587138</v>
      </c>
      <c r="CW120" s="11">
        <v>4338.9296512059445</v>
      </c>
      <c r="CX120" s="11">
        <v>4464.5231926731885</v>
      </c>
      <c r="CY120" s="11">
        <v>4524.2760657256158</v>
      </c>
      <c r="CZ120" s="11">
        <v>4578.6984197787751</v>
      </c>
      <c r="DA120" s="11">
        <v>4625.9862234456259</v>
      </c>
      <c r="DB120" s="11">
        <v>4670.5685961378485</v>
      </c>
      <c r="DC120" s="11">
        <v>4713.1890396674316</v>
      </c>
      <c r="DD120" s="11">
        <v>4798.4137717572912</v>
      </c>
      <c r="DE120" s="11">
        <v>4807.037159512015</v>
      </c>
      <c r="DF120" s="11">
        <v>4833.3595568537676</v>
      </c>
      <c r="DG120" s="11">
        <v>4837.4660928582471</v>
      </c>
      <c r="DH120" s="11">
        <v>4868.9105840188495</v>
      </c>
      <c r="DI120" s="11">
        <v>4890.8441073800923</v>
      </c>
      <c r="DJ120" s="11">
        <v>4933.7892254471935</v>
      </c>
      <c r="DK120" s="11">
        <v>5000.7579650678817</v>
      </c>
      <c r="DL120" s="11">
        <v>5355.0982520495172</v>
      </c>
      <c r="DM120" s="11">
        <v>5481.4636259201425</v>
      </c>
      <c r="DN120" s="11">
        <v>5566.547527242612</v>
      </c>
      <c r="DO120" s="11">
        <v>5659.2630610073802</v>
      </c>
      <c r="DP120" s="11">
        <v>5693.1558385127737</v>
      </c>
      <c r="DQ120" s="11">
        <v>5776.9445825899438</v>
      </c>
      <c r="DR120" s="11">
        <v>5792.6247187292447</v>
      </c>
      <c r="DS120" s="11">
        <v>5803.4741841190025</v>
      </c>
      <c r="DT120" s="11">
        <v>5813.7715248560444</v>
      </c>
      <c r="DU120" s="11">
        <v>5824.9346720622971</v>
      </c>
      <c r="DV120" s="11">
        <v>5825.1745121438535</v>
      </c>
      <c r="DW120" s="11">
        <v>5821.2504329611656</v>
      </c>
      <c r="DX120" s="11">
        <v>5744.9467721272558</v>
      </c>
      <c r="DY120" s="11">
        <v>5825.3656271915142</v>
      </c>
      <c r="DZ120" s="11">
        <v>5822.8710960649087</v>
      </c>
      <c r="EA120" s="11">
        <v>5848.1092840949059</v>
      </c>
      <c r="EB120" s="11">
        <v>5986.6876289379934</v>
      </c>
      <c r="EC120" s="11">
        <v>6020.0909995452303</v>
      </c>
      <c r="ED120" s="11">
        <v>6207.0095294329822</v>
      </c>
      <c r="EE120" s="11">
        <v>6268.6393389472287</v>
      </c>
      <c r="EF120" s="11">
        <v>6478.5792596829533</v>
      </c>
      <c r="EG120" s="11">
        <v>6641.8090630503166</v>
      </c>
      <c r="EH120" s="11">
        <v>6783.6444952193469</v>
      </c>
      <c r="EI120" s="11">
        <v>6896.9965306641579</v>
      </c>
      <c r="EJ120" s="11">
        <v>6959.1088579445704</v>
      </c>
      <c r="EK120" s="11">
        <v>7002.153431776841</v>
      </c>
      <c r="EL120" s="11">
        <v>7073.1953672712252</v>
      </c>
      <c r="EM120" s="11">
        <v>7075.3262845401323</v>
      </c>
      <c r="EN120" s="11">
        <v>7151.6879619664223</v>
      </c>
      <c r="EO120" s="11">
        <v>7240.8180322916714</v>
      </c>
      <c r="EP120" s="11">
        <v>7286.4661372792516</v>
      </c>
      <c r="EQ120" s="11">
        <v>7427.4147993236202</v>
      </c>
      <c r="ER120" s="11">
        <v>7503.528752018271</v>
      </c>
      <c r="ES120" s="11">
        <v>7641.9445001082595</v>
      </c>
      <c r="ET120" s="11">
        <v>7706.9969287432486</v>
      </c>
      <c r="EU120" s="11">
        <v>7783.839371621817</v>
      </c>
      <c r="EV120" s="11">
        <v>7848.003579749442</v>
      </c>
      <c r="EW120" s="11">
        <v>7920.0502191520318</v>
      </c>
      <c r="EX120" s="11">
        <v>8170.1976758281144</v>
      </c>
      <c r="EY120" s="11">
        <v>8253.8507761105539</v>
      </c>
      <c r="EZ120" s="11">
        <v>8427.0913450311855</v>
      </c>
      <c r="FA120" s="11">
        <v>8594.2438038042274</v>
      </c>
      <c r="FB120" s="11">
        <v>8676.6840382255305</v>
      </c>
      <c r="FC120" s="11">
        <v>8717.7247633272764</v>
      </c>
      <c r="FD120" s="11">
        <v>8771.4739760100674</v>
      </c>
      <c r="FE120" s="11">
        <v>8893.6135699383703</v>
      </c>
      <c r="FF120" s="11">
        <v>9065.0338004001496</v>
      </c>
      <c r="FG120" s="11">
        <v>9089.4518895774327</v>
      </c>
      <c r="FH120" s="11">
        <v>9132.4613225008943</v>
      </c>
      <c r="FI120" s="11">
        <v>9213.2517811949929</v>
      </c>
      <c r="FJ120" s="11">
        <v>9258.5529202091093</v>
      </c>
      <c r="FK120" s="11">
        <v>9276.9443705762678</v>
      </c>
      <c r="FL120" s="11">
        <v>9293.0114538271737</v>
      </c>
      <c r="FM120" s="11">
        <v>9300.2906392708373</v>
      </c>
      <c r="FN120" s="11">
        <v>9335.0232682876049</v>
      </c>
      <c r="FO120" s="11">
        <v>9357.4087411423534</v>
      </c>
      <c r="FP120" s="11">
        <v>9382.7990856108881</v>
      </c>
      <c r="FQ120" s="11">
        <v>9409.1385400335821</v>
      </c>
      <c r="FR120" s="11">
        <v>9421.1906549559717</v>
      </c>
      <c r="FS120" s="11">
        <v>9466.7581936920196</v>
      </c>
      <c r="FT120" s="11">
        <v>9539.1484753576369</v>
      </c>
      <c r="FU120" s="11">
        <v>9641.6738222451222</v>
      </c>
      <c r="FV120" s="11">
        <v>9779.017950426427</v>
      </c>
      <c r="FW120" s="11">
        <v>9821.434220159681</v>
      </c>
      <c r="FX120" s="11">
        <v>9838.135513969115</v>
      </c>
      <c r="FY120" s="11">
        <v>9857.4286615768779</v>
      </c>
      <c r="FZ120" s="11">
        <v>9874.2452191986067</v>
      </c>
      <c r="GA120" s="11">
        <v>9901.4547819486997</v>
      </c>
      <c r="GB120" s="11">
        <v>9922.9819174009899</v>
      </c>
      <c r="GC120" s="11">
        <v>9954.0976258923893</v>
      </c>
      <c r="GD120" s="11">
        <v>9988.1420165077998</v>
      </c>
      <c r="GE120" s="11">
        <v>10012.938672110253</v>
      </c>
      <c r="GF120" s="11">
        <v>10033.595547162446</v>
      </c>
      <c r="GG120" s="11">
        <v>10046.287288510401</v>
      </c>
      <c r="GH120" s="11">
        <v>10058.930188944694</v>
      </c>
      <c r="GI120" s="11">
        <v>10061.685839773543</v>
      </c>
      <c r="GJ120" s="11">
        <v>10069.693000556052</v>
      </c>
      <c r="GK120" s="11">
        <v>10072.225767656042</v>
      </c>
      <c r="GL120" s="11">
        <v>10085.43100008395</v>
      </c>
      <c r="GM120" s="11">
        <v>10068.550239778924</v>
      </c>
      <c r="GN120" s="11">
        <v>10074.736454623482</v>
      </c>
      <c r="GO120" s="11">
        <v>10079.642576567499</v>
      </c>
      <c r="GP120" s="11">
        <v>10084.992936379438</v>
      </c>
      <c r="GQ120" s="11">
        <v>10135.150250812301</v>
      </c>
      <c r="GR120" s="11">
        <v>10245.248897921485</v>
      </c>
      <c r="GS120" s="11">
        <v>10388.066699844365</v>
      </c>
      <c r="GT120" s="11">
        <v>10449.516134437868</v>
      </c>
      <c r="GU120" s="11">
        <v>10467.896842447322</v>
      </c>
      <c r="GV120" s="11">
        <v>10492.830609653456</v>
      </c>
      <c r="GW120" s="11">
        <v>10519.601462543904</v>
      </c>
      <c r="GX120" s="11">
        <v>10547.440830723548</v>
      </c>
      <c r="GY120" s="11">
        <v>10567.944609991304</v>
      </c>
      <c r="GZ120" s="11">
        <v>10713.159231175461</v>
      </c>
      <c r="HA120" s="11">
        <v>10734.226971408629</v>
      </c>
      <c r="HB120" s="11">
        <v>10749.920198918937</v>
      </c>
      <c r="HC120" s="11">
        <v>10766.345728825368</v>
      </c>
      <c r="HD120" s="11">
        <v>10778.514271849044</v>
      </c>
      <c r="HE120" s="11">
        <v>10786.519833673112</v>
      </c>
      <c r="HF120" s="11">
        <v>10772.164055953479</v>
      </c>
      <c r="HG120" s="11">
        <v>10808.0281462408</v>
      </c>
      <c r="HH120" s="11">
        <v>10805.218393617286</v>
      </c>
      <c r="HI120" s="11">
        <v>10824.937222917126</v>
      </c>
      <c r="HJ120" s="11">
        <v>10829.478183856889</v>
      </c>
      <c r="HK120" s="11">
        <v>10815.249208961885</v>
      </c>
      <c r="HL120" s="11">
        <v>10801.9635334499</v>
      </c>
      <c r="HM120" s="11">
        <v>10748.055877674638</v>
      </c>
      <c r="HN120" s="11">
        <v>10675.226257243699</v>
      </c>
      <c r="HO120" s="11">
        <v>10616.797962526314</v>
      </c>
      <c r="HP120" s="11">
        <v>10624.131374686811</v>
      </c>
      <c r="HQ120" s="11">
        <v>10611.127200117844</v>
      </c>
      <c r="HR120" s="11">
        <v>10507.120910763781</v>
      </c>
      <c r="HS120" s="11">
        <v>10501.959530384433</v>
      </c>
      <c r="HT120" s="11">
        <v>10503.380998434217</v>
      </c>
      <c r="HU120" s="11">
        <v>10459.233620469293</v>
      </c>
      <c r="HV120" s="11">
        <v>10453.396412270602</v>
      </c>
      <c r="HW120" s="11">
        <v>10453.196700018136</v>
      </c>
      <c r="HX120" s="11">
        <v>10458.037755011774</v>
      </c>
      <c r="HY120" s="11">
        <v>10464.465320736488</v>
      </c>
      <c r="HZ120" s="11">
        <v>10463.582721919323</v>
      </c>
      <c r="IA120" s="11">
        <v>10555.599234303039</v>
      </c>
      <c r="IB120" s="11">
        <v>10665.179016159778</v>
      </c>
      <c r="IC120" s="11">
        <v>10699.461477296431</v>
      </c>
      <c r="ID120" s="11">
        <v>10734.401411436105</v>
      </c>
      <c r="IE120" s="11">
        <v>10764.842637469441</v>
      </c>
      <c r="IF120" s="11">
        <v>10788.809487309522</v>
      </c>
      <c r="IG120" s="11">
        <v>10893.508794984076</v>
      </c>
      <c r="IH120" s="11">
        <v>10919.815974389829</v>
      </c>
      <c r="II120" s="11">
        <v>10956.832605345633</v>
      </c>
      <c r="IJ120" s="11">
        <v>10989.666307677073</v>
      </c>
      <c r="IK120" s="11">
        <v>11038.487673130592</v>
      </c>
      <c r="IL120" s="11">
        <v>11075.926791218846</v>
      </c>
      <c r="IM120" s="11">
        <v>11116.926617451812</v>
      </c>
      <c r="IN120" s="11">
        <v>11177.721404388481</v>
      </c>
      <c r="IO120" s="11">
        <v>11312.276911003804</v>
      </c>
      <c r="IP120" s="11">
        <v>11343.632583027649</v>
      </c>
      <c r="IQ120" s="11">
        <v>11342.116648052108</v>
      </c>
      <c r="IR120" s="11">
        <v>11389.92538944361</v>
      </c>
      <c r="IS120" s="11">
        <v>11451.607982184751</v>
      </c>
      <c r="IT120" s="11">
        <v>11488.088840226816</v>
      </c>
      <c r="IU120" s="11">
        <v>11509.229065980831</v>
      </c>
      <c r="IV120" s="11">
        <v>11525.566108350193</v>
      </c>
      <c r="IW120" s="11">
        <v>11530.894620254085</v>
      </c>
      <c r="IX120" s="11">
        <v>11540.412080816301</v>
      </c>
      <c r="IY120" s="11">
        <v>11559.767237170692</v>
      </c>
      <c r="IZ120" s="11">
        <v>11598.021107070694</v>
      </c>
      <c r="JA120" s="11">
        <v>11644.276268095444</v>
      </c>
      <c r="JB120" s="11">
        <v>11732.382922355064</v>
      </c>
      <c r="JC120" s="11">
        <v>11840.096435748903</v>
      </c>
      <c r="JD120" s="11">
        <v>11921.442572214779</v>
      </c>
      <c r="JE120" s="11">
        <v>11941.96712556025</v>
      </c>
      <c r="JF120" s="11">
        <v>11957.586502006563</v>
      </c>
      <c r="JG120" s="11">
        <v>11960.440759779864</v>
      </c>
      <c r="JH120" s="11">
        <v>12043.869779985902</v>
      </c>
      <c r="JI120" s="11">
        <v>12090.828793968145</v>
      </c>
      <c r="JJ120" s="11">
        <v>12099.207356850964</v>
      </c>
      <c r="JK120" s="11">
        <v>12064.187835913004</v>
      </c>
      <c r="JL120" s="11">
        <v>12106.644589823976</v>
      </c>
      <c r="JM120" s="11">
        <v>12102.558724647608</v>
      </c>
      <c r="JN120" s="11">
        <v>12044.349310296213</v>
      </c>
      <c r="JO120" s="11">
        <v>12147.414606839688</v>
      </c>
      <c r="JP120" s="11">
        <v>12239.360545986052</v>
      </c>
      <c r="JQ120" s="11">
        <v>12252.546981648733</v>
      </c>
      <c r="JR120" s="11">
        <v>12299.233013174477</v>
      </c>
      <c r="JS120" s="11">
        <v>12339.324485688019</v>
      </c>
      <c r="JT120" s="11">
        <v>12471.100725768529</v>
      </c>
      <c r="JU120" s="11">
        <v>12532.427515146897</v>
      </c>
      <c r="JV120" s="11">
        <v>12507.673831402115</v>
      </c>
      <c r="JW120" s="11">
        <v>12457.455614308014</v>
      </c>
      <c r="JX120" s="11">
        <v>12464.355269788801</v>
      </c>
      <c r="JY120" s="11">
        <v>12461.100810222477</v>
      </c>
      <c r="JZ120" s="11">
        <v>12451.973772389019</v>
      </c>
      <c r="KA120" s="11">
        <v>12446.429094667041</v>
      </c>
      <c r="KB120" s="11">
        <v>12443.001658813047</v>
      </c>
      <c r="KC120" s="11">
        <v>12431.24054046872</v>
      </c>
      <c r="KD120" s="11">
        <v>12416.702930404357</v>
      </c>
      <c r="KE120" s="11">
        <v>12412.520930932924</v>
      </c>
      <c r="KF120" s="11">
        <v>12419.790417483538</v>
      </c>
      <c r="KG120" s="11">
        <v>12419.406267517794</v>
      </c>
      <c r="KH120" s="11">
        <v>12431.932074979568</v>
      </c>
      <c r="KI120" s="11">
        <v>12428.799040342261</v>
      </c>
      <c r="KJ120" s="11">
        <v>12446.273580137449</v>
      </c>
      <c r="KK120" s="11">
        <v>12447.956030445448</v>
      </c>
      <c r="KL120" s="23"/>
      <c r="KM120" s="11">
        <f>SMALL(Tabela2[[#This Row],[1]:[285]],1)</f>
        <v>0.83458663983971793</v>
      </c>
      <c r="KN120" s="11">
        <f>MATCH(Tabela2[[#This Row],[1° menor]],Tabela2[[#This Row],[1]:[285]],0)</f>
        <v>1</v>
      </c>
      <c r="KO12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20" s="11">
        <f>VLOOKUP(Tabela2[[#This Row],[Shape]],shape!A:D,4,0)+VLOOKUP(Tabela2[[#This Row],[Shape]]+1,shape!A:E,5,0)*Tabela2[[#This Row],[% avanc]]</f>
        <v>3.8776556234191881</v>
      </c>
      <c r="KQ120" s="15">
        <f>Tabela2[[#This Row],[8686,881807]]/Tabela2[[#Headers],[8686,881807]]</f>
        <v>4.4638061269517033E-4</v>
      </c>
      <c r="KR120" s="11">
        <f>Tabela2[[#This Row],[8686,881807]]-KP119</f>
        <v>0</v>
      </c>
      <c r="KS120" s="11">
        <f>(Tabela2[[#This Row],[hora bus]]-H119)*86400</f>
        <v>43.99999959859997</v>
      </c>
      <c r="KT120" s="11">
        <f>Tabela2[[#This Row],[desloc]]/Tabela2[[#This Row],[seconds]]</f>
        <v>0</v>
      </c>
      <c r="KU120" s="11">
        <f>Tabela2[[#This Row],[spd m/s]]*3.6</f>
        <v>0</v>
      </c>
      <c r="KV120" s="23"/>
      <c r="KW120" s="22">
        <f t="shared" si="18"/>
        <v>0</v>
      </c>
      <c r="KX120" s="23">
        <f t="shared" si="19"/>
        <v>0.5</v>
      </c>
      <c r="KY120" s="23">
        <f t="shared" si="20"/>
        <v>1</v>
      </c>
      <c r="KZ120" s="23">
        <f t="shared" si="21"/>
        <v>45</v>
      </c>
      <c r="LA120" s="23">
        <f t="shared" si="22"/>
        <v>0</v>
      </c>
      <c r="LB120" s="23">
        <f t="shared" si="23"/>
        <v>1</v>
      </c>
      <c r="LC120" s="23">
        <f t="shared" si="24"/>
        <v>45</v>
      </c>
      <c r="LD120" s="23">
        <f t="shared" si="25"/>
        <v>0</v>
      </c>
      <c r="LE120" s="23">
        <f t="shared" si="26"/>
        <v>3.8776556234191881</v>
      </c>
      <c r="LF120" s="22">
        <f t="shared" si="35"/>
        <v>0</v>
      </c>
      <c r="LG120" s="23">
        <f t="shared" si="27"/>
        <v>0.5</v>
      </c>
      <c r="LH120" s="23">
        <f t="shared" si="28"/>
        <v>0.5</v>
      </c>
      <c r="LI120" s="23">
        <f t="shared" si="29"/>
        <v>8544.8116110658502</v>
      </c>
      <c r="LJ120" s="23">
        <f t="shared" si="30"/>
        <v>3.8776556234191881</v>
      </c>
      <c r="LK120" s="23">
        <f t="shared" si="31"/>
        <v>0.5</v>
      </c>
      <c r="LL120" s="23">
        <f t="shared" si="32"/>
        <v>0</v>
      </c>
      <c r="LM120" s="23">
        <f t="shared" si="33"/>
        <v>1</v>
      </c>
      <c r="LN120" s="23">
        <f t="shared" si="34"/>
        <v>1</v>
      </c>
    </row>
    <row r="121" spans="1:326" x14ac:dyDescent="0.25">
      <c r="A121" s="22">
        <v>93</v>
      </c>
      <c r="B121" s="22">
        <v>1</v>
      </c>
      <c r="C121" s="23" t="s">
        <v>1394</v>
      </c>
      <c r="D121" s="22">
        <v>332</v>
      </c>
      <c r="E121" s="24">
        <v>0.90833333333333333</v>
      </c>
      <c r="F121" s="23" t="s">
        <v>721</v>
      </c>
      <c r="G121" s="23" t="b">
        <v>1</v>
      </c>
      <c r="H121" s="25">
        <v>43538.908402777779</v>
      </c>
      <c r="I121" s="26" t="s">
        <v>681</v>
      </c>
      <c r="J121" s="23" t="s">
        <v>682</v>
      </c>
      <c r="K121" s="11">
        <f>IF(AND(Tabela2[[#This Row],[hora bus]]=H120,Tabela2[[#This Row],[lat bus]]=I120,Tabela2[[#This Row],[lon bus]]=J120),1,0)</f>
        <v>0</v>
      </c>
      <c r="L121" s="23"/>
      <c r="M121" s="11">
        <v>203</v>
      </c>
      <c r="N121" s="11">
        <v>0.83458663983971793</v>
      </c>
      <c r="O121" s="11">
        <v>1.3984196839489078</v>
      </c>
      <c r="P121" s="11">
        <v>9.4267941257220311</v>
      </c>
      <c r="Q121" s="11">
        <v>19.688773108132185</v>
      </c>
      <c r="R121" s="11">
        <v>75.195397337780264</v>
      </c>
      <c r="S121" s="11">
        <v>159.30451526494889</v>
      </c>
      <c r="T121" s="11">
        <v>180.18195583801287</v>
      </c>
      <c r="U121" s="11">
        <v>199.79338924508923</v>
      </c>
      <c r="V121" s="11">
        <v>211.09716553928146</v>
      </c>
      <c r="W121" s="11">
        <v>227.14293750271159</v>
      </c>
      <c r="X121" s="11">
        <v>239.59169647723874</v>
      </c>
      <c r="Y121" s="11">
        <v>250.11206903549589</v>
      </c>
      <c r="Z121" s="11">
        <v>275.30364977201225</v>
      </c>
      <c r="AA121" s="11">
        <v>294.46895517304961</v>
      </c>
      <c r="AB121" s="11">
        <v>320.19106785367666</v>
      </c>
      <c r="AC121" s="11">
        <v>332.17949791971603</v>
      </c>
      <c r="AD121" s="11">
        <v>348.04076670293443</v>
      </c>
      <c r="AE121" s="11">
        <v>372.23091522388552</v>
      </c>
      <c r="AF121" s="11">
        <v>373.05585750378327</v>
      </c>
      <c r="AG121" s="11">
        <v>433.84569918205443</v>
      </c>
      <c r="AH121" s="11">
        <v>469.02374511556127</v>
      </c>
      <c r="AI121" s="11">
        <v>499.67607388344703</v>
      </c>
      <c r="AJ121" s="11">
        <v>523.47830821792434</v>
      </c>
      <c r="AK121" s="11">
        <v>544.81141607945688</v>
      </c>
      <c r="AL121" s="11">
        <v>559.9004097040812</v>
      </c>
      <c r="AM121" s="11">
        <v>585.98771261657532</v>
      </c>
      <c r="AN121" s="11">
        <v>594.50788944836063</v>
      </c>
      <c r="AO121" s="11">
        <v>599.8950753359245</v>
      </c>
      <c r="AP121" s="11">
        <v>602.43355425919754</v>
      </c>
      <c r="AQ121" s="11">
        <v>609.53499398530153</v>
      </c>
      <c r="AR121" s="11">
        <v>609.5933977620092</v>
      </c>
      <c r="AS121" s="11">
        <v>603.71880286526709</v>
      </c>
      <c r="AT121" s="11">
        <v>609.45835281434404</v>
      </c>
      <c r="AU121" s="11">
        <v>613.60649452394352</v>
      </c>
      <c r="AV121" s="11">
        <v>605.61020293550882</v>
      </c>
      <c r="AW121" s="11">
        <v>608.32810058706082</v>
      </c>
      <c r="AX121" s="11">
        <v>622.97194103037293</v>
      </c>
      <c r="AY121" s="11">
        <v>642.28327131710535</v>
      </c>
      <c r="AZ121" s="11">
        <v>665.20596166221469</v>
      </c>
      <c r="BA121" s="11">
        <v>691.17393543887101</v>
      </c>
      <c r="BB121" s="11">
        <v>724.84333895562133</v>
      </c>
      <c r="BC121" s="11">
        <v>773.63812755161598</v>
      </c>
      <c r="BD121" s="11">
        <v>844.46226035941891</v>
      </c>
      <c r="BE121" s="11">
        <v>911.23618194706376</v>
      </c>
      <c r="BF121" s="11">
        <v>932.86527223275039</v>
      </c>
      <c r="BG121" s="11">
        <v>958.04135839229252</v>
      </c>
      <c r="BH121" s="11">
        <v>1001.7149381650798</v>
      </c>
      <c r="BI121" s="11">
        <v>1024.9959211584271</v>
      </c>
      <c r="BJ121" s="11">
        <v>1048.1727764714142</v>
      </c>
      <c r="BK121" s="11">
        <v>1080.0184074949607</v>
      </c>
      <c r="BL121" s="11">
        <v>1163.4808684345098</v>
      </c>
      <c r="BM121" s="11">
        <v>1429.3703496024175</v>
      </c>
      <c r="BN121" s="11">
        <v>1610.1385446972781</v>
      </c>
      <c r="BO121" s="11">
        <v>1664.0038873728233</v>
      </c>
      <c r="BP121" s="11">
        <v>1794.1242484398404</v>
      </c>
      <c r="BQ121" s="11">
        <v>1818.9378647754288</v>
      </c>
      <c r="BR121" s="11">
        <v>1920.5792764721948</v>
      </c>
      <c r="BS121" s="11">
        <v>2023.456323096907</v>
      </c>
      <c r="BT121" s="11">
        <v>2062.7199622631242</v>
      </c>
      <c r="BU121" s="11">
        <v>2093.7864244056359</v>
      </c>
      <c r="BV121" s="11">
        <v>2172.8574253488505</v>
      </c>
      <c r="BW121" s="11">
        <v>2191.8290547309048</v>
      </c>
      <c r="BX121" s="11">
        <v>2295.4935471481876</v>
      </c>
      <c r="BY121" s="11">
        <v>2324.6369620900828</v>
      </c>
      <c r="BZ121" s="11">
        <v>2412.5365562142952</v>
      </c>
      <c r="CA121" s="11">
        <v>2432.6327643351483</v>
      </c>
      <c r="CB121" s="11">
        <v>2466.8518007263533</v>
      </c>
      <c r="CC121" s="11">
        <v>2515.2508761381587</v>
      </c>
      <c r="CD121" s="11">
        <v>2622.1218445308405</v>
      </c>
      <c r="CE121" s="11">
        <v>2708.3090496803202</v>
      </c>
      <c r="CF121" s="11">
        <v>2796.8178431894862</v>
      </c>
      <c r="CG121" s="11">
        <v>2873.8082765070517</v>
      </c>
      <c r="CH121" s="11">
        <v>3061.6775590172806</v>
      </c>
      <c r="CI121" s="11">
        <v>3133.3825096557152</v>
      </c>
      <c r="CJ121" s="11">
        <v>3320.0285201183906</v>
      </c>
      <c r="CK121" s="11">
        <v>3391.2986814978881</v>
      </c>
      <c r="CL121" s="11">
        <v>3478.6413522149041</v>
      </c>
      <c r="CM121" s="11">
        <v>3505.4667594392477</v>
      </c>
      <c r="CN121" s="11">
        <v>3552.1278475871927</v>
      </c>
      <c r="CO121" s="11">
        <v>3608.1458168222821</v>
      </c>
      <c r="CP121" s="11">
        <v>3687.4332746012733</v>
      </c>
      <c r="CQ121" s="11">
        <v>3737.1928476528274</v>
      </c>
      <c r="CR121" s="11">
        <v>3929.1744458657076</v>
      </c>
      <c r="CS121" s="11">
        <v>4104.0052570842136</v>
      </c>
      <c r="CT121" s="11">
        <v>4176.4577406368426</v>
      </c>
      <c r="CU121" s="11">
        <v>4203.4628929622522</v>
      </c>
      <c r="CV121" s="11">
        <v>4243.0993420587138</v>
      </c>
      <c r="CW121" s="11">
        <v>4338.9296512059445</v>
      </c>
      <c r="CX121" s="11">
        <v>4464.5231926731885</v>
      </c>
      <c r="CY121" s="11">
        <v>4524.2760657256158</v>
      </c>
      <c r="CZ121" s="11">
        <v>4578.6984197787751</v>
      </c>
      <c r="DA121" s="11">
        <v>4625.9862234456259</v>
      </c>
      <c r="DB121" s="11">
        <v>4670.5685961378485</v>
      </c>
      <c r="DC121" s="11">
        <v>4713.1890396674316</v>
      </c>
      <c r="DD121" s="11">
        <v>4798.4137717572912</v>
      </c>
      <c r="DE121" s="11">
        <v>4807.037159512015</v>
      </c>
      <c r="DF121" s="11">
        <v>4833.3595568537676</v>
      </c>
      <c r="DG121" s="11">
        <v>4837.4660928582471</v>
      </c>
      <c r="DH121" s="11">
        <v>4868.9105840188495</v>
      </c>
      <c r="DI121" s="11">
        <v>4890.8441073800923</v>
      </c>
      <c r="DJ121" s="11">
        <v>4933.7892254471935</v>
      </c>
      <c r="DK121" s="11">
        <v>5000.7579650678817</v>
      </c>
      <c r="DL121" s="11">
        <v>5355.0982520495172</v>
      </c>
      <c r="DM121" s="11">
        <v>5481.4636259201425</v>
      </c>
      <c r="DN121" s="11">
        <v>5566.547527242612</v>
      </c>
      <c r="DO121" s="11">
        <v>5659.2630610073802</v>
      </c>
      <c r="DP121" s="11">
        <v>5693.1558385127737</v>
      </c>
      <c r="DQ121" s="11">
        <v>5776.9445825899438</v>
      </c>
      <c r="DR121" s="11">
        <v>5792.6247187292447</v>
      </c>
      <c r="DS121" s="11">
        <v>5803.4741841190025</v>
      </c>
      <c r="DT121" s="11">
        <v>5813.7715248560444</v>
      </c>
      <c r="DU121" s="11">
        <v>5824.9346720622971</v>
      </c>
      <c r="DV121" s="11">
        <v>5825.1745121438535</v>
      </c>
      <c r="DW121" s="11">
        <v>5821.2504329611656</v>
      </c>
      <c r="DX121" s="11">
        <v>5744.9467721272558</v>
      </c>
      <c r="DY121" s="11">
        <v>5825.3656271915142</v>
      </c>
      <c r="DZ121" s="11">
        <v>5822.8710960649087</v>
      </c>
      <c r="EA121" s="11">
        <v>5848.1092840949059</v>
      </c>
      <c r="EB121" s="11">
        <v>5986.6876289379934</v>
      </c>
      <c r="EC121" s="11">
        <v>6020.0909995452303</v>
      </c>
      <c r="ED121" s="11">
        <v>6207.0095294329822</v>
      </c>
      <c r="EE121" s="11">
        <v>6268.6393389472287</v>
      </c>
      <c r="EF121" s="11">
        <v>6478.5792596829533</v>
      </c>
      <c r="EG121" s="11">
        <v>6641.8090630503166</v>
      </c>
      <c r="EH121" s="11">
        <v>6783.6444952193469</v>
      </c>
      <c r="EI121" s="11">
        <v>6896.9965306641579</v>
      </c>
      <c r="EJ121" s="11">
        <v>6959.1088579445704</v>
      </c>
      <c r="EK121" s="11">
        <v>7002.153431776841</v>
      </c>
      <c r="EL121" s="11">
        <v>7073.1953672712252</v>
      </c>
      <c r="EM121" s="11">
        <v>7075.3262845401323</v>
      </c>
      <c r="EN121" s="11">
        <v>7151.6879619664223</v>
      </c>
      <c r="EO121" s="11">
        <v>7240.8180322916714</v>
      </c>
      <c r="EP121" s="11">
        <v>7286.4661372792516</v>
      </c>
      <c r="EQ121" s="11">
        <v>7427.4147993236202</v>
      </c>
      <c r="ER121" s="11">
        <v>7503.528752018271</v>
      </c>
      <c r="ES121" s="11">
        <v>7641.9445001082595</v>
      </c>
      <c r="ET121" s="11">
        <v>7706.9969287432486</v>
      </c>
      <c r="EU121" s="11">
        <v>7783.839371621817</v>
      </c>
      <c r="EV121" s="11">
        <v>7848.003579749442</v>
      </c>
      <c r="EW121" s="11">
        <v>7920.0502191520318</v>
      </c>
      <c r="EX121" s="11">
        <v>8170.1976758281144</v>
      </c>
      <c r="EY121" s="11">
        <v>8253.8507761105539</v>
      </c>
      <c r="EZ121" s="11">
        <v>8427.0913450311855</v>
      </c>
      <c r="FA121" s="11">
        <v>8594.2438038042274</v>
      </c>
      <c r="FB121" s="11">
        <v>8676.6840382255305</v>
      </c>
      <c r="FC121" s="11">
        <v>8717.7247633272764</v>
      </c>
      <c r="FD121" s="11">
        <v>8771.4739760100674</v>
      </c>
      <c r="FE121" s="11">
        <v>8893.6135699383703</v>
      </c>
      <c r="FF121" s="11">
        <v>9065.0338004001496</v>
      </c>
      <c r="FG121" s="11">
        <v>9089.4518895774327</v>
      </c>
      <c r="FH121" s="11">
        <v>9132.4613225008943</v>
      </c>
      <c r="FI121" s="11">
        <v>9213.2517811949929</v>
      </c>
      <c r="FJ121" s="11">
        <v>9258.5529202091093</v>
      </c>
      <c r="FK121" s="11">
        <v>9276.9443705762678</v>
      </c>
      <c r="FL121" s="11">
        <v>9293.0114538271737</v>
      </c>
      <c r="FM121" s="11">
        <v>9300.2906392708373</v>
      </c>
      <c r="FN121" s="11">
        <v>9335.0232682876049</v>
      </c>
      <c r="FO121" s="11">
        <v>9357.4087411423534</v>
      </c>
      <c r="FP121" s="11">
        <v>9382.7990856108881</v>
      </c>
      <c r="FQ121" s="11">
        <v>9409.1385400335821</v>
      </c>
      <c r="FR121" s="11">
        <v>9421.1906549559717</v>
      </c>
      <c r="FS121" s="11">
        <v>9466.7581936920196</v>
      </c>
      <c r="FT121" s="11">
        <v>9539.1484753576369</v>
      </c>
      <c r="FU121" s="11">
        <v>9641.6738222451222</v>
      </c>
      <c r="FV121" s="11">
        <v>9779.017950426427</v>
      </c>
      <c r="FW121" s="11">
        <v>9821.434220159681</v>
      </c>
      <c r="FX121" s="11">
        <v>9838.135513969115</v>
      </c>
      <c r="FY121" s="11">
        <v>9857.4286615768779</v>
      </c>
      <c r="FZ121" s="11">
        <v>9874.2452191986067</v>
      </c>
      <c r="GA121" s="11">
        <v>9901.4547819486997</v>
      </c>
      <c r="GB121" s="11">
        <v>9922.9819174009899</v>
      </c>
      <c r="GC121" s="11">
        <v>9954.0976258923893</v>
      </c>
      <c r="GD121" s="11">
        <v>9988.1420165077998</v>
      </c>
      <c r="GE121" s="11">
        <v>10012.938672110253</v>
      </c>
      <c r="GF121" s="11">
        <v>10033.595547162446</v>
      </c>
      <c r="GG121" s="11">
        <v>10046.287288510401</v>
      </c>
      <c r="GH121" s="11">
        <v>10058.930188944694</v>
      </c>
      <c r="GI121" s="11">
        <v>10061.685839773543</v>
      </c>
      <c r="GJ121" s="11">
        <v>10069.693000556052</v>
      </c>
      <c r="GK121" s="11">
        <v>10072.225767656042</v>
      </c>
      <c r="GL121" s="11">
        <v>10085.43100008395</v>
      </c>
      <c r="GM121" s="11">
        <v>10068.550239778924</v>
      </c>
      <c r="GN121" s="11">
        <v>10074.736454623482</v>
      </c>
      <c r="GO121" s="11">
        <v>10079.642576567499</v>
      </c>
      <c r="GP121" s="11">
        <v>10084.992936379438</v>
      </c>
      <c r="GQ121" s="11">
        <v>10135.150250812301</v>
      </c>
      <c r="GR121" s="11">
        <v>10245.248897921485</v>
      </c>
      <c r="GS121" s="11">
        <v>10388.066699844365</v>
      </c>
      <c r="GT121" s="11">
        <v>10449.516134437868</v>
      </c>
      <c r="GU121" s="11">
        <v>10467.896842447322</v>
      </c>
      <c r="GV121" s="11">
        <v>10492.830609653456</v>
      </c>
      <c r="GW121" s="11">
        <v>10519.601462543904</v>
      </c>
      <c r="GX121" s="11">
        <v>10547.440830723548</v>
      </c>
      <c r="GY121" s="11">
        <v>10567.944609991304</v>
      </c>
      <c r="GZ121" s="11">
        <v>10713.159231175461</v>
      </c>
      <c r="HA121" s="11">
        <v>10734.226971408629</v>
      </c>
      <c r="HB121" s="11">
        <v>10749.920198918937</v>
      </c>
      <c r="HC121" s="11">
        <v>10766.345728825368</v>
      </c>
      <c r="HD121" s="11">
        <v>10778.514271849044</v>
      </c>
      <c r="HE121" s="11">
        <v>10786.519833673112</v>
      </c>
      <c r="HF121" s="11">
        <v>10772.164055953479</v>
      </c>
      <c r="HG121" s="11">
        <v>10808.0281462408</v>
      </c>
      <c r="HH121" s="11">
        <v>10805.218393617286</v>
      </c>
      <c r="HI121" s="11">
        <v>10824.937222917126</v>
      </c>
      <c r="HJ121" s="11">
        <v>10829.478183856889</v>
      </c>
      <c r="HK121" s="11">
        <v>10815.249208961885</v>
      </c>
      <c r="HL121" s="11">
        <v>10801.9635334499</v>
      </c>
      <c r="HM121" s="11">
        <v>10748.055877674638</v>
      </c>
      <c r="HN121" s="11">
        <v>10675.226257243699</v>
      </c>
      <c r="HO121" s="11">
        <v>10616.797962526314</v>
      </c>
      <c r="HP121" s="11">
        <v>10624.131374686811</v>
      </c>
      <c r="HQ121" s="11">
        <v>10611.127200117844</v>
      </c>
      <c r="HR121" s="11">
        <v>10507.120910763781</v>
      </c>
      <c r="HS121" s="11">
        <v>10501.959530384433</v>
      </c>
      <c r="HT121" s="11">
        <v>10503.380998434217</v>
      </c>
      <c r="HU121" s="11">
        <v>10459.233620469293</v>
      </c>
      <c r="HV121" s="11">
        <v>10453.396412270602</v>
      </c>
      <c r="HW121" s="11">
        <v>10453.196700018136</v>
      </c>
      <c r="HX121" s="11">
        <v>10458.037755011774</v>
      </c>
      <c r="HY121" s="11">
        <v>10464.465320736488</v>
      </c>
      <c r="HZ121" s="11">
        <v>10463.582721919323</v>
      </c>
      <c r="IA121" s="11">
        <v>10555.599234303039</v>
      </c>
      <c r="IB121" s="11">
        <v>10665.179016159778</v>
      </c>
      <c r="IC121" s="11">
        <v>10699.461477296431</v>
      </c>
      <c r="ID121" s="11">
        <v>10734.401411436105</v>
      </c>
      <c r="IE121" s="11">
        <v>10764.842637469441</v>
      </c>
      <c r="IF121" s="11">
        <v>10788.809487309522</v>
      </c>
      <c r="IG121" s="11">
        <v>10893.508794984076</v>
      </c>
      <c r="IH121" s="11">
        <v>10919.815974389829</v>
      </c>
      <c r="II121" s="11">
        <v>10956.832605345633</v>
      </c>
      <c r="IJ121" s="11">
        <v>10989.666307677073</v>
      </c>
      <c r="IK121" s="11">
        <v>11038.487673130592</v>
      </c>
      <c r="IL121" s="11">
        <v>11075.926791218846</v>
      </c>
      <c r="IM121" s="11">
        <v>11116.926617451812</v>
      </c>
      <c r="IN121" s="11">
        <v>11177.721404388481</v>
      </c>
      <c r="IO121" s="11">
        <v>11312.276911003804</v>
      </c>
      <c r="IP121" s="11">
        <v>11343.632583027649</v>
      </c>
      <c r="IQ121" s="11">
        <v>11342.116648052108</v>
      </c>
      <c r="IR121" s="11">
        <v>11389.92538944361</v>
      </c>
      <c r="IS121" s="11">
        <v>11451.607982184751</v>
      </c>
      <c r="IT121" s="11">
        <v>11488.088840226816</v>
      </c>
      <c r="IU121" s="11">
        <v>11509.229065980831</v>
      </c>
      <c r="IV121" s="11">
        <v>11525.566108350193</v>
      </c>
      <c r="IW121" s="11">
        <v>11530.894620254085</v>
      </c>
      <c r="IX121" s="11">
        <v>11540.412080816301</v>
      </c>
      <c r="IY121" s="11">
        <v>11559.767237170692</v>
      </c>
      <c r="IZ121" s="11">
        <v>11598.021107070694</v>
      </c>
      <c r="JA121" s="11">
        <v>11644.276268095444</v>
      </c>
      <c r="JB121" s="11">
        <v>11732.382922355064</v>
      </c>
      <c r="JC121" s="11">
        <v>11840.096435748903</v>
      </c>
      <c r="JD121" s="11">
        <v>11921.442572214779</v>
      </c>
      <c r="JE121" s="11">
        <v>11941.96712556025</v>
      </c>
      <c r="JF121" s="11">
        <v>11957.586502006563</v>
      </c>
      <c r="JG121" s="11">
        <v>11960.440759779864</v>
      </c>
      <c r="JH121" s="11">
        <v>12043.869779985902</v>
      </c>
      <c r="JI121" s="11">
        <v>12090.828793968145</v>
      </c>
      <c r="JJ121" s="11">
        <v>12099.207356850964</v>
      </c>
      <c r="JK121" s="11">
        <v>12064.187835913004</v>
      </c>
      <c r="JL121" s="11">
        <v>12106.644589823976</v>
      </c>
      <c r="JM121" s="11">
        <v>12102.558724647608</v>
      </c>
      <c r="JN121" s="11">
        <v>12044.349310296213</v>
      </c>
      <c r="JO121" s="11">
        <v>12147.414606839688</v>
      </c>
      <c r="JP121" s="11">
        <v>12239.360545986052</v>
      </c>
      <c r="JQ121" s="11">
        <v>12252.546981648733</v>
      </c>
      <c r="JR121" s="11">
        <v>12299.233013174477</v>
      </c>
      <c r="JS121" s="11">
        <v>12339.324485688019</v>
      </c>
      <c r="JT121" s="11">
        <v>12471.100725768529</v>
      </c>
      <c r="JU121" s="11">
        <v>12532.427515146897</v>
      </c>
      <c r="JV121" s="11">
        <v>12507.673831402115</v>
      </c>
      <c r="JW121" s="11">
        <v>12457.455614308014</v>
      </c>
      <c r="JX121" s="11">
        <v>12464.355269788801</v>
      </c>
      <c r="JY121" s="11">
        <v>12461.100810222477</v>
      </c>
      <c r="JZ121" s="11">
        <v>12451.973772389019</v>
      </c>
      <c r="KA121" s="11">
        <v>12446.429094667041</v>
      </c>
      <c r="KB121" s="11">
        <v>12443.001658813047</v>
      </c>
      <c r="KC121" s="11">
        <v>12431.24054046872</v>
      </c>
      <c r="KD121" s="11">
        <v>12416.702930404357</v>
      </c>
      <c r="KE121" s="11">
        <v>12412.520930932924</v>
      </c>
      <c r="KF121" s="11">
        <v>12419.790417483538</v>
      </c>
      <c r="KG121" s="11">
        <v>12419.406267517794</v>
      </c>
      <c r="KH121" s="11">
        <v>12431.932074979568</v>
      </c>
      <c r="KI121" s="11">
        <v>12428.799040342261</v>
      </c>
      <c r="KJ121" s="11">
        <v>12446.273580137449</v>
      </c>
      <c r="KK121" s="11">
        <v>12447.956030445448</v>
      </c>
      <c r="KL121" s="23"/>
      <c r="KM121" s="11">
        <f>SMALL(Tabela2[[#This Row],[1]:[285]],1)</f>
        <v>0.83458663983971793</v>
      </c>
      <c r="KN121" s="11">
        <f>MATCH(Tabela2[[#This Row],[1° menor]],Tabela2[[#This Row],[1]:[285]],0)</f>
        <v>1</v>
      </c>
      <c r="KO12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21" s="11">
        <f>VLOOKUP(Tabela2[[#This Row],[Shape]],shape!A:D,4,0)+VLOOKUP(Tabela2[[#This Row],[Shape]]+1,shape!A:E,5,0)*Tabela2[[#This Row],[% avanc]]</f>
        <v>3.8776556234191881</v>
      </c>
      <c r="KQ121" s="15">
        <f>Tabela2[[#This Row],[8686,881807]]/Tabela2[[#Headers],[8686,881807]]</f>
        <v>4.4638061269517033E-4</v>
      </c>
      <c r="KR121" s="11">
        <f>Tabela2[[#This Row],[8686,881807]]-KP120</f>
        <v>0</v>
      </c>
      <c r="KS121" s="11">
        <f>(Tabela2[[#This Row],[hora bus]]-H120)*86400</f>
        <v>47.000000299885869</v>
      </c>
      <c r="KT121" s="11">
        <f>Tabela2[[#This Row],[desloc]]/Tabela2[[#This Row],[seconds]]</f>
        <v>0</v>
      </c>
      <c r="KU121" s="11">
        <f>Tabela2[[#This Row],[spd m/s]]*3.6</f>
        <v>0</v>
      </c>
      <c r="KV121" s="23"/>
      <c r="KW121" s="22">
        <f t="shared" si="18"/>
        <v>0</v>
      </c>
      <c r="KX121" s="23">
        <f t="shared" si="19"/>
        <v>0.5</v>
      </c>
      <c r="KY121" s="23">
        <f t="shared" si="20"/>
        <v>1</v>
      </c>
      <c r="KZ121" s="23">
        <f t="shared" si="21"/>
        <v>44</v>
      </c>
      <c r="LA121" s="23">
        <f t="shared" si="22"/>
        <v>0</v>
      </c>
      <c r="LB121" s="23">
        <f t="shared" si="23"/>
        <v>1</v>
      </c>
      <c r="LC121" s="23">
        <f t="shared" si="24"/>
        <v>44</v>
      </c>
      <c r="LD121" s="23">
        <f t="shared" si="25"/>
        <v>0</v>
      </c>
      <c r="LE121" s="23">
        <f t="shared" si="26"/>
        <v>3.8776556234191881</v>
      </c>
      <c r="LF121" s="22">
        <f t="shared" si="35"/>
        <v>0</v>
      </c>
      <c r="LG121" s="23">
        <f t="shared" si="27"/>
        <v>0.5</v>
      </c>
      <c r="LH121" s="23">
        <f t="shared" si="28"/>
        <v>0.5</v>
      </c>
      <c r="LI121" s="23">
        <f t="shared" si="29"/>
        <v>8544.8116110658502</v>
      </c>
      <c r="LJ121" s="23">
        <f t="shared" si="30"/>
        <v>3.8776556234191881</v>
      </c>
      <c r="LK121" s="23">
        <f t="shared" si="31"/>
        <v>0.5</v>
      </c>
      <c r="LL121" s="23">
        <f t="shared" si="32"/>
        <v>0</v>
      </c>
      <c r="LM121" s="23">
        <f t="shared" si="33"/>
        <v>1</v>
      </c>
      <c r="LN121" s="23">
        <f t="shared" si="34"/>
        <v>1</v>
      </c>
    </row>
    <row r="122" spans="1:326" x14ac:dyDescent="0.25">
      <c r="A122" s="22">
        <v>95</v>
      </c>
      <c r="B122" s="22">
        <v>1</v>
      </c>
      <c r="C122" s="23" t="s">
        <v>1396</v>
      </c>
      <c r="D122" s="22">
        <v>332</v>
      </c>
      <c r="E122" s="24">
        <v>0.90902777777777777</v>
      </c>
      <c r="F122" s="23" t="s">
        <v>721</v>
      </c>
      <c r="G122" s="23" t="b">
        <v>1</v>
      </c>
      <c r="H122" s="25">
        <v>43538.90892361111</v>
      </c>
      <c r="I122" s="26" t="s">
        <v>681</v>
      </c>
      <c r="J122" s="23" t="s">
        <v>682</v>
      </c>
      <c r="K122" s="11">
        <f>IF(AND(Tabela2[[#This Row],[hora bus]]=H121,Tabela2[[#This Row],[lat bus]]=I121,Tabela2[[#This Row],[lon bus]]=J121),1,0)</f>
        <v>0</v>
      </c>
      <c r="L122" s="23"/>
      <c r="M122" s="11">
        <v>205</v>
      </c>
      <c r="N122" s="11">
        <v>0.83458663983971793</v>
      </c>
      <c r="O122" s="11">
        <v>1.3984196839489078</v>
      </c>
      <c r="P122" s="11">
        <v>9.4267941257220311</v>
      </c>
      <c r="Q122" s="11">
        <v>19.688773108132185</v>
      </c>
      <c r="R122" s="11">
        <v>75.195397337780264</v>
      </c>
      <c r="S122" s="11">
        <v>159.30451526494889</v>
      </c>
      <c r="T122" s="11">
        <v>180.18195583801287</v>
      </c>
      <c r="U122" s="11">
        <v>199.79338924508923</v>
      </c>
      <c r="V122" s="11">
        <v>211.09716553928146</v>
      </c>
      <c r="W122" s="11">
        <v>227.14293750271159</v>
      </c>
      <c r="X122" s="11">
        <v>239.59169647723874</v>
      </c>
      <c r="Y122" s="11">
        <v>250.11206903549589</v>
      </c>
      <c r="Z122" s="11">
        <v>275.30364977201225</v>
      </c>
      <c r="AA122" s="11">
        <v>294.46895517304961</v>
      </c>
      <c r="AB122" s="11">
        <v>320.19106785367666</v>
      </c>
      <c r="AC122" s="11">
        <v>332.17949791971603</v>
      </c>
      <c r="AD122" s="11">
        <v>348.04076670293443</v>
      </c>
      <c r="AE122" s="11">
        <v>372.23091522388552</v>
      </c>
      <c r="AF122" s="11">
        <v>373.05585750378327</v>
      </c>
      <c r="AG122" s="11">
        <v>433.84569918205443</v>
      </c>
      <c r="AH122" s="11">
        <v>469.02374511556127</v>
      </c>
      <c r="AI122" s="11">
        <v>499.67607388344703</v>
      </c>
      <c r="AJ122" s="11">
        <v>523.47830821792434</v>
      </c>
      <c r="AK122" s="11">
        <v>544.81141607945688</v>
      </c>
      <c r="AL122" s="11">
        <v>559.9004097040812</v>
      </c>
      <c r="AM122" s="11">
        <v>585.98771261657532</v>
      </c>
      <c r="AN122" s="11">
        <v>594.50788944836063</v>
      </c>
      <c r="AO122" s="11">
        <v>599.8950753359245</v>
      </c>
      <c r="AP122" s="11">
        <v>602.43355425919754</v>
      </c>
      <c r="AQ122" s="11">
        <v>609.53499398530153</v>
      </c>
      <c r="AR122" s="11">
        <v>609.5933977620092</v>
      </c>
      <c r="AS122" s="11">
        <v>603.71880286526709</v>
      </c>
      <c r="AT122" s="11">
        <v>609.45835281434404</v>
      </c>
      <c r="AU122" s="11">
        <v>613.60649452394352</v>
      </c>
      <c r="AV122" s="11">
        <v>605.61020293550882</v>
      </c>
      <c r="AW122" s="11">
        <v>608.32810058706082</v>
      </c>
      <c r="AX122" s="11">
        <v>622.97194103037293</v>
      </c>
      <c r="AY122" s="11">
        <v>642.28327131710535</v>
      </c>
      <c r="AZ122" s="11">
        <v>665.20596166221469</v>
      </c>
      <c r="BA122" s="11">
        <v>691.17393543887101</v>
      </c>
      <c r="BB122" s="11">
        <v>724.84333895562133</v>
      </c>
      <c r="BC122" s="11">
        <v>773.63812755161598</v>
      </c>
      <c r="BD122" s="11">
        <v>844.46226035941891</v>
      </c>
      <c r="BE122" s="11">
        <v>911.23618194706376</v>
      </c>
      <c r="BF122" s="11">
        <v>932.86527223275039</v>
      </c>
      <c r="BG122" s="11">
        <v>958.04135839229252</v>
      </c>
      <c r="BH122" s="11">
        <v>1001.7149381650798</v>
      </c>
      <c r="BI122" s="11">
        <v>1024.9959211584271</v>
      </c>
      <c r="BJ122" s="11">
        <v>1048.1727764714142</v>
      </c>
      <c r="BK122" s="11">
        <v>1080.0184074949607</v>
      </c>
      <c r="BL122" s="11">
        <v>1163.4808684345098</v>
      </c>
      <c r="BM122" s="11">
        <v>1429.3703496024175</v>
      </c>
      <c r="BN122" s="11">
        <v>1610.1385446972781</v>
      </c>
      <c r="BO122" s="11">
        <v>1664.0038873728233</v>
      </c>
      <c r="BP122" s="11">
        <v>1794.1242484398404</v>
      </c>
      <c r="BQ122" s="11">
        <v>1818.9378647754288</v>
      </c>
      <c r="BR122" s="11">
        <v>1920.5792764721948</v>
      </c>
      <c r="BS122" s="11">
        <v>2023.456323096907</v>
      </c>
      <c r="BT122" s="11">
        <v>2062.7199622631242</v>
      </c>
      <c r="BU122" s="11">
        <v>2093.7864244056359</v>
      </c>
      <c r="BV122" s="11">
        <v>2172.8574253488505</v>
      </c>
      <c r="BW122" s="11">
        <v>2191.8290547309048</v>
      </c>
      <c r="BX122" s="11">
        <v>2295.4935471481876</v>
      </c>
      <c r="BY122" s="11">
        <v>2324.6369620900828</v>
      </c>
      <c r="BZ122" s="11">
        <v>2412.5365562142952</v>
      </c>
      <c r="CA122" s="11">
        <v>2432.6327643351483</v>
      </c>
      <c r="CB122" s="11">
        <v>2466.8518007263533</v>
      </c>
      <c r="CC122" s="11">
        <v>2515.2508761381587</v>
      </c>
      <c r="CD122" s="11">
        <v>2622.1218445308405</v>
      </c>
      <c r="CE122" s="11">
        <v>2708.3090496803202</v>
      </c>
      <c r="CF122" s="11">
        <v>2796.8178431894862</v>
      </c>
      <c r="CG122" s="11">
        <v>2873.8082765070517</v>
      </c>
      <c r="CH122" s="11">
        <v>3061.6775590172806</v>
      </c>
      <c r="CI122" s="11">
        <v>3133.3825096557152</v>
      </c>
      <c r="CJ122" s="11">
        <v>3320.0285201183906</v>
      </c>
      <c r="CK122" s="11">
        <v>3391.2986814978881</v>
      </c>
      <c r="CL122" s="11">
        <v>3478.6413522149041</v>
      </c>
      <c r="CM122" s="11">
        <v>3505.4667594392477</v>
      </c>
      <c r="CN122" s="11">
        <v>3552.1278475871927</v>
      </c>
      <c r="CO122" s="11">
        <v>3608.1458168222821</v>
      </c>
      <c r="CP122" s="11">
        <v>3687.4332746012733</v>
      </c>
      <c r="CQ122" s="11">
        <v>3737.1928476528274</v>
      </c>
      <c r="CR122" s="11">
        <v>3929.1744458657076</v>
      </c>
      <c r="CS122" s="11">
        <v>4104.0052570842136</v>
      </c>
      <c r="CT122" s="11">
        <v>4176.4577406368426</v>
      </c>
      <c r="CU122" s="11">
        <v>4203.4628929622522</v>
      </c>
      <c r="CV122" s="11">
        <v>4243.0993420587138</v>
      </c>
      <c r="CW122" s="11">
        <v>4338.9296512059445</v>
      </c>
      <c r="CX122" s="11">
        <v>4464.5231926731885</v>
      </c>
      <c r="CY122" s="11">
        <v>4524.2760657256158</v>
      </c>
      <c r="CZ122" s="11">
        <v>4578.6984197787751</v>
      </c>
      <c r="DA122" s="11">
        <v>4625.9862234456259</v>
      </c>
      <c r="DB122" s="11">
        <v>4670.5685961378485</v>
      </c>
      <c r="DC122" s="11">
        <v>4713.1890396674316</v>
      </c>
      <c r="DD122" s="11">
        <v>4798.4137717572912</v>
      </c>
      <c r="DE122" s="11">
        <v>4807.037159512015</v>
      </c>
      <c r="DF122" s="11">
        <v>4833.3595568537676</v>
      </c>
      <c r="DG122" s="11">
        <v>4837.4660928582471</v>
      </c>
      <c r="DH122" s="11">
        <v>4868.9105840188495</v>
      </c>
      <c r="DI122" s="11">
        <v>4890.8441073800923</v>
      </c>
      <c r="DJ122" s="11">
        <v>4933.7892254471935</v>
      </c>
      <c r="DK122" s="11">
        <v>5000.7579650678817</v>
      </c>
      <c r="DL122" s="11">
        <v>5355.0982520495172</v>
      </c>
      <c r="DM122" s="11">
        <v>5481.4636259201425</v>
      </c>
      <c r="DN122" s="11">
        <v>5566.547527242612</v>
      </c>
      <c r="DO122" s="11">
        <v>5659.2630610073802</v>
      </c>
      <c r="DP122" s="11">
        <v>5693.1558385127737</v>
      </c>
      <c r="DQ122" s="11">
        <v>5776.9445825899438</v>
      </c>
      <c r="DR122" s="11">
        <v>5792.6247187292447</v>
      </c>
      <c r="DS122" s="11">
        <v>5803.4741841190025</v>
      </c>
      <c r="DT122" s="11">
        <v>5813.7715248560444</v>
      </c>
      <c r="DU122" s="11">
        <v>5824.9346720622971</v>
      </c>
      <c r="DV122" s="11">
        <v>5825.1745121438535</v>
      </c>
      <c r="DW122" s="11">
        <v>5821.2504329611656</v>
      </c>
      <c r="DX122" s="11">
        <v>5744.9467721272558</v>
      </c>
      <c r="DY122" s="11">
        <v>5825.3656271915142</v>
      </c>
      <c r="DZ122" s="11">
        <v>5822.8710960649087</v>
      </c>
      <c r="EA122" s="11">
        <v>5848.1092840949059</v>
      </c>
      <c r="EB122" s="11">
        <v>5986.6876289379934</v>
      </c>
      <c r="EC122" s="11">
        <v>6020.0909995452303</v>
      </c>
      <c r="ED122" s="11">
        <v>6207.0095294329822</v>
      </c>
      <c r="EE122" s="11">
        <v>6268.6393389472287</v>
      </c>
      <c r="EF122" s="11">
        <v>6478.5792596829533</v>
      </c>
      <c r="EG122" s="11">
        <v>6641.8090630503166</v>
      </c>
      <c r="EH122" s="11">
        <v>6783.6444952193469</v>
      </c>
      <c r="EI122" s="11">
        <v>6896.9965306641579</v>
      </c>
      <c r="EJ122" s="11">
        <v>6959.1088579445704</v>
      </c>
      <c r="EK122" s="11">
        <v>7002.153431776841</v>
      </c>
      <c r="EL122" s="11">
        <v>7073.1953672712252</v>
      </c>
      <c r="EM122" s="11">
        <v>7075.3262845401323</v>
      </c>
      <c r="EN122" s="11">
        <v>7151.6879619664223</v>
      </c>
      <c r="EO122" s="11">
        <v>7240.8180322916714</v>
      </c>
      <c r="EP122" s="11">
        <v>7286.4661372792516</v>
      </c>
      <c r="EQ122" s="11">
        <v>7427.4147993236202</v>
      </c>
      <c r="ER122" s="11">
        <v>7503.528752018271</v>
      </c>
      <c r="ES122" s="11">
        <v>7641.9445001082595</v>
      </c>
      <c r="ET122" s="11">
        <v>7706.9969287432486</v>
      </c>
      <c r="EU122" s="11">
        <v>7783.839371621817</v>
      </c>
      <c r="EV122" s="11">
        <v>7848.003579749442</v>
      </c>
      <c r="EW122" s="11">
        <v>7920.0502191520318</v>
      </c>
      <c r="EX122" s="11">
        <v>8170.1976758281144</v>
      </c>
      <c r="EY122" s="11">
        <v>8253.8507761105539</v>
      </c>
      <c r="EZ122" s="11">
        <v>8427.0913450311855</v>
      </c>
      <c r="FA122" s="11">
        <v>8594.2438038042274</v>
      </c>
      <c r="FB122" s="11">
        <v>8676.6840382255305</v>
      </c>
      <c r="FC122" s="11">
        <v>8717.7247633272764</v>
      </c>
      <c r="FD122" s="11">
        <v>8771.4739760100674</v>
      </c>
      <c r="FE122" s="11">
        <v>8893.6135699383703</v>
      </c>
      <c r="FF122" s="11">
        <v>9065.0338004001496</v>
      </c>
      <c r="FG122" s="11">
        <v>9089.4518895774327</v>
      </c>
      <c r="FH122" s="11">
        <v>9132.4613225008943</v>
      </c>
      <c r="FI122" s="11">
        <v>9213.2517811949929</v>
      </c>
      <c r="FJ122" s="11">
        <v>9258.5529202091093</v>
      </c>
      <c r="FK122" s="11">
        <v>9276.9443705762678</v>
      </c>
      <c r="FL122" s="11">
        <v>9293.0114538271737</v>
      </c>
      <c r="FM122" s="11">
        <v>9300.2906392708373</v>
      </c>
      <c r="FN122" s="11">
        <v>9335.0232682876049</v>
      </c>
      <c r="FO122" s="11">
        <v>9357.4087411423534</v>
      </c>
      <c r="FP122" s="11">
        <v>9382.7990856108881</v>
      </c>
      <c r="FQ122" s="11">
        <v>9409.1385400335821</v>
      </c>
      <c r="FR122" s="11">
        <v>9421.1906549559717</v>
      </c>
      <c r="FS122" s="11">
        <v>9466.7581936920196</v>
      </c>
      <c r="FT122" s="11">
        <v>9539.1484753576369</v>
      </c>
      <c r="FU122" s="11">
        <v>9641.6738222451222</v>
      </c>
      <c r="FV122" s="11">
        <v>9779.017950426427</v>
      </c>
      <c r="FW122" s="11">
        <v>9821.434220159681</v>
      </c>
      <c r="FX122" s="11">
        <v>9838.135513969115</v>
      </c>
      <c r="FY122" s="11">
        <v>9857.4286615768779</v>
      </c>
      <c r="FZ122" s="11">
        <v>9874.2452191986067</v>
      </c>
      <c r="GA122" s="11">
        <v>9901.4547819486997</v>
      </c>
      <c r="GB122" s="11">
        <v>9922.9819174009899</v>
      </c>
      <c r="GC122" s="11">
        <v>9954.0976258923893</v>
      </c>
      <c r="GD122" s="11">
        <v>9988.1420165077998</v>
      </c>
      <c r="GE122" s="11">
        <v>10012.938672110253</v>
      </c>
      <c r="GF122" s="11">
        <v>10033.595547162446</v>
      </c>
      <c r="GG122" s="11">
        <v>10046.287288510401</v>
      </c>
      <c r="GH122" s="11">
        <v>10058.930188944694</v>
      </c>
      <c r="GI122" s="11">
        <v>10061.685839773543</v>
      </c>
      <c r="GJ122" s="11">
        <v>10069.693000556052</v>
      </c>
      <c r="GK122" s="11">
        <v>10072.225767656042</v>
      </c>
      <c r="GL122" s="11">
        <v>10085.43100008395</v>
      </c>
      <c r="GM122" s="11">
        <v>10068.550239778924</v>
      </c>
      <c r="GN122" s="11">
        <v>10074.736454623482</v>
      </c>
      <c r="GO122" s="11">
        <v>10079.642576567499</v>
      </c>
      <c r="GP122" s="11">
        <v>10084.992936379438</v>
      </c>
      <c r="GQ122" s="11">
        <v>10135.150250812301</v>
      </c>
      <c r="GR122" s="11">
        <v>10245.248897921485</v>
      </c>
      <c r="GS122" s="11">
        <v>10388.066699844365</v>
      </c>
      <c r="GT122" s="11">
        <v>10449.516134437868</v>
      </c>
      <c r="GU122" s="11">
        <v>10467.896842447322</v>
      </c>
      <c r="GV122" s="11">
        <v>10492.830609653456</v>
      </c>
      <c r="GW122" s="11">
        <v>10519.601462543904</v>
      </c>
      <c r="GX122" s="11">
        <v>10547.440830723548</v>
      </c>
      <c r="GY122" s="11">
        <v>10567.944609991304</v>
      </c>
      <c r="GZ122" s="11">
        <v>10713.159231175461</v>
      </c>
      <c r="HA122" s="11">
        <v>10734.226971408629</v>
      </c>
      <c r="HB122" s="11">
        <v>10749.920198918937</v>
      </c>
      <c r="HC122" s="11">
        <v>10766.345728825368</v>
      </c>
      <c r="HD122" s="11">
        <v>10778.514271849044</v>
      </c>
      <c r="HE122" s="11">
        <v>10786.519833673112</v>
      </c>
      <c r="HF122" s="11">
        <v>10772.164055953479</v>
      </c>
      <c r="HG122" s="11">
        <v>10808.0281462408</v>
      </c>
      <c r="HH122" s="11">
        <v>10805.218393617286</v>
      </c>
      <c r="HI122" s="11">
        <v>10824.937222917126</v>
      </c>
      <c r="HJ122" s="11">
        <v>10829.478183856889</v>
      </c>
      <c r="HK122" s="11">
        <v>10815.249208961885</v>
      </c>
      <c r="HL122" s="11">
        <v>10801.9635334499</v>
      </c>
      <c r="HM122" s="11">
        <v>10748.055877674638</v>
      </c>
      <c r="HN122" s="11">
        <v>10675.226257243699</v>
      </c>
      <c r="HO122" s="11">
        <v>10616.797962526314</v>
      </c>
      <c r="HP122" s="11">
        <v>10624.131374686811</v>
      </c>
      <c r="HQ122" s="11">
        <v>10611.127200117844</v>
      </c>
      <c r="HR122" s="11">
        <v>10507.120910763781</v>
      </c>
      <c r="HS122" s="11">
        <v>10501.959530384433</v>
      </c>
      <c r="HT122" s="11">
        <v>10503.380998434217</v>
      </c>
      <c r="HU122" s="11">
        <v>10459.233620469293</v>
      </c>
      <c r="HV122" s="11">
        <v>10453.396412270602</v>
      </c>
      <c r="HW122" s="11">
        <v>10453.196700018136</v>
      </c>
      <c r="HX122" s="11">
        <v>10458.037755011774</v>
      </c>
      <c r="HY122" s="11">
        <v>10464.465320736488</v>
      </c>
      <c r="HZ122" s="11">
        <v>10463.582721919323</v>
      </c>
      <c r="IA122" s="11">
        <v>10555.599234303039</v>
      </c>
      <c r="IB122" s="11">
        <v>10665.179016159778</v>
      </c>
      <c r="IC122" s="11">
        <v>10699.461477296431</v>
      </c>
      <c r="ID122" s="11">
        <v>10734.401411436105</v>
      </c>
      <c r="IE122" s="11">
        <v>10764.842637469441</v>
      </c>
      <c r="IF122" s="11">
        <v>10788.809487309522</v>
      </c>
      <c r="IG122" s="11">
        <v>10893.508794984076</v>
      </c>
      <c r="IH122" s="11">
        <v>10919.815974389829</v>
      </c>
      <c r="II122" s="11">
        <v>10956.832605345633</v>
      </c>
      <c r="IJ122" s="11">
        <v>10989.666307677073</v>
      </c>
      <c r="IK122" s="11">
        <v>11038.487673130592</v>
      </c>
      <c r="IL122" s="11">
        <v>11075.926791218846</v>
      </c>
      <c r="IM122" s="11">
        <v>11116.926617451812</v>
      </c>
      <c r="IN122" s="11">
        <v>11177.721404388481</v>
      </c>
      <c r="IO122" s="11">
        <v>11312.276911003804</v>
      </c>
      <c r="IP122" s="11">
        <v>11343.632583027649</v>
      </c>
      <c r="IQ122" s="11">
        <v>11342.116648052108</v>
      </c>
      <c r="IR122" s="11">
        <v>11389.92538944361</v>
      </c>
      <c r="IS122" s="11">
        <v>11451.607982184751</v>
      </c>
      <c r="IT122" s="11">
        <v>11488.088840226816</v>
      </c>
      <c r="IU122" s="11">
        <v>11509.229065980831</v>
      </c>
      <c r="IV122" s="11">
        <v>11525.566108350193</v>
      </c>
      <c r="IW122" s="11">
        <v>11530.894620254085</v>
      </c>
      <c r="IX122" s="11">
        <v>11540.412080816301</v>
      </c>
      <c r="IY122" s="11">
        <v>11559.767237170692</v>
      </c>
      <c r="IZ122" s="11">
        <v>11598.021107070694</v>
      </c>
      <c r="JA122" s="11">
        <v>11644.276268095444</v>
      </c>
      <c r="JB122" s="11">
        <v>11732.382922355064</v>
      </c>
      <c r="JC122" s="11">
        <v>11840.096435748903</v>
      </c>
      <c r="JD122" s="11">
        <v>11921.442572214779</v>
      </c>
      <c r="JE122" s="11">
        <v>11941.96712556025</v>
      </c>
      <c r="JF122" s="11">
        <v>11957.586502006563</v>
      </c>
      <c r="JG122" s="11">
        <v>11960.440759779864</v>
      </c>
      <c r="JH122" s="11">
        <v>12043.869779985902</v>
      </c>
      <c r="JI122" s="11">
        <v>12090.828793968145</v>
      </c>
      <c r="JJ122" s="11">
        <v>12099.207356850964</v>
      </c>
      <c r="JK122" s="11">
        <v>12064.187835913004</v>
      </c>
      <c r="JL122" s="11">
        <v>12106.644589823976</v>
      </c>
      <c r="JM122" s="11">
        <v>12102.558724647608</v>
      </c>
      <c r="JN122" s="11">
        <v>12044.349310296213</v>
      </c>
      <c r="JO122" s="11">
        <v>12147.414606839688</v>
      </c>
      <c r="JP122" s="11">
        <v>12239.360545986052</v>
      </c>
      <c r="JQ122" s="11">
        <v>12252.546981648733</v>
      </c>
      <c r="JR122" s="11">
        <v>12299.233013174477</v>
      </c>
      <c r="JS122" s="11">
        <v>12339.324485688019</v>
      </c>
      <c r="JT122" s="11">
        <v>12471.100725768529</v>
      </c>
      <c r="JU122" s="11">
        <v>12532.427515146897</v>
      </c>
      <c r="JV122" s="11">
        <v>12507.673831402115</v>
      </c>
      <c r="JW122" s="11">
        <v>12457.455614308014</v>
      </c>
      <c r="JX122" s="11">
        <v>12464.355269788801</v>
      </c>
      <c r="JY122" s="11">
        <v>12461.100810222477</v>
      </c>
      <c r="JZ122" s="11">
        <v>12451.973772389019</v>
      </c>
      <c r="KA122" s="11">
        <v>12446.429094667041</v>
      </c>
      <c r="KB122" s="11">
        <v>12443.001658813047</v>
      </c>
      <c r="KC122" s="11">
        <v>12431.24054046872</v>
      </c>
      <c r="KD122" s="11">
        <v>12416.702930404357</v>
      </c>
      <c r="KE122" s="11">
        <v>12412.520930932924</v>
      </c>
      <c r="KF122" s="11">
        <v>12419.790417483538</v>
      </c>
      <c r="KG122" s="11">
        <v>12419.406267517794</v>
      </c>
      <c r="KH122" s="11">
        <v>12431.932074979568</v>
      </c>
      <c r="KI122" s="11">
        <v>12428.799040342261</v>
      </c>
      <c r="KJ122" s="11">
        <v>12446.273580137449</v>
      </c>
      <c r="KK122" s="11">
        <v>12447.956030445448</v>
      </c>
      <c r="KL122" s="23"/>
      <c r="KM122" s="11">
        <f>SMALL(Tabela2[[#This Row],[1]:[285]],1)</f>
        <v>0.83458663983971793</v>
      </c>
      <c r="KN122" s="11">
        <f>MATCH(Tabela2[[#This Row],[1° menor]],Tabela2[[#This Row],[1]:[285]],0)</f>
        <v>1</v>
      </c>
      <c r="KO12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22" s="11">
        <f>VLOOKUP(Tabela2[[#This Row],[Shape]],shape!A:D,4,0)+VLOOKUP(Tabela2[[#This Row],[Shape]]+1,shape!A:E,5,0)*Tabela2[[#This Row],[% avanc]]</f>
        <v>3.8776556234191881</v>
      </c>
      <c r="KQ122" s="15">
        <f>Tabela2[[#This Row],[8686,881807]]/Tabela2[[#Headers],[8686,881807]]</f>
        <v>4.4638061269517033E-4</v>
      </c>
      <c r="KR122" s="11">
        <f>Tabela2[[#This Row],[8686,881807]]-KP121</f>
        <v>0</v>
      </c>
      <c r="KS122" s="11">
        <f>(Tabela2[[#This Row],[hora bus]]-H121)*86400</f>
        <v>44.999999832361937</v>
      </c>
      <c r="KT122" s="11">
        <f>Tabela2[[#This Row],[desloc]]/Tabela2[[#This Row],[seconds]]</f>
        <v>0</v>
      </c>
      <c r="KU122" s="11">
        <f>Tabela2[[#This Row],[spd m/s]]*3.6</f>
        <v>0</v>
      </c>
      <c r="KV122" s="23"/>
      <c r="KW122" s="22">
        <f t="shared" si="18"/>
        <v>0</v>
      </c>
      <c r="KX122" s="23">
        <f t="shared" si="19"/>
        <v>0.5</v>
      </c>
      <c r="KY122" s="23">
        <f t="shared" si="20"/>
        <v>1</v>
      </c>
      <c r="KZ122" s="23">
        <f t="shared" si="21"/>
        <v>43</v>
      </c>
      <c r="LA122" s="23">
        <f t="shared" si="22"/>
        <v>0</v>
      </c>
      <c r="LB122" s="23">
        <f t="shared" si="23"/>
        <v>1</v>
      </c>
      <c r="LC122" s="23">
        <f t="shared" si="24"/>
        <v>43</v>
      </c>
      <c r="LD122" s="23">
        <f t="shared" si="25"/>
        <v>0</v>
      </c>
      <c r="LE122" s="23">
        <f t="shared" si="26"/>
        <v>3.8776556234191881</v>
      </c>
      <c r="LF122" s="22">
        <f t="shared" si="35"/>
        <v>0</v>
      </c>
      <c r="LG122" s="23">
        <f t="shared" si="27"/>
        <v>0.5</v>
      </c>
      <c r="LH122" s="23">
        <f t="shared" si="28"/>
        <v>0.5</v>
      </c>
      <c r="LI122" s="23">
        <f t="shared" si="29"/>
        <v>8544.8116110658502</v>
      </c>
      <c r="LJ122" s="23">
        <f t="shared" si="30"/>
        <v>3.8776556234191881</v>
      </c>
      <c r="LK122" s="23">
        <f t="shared" si="31"/>
        <v>0.5</v>
      </c>
      <c r="LL122" s="23">
        <f t="shared" si="32"/>
        <v>0</v>
      </c>
      <c r="LM122" s="23">
        <f t="shared" si="33"/>
        <v>1</v>
      </c>
      <c r="LN122" s="23">
        <f t="shared" si="34"/>
        <v>1</v>
      </c>
    </row>
    <row r="123" spans="1:326" x14ac:dyDescent="0.25">
      <c r="A123" s="22">
        <v>96</v>
      </c>
      <c r="B123" s="22">
        <v>1</v>
      </c>
      <c r="C123" s="23" t="s">
        <v>1397</v>
      </c>
      <c r="D123" s="22">
        <v>332</v>
      </c>
      <c r="E123" s="24">
        <v>0.90902777777777777</v>
      </c>
      <c r="F123" s="23" t="s">
        <v>721</v>
      </c>
      <c r="G123" s="23" t="b">
        <v>1</v>
      </c>
      <c r="H123" s="25">
        <v>43538.909432870372</v>
      </c>
      <c r="I123" s="26" t="s">
        <v>681</v>
      </c>
      <c r="J123" s="23" t="s">
        <v>682</v>
      </c>
      <c r="K123" s="11">
        <f>IF(AND(Tabela2[[#This Row],[hora bus]]=H122,Tabela2[[#This Row],[lat bus]]=I122,Tabela2[[#This Row],[lon bus]]=J122),1,0)</f>
        <v>0</v>
      </c>
      <c r="L123" s="23"/>
      <c r="M123" s="11">
        <v>207</v>
      </c>
      <c r="N123" s="11">
        <v>0.83458663983971793</v>
      </c>
      <c r="O123" s="11">
        <v>1.3984196839489078</v>
      </c>
      <c r="P123" s="11">
        <v>9.4267941257220311</v>
      </c>
      <c r="Q123" s="11">
        <v>19.688773108132185</v>
      </c>
      <c r="R123" s="11">
        <v>75.195397337780264</v>
      </c>
      <c r="S123" s="11">
        <v>159.30451526494889</v>
      </c>
      <c r="T123" s="11">
        <v>180.18195583801287</v>
      </c>
      <c r="U123" s="11">
        <v>199.79338924508923</v>
      </c>
      <c r="V123" s="11">
        <v>211.09716553928146</v>
      </c>
      <c r="W123" s="11">
        <v>227.14293750271159</v>
      </c>
      <c r="X123" s="11">
        <v>239.59169647723874</v>
      </c>
      <c r="Y123" s="11">
        <v>250.11206903549589</v>
      </c>
      <c r="Z123" s="11">
        <v>275.30364977201225</v>
      </c>
      <c r="AA123" s="11">
        <v>294.46895517304961</v>
      </c>
      <c r="AB123" s="11">
        <v>320.19106785367666</v>
      </c>
      <c r="AC123" s="11">
        <v>332.17949791971603</v>
      </c>
      <c r="AD123" s="11">
        <v>348.04076670293443</v>
      </c>
      <c r="AE123" s="11">
        <v>372.23091522388552</v>
      </c>
      <c r="AF123" s="11">
        <v>373.05585750378327</v>
      </c>
      <c r="AG123" s="11">
        <v>433.84569918205443</v>
      </c>
      <c r="AH123" s="11">
        <v>469.02374511556127</v>
      </c>
      <c r="AI123" s="11">
        <v>499.67607388344703</v>
      </c>
      <c r="AJ123" s="11">
        <v>523.47830821792434</v>
      </c>
      <c r="AK123" s="11">
        <v>544.81141607945688</v>
      </c>
      <c r="AL123" s="11">
        <v>559.9004097040812</v>
      </c>
      <c r="AM123" s="11">
        <v>585.98771261657532</v>
      </c>
      <c r="AN123" s="11">
        <v>594.50788944836063</v>
      </c>
      <c r="AO123" s="11">
        <v>599.8950753359245</v>
      </c>
      <c r="AP123" s="11">
        <v>602.43355425919754</v>
      </c>
      <c r="AQ123" s="11">
        <v>609.53499398530153</v>
      </c>
      <c r="AR123" s="11">
        <v>609.5933977620092</v>
      </c>
      <c r="AS123" s="11">
        <v>603.71880286526709</v>
      </c>
      <c r="AT123" s="11">
        <v>609.45835281434404</v>
      </c>
      <c r="AU123" s="11">
        <v>613.60649452394352</v>
      </c>
      <c r="AV123" s="11">
        <v>605.61020293550882</v>
      </c>
      <c r="AW123" s="11">
        <v>608.32810058706082</v>
      </c>
      <c r="AX123" s="11">
        <v>622.97194103037293</v>
      </c>
      <c r="AY123" s="11">
        <v>642.28327131710535</v>
      </c>
      <c r="AZ123" s="11">
        <v>665.20596166221469</v>
      </c>
      <c r="BA123" s="11">
        <v>691.17393543887101</v>
      </c>
      <c r="BB123" s="11">
        <v>724.84333895562133</v>
      </c>
      <c r="BC123" s="11">
        <v>773.63812755161598</v>
      </c>
      <c r="BD123" s="11">
        <v>844.46226035941891</v>
      </c>
      <c r="BE123" s="11">
        <v>911.23618194706376</v>
      </c>
      <c r="BF123" s="11">
        <v>932.86527223275039</v>
      </c>
      <c r="BG123" s="11">
        <v>958.04135839229252</v>
      </c>
      <c r="BH123" s="11">
        <v>1001.7149381650798</v>
      </c>
      <c r="BI123" s="11">
        <v>1024.9959211584271</v>
      </c>
      <c r="BJ123" s="11">
        <v>1048.1727764714142</v>
      </c>
      <c r="BK123" s="11">
        <v>1080.0184074949607</v>
      </c>
      <c r="BL123" s="11">
        <v>1163.4808684345098</v>
      </c>
      <c r="BM123" s="11">
        <v>1429.3703496024175</v>
      </c>
      <c r="BN123" s="11">
        <v>1610.1385446972781</v>
      </c>
      <c r="BO123" s="11">
        <v>1664.0038873728233</v>
      </c>
      <c r="BP123" s="11">
        <v>1794.1242484398404</v>
      </c>
      <c r="BQ123" s="11">
        <v>1818.9378647754288</v>
      </c>
      <c r="BR123" s="11">
        <v>1920.5792764721948</v>
      </c>
      <c r="BS123" s="11">
        <v>2023.456323096907</v>
      </c>
      <c r="BT123" s="11">
        <v>2062.7199622631242</v>
      </c>
      <c r="BU123" s="11">
        <v>2093.7864244056359</v>
      </c>
      <c r="BV123" s="11">
        <v>2172.8574253488505</v>
      </c>
      <c r="BW123" s="11">
        <v>2191.8290547309048</v>
      </c>
      <c r="BX123" s="11">
        <v>2295.4935471481876</v>
      </c>
      <c r="BY123" s="11">
        <v>2324.6369620900828</v>
      </c>
      <c r="BZ123" s="11">
        <v>2412.5365562142952</v>
      </c>
      <c r="CA123" s="11">
        <v>2432.6327643351483</v>
      </c>
      <c r="CB123" s="11">
        <v>2466.8518007263533</v>
      </c>
      <c r="CC123" s="11">
        <v>2515.2508761381587</v>
      </c>
      <c r="CD123" s="11">
        <v>2622.1218445308405</v>
      </c>
      <c r="CE123" s="11">
        <v>2708.3090496803202</v>
      </c>
      <c r="CF123" s="11">
        <v>2796.8178431894862</v>
      </c>
      <c r="CG123" s="11">
        <v>2873.8082765070517</v>
      </c>
      <c r="CH123" s="11">
        <v>3061.6775590172806</v>
      </c>
      <c r="CI123" s="11">
        <v>3133.3825096557152</v>
      </c>
      <c r="CJ123" s="11">
        <v>3320.0285201183906</v>
      </c>
      <c r="CK123" s="11">
        <v>3391.2986814978881</v>
      </c>
      <c r="CL123" s="11">
        <v>3478.6413522149041</v>
      </c>
      <c r="CM123" s="11">
        <v>3505.4667594392477</v>
      </c>
      <c r="CN123" s="11">
        <v>3552.1278475871927</v>
      </c>
      <c r="CO123" s="11">
        <v>3608.1458168222821</v>
      </c>
      <c r="CP123" s="11">
        <v>3687.4332746012733</v>
      </c>
      <c r="CQ123" s="11">
        <v>3737.1928476528274</v>
      </c>
      <c r="CR123" s="11">
        <v>3929.1744458657076</v>
      </c>
      <c r="CS123" s="11">
        <v>4104.0052570842136</v>
      </c>
      <c r="CT123" s="11">
        <v>4176.4577406368426</v>
      </c>
      <c r="CU123" s="11">
        <v>4203.4628929622522</v>
      </c>
      <c r="CV123" s="11">
        <v>4243.0993420587138</v>
      </c>
      <c r="CW123" s="11">
        <v>4338.9296512059445</v>
      </c>
      <c r="CX123" s="11">
        <v>4464.5231926731885</v>
      </c>
      <c r="CY123" s="11">
        <v>4524.2760657256158</v>
      </c>
      <c r="CZ123" s="11">
        <v>4578.6984197787751</v>
      </c>
      <c r="DA123" s="11">
        <v>4625.9862234456259</v>
      </c>
      <c r="DB123" s="11">
        <v>4670.5685961378485</v>
      </c>
      <c r="DC123" s="11">
        <v>4713.1890396674316</v>
      </c>
      <c r="DD123" s="11">
        <v>4798.4137717572912</v>
      </c>
      <c r="DE123" s="11">
        <v>4807.037159512015</v>
      </c>
      <c r="DF123" s="11">
        <v>4833.3595568537676</v>
      </c>
      <c r="DG123" s="11">
        <v>4837.4660928582471</v>
      </c>
      <c r="DH123" s="11">
        <v>4868.9105840188495</v>
      </c>
      <c r="DI123" s="11">
        <v>4890.8441073800923</v>
      </c>
      <c r="DJ123" s="11">
        <v>4933.7892254471935</v>
      </c>
      <c r="DK123" s="11">
        <v>5000.7579650678817</v>
      </c>
      <c r="DL123" s="11">
        <v>5355.0982520495172</v>
      </c>
      <c r="DM123" s="11">
        <v>5481.4636259201425</v>
      </c>
      <c r="DN123" s="11">
        <v>5566.547527242612</v>
      </c>
      <c r="DO123" s="11">
        <v>5659.2630610073802</v>
      </c>
      <c r="DP123" s="11">
        <v>5693.1558385127737</v>
      </c>
      <c r="DQ123" s="11">
        <v>5776.9445825899438</v>
      </c>
      <c r="DR123" s="11">
        <v>5792.6247187292447</v>
      </c>
      <c r="DS123" s="11">
        <v>5803.4741841190025</v>
      </c>
      <c r="DT123" s="11">
        <v>5813.7715248560444</v>
      </c>
      <c r="DU123" s="11">
        <v>5824.9346720622971</v>
      </c>
      <c r="DV123" s="11">
        <v>5825.1745121438535</v>
      </c>
      <c r="DW123" s="11">
        <v>5821.2504329611656</v>
      </c>
      <c r="DX123" s="11">
        <v>5744.9467721272558</v>
      </c>
      <c r="DY123" s="11">
        <v>5825.3656271915142</v>
      </c>
      <c r="DZ123" s="11">
        <v>5822.8710960649087</v>
      </c>
      <c r="EA123" s="11">
        <v>5848.1092840949059</v>
      </c>
      <c r="EB123" s="11">
        <v>5986.6876289379934</v>
      </c>
      <c r="EC123" s="11">
        <v>6020.0909995452303</v>
      </c>
      <c r="ED123" s="11">
        <v>6207.0095294329822</v>
      </c>
      <c r="EE123" s="11">
        <v>6268.6393389472287</v>
      </c>
      <c r="EF123" s="11">
        <v>6478.5792596829533</v>
      </c>
      <c r="EG123" s="11">
        <v>6641.8090630503166</v>
      </c>
      <c r="EH123" s="11">
        <v>6783.6444952193469</v>
      </c>
      <c r="EI123" s="11">
        <v>6896.9965306641579</v>
      </c>
      <c r="EJ123" s="11">
        <v>6959.1088579445704</v>
      </c>
      <c r="EK123" s="11">
        <v>7002.153431776841</v>
      </c>
      <c r="EL123" s="11">
        <v>7073.1953672712252</v>
      </c>
      <c r="EM123" s="11">
        <v>7075.3262845401323</v>
      </c>
      <c r="EN123" s="11">
        <v>7151.6879619664223</v>
      </c>
      <c r="EO123" s="11">
        <v>7240.8180322916714</v>
      </c>
      <c r="EP123" s="11">
        <v>7286.4661372792516</v>
      </c>
      <c r="EQ123" s="11">
        <v>7427.4147993236202</v>
      </c>
      <c r="ER123" s="11">
        <v>7503.528752018271</v>
      </c>
      <c r="ES123" s="11">
        <v>7641.9445001082595</v>
      </c>
      <c r="ET123" s="11">
        <v>7706.9969287432486</v>
      </c>
      <c r="EU123" s="11">
        <v>7783.839371621817</v>
      </c>
      <c r="EV123" s="11">
        <v>7848.003579749442</v>
      </c>
      <c r="EW123" s="11">
        <v>7920.0502191520318</v>
      </c>
      <c r="EX123" s="11">
        <v>8170.1976758281144</v>
      </c>
      <c r="EY123" s="11">
        <v>8253.8507761105539</v>
      </c>
      <c r="EZ123" s="11">
        <v>8427.0913450311855</v>
      </c>
      <c r="FA123" s="11">
        <v>8594.2438038042274</v>
      </c>
      <c r="FB123" s="11">
        <v>8676.6840382255305</v>
      </c>
      <c r="FC123" s="11">
        <v>8717.7247633272764</v>
      </c>
      <c r="FD123" s="11">
        <v>8771.4739760100674</v>
      </c>
      <c r="FE123" s="11">
        <v>8893.6135699383703</v>
      </c>
      <c r="FF123" s="11">
        <v>9065.0338004001496</v>
      </c>
      <c r="FG123" s="11">
        <v>9089.4518895774327</v>
      </c>
      <c r="FH123" s="11">
        <v>9132.4613225008943</v>
      </c>
      <c r="FI123" s="11">
        <v>9213.2517811949929</v>
      </c>
      <c r="FJ123" s="11">
        <v>9258.5529202091093</v>
      </c>
      <c r="FK123" s="11">
        <v>9276.9443705762678</v>
      </c>
      <c r="FL123" s="11">
        <v>9293.0114538271737</v>
      </c>
      <c r="FM123" s="11">
        <v>9300.2906392708373</v>
      </c>
      <c r="FN123" s="11">
        <v>9335.0232682876049</v>
      </c>
      <c r="FO123" s="11">
        <v>9357.4087411423534</v>
      </c>
      <c r="FP123" s="11">
        <v>9382.7990856108881</v>
      </c>
      <c r="FQ123" s="11">
        <v>9409.1385400335821</v>
      </c>
      <c r="FR123" s="11">
        <v>9421.1906549559717</v>
      </c>
      <c r="FS123" s="11">
        <v>9466.7581936920196</v>
      </c>
      <c r="FT123" s="11">
        <v>9539.1484753576369</v>
      </c>
      <c r="FU123" s="11">
        <v>9641.6738222451222</v>
      </c>
      <c r="FV123" s="11">
        <v>9779.017950426427</v>
      </c>
      <c r="FW123" s="11">
        <v>9821.434220159681</v>
      </c>
      <c r="FX123" s="11">
        <v>9838.135513969115</v>
      </c>
      <c r="FY123" s="11">
        <v>9857.4286615768779</v>
      </c>
      <c r="FZ123" s="11">
        <v>9874.2452191986067</v>
      </c>
      <c r="GA123" s="11">
        <v>9901.4547819486997</v>
      </c>
      <c r="GB123" s="11">
        <v>9922.9819174009899</v>
      </c>
      <c r="GC123" s="11">
        <v>9954.0976258923893</v>
      </c>
      <c r="GD123" s="11">
        <v>9988.1420165077998</v>
      </c>
      <c r="GE123" s="11">
        <v>10012.938672110253</v>
      </c>
      <c r="GF123" s="11">
        <v>10033.595547162446</v>
      </c>
      <c r="GG123" s="11">
        <v>10046.287288510401</v>
      </c>
      <c r="GH123" s="11">
        <v>10058.930188944694</v>
      </c>
      <c r="GI123" s="11">
        <v>10061.685839773543</v>
      </c>
      <c r="GJ123" s="11">
        <v>10069.693000556052</v>
      </c>
      <c r="GK123" s="11">
        <v>10072.225767656042</v>
      </c>
      <c r="GL123" s="11">
        <v>10085.43100008395</v>
      </c>
      <c r="GM123" s="11">
        <v>10068.550239778924</v>
      </c>
      <c r="GN123" s="11">
        <v>10074.736454623482</v>
      </c>
      <c r="GO123" s="11">
        <v>10079.642576567499</v>
      </c>
      <c r="GP123" s="11">
        <v>10084.992936379438</v>
      </c>
      <c r="GQ123" s="11">
        <v>10135.150250812301</v>
      </c>
      <c r="GR123" s="11">
        <v>10245.248897921485</v>
      </c>
      <c r="GS123" s="11">
        <v>10388.066699844365</v>
      </c>
      <c r="GT123" s="11">
        <v>10449.516134437868</v>
      </c>
      <c r="GU123" s="11">
        <v>10467.896842447322</v>
      </c>
      <c r="GV123" s="11">
        <v>10492.830609653456</v>
      </c>
      <c r="GW123" s="11">
        <v>10519.601462543904</v>
      </c>
      <c r="GX123" s="11">
        <v>10547.440830723548</v>
      </c>
      <c r="GY123" s="11">
        <v>10567.944609991304</v>
      </c>
      <c r="GZ123" s="11">
        <v>10713.159231175461</v>
      </c>
      <c r="HA123" s="11">
        <v>10734.226971408629</v>
      </c>
      <c r="HB123" s="11">
        <v>10749.920198918937</v>
      </c>
      <c r="HC123" s="11">
        <v>10766.345728825368</v>
      </c>
      <c r="HD123" s="11">
        <v>10778.514271849044</v>
      </c>
      <c r="HE123" s="11">
        <v>10786.519833673112</v>
      </c>
      <c r="HF123" s="11">
        <v>10772.164055953479</v>
      </c>
      <c r="HG123" s="11">
        <v>10808.0281462408</v>
      </c>
      <c r="HH123" s="11">
        <v>10805.218393617286</v>
      </c>
      <c r="HI123" s="11">
        <v>10824.937222917126</v>
      </c>
      <c r="HJ123" s="11">
        <v>10829.478183856889</v>
      </c>
      <c r="HK123" s="11">
        <v>10815.249208961885</v>
      </c>
      <c r="HL123" s="11">
        <v>10801.9635334499</v>
      </c>
      <c r="HM123" s="11">
        <v>10748.055877674638</v>
      </c>
      <c r="HN123" s="11">
        <v>10675.226257243699</v>
      </c>
      <c r="HO123" s="11">
        <v>10616.797962526314</v>
      </c>
      <c r="HP123" s="11">
        <v>10624.131374686811</v>
      </c>
      <c r="HQ123" s="11">
        <v>10611.127200117844</v>
      </c>
      <c r="HR123" s="11">
        <v>10507.120910763781</v>
      </c>
      <c r="HS123" s="11">
        <v>10501.959530384433</v>
      </c>
      <c r="HT123" s="11">
        <v>10503.380998434217</v>
      </c>
      <c r="HU123" s="11">
        <v>10459.233620469293</v>
      </c>
      <c r="HV123" s="11">
        <v>10453.396412270602</v>
      </c>
      <c r="HW123" s="11">
        <v>10453.196700018136</v>
      </c>
      <c r="HX123" s="11">
        <v>10458.037755011774</v>
      </c>
      <c r="HY123" s="11">
        <v>10464.465320736488</v>
      </c>
      <c r="HZ123" s="11">
        <v>10463.582721919323</v>
      </c>
      <c r="IA123" s="11">
        <v>10555.599234303039</v>
      </c>
      <c r="IB123" s="11">
        <v>10665.179016159778</v>
      </c>
      <c r="IC123" s="11">
        <v>10699.461477296431</v>
      </c>
      <c r="ID123" s="11">
        <v>10734.401411436105</v>
      </c>
      <c r="IE123" s="11">
        <v>10764.842637469441</v>
      </c>
      <c r="IF123" s="11">
        <v>10788.809487309522</v>
      </c>
      <c r="IG123" s="11">
        <v>10893.508794984076</v>
      </c>
      <c r="IH123" s="11">
        <v>10919.815974389829</v>
      </c>
      <c r="II123" s="11">
        <v>10956.832605345633</v>
      </c>
      <c r="IJ123" s="11">
        <v>10989.666307677073</v>
      </c>
      <c r="IK123" s="11">
        <v>11038.487673130592</v>
      </c>
      <c r="IL123" s="11">
        <v>11075.926791218846</v>
      </c>
      <c r="IM123" s="11">
        <v>11116.926617451812</v>
      </c>
      <c r="IN123" s="11">
        <v>11177.721404388481</v>
      </c>
      <c r="IO123" s="11">
        <v>11312.276911003804</v>
      </c>
      <c r="IP123" s="11">
        <v>11343.632583027649</v>
      </c>
      <c r="IQ123" s="11">
        <v>11342.116648052108</v>
      </c>
      <c r="IR123" s="11">
        <v>11389.92538944361</v>
      </c>
      <c r="IS123" s="11">
        <v>11451.607982184751</v>
      </c>
      <c r="IT123" s="11">
        <v>11488.088840226816</v>
      </c>
      <c r="IU123" s="11">
        <v>11509.229065980831</v>
      </c>
      <c r="IV123" s="11">
        <v>11525.566108350193</v>
      </c>
      <c r="IW123" s="11">
        <v>11530.894620254085</v>
      </c>
      <c r="IX123" s="11">
        <v>11540.412080816301</v>
      </c>
      <c r="IY123" s="11">
        <v>11559.767237170692</v>
      </c>
      <c r="IZ123" s="11">
        <v>11598.021107070694</v>
      </c>
      <c r="JA123" s="11">
        <v>11644.276268095444</v>
      </c>
      <c r="JB123" s="11">
        <v>11732.382922355064</v>
      </c>
      <c r="JC123" s="11">
        <v>11840.096435748903</v>
      </c>
      <c r="JD123" s="11">
        <v>11921.442572214779</v>
      </c>
      <c r="JE123" s="11">
        <v>11941.96712556025</v>
      </c>
      <c r="JF123" s="11">
        <v>11957.586502006563</v>
      </c>
      <c r="JG123" s="11">
        <v>11960.440759779864</v>
      </c>
      <c r="JH123" s="11">
        <v>12043.869779985902</v>
      </c>
      <c r="JI123" s="11">
        <v>12090.828793968145</v>
      </c>
      <c r="JJ123" s="11">
        <v>12099.207356850964</v>
      </c>
      <c r="JK123" s="11">
        <v>12064.187835913004</v>
      </c>
      <c r="JL123" s="11">
        <v>12106.644589823976</v>
      </c>
      <c r="JM123" s="11">
        <v>12102.558724647608</v>
      </c>
      <c r="JN123" s="11">
        <v>12044.349310296213</v>
      </c>
      <c r="JO123" s="11">
        <v>12147.414606839688</v>
      </c>
      <c r="JP123" s="11">
        <v>12239.360545986052</v>
      </c>
      <c r="JQ123" s="11">
        <v>12252.546981648733</v>
      </c>
      <c r="JR123" s="11">
        <v>12299.233013174477</v>
      </c>
      <c r="JS123" s="11">
        <v>12339.324485688019</v>
      </c>
      <c r="JT123" s="11">
        <v>12471.100725768529</v>
      </c>
      <c r="JU123" s="11">
        <v>12532.427515146897</v>
      </c>
      <c r="JV123" s="11">
        <v>12507.673831402115</v>
      </c>
      <c r="JW123" s="11">
        <v>12457.455614308014</v>
      </c>
      <c r="JX123" s="11">
        <v>12464.355269788801</v>
      </c>
      <c r="JY123" s="11">
        <v>12461.100810222477</v>
      </c>
      <c r="JZ123" s="11">
        <v>12451.973772389019</v>
      </c>
      <c r="KA123" s="11">
        <v>12446.429094667041</v>
      </c>
      <c r="KB123" s="11">
        <v>12443.001658813047</v>
      </c>
      <c r="KC123" s="11">
        <v>12431.24054046872</v>
      </c>
      <c r="KD123" s="11">
        <v>12416.702930404357</v>
      </c>
      <c r="KE123" s="11">
        <v>12412.520930932924</v>
      </c>
      <c r="KF123" s="11">
        <v>12419.790417483538</v>
      </c>
      <c r="KG123" s="11">
        <v>12419.406267517794</v>
      </c>
      <c r="KH123" s="11">
        <v>12431.932074979568</v>
      </c>
      <c r="KI123" s="11">
        <v>12428.799040342261</v>
      </c>
      <c r="KJ123" s="11">
        <v>12446.273580137449</v>
      </c>
      <c r="KK123" s="11">
        <v>12447.956030445448</v>
      </c>
      <c r="KL123" s="23"/>
      <c r="KM123" s="11">
        <f>SMALL(Tabela2[[#This Row],[1]:[285]],1)</f>
        <v>0.83458663983971793</v>
      </c>
      <c r="KN123" s="11">
        <f>MATCH(Tabela2[[#This Row],[1° menor]],Tabela2[[#This Row],[1]:[285]],0)</f>
        <v>1</v>
      </c>
      <c r="KO12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23" s="11">
        <f>VLOOKUP(Tabela2[[#This Row],[Shape]],shape!A:D,4,0)+VLOOKUP(Tabela2[[#This Row],[Shape]]+1,shape!A:E,5,0)*Tabela2[[#This Row],[% avanc]]</f>
        <v>3.8776556234191881</v>
      </c>
      <c r="KQ123" s="15">
        <f>Tabela2[[#This Row],[8686,881807]]/Tabela2[[#Headers],[8686,881807]]</f>
        <v>4.4638061269517033E-4</v>
      </c>
      <c r="KR123" s="11">
        <f>Tabela2[[#This Row],[8686,881807]]-KP122</f>
        <v>0</v>
      </c>
      <c r="KS123" s="11">
        <f>(Tabela2[[#This Row],[hora bus]]-H122)*86400</f>
        <v>44.000000227242708</v>
      </c>
      <c r="KT123" s="11">
        <f>Tabela2[[#This Row],[desloc]]/Tabela2[[#This Row],[seconds]]</f>
        <v>0</v>
      </c>
      <c r="KU123" s="11">
        <f>Tabela2[[#This Row],[spd m/s]]*3.6</f>
        <v>0</v>
      </c>
      <c r="KV123" s="23"/>
      <c r="KW123" s="22">
        <f t="shared" si="18"/>
        <v>0</v>
      </c>
      <c r="KX123" s="23">
        <f t="shared" si="19"/>
        <v>0.5</v>
      </c>
      <c r="KY123" s="23">
        <f t="shared" si="20"/>
        <v>1</v>
      </c>
      <c r="KZ123" s="23">
        <f t="shared" si="21"/>
        <v>42</v>
      </c>
      <c r="LA123" s="23">
        <f t="shared" si="22"/>
        <v>0</v>
      </c>
      <c r="LB123" s="23">
        <f t="shared" si="23"/>
        <v>1</v>
      </c>
      <c r="LC123" s="23">
        <f t="shared" si="24"/>
        <v>42</v>
      </c>
      <c r="LD123" s="23">
        <f t="shared" si="25"/>
        <v>0</v>
      </c>
      <c r="LE123" s="23">
        <f t="shared" si="26"/>
        <v>3.8776556234191881</v>
      </c>
      <c r="LF123" s="22">
        <f t="shared" si="35"/>
        <v>0</v>
      </c>
      <c r="LG123" s="23">
        <f t="shared" si="27"/>
        <v>0.5</v>
      </c>
      <c r="LH123" s="23">
        <f t="shared" si="28"/>
        <v>0.5</v>
      </c>
      <c r="LI123" s="23">
        <f t="shared" si="29"/>
        <v>8544.8116110658502</v>
      </c>
      <c r="LJ123" s="23">
        <f t="shared" si="30"/>
        <v>3.8776556234191881</v>
      </c>
      <c r="LK123" s="23">
        <f t="shared" si="31"/>
        <v>0.5</v>
      </c>
      <c r="LL123" s="23">
        <f t="shared" si="32"/>
        <v>0</v>
      </c>
      <c r="LM123" s="23">
        <f t="shared" si="33"/>
        <v>1</v>
      </c>
      <c r="LN123" s="23">
        <f t="shared" si="34"/>
        <v>1</v>
      </c>
    </row>
    <row r="124" spans="1:326" x14ac:dyDescent="0.25">
      <c r="A124" s="22">
        <v>98</v>
      </c>
      <c r="B124" s="22">
        <v>1</v>
      </c>
      <c r="C124" s="23" t="s">
        <v>1401</v>
      </c>
      <c r="D124" s="22">
        <v>332</v>
      </c>
      <c r="E124" s="24">
        <v>0.90972222222222221</v>
      </c>
      <c r="F124" s="23" t="s">
        <v>721</v>
      </c>
      <c r="G124" s="23" t="b">
        <v>1</v>
      </c>
      <c r="H124" s="25">
        <v>43538.90996527778</v>
      </c>
      <c r="I124" s="26" t="s">
        <v>681</v>
      </c>
      <c r="J124" s="23" t="s">
        <v>682</v>
      </c>
      <c r="K124" s="11">
        <f>IF(AND(Tabela2[[#This Row],[hora bus]]=H123,Tabela2[[#This Row],[lat bus]]=I123,Tabela2[[#This Row],[lon bus]]=J123),1,0)</f>
        <v>0</v>
      </c>
      <c r="L124" s="23"/>
      <c r="M124" s="11">
        <v>209</v>
      </c>
      <c r="N124" s="11">
        <v>0.83458663983971793</v>
      </c>
      <c r="O124" s="11">
        <v>1.3984196839489078</v>
      </c>
      <c r="P124" s="11">
        <v>9.4267941257220311</v>
      </c>
      <c r="Q124" s="11">
        <v>19.688773108132185</v>
      </c>
      <c r="R124" s="11">
        <v>75.195397337780264</v>
      </c>
      <c r="S124" s="11">
        <v>159.30451526494889</v>
      </c>
      <c r="T124" s="11">
        <v>180.18195583801287</v>
      </c>
      <c r="U124" s="11">
        <v>199.79338924508923</v>
      </c>
      <c r="V124" s="11">
        <v>211.09716553928146</v>
      </c>
      <c r="W124" s="11">
        <v>227.14293750271159</v>
      </c>
      <c r="X124" s="11">
        <v>239.59169647723874</v>
      </c>
      <c r="Y124" s="11">
        <v>250.11206903549589</v>
      </c>
      <c r="Z124" s="11">
        <v>275.30364977201225</v>
      </c>
      <c r="AA124" s="11">
        <v>294.46895517304961</v>
      </c>
      <c r="AB124" s="11">
        <v>320.19106785367666</v>
      </c>
      <c r="AC124" s="11">
        <v>332.17949791971603</v>
      </c>
      <c r="AD124" s="11">
        <v>348.04076670293443</v>
      </c>
      <c r="AE124" s="11">
        <v>372.23091522388552</v>
      </c>
      <c r="AF124" s="11">
        <v>373.05585750378327</v>
      </c>
      <c r="AG124" s="11">
        <v>433.84569918205443</v>
      </c>
      <c r="AH124" s="11">
        <v>469.02374511556127</v>
      </c>
      <c r="AI124" s="11">
        <v>499.67607388344703</v>
      </c>
      <c r="AJ124" s="11">
        <v>523.47830821792434</v>
      </c>
      <c r="AK124" s="11">
        <v>544.81141607945688</v>
      </c>
      <c r="AL124" s="11">
        <v>559.9004097040812</v>
      </c>
      <c r="AM124" s="11">
        <v>585.98771261657532</v>
      </c>
      <c r="AN124" s="11">
        <v>594.50788944836063</v>
      </c>
      <c r="AO124" s="11">
        <v>599.8950753359245</v>
      </c>
      <c r="AP124" s="11">
        <v>602.43355425919754</v>
      </c>
      <c r="AQ124" s="11">
        <v>609.53499398530153</v>
      </c>
      <c r="AR124" s="11">
        <v>609.5933977620092</v>
      </c>
      <c r="AS124" s="11">
        <v>603.71880286526709</v>
      </c>
      <c r="AT124" s="11">
        <v>609.45835281434404</v>
      </c>
      <c r="AU124" s="11">
        <v>613.60649452394352</v>
      </c>
      <c r="AV124" s="11">
        <v>605.61020293550882</v>
      </c>
      <c r="AW124" s="11">
        <v>608.32810058706082</v>
      </c>
      <c r="AX124" s="11">
        <v>622.97194103037293</v>
      </c>
      <c r="AY124" s="11">
        <v>642.28327131710535</v>
      </c>
      <c r="AZ124" s="11">
        <v>665.20596166221469</v>
      </c>
      <c r="BA124" s="11">
        <v>691.17393543887101</v>
      </c>
      <c r="BB124" s="11">
        <v>724.84333895562133</v>
      </c>
      <c r="BC124" s="11">
        <v>773.63812755161598</v>
      </c>
      <c r="BD124" s="11">
        <v>844.46226035941891</v>
      </c>
      <c r="BE124" s="11">
        <v>911.23618194706376</v>
      </c>
      <c r="BF124" s="11">
        <v>932.86527223275039</v>
      </c>
      <c r="BG124" s="11">
        <v>958.04135839229252</v>
      </c>
      <c r="BH124" s="11">
        <v>1001.7149381650798</v>
      </c>
      <c r="BI124" s="11">
        <v>1024.9959211584271</v>
      </c>
      <c r="BJ124" s="11">
        <v>1048.1727764714142</v>
      </c>
      <c r="BK124" s="11">
        <v>1080.0184074949607</v>
      </c>
      <c r="BL124" s="11">
        <v>1163.4808684345098</v>
      </c>
      <c r="BM124" s="11">
        <v>1429.3703496024175</v>
      </c>
      <c r="BN124" s="11">
        <v>1610.1385446972781</v>
      </c>
      <c r="BO124" s="11">
        <v>1664.0038873728233</v>
      </c>
      <c r="BP124" s="11">
        <v>1794.1242484398404</v>
      </c>
      <c r="BQ124" s="11">
        <v>1818.9378647754288</v>
      </c>
      <c r="BR124" s="11">
        <v>1920.5792764721948</v>
      </c>
      <c r="BS124" s="11">
        <v>2023.456323096907</v>
      </c>
      <c r="BT124" s="11">
        <v>2062.7199622631242</v>
      </c>
      <c r="BU124" s="11">
        <v>2093.7864244056359</v>
      </c>
      <c r="BV124" s="11">
        <v>2172.8574253488505</v>
      </c>
      <c r="BW124" s="11">
        <v>2191.8290547309048</v>
      </c>
      <c r="BX124" s="11">
        <v>2295.4935471481876</v>
      </c>
      <c r="BY124" s="11">
        <v>2324.6369620900828</v>
      </c>
      <c r="BZ124" s="11">
        <v>2412.5365562142952</v>
      </c>
      <c r="CA124" s="11">
        <v>2432.6327643351483</v>
      </c>
      <c r="CB124" s="11">
        <v>2466.8518007263533</v>
      </c>
      <c r="CC124" s="11">
        <v>2515.2508761381587</v>
      </c>
      <c r="CD124" s="11">
        <v>2622.1218445308405</v>
      </c>
      <c r="CE124" s="11">
        <v>2708.3090496803202</v>
      </c>
      <c r="CF124" s="11">
        <v>2796.8178431894862</v>
      </c>
      <c r="CG124" s="11">
        <v>2873.8082765070517</v>
      </c>
      <c r="CH124" s="11">
        <v>3061.6775590172806</v>
      </c>
      <c r="CI124" s="11">
        <v>3133.3825096557152</v>
      </c>
      <c r="CJ124" s="11">
        <v>3320.0285201183906</v>
      </c>
      <c r="CK124" s="11">
        <v>3391.2986814978881</v>
      </c>
      <c r="CL124" s="11">
        <v>3478.6413522149041</v>
      </c>
      <c r="CM124" s="11">
        <v>3505.4667594392477</v>
      </c>
      <c r="CN124" s="11">
        <v>3552.1278475871927</v>
      </c>
      <c r="CO124" s="11">
        <v>3608.1458168222821</v>
      </c>
      <c r="CP124" s="11">
        <v>3687.4332746012733</v>
      </c>
      <c r="CQ124" s="11">
        <v>3737.1928476528274</v>
      </c>
      <c r="CR124" s="11">
        <v>3929.1744458657076</v>
      </c>
      <c r="CS124" s="11">
        <v>4104.0052570842136</v>
      </c>
      <c r="CT124" s="11">
        <v>4176.4577406368426</v>
      </c>
      <c r="CU124" s="11">
        <v>4203.4628929622522</v>
      </c>
      <c r="CV124" s="11">
        <v>4243.0993420587138</v>
      </c>
      <c r="CW124" s="11">
        <v>4338.9296512059445</v>
      </c>
      <c r="CX124" s="11">
        <v>4464.5231926731885</v>
      </c>
      <c r="CY124" s="11">
        <v>4524.2760657256158</v>
      </c>
      <c r="CZ124" s="11">
        <v>4578.6984197787751</v>
      </c>
      <c r="DA124" s="11">
        <v>4625.9862234456259</v>
      </c>
      <c r="DB124" s="11">
        <v>4670.5685961378485</v>
      </c>
      <c r="DC124" s="11">
        <v>4713.1890396674316</v>
      </c>
      <c r="DD124" s="11">
        <v>4798.4137717572912</v>
      </c>
      <c r="DE124" s="11">
        <v>4807.037159512015</v>
      </c>
      <c r="DF124" s="11">
        <v>4833.3595568537676</v>
      </c>
      <c r="DG124" s="11">
        <v>4837.4660928582471</v>
      </c>
      <c r="DH124" s="11">
        <v>4868.9105840188495</v>
      </c>
      <c r="DI124" s="11">
        <v>4890.8441073800923</v>
      </c>
      <c r="DJ124" s="11">
        <v>4933.7892254471935</v>
      </c>
      <c r="DK124" s="11">
        <v>5000.7579650678817</v>
      </c>
      <c r="DL124" s="11">
        <v>5355.0982520495172</v>
      </c>
      <c r="DM124" s="11">
        <v>5481.4636259201425</v>
      </c>
      <c r="DN124" s="11">
        <v>5566.547527242612</v>
      </c>
      <c r="DO124" s="11">
        <v>5659.2630610073802</v>
      </c>
      <c r="DP124" s="11">
        <v>5693.1558385127737</v>
      </c>
      <c r="DQ124" s="11">
        <v>5776.9445825899438</v>
      </c>
      <c r="DR124" s="11">
        <v>5792.6247187292447</v>
      </c>
      <c r="DS124" s="11">
        <v>5803.4741841190025</v>
      </c>
      <c r="DT124" s="11">
        <v>5813.7715248560444</v>
      </c>
      <c r="DU124" s="11">
        <v>5824.9346720622971</v>
      </c>
      <c r="DV124" s="11">
        <v>5825.1745121438535</v>
      </c>
      <c r="DW124" s="11">
        <v>5821.2504329611656</v>
      </c>
      <c r="DX124" s="11">
        <v>5744.9467721272558</v>
      </c>
      <c r="DY124" s="11">
        <v>5825.3656271915142</v>
      </c>
      <c r="DZ124" s="11">
        <v>5822.8710960649087</v>
      </c>
      <c r="EA124" s="11">
        <v>5848.1092840949059</v>
      </c>
      <c r="EB124" s="11">
        <v>5986.6876289379934</v>
      </c>
      <c r="EC124" s="11">
        <v>6020.0909995452303</v>
      </c>
      <c r="ED124" s="11">
        <v>6207.0095294329822</v>
      </c>
      <c r="EE124" s="11">
        <v>6268.6393389472287</v>
      </c>
      <c r="EF124" s="11">
        <v>6478.5792596829533</v>
      </c>
      <c r="EG124" s="11">
        <v>6641.8090630503166</v>
      </c>
      <c r="EH124" s="11">
        <v>6783.6444952193469</v>
      </c>
      <c r="EI124" s="11">
        <v>6896.9965306641579</v>
      </c>
      <c r="EJ124" s="11">
        <v>6959.1088579445704</v>
      </c>
      <c r="EK124" s="11">
        <v>7002.153431776841</v>
      </c>
      <c r="EL124" s="11">
        <v>7073.1953672712252</v>
      </c>
      <c r="EM124" s="11">
        <v>7075.3262845401323</v>
      </c>
      <c r="EN124" s="11">
        <v>7151.6879619664223</v>
      </c>
      <c r="EO124" s="11">
        <v>7240.8180322916714</v>
      </c>
      <c r="EP124" s="11">
        <v>7286.4661372792516</v>
      </c>
      <c r="EQ124" s="11">
        <v>7427.4147993236202</v>
      </c>
      <c r="ER124" s="11">
        <v>7503.528752018271</v>
      </c>
      <c r="ES124" s="11">
        <v>7641.9445001082595</v>
      </c>
      <c r="ET124" s="11">
        <v>7706.9969287432486</v>
      </c>
      <c r="EU124" s="11">
        <v>7783.839371621817</v>
      </c>
      <c r="EV124" s="11">
        <v>7848.003579749442</v>
      </c>
      <c r="EW124" s="11">
        <v>7920.0502191520318</v>
      </c>
      <c r="EX124" s="11">
        <v>8170.1976758281144</v>
      </c>
      <c r="EY124" s="11">
        <v>8253.8507761105539</v>
      </c>
      <c r="EZ124" s="11">
        <v>8427.0913450311855</v>
      </c>
      <c r="FA124" s="11">
        <v>8594.2438038042274</v>
      </c>
      <c r="FB124" s="11">
        <v>8676.6840382255305</v>
      </c>
      <c r="FC124" s="11">
        <v>8717.7247633272764</v>
      </c>
      <c r="FD124" s="11">
        <v>8771.4739760100674</v>
      </c>
      <c r="FE124" s="11">
        <v>8893.6135699383703</v>
      </c>
      <c r="FF124" s="11">
        <v>9065.0338004001496</v>
      </c>
      <c r="FG124" s="11">
        <v>9089.4518895774327</v>
      </c>
      <c r="FH124" s="11">
        <v>9132.4613225008943</v>
      </c>
      <c r="FI124" s="11">
        <v>9213.2517811949929</v>
      </c>
      <c r="FJ124" s="11">
        <v>9258.5529202091093</v>
      </c>
      <c r="FK124" s="11">
        <v>9276.9443705762678</v>
      </c>
      <c r="FL124" s="11">
        <v>9293.0114538271737</v>
      </c>
      <c r="FM124" s="11">
        <v>9300.2906392708373</v>
      </c>
      <c r="FN124" s="11">
        <v>9335.0232682876049</v>
      </c>
      <c r="FO124" s="11">
        <v>9357.4087411423534</v>
      </c>
      <c r="FP124" s="11">
        <v>9382.7990856108881</v>
      </c>
      <c r="FQ124" s="11">
        <v>9409.1385400335821</v>
      </c>
      <c r="FR124" s="11">
        <v>9421.1906549559717</v>
      </c>
      <c r="FS124" s="11">
        <v>9466.7581936920196</v>
      </c>
      <c r="FT124" s="11">
        <v>9539.1484753576369</v>
      </c>
      <c r="FU124" s="11">
        <v>9641.6738222451222</v>
      </c>
      <c r="FV124" s="11">
        <v>9779.017950426427</v>
      </c>
      <c r="FW124" s="11">
        <v>9821.434220159681</v>
      </c>
      <c r="FX124" s="11">
        <v>9838.135513969115</v>
      </c>
      <c r="FY124" s="11">
        <v>9857.4286615768779</v>
      </c>
      <c r="FZ124" s="11">
        <v>9874.2452191986067</v>
      </c>
      <c r="GA124" s="11">
        <v>9901.4547819486997</v>
      </c>
      <c r="GB124" s="11">
        <v>9922.9819174009899</v>
      </c>
      <c r="GC124" s="11">
        <v>9954.0976258923893</v>
      </c>
      <c r="GD124" s="11">
        <v>9988.1420165077998</v>
      </c>
      <c r="GE124" s="11">
        <v>10012.938672110253</v>
      </c>
      <c r="GF124" s="11">
        <v>10033.595547162446</v>
      </c>
      <c r="GG124" s="11">
        <v>10046.287288510401</v>
      </c>
      <c r="GH124" s="11">
        <v>10058.930188944694</v>
      </c>
      <c r="GI124" s="11">
        <v>10061.685839773543</v>
      </c>
      <c r="GJ124" s="11">
        <v>10069.693000556052</v>
      </c>
      <c r="GK124" s="11">
        <v>10072.225767656042</v>
      </c>
      <c r="GL124" s="11">
        <v>10085.43100008395</v>
      </c>
      <c r="GM124" s="11">
        <v>10068.550239778924</v>
      </c>
      <c r="GN124" s="11">
        <v>10074.736454623482</v>
      </c>
      <c r="GO124" s="11">
        <v>10079.642576567499</v>
      </c>
      <c r="GP124" s="11">
        <v>10084.992936379438</v>
      </c>
      <c r="GQ124" s="11">
        <v>10135.150250812301</v>
      </c>
      <c r="GR124" s="11">
        <v>10245.248897921485</v>
      </c>
      <c r="GS124" s="11">
        <v>10388.066699844365</v>
      </c>
      <c r="GT124" s="11">
        <v>10449.516134437868</v>
      </c>
      <c r="GU124" s="11">
        <v>10467.896842447322</v>
      </c>
      <c r="GV124" s="11">
        <v>10492.830609653456</v>
      </c>
      <c r="GW124" s="11">
        <v>10519.601462543904</v>
      </c>
      <c r="GX124" s="11">
        <v>10547.440830723548</v>
      </c>
      <c r="GY124" s="11">
        <v>10567.944609991304</v>
      </c>
      <c r="GZ124" s="11">
        <v>10713.159231175461</v>
      </c>
      <c r="HA124" s="11">
        <v>10734.226971408629</v>
      </c>
      <c r="HB124" s="11">
        <v>10749.920198918937</v>
      </c>
      <c r="HC124" s="11">
        <v>10766.345728825368</v>
      </c>
      <c r="HD124" s="11">
        <v>10778.514271849044</v>
      </c>
      <c r="HE124" s="11">
        <v>10786.519833673112</v>
      </c>
      <c r="HF124" s="11">
        <v>10772.164055953479</v>
      </c>
      <c r="HG124" s="11">
        <v>10808.0281462408</v>
      </c>
      <c r="HH124" s="11">
        <v>10805.218393617286</v>
      </c>
      <c r="HI124" s="11">
        <v>10824.937222917126</v>
      </c>
      <c r="HJ124" s="11">
        <v>10829.478183856889</v>
      </c>
      <c r="HK124" s="11">
        <v>10815.249208961885</v>
      </c>
      <c r="HL124" s="11">
        <v>10801.9635334499</v>
      </c>
      <c r="HM124" s="11">
        <v>10748.055877674638</v>
      </c>
      <c r="HN124" s="11">
        <v>10675.226257243699</v>
      </c>
      <c r="HO124" s="11">
        <v>10616.797962526314</v>
      </c>
      <c r="HP124" s="11">
        <v>10624.131374686811</v>
      </c>
      <c r="HQ124" s="11">
        <v>10611.127200117844</v>
      </c>
      <c r="HR124" s="11">
        <v>10507.120910763781</v>
      </c>
      <c r="HS124" s="11">
        <v>10501.959530384433</v>
      </c>
      <c r="HT124" s="11">
        <v>10503.380998434217</v>
      </c>
      <c r="HU124" s="11">
        <v>10459.233620469293</v>
      </c>
      <c r="HV124" s="11">
        <v>10453.396412270602</v>
      </c>
      <c r="HW124" s="11">
        <v>10453.196700018136</v>
      </c>
      <c r="HX124" s="11">
        <v>10458.037755011774</v>
      </c>
      <c r="HY124" s="11">
        <v>10464.465320736488</v>
      </c>
      <c r="HZ124" s="11">
        <v>10463.582721919323</v>
      </c>
      <c r="IA124" s="11">
        <v>10555.599234303039</v>
      </c>
      <c r="IB124" s="11">
        <v>10665.179016159778</v>
      </c>
      <c r="IC124" s="11">
        <v>10699.461477296431</v>
      </c>
      <c r="ID124" s="11">
        <v>10734.401411436105</v>
      </c>
      <c r="IE124" s="11">
        <v>10764.842637469441</v>
      </c>
      <c r="IF124" s="11">
        <v>10788.809487309522</v>
      </c>
      <c r="IG124" s="11">
        <v>10893.508794984076</v>
      </c>
      <c r="IH124" s="11">
        <v>10919.815974389829</v>
      </c>
      <c r="II124" s="11">
        <v>10956.832605345633</v>
      </c>
      <c r="IJ124" s="11">
        <v>10989.666307677073</v>
      </c>
      <c r="IK124" s="11">
        <v>11038.487673130592</v>
      </c>
      <c r="IL124" s="11">
        <v>11075.926791218846</v>
      </c>
      <c r="IM124" s="11">
        <v>11116.926617451812</v>
      </c>
      <c r="IN124" s="11">
        <v>11177.721404388481</v>
      </c>
      <c r="IO124" s="11">
        <v>11312.276911003804</v>
      </c>
      <c r="IP124" s="11">
        <v>11343.632583027649</v>
      </c>
      <c r="IQ124" s="11">
        <v>11342.116648052108</v>
      </c>
      <c r="IR124" s="11">
        <v>11389.92538944361</v>
      </c>
      <c r="IS124" s="11">
        <v>11451.607982184751</v>
      </c>
      <c r="IT124" s="11">
        <v>11488.088840226816</v>
      </c>
      <c r="IU124" s="11">
        <v>11509.229065980831</v>
      </c>
      <c r="IV124" s="11">
        <v>11525.566108350193</v>
      </c>
      <c r="IW124" s="11">
        <v>11530.894620254085</v>
      </c>
      <c r="IX124" s="11">
        <v>11540.412080816301</v>
      </c>
      <c r="IY124" s="11">
        <v>11559.767237170692</v>
      </c>
      <c r="IZ124" s="11">
        <v>11598.021107070694</v>
      </c>
      <c r="JA124" s="11">
        <v>11644.276268095444</v>
      </c>
      <c r="JB124" s="11">
        <v>11732.382922355064</v>
      </c>
      <c r="JC124" s="11">
        <v>11840.096435748903</v>
      </c>
      <c r="JD124" s="11">
        <v>11921.442572214779</v>
      </c>
      <c r="JE124" s="11">
        <v>11941.96712556025</v>
      </c>
      <c r="JF124" s="11">
        <v>11957.586502006563</v>
      </c>
      <c r="JG124" s="11">
        <v>11960.440759779864</v>
      </c>
      <c r="JH124" s="11">
        <v>12043.869779985902</v>
      </c>
      <c r="JI124" s="11">
        <v>12090.828793968145</v>
      </c>
      <c r="JJ124" s="11">
        <v>12099.207356850964</v>
      </c>
      <c r="JK124" s="11">
        <v>12064.187835913004</v>
      </c>
      <c r="JL124" s="11">
        <v>12106.644589823976</v>
      </c>
      <c r="JM124" s="11">
        <v>12102.558724647608</v>
      </c>
      <c r="JN124" s="11">
        <v>12044.349310296213</v>
      </c>
      <c r="JO124" s="11">
        <v>12147.414606839688</v>
      </c>
      <c r="JP124" s="11">
        <v>12239.360545986052</v>
      </c>
      <c r="JQ124" s="11">
        <v>12252.546981648733</v>
      </c>
      <c r="JR124" s="11">
        <v>12299.233013174477</v>
      </c>
      <c r="JS124" s="11">
        <v>12339.324485688019</v>
      </c>
      <c r="JT124" s="11">
        <v>12471.100725768529</v>
      </c>
      <c r="JU124" s="11">
        <v>12532.427515146897</v>
      </c>
      <c r="JV124" s="11">
        <v>12507.673831402115</v>
      </c>
      <c r="JW124" s="11">
        <v>12457.455614308014</v>
      </c>
      <c r="JX124" s="11">
        <v>12464.355269788801</v>
      </c>
      <c r="JY124" s="11">
        <v>12461.100810222477</v>
      </c>
      <c r="JZ124" s="11">
        <v>12451.973772389019</v>
      </c>
      <c r="KA124" s="11">
        <v>12446.429094667041</v>
      </c>
      <c r="KB124" s="11">
        <v>12443.001658813047</v>
      </c>
      <c r="KC124" s="11">
        <v>12431.24054046872</v>
      </c>
      <c r="KD124" s="11">
        <v>12416.702930404357</v>
      </c>
      <c r="KE124" s="11">
        <v>12412.520930932924</v>
      </c>
      <c r="KF124" s="11">
        <v>12419.790417483538</v>
      </c>
      <c r="KG124" s="11">
        <v>12419.406267517794</v>
      </c>
      <c r="KH124" s="11">
        <v>12431.932074979568</v>
      </c>
      <c r="KI124" s="11">
        <v>12428.799040342261</v>
      </c>
      <c r="KJ124" s="11">
        <v>12446.273580137449</v>
      </c>
      <c r="KK124" s="11">
        <v>12447.956030445448</v>
      </c>
      <c r="KL124" s="23"/>
      <c r="KM124" s="11">
        <f>SMALL(Tabela2[[#This Row],[1]:[285]],1)</f>
        <v>0.83458663983971793</v>
      </c>
      <c r="KN124" s="11">
        <f>MATCH(Tabela2[[#This Row],[1° menor]],Tabela2[[#This Row],[1]:[285]],0)</f>
        <v>1</v>
      </c>
      <c r="KO12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24" s="11">
        <f>VLOOKUP(Tabela2[[#This Row],[Shape]],shape!A:D,4,0)+VLOOKUP(Tabela2[[#This Row],[Shape]]+1,shape!A:E,5,0)*Tabela2[[#This Row],[% avanc]]</f>
        <v>3.8776556234191881</v>
      </c>
      <c r="KQ124" s="15">
        <f>Tabela2[[#This Row],[8686,881807]]/Tabela2[[#Headers],[8686,881807]]</f>
        <v>4.4638061269517033E-4</v>
      </c>
      <c r="KR124" s="11">
        <f>Tabela2[[#This Row],[8686,881807]]-KP123</f>
        <v>0</v>
      </c>
      <c r="KS124" s="11">
        <f>(Tabela2[[#This Row],[hora bus]]-H123)*86400</f>
        <v>46.000000066123903</v>
      </c>
      <c r="KT124" s="11">
        <f>Tabela2[[#This Row],[desloc]]/Tabela2[[#This Row],[seconds]]</f>
        <v>0</v>
      </c>
      <c r="KU124" s="11">
        <f>Tabela2[[#This Row],[spd m/s]]*3.6</f>
        <v>0</v>
      </c>
      <c r="KV124" s="23"/>
      <c r="KW124" s="22">
        <f t="shared" si="18"/>
        <v>0</v>
      </c>
      <c r="KX124" s="23">
        <f t="shared" si="19"/>
        <v>0.5</v>
      </c>
      <c r="KY124" s="23">
        <f t="shared" si="20"/>
        <v>1</v>
      </c>
      <c r="KZ124" s="23">
        <f t="shared" si="21"/>
        <v>41</v>
      </c>
      <c r="LA124" s="23">
        <f t="shared" si="22"/>
        <v>0</v>
      </c>
      <c r="LB124" s="23">
        <f t="shared" si="23"/>
        <v>1</v>
      </c>
      <c r="LC124" s="23">
        <f t="shared" si="24"/>
        <v>41</v>
      </c>
      <c r="LD124" s="23">
        <f t="shared" si="25"/>
        <v>0</v>
      </c>
      <c r="LE124" s="23">
        <f t="shared" si="26"/>
        <v>3.8776556234191881</v>
      </c>
      <c r="LF124" s="22">
        <f t="shared" si="35"/>
        <v>0</v>
      </c>
      <c r="LG124" s="23">
        <f t="shared" si="27"/>
        <v>0.5</v>
      </c>
      <c r="LH124" s="23">
        <f t="shared" si="28"/>
        <v>0.5</v>
      </c>
      <c r="LI124" s="23">
        <f t="shared" si="29"/>
        <v>8544.8116110658502</v>
      </c>
      <c r="LJ124" s="23">
        <f t="shared" si="30"/>
        <v>3.8776556234191881</v>
      </c>
      <c r="LK124" s="23">
        <f t="shared" si="31"/>
        <v>0.5</v>
      </c>
      <c r="LL124" s="23">
        <f t="shared" si="32"/>
        <v>0</v>
      </c>
      <c r="LM124" s="23">
        <f t="shared" si="33"/>
        <v>1</v>
      </c>
      <c r="LN124" s="23">
        <f t="shared" si="34"/>
        <v>1</v>
      </c>
    </row>
    <row r="125" spans="1:326" x14ac:dyDescent="0.25">
      <c r="A125" s="22">
        <v>99</v>
      </c>
      <c r="B125" s="22">
        <v>1</v>
      </c>
      <c r="C125" s="23" t="s">
        <v>1402</v>
      </c>
      <c r="D125" s="22">
        <v>332</v>
      </c>
      <c r="E125" s="24">
        <v>0.91041666666666665</v>
      </c>
      <c r="F125" s="23" t="s">
        <v>721</v>
      </c>
      <c r="G125" s="23" t="b">
        <v>1</v>
      </c>
      <c r="H125" s="25">
        <v>43538.910486111112</v>
      </c>
      <c r="I125" s="26" t="s">
        <v>681</v>
      </c>
      <c r="J125" s="23" t="s">
        <v>682</v>
      </c>
      <c r="K125" s="11">
        <f>IF(AND(Tabela2[[#This Row],[hora bus]]=H124,Tabela2[[#This Row],[lat bus]]=I124,Tabela2[[#This Row],[lon bus]]=J124),1,0)</f>
        <v>0</v>
      </c>
      <c r="L125" s="23"/>
      <c r="M125" s="11">
        <v>211</v>
      </c>
      <c r="N125" s="11">
        <v>0.83458663983971793</v>
      </c>
      <c r="O125" s="11">
        <v>1.3984196839489078</v>
      </c>
      <c r="P125" s="11">
        <v>9.4267941257220311</v>
      </c>
      <c r="Q125" s="11">
        <v>19.688773108132185</v>
      </c>
      <c r="R125" s="11">
        <v>75.195397337780264</v>
      </c>
      <c r="S125" s="11">
        <v>159.30451526494889</v>
      </c>
      <c r="T125" s="11">
        <v>180.18195583801287</v>
      </c>
      <c r="U125" s="11">
        <v>199.79338924508923</v>
      </c>
      <c r="V125" s="11">
        <v>211.09716553928146</v>
      </c>
      <c r="W125" s="11">
        <v>227.14293750271159</v>
      </c>
      <c r="X125" s="11">
        <v>239.59169647723874</v>
      </c>
      <c r="Y125" s="11">
        <v>250.11206903549589</v>
      </c>
      <c r="Z125" s="11">
        <v>275.30364977201225</v>
      </c>
      <c r="AA125" s="11">
        <v>294.46895517304961</v>
      </c>
      <c r="AB125" s="11">
        <v>320.19106785367666</v>
      </c>
      <c r="AC125" s="11">
        <v>332.17949791971603</v>
      </c>
      <c r="AD125" s="11">
        <v>348.04076670293443</v>
      </c>
      <c r="AE125" s="11">
        <v>372.23091522388552</v>
      </c>
      <c r="AF125" s="11">
        <v>373.05585750378327</v>
      </c>
      <c r="AG125" s="11">
        <v>433.84569918205443</v>
      </c>
      <c r="AH125" s="11">
        <v>469.02374511556127</v>
      </c>
      <c r="AI125" s="11">
        <v>499.67607388344703</v>
      </c>
      <c r="AJ125" s="11">
        <v>523.47830821792434</v>
      </c>
      <c r="AK125" s="11">
        <v>544.81141607945688</v>
      </c>
      <c r="AL125" s="11">
        <v>559.9004097040812</v>
      </c>
      <c r="AM125" s="11">
        <v>585.98771261657532</v>
      </c>
      <c r="AN125" s="11">
        <v>594.50788944836063</v>
      </c>
      <c r="AO125" s="11">
        <v>599.8950753359245</v>
      </c>
      <c r="AP125" s="11">
        <v>602.43355425919754</v>
      </c>
      <c r="AQ125" s="11">
        <v>609.53499398530153</v>
      </c>
      <c r="AR125" s="11">
        <v>609.5933977620092</v>
      </c>
      <c r="AS125" s="11">
        <v>603.71880286526709</v>
      </c>
      <c r="AT125" s="11">
        <v>609.45835281434404</v>
      </c>
      <c r="AU125" s="11">
        <v>613.60649452394352</v>
      </c>
      <c r="AV125" s="11">
        <v>605.61020293550882</v>
      </c>
      <c r="AW125" s="11">
        <v>608.32810058706082</v>
      </c>
      <c r="AX125" s="11">
        <v>622.97194103037293</v>
      </c>
      <c r="AY125" s="11">
        <v>642.28327131710535</v>
      </c>
      <c r="AZ125" s="11">
        <v>665.20596166221469</v>
      </c>
      <c r="BA125" s="11">
        <v>691.17393543887101</v>
      </c>
      <c r="BB125" s="11">
        <v>724.84333895562133</v>
      </c>
      <c r="BC125" s="11">
        <v>773.63812755161598</v>
      </c>
      <c r="BD125" s="11">
        <v>844.46226035941891</v>
      </c>
      <c r="BE125" s="11">
        <v>911.23618194706376</v>
      </c>
      <c r="BF125" s="11">
        <v>932.86527223275039</v>
      </c>
      <c r="BG125" s="11">
        <v>958.04135839229252</v>
      </c>
      <c r="BH125" s="11">
        <v>1001.7149381650798</v>
      </c>
      <c r="BI125" s="11">
        <v>1024.9959211584271</v>
      </c>
      <c r="BJ125" s="11">
        <v>1048.1727764714142</v>
      </c>
      <c r="BK125" s="11">
        <v>1080.0184074949607</v>
      </c>
      <c r="BL125" s="11">
        <v>1163.4808684345098</v>
      </c>
      <c r="BM125" s="11">
        <v>1429.3703496024175</v>
      </c>
      <c r="BN125" s="11">
        <v>1610.1385446972781</v>
      </c>
      <c r="BO125" s="11">
        <v>1664.0038873728233</v>
      </c>
      <c r="BP125" s="11">
        <v>1794.1242484398404</v>
      </c>
      <c r="BQ125" s="11">
        <v>1818.9378647754288</v>
      </c>
      <c r="BR125" s="11">
        <v>1920.5792764721948</v>
      </c>
      <c r="BS125" s="11">
        <v>2023.456323096907</v>
      </c>
      <c r="BT125" s="11">
        <v>2062.7199622631242</v>
      </c>
      <c r="BU125" s="11">
        <v>2093.7864244056359</v>
      </c>
      <c r="BV125" s="11">
        <v>2172.8574253488505</v>
      </c>
      <c r="BW125" s="11">
        <v>2191.8290547309048</v>
      </c>
      <c r="BX125" s="11">
        <v>2295.4935471481876</v>
      </c>
      <c r="BY125" s="11">
        <v>2324.6369620900828</v>
      </c>
      <c r="BZ125" s="11">
        <v>2412.5365562142952</v>
      </c>
      <c r="CA125" s="11">
        <v>2432.6327643351483</v>
      </c>
      <c r="CB125" s="11">
        <v>2466.8518007263533</v>
      </c>
      <c r="CC125" s="11">
        <v>2515.2508761381587</v>
      </c>
      <c r="CD125" s="11">
        <v>2622.1218445308405</v>
      </c>
      <c r="CE125" s="11">
        <v>2708.3090496803202</v>
      </c>
      <c r="CF125" s="11">
        <v>2796.8178431894862</v>
      </c>
      <c r="CG125" s="11">
        <v>2873.8082765070517</v>
      </c>
      <c r="CH125" s="11">
        <v>3061.6775590172806</v>
      </c>
      <c r="CI125" s="11">
        <v>3133.3825096557152</v>
      </c>
      <c r="CJ125" s="11">
        <v>3320.0285201183906</v>
      </c>
      <c r="CK125" s="11">
        <v>3391.2986814978881</v>
      </c>
      <c r="CL125" s="11">
        <v>3478.6413522149041</v>
      </c>
      <c r="CM125" s="11">
        <v>3505.4667594392477</v>
      </c>
      <c r="CN125" s="11">
        <v>3552.1278475871927</v>
      </c>
      <c r="CO125" s="11">
        <v>3608.1458168222821</v>
      </c>
      <c r="CP125" s="11">
        <v>3687.4332746012733</v>
      </c>
      <c r="CQ125" s="11">
        <v>3737.1928476528274</v>
      </c>
      <c r="CR125" s="11">
        <v>3929.1744458657076</v>
      </c>
      <c r="CS125" s="11">
        <v>4104.0052570842136</v>
      </c>
      <c r="CT125" s="11">
        <v>4176.4577406368426</v>
      </c>
      <c r="CU125" s="11">
        <v>4203.4628929622522</v>
      </c>
      <c r="CV125" s="11">
        <v>4243.0993420587138</v>
      </c>
      <c r="CW125" s="11">
        <v>4338.9296512059445</v>
      </c>
      <c r="CX125" s="11">
        <v>4464.5231926731885</v>
      </c>
      <c r="CY125" s="11">
        <v>4524.2760657256158</v>
      </c>
      <c r="CZ125" s="11">
        <v>4578.6984197787751</v>
      </c>
      <c r="DA125" s="11">
        <v>4625.9862234456259</v>
      </c>
      <c r="DB125" s="11">
        <v>4670.5685961378485</v>
      </c>
      <c r="DC125" s="11">
        <v>4713.1890396674316</v>
      </c>
      <c r="DD125" s="11">
        <v>4798.4137717572912</v>
      </c>
      <c r="DE125" s="11">
        <v>4807.037159512015</v>
      </c>
      <c r="DF125" s="11">
        <v>4833.3595568537676</v>
      </c>
      <c r="DG125" s="11">
        <v>4837.4660928582471</v>
      </c>
      <c r="DH125" s="11">
        <v>4868.9105840188495</v>
      </c>
      <c r="DI125" s="11">
        <v>4890.8441073800923</v>
      </c>
      <c r="DJ125" s="11">
        <v>4933.7892254471935</v>
      </c>
      <c r="DK125" s="11">
        <v>5000.7579650678817</v>
      </c>
      <c r="DL125" s="11">
        <v>5355.0982520495172</v>
      </c>
      <c r="DM125" s="11">
        <v>5481.4636259201425</v>
      </c>
      <c r="DN125" s="11">
        <v>5566.547527242612</v>
      </c>
      <c r="DO125" s="11">
        <v>5659.2630610073802</v>
      </c>
      <c r="DP125" s="11">
        <v>5693.1558385127737</v>
      </c>
      <c r="DQ125" s="11">
        <v>5776.9445825899438</v>
      </c>
      <c r="DR125" s="11">
        <v>5792.6247187292447</v>
      </c>
      <c r="DS125" s="11">
        <v>5803.4741841190025</v>
      </c>
      <c r="DT125" s="11">
        <v>5813.7715248560444</v>
      </c>
      <c r="DU125" s="11">
        <v>5824.9346720622971</v>
      </c>
      <c r="DV125" s="11">
        <v>5825.1745121438535</v>
      </c>
      <c r="DW125" s="11">
        <v>5821.2504329611656</v>
      </c>
      <c r="DX125" s="11">
        <v>5744.9467721272558</v>
      </c>
      <c r="DY125" s="11">
        <v>5825.3656271915142</v>
      </c>
      <c r="DZ125" s="11">
        <v>5822.8710960649087</v>
      </c>
      <c r="EA125" s="11">
        <v>5848.1092840949059</v>
      </c>
      <c r="EB125" s="11">
        <v>5986.6876289379934</v>
      </c>
      <c r="EC125" s="11">
        <v>6020.0909995452303</v>
      </c>
      <c r="ED125" s="11">
        <v>6207.0095294329822</v>
      </c>
      <c r="EE125" s="11">
        <v>6268.6393389472287</v>
      </c>
      <c r="EF125" s="11">
        <v>6478.5792596829533</v>
      </c>
      <c r="EG125" s="11">
        <v>6641.8090630503166</v>
      </c>
      <c r="EH125" s="11">
        <v>6783.6444952193469</v>
      </c>
      <c r="EI125" s="11">
        <v>6896.9965306641579</v>
      </c>
      <c r="EJ125" s="11">
        <v>6959.1088579445704</v>
      </c>
      <c r="EK125" s="11">
        <v>7002.153431776841</v>
      </c>
      <c r="EL125" s="11">
        <v>7073.1953672712252</v>
      </c>
      <c r="EM125" s="11">
        <v>7075.3262845401323</v>
      </c>
      <c r="EN125" s="11">
        <v>7151.6879619664223</v>
      </c>
      <c r="EO125" s="11">
        <v>7240.8180322916714</v>
      </c>
      <c r="EP125" s="11">
        <v>7286.4661372792516</v>
      </c>
      <c r="EQ125" s="11">
        <v>7427.4147993236202</v>
      </c>
      <c r="ER125" s="11">
        <v>7503.528752018271</v>
      </c>
      <c r="ES125" s="11">
        <v>7641.9445001082595</v>
      </c>
      <c r="ET125" s="11">
        <v>7706.9969287432486</v>
      </c>
      <c r="EU125" s="11">
        <v>7783.839371621817</v>
      </c>
      <c r="EV125" s="11">
        <v>7848.003579749442</v>
      </c>
      <c r="EW125" s="11">
        <v>7920.0502191520318</v>
      </c>
      <c r="EX125" s="11">
        <v>8170.1976758281144</v>
      </c>
      <c r="EY125" s="11">
        <v>8253.8507761105539</v>
      </c>
      <c r="EZ125" s="11">
        <v>8427.0913450311855</v>
      </c>
      <c r="FA125" s="11">
        <v>8594.2438038042274</v>
      </c>
      <c r="FB125" s="11">
        <v>8676.6840382255305</v>
      </c>
      <c r="FC125" s="11">
        <v>8717.7247633272764</v>
      </c>
      <c r="FD125" s="11">
        <v>8771.4739760100674</v>
      </c>
      <c r="FE125" s="11">
        <v>8893.6135699383703</v>
      </c>
      <c r="FF125" s="11">
        <v>9065.0338004001496</v>
      </c>
      <c r="FG125" s="11">
        <v>9089.4518895774327</v>
      </c>
      <c r="FH125" s="11">
        <v>9132.4613225008943</v>
      </c>
      <c r="FI125" s="11">
        <v>9213.2517811949929</v>
      </c>
      <c r="FJ125" s="11">
        <v>9258.5529202091093</v>
      </c>
      <c r="FK125" s="11">
        <v>9276.9443705762678</v>
      </c>
      <c r="FL125" s="11">
        <v>9293.0114538271737</v>
      </c>
      <c r="FM125" s="11">
        <v>9300.2906392708373</v>
      </c>
      <c r="FN125" s="11">
        <v>9335.0232682876049</v>
      </c>
      <c r="FO125" s="11">
        <v>9357.4087411423534</v>
      </c>
      <c r="FP125" s="11">
        <v>9382.7990856108881</v>
      </c>
      <c r="FQ125" s="11">
        <v>9409.1385400335821</v>
      </c>
      <c r="FR125" s="11">
        <v>9421.1906549559717</v>
      </c>
      <c r="FS125" s="11">
        <v>9466.7581936920196</v>
      </c>
      <c r="FT125" s="11">
        <v>9539.1484753576369</v>
      </c>
      <c r="FU125" s="11">
        <v>9641.6738222451222</v>
      </c>
      <c r="FV125" s="11">
        <v>9779.017950426427</v>
      </c>
      <c r="FW125" s="11">
        <v>9821.434220159681</v>
      </c>
      <c r="FX125" s="11">
        <v>9838.135513969115</v>
      </c>
      <c r="FY125" s="11">
        <v>9857.4286615768779</v>
      </c>
      <c r="FZ125" s="11">
        <v>9874.2452191986067</v>
      </c>
      <c r="GA125" s="11">
        <v>9901.4547819486997</v>
      </c>
      <c r="GB125" s="11">
        <v>9922.9819174009899</v>
      </c>
      <c r="GC125" s="11">
        <v>9954.0976258923893</v>
      </c>
      <c r="GD125" s="11">
        <v>9988.1420165077998</v>
      </c>
      <c r="GE125" s="11">
        <v>10012.938672110253</v>
      </c>
      <c r="GF125" s="11">
        <v>10033.595547162446</v>
      </c>
      <c r="GG125" s="11">
        <v>10046.287288510401</v>
      </c>
      <c r="GH125" s="11">
        <v>10058.930188944694</v>
      </c>
      <c r="GI125" s="11">
        <v>10061.685839773543</v>
      </c>
      <c r="GJ125" s="11">
        <v>10069.693000556052</v>
      </c>
      <c r="GK125" s="11">
        <v>10072.225767656042</v>
      </c>
      <c r="GL125" s="11">
        <v>10085.43100008395</v>
      </c>
      <c r="GM125" s="11">
        <v>10068.550239778924</v>
      </c>
      <c r="GN125" s="11">
        <v>10074.736454623482</v>
      </c>
      <c r="GO125" s="11">
        <v>10079.642576567499</v>
      </c>
      <c r="GP125" s="11">
        <v>10084.992936379438</v>
      </c>
      <c r="GQ125" s="11">
        <v>10135.150250812301</v>
      </c>
      <c r="GR125" s="11">
        <v>10245.248897921485</v>
      </c>
      <c r="GS125" s="11">
        <v>10388.066699844365</v>
      </c>
      <c r="GT125" s="11">
        <v>10449.516134437868</v>
      </c>
      <c r="GU125" s="11">
        <v>10467.896842447322</v>
      </c>
      <c r="GV125" s="11">
        <v>10492.830609653456</v>
      </c>
      <c r="GW125" s="11">
        <v>10519.601462543904</v>
      </c>
      <c r="GX125" s="11">
        <v>10547.440830723548</v>
      </c>
      <c r="GY125" s="11">
        <v>10567.944609991304</v>
      </c>
      <c r="GZ125" s="11">
        <v>10713.159231175461</v>
      </c>
      <c r="HA125" s="11">
        <v>10734.226971408629</v>
      </c>
      <c r="HB125" s="11">
        <v>10749.920198918937</v>
      </c>
      <c r="HC125" s="11">
        <v>10766.345728825368</v>
      </c>
      <c r="HD125" s="11">
        <v>10778.514271849044</v>
      </c>
      <c r="HE125" s="11">
        <v>10786.519833673112</v>
      </c>
      <c r="HF125" s="11">
        <v>10772.164055953479</v>
      </c>
      <c r="HG125" s="11">
        <v>10808.0281462408</v>
      </c>
      <c r="HH125" s="11">
        <v>10805.218393617286</v>
      </c>
      <c r="HI125" s="11">
        <v>10824.937222917126</v>
      </c>
      <c r="HJ125" s="11">
        <v>10829.478183856889</v>
      </c>
      <c r="HK125" s="11">
        <v>10815.249208961885</v>
      </c>
      <c r="HL125" s="11">
        <v>10801.9635334499</v>
      </c>
      <c r="HM125" s="11">
        <v>10748.055877674638</v>
      </c>
      <c r="HN125" s="11">
        <v>10675.226257243699</v>
      </c>
      <c r="HO125" s="11">
        <v>10616.797962526314</v>
      </c>
      <c r="HP125" s="11">
        <v>10624.131374686811</v>
      </c>
      <c r="HQ125" s="11">
        <v>10611.127200117844</v>
      </c>
      <c r="HR125" s="11">
        <v>10507.120910763781</v>
      </c>
      <c r="HS125" s="11">
        <v>10501.959530384433</v>
      </c>
      <c r="HT125" s="11">
        <v>10503.380998434217</v>
      </c>
      <c r="HU125" s="11">
        <v>10459.233620469293</v>
      </c>
      <c r="HV125" s="11">
        <v>10453.396412270602</v>
      </c>
      <c r="HW125" s="11">
        <v>10453.196700018136</v>
      </c>
      <c r="HX125" s="11">
        <v>10458.037755011774</v>
      </c>
      <c r="HY125" s="11">
        <v>10464.465320736488</v>
      </c>
      <c r="HZ125" s="11">
        <v>10463.582721919323</v>
      </c>
      <c r="IA125" s="11">
        <v>10555.599234303039</v>
      </c>
      <c r="IB125" s="11">
        <v>10665.179016159778</v>
      </c>
      <c r="IC125" s="11">
        <v>10699.461477296431</v>
      </c>
      <c r="ID125" s="11">
        <v>10734.401411436105</v>
      </c>
      <c r="IE125" s="11">
        <v>10764.842637469441</v>
      </c>
      <c r="IF125" s="11">
        <v>10788.809487309522</v>
      </c>
      <c r="IG125" s="11">
        <v>10893.508794984076</v>
      </c>
      <c r="IH125" s="11">
        <v>10919.815974389829</v>
      </c>
      <c r="II125" s="11">
        <v>10956.832605345633</v>
      </c>
      <c r="IJ125" s="11">
        <v>10989.666307677073</v>
      </c>
      <c r="IK125" s="11">
        <v>11038.487673130592</v>
      </c>
      <c r="IL125" s="11">
        <v>11075.926791218846</v>
      </c>
      <c r="IM125" s="11">
        <v>11116.926617451812</v>
      </c>
      <c r="IN125" s="11">
        <v>11177.721404388481</v>
      </c>
      <c r="IO125" s="11">
        <v>11312.276911003804</v>
      </c>
      <c r="IP125" s="11">
        <v>11343.632583027649</v>
      </c>
      <c r="IQ125" s="11">
        <v>11342.116648052108</v>
      </c>
      <c r="IR125" s="11">
        <v>11389.92538944361</v>
      </c>
      <c r="IS125" s="11">
        <v>11451.607982184751</v>
      </c>
      <c r="IT125" s="11">
        <v>11488.088840226816</v>
      </c>
      <c r="IU125" s="11">
        <v>11509.229065980831</v>
      </c>
      <c r="IV125" s="11">
        <v>11525.566108350193</v>
      </c>
      <c r="IW125" s="11">
        <v>11530.894620254085</v>
      </c>
      <c r="IX125" s="11">
        <v>11540.412080816301</v>
      </c>
      <c r="IY125" s="11">
        <v>11559.767237170692</v>
      </c>
      <c r="IZ125" s="11">
        <v>11598.021107070694</v>
      </c>
      <c r="JA125" s="11">
        <v>11644.276268095444</v>
      </c>
      <c r="JB125" s="11">
        <v>11732.382922355064</v>
      </c>
      <c r="JC125" s="11">
        <v>11840.096435748903</v>
      </c>
      <c r="JD125" s="11">
        <v>11921.442572214779</v>
      </c>
      <c r="JE125" s="11">
        <v>11941.96712556025</v>
      </c>
      <c r="JF125" s="11">
        <v>11957.586502006563</v>
      </c>
      <c r="JG125" s="11">
        <v>11960.440759779864</v>
      </c>
      <c r="JH125" s="11">
        <v>12043.869779985902</v>
      </c>
      <c r="JI125" s="11">
        <v>12090.828793968145</v>
      </c>
      <c r="JJ125" s="11">
        <v>12099.207356850964</v>
      </c>
      <c r="JK125" s="11">
        <v>12064.187835913004</v>
      </c>
      <c r="JL125" s="11">
        <v>12106.644589823976</v>
      </c>
      <c r="JM125" s="11">
        <v>12102.558724647608</v>
      </c>
      <c r="JN125" s="11">
        <v>12044.349310296213</v>
      </c>
      <c r="JO125" s="11">
        <v>12147.414606839688</v>
      </c>
      <c r="JP125" s="11">
        <v>12239.360545986052</v>
      </c>
      <c r="JQ125" s="11">
        <v>12252.546981648733</v>
      </c>
      <c r="JR125" s="11">
        <v>12299.233013174477</v>
      </c>
      <c r="JS125" s="11">
        <v>12339.324485688019</v>
      </c>
      <c r="JT125" s="11">
        <v>12471.100725768529</v>
      </c>
      <c r="JU125" s="11">
        <v>12532.427515146897</v>
      </c>
      <c r="JV125" s="11">
        <v>12507.673831402115</v>
      </c>
      <c r="JW125" s="11">
        <v>12457.455614308014</v>
      </c>
      <c r="JX125" s="11">
        <v>12464.355269788801</v>
      </c>
      <c r="JY125" s="11">
        <v>12461.100810222477</v>
      </c>
      <c r="JZ125" s="11">
        <v>12451.973772389019</v>
      </c>
      <c r="KA125" s="11">
        <v>12446.429094667041</v>
      </c>
      <c r="KB125" s="11">
        <v>12443.001658813047</v>
      </c>
      <c r="KC125" s="11">
        <v>12431.24054046872</v>
      </c>
      <c r="KD125" s="11">
        <v>12416.702930404357</v>
      </c>
      <c r="KE125" s="11">
        <v>12412.520930932924</v>
      </c>
      <c r="KF125" s="11">
        <v>12419.790417483538</v>
      </c>
      <c r="KG125" s="11">
        <v>12419.406267517794</v>
      </c>
      <c r="KH125" s="11">
        <v>12431.932074979568</v>
      </c>
      <c r="KI125" s="11">
        <v>12428.799040342261</v>
      </c>
      <c r="KJ125" s="11">
        <v>12446.273580137449</v>
      </c>
      <c r="KK125" s="11">
        <v>12447.956030445448</v>
      </c>
      <c r="KL125" s="23"/>
      <c r="KM125" s="11">
        <f>SMALL(Tabela2[[#This Row],[1]:[285]],1)</f>
        <v>0.83458663983971793</v>
      </c>
      <c r="KN125" s="11">
        <f>MATCH(Tabela2[[#This Row],[1° menor]],Tabela2[[#This Row],[1]:[285]],0)</f>
        <v>1</v>
      </c>
      <c r="KO12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25" s="11">
        <f>VLOOKUP(Tabela2[[#This Row],[Shape]],shape!A:D,4,0)+VLOOKUP(Tabela2[[#This Row],[Shape]]+1,shape!A:E,5,0)*Tabela2[[#This Row],[% avanc]]</f>
        <v>3.8776556234191881</v>
      </c>
      <c r="KQ125" s="15">
        <f>Tabela2[[#This Row],[8686,881807]]/Tabela2[[#Headers],[8686,881807]]</f>
        <v>4.4638061269517033E-4</v>
      </c>
      <c r="KR125" s="11">
        <f>Tabela2[[#This Row],[8686,881807]]-KP124</f>
        <v>0</v>
      </c>
      <c r="KS125" s="11">
        <f>(Tabela2[[#This Row],[hora bus]]-H124)*86400</f>
        <v>44.999999832361937</v>
      </c>
      <c r="KT125" s="11">
        <f>Tabela2[[#This Row],[desloc]]/Tabela2[[#This Row],[seconds]]</f>
        <v>0</v>
      </c>
      <c r="KU125" s="11">
        <f>Tabela2[[#This Row],[spd m/s]]*3.6</f>
        <v>0</v>
      </c>
      <c r="KV125" s="23"/>
      <c r="KW125" s="22">
        <f t="shared" si="18"/>
        <v>0</v>
      </c>
      <c r="KX125" s="23">
        <f t="shared" si="19"/>
        <v>0.5</v>
      </c>
      <c r="KY125" s="23">
        <f t="shared" si="20"/>
        <v>1</v>
      </c>
      <c r="KZ125" s="23">
        <f t="shared" si="21"/>
        <v>40</v>
      </c>
      <c r="LA125" s="23">
        <f t="shared" si="22"/>
        <v>0</v>
      </c>
      <c r="LB125" s="23">
        <f t="shared" si="23"/>
        <v>1</v>
      </c>
      <c r="LC125" s="23">
        <f t="shared" si="24"/>
        <v>40</v>
      </c>
      <c r="LD125" s="23">
        <f t="shared" si="25"/>
        <v>0</v>
      </c>
      <c r="LE125" s="23">
        <f t="shared" si="26"/>
        <v>3.8776556234191881</v>
      </c>
      <c r="LF125" s="22">
        <f t="shared" si="35"/>
        <v>0</v>
      </c>
      <c r="LG125" s="23">
        <f t="shared" si="27"/>
        <v>0.5</v>
      </c>
      <c r="LH125" s="23">
        <f t="shared" si="28"/>
        <v>0.5</v>
      </c>
      <c r="LI125" s="23">
        <f t="shared" si="29"/>
        <v>8544.8116110658502</v>
      </c>
      <c r="LJ125" s="23">
        <f t="shared" si="30"/>
        <v>3.8776556234191881</v>
      </c>
      <c r="LK125" s="23">
        <f t="shared" si="31"/>
        <v>0.5</v>
      </c>
      <c r="LL125" s="23">
        <f t="shared" si="32"/>
        <v>0</v>
      </c>
      <c r="LM125" s="23">
        <f t="shared" si="33"/>
        <v>1</v>
      </c>
      <c r="LN125" s="23">
        <f t="shared" si="34"/>
        <v>1</v>
      </c>
    </row>
    <row r="126" spans="1:326" x14ac:dyDescent="0.25">
      <c r="A126" s="22">
        <v>101</v>
      </c>
      <c r="B126" s="22">
        <v>1</v>
      </c>
      <c r="C126" s="23" t="s">
        <v>1404</v>
      </c>
      <c r="D126" s="22">
        <v>332</v>
      </c>
      <c r="E126" s="24">
        <v>0.91111111111111109</v>
      </c>
      <c r="F126" s="23" t="s">
        <v>721</v>
      </c>
      <c r="G126" s="23" t="b">
        <v>1</v>
      </c>
      <c r="H126" s="25">
        <v>43538.910995370374</v>
      </c>
      <c r="I126" s="26" t="s">
        <v>681</v>
      </c>
      <c r="J126" s="23" t="s">
        <v>682</v>
      </c>
      <c r="K126" s="11">
        <f>IF(AND(Tabela2[[#This Row],[hora bus]]=H125,Tabela2[[#This Row],[lat bus]]=I125,Tabela2[[#This Row],[lon bus]]=J125),1,0)</f>
        <v>0</v>
      </c>
      <c r="L126" s="23"/>
      <c r="M126" s="11">
        <v>213</v>
      </c>
      <c r="N126" s="11">
        <v>0.83458663983971793</v>
      </c>
      <c r="O126" s="11">
        <v>1.3984196839489078</v>
      </c>
      <c r="P126" s="11">
        <v>9.4267941257220311</v>
      </c>
      <c r="Q126" s="11">
        <v>19.688773108132185</v>
      </c>
      <c r="R126" s="11">
        <v>75.195397337780264</v>
      </c>
      <c r="S126" s="11">
        <v>159.30451526494889</v>
      </c>
      <c r="T126" s="11">
        <v>180.18195583801287</v>
      </c>
      <c r="U126" s="11">
        <v>199.79338924508923</v>
      </c>
      <c r="V126" s="11">
        <v>211.09716553928146</v>
      </c>
      <c r="W126" s="11">
        <v>227.14293750271159</v>
      </c>
      <c r="X126" s="11">
        <v>239.59169647723874</v>
      </c>
      <c r="Y126" s="11">
        <v>250.11206903549589</v>
      </c>
      <c r="Z126" s="11">
        <v>275.30364977201225</v>
      </c>
      <c r="AA126" s="11">
        <v>294.46895517304961</v>
      </c>
      <c r="AB126" s="11">
        <v>320.19106785367666</v>
      </c>
      <c r="AC126" s="11">
        <v>332.17949791971603</v>
      </c>
      <c r="AD126" s="11">
        <v>348.04076670293443</v>
      </c>
      <c r="AE126" s="11">
        <v>372.23091522388552</v>
      </c>
      <c r="AF126" s="11">
        <v>373.05585750378327</v>
      </c>
      <c r="AG126" s="11">
        <v>433.84569918205443</v>
      </c>
      <c r="AH126" s="11">
        <v>469.02374511556127</v>
      </c>
      <c r="AI126" s="11">
        <v>499.67607388344703</v>
      </c>
      <c r="AJ126" s="11">
        <v>523.47830821792434</v>
      </c>
      <c r="AK126" s="11">
        <v>544.81141607945688</v>
      </c>
      <c r="AL126" s="11">
        <v>559.9004097040812</v>
      </c>
      <c r="AM126" s="11">
        <v>585.98771261657532</v>
      </c>
      <c r="AN126" s="11">
        <v>594.50788944836063</v>
      </c>
      <c r="AO126" s="11">
        <v>599.8950753359245</v>
      </c>
      <c r="AP126" s="11">
        <v>602.43355425919754</v>
      </c>
      <c r="AQ126" s="11">
        <v>609.53499398530153</v>
      </c>
      <c r="AR126" s="11">
        <v>609.5933977620092</v>
      </c>
      <c r="AS126" s="11">
        <v>603.71880286526709</v>
      </c>
      <c r="AT126" s="11">
        <v>609.45835281434404</v>
      </c>
      <c r="AU126" s="11">
        <v>613.60649452394352</v>
      </c>
      <c r="AV126" s="11">
        <v>605.61020293550882</v>
      </c>
      <c r="AW126" s="11">
        <v>608.32810058706082</v>
      </c>
      <c r="AX126" s="11">
        <v>622.97194103037293</v>
      </c>
      <c r="AY126" s="11">
        <v>642.28327131710535</v>
      </c>
      <c r="AZ126" s="11">
        <v>665.20596166221469</v>
      </c>
      <c r="BA126" s="11">
        <v>691.17393543887101</v>
      </c>
      <c r="BB126" s="11">
        <v>724.84333895562133</v>
      </c>
      <c r="BC126" s="11">
        <v>773.63812755161598</v>
      </c>
      <c r="BD126" s="11">
        <v>844.46226035941891</v>
      </c>
      <c r="BE126" s="11">
        <v>911.23618194706376</v>
      </c>
      <c r="BF126" s="11">
        <v>932.86527223275039</v>
      </c>
      <c r="BG126" s="11">
        <v>958.04135839229252</v>
      </c>
      <c r="BH126" s="11">
        <v>1001.7149381650798</v>
      </c>
      <c r="BI126" s="11">
        <v>1024.9959211584271</v>
      </c>
      <c r="BJ126" s="11">
        <v>1048.1727764714142</v>
      </c>
      <c r="BK126" s="11">
        <v>1080.0184074949607</v>
      </c>
      <c r="BL126" s="11">
        <v>1163.4808684345098</v>
      </c>
      <c r="BM126" s="11">
        <v>1429.3703496024175</v>
      </c>
      <c r="BN126" s="11">
        <v>1610.1385446972781</v>
      </c>
      <c r="BO126" s="11">
        <v>1664.0038873728233</v>
      </c>
      <c r="BP126" s="11">
        <v>1794.1242484398404</v>
      </c>
      <c r="BQ126" s="11">
        <v>1818.9378647754288</v>
      </c>
      <c r="BR126" s="11">
        <v>1920.5792764721948</v>
      </c>
      <c r="BS126" s="11">
        <v>2023.456323096907</v>
      </c>
      <c r="BT126" s="11">
        <v>2062.7199622631242</v>
      </c>
      <c r="BU126" s="11">
        <v>2093.7864244056359</v>
      </c>
      <c r="BV126" s="11">
        <v>2172.8574253488505</v>
      </c>
      <c r="BW126" s="11">
        <v>2191.8290547309048</v>
      </c>
      <c r="BX126" s="11">
        <v>2295.4935471481876</v>
      </c>
      <c r="BY126" s="11">
        <v>2324.6369620900828</v>
      </c>
      <c r="BZ126" s="11">
        <v>2412.5365562142952</v>
      </c>
      <c r="CA126" s="11">
        <v>2432.6327643351483</v>
      </c>
      <c r="CB126" s="11">
        <v>2466.8518007263533</v>
      </c>
      <c r="CC126" s="11">
        <v>2515.2508761381587</v>
      </c>
      <c r="CD126" s="11">
        <v>2622.1218445308405</v>
      </c>
      <c r="CE126" s="11">
        <v>2708.3090496803202</v>
      </c>
      <c r="CF126" s="11">
        <v>2796.8178431894862</v>
      </c>
      <c r="CG126" s="11">
        <v>2873.8082765070517</v>
      </c>
      <c r="CH126" s="11">
        <v>3061.6775590172806</v>
      </c>
      <c r="CI126" s="11">
        <v>3133.3825096557152</v>
      </c>
      <c r="CJ126" s="11">
        <v>3320.0285201183906</v>
      </c>
      <c r="CK126" s="11">
        <v>3391.2986814978881</v>
      </c>
      <c r="CL126" s="11">
        <v>3478.6413522149041</v>
      </c>
      <c r="CM126" s="11">
        <v>3505.4667594392477</v>
      </c>
      <c r="CN126" s="11">
        <v>3552.1278475871927</v>
      </c>
      <c r="CO126" s="11">
        <v>3608.1458168222821</v>
      </c>
      <c r="CP126" s="11">
        <v>3687.4332746012733</v>
      </c>
      <c r="CQ126" s="11">
        <v>3737.1928476528274</v>
      </c>
      <c r="CR126" s="11">
        <v>3929.1744458657076</v>
      </c>
      <c r="CS126" s="11">
        <v>4104.0052570842136</v>
      </c>
      <c r="CT126" s="11">
        <v>4176.4577406368426</v>
      </c>
      <c r="CU126" s="11">
        <v>4203.4628929622522</v>
      </c>
      <c r="CV126" s="11">
        <v>4243.0993420587138</v>
      </c>
      <c r="CW126" s="11">
        <v>4338.9296512059445</v>
      </c>
      <c r="CX126" s="11">
        <v>4464.5231926731885</v>
      </c>
      <c r="CY126" s="11">
        <v>4524.2760657256158</v>
      </c>
      <c r="CZ126" s="11">
        <v>4578.6984197787751</v>
      </c>
      <c r="DA126" s="11">
        <v>4625.9862234456259</v>
      </c>
      <c r="DB126" s="11">
        <v>4670.5685961378485</v>
      </c>
      <c r="DC126" s="11">
        <v>4713.1890396674316</v>
      </c>
      <c r="DD126" s="11">
        <v>4798.4137717572912</v>
      </c>
      <c r="DE126" s="11">
        <v>4807.037159512015</v>
      </c>
      <c r="DF126" s="11">
        <v>4833.3595568537676</v>
      </c>
      <c r="DG126" s="11">
        <v>4837.4660928582471</v>
      </c>
      <c r="DH126" s="11">
        <v>4868.9105840188495</v>
      </c>
      <c r="DI126" s="11">
        <v>4890.8441073800923</v>
      </c>
      <c r="DJ126" s="11">
        <v>4933.7892254471935</v>
      </c>
      <c r="DK126" s="11">
        <v>5000.7579650678817</v>
      </c>
      <c r="DL126" s="11">
        <v>5355.0982520495172</v>
      </c>
      <c r="DM126" s="11">
        <v>5481.4636259201425</v>
      </c>
      <c r="DN126" s="11">
        <v>5566.547527242612</v>
      </c>
      <c r="DO126" s="11">
        <v>5659.2630610073802</v>
      </c>
      <c r="DP126" s="11">
        <v>5693.1558385127737</v>
      </c>
      <c r="DQ126" s="11">
        <v>5776.9445825899438</v>
      </c>
      <c r="DR126" s="11">
        <v>5792.6247187292447</v>
      </c>
      <c r="DS126" s="11">
        <v>5803.4741841190025</v>
      </c>
      <c r="DT126" s="11">
        <v>5813.7715248560444</v>
      </c>
      <c r="DU126" s="11">
        <v>5824.9346720622971</v>
      </c>
      <c r="DV126" s="11">
        <v>5825.1745121438535</v>
      </c>
      <c r="DW126" s="11">
        <v>5821.2504329611656</v>
      </c>
      <c r="DX126" s="11">
        <v>5744.9467721272558</v>
      </c>
      <c r="DY126" s="11">
        <v>5825.3656271915142</v>
      </c>
      <c r="DZ126" s="11">
        <v>5822.8710960649087</v>
      </c>
      <c r="EA126" s="11">
        <v>5848.1092840949059</v>
      </c>
      <c r="EB126" s="11">
        <v>5986.6876289379934</v>
      </c>
      <c r="EC126" s="11">
        <v>6020.0909995452303</v>
      </c>
      <c r="ED126" s="11">
        <v>6207.0095294329822</v>
      </c>
      <c r="EE126" s="11">
        <v>6268.6393389472287</v>
      </c>
      <c r="EF126" s="11">
        <v>6478.5792596829533</v>
      </c>
      <c r="EG126" s="11">
        <v>6641.8090630503166</v>
      </c>
      <c r="EH126" s="11">
        <v>6783.6444952193469</v>
      </c>
      <c r="EI126" s="11">
        <v>6896.9965306641579</v>
      </c>
      <c r="EJ126" s="11">
        <v>6959.1088579445704</v>
      </c>
      <c r="EK126" s="11">
        <v>7002.153431776841</v>
      </c>
      <c r="EL126" s="11">
        <v>7073.1953672712252</v>
      </c>
      <c r="EM126" s="11">
        <v>7075.3262845401323</v>
      </c>
      <c r="EN126" s="11">
        <v>7151.6879619664223</v>
      </c>
      <c r="EO126" s="11">
        <v>7240.8180322916714</v>
      </c>
      <c r="EP126" s="11">
        <v>7286.4661372792516</v>
      </c>
      <c r="EQ126" s="11">
        <v>7427.4147993236202</v>
      </c>
      <c r="ER126" s="11">
        <v>7503.528752018271</v>
      </c>
      <c r="ES126" s="11">
        <v>7641.9445001082595</v>
      </c>
      <c r="ET126" s="11">
        <v>7706.9969287432486</v>
      </c>
      <c r="EU126" s="11">
        <v>7783.839371621817</v>
      </c>
      <c r="EV126" s="11">
        <v>7848.003579749442</v>
      </c>
      <c r="EW126" s="11">
        <v>7920.0502191520318</v>
      </c>
      <c r="EX126" s="11">
        <v>8170.1976758281144</v>
      </c>
      <c r="EY126" s="11">
        <v>8253.8507761105539</v>
      </c>
      <c r="EZ126" s="11">
        <v>8427.0913450311855</v>
      </c>
      <c r="FA126" s="11">
        <v>8594.2438038042274</v>
      </c>
      <c r="FB126" s="11">
        <v>8676.6840382255305</v>
      </c>
      <c r="FC126" s="11">
        <v>8717.7247633272764</v>
      </c>
      <c r="FD126" s="11">
        <v>8771.4739760100674</v>
      </c>
      <c r="FE126" s="11">
        <v>8893.6135699383703</v>
      </c>
      <c r="FF126" s="11">
        <v>9065.0338004001496</v>
      </c>
      <c r="FG126" s="11">
        <v>9089.4518895774327</v>
      </c>
      <c r="FH126" s="11">
        <v>9132.4613225008943</v>
      </c>
      <c r="FI126" s="11">
        <v>9213.2517811949929</v>
      </c>
      <c r="FJ126" s="11">
        <v>9258.5529202091093</v>
      </c>
      <c r="FK126" s="11">
        <v>9276.9443705762678</v>
      </c>
      <c r="FL126" s="11">
        <v>9293.0114538271737</v>
      </c>
      <c r="FM126" s="11">
        <v>9300.2906392708373</v>
      </c>
      <c r="FN126" s="11">
        <v>9335.0232682876049</v>
      </c>
      <c r="FO126" s="11">
        <v>9357.4087411423534</v>
      </c>
      <c r="FP126" s="11">
        <v>9382.7990856108881</v>
      </c>
      <c r="FQ126" s="11">
        <v>9409.1385400335821</v>
      </c>
      <c r="FR126" s="11">
        <v>9421.1906549559717</v>
      </c>
      <c r="FS126" s="11">
        <v>9466.7581936920196</v>
      </c>
      <c r="FT126" s="11">
        <v>9539.1484753576369</v>
      </c>
      <c r="FU126" s="11">
        <v>9641.6738222451222</v>
      </c>
      <c r="FV126" s="11">
        <v>9779.017950426427</v>
      </c>
      <c r="FW126" s="11">
        <v>9821.434220159681</v>
      </c>
      <c r="FX126" s="11">
        <v>9838.135513969115</v>
      </c>
      <c r="FY126" s="11">
        <v>9857.4286615768779</v>
      </c>
      <c r="FZ126" s="11">
        <v>9874.2452191986067</v>
      </c>
      <c r="GA126" s="11">
        <v>9901.4547819486997</v>
      </c>
      <c r="GB126" s="11">
        <v>9922.9819174009899</v>
      </c>
      <c r="GC126" s="11">
        <v>9954.0976258923893</v>
      </c>
      <c r="GD126" s="11">
        <v>9988.1420165077998</v>
      </c>
      <c r="GE126" s="11">
        <v>10012.938672110253</v>
      </c>
      <c r="GF126" s="11">
        <v>10033.595547162446</v>
      </c>
      <c r="GG126" s="11">
        <v>10046.287288510401</v>
      </c>
      <c r="GH126" s="11">
        <v>10058.930188944694</v>
      </c>
      <c r="GI126" s="11">
        <v>10061.685839773543</v>
      </c>
      <c r="GJ126" s="11">
        <v>10069.693000556052</v>
      </c>
      <c r="GK126" s="11">
        <v>10072.225767656042</v>
      </c>
      <c r="GL126" s="11">
        <v>10085.43100008395</v>
      </c>
      <c r="GM126" s="11">
        <v>10068.550239778924</v>
      </c>
      <c r="GN126" s="11">
        <v>10074.736454623482</v>
      </c>
      <c r="GO126" s="11">
        <v>10079.642576567499</v>
      </c>
      <c r="GP126" s="11">
        <v>10084.992936379438</v>
      </c>
      <c r="GQ126" s="11">
        <v>10135.150250812301</v>
      </c>
      <c r="GR126" s="11">
        <v>10245.248897921485</v>
      </c>
      <c r="GS126" s="11">
        <v>10388.066699844365</v>
      </c>
      <c r="GT126" s="11">
        <v>10449.516134437868</v>
      </c>
      <c r="GU126" s="11">
        <v>10467.896842447322</v>
      </c>
      <c r="GV126" s="11">
        <v>10492.830609653456</v>
      </c>
      <c r="GW126" s="11">
        <v>10519.601462543904</v>
      </c>
      <c r="GX126" s="11">
        <v>10547.440830723548</v>
      </c>
      <c r="GY126" s="11">
        <v>10567.944609991304</v>
      </c>
      <c r="GZ126" s="11">
        <v>10713.159231175461</v>
      </c>
      <c r="HA126" s="11">
        <v>10734.226971408629</v>
      </c>
      <c r="HB126" s="11">
        <v>10749.920198918937</v>
      </c>
      <c r="HC126" s="11">
        <v>10766.345728825368</v>
      </c>
      <c r="HD126" s="11">
        <v>10778.514271849044</v>
      </c>
      <c r="HE126" s="11">
        <v>10786.519833673112</v>
      </c>
      <c r="HF126" s="11">
        <v>10772.164055953479</v>
      </c>
      <c r="HG126" s="11">
        <v>10808.0281462408</v>
      </c>
      <c r="HH126" s="11">
        <v>10805.218393617286</v>
      </c>
      <c r="HI126" s="11">
        <v>10824.937222917126</v>
      </c>
      <c r="HJ126" s="11">
        <v>10829.478183856889</v>
      </c>
      <c r="HK126" s="11">
        <v>10815.249208961885</v>
      </c>
      <c r="HL126" s="11">
        <v>10801.9635334499</v>
      </c>
      <c r="HM126" s="11">
        <v>10748.055877674638</v>
      </c>
      <c r="HN126" s="11">
        <v>10675.226257243699</v>
      </c>
      <c r="HO126" s="11">
        <v>10616.797962526314</v>
      </c>
      <c r="HP126" s="11">
        <v>10624.131374686811</v>
      </c>
      <c r="HQ126" s="11">
        <v>10611.127200117844</v>
      </c>
      <c r="HR126" s="11">
        <v>10507.120910763781</v>
      </c>
      <c r="HS126" s="11">
        <v>10501.959530384433</v>
      </c>
      <c r="HT126" s="11">
        <v>10503.380998434217</v>
      </c>
      <c r="HU126" s="11">
        <v>10459.233620469293</v>
      </c>
      <c r="HV126" s="11">
        <v>10453.396412270602</v>
      </c>
      <c r="HW126" s="11">
        <v>10453.196700018136</v>
      </c>
      <c r="HX126" s="11">
        <v>10458.037755011774</v>
      </c>
      <c r="HY126" s="11">
        <v>10464.465320736488</v>
      </c>
      <c r="HZ126" s="11">
        <v>10463.582721919323</v>
      </c>
      <c r="IA126" s="11">
        <v>10555.599234303039</v>
      </c>
      <c r="IB126" s="11">
        <v>10665.179016159778</v>
      </c>
      <c r="IC126" s="11">
        <v>10699.461477296431</v>
      </c>
      <c r="ID126" s="11">
        <v>10734.401411436105</v>
      </c>
      <c r="IE126" s="11">
        <v>10764.842637469441</v>
      </c>
      <c r="IF126" s="11">
        <v>10788.809487309522</v>
      </c>
      <c r="IG126" s="11">
        <v>10893.508794984076</v>
      </c>
      <c r="IH126" s="11">
        <v>10919.815974389829</v>
      </c>
      <c r="II126" s="11">
        <v>10956.832605345633</v>
      </c>
      <c r="IJ126" s="11">
        <v>10989.666307677073</v>
      </c>
      <c r="IK126" s="11">
        <v>11038.487673130592</v>
      </c>
      <c r="IL126" s="11">
        <v>11075.926791218846</v>
      </c>
      <c r="IM126" s="11">
        <v>11116.926617451812</v>
      </c>
      <c r="IN126" s="11">
        <v>11177.721404388481</v>
      </c>
      <c r="IO126" s="11">
        <v>11312.276911003804</v>
      </c>
      <c r="IP126" s="11">
        <v>11343.632583027649</v>
      </c>
      <c r="IQ126" s="11">
        <v>11342.116648052108</v>
      </c>
      <c r="IR126" s="11">
        <v>11389.92538944361</v>
      </c>
      <c r="IS126" s="11">
        <v>11451.607982184751</v>
      </c>
      <c r="IT126" s="11">
        <v>11488.088840226816</v>
      </c>
      <c r="IU126" s="11">
        <v>11509.229065980831</v>
      </c>
      <c r="IV126" s="11">
        <v>11525.566108350193</v>
      </c>
      <c r="IW126" s="11">
        <v>11530.894620254085</v>
      </c>
      <c r="IX126" s="11">
        <v>11540.412080816301</v>
      </c>
      <c r="IY126" s="11">
        <v>11559.767237170692</v>
      </c>
      <c r="IZ126" s="11">
        <v>11598.021107070694</v>
      </c>
      <c r="JA126" s="11">
        <v>11644.276268095444</v>
      </c>
      <c r="JB126" s="11">
        <v>11732.382922355064</v>
      </c>
      <c r="JC126" s="11">
        <v>11840.096435748903</v>
      </c>
      <c r="JD126" s="11">
        <v>11921.442572214779</v>
      </c>
      <c r="JE126" s="11">
        <v>11941.96712556025</v>
      </c>
      <c r="JF126" s="11">
        <v>11957.586502006563</v>
      </c>
      <c r="JG126" s="11">
        <v>11960.440759779864</v>
      </c>
      <c r="JH126" s="11">
        <v>12043.869779985902</v>
      </c>
      <c r="JI126" s="11">
        <v>12090.828793968145</v>
      </c>
      <c r="JJ126" s="11">
        <v>12099.207356850964</v>
      </c>
      <c r="JK126" s="11">
        <v>12064.187835913004</v>
      </c>
      <c r="JL126" s="11">
        <v>12106.644589823976</v>
      </c>
      <c r="JM126" s="11">
        <v>12102.558724647608</v>
      </c>
      <c r="JN126" s="11">
        <v>12044.349310296213</v>
      </c>
      <c r="JO126" s="11">
        <v>12147.414606839688</v>
      </c>
      <c r="JP126" s="11">
        <v>12239.360545986052</v>
      </c>
      <c r="JQ126" s="11">
        <v>12252.546981648733</v>
      </c>
      <c r="JR126" s="11">
        <v>12299.233013174477</v>
      </c>
      <c r="JS126" s="11">
        <v>12339.324485688019</v>
      </c>
      <c r="JT126" s="11">
        <v>12471.100725768529</v>
      </c>
      <c r="JU126" s="11">
        <v>12532.427515146897</v>
      </c>
      <c r="JV126" s="11">
        <v>12507.673831402115</v>
      </c>
      <c r="JW126" s="11">
        <v>12457.455614308014</v>
      </c>
      <c r="JX126" s="11">
        <v>12464.355269788801</v>
      </c>
      <c r="JY126" s="11">
        <v>12461.100810222477</v>
      </c>
      <c r="JZ126" s="11">
        <v>12451.973772389019</v>
      </c>
      <c r="KA126" s="11">
        <v>12446.429094667041</v>
      </c>
      <c r="KB126" s="11">
        <v>12443.001658813047</v>
      </c>
      <c r="KC126" s="11">
        <v>12431.24054046872</v>
      </c>
      <c r="KD126" s="11">
        <v>12416.702930404357</v>
      </c>
      <c r="KE126" s="11">
        <v>12412.520930932924</v>
      </c>
      <c r="KF126" s="11">
        <v>12419.790417483538</v>
      </c>
      <c r="KG126" s="11">
        <v>12419.406267517794</v>
      </c>
      <c r="KH126" s="11">
        <v>12431.932074979568</v>
      </c>
      <c r="KI126" s="11">
        <v>12428.799040342261</v>
      </c>
      <c r="KJ126" s="11">
        <v>12446.273580137449</v>
      </c>
      <c r="KK126" s="11">
        <v>12447.956030445448</v>
      </c>
      <c r="KL126" s="23"/>
      <c r="KM126" s="11">
        <f>SMALL(Tabela2[[#This Row],[1]:[285]],1)</f>
        <v>0.83458663983971793</v>
      </c>
      <c r="KN126" s="11">
        <f>MATCH(Tabela2[[#This Row],[1° menor]],Tabela2[[#This Row],[1]:[285]],0)</f>
        <v>1</v>
      </c>
      <c r="KO12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26" s="11">
        <f>VLOOKUP(Tabela2[[#This Row],[Shape]],shape!A:D,4,0)+VLOOKUP(Tabela2[[#This Row],[Shape]]+1,shape!A:E,5,0)*Tabela2[[#This Row],[% avanc]]</f>
        <v>3.8776556234191881</v>
      </c>
      <c r="KQ126" s="15">
        <f>Tabela2[[#This Row],[8686,881807]]/Tabela2[[#Headers],[8686,881807]]</f>
        <v>4.4638061269517033E-4</v>
      </c>
      <c r="KR126" s="11">
        <f>Tabela2[[#This Row],[8686,881807]]-KP125</f>
        <v>0</v>
      </c>
      <c r="KS126" s="11">
        <f>(Tabela2[[#This Row],[hora bus]]-H125)*86400</f>
        <v>44.000000227242708</v>
      </c>
      <c r="KT126" s="11">
        <f>Tabela2[[#This Row],[desloc]]/Tabela2[[#This Row],[seconds]]</f>
        <v>0</v>
      </c>
      <c r="KU126" s="11">
        <f>Tabela2[[#This Row],[spd m/s]]*3.6</f>
        <v>0</v>
      </c>
      <c r="KV126" s="23"/>
      <c r="KW126" s="22">
        <f t="shared" si="18"/>
        <v>0</v>
      </c>
      <c r="KX126" s="23">
        <f t="shared" si="19"/>
        <v>0.5</v>
      </c>
      <c r="KY126" s="23">
        <f t="shared" si="20"/>
        <v>1</v>
      </c>
      <c r="KZ126" s="23">
        <f t="shared" si="21"/>
        <v>39</v>
      </c>
      <c r="LA126" s="23">
        <f t="shared" si="22"/>
        <v>0</v>
      </c>
      <c r="LB126" s="23">
        <f t="shared" si="23"/>
        <v>1</v>
      </c>
      <c r="LC126" s="23">
        <f t="shared" si="24"/>
        <v>39</v>
      </c>
      <c r="LD126" s="23">
        <f t="shared" si="25"/>
        <v>0</v>
      </c>
      <c r="LE126" s="23">
        <f t="shared" si="26"/>
        <v>3.8776556234191881</v>
      </c>
      <c r="LF126" s="22">
        <f t="shared" si="35"/>
        <v>0</v>
      </c>
      <c r="LG126" s="23">
        <f t="shared" si="27"/>
        <v>0.5</v>
      </c>
      <c r="LH126" s="23">
        <f t="shared" si="28"/>
        <v>0.5</v>
      </c>
      <c r="LI126" s="23">
        <f t="shared" si="29"/>
        <v>8544.8116110658502</v>
      </c>
      <c r="LJ126" s="23">
        <f t="shared" si="30"/>
        <v>3.8776556234191881</v>
      </c>
      <c r="LK126" s="23">
        <f t="shared" si="31"/>
        <v>0.5</v>
      </c>
      <c r="LL126" s="23">
        <f t="shared" si="32"/>
        <v>0</v>
      </c>
      <c r="LM126" s="23">
        <f t="shared" si="33"/>
        <v>1</v>
      </c>
      <c r="LN126" s="23">
        <f t="shared" si="34"/>
        <v>1</v>
      </c>
    </row>
    <row r="127" spans="1:326" x14ac:dyDescent="0.25">
      <c r="A127" s="22">
        <v>102</v>
      </c>
      <c r="B127" s="22">
        <v>1</v>
      </c>
      <c r="C127" s="23" t="s">
        <v>1407</v>
      </c>
      <c r="D127" s="22">
        <v>332</v>
      </c>
      <c r="E127" s="24">
        <v>0.91111111111111109</v>
      </c>
      <c r="F127" s="23" t="s">
        <v>721</v>
      </c>
      <c r="G127" s="23" t="b">
        <v>1</v>
      </c>
      <c r="H127" s="25">
        <v>43538.911527777775</v>
      </c>
      <c r="I127" s="26" t="s">
        <v>681</v>
      </c>
      <c r="J127" s="23" t="s">
        <v>682</v>
      </c>
      <c r="K127" s="11">
        <f>IF(AND(Tabela2[[#This Row],[hora bus]]=H126,Tabela2[[#This Row],[lat bus]]=I126,Tabela2[[#This Row],[lon bus]]=J126),1,0)</f>
        <v>0</v>
      </c>
      <c r="L127" s="23"/>
      <c r="M127" s="11">
        <v>215</v>
      </c>
      <c r="N127" s="11">
        <v>0.83458663983971793</v>
      </c>
      <c r="O127" s="11">
        <v>1.3984196839489078</v>
      </c>
      <c r="P127" s="11">
        <v>9.4267941257220311</v>
      </c>
      <c r="Q127" s="11">
        <v>19.688773108132185</v>
      </c>
      <c r="R127" s="11">
        <v>75.195397337780264</v>
      </c>
      <c r="S127" s="11">
        <v>159.30451526494889</v>
      </c>
      <c r="T127" s="11">
        <v>180.18195583801287</v>
      </c>
      <c r="U127" s="11">
        <v>199.79338924508923</v>
      </c>
      <c r="V127" s="11">
        <v>211.09716553928146</v>
      </c>
      <c r="W127" s="11">
        <v>227.14293750271159</v>
      </c>
      <c r="X127" s="11">
        <v>239.59169647723874</v>
      </c>
      <c r="Y127" s="11">
        <v>250.11206903549589</v>
      </c>
      <c r="Z127" s="11">
        <v>275.30364977201225</v>
      </c>
      <c r="AA127" s="11">
        <v>294.46895517304961</v>
      </c>
      <c r="AB127" s="11">
        <v>320.19106785367666</v>
      </c>
      <c r="AC127" s="11">
        <v>332.17949791971603</v>
      </c>
      <c r="AD127" s="11">
        <v>348.04076670293443</v>
      </c>
      <c r="AE127" s="11">
        <v>372.23091522388552</v>
      </c>
      <c r="AF127" s="11">
        <v>373.05585750378327</v>
      </c>
      <c r="AG127" s="11">
        <v>433.84569918205443</v>
      </c>
      <c r="AH127" s="11">
        <v>469.02374511556127</v>
      </c>
      <c r="AI127" s="11">
        <v>499.67607388344703</v>
      </c>
      <c r="AJ127" s="11">
        <v>523.47830821792434</v>
      </c>
      <c r="AK127" s="11">
        <v>544.81141607945688</v>
      </c>
      <c r="AL127" s="11">
        <v>559.9004097040812</v>
      </c>
      <c r="AM127" s="11">
        <v>585.98771261657532</v>
      </c>
      <c r="AN127" s="11">
        <v>594.50788944836063</v>
      </c>
      <c r="AO127" s="11">
        <v>599.8950753359245</v>
      </c>
      <c r="AP127" s="11">
        <v>602.43355425919754</v>
      </c>
      <c r="AQ127" s="11">
        <v>609.53499398530153</v>
      </c>
      <c r="AR127" s="11">
        <v>609.5933977620092</v>
      </c>
      <c r="AS127" s="11">
        <v>603.71880286526709</v>
      </c>
      <c r="AT127" s="11">
        <v>609.45835281434404</v>
      </c>
      <c r="AU127" s="11">
        <v>613.60649452394352</v>
      </c>
      <c r="AV127" s="11">
        <v>605.61020293550882</v>
      </c>
      <c r="AW127" s="11">
        <v>608.32810058706082</v>
      </c>
      <c r="AX127" s="11">
        <v>622.97194103037293</v>
      </c>
      <c r="AY127" s="11">
        <v>642.28327131710535</v>
      </c>
      <c r="AZ127" s="11">
        <v>665.20596166221469</v>
      </c>
      <c r="BA127" s="11">
        <v>691.17393543887101</v>
      </c>
      <c r="BB127" s="11">
        <v>724.84333895562133</v>
      </c>
      <c r="BC127" s="11">
        <v>773.63812755161598</v>
      </c>
      <c r="BD127" s="11">
        <v>844.46226035941891</v>
      </c>
      <c r="BE127" s="11">
        <v>911.23618194706376</v>
      </c>
      <c r="BF127" s="11">
        <v>932.86527223275039</v>
      </c>
      <c r="BG127" s="11">
        <v>958.04135839229252</v>
      </c>
      <c r="BH127" s="11">
        <v>1001.7149381650798</v>
      </c>
      <c r="BI127" s="11">
        <v>1024.9959211584271</v>
      </c>
      <c r="BJ127" s="11">
        <v>1048.1727764714142</v>
      </c>
      <c r="BK127" s="11">
        <v>1080.0184074949607</v>
      </c>
      <c r="BL127" s="11">
        <v>1163.4808684345098</v>
      </c>
      <c r="BM127" s="11">
        <v>1429.3703496024175</v>
      </c>
      <c r="BN127" s="11">
        <v>1610.1385446972781</v>
      </c>
      <c r="BO127" s="11">
        <v>1664.0038873728233</v>
      </c>
      <c r="BP127" s="11">
        <v>1794.1242484398404</v>
      </c>
      <c r="BQ127" s="11">
        <v>1818.9378647754288</v>
      </c>
      <c r="BR127" s="11">
        <v>1920.5792764721948</v>
      </c>
      <c r="BS127" s="11">
        <v>2023.456323096907</v>
      </c>
      <c r="BT127" s="11">
        <v>2062.7199622631242</v>
      </c>
      <c r="BU127" s="11">
        <v>2093.7864244056359</v>
      </c>
      <c r="BV127" s="11">
        <v>2172.8574253488505</v>
      </c>
      <c r="BW127" s="11">
        <v>2191.8290547309048</v>
      </c>
      <c r="BX127" s="11">
        <v>2295.4935471481876</v>
      </c>
      <c r="BY127" s="11">
        <v>2324.6369620900828</v>
      </c>
      <c r="BZ127" s="11">
        <v>2412.5365562142952</v>
      </c>
      <c r="CA127" s="11">
        <v>2432.6327643351483</v>
      </c>
      <c r="CB127" s="11">
        <v>2466.8518007263533</v>
      </c>
      <c r="CC127" s="11">
        <v>2515.2508761381587</v>
      </c>
      <c r="CD127" s="11">
        <v>2622.1218445308405</v>
      </c>
      <c r="CE127" s="11">
        <v>2708.3090496803202</v>
      </c>
      <c r="CF127" s="11">
        <v>2796.8178431894862</v>
      </c>
      <c r="CG127" s="11">
        <v>2873.8082765070517</v>
      </c>
      <c r="CH127" s="11">
        <v>3061.6775590172806</v>
      </c>
      <c r="CI127" s="11">
        <v>3133.3825096557152</v>
      </c>
      <c r="CJ127" s="11">
        <v>3320.0285201183906</v>
      </c>
      <c r="CK127" s="11">
        <v>3391.2986814978881</v>
      </c>
      <c r="CL127" s="11">
        <v>3478.6413522149041</v>
      </c>
      <c r="CM127" s="11">
        <v>3505.4667594392477</v>
      </c>
      <c r="CN127" s="11">
        <v>3552.1278475871927</v>
      </c>
      <c r="CO127" s="11">
        <v>3608.1458168222821</v>
      </c>
      <c r="CP127" s="11">
        <v>3687.4332746012733</v>
      </c>
      <c r="CQ127" s="11">
        <v>3737.1928476528274</v>
      </c>
      <c r="CR127" s="11">
        <v>3929.1744458657076</v>
      </c>
      <c r="CS127" s="11">
        <v>4104.0052570842136</v>
      </c>
      <c r="CT127" s="11">
        <v>4176.4577406368426</v>
      </c>
      <c r="CU127" s="11">
        <v>4203.4628929622522</v>
      </c>
      <c r="CV127" s="11">
        <v>4243.0993420587138</v>
      </c>
      <c r="CW127" s="11">
        <v>4338.9296512059445</v>
      </c>
      <c r="CX127" s="11">
        <v>4464.5231926731885</v>
      </c>
      <c r="CY127" s="11">
        <v>4524.2760657256158</v>
      </c>
      <c r="CZ127" s="11">
        <v>4578.6984197787751</v>
      </c>
      <c r="DA127" s="11">
        <v>4625.9862234456259</v>
      </c>
      <c r="DB127" s="11">
        <v>4670.5685961378485</v>
      </c>
      <c r="DC127" s="11">
        <v>4713.1890396674316</v>
      </c>
      <c r="DD127" s="11">
        <v>4798.4137717572912</v>
      </c>
      <c r="DE127" s="11">
        <v>4807.037159512015</v>
      </c>
      <c r="DF127" s="11">
        <v>4833.3595568537676</v>
      </c>
      <c r="DG127" s="11">
        <v>4837.4660928582471</v>
      </c>
      <c r="DH127" s="11">
        <v>4868.9105840188495</v>
      </c>
      <c r="DI127" s="11">
        <v>4890.8441073800923</v>
      </c>
      <c r="DJ127" s="11">
        <v>4933.7892254471935</v>
      </c>
      <c r="DK127" s="11">
        <v>5000.7579650678817</v>
      </c>
      <c r="DL127" s="11">
        <v>5355.0982520495172</v>
      </c>
      <c r="DM127" s="11">
        <v>5481.4636259201425</v>
      </c>
      <c r="DN127" s="11">
        <v>5566.547527242612</v>
      </c>
      <c r="DO127" s="11">
        <v>5659.2630610073802</v>
      </c>
      <c r="DP127" s="11">
        <v>5693.1558385127737</v>
      </c>
      <c r="DQ127" s="11">
        <v>5776.9445825899438</v>
      </c>
      <c r="DR127" s="11">
        <v>5792.6247187292447</v>
      </c>
      <c r="DS127" s="11">
        <v>5803.4741841190025</v>
      </c>
      <c r="DT127" s="11">
        <v>5813.7715248560444</v>
      </c>
      <c r="DU127" s="11">
        <v>5824.9346720622971</v>
      </c>
      <c r="DV127" s="11">
        <v>5825.1745121438535</v>
      </c>
      <c r="DW127" s="11">
        <v>5821.2504329611656</v>
      </c>
      <c r="DX127" s="11">
        <v>5744.9467721272558</v>
      </c>
      <c r="DY127" s="11">
        <v>5825.3656271915142</v>
      </c>
      <c r="DZ127" s="11">
        <v>5822.8710960649087</v>
      </c>
      <c r="EA127" s="11">
        <v>5848.1092840949059</v>
      </c>
      <c r="EB127" s="11">
        <v>5986.6876289379934</v>
      </c>
      <c r="EC127" s="11">
        <v>6020.0909995452303</v>
      </c>
      <c r="ED127" s="11">
        <v>6207.0095294329822</v>
      </c>
      <c r="EE127" s="11">
        <v>6268.6393389472287</v>
      </c>
      <c r="EF127" s="11">
        <v>6478.5792596829533</v>
      </c>
      <c r="EG127" s="11">
        <v>6641.8090630503166</v>
      </c>
      <c r="EH127" s="11">
        <v>6783.6444952193469</v>
      </c>
      <c r="EI127" s="11">
        <v>6896.9965306641579</v>
      </c>
      <c r="EJ127" s="11">
        <v>6959.1088579445704</v>
      </c>
      <c r="EK127" s="11">
        <v>7002.153431776841</v>
      </c>
      <c r="EL127" s="11">
        <v>7073.1953672712252</v>
      </c>
      <c r="EM127" s="11">
        <v>7075.3262845401323</v>
      </c>
      <c r="EN127" s="11">
        <v>7151.6879619664223</v>
      </c>
      <c r="EO127" s="11">
        <v>7240.8180322916714</v>
      </c>
      <c r="EP127" s="11">
        <v>7286.4661372792516</v>
      </c>
      <c r="EQ127" s="11">
        <v>7427.4147993236202</v>
      </c>
      <c r="ER127" s="11">
        <v>7503.528752018271</v>
      </c>
      <c r="ES127" s="11">
        <v>7641.9445001082595</v>
      </c>
      <c r="ET127" s="11">
        <v>7706.9969287432486</v>
      </c>
      <c r="EU127" s="11">
        <v>7783.839371621817</v>
      </c>
      <c r="EV127" s="11">
        <v>7848.003579749442</v>
      </c>
      <c r="EW127" s="11">
        <v>7920.0502191520318</v>
      </c>
      <c r="EX127" s="11">
        <v>8170.1976758281144</v>
      </c>
      <c r="EY127" s="11">
        <v>8253.8507761105539</v>
      </c>
      <c r="EZ127" s="11">
        <v>8427.0913450311855</v>
      </c>
      <c r="FA127" s="11">
        <v>8594.2438038042274</v>
      </c>
      <c r="FB127" s="11">
        <v>8676.6840382255305</v>
      </c>
      <c r="FC127" s="11">
        <v>8717.7247633272764</v>
      </c>
      <c r="FD127" s="11">
        <v>8771.4739760100674</v>
      </c>
      <c r="FE127" s="11">
        <v>8893.6135699383703</v>
      </c>
      <c r="FF127" s="11">
        <v>9065.0338004001496</v>
      </c>
      <c r="FG127" s="11">
        <v>9089.4518895774327</v>
      </c>
      <c r="FH127" s="11">
        <v>9132.4613225008943</v>
      </c>
      <c r="FI127" s="11">
        <v>9213.2517811949929</v>
      </c>
      <c r="FJ127" s="11">
        <v>9258.5529202091093</v>
      </c>
      <c r="FK127" s="11">
        <v>9276.9443705762678</v>
      </c>
      <c r="FL127" s="11">
        <v>9293.0114538271737</v>
      </c>
      <c r="FM127" s="11">
        <v>9300.2906392708373</v>
      </c>
      <c r="FN127" s="11">
        <v>9335.0232682876049</v>
      </c>
      <c r="FO127" s="11">
        <v>9357.4087411423534</v>
      </c>
      <c r="FP127" s="11">
        <v>9382.7990856108881</v>
      </c>
      <c r="FQ127" s="11">
        <v>9409.1385400335821</v>
      </c>
      <c r="FR127" s="11">
        <v>9421.1906549559717</v>
      </c>
      <c r="FS127" s="11">
        <v>9466.7581936920196</v>
      </c>
      <c r="FT127" s="11">
        <v>9539.1484753576369</v>
      </c>
      <c r="FU127" s="11">
        <v>9641.6738222451222</v>
      </c>
      <c r="FV127" s="11">
        <v>9779.017950426427</v>
      </c>
      <c r="FW127" s="11">
        <v>9821.434220159681</v>
      </c>
      <c r="FX127" s="11">
        <v>9838.135513969115</v>
      </c>
      <c r="FY127" s="11">
        <v>9857.4286615768779</v>
      </c>
      <c r="FZ127" s="11">
        <v>9874.2452191986067</v>
      </c>
      <c r="GA127" s="11">
        <v>9901.4547819486997</v>
      </c>
      <c r="GB127" s="11">
        <v>9922.9819174009899</v>
      </c>
      <c r="GC127" s="11">
        <v>9954.0976258923893</v>
      </c>
      <c r="GD127" s="11">
        <v>9988.1420165077998</v>
      </c>
      <c r="GE127" s="11">
        <v>10012.938672110253</v>
      </c>
      <c r="GF127" s="11">
        <v>10033.595547162446</v>
      </c>
      <c r="GG127" s="11">
        <v>10046.287288510401</v>
      </c>
      <c r="GH127" s="11">
        <v>10058.930188944694</v>
      </c>
      <c r="GI127" s="11">
        <v>10061.685839773543</v>
      </c>
      <c r="GJ127" s="11">
        <v>10069.693000556052</v>
      </c>
      <c r="GK127" s="11">
        <v>10072.225767656042</v>
      </c>
      <c r="GL127" s="11">
        <v>10085.43100008395</v>
      </c>
      <c r="GM127" s="11">
        <v>10068.550239778924</v>
      </c>
      <c r="GN127" s="11">
        <v>10074.736454623482</v>
      </c>
      <c r="GO127" s="11">
        <v>10079.642576567499</v>
      </c>
      <c r="GP127" s="11">
        <v>10084.992936379438</v>
      </c>
      <c r="GQ127" s="11">
        <v>10135.150250812301</v>
      </c>
      <c r="GR127" s="11">
        <v>10245.248897921485</v>
      </c>
      <c r="GS127" s="11">
        <v>10388.066699844365</v>
      </c>
      <c r="GT127" s="11">
        <v>10449.516134437868</v>
      </c>
      <c r="GU127" s="11">
        <v>10467.896842447322</v>
      </c>
      <c r="GV127" s="11">
        <v>10492.830609653456</v>
      </c>
      <c r="GW127" s="11">
        <v>10519.601462543904</v>
      </c>
      <c r="GX127" s="11">
        <v>10547.440830723548</v>
      </c>
      <c r="GY127" s="11">
        <v>10567.944609991304</v>
      </c>
      <c r="GZ127" s="11">
        <v>10713.159231175461</v>
      </c>
      <c r="HA127" s="11">
        <v>10734.226971408629</v>
      </c>
      <c r="HB127" s="11">
        <v>10749.920198918937</v>
      </c>
      <c r="HC127" s="11">
        <v>10766.345728825368</v>
      </c>
      <c r="HD127" s="11">
        <v>10778.514271849044</v>
      </c>
      <c r="HE127" s="11">
        <v>10786.519833673112</v>
      </c>
      <c r="HF127" s="11">
        <v>10772.164055953479</v>
      </c>
      <c r="HG127" s="11">
        <v>10808.0281462408</v>
      </c>
      <c r="HH127" s="11">
        <v>10805.218393617286</v>
      </c>
      <c r="HI127" s="11">
        <v>10824.937222917126</v>
      </c>
      <c r="HJ127" s="11">
        <v>10829.478183856889</v>
      </c>
      <c r="HK127" s="11">
        <v>10815.249208961885</v>
      </c>
      <c r="HL127" s="11">
        <v>10801.9635334499</v>
      </c>
      <c r="HM127" s="11">
        <v>10748.055877674638</v>
      </c>
      <c r="HN127" s="11">
        <v>10675.226257243699</v>
      </c>
      <c r="HO127" s="11">
        <v>10616.797962526314</v>
      </c>
      <c r="HP127" s="11">
        <v>10624.131374686811</v>
      </c>
      <c r="HQ127" s="11">
        <v>10611.127200117844</v>
      </c>
      <c r="HR127" s="11">
        <v>10507.120910763781</v>
      </c>
      <c r="HS127" s="11">
        <v>10501.959530384433</v>
      </c>
      <c r="HT127" s="11">
        <v>10503.380998434217</v>
      </c>
      <c r="HU127" s="11">
        <v>10459.233620469293</v>
      </c>
      <c r="HV127" s="11">
        <v>10453.396412270602</v>
      </c>
      <c r="HW127" s="11">
        <v>10453.196700018136</v>
      </c>
      <c r="HX127" s="11">
        <v>10458.037755011774</v>
      </c>
      <c r="HY127" s="11">
        <v>10464.465320736488</v>
      </c>
      <c r="HZ127" s="11">
        <v>10463.582721919323</v>
      </c>
      <c r="IA127" s="11">
        <v>10555.599234303039</v>
      </c>
      <c r="IB127" s="11">
        <v>10665.179016159778</v>
      </c>
      <c r="IC127" s="11">
        <v>10699.461477296431</v>
      </c>
      <c r="ID127" s="11">
        <v>10734.401411436105</v>
      </c>
      <c r="IE127" s="11">
        <v>10764.842637469441</v>
      </c>
      <c r="IF127" s="11">
        <v>10788.809487309522</v>
      </c>
      <c r="IG127" s="11">
        <v>10893.508794984076</v>
      </c>
      <c r="IH127" s="11">
        <v>10919.815974389829</v>
      </c>
      <c r="II127" s="11">
        <v>10956.832605345633</v>
      </c>
      <c r="IJ127" s="11">
        <v>10989.666307677073</v>
      </c>
      <c r="IK127" s="11">
        <v>11038.487673130592</v>
      </c>
      <c r="IL127" s="11">
        <v>11075.926791218846</v>
      </c>
      <c r="IM127" s="11">
        <v>11116.926617451812</v>
      </c>
      <c r="IN127" s="11">
        <v>11177.721404388481</v>
      </c>
      <c r="IO127" s="11">
        <v>11312.276911003804</v>
      </c>
      <c r="IP127" s="11">
        <v>11343.632583027649</v>
      </c>
      <c r="IQ127" s="11">
        <v>11342.116648052108</v>
      </c>
      <c r="IR127" s="11">
        <v>11389.92538944361</v>
      </c>
      <c r="IS127" s="11">
        <v>11451.607982184751</v>
      </c>
      <c r="IT127" s="11">
        <v>11488.088840226816</v>
      </c>
      <c r="IU127" s="11">
        <v>11509.229065980831</v>
      </c>
      <c r="IV127" s="11">
        <v>11525.566108350193</v>
      </c>
      <c r="IW127" s="11">
        <v>11530.894620254085</v>
      </c>
      <c r="IX127" s="11">
        <v>11540.412080816301</v>
      </c>
      <c r="IY127" s="11">
        <v>11559.767237170692</v>
      </c>
      <c r="IZ127" s="11">
        <v>11598.021107070694</v>
      </c>
      <c r="JA127" s="11">
        <v>11644.276268095444</v>
      </c>
      <c r="JB127" s="11">
        <v>11732.382922355064</v>
      </c>
      <c r="JC127" s="11">
        <v>11840.096435748903</v>
      </c>
      <c r="JD127" s="11">
        <v>11921.442572214779</v>
      </c>
      <c r="JE127" s="11">
        <v>11941.96712556025</v>
      </c>
      <c r="JF127" s="11">
        <v>11957.586502006563</v>
      </c>
      <c r="JG127" s="11">
        <v>11960.440759779864</v>
      </c>
      <c r="JH127" s="11">
        <v>12043.869779985902</v>
      </c>
      <c r="JI127" s="11">
        <v>12090.828793968145</v>
      </c>
      <c r="JJ127" s="11">
        <v>12099.207356850964</v>
      </c>
      <c r="JK127" s="11">
        <v>12064.187835913004</v>
      </c>
      <c r="JL127" s="11">
        <v>12106.644589823976</v>
      </c>
      <c r="JM127" s="11">
        <v>12102.558724647608</v>
      </c>
      <c r="JN127" s="11">
        <v>12044.349310296213</v>
      </c>
      <c r="JO127" s="11">
        <v>12147.414606839688</v>
      </c>
      <c r="JP127" s="11">
        <v>12239.360545986052</v>
      </c>
      <c r="JQ127" s="11">
        <v>12252.546981648733</v>
      </c>
      <c r="JR127" s="11">
        <v>12299.233013174477</v>
      </c>
      <c r="JS127" s="11">
        <v>12339.324485688019</v>
      </c>
      <c r="JT127" s="11">
        <v>12471.100725768529</v>
      </c>
      <c r="JU127" s="11">
        <v>12532.427515146897</v>
      </c>
      <c r="JV127" s="11">
        <v>12507.673831402115</v>
      </c>
      <c r="JW127" s="11">
        <v>12457.455614308014</v>
      </c>
      <c r="JX127" s="11">
        <v>12464.355269788801</v>
      </c>
      <c r="JY127" s="11">
        <v>12461.100810222477</v>
      </c>
      <c r="JZ127" s="11">
        <v>12451.973772389019</v>
      </c>
      <c r="KA127" s="11">
        <v>12446.429094667041</v>
      </c>
      <c r="KB127" s="11">
        <v>12443.001658813047</v>
      </c>
      <c r="KC127" s="11">
        <v>12431.24054046872</v>
      </c>
      <c r="KD127" s="11">
        <v>12416.702930404357</v>
      </c>
      <c r="KE127" s="11">
        <v>12412.520930932924</v>
      </c>
      <c r="KF127" s="11">
        <v>12419.790417483538</v>
      </c>
      <c r="KG127" s="11">
        <v>12419.406267517794</v>
      </c>
      <c r="KH127" s="11">
        <v>12431.932074979568</v>
      </c>
      <c r="KI127" s="11">
        <v>12428.799040342261</v>
      </c>
      <c r="KJ127" s="11">
        <v>12446.273580137449</v>
      </c>
      <c r="KK127" s="11">
        <v>12447.956030445448</v>
      </c>
      <c r="KL127" s="23"/>
      <c r="KM127" s="11">
        <f>SMALL(Tabela2[[#This Row],[1]:[285]],1)</f>
        <v>0.83458663983971793</v>
      </c>
      <c r="KN127" s="11">
        <f>MATCH(Tabela2[[#This Row],[1° menor]],Tabela2[[#This Row],[1]:[285]],0)</f>
        <v>1</v>
      </c>
      <c r="KO12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27" s="11">
        <f>VLOOKUP(Tabela2[[#This Row],[Shape]],shape!A:D,4,0)+VLOOKUP(Tabela2[[#This Row],[Shape]]+1,shape!A:E,5,0)*Tabela2[[#This Row],[% avanc]]</f>
        <v>3.8776556234191881</v>
      </c>
      <c r="KQ127" s="15">
        <f>Tabela2[[#This Row],[8686,881807]]/Tabela2[[#Headers],[8686,881807]]</f>
        <v>4.4638061269517033E-4</v>
      </c>
      <c r="KR127" s="11">
        <f>Tabela2[[#This Row],[8686,881807]]-KP126</f>
        <v>0</v>
      </c>
      <c r="KS127" s="11">
        <f>(Tabela2[[#This Row],[hora bus]]-H126)*86400</f>
        <v>45.999999437481165</v>
      </c>
      <c r="KT127" s="11">
        <f>Tabela2[[#This Row],[desloc]]/Tabela2[[#This Row],[seconds]]</f>
        <v>0</v>
      </c>
      <c r="KU127" s="11">
        <f>Tabela2[[#This Row],[spd m/s]]*3.6</f>
        <v>0</v>
      </c>
      <c r="KV127" s="23"/>
      <c r="KW127" s="22">
        <f t="shared" si="18"/>
        <v>0</v>
      </c>
      <c r="KX127" s="23">
        <f t="shared" si="19"/>
        <v>0.5</v>
      </c>
      <c r="KY127" s="23">
        <f t="shared" si="20"/>
        <v>1</v>
      </c>
      <c r="KZ127" s="23">
        <f t="shared" si="21"/>
        <v>38</v>
      </c>
      <c r="LA127" s="23">
        <f t="shared" si="22"/>
        <v>0</v>
      </c>
      <c r="LB127" s="23">
        <f t="shared" si="23"/>
        <v>1</v>
      </c>
      <c r="LC127" s="23">
        <f t="shared" si="24"/>
        <v>38</v>
      </c>
      <c r="LD127" s="23">
        <f t="shared" si="25"/>
        <v>0</v>
      </c>
      <c r="LE127" s="23">
        <f t="shared" si="26"/>
        <v>3.8776556234191881</v>
      </c>
      <c r="LF127" s="22">
        <f t="shared" si="35"/>
        <v>0</v>
      </c>
      <c r="LG127" s="23">
        <f t="shared" si="27"/>
        <v>0.5</v>
      </c>
      <c r="LH127" s="23">
        <f t="shared" si="28"/>
        <v>0.5</v>
      </c>
      <c r="LI127" s="23">
        <f t="shared" si="29"/>
        <v>8544.8116110658502</v>
      </c>
      <c r="LJ127" s="23">
        <f t="shared" si="30"/>
        <v>3.8776556234191881</v>
      </c>
      <c r="LK127" s="23">
        <f t="shared" si="31"/>
        <v>0.5</v>
      </c>
      <c r="LL127" s="23">
        <f t="shared" si="32"/>
        <v>0</v>
      </c>
      <c r="LM127" s="23">
        <f t="shared" si="33"/>
        <v>1</v>
      </c>
      <c r="LN127" s="23">
        <f t="shared" si="34"/>
        <v>1</v>
      </c>
    </row>
    <row r="128" spans="1:326" x14ac:dyDescent="0.25">
      <c r="A128" s="22">
        <v>104</v>
      </c>
      <c r="B128" s="22">
        <v>1</v>
      </c>
      <c r="C128" s="23" t="s">
        <v>1409</v>
      </c>
      <c r="D128" s="22">
        <v>332</v>
      </c>
      <c r="E128" s="24">
        <v>0.91180555555555554</v>
      </c>
      <c r="F128" s="23" t="s">
        <v>721</v>
      </c>
      <c r="G128" s="23" t="b">
        <v>1</v>
      </c>
      <c r="H128" s="25">
        <v>43538.912037037036</v>
      </c>
      <c r="I128" s="26" t="s">
        <v>681</v>
      </c>
      <c r="J128" s="23" t="s">
        <v>682</v>
      </c>
      <c r="K128" s="11">
        <f>IF(AND(Tabela2[[#This Row],[hora bus]]=H127,Tabela2[[#This Row],[lat bus]]=I127,Tabela2[[#This Row],[lon bus]]=J127),1,0)</f>
        <v>0</v>
      </c>
      <c r="L128" s="23"/>
      <c r="M128" s="11">
        <v>217</v>
      </c>
      <c r="N128" s="11">
        <v>0.83458663983971793</v>
      </c>
      <c r="O128" s="11">
        <v>1.3984196839489078</v>
      </c>
      <c r="P128" s="11">
        <v>9.4267941257220311</v>
      </c>
      <c r="Q128" s="11">
        <v>19.688773108132185</v>
      </c>
      <c r="R128" s="11">
        <v>75.195397337780264</v>
      </c>
      <c r="S128" s="11">
        <v>159.30451526494889</v>
      </c>
      <c r="T128" s="11">
        <v>180.18195583801287</v>
      </c>
      <c r="U128" s="11">
        <v>199.79338924508923</v>
      </c>
      <c r="V128" s="11">
        <v>211.09716553928146</v>
      </c>
      <c r="W128" s="11">
        <v>227.14293750271159</v>
      </c>
      <c r="X128" s="11">
        <v>239.59169647723874</v>
      </c>
      <c r="Y128" s="11">
        <v>250.11206903549589</v>
      </c>
      <c r="Z128" s="11">
        <v>275.30364977201225</v>
      </c>
      <c r="AA128" s="11">
        <v>294.46895517304961</v>
      </c>
      <c r="AB128" s="11">
        <v>320.19106785367666</v>
      </c>
      <c r="AC128" s="11">
        <v>332.17949791971603</v>
      </c>
      <c r="AD128" s="11">
        <v>348.04076670293443</v>
      </c>
      <c r="AE128" s="11">
        <v>372.23091522388552</v>
      </c>
      <c r="AF128" s="11">
        <v>373.05585750378327</v>
      </c>
      <c r="AG128" s="11">
        <v>433.84569918205443</v>
      </c>
      <c r="AH128" s="11">
        <v>469.02374511556127</v>
      </c>
      <c r="AI128" s="11">
        <v>499.67607388344703</v>
      </c>
      <c r="AJ128" s="11">
        <v>523.47830821792434</v>
      </c>
      <c r="AK128" s="11">
        <v>544.81141607945688</v>
      </c>
      <c r="AL128" s="11">
        <v>559.9004097040812</v>
      </c>
      <c r="AM128" s="11">
        <v>585.98771261657532</v>
      </c>
      <c r="AN128" s="11">
        <v>594.50788944836063</v>
      </c>
      <c r="AO128" s="11">
        <v>599.8950753359245</v>
      </c>
      <c r="AP128" s="11">
        <v>602.43355425919754</v>
      </c>
      <c r="AQ128" s="11">
        <v>609.53499398530153</v>
      </c>
      <c r="AR128" s="11">
        <v>609.5933977620092</v>
      </c>
      <c r="AS128" s="11">
        <v>603.71880286526709</v>
      </c>
      <c r="AT128" s="11">
        <v>609.45835281434404</v>
      </c>
      <c r="AU128" s="11">
        <v>613.60649452394352</v>
      </c>
      <c r="AV128" s="11">
        <v>605.61020293550882</v>
      </c>
      <c r="AW128" s="11">
        <v>608.32810058706082</v>
      </c>
      <c r="AX128" s="11">
        <v>622.97194103037293</v>
      </c>
      <c r="AY128" s="11">
        <v>642.28327131710535</v>
      </c>
      <c r="AZ128" s="11">
        <v>665.20596166221469</v>
      </c>
      <c r="BA128" s="11">
        <v>691.17393543887101</v>
      </c>
      <c r="BB128" s="11">
        <v>724.84333895562133</v>
      </c>
      <c r="BC128" s="11">
        <v>773.63812755161598</v>
      </c>
      <c r="BD128" s="11">
        <v>844.46226035941891</v>
      </c>
      <c r="BE128" s="11">
        <v>911.23618194706376</v>
      </c>
      <c r="BF128" s="11">
        <v>932.86527223275039</v>
      </c>
      <c r="BG128" s="11">
        <v>958.04135839229252</v>
      </c>
      <c r="BH128" s="11">
        <v>1001.7149381650798</v>
      </c>
      <c r="BI128" s="11">
        <v>1024.9959211584271</v>
      </c>
      <c r="BJ128" s="11">
        <v>1048.1727764714142</v>
      </c>
      <c r="BK128" s="11">
        <v>1080.0184074949607</v>
      </c>
      <c r="BL128" s="11">
        <v>1163.4808684345098</v>
      </c>
      <c r="BM128" s="11">
        <v>1429.3703496024175</v>
      </c>
      <c r="BN128" s="11">
        <v>1610.1385446972781</v>
      </c>
      <c r="BO128" s="11">
        <v>1664.0038873728233</v>
      </c>
      <c r="BP128" s="11">
        <v>1794.1242484398404</v>
      </c>
      <c r="BQ128" s="11">
        <v>1818.9378647754288</v>
      </c>
      <c r="BR128" s="11">
        <v>1920.5792764721948</v>
      </c>
      <c r="BS128" s="11">
        <v>2023.456323096907</v>
      </c>
      <c r="BT128" s="11">
        <v>2062.7199622631242</v>
      </c>
      <c r="BU128" s="11">
        <v>2093.7864244056359</v>
      </c>
      <c r="BV128" s="11">
        <v>2172.8574253488505</v>
      </c>
      <c r="BW128" s="11">
        <v>2191.8290547309048</v>
      </c>
      <c r="BX128" s="11">
        <v>2295.4935471481876</v>
      </c>
      <c r="BY128" s="11">
        <v>2324.6369620900828</v>
      </c>
      <c r="BZ128" s="11">
        <v>2412.5365562142952</v>
      </c>
      <c r="CA128" s="11">
        <v>2432.6327643351483</v>
      </c>
      <c r="CB128" s="11">
        <v>2466.8518007263533</v>
      </c>
      <c r="CC128" s="11">
        <v>2515.2508761381587</v>
      </c>
      <c r="CD128" s="11">
        <v>2622.1218445308405</v>
      </c>
      <c r="CE128" s="11">
        <v>2708.3090496803202</v>
      </c>
      <c r="CF128" s="11">
        <v>2796.8178431894862</v>
      </c>
      <c r="CG128" s="11">
        <v>2873.8082765070517</v>
      </c>
      <c r="CH128" s="11">
        <v>3061.6775590172806</v>
      </c>
      <c r="CI128" s="11">
        <v>3133.3825096557152</v>
      </c>
      <c r="CJ128" s="11">
        <v>3320.0285201183906</v>
      </c>
      <c r="CK128" s="11">
        <v>3391.2986814978881</v>
      </c>
      <c r="CL128" s="11">
        <v>3478.6413522149041</v>
      </c>
      <c r="CM128" s="11">
        <v>3505.4667594392477</v>
      </c>
      <c r="CN128" s="11">
        <v>3552.1278475871927</v>
      </c>
      <c r="CO128" s="11">
        <v>3608.1458168222821</v>
      </c>
      <c r="CP128" s="11">
        <v>3687.4332746012733</v>
      </c>
      <c r="CQ128" s="11">
        <v>3737.1928476528274</v>
      </c>
      <c r="CR128" s="11">
        <v>3929.1744458657076</v>
      </c>
      <c r="CS128" s="11">
        <v>4104.0052570842136</v>
      </c>
      <c r="CT128" s="11">
        <v>4176.4577406368426</v>
      </c>
      <c r="CU128" s="11">
        <v>4203.4628929622522</v>
      </c>
      <c r="CV128" s="11">
        <v>4243.0993420587138</v>
      </c>
      <c r="CW128" s="11">
        <v>4338.9296512059445</v>
      </c>
      <c r="CX128" s="11">
        <v>4464.5231926731885</v>
      </c>
      <c r="CY128" s="11">
        <v>4524.2760657256158</v>
      </c>
      <c r="CZ128" s="11">
        <v>4578.6984197787751</v>
      </c>
      <c r="DA128" s="11">
        <v>4625.9862234456259</v>
      </c>
      <c r="DB128" s="11">
        <v>4670.5685961378485</v>
      </c>
      <c r="DC128" s="11">
        <v>4713.1890396674316</v>
      </c>
      <c r="DD128" s="11">
        <v>4798.4137717572912</v>
      </c>
      <c r="DE128" s="11">
        <v>4807.037159512015</v>
      </c>
      <c r="DF128" s="11">
        <v>4833.3595568537676</v>
      </c>
      <c r="DG128" s="11">
        <v>4837.4660928582471</v>
      </c>
      <c r="DH128" s="11">
        <v>4868.9105840188495</v>
      </c>
      <c r="DI128" s="11">
        <v>4890.8441073800923</v>
      </c>
      <c r="DJ128" s="11">
        <v>4933.7892254471935</v>
      </c>
      <c r="DK128" s="11">
        <v>5000.7579650678817</v>
      </c>
      <c r="DL128" s="11">
        <v>5355.0982520495172</v>
      </c>
      <c r="DM128" s="11">
        <v>5481.4636259201425</v>
      </c>
      <c r="DN128" s="11">
        <v>5566.547527242612</v>
      </c>
      <c r="DO128" s="11">
        <v>5659.2630610073802</v>
      </c>
      <c r="DP128" s="11">
        <v>5693.1558385127737</v>
      </c>
      <c r="DQ128" s="11">
        <v>5776.9445825899438</v>
      </c>
      <c r="DR128" s="11">
        <v>5792.6247187292447</v>
      </c>
      <c r="DS128" s="11">
        <v>5803.4741841190025</v>
      </c>
      <c r="DT128" s="11">
        <v>5813.7715248560444</v>
      </c>
      <c r="DU128" s="11">
        <v>5824.9346720622971</v>
      </c>
      <c r="DV128" s="11">
        <v>5825.1745121438535</v>
      </c>
      <c r="DW128" s="11">
        <v>5821.2504329611656</v>
      </c>
      <c r="DX128" s="11">
        <v>5744.9467721272558</v>
      </c>
      <c r="DY128" s="11">
        <v>5825.3656271915142</v>
      </c>
      <c r="DZ128" s="11">
        <v>5822.8710960649087</v>
      </c>
      <c r="EA128" s="11">
        <v>5848.1092840949059</v>
      </c>
      <c r="EB128" s="11">
        <v>5986.6876289379934</v>
      </c>
      <c r="EC128" s="11">
        <v>6020.0909995452303</v>
      </c>
      <c r="ED128" s="11">
        <v>6207.0095294329822</v>
      </c>
      <c r="EE128" s="11">
        <v>6268.6393389472287</v>
      </c>
      <c r="EF128" s="11">
        <v>6478.5792596829533</v>
      </c>
      <c r="EG128" s="11">
        <v>6641.8090630503166</v>
      </c>
      <c r="EH128" s="11">
        <v>6783.6444952193469</v>
      </c>
      <c r="EI128" s="11">
        <v>6896.9965306641579</v>
      </c>
      <c r="EJ128" s="11">
        <v>6959.1088579445704</v>
      </c>
      <c r="EK128" s="11">
        <v>7002.153431776841</v>
      </c>
      <c r="EL128" s="11">
        <v>7073.1953672712252</v>
      </c>
      <c r="EM128" s="11">
        <v>7075.3262845401323</v>
      </c>
      <c r="EN128" s="11">
        <v>7151.6879619664223</v>
      </c>
      <c r="EO128" s="11">
        <v>7240.8180322916714</v>
      </c>
      <c r="EP128" s="11">
        <v>7286.4661372792516</v>
      </c>
      <c r="EQ128" s="11">
        <v>7427.4147993236202</v>
      </c>
      <c r="ER128" s="11">
        <v>7503.528752018271</v>
      </c>
      <c r="ES128" s="11">
        <v>7641.9445001082595</v>
      </c>
      <c r="ET128" s="11">
        <v>7706.9969287432486</v>
      </c>
      <c r="EU128" s="11">
        <v>7783.839371621817</v>
      </c>
      <c r="EV128" s="11">
        <v>7848.003579749442</v>
      </c>
      <c r="EW128" s="11">
        <v>7920.0502191520318</v>
      </c>
      <c r="EX128" s="11">
        <v>8170.1976758281144</v>
      </c>
      <c r="EY128" s="11">
        <v>8253.8507761105539</v>
      </c>
      <c r="EZ128" s="11">
        <v>8427.0913450311855</v>
      </c>
      <c r="FA128" s="11">
        <v>8594.2438038042274</v>
      </c>
      <c r="FB128" s="11">
        <v>8676.6840382255305</v>
      </c>
      <c r="FC128" s="11">
        <v>8717.7247633272764</v>
      </c>
      <c r="FD128" s="11">
        <v>8771.4739760100674</v>
      </c>
      <c r="FE128" s="11">
        <v>8893.6135699383703</v>
      </c>
      <c r="FF128" s="11">
        <v>9065.0338004001496</v>
      </c>
      <c r="FG128" s="11">
        <v>9089.4518895774327</v>
      </c>
      <c r="FH128" s="11">
        <v>9132.4613225008943</v>
      </c>
      <c r="FI128" s="11">
        <v>9213.2517811949929</v>
      </c>
      <c r="FJ128" s="11">
        <v>9258.5529202091093</v>
      </c>
      <c r="FK128" s="11">
        <v>9276.9443705762678</v>
      </c>
      <c r="FL128" s="11">
        <v>9293.0114538271737</v>
      </c>
      <c r="FM128" s="11">
        <v>9300.2906392708373</v>
      </c>
      <c r="FN128" s="11">
        <v>9335.0232682876049</v>
      </c>
      <c r="FO128" s="11">
        <v>9357.4087411423534</v>
      </c>
      <c r="FP128" s="11">
        <v>9382.7990856108881</v>
      </c>
      <c r="FQ128" s="11">
        <v>9409.1385400335821</v>
      </c>
      <c r="FR128" s="11">
        <v>9421.1906549559717</v>
      </c>
      <c r="FS128" s="11">
        <v>9466.7581936920196</v>
      </c>
      <c r="FT128" s="11">
        <v>9539.1484753576369</v>
      </c>
      <c r="FU128" s="11">
        <v>9641.6738222451222</v>
      </c>
      <c r="FV128" s="11">
        <v>9779.017950426427</v>
      </c>
      <c r="FW128" s="11">
        <v>9821.434220159681</v>
      </c>
      <c r="FX128" s="11">
        <v>9838.135513969115</v>
      </c>
      <c r="FY128" s="11">
        <v>9857.4286615768779</v>
      </c>
      <c r="FZ128" s="11">
        <v>9874.2452191986067</v>
      </c>
      <c r="GA128" s="11">
        <v>9901.4547819486997</v>
      </c>
      <c r="GB128" s="11">
        <v>9922.9819174009899</v>
      </c>
      <c r="GC128" s="11">
        <v>9954.0976258923893</v>
      </c>
      <c r="GD128" s="11">
        <v>9988.1420165077998</v>
      </c>
      <c r="GE128" s="11">
        <v>10012.938672110253</v>
      </c>
      <c r="GF128" s="11">
        <v>10033.595547162446</v>
      </c>
      <c r="GG128" s="11">
        <v>10046.287288510401</v>
      </c>
      <c r="GH128" s="11">
        <v>10058.930188944694</v>
      </c>
      <c r="GI128" s="11">
        <v>10061.685839773543</v>
      </c>
      <c r="GJ128" s="11">
        <v>10069.693000556052</v>
      </c>
      <c r="GK128" s="11">
        <v>10072.225767656042</v>
      </c>
      <c r="GL128" s="11">
        <v>10085.43100008395</v>
      </c>
      <c r="GM128" s="11">
        <v>10068.550239778924</v>
      </c>
      <c r="GN128" s="11">
        <v>10074.736454623482</v>
      </c>
      <c r="GO128" s="11">
        <v>10079.642576567499</v>
      </c>
      <c r="GP128" s="11">
        <v>10084.992936379438</v>
      </c>
      <c r="GQ128" s="11">
        <v>10135.150250812301</v>
      </c>
      <c r="GR128" s="11">
        <v>10245.248897921485</v>
      </c>
      <c r="GS128" s="11">
        <v>10388.066699844365</v>
      </c>
      <c r="GT128" s="11">
        <v>10449.516134437868</v>
      </c>
      <c r="GU128" s="11">
        <v>10467.896842447322</v>
      </c>
      <c r="GV128" s="11">
        <v>10492.830609653456</v>
      </c>
      <c r="GW128" s="11">
        <v>10519.601462543904</v>
      </c>
      <c r="GX128" s="11">
        <v>10547.440830723548</v>
      </c>
      <c r="GY128" s="11">
        <v>10567.944609991304</v>
      </c>
      <c r="GZ128" s="11">
        <v>10713.159231175461</v>
      </c>
      <c r="HA128" s="11">
        <v>10734.226971408629</v>
      </c>
      <c r="HB128" s="11">
        <v>10749.920198918937</v>
      </c>
      <c r="HC128" s="11">
        <v>10766.345728825368</v>
      </c>
      <c r="HD128" s="11">
        <v>10778.514271849044</v>
      </c>
      <c r="HE128" s="11">
        <v>10786.519833673112</v>
      </c>
      <c r="HF128" s="11">
        <v>10772.164055953479</v>
      </c>
      <c r="HG128" s="11">
        <v>10808.0281462408</v>
      </c>
      <c r="HH128" s="11">
        <v>10805.218393617286</v>
      </c>
      <c r="HI128" s="11">
        <v>10824.937222917126</v>
      </c>
      <c r="HJ128" s="11">
        <v>10829.478183856889</v>
      </c>
      <c r="HK128" s="11">
        <v>10815.249208961885</v>
      </c>
      <c r="HL128" s="11">
        <v>10801.9635334499</v>
      </c>
      <c r="HM128" s="11">
        <v>10748.055877674638</v>
      </c>
      <c r="HN128" s="11">
        <v>10675.226257243699</v>
      </c>
      <c r="HO128" s="11">
        <v>10616.797962526314</v>
      </c>
      <c r="HP128" s="11">
        <v>10624.131374686811</v>
      </c>
      <c r="HQ128" s="11">
        <v>10611.127200117844</v>
      </c>
      <c r="HR128" s="11">
        <v>10507.120910763781</v>
      </c>
      <c r="HS128" s="11">
        <v>10501.959530384433</v>
      </c>
      <c r="HT128" s="11">
        <v>10503.380998434217</v>
      </c>
      <c r="HU128" s="11">
        <v>10459.233620469293</v>
      </c>
      <c r="HV128" s="11">
        <v>10453.396412270602</v>
      </c>
      <c r="HW128" s="11">
        <v>10453.196700018136</v>
      </c>
      <c r="HX128" s="11">
        <v>10458.037755011774</v>
      </c>
      <c r="HY128" s="11">
        <v>10464.465320736488</v>
      </c>
      <c r="HZ128" s="11">
        <v>10463.582721919323</v>
      </c>
      <c r="IA128" s="11">
        <v>10555.599234303039</v>
      </c>
      <c r="IB128" s="11">
        <v>10665.179016159778</v>
      </c>
      <c r="IC128" s="11">
        <v>10699.461477296431</v>
      </c>
      <c r="ID128" s="11">
        <v>10734.401411436105</v>
      </c>
      <c r="IE128" s="11">
        <v>10764.842637469441</v>
      </c>
      <c r="IF128" s="11">
        <v>10788.809487309522</v>
      </c>
      <c r="IG128" s="11">
        <v>10893.508794984076</v>
      </c>
      <c r="IH128" s="11">
        <v>10919.815974389829</v>
      </c>
      <c r="II128" s="11">
        <v>10956.832605345633</v>
      </c>
      <c r="IJ128" s="11">
        <v>10989.666307677073</v>
      </c>
      <c r="IK128" s="11">
        <v>11038.487673130592</v>
      </c>
      <c r="IL128" s="11">
        <v>11075.926791218846</v>
      </c>
      <c r="IM128" s="11">
        <v>11116.926617451812</v>
      </c>
      <c r="IN128" s="11">
        <v>11177.721404388481</v>
      </c>
      <c r="IO128" s="11">
        <v>11312.276911003804</v>
      </c>
      <c r="IP128" s="11">
        <v>11343.632583027649</v>
      </c>
      <c r="IQ128" s="11">
        <v>11342.116648052108</v>
      </c>
      <c r="IR128" s="11">
        <v>11389.92538944361</v>
      </c>
      <c r="IS128" s="11">
        <v>11451.607982184751</v>
      </c>
      <c r="IT128" s="11">
        <v>11488.088840226816</v>
      </c>
      <c r="IU128" s="11">
        <v>11509.229065980831</v>
      </c>
      <c r="IV128" s="11">
        <v>11525.566108350193</v>
      </c>
      <c r="IW128" s="11">
        <v>11530.894620254085</v>
      </c>
      <c r="IX128" s="11">
        <v>11540.412080816301</v>
      </c>
      <c r="IY128" s="11">
        <v>11559.767237170692</v>
      </c>
      <c r="IZ128" s="11">
        <v>11598.021107070694</v>
      </c>
      <c r="JA128" s="11">
        <v>11644.276268095444</v>
      </c>
      <c r="JB128" s="11">
        <v>11732.382922355064</v>
      </c>
      <c r="JC128" s="11">
        <v>11840.096435748903</v>
      </c>
      <c r="JD128" s="11">
        <v>11921.442572214779</v>
      </c>
      <c r="JE128" s="11">
        <v>11941.96712556025</v>
      </c>
      <c r="JF128" s="11">
        <v>11957.586502006563</v>
      </c>
      <c r="JG128" s="11">
        <v>11960.440759779864</v>
      </c>
      <c r="JH128" s="11">
        <v>12043.869779985902</v>
      </c>
      <c r="JI128" s="11">
        <v>12090.828793968145</v>
      </c>
      <c r="JJ128" s="11">
        <v>12099.207356850964</v>
      </c>
      <c r="JK128" s="11">
        <v>12064.187835913004</v>
      </c>
      <c r="JL128" s="11">
        <v>12106.644589823976</v>
      </c>
      <c r="JM128" s="11">
        <v>12102.558724647608</v>
      </c>
      <c r="JN128" s="11">
        <v>12044.349310296213</v>
      </c>
      <c r="JO128" s="11">
        <v>12147.414606839688</v>
      </c>
      <c r="JP128" s="11">
        <v>12239.360545986052</v>
      </c>
      <c r="JQ128" s="11">
        <v>12252.546981648733</v>
      </c>
      <c r="JR128" s="11">
        <v>12299.233013174477</v>
      </c>
      <c r="JS128" s="11">
        <v>12339.324485688019</v>
      </c>
      <c r="JT128" s="11">
        <v>12471.100725768529</v>
      </c>
      <c r="JU128" s="11">
        <v>12532.427515146897</v>
      </c>
      <c r="JV128" s="11">
        <v>12507.673831402115</v>
      </c>
      <c r="JW128" s="11">
        <v>12457.455614308014</v>
      </c>
      <c r="JX128" s="11">
        <v>12464.355269788801</v>
      </c>
      <c r="JY128" s="11">
        <v>12461.100810222477</v>
      </c>
      <c r="JZ128" s="11">
        <v>12451.973772389019</v>
      </c>
      <c r="KA128" s="11">
        <v>12446.429094667041</v>
      </c>
      <c r="KB128" s="11">
        <v>12443.001658813047</v>
      </c>
      <c r="KC128" s="11">
        <v>12431.24054046872</v>
      </c>
      <c r="KD128" s="11">
        <v>12416.702930404357</v>
      </c>
      <c r="KE128" s="11">
        <v>12412.520930932924</v>
      </c>
      <c r="KF128" s="11">
        <v>12419.790417483538</v>
      </c>
      <c r="KG128" s="11">
        <v>12419.406267517794</v>
      </c>
      <c r="KH128" s="11">
        <v>12431.932074979568</v>
      </c>
      <c r="KI128" s="11">
        <v>12428.799040342261</v>
      </c>
      <c r="KJ128" s="11">
        <v>12446.273580137449</v>
      </c>
      <c r="KK128" s="11">
        <v>12447.956030445448</v>
      </c>
      <c r="KL128" s="23"/>
      <c r="KM128" s="11">
        <f>SMALL(Tabela2[[#This Row],[1]:[285]],1)</f>
        <v>0.83458663983971793</v>
      </c>
      <c r="KN128" s="11">
        <f>MATCH(Tabela2[[#This Row],[1° menor]],Tabela2[[#This Row],[1]:[285]],0)</f>
        <v>1</v>
      </c>
      <c r="KO12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28" s="11">
        <f>VLOOKUP(Tabela2[[#This Row],[Shape]],shape!A:D,4,0)+VLOOKUP(Tabela2[[#This Row],[Shape]]+1,shape!A:E,5,0)*Tabela2[[#This Row],[% avanc]]</f>
        <v>3.8776556234191881</v>
      </c>
      <c r="KQ128" s="15">
        <f>Tabela2[[#This Row],[8686,881807]]/Tabela2[[#Headers],[8686,881807]]</f>
        <v>4.4638061269517033E-4</v>
      </c>
      <c r="KR128" s="11">
        <f>Tabela2[[#This Row],[8686,881807]]-KP127</f>
        <v>0</v>
      </c>
      <c r="KS128" s="11">
        <f>(Tabela2[[#This Row],[hora bus]]-H127)*86400</f>
        <v>44.000000227242708</v>
      </c>
      <c r="KT128" s="11">
        <f>Tabela2[[#This Row],[desloc]]/Tabela2[[#This Row],[seconds]]</f>
        <v>0</v>
      </c>
      <c r="KU128" s="11">
        <f>Tabela2[[#This Row],[spd m/s]]*3.6</f>
        <v>0</v>
      </c>
      <c r="KV128" s="23"/>
      <c r="KW128" s="22">
        <f t="shared" si="18"/>
        <v>0</v>
      </c>
      <c r="KX128" s="23">
        <f t="shared" si="19"/>
        <v>0.5</v>
      </c>
      <c r="KY128" s="23">
        <f t="shared" si="20"/>
        <v>1</v>
      </c>
      <c r="KZ128" s="23">
        <f t="shared" si="21"/>
        <v>37</v>
      </c>
      <c r="LA128" s="23">
        <f t="shared" si="22"/>
        <v>0</v>
      </c>
      <c r="LB128" s="23">
        <f t="shared" si="23"/>
        <v>1</v>
      </c>
      <c r="LC128" s="23">
        <f t="shared" si="24"/>
        <v>37</v>
      </c>
      <c r="LD128" s="23">
        <f t="shared" si="25"/>
        <v>0</v>
      </c>
      <c r="LE128" s="23">
        <f t="shared" si="26"/>
        <v>3.8776556234191881</v>
      </c>
      <c r="LF128" s="22">
        <f t="shared" si="35"/>
        <v>0</v>
      </c>
      <c r="LG128" s="23">
        <f t="shared" si="27"/>
        <v>0.5</v>
      </c>
      <c r="LH128" s="23">
        <f t="shared" si="28"/>
        <v>0.5</v>
      </c>
      <c r="LI128" s="23">
        <f t="shared" si="29"/>
        <v>8544.8116110658502</v>
      </c>
      <c r="LJ128" s="23">
        <f t="shared" si="30"/>
        <v>3.8776556234191881</v>
      </c>
      <c r="LK128" s="23">
        <f t="shared" si="31"/>
        <v>0.5</v>
      </c>
      <c r="LL128" s="23">
        <f t="shared" si="32"/>
        <v>0</v>
      </c>
      <c r="LM128" s="23">
        <f t="shared" si="33"/>
        <v>1</v>
      </c>
      <c r="LN128" s="23">
        <f t="shared" si="34"/>
        <v>1</v>
      </c>
    </row>
    <row r="129" spans="1:326" x14ac:dyDescent="0.25">
      <c r="A129" s="22">
        <v>105</v>
      </c>
      <c r="B129" s="22">
        <v>1</v>
      </c>
      <c r="C129" s="23" t="s">
        <v>1410</v>
      </c>
      <c r="D129" s="22">
        <v>332</v>
      </c>
      <c r="E129" s="24">
        <v>0.91249999999999998</v>
      </c>
      <c r="F129" s="23" t="s">
        <v>721</v>
      </c>
      <c r="G129" s="23" t="b">
        <v>1</v>
      </c>
      <c r="H129" s="25">
        <v>43538.912557870368</v>
      </c>
      <c r="I129" s="26" t="s">
        <v>681</v>
      </c>
      <c r="J129" s="23" t="s">
        <v>682</v>
      </c>
      <c r="K129" s="11">
        <f>IF(AND(Tabela2[[#This Row],[hora bus]]=H128,Tabela2[[#This Row],[lat bus]]=I128,Tabela2[[#This Row],[lon bus]]=J128),1,0)</f>
        <v>0</v>
      </c>
      <c r="L129" s="23"/>
      <c r="M129" s="11">
        <v>219</v>
      </c>
      <c r="N129" s="11">
        <v>0.83458663983971793</v>
      </c>
      <c r="O129" s="11">
        <v>1.3984196839489078</v>
      </c>
      <c r="P129" s="11">
        <v>9.4267941257220311</v>
      </c>
      <c r="Q129" s="11">
        <v>19.688773108132185</v>
      </c>
      <c r="R129" s="11">
        <v>75.195397337780264</v>
      </c>
      <c r="S129" s="11">
        <v>159.30451526494889</v>
      </c>
      <c r="T129" s="11">
        <v>180.18195583801287</v>
      </c>
      <c r="U129" s="11">
        <v>199.79338924508923</v>
      </c>
      <c r="V129" s="11">
        <v>211.09716553928146</v>
      </c>
      <c r="W129" s="11">
        <v>227.14293750271159</v>
      </c>
      <c r="X129" s="11">
        <v>239.59169647723874</v>
      </c>
      <c r="Y129" s="11">
        <v>250.11206903549589</v>
      </c>
      <c r="Z129" s="11">
        <v>275.30364977201225</v>
      </c>
      <c r="AA129" s="11">
        <v>294.46895517304961</v>
      </c>
      <c r="AB129" s="11">
        <v>320.19106785367666</v>
      </c>
      <c r="AC129" s="11">
        <v>332.17949791971603</v>
      </c>
      <c r="AD129" s="11">
        <v>348.04076670293443</v>
      </c>
      <c r="AE129" s="11">
        <v>372.23091522388552</v>
      </c>
      <c r="AF129" s="11">
        <v>373.05585750378327</v>
      </c>
      <c r="AG129" s="11">
        <v>433.84569918205443</v>
      </c>
      <c r="AH129" s="11">
        <v>469.02374511556127</v>
      </c>
      <c r="AI129" s="11">
        <v>499.67607388344703</v>
      </c>
      <c r="AJ129" s="11">
        <v>523.47830821792434</v>
      </c>
      <c r="AK129" s="11">
        <v>544.81141607945688</v>
      </c>
      <c r="AL129" s="11">
        <v>559.9004097040812</v>
      </c>
      <c r="AM129" s="11">
        <v>585.98771261657532</v>
      </c>
      <c r="AN129" s="11">
        <v>594.50788944836063</v>
      </c>
      <c r="AO129" s="11">
        <v>599.8950753359245</v>
      </c>
      <c r="AP129" s="11">
        <v>602.43355425919754</v>
      </c>
      <c r="AQ129" s="11">
        <v>609.53499398530153</v>
      </c>
      <c r="AR129" s="11">
        <v>609.5933977620092</v>
      </c>
      <c r="AS129" s="11">
        <v>603.71880286526709</v>
      </c>
      <c r="AT129" s="11">
        <v>609.45835281434404</v>
      </c>
      <c r="AU129" s="11">
        <v>613.60649452394352</v>
      </c>
      <c r="AV129" s="11">
        <v>605.61020293550882</v>
      </c>
      <c r="AW129" s="11">
        <v>608.32810058706082</v>
      </c>
      <c r="AX129" s="11">
        <v>622.97194103037293</v>
      </c>
      <c r="AY129" s="11">
        <v>642.28327131710535</v>
      </c>
      <c r="AZ129" s="11">
        <v>665.20596166221469</v>
      </c>
      <c r="BA129" s="11">
        <v>691.17393543887101</v>
      </c>
      <c r="BB129" s="11">
        <v>724.84333895562133</v>
      </c>
      <c r="BC129" s="11">
        <v>773.63812755161598</v>
      </c>
      <c r="BD129" s="11">
        <v>844.46226035941891</v>
      </c>
      <c r="BE129" s="11">
        <v>911.23618194706376</v>
      </c>
      <c r="BF129" s="11">
        <v>932.86527223275039</v>
      </c>
      <c r="BG129" s="11">
        <v>958.04135839229252</v>
      </c>
      <c r="BH129" s="11">
        <v>1001.7149381650798</v>
      </c>
      <c r="BI129" s="11">
        <v>1024.9959211584271</v>
      </c>
      <c r="BJ129" s="11">
        <v>1048.1727764714142</v>
      </c>
      <c r="BK129" s="11">
        <v>1080.0184074949607</v>
      </c>
      <c r="BL129" s="11">
        <v>1163.4808684345098</v>
      </c>
      <c r="BM129" s="11">
        <v>1429.3703496024175</v>
      </c>
      <c r="BN129" s="11">
        <v>1610.1385446972781</v>
      </c>
      <c r="BO129" s="11">
        <v>1664.0038873728233</v>
      </c>
      <c r="BP129" s="11">
        <v>1794.1242484398404</v>
      </c>
      <c r="BQ129" s="11">
        <v>1818.9378647754288</v>
      </c>
      <c r="BR129" s="11">
        <v>1920.5792764721948</v>
      </c>
      <c r="BS129" s="11">
        <v>2023.456323096907</v>
      </c>
      <c r="BT129" s="11">
        <v>2062.7199622631242</v>
      </c>
      <c r="BU129" s="11">
        <v>2093.7864244056359</v>
      </c>
      <c r="BV129" s="11">
        <v>2172.8574253488505</v>
      </c>
      <c r="BW129" s="11">
        <v>2191.8290547309048</v>
      </c>
      <c r="BX129" s="11">
        <v>2295.4935471481876</v>
      </c>
      <c r="BY129" s="11">
        <v>2324.6369620900828</v>
      </c>
      <c r="BZ129" s="11">
        <v>2412.5365562142952</v>
      </c>
      <c r="CA129" s="11">
        <v>2432.6327643351483</v>
      </c>
      <c r="CB129" s="11">
        <v>2466.8518007263533</v>
      </c>
      <c r="CC129" s="11">
        <v>2515.2508761381587</v>
      </c>
      <c r="CD129" s="11">
        <v>2622.1218445308405</v>
      </c>
      <c r="CE129" s="11">
        <v>2708.3090496803202</v>
      </c>
      <c r="CF129" s="11">
        <v>2796.8178431894862</v>
      </c>
      <c r="CG129" s="11">
        <v>2873.8082765070517</v>
      </c>
      <c r="CH129" s="11">
        <v>3061.6775590172806</v>
      </c>
      <c r="CI129" s="11">
        <v>3133.3825096557152</v>
      </c>
      <c r="CJ129" s="11">
        <v>3320.0285201183906</v>
      </c>
      <c r="CK129" s="11">
        <v>3391.2986814978881</v>
      </c>
      <c r="CL129" s="11">
        <v>3478.6413522149041</v>
      </c>
      <c r="CM129" s="11">
        <v>3505.4667594392477</v>
      </c>
      <c r="CN129" s="11">
        <v>3552.1278475871927</v>
      </c>
      <c r="CO129" s="11">
        <v>3608.1458168222821</v>
      </c>
      <c r="CP129" s="11">
        <v>3687.4332746012733</v>
      </c>
      <c r="CQ129" s="11">
        <v>3737.1928476528274</v>
      </c>
      <c r="CR129" s="11">
        <v>3929.1744458657076</v>
      </c>
      <c r="CS129" s="11">
        <v>4104.0052570842136</v>
      </c>
      <c r="CT129" s="11">
        <v>4176.4577406368426</v>
      </c>
      <c r="CU129" s="11">
        <v>4203.4628929622522</v>
      </c>
      <c r="CV129" s="11">
        <v>4243.0993420587138</v>
      </c>
      <c r="CW129" s="11">
        <v>4338.9296512059445</v>
      </c>
      <c r="CX129" s="11">
        <v>4464.5231926731885</v>
      </c>
      <c r="CY129" s="11">
        <v>4524.2760657256158</v>
      </c>
      <c r="CZ129" s="11">
        <v>4578.6984197787751</v>
      </c>
      <c r="DA129" s="11">
        <v>4625.9862234456259</v>
      </c>
      <c r="DB129" s="11">
        <v>4670.5685961378485</v>
      </c>
      <c r="DC129" s="11">
        <v>4713.1890396674316</v>
      </c>
      <c r="DD129" s="11">
        <v>4798.4137717572912</v>
      </c>
      <c r="DE129" s="11">
        <v>4807.037159512015</v>
      </c>
      <c r="DF129" s="11">
        <v>4833.3595568537676</v>
      </c>
      <c r="DG129" s="11">
        <v>4837.4660928582471</v>
      </c>
      <c r="DH129" s="11">
        <v>4868.9105840188495</v>
      </c>
      <c r="DI129" s="11">
        <v>4890.8441073800923</v>
      </c>
      <c r="DJ129" s="11">
        <v>4933.7892254471935</v>
      </c>
      <c r="DK129" s="11">
        <v>5000.7579650678817</v>
      </c>
      <c r="DL129" s="11">
        <v>5355.0982520495172</v>
      </c>
      <c r="DM129" s="11">
        <v>5481.4636259201425</v>
      </c>
      <c r="DN129" s="11">
        <v>5566.547527242612</v>
      </c>
      <c r="DO129" s="11">
        <v>5659.2630610073802</v>
      </c>
      <c r="DP129" s="11">
        <v>5693.1558385127737</v>
      </c>
      <c r="DQ129" s="11">
        <v>5776.9445825899438</v>
      </c>
      <c r="DR129" s="11">
        <v>5792.6247187292447</v>
      </c>
      <c r="DS129" s="11">
        <v>5803.4741841190025</v>
      </c>
      <c r="DT129" s="11">
        <v>5813.7715248560444</v>
      </c>
      <c r="DU129" s="11">
        <v>5824.9346720622971</v>
      </c>
      <c r="DV129" s="11">
        <v>5825.1745121438535</v>
      </c>
      <c r="DW129" s="11">
        <v>5821.2504329611656</v>
      </c>
      <c r="DX129" s="11">
        <v>5744.9467721272558</v>
      </c>
      <c r="DY129" s="11">
        <v>5825.3656271915142</v>
      </c>
      <c r="DZ129" s="11">
        <v>5822.8710960649087</v>
      </c>
      <c r="EA129" s="11">
        <v>5848.1092840949059</v>
      </c>
      <c r="EB129" s="11">
        <v>5986.6876289379934</v>
      </c>
      <c r="EC129" s="11">
        <v>6020.0909995452303</v>
      </c>
      <c r="ED129" s="11">
        <v>6207.0095294329822</v>
      </c>
      <c r="EE129" s="11">
        <v>6268.6393389472287</v>
      </c>
      <c r="EF129" s="11">
        <v>6478.5792596829533</v>
      </c>
      <c r="EG129" s="11">
        <v>6641.8090630503166</v>
      </c>
      <c r="EH129" s="11">
        <v>6783.6444952193469</v>
      </c>
      <c r="EI129" s="11">
        <v>6896.9965306641579</v>
      </c>
      <c r="EJ129" s="11">
        <v>6959.1088579445704</v>
      </c>
      <c r="EK129" s="11">
        <v>7002.153431776841</v>
      </c>
      <c r="EL129" s="11">
        <v>7073.1953672712252</v>
      </c>
      <c r="EM129" s="11">
        <v>7075.3262845401323</v>
      </c>
      <c r="EN129" s="11">
        <v>7151.6879619664223</v>
      </c>
      <c r="EO129" s="11">
        <v>7240.8180322916714</v>
      </c>
      <c r="EP129" s="11">
        <v>7286.4661372792516</v>
      </c>
      <c r="EQ129" s="11">
        <v>7427.4147993236202</v>
      </c>
      <c r="ER129" s="11">
        <v>7503.528752018271</v>
      </c>
      <c r="ES129" s="11">
        <v>7641.9445001082595</v>
      </c>
      <c r="ET129" s="11">
        <v>7706.9969287432486</v>
      </c>
      <c r="EU129" s="11">
        <v>7783.839371621817</v>
      </c>
      <c r="EV129" s="11">
        <v>7848.003579749442</v>
      </c>
      <c r="EW129" s="11">
        <v>7920.0502191520318</v>
      </c>
      <c r="EX129" s="11">
        <v>8170.1976758281144</v>
      </c>
      <c r="EY129" s="11">
        <v>8253.8507761105539</v>
      </c>
      <c r="EZ129" s="11">
        <v>8427.0913450311855</v>
      </c>
      <c r="FA129" s="11">
        <v>8594.2438038042274</v>
      </c>
      <c r="FB129" s="11">
        <v>8676.6840382255305</v>
      </c>
      <c r="FC129" s="11">
        <v>8717.7247633272764</v>
      </c>
      <c r="FD129" s="11">
        <v>8771.4739760100674</v>
      </c>
      <c r="FE129" s="11">
        <v>8893.6135699383703</v>
      </c>
      <c r="FF129" s="11">
        <v>9065.0338004001496</v>
      </c>
      <c r="FG129" s="11">
        <v>9089.4518895774327</v>
      </c>
      <c r="FH129" s="11">
        <v>9132.4613225008943</v>
      </c>
      <c r="FI129" s="11">
        <v>9213.2517811949929</v>
      </c>
      <c r="FJ129" s="11">
        <v>9258.5529202091093</v>
      </c>
      <c r="FK129" s="11">
        <v>9276.9443705762678</v>
      </c>
      <c r="FL129" s="11">
        <v>9293.0114538271737</v>
      </c>
      <c r="FM129" s="11">
        <v>9300.2906392708373</v>
      </c>
      <c r="FN129" s="11">
        <v>9335.0232682876049</v>
      </c>
      <c r="FO129" s="11">
        <v>9357.4087411423534</v>
      </c>
      <c r="FP129" s="11">
        <v>9382.7990856108881</v>
      </c>
      <c r="FQ129" s="11">
        <v>9409.1385400335821</v>
      </c>
      <c r="FR129" s="11">
        <v>9421.1906549559717</v>
      </c>
      <c r="FS129" s="11">
        <v>9466.7581936920196</v>
      </c>
      <c r="FT129" s="11">
        <v>9539.1484753576369</v>
      </c>
      <c r="FU129" s="11">
        <v>9641.6738222451222</v>
      </c>
      <c r="FV129" s="11">
        <v>9779.017950426427</v>
      </c>
      <c r="FW129" s="11">
        <v>9821.434220159681</v>
      </c>
      <c r="FX129" s="11">
        <v>9838.135513969115</v>
      </c>
      <c r="FY129" s="11">
        <v>9857.4286615768779</v>
      </c>
      <c r="FZ129" s="11">
        <v>9874.2452191986067</v>
      </c>
      <c r="GA129" s="11">
        <v>9901.4547819486997</v>
      </c>
      <c r="GB129" s="11">
        <v>9922.9819174009899</v>
      </c>
      <c r="GC129" s="11">
        <v>9954.0976258923893</v>
      </c>
      <c r="GD129" s="11">
        <v>9988.1420165077998</v>
      </c>
      <c r="GE129" s="11">
        <v>10012.938672110253</v>
      </c>
      <c r="GF129" s="11">
        <v>10033.595547162446</v>
      </c>
      <c r="GG129" s="11">
        <v>10046.287288510401</v>
      </c>
      <c r="GH129" s="11">
        <v>10058.930188944694</v>
      </c>
      <c r="GI129" s="11">
        <v>10061.685839773543</v>
      </c>
      <c r="GJ129" s="11">
        <v>10069.693000556052</v>
      </c>
      <c r="GK129" s="11">
        <v>10072.225767656042</v>
      </c>
      <c r="GL129" s="11">
        <v>10085.43100008395</v>
      </c>
      <c r="GM129" s="11">
        <v>10068.550239778924</v>
      </c>
      <c r="GN129" s="11">
        <v>10074.736454623482</v>
      </c>
      <c r="GO129" s="11">
        <v>10079.642576567499</v>
      </c>
      <c r="GP129" s="11">
        <v>10084.992936379438</v>
      </c>
      <c r="GQ129" s="11">
        <v>10135.150250812301</v>
      </c>
      <c r="GR129" s="11">
        <v>10245.248897921485</v>
      </c>
      <c r="GS129" s="11">
        <v>10388.066699844365</v>
      </c>
      <c r="GT129" s="11">
        <v>10449.516134437868</v>
      </c>
      <c r="GU129" s="11">
        <v>10467.896842447322</v>
      </c>
      <c r="GV129" s="11">
        <v>10492.830609653456</v>
      </c>
      <c r="GW129" s="11">
        <v>10519.601462543904</v>
      </c>
      <c r="GX129" s="11">
        <v>10547.440830723548</v>
      </c>
      <c r="GY129" s="11">
        <v>10567.944609991304</v>
      </c>
      <c r="GZ129" s="11">
        <v>10713.159231175461</v>
      </c>
      <c r="HA129" s="11">
        <v>10734.226971408629</v>
      </c>
      <c r="HB129" s="11">
        <v>10749.920198918937</v>
      </c>
      <c r="HC129" s="11">
        <v>10766.345728825368</v>
      </c>
      <c r="HD129" s="11">
        <v>10778.514271849044</v>
      </c>
      <c r="HE129" s="11">
        <v>10786.519833673112</v>
      </c>
      <c r="HF129" s="11">
        <v>10772.164055953479</v>
      </c>
      <c r="HG129" s="11">
        <v>10808.0281462408</v>
      </c>
      <c r="HH129" s="11">
        <v>10805.218393617286</v>
      </c>
      <c r="HI129" s="11">
        <v>10824.937222917126</v>
      </c>
      <c r="HJ129" s="11">
        <v>10829.478183856889</v>
      </c>
      <c r="HK129" s="11">
        <v>10815.249208961885</v>
      </c>
      <c r="HL129" s="11">
        <v>10801.9635334499</v>
      </c>
      <c r="HM129" s="11">
        <v>10748.055877674638</v>
      </c>
      <c r="HN129" s="11">
        <v>10675.226257243699</v>
      </c>
      <c r="HO129" s="11">
        <v>10616.797962526314</v>
      </c>
      <c r="HP129" s="11">
        <v>10624.131374686811</v>
      </c>
      <c r="HQ129" s="11">
        <v>10611.127200117844</v>
      </c>
      <c r="HR129" s="11">
        <v>10507.120910763781</v>
      </c>
      <c r="HS129" s="11">
        <v>10501.959530384433</v>
      </c>
      <c r="HT129" s="11">
        <v>10503.380998434217</v>
      </c>
      <c r="HU129" s="11">
        <v>10459.233620469293</v>
      </c>
      <c r="HV129" s="11">
        <v>10453.396412270602</v>
      </c>
      <c r="HW129" s="11">
        <v>10453.196700018136</v>
      </c>
      <c r="HX129" s="11">
        <v>10458.037755011774</v>
      </c>
      <c r="HY129" s="11">
        <v>10464.465320736488</v>
      </c>
      <c r="HZ129" s="11">
        <v>10463.582721919323</v>
      </c>
      <c r="IA129" s="11">
        <v>10555.599234303039</v>
      </c>
      <c r="IB129" s="11">
        <v>10665.179016159778</v>
      </c>
      <c r="IC129" s="11">
        <v>10699.461477296431</v>
      </c>
      <c r="ID129" s="11">
        <v>10734.401411436105</v>
      </c>
      <c r="IE129" s="11">
        <v>10764.842637469441</v>
      </c>
      <c r="IF129" s="11">
        <v>10788.809487309522</v>
      </c>
      <c r="IG129" s="11">
        <v>10893.508794984076</v>
      </c>
      <c r="IH129" s="11">
        <v>10919.815974389829</v>
      </c>
      <c r="II129" s="11">
        <v>10956.832605345633</v>
      </c>
      <c r="IJ129" s="11">
        <v>10989.666307677073</v>
      </c>
      <c r="IK129" s="11">
        <v>11038.487673130592</v>
      </c>
      <c r="IL129" s="11">
        <v>11075.926791218846</v>
      </c>
      <c r="IM129" s="11">
        <v>11116.926617451812</v>
      </c>
      <c r="IN129" s="11">
        <v>11177.721404388481</v>
      </c>
      <c r="IO129" s="11">
        <v>11312.276911003804</v>
      </c>
      <c r="IP129" s="11">
        <v>11343.632583027649</v>
      </c>
      <c r="IQ129" s="11">
        <v>11342.116648052108</v>
      </c>
      <c r="IR129" s="11">
        <v>11389.92538944361</v>
      </c>
      <c r="IS129" s="11">
        <v>11451.607982184751</v>
      </c>
      <c r="IT129" s="11">
        <v>11488.088840226816</v>
      </c>
      <c r="IU129" s="11">
        <v>11509.229065980831</v>
      </c>
      <c r="IV129" s="11">
        <v>11525.566108350193</v>
      </c>
      <c r="IW129" s="11">
        <v>11530.894620254085</v>
      </c>
      <c r="IX129" s="11">
        <v>11540.412080816301</v>
      </c>
      <c r="IY129" s="11">
        <v>11559.767237170692</v>
      </c>
      <c r="IZ129" s="11">
        <v>11598.021107070694</v>
      </c>
      <c r="JA129" s="11">
        <v>11644.276268095444</v>
      </c>
      <c r="JB129" s="11">
        <v>11732.382922355064</v>
      </c>
      <c r="JC129" s="11">
        <v>11840.096435748903</v>
      </c>
      <c r="JD129" s="11">
        <v>11921.442572214779</v>
      </c>
      <c r="JE129" s="11">
        <v>11941.96712556025</v>
      </c>
      <c r="JF129" s="11">
        <v>11957.586502006563</v>
      </c>
      <c r="JG129" s="11">
        <v>11960.440759779864</v>
      </c>
      <c r="JH129" s="11">
        <v>12043.869779985902</v>
      </c>
      <c r="JI129" s="11">
        <v>12090.828793968145</v>
      </c>
      <c r="JJ129" s="11">
        <v>12099.207356850964</v>
      </c>
      <c r="JK129" s="11">
        <v>12064.187835913004</v>
      </c>
      <c r="JL129" s="11">
        <v>12106.644589823976</v>
      </c>
      <c r="JM129" s="11">
        <v>12102.558724647608</v>
      </c>
      <c r="JN129" s="11">
        <v>12044.349310296213</v>
      </c>
      <c r="JO129" s="11">
        <v>12147.414606839688</v>
      </c>
      <c r="JP129" s="11">
        <v>12239.360545986052</v>
      </c>
      <c r="JQ129" s="11">
        <v>12252.546981648733</v>
      </c>
      <c r="JR129" s="11">
        <v>12299.233013174477</v>
      </c>
      <c r="JS129" s="11">
        <v>12339.324485688019</v>
      </c>
      <c r="JT129" s="11">
        <v>12471.100725768529</v>
      </c>
      <c r="JU129" s="11">
        <v>12532.427515146897</v>
      </c>
      <c r="JV129" s="11">
        <v>12507.673831402115</v>
      </c>
      <c r="JW129" s="11">
        <v>12457.455614308014</v>
      </c>
      <c r="JX129" s="11">
        <v>12464.355269788801</v>
      </c>
      <c r="JY129" s="11">
        <v>12461.100810222477</v>
      </c>
      <c r="JZ129" s="11">
        <v>12451.973772389019</v>
      </c>
      <c r="KA129" s="11">
        <v>12446.429094667041</v>
      </c>
      <c r="KB129" s="11">
        <v>12443.001658813047</v>
      </c>
      <c r="KC129" s="11">
        <v>12431.24054046872</v>
      </c>
      <c r="KD129" s="11">
        <v>12416.702930404357</v>
      </c>
      <c r="KE129" s="11">
        <v>12412.520930932924</v>
      </c>
      <c r="KF129" s="11">
        <v>12419.790417483538</v>
      </c>
      <c r="KG129" s="11">
        <v>12419.406267517794</v>
      </c>
      <c r="KH129" s="11">
        <v>12431.932074979568</v>
      </c>
      <c r="KI129" s="11">
        <v>12428.799040342261</v>
      </c>
      <c r="KJ129" s="11">
        <v>12446.273580137449</v>
      </c>
      <c r="KK129" s="11">
        <v>12447.956030445448</v>
      </c>
      <c r="KL129" s="23"/>
      <c r="KM129" s="11">
        <f>SMALL(Tabela2[[#This Row],[1]:[285]],1)</f>
        <v>0.83458663983971793</v>
      </c>
      <c r="KN129" s="11">
        <f>MATCH(Tabela2[[#This Row],[1° menor]],Tabela2[[#This Row],[1]:[285]],0)</f>
        <v>1</v>
      </c>
      <c r="KO12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29" s="11">
        <f>VLOOKUP(Tabela2[[#This Row],[Shape]],shape!A:D,4,0)+VLOOKUP(Tabela2[[#This Row],[Shape]]+1,shape!A:E,5,0)*Tabela2[[#This Row],[% avanc]]</f>
        <v>3.8776556234191881</v>
      </c>
      <c r="KQ129" s="15">
        <f>Tabela2[[#This Row],[8686,881807]]/Tabela2[[#Headers],[8686,881807]]</f>
        <v>4.4638061269517033E-4</v>
      </c>
      <c r="KR129" s="11">
        <f>Tabela2[[#This Row],[8686,881807]]-KP128</f>
        <v>0</v>
      </c>
      <c r="KS129" s="11">
        <f>(Tabela2[[#This Row],[hora bus]]-H128)*86400</f>
        <v>44.999999832361937</v>
      </c>
      <c r="KT129" s="11">
        <f>Tabela2[[#This Row],[desloc]]/Tabela2[[#This Row],[seconds]]</f>
        <v>0</v>
      </c>
      <c r="KU129" s="11">
        <f>Tabela2[[#This Row],[spd m/s]]*3.6</f>
        <v>0</v>
      </c>
      <c r="KV129" s="23"/>
      <c r="KW129" s="22">
        <f t="shared" si="18"/>
        <v>0</v>
      </c>
      <c r="KX129" s="23">
        <f t="shared" si="19"/>
        <v>0.5</v>
      </c>
      <c r="KY129" s="23">
        <f t="shared" si="20"/>
        <v>1</v>
      </c>
      <c r="KZ129" s="23">
        <f t="shared" si="21"/>
        <v>36</v>
      </c>
      <c r="LA129" s="23">
        <f t="shared" si="22"/>
        <v>0</v>
      </c>
      <c r="LB129" s="23">
        <f t="shared" si="23"/>
        <v>1</v>
      </c>
      <c r="LC129" s="23">
        <f t="shared" si="24"/>
        <v>36</v>
      </c>
      <c r="LD129" s="23">
        <f t="shared" si="25"/>
        <v>0</v>
      </c>
      <c r="LE129" s="23">
        <f t="shared" si="26"/>
        <v>3.8776556234191881</v>
      </c>
      <c r="LF129" s="22">
        <f t="shared" si="35"/>
        <v>0</v>
      </c>
      <c r="LG129" s="23">
        <f t="shared" si="27"/>
        <v>0.5</v>
      </c>
      <c r="LH129" s="23">
        <f t="shared" si="28"/>
        <v>0.5</v>
      </c>
      <c r="LI129" s="23">
        <f t="shared" si="29"/>
        <v>8544.8116110658502</v>
      </c>
      <c r="LJ129" s="23">
        <f t="shared" si="30"/>
        <v>3.8776556234191881</v>
      </c>
      <c r="LK129" s="23">
        <f t="shared" si="31"/>
        <v>0.5</v>
      </c>
      <c r="LL129" s="23">
        <f t="shared" si="32"/>
        <v>0</v>
      </c>
      <c r="LM129" s="23">
        <f t="shared" si="33"/>
        <v>1</v>
      </c>
      <c r="LN129" s="23">
        <f t="shared" si="34"/>
        <v>1</v>
      </c>
    </row>
    <row r="130" spans="1:326" x14ac:dyDescent="0.25">
      <c r="A130" s="22">
        <v>107</v>
      </c>
      <c r="B130" s="22">
        <v>1</v>
      </c>
      <c r="C130" s="23" t="s">
        <v>1412</v>
      </c>
      <c r="D130" s="22">
        <v>332</v>
      </c>
      <c r="E130" s="24">
        <v>0.91319444444444442</v>
      </c>
      <c r="F130" s="23" t="s">
        <v>721</v>
      </c>
      <c r="G130" s="23" t="b">
        <v>1</v>
      </c>
      <c r="H130" s="25">
        <v>43538.913090277776</v>
      </c>
      <c r="I130" s="26" t="s">
        <v>681</v>
      </c>
      <c r="J130" s="23" t="s">
        <v>682</v>
      </c>
      <c r="K130" s="11">
        <f>IF(AND(Tabela2[[#This Row],[hora bus]]=H129,Tabela2[[#This Row],[lat bus]]=I129,Tabela2[[#This Row],[lon bus]]=J129),1,0)</f>
        <v>0</v>
      </c>
      <c r="L130" s="23"/>
      <c r="M130" s="11">
        <v>221</v>
      </c>
      <c r="N130" s="11">
        <v>0.83458663983971793</v>
      </c>
      <c r="O130" s="11">
        <v>1.3984196839489078</v>
      </c>
      <c r="P130" s="11">
        <v>9.4267941257220311</v>
      </c>
      <c r="Q130" s="11">
        <v>19.688773108132185</v>
      </c>
      <c r="R130" s="11">
        <v>75.195397337780264</v>
      </c>
      <c r="S130" s="11">
        <v>159.30451526494889</v>
      </c>
      <c r="T130" s="11">
        <v>180.18195583801287</v>
      </c>
      <c r="U130" s="11">
        <v>199.79338924508923</v>
      </c>
      <c r="V130" s="11">
        <v>211.09716553928146</v>
      </c>
      <c r="W130" s="11">
        <v>227.14293750271159</v>
      </c>
      <c r="X130" s="11">
        <v>239.59169647723874</v>
      </c>
      <c r="Y130" s="11">
        <v>250.11206903549589</v>
      </c>
      <c r="Z130" s="11">
        <v>275.30364977201225</v>
      </c>
      <c r="AA130" s="11">
        <v>294.46895517304961</v>
      </c>
      <c r="AB130" s="11">
        <v>320.19106785367666</v>
      </c>
      <c r="AC130" s="11">
        <v>332.17949791971603</v>
      </c>
      <c r="AD130" s="11">
        <v>348.04076670293443</v>
      </c>
      <c r="AE130" s="11">
        <v>372.23091522388552</v>
      </c>
      <c r="AF130" s="11">
        <v>373.05585750378327</v>
      </c>
      <c r="AG130" s="11">
        <v>433.84569918205443</v>
      </c>
      <c r="AH130" s="11">
        <v>469.02374511556127</v>
      </c>
      <c r="AI130" s="11">
        <v>499.67607388344703</v>
      </c>
      <c r="AJ130" s="11">
        <v>523.47830821792434</v>
      </c>
      <c r="AK130" s="11">
        <v>544.81141607945688</v>
      </c>
      <c r="AL130" s="11">
        <v>559.9004097040812</v>
      </c>
      <c r="AM130" s="11">
        <v>585.98771261657532</v>
      </c>
      <c r="AN130" s="11">
        <v>594.50788944836063</v>
      </c>
      <c r="AO130" s="11">
        <v>599.8950753359245</v>
      </c>
      <c r="AP130" s="11">
        <v>602.43355425919754</v>
      </c>
      <c r="AQ130" s="11">
        <v>609.53499398530153</v>
      </c>
      <c r="AR130" s="11">
        <v>609.5933977620092</v>
      </c>
      <c r="AS130" s="11">
        <v>603.71880286526709</v>
      </c>
      <c r="AT130" s="11">
        <v>609.45835281434404</v>
      </c>
      <c r="AU130" s="11">
        <v>613.60649452394352</v>
      </c>
      <c r="AV130" s="11">
        <v>605.61020293550882</v>
      </c>
      <c r="AW130" s="11">
        <v>608.32810058706082</v>
      </c>
      <c r="AX130" s="11">
        <v>622.97194103037293</v>
      </c>
      <c r="AY130" s="11">
        <v>642.28327131710535</v>
      </c>
      <c r="AZ130" s="11">
        <v>665.20596166221469</v>
      </c>
      <c r="BA130" s="11">
        <v>691.17393543887101</v>
      </c>
      <c r="BB130" s="11">
        <v>724.84333895562133</v>
      </c>
      <c r="BC130" s="11">
        <v>773.63812755161598</v>
      </c>
      <c r="BD130" s="11">
        <v>844.46226035941891</v>
      </c>
      <c r="BE130" s="11">
        <v>911.23618194706376</v>
      </c>
      <c r="BF130" s="11">
        <v>932.86527223275039</v>
      </c>
      <c r="BG130" s="11">
        <v>958.04135839229252</v>
      </c>
      <c r="BH130" s="11">
        <v>1001.7149381650798</v>
      </c>
      <c r="BI130" s="11">
        <v>1024.9959211584271</v>
      </c>
      <c r="BJ130" s="11">
        <v>1048.1727764714142</v>
      </c>
      <c r="BK130" s="11">
        <v>1080.0184074949607</v>
      </c>
      <c r="BL130" s="11">
        <v>1163.4808684345098</v>
      </c>
      <c r="BM130" s="11">
        <v>1429.3703496024175</v>
      </c>
      <c r="BN130" s="11">
        <v>1610.1385446972781</v>
      </c>
      <c r="BO130" s="11">
        <v>1664.0038873728233</v>
      </c>
      <c r="BP130" s="11">
        <v>1794.1242484398404</v>
      </c>
      <c r="BQ130" s="11">
        <v>1818.9378647754288</v>
      </c>
      <c r="BR130" s="11">
        <v>1920.5792764721948</v>
      </c>
      <c r="BS130" s="11">
        <v>2023.456323096907</v>
      </c>
      <c r="BT130" s="11">
        <v>2062.7199622631242</v>
      </c>
      <c r="BU130" s="11">
        <v>2093.7864244056359</v>
      </c>
      <c r="BV130" s="11">
        <v>2172.8574253488505</v>
      </c>
      <c r="BW130" s="11">
        <v>2191.8290547309048</v>
      </c>
      <c r="BX130" s="11">
        <v>2295.4935471481876</v>
      </c>
      <c r="BY130" s="11">
        <v>2324.6369620900828</v>
      </c>
      <c r="BZ130" s="11">
        <v>2412.5365562142952</v>
      </c>
      <c r="CA130" s="11">
        <v>2432.6327643351483</v>
      </c>
      <c r="CB130" s="11">
        <v>2466.8518007263533</v>
      </c>
      <c r="CC130" s="11">
        <v>2515.2508761381587</v>
      </c>
      <c r="CD130" s="11">
        <v>2622.1218445308405</v>
      </c>
      <c r="CE130" s="11">
        <v>2708.3090496803202</v>
      </c>
      <c r="CF130" s="11">
        <v>2796.8178431894862</v>
      </c>
      <c r="CG130" s="11">
        <v>2873.8082765070517</v>
      </c>
      <c r="CH130" s="11">
        <v>3061.6775590172806</v>
      </c>
      <c r="CI130" s="11">
        <v>3133.3825096557152</v>
      </c>
      <c r="CJ130" s="11">
        <v>3320.0285201183906</v>
      </c>
      <c r="CK130" s="11">
        <v>3391.2986814978881</v>
      </c>
      <c r="CL130" s="11">
        <v>3478.6413522149041</v>
      </c>
      <c r="CM130" s="11">
        <v>3505.4667594392477</v>
      </c>
      <c r="CN130" s="11">
        <v>3552.1278475871927</v>
      </c>
      <c r="CO130" s="11">
        <v>3608.1458168222821</v>
      </c>
      <c r="CP130" s="11">
        <v>3687.4332746012733</v>
      </c>
      <c r="CQ130" s="11">
        <v>3737.1928476528274</v>
      </c>
      <c r="CR130" s="11">
        <v>3929.1744458657076</v>
      </c>
      <c r="CS130" s="11">
        <v>4104.0052570842136</v>
      </c>
      <c r="CT130" s="11">
        <v>4176.4577406368426</v>
      </c>
      <c r="CU130" s="11">
        <v>4203.4628929622522</v>
      </c>
      <c r="CV130" s="11">
        <v>4243.0993420587138</v>
      </c>
      <c r="CW130" s="11">
        <v>4338.9296512059445</v>
      </c>
      <c r="CX130" s="11">
        <v>4464.5231926731885</v>
      </c>
      <c r="CY130" s="11">
        <v>4524.2760657256158</v>
      </c>
      <c r="CZ130" s="11">
        <v>4578.6984197787751</v>
      </c>
      <c r="DA130" s="11">
        <v>4625.9862234456259</v>
      </c>
      <c r="DB130" s="11">
        <v>4670.5685961378485</v>
      </c>
      <c r="DC130" s="11">
        <v>4713.1890396674316</v>
      </c>
      <c r="DD130" s="11">
        <v>4798.4137717572912</v>
      </c>
      <c r="DE130" s="11">
        <v>4807.037159512015</v>
      </c>
      <c r="DF130" s="11">
        <v>4833.3595568537676</v>
      </c>
      <c r="DG130" s="11">
        <v>4837.4660928582471</v>
      </c>
      <c r="DH130" s="11">
        <v>4868.9105840188495</v>
      </c>
      <c r="DI130" s="11">
        <v>4890.8441073800923</v>
      </c>
      <c r="DJ130" s="11">
        <v>4933.7892254471935</v>
      </c>
      <c r="DK130" s="11">
        <v>5000.7579650678817</v>
      </c>
      <c r="DL130" s="11">
        <v>5355.0982520495172</v>
      </c>
      <c r="DM130" s="11">
        <v>5481.4636259201425</v>
      </c>
      <c r="DN130" s="11">
        <v>5566.547527242612</v>
      </c>
      <c r="DO130" s="11">
        <v>5659.2630610073802</v>
      </c>
      <c r="DP130" s="11">
        <v>5693.1558385127737</v>
      </c>
      <c r="DQ130" s="11">
        <v>5776.9445825899438</v>
      </c>
      <c r="DR130" s="11">
        <v>5792.6247187292447</v>
      </c>
      <c r="DS130" s="11">
        <v>5803.4741841190025</v>
      </c>
      <c r="DT130" s="11">
        <v>5813.7715248560444</v>
      </c>
      <c r="DU130" s="11">
        <v>5824.9346720622971</v>
      </c>
      <c r="DV130" s="11">
        <v>5825.1745121438535</v>
      </c>
      <c r="DW130" s="11">
        <v>5821.2504329611656</v>
      </c>
      <c r="DX130" s="11">
        <v>5744.9467721272558</v>
      </c>
      <c r="DY130" s="11">
        <v>5825.3656271915142</v>
      </c>
      <c r="DZ130" s="11">
        <v>5822.8710960649087</v>
      </c>
      <c r="EA130" s="11">
        <v>5848.1092840949059</v>
      </c>
      <c r="EB130" s="11">
        <v>5986.6876289379934</v>
      </c>
      <c r="EC130" s="11">
        <v>6020.0909995452303</v>
      </c>
      <c r="ED130" s="11">
        <v>6207.0095294329822</v>
      </c>
      <c r="EE130" s="11">
        <v>6268.6393389472287</v>
      </c>
      <c r="EF130" s="11">
        <v>6478.5792596829533</v>
      </c>
      <c r="EG130" s="11">
        <v>6641.8090630503166</v>
      </c>
      <c r="EH130" s="11">
        <v>6783.6444952193469</v>
      </c>
      <c r="EI130" s="11">
        <v>6896.9965306641579</v>
      </c>
      <c r="EJ130" s="11">
        <v>6959.1088579445704</v>
      </c>
      <c r="EK130" s="11">
        <v>7002.153431776841</v>
      </c>
      <c r="EL130" s="11">
        <v>7073.1953672712252</v>
      </c>
      <c r="EM130" s="11">
        <v>7075.3262845401323</v>
      </c>
      <c r="EN130" s="11">
        <v>7151.6879619664223</v>
      </c>
      <c r="EO130" s="11">
        <v>7240.8180322916714</v>
      </c>
      <c r="EP130" s="11">
        <v>7286.4661372792516</v>
      </c>
      <c r="EQ130" s="11">
        <v>7427.4147993236202</v>
      </c>
      <c r="ER130" s="11">
        <v>7503.528752018271</v>
      </c>
      <c r="ES130" s="11">
        <v>7641.9445001082595</v>
      </c>
      <c r="ET130" s="11">
        <v>7706.9969287432486</v>
      </c>
      <c r="EU130" s="11">
        <v>7783.839371621817</v>
      </c>
      <c r="EV130" s="11">
        <v>7848.003579749442</v>
      </c>
      <c r="EW130" s="11">
        <v>7920.0502191520318</v>
      </c>
      <c r="EX130" s="11">
        <v>8170.1976758281144</v>
      </c>
      <c r="EY130" s="11">
        <v>8253.8507761105539</v>
      </c>
      <c r="EZ130" s="11">
        <v>8427.0913450311855</v>
      </c>
      <c r="FA130" s="11">
        <v>8594.2438038042274</v>
      </c>
      <c r="FB130" s="11">
        <v>8676.6840382255305</v>
      </c>
      <c r="FC130" s="11">
        <v>8717.7247633272764</v>
      </c>
      <c r="FD130" s="11">
        <v>8771.4739760100674</v>
      </c>
      <c r="FE130" s="11">
        <v>8893.6135699383703</v>
      </c>
      <c r="FF130" s="11">
        <v>9065.0338004001496</v>
      </c>
      <c r="FG130" s="11">
        <v>9089.4518895774327</v>
      </c>
      <c r="FH130" s="11">
        <v>9132.4613225008943</v>
      </c>
      <c r="FI130" s="11">
        <v>9213.2517811949929</v>
      </c>
      <c r="FJ130" s="11">
        <v>9258.5529202091093</v>
      </c>
      <c r="FK130" s="11">
        <v>9276.9443705762678</v>
      </c>
      <c r="FL130" s="11">
        <v>9293.0114538271737</v>
      </c>
      <c r="FM130" s="11">
        <v>9300.2906392708373</v>
      </c>
      <c r="FN130" s="11">
        <v>9335.0232682876049</v>
      </c>
      <c r="FO130" s="11">
        <v>9357.4087411423534</v>
      </c>
      <c r="FP130" s="11">
        <v>9382.7990856108881</v>
      </c>
      <c r="FQ130" s="11">
        <v>9409.1385400335821</v>
      </c>
      <c r="FR130" s="11">
        <v>9421.1906549559717</v>
      </c>
      <c r="FS130" s="11">
        <v>9466.7581936920196</v>
      </c>
      <c r="FT130" s="11">
        <v>9539.1484753576369</v>
      </c>
      <c r="FU130" s="11">
        <v>9641.6738222451222</v>
      </c>
      <c r="FV130" s="11">
        <v>9779.017950426427</v>
      </c>
      <c r="FW130" s="11">
        <v>9821.434220159681</v>
      </c>
      <c r="FX130" s="11">
        <v>9838.135513969115</v>
      </c>
      <c r="FY130" s="11">
        <v>9857.4286615768779</v>
      </c>
      <c r="FZ130" s="11">
        <v>9874.2452191986067</v>
      </c>
      <c r="GA130" s="11">
        <v>9901.4547819486997</v>
      </c>
      <c r="GB130" s="11">
        <v>9922.9819174009899</v>
      </c>
      <c r="GC130" s="11">
        <v>9954.0976258923893</v>
      </c>
      <c r="GD130" s="11">
        <v>9988.1420165077998</v>
      </c>
      <c r="GE130" s="11">
        <v>10012.938672110253</v>
      </c>
      <c r="GF130" s="11">
        <v>10033.595547162446</v>
      </c>
      <c r="GG130" s="11">
        <v>10046.287288510401</v>
      </c>
      <c r="GH130" s="11">
        <v>10058.930188944694</v>
      </c>
      <c r="GI130" s="11">
        <v>10061.685839773543</v>
      </c>
      <c r="GJ130" s="11">
        <v>10069.693000556052</v>
      </c>
      <c r="GK130" s="11">
        <v>10072.225767656042</v>
      </c>
      <c r="GL130" s="11">
        <v>10085.43100008395</v>
      </c>
      <c r="GM130" s="11">
        <v>10068.550239778924</v>
      </c>
      <c r="GN130" s="11">
        <v>10074.736454623482</v>
      </c>
      <c r="GO130" s="11">
        <v>10079.642576567499</v>
      </c>
      <c r="GP130" s="11">
        <v>10084.992936379438</v>
      </c>
      <c r="GQ130" s="11">
        <v>10135.150250812301</v>
      </c>
      <c r="GR130" s="11">
        <v>10245.248897921485</v>
      </c>
      <c r="GS130" s="11">
        <v>10388.066699844365</v>
      </c>
      <c r="GT130" s="11">
        <v>10449.516134437868</v>
      </c>
      <c r="GU130" s="11">
        <v>10467.896842447322</v>
      </c>
      <c r="GV130" s="11">
        <v>10492.830609653456</v>
      </c>
      <c r="GW130" s="11">
        <v>10519.601462543904</v>
      </c>
      <c r="GX130" s="11">
        <v>10547.440830723548</v>
      </c>
      <c r="GY130" s="11">
        <v>10567.944609991304</v>
      </c>
      <c r="GZ130" s="11">
        <v>10713.159231175461</v>
      </c>
      <c r="HA130" s="11">
        <v>10734.226971408629</v>
      </c>
      <c r="HB130" s="11">
        <v>10749.920198918937</v>
      </c>
      <c r="HC130" s="11">
        <v>10766.345728825368</v>
      </c>
      <c r="HD130" s="11">
        <v>10778.514271849044</v>
      </c>
      <c r="HE130" s="11">
        <v>10786.519833673112</v>
      </c>
      <c r="HF130" s="11">
        <v>10772.164055953479</v>
      </c>
      <c r="HG130" s="11">
        <v>10808.0281462408</v>
      </c>
      <c r="HH130" s="11">
        <v>10805.218393617286</v>
      </c>
      <c r="HI130" s="11">
        <v>10824.937222917126</v>
      </c>
      <c r="HJ130" s="11">
        <v>10829.478183856889</v>
      </c>
      <c r="HK130" s="11">
        <v>10815.249208961885</v>
      </c>
      <c r="HL130" s="11">
        <v>10801.9635334499</v>
      </c>
      <c r="HM130" s="11">
        <v>10748.055877674638</v>
      </c>
      <c r="HN130" s="11">
        <v>10675.226257243699</v>
      </c>
      <c r="HO130" s="11">
        <v>10616.797962526314</v>
      </c>
      <c r="HP130" s="11">
        <v>10624.131374686811</v>
      </c>
      <c r="HQ130" s="11">
        <v>10611.127200117844</v>
      </c>
      <c r="HR130" s="11">
        <v>10507.120910763781</v>
      </c>
      <c r="HS130" s="11">
        <v>10501.959530384433</v>
      </c>
      <c r="HT130" s="11">
        <v>10503.380998434217</v>
      </c>
      <c r="HU130" s="11">
        <v>10459.233620469293</v>
      </c>
      <c r="HV130" s="11">
        <v>10453.396412270602</v>
      </c>
      <c r="HW130" s="11">
        <v>10453.196700018136</v>
      </c>
      <c r="HX130" s="11">
        <v>10458.037755011774</v>
      </c>
      <c r="HY130" s="11">
        <v>10464.465320736488</v>
      </c>
      <c r="HZ130" s="11">
        <v>10463.582721919323</v>
      </c>
      <c r="IA130" s="11">
        <v>10555.599234303039</v>
      </c>
      <c r="IB130" s="11">
        <v>10665.179016159778</v>
      </c>
      <c r="IC130" s="11">
        <v>10699.461477296431</v>
      </c>
      <c r="ID130" s="11">
        <v>10734.401411436105</v>
      </c>
      <c r="IE130" s="11">
        <v>10764.842637469441</v>
      </c>
      <c r="IF130" s="11">
        <v>10788.809487309522</v>
      </c>
      <c r="IG130" s="11">
        <v>10893.508794984076</v>
      </c>
      <c r="IH130" s="11">
        <v>10919.815974389829</v>
      </c>
      <c r="II130" s="11">
        <v>10956.832605345633</v>
      </c>
      <c r="IJ130" s="11">
        <v>10989.666307677073</v>
      </c>
      <c r="IK130" s="11">
        <v>11038.487673130592</v>
      </c>
      <c r="IL130" s="11">
        <v>11075.926791218846</v>
      </c>
      <c r="IM130" s="11">
        <v>11116.926617451812</v>
      </c>
      <c r="IN130" s="11">
        <v>11177.721404388481</v>
      </c>
      <c r="IO130" s="11">
        <v>11312.276911003804</v>
      </c>
      <c r="IP130" s="11">
        <v>11343.632583027649</v>
      </c>
      <c r="IQ130" s="11">
        <v>11342.116648052108</v>
      </c>
      <c r="IR130" s="11">
        <v>11389.92538944361</v>
      </c>
      <c r="IS130" s="11">
        <v>11451.607982184751</v>
      </c>
      <c r="IT130" s="11">
        <v>11488.088840226816</v>
      </c>
      <c r="IU130" s="11">
        <v>11509.229065980831</v>
      </c>
      <c r="IV130" s="11">
        <v>11525.566108350193</v>
      </c>
      <c r="IW130" s="11">
        <v>11530.894620254085</v>
      </c>
      <c r="IX130" s="11">
        <v>11540.412080816301</v>
      </c>
      <c r="IY130" s="11">
        <v>11559.767237170692</v>
      </c>
      <c r="IZ130" s="11">
        <v>11598.021107070694</v>
      </c>
      <c r="JA130" s="11">
        <v>11644.276268095444</v>
      </c>
      <c r="JB130" s="11">
        <v>11732.382922355064</v>
      </c>
      <c r="JC130" s="11">
        <v>11840.096435748903</v>
      </c>
      <c r="JD130" s="11">
        <v>11921.442572214779</v>
      </c>
      <c r="JE130" s="11">
        <v>11941.96712556025</v>
      </c>
      <c r="JF130" s="11">
        <v>11957.586502006563</v>
      </c>
      <c r="JG130" s="11">
        <v>11960.440759779864</v>
      </c>
      <c r="JH130" s="11">
        <v>12043.869779985902</v>
      </c>
      <c r="JI130" s="11">
        <v>12090.828793968145</v>
      </c>
      <c r="JJ130" s="11">
        <v>12099.207356850964</v>
      </c>
      <c r="JK130" s="11">
        <v>12064.187835913004</v>
      </c>
      <c r="JL130" s="11">
        <v>12106.644589823976</v>
      </c>
      <c r="JM130" s="11">
        <v>12102.558724647608</v>
      </c>
      <c r="JN130" s="11">
        <v>12044.349310296213</v>
      </c>
      <c r="JO130" s="11">
        <v>12147.414606839688</v>
      </c>
      <c r="JP130" s="11">
        <v>12239.360545986052</v>
      </c>
      <c r="JQ130" s="11">
        <v>12252.546981648733</v>
      </c>
      <c r="JR130" s="11">
        <v>12299.233013174477</v>
      </c>
      <c r="JS130" s="11">
        <v>12339.324485688019</v>
      </c>
      <c r="JT130" s="11">
        <v>12471.100725768529</v>
      </c>
      <c r="JU130" s="11">
        <v>12532.427515146897</v>
      </c>
      <c r="JV130" s="11">
        <v>12507.673831402115</v>
      </c>
      <c r="JW130" s="11">
        <v>12457.455614308014</v>
      </c>
      <c r="JX130" s="11">
        <v>12464.355269788801</v>
      </c>
      <c r="JY130" s="11">
        <v>12461.100810222477</v>
      </c>
      <c r="JZ130" s="11">
        <v>12451.973772389019</v>
      </c>
      <c r="KA130" s="11">
        <v>12446.429094667041</v>
      </c>
      <c r="KB130" s="11">
        <v>12443.001658813047</v>
      </c>
      <c r="KC130" s="11">
        <v>12431.24054046872</v>
      </c>
      <c r="KD130" s="11">
        <v>12416.702930404357</v>
      </c>
      <c r="KE130" s="11">
        <v>12412.520930932924</v>
      </c>
      <c r="KF130" s="11">
        <v>12419.790417483538</v>
      </c>
      <c r="KG130" s="11">
        <v>12419.406267517794</v>
      </c>
      <c r="KH130" s="11">
        <v>12431.932074979568</v>
      </c>
      <c r="KI130" s="11">
        <v>12428.799040342261</v>
      </c>
      <c r="KJ130" s="11">
        <v>12446.273580137449</v>
      </c>
      <c r="KK130" s="11">
        <v>12447.956030445448</v>
      </c>
      <c r="KL130" s="23"/>
      <c r="KM130" s="11">
        <f>SMALL(Tabela2[[#This Row],[1]:[285]],1)</f>
        <v>0.83458663983971793</v>
      </c>
      <c r="KN130" s="11">
        <f>MATCH(Tabela2[[#This Row],[1° menor]],Tabela2[[#This Row],[1]:[285]],0)</f>
        <v>1</v>
      </c>
      <c r="KO13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30" s="11">
        <f>VLOOKUP(Tabela2[[#This Row],[Shape]],shape!A:D,4,0)+VLOOKUP(Tabela2[[#This Row],[Shape]]+1,shape!A:E,5,0)*Tabela2[[#This Row],[% avanc]]</f>
        <v>3.8776556234191881</v>
      </c>
      <c r="KQ130" s="15">
        <f>Tabela2[[#This Row],[8686,881807]]/Tabela2[[#Headers],[8686,881807]]</f>
        <v>4.4638061269517033E-4</v>
      </c>
      <c r="KR130" s="11">
        <f>Tabela2[[#This Row],[8686,881807]]-KP129</f>
        <v>0</v>
      </c>
      <c r="KS130" s="11">
        <f>(Tabela2[[#This Row],[hora bus]]-H129)*86400</f>
        <v>46.000000066123903</v>
      </c>
      <c r="KT130" s="11">
        <f>Tabela2[[#This Row],[desloc]]/Tabela2[[#This Row],[seconds]]</f>
        <v>0</v>
      </c>
      <c r="KU130" s="11">
        <f>Tabela2[[#This Row],[spd m/s]]*3.6</f>
        <v>0</v>
      </c>
      <c r="KV130" s="23"/>
      <c r="KW130" s="22">
        <f t="shared" ref="KW130:KW193" si="36">IF(F130=F129,0,1)</f>
        <v>0</v>
      </c>
      <c r="KX130" s="23">
        <f t="shared" ref="KX130:KX193" si="37">IF(KP131&lt;KP130,IF(KP130&gt;KP131+2000,0,1),IF(KP130&lt;=KP129,0.5,0))</f>
        <v>0.5</v>
      </c>
      <c r="KY130" s="23">
        <f t="shared" ref="KY130:KY193" si="38">IF(KP130-LI129&lt;0,IF(KY129&gt;0,IF(KP130&lt;LI129,1,0),1),0)</f>
        <v>1</v>
      </c>
      <c r="KZ130" s="23">
        <f t="shared" ref="KZ130:KZ193" si="39">IF(KY130=0,0,KZ131+1)</f>
        <v>35</v>
      </c>
      <c r="LA130" s="23">
        <f t="shared" ref="LA130:LA193" si="40">IF(AND(KP130&gt;KP129,KP130&gt;KP131,KP131&gt;=KP129,KP129&gt;=LI129),1,0)</f>
        <v>0</v>
      </c>
      <c r="LB130" s="23">
        <f t="shared" ref="LB130:LB193" si="41">IF(KR130=0,1,0)</f>
        <v>1</v>
      </c>
      <c r="LC130" s="23">
        <f t="shared" ref="LC130:LC193" si="42">IF(LB130=0,0,LC131+1)</f>
        <v>35</v>
      </c>
      <c r="LD130" s="23">
        <f t="shared" ref="LD130:LD193" si="43">IF(AND(KT130&lt;0.1,KT130&lt;&gt;0),1,0)</f>
        <v>0</v>
      </c>
      <c r="LE130" s="23">
        <f t="shared" ref="LE130:LE193" si="44">IF(AND(LE129&lt;KP130,KR130&lt;-1000),LE129,KP130)</f>
        <v>3.8776556234191881</v>
      </c>
      <c r="LF130" s="22">
        <f t="shared" si="35"/>
        <v>0</v>
      </c>
      <c r="LG130" s="23">
        <f t="shared" ref="LG130:LG193" si="45">IF(LG129=0.5,IF(KP130&gt;=KP131,0.5,1),IF(KR130&lt;-300,IF(KP130&gt;=KP131,IF(AND(LG129=0.5,KP130=KP131),0,IF(KP130&lt;700,0.5,0)),IF(KP130&lt;2000,1,)),IF(AND(KX130=0.5,KX129=0.5,KP130&lt;500,KR131&gt;0),IF(KP130&lt;500,1,0),0)))</f>
        <v>0.5</v>
      </c>
      <c r="LH130" s="23">
        <f t="shared" ref="LH130:LH193" si="46">IF(AND(LG130=1,LJ131&lt;1000),0,LG130)</f>
        <v>0.5</v>
      </c>
      <c r="LI130" s="23">
        <f t="shared" ref="LI130:LI193" si="47">IF(LF130=1,KP130,IF(LM130=0,KP130,LI129))</f>
        <v>8544.8116110658502</v>
      </c>
      <c r="LJ130" s="23">
        <f t="shared" ref="LJ130:LJ193" si="48">IF(KW130=1,0,IF(LF130&gt;0,0,IF(KP130&gt;LJ131,KP130,IF(KQ129-KQ130&gt;0.7,0,LJ131))))</f>
        <v>3.8776556234191881</v>
      </c>
      <c r="LK130" s="23">
        <f t="shared" ref="LK130:LK193" si="49">IF(LF130=1,0,IF(LK129&gt;0,0.5,IF(LJ130=KP130,1,IF(LJ130&lt;1000,1,0))))</f>
        <v>0.5</v>
      </c>
      <c r="LL130" s="23">
        <f t="shared" ref="LL130:LL193" si="50">IF(LK130=0,LL131+1,0)</f>
        <v>0</v>
      </c>
      <c r="LM130" s="23">
        <f t="shared" ref="LM130:LM193" si="51">IF(LF130=0.5,1,IF(LF130=1,0,IF(KW130=1,1,IF(AND(LK130&gt;0,LK129&gt;0),1,IF(AND(LK129=0,LK130=1),0,IF(LA130=1,1,IF(KY130=1,1,0)))))))</f>
        <v>1</v>
      </c>
      <c r="LN130" s="23">
        <f t="shared" ref="LN130:LN193" si="52">IF(LM130=KV130,0,1)</f>
        <v>1</v>
      </c>
    </row>
    <row r="131" spans="1:326" x14ac:dyDescent="0.25">
      <c r="A131" s="22">
        <v>108</v>
      </c>
      <c r="B131" s="22">
        <v>1</v>
      </c>
      <c r="C131" s="23" t="s">
        <v>1413</v>
      </c>
      <c r="D131" s="22">
        <v>332</v>
      </c>
      <c r="E131" s="24">
        <v>0.91319444444444442</v>
      </c>
      <c r="F131" s="23" t="s">
        <v>721</v>
      </c>
      <c r="G131" s="23" t="b">
        <v>1</v>
      </c>
      <c r="H131" s="25">
        <v>43538.913599537038</v>
      </c>
      <c r="I131" s="26" t="s">
        <v>681</v>
      </c>
      <c r="J131" s="23" t="s">
        <v>682</v>
      </c>
      <c r="K131" s="11">
        <f>IF(AND(Tabela2[[#This Row],[hora bus]]=H130,Tabela2[[#This Row],[lat bus]]=I130,Tabela2[[#This Row],[lon bus]]=J130),1,0)</f>
        <v>0</v>
      </c>
      <c r="L131" s="23"/>
      <c r="M131" s="11">
        <v>223</v>
      </c>
      <c r="N131" s="11">
        <v>0.83458663983971793</v>
      </c>
      <c r="O131" s="11">
        <v>1.3984196839489078</v>
      </c>
      <c r="P131" s="11">
        <v>9.4267941257220311</v>
      </c>
      <c r="Q131" s="11">
        <v>19.688773108132185</v>
      </c>
      <c r="R131" s="11">
        <v>75.195397337780264</v>
      </c>
      <c r="S131" s="11">
        <v>159.30451526494889</v>
      </c>
      <c r="T131" s="11">
        <v>180.18195583801287</v>
      </c>
      <c r="U131" s="11">
        <v>199.79338924508923</v>
      </c>
      <c r="V131" s="11">
        <v>211.09716553928146</v>
      </c>
      <c r="W131" s="11">
        <v>227.14293750271159</v>
      </c>
      <c r="X131" s="11">
        <v>239.59169647723874</v>
      </c>
      <c r="Y131" s="11">
        <v>250.11206903549589</v>
      </c>
      <c r="Z131" s="11">
        <v>275.30364977201225</v>
      </c>
      <c r="AA131" s="11">
        <v>294.46895517304961</v>
      </c>
      <c r="AB131" s="11">
        <v>320.19106785367666</v>
      </c>
      <c r="AC131" s="11">
        <v>332.17949791971603</v>
      </c>
      <c r="AD131" s="11">
        <v>348.04076670293443</v>
      </c>
      <c r="AE131" s="11">
        <v>372.23091522388552</v>
      </c>
      <c r="AF131" s="11">
        <v>373.05585750378327</v>
      </c>
      <c r="AG131" s="11">
        <v>433.84569918205443</v>
      </c>
      <c r="AH131" s="11">
        <v>469.02374511556127</v>
      </c>
      <c r="AI131" s="11">
        <v>499.67607388344703</v>
      </c>
      <c r="AJ131" s="11">
        <v>523.47830821792434</v>
      </c>
      <c r="AK131" s="11">
        <v>544.81141607945688</v>
      </c>
      <c r="AL131" s="11">
        <v>559.9004097040812</v>
      </c>
      <c r="AM131" s="11">
        <v>585.98771261657532</v>
      </c>
      <c r="AN131" s="11">
        <v>594.50788944836063</v>
      </c>
      <c r="AO131" s="11">
        <v>599.8950753359245</v>
      </c>
      <c r="AP131" s="11">
        <v>602.43355425919754</v>
      </c>
      <c r="AQ131" s="11">
        <v>609.53499398530153</v>
      </c>
      <c r="AR131" s="11">
        <v>609.5933977620092</v>
      </c>
      <c r="AS131" s="11">
        <v>603.71880286526709</v>
      </c>
      <c r="AT131" s="11">
        <v>609.45835281434404</v>
      </c>
      <c r="AU131" s="11">
        <v>613.60649452394352</v>
      </c>
      <c r="AV131" s="11">
        <v>605.61020293550882</v>
      </c>
      <c r="AW131" s="11">
        <v>608.32810058706082</v>
      </c>
      <c r="AX131" s="11">
        <v>622.97194103037293</v>
      </c>
      <c r="AY131" s="11">
        <v>642.28327131710535</v>
      </c>
      <c r="AZ131" s="11">
        <v>665.20596166221469</v>
      </c>
      <c r="BA131" s="11">
        <v>691.17393543887101</v>
      </c>
      <c r="BB131" s="11">
        <v>724.84333895562133</v>
      </c>
      <c r="BC131" s="11">
        <v>773.63812755161598</v>
      </c>
      <c r="BD131" s="11">
        <v>844.46226035941891</v>
      </c>
      <c r="BE131" s="11">
        <v>911.23618194706376</v>
      </c>
      <c r="BF131" s="11">
        <v>932.86527223275039</v>
      </c>
      <c r="BG131" s="11">
        <v>958.04135839229252</v>
      </c>
      <c r="BH131" s="11">
        <v>1001.7149381650798</v>
      </c>
      <c r="BI131" s="11">
        <v>1024.9959211584271</v>
      </c>
      <c r="BJ131" s="11">
        <v>1048.1727764714142</v>
      </c>
      <c r="BK131" s="11">
        <v>1080.0184074949607</v>
      </c>
      <c r="BL131" s="11">
        <v>1163.4808684345098</v>
      </c>
      <c r="BM131" s="11">
        <v>1429.3703496024175</v>
      </c>
      <c r="BN131" s="11">
        <v>1610.1385446972781</v>
      </c>
      <c r="BO131" s="11">
        <v>1664.0038873728233</v>
      </c>
      <c r="BP131" s="11">
        <v>1794.1242484398404</v>
      </c>
      <c r="BQ131" s="11">
        <v>1818.9378647754288</v>
      </c>
      <c r="BR131" s="11">
        <v>1920.5792764721948</v>
      </c>
      <c r="BS131" s="11">
        <v>2023.456323096907</v>
      </c>
      <c r="BT131" s="11">
        <v>2062.7199622631242</v>
      </c>
      <c r="BU131" s="11">
        <v>2093.7864244056359</v>
      </c>
      <c r="BV131" s="11">
        <v>2172.8574253488505</v>
      </c>
      <c r="BW131" s="11">
        <v>2191.8290547309048</v>
      </c>
      <c r="BX131" s="11">
        <v>2295.4935471481876</v>
      </c>
      <c r="BY131" s="11">
        <v>2324.6369620900828</v>
      </c>
      <c r="BZ131" s="11">
        <v>2412.5365562142952</v>
      </c>
      <c r="CA131" s="11">
        <v>2432.6327643351483</v>
      </c>
      <c r="CB131" s="11">
        <v>2466.8518007263533</v>
      </c>
      <c r="CC131" s="11">
        <v>2515.2508761381587</v>
      </c>
      <c r="CD131" s="11">
        <v>2622.1218445308405</v>
      </c>
      <c r="CE131" s="11">
        <v>2708.3090496803202</v>
      </c>
      <c r="CF131" s="11">
        <v>2796.8178431894862</v>
      </c>
      <c r="CG131" s="11">
        <v>2873.8082765070517</v>
      </c>
      <c r="CH131" s="11">
        <v>3061.6775590172806</v>
      </c>
      <c r="CI131" s="11">
        <v>3133.3825096557152</v>
      </c>
      <c r="CJ131" s="11">
        <v>3320.0285201183906</v>
      </c>
      <c r="CK131" s="11">
        <v>3391.2986814978881</v>
      </c>
      <c r="CL131" s="11">
        <v>3478.6413522149041</v>
      </c>
      <c r="CM131" s="11">
        <v>3505.4667594392477</v>
      </c>
      <c r="CN131" s="11">
        <v>3552.1278475871927</v>
      </c>
      <c r="CO131" s="11">
        <v>3608.1458168222821</v>
      </c>
      <c r="CP131" s="11">
        <v>3687.4332746012733</v>
      </c>
      <c r="CQ131" s="11">
        <v>3737.1928476528274</v>
      </c>
      <c r="CR131" s="11">
        <v>3929.1744458657076</v>
      </c>
      <c r="CS131" s="11">
        <v>4104.0052570842136</v>
      </c>
      <c r="CT131" s="11">
        <v>4176.4577406368426</v>
      </c>
      <c r="CU131" s="11">
        <v>4203.4628929622522</v>
      </c>
      <c r="CV131" s="11">
        <v>4243.0993420587138</v>
      </c>
      <c r="CW131" s="11">
        <v>4338.9296512059445</v>
      </c>
      <c r="CX131" s="11">
        <v>4464.5231926731885</v>
      </c>
      <c r="CY131" s="11">
        <v>4524.2760657256158</v>
      </c>
      <c r="CZ131" s="11">
        <v>4578.6984197787751</v>
      </c>
      <c r="DA131" s="11">
        <v>4625.9862234456259</v>
      </c>
      <c r="DB131" s="11">
        <v>4670.5685961378485</v>
      </c>
      <c r="DC131" s="11">
        <v>4713.1890396674316</v>
      </c>
      <c r="DD131" s="11">
        <v>4798.4137717572912</v>
      </c>
      <c r="DE131" s="11">
        <v>4807.037159512015</v>
      </c>
      <c r="DF131" s="11">
        <v>4833.3595568537676</v>
      </c>
      <c r="DG131" s="11">
        <v>4837.4660928582471</v>
      </c>
      <c r="DH131" s="11">
        <v>4868.9105840188495</v>
      </c>
      <c r="DI131" s="11">
        <v>4890.8441073800923</v>
      </c>
      <c r="DJ131" s="11">
        <v>4933.7892254471935</v>
      </c>
      <c r="DK131" s="11">
        <v>5000.7579650678817</v>
      </c>
      <c r="DL131" s="11">
        <v>5355.0982520495172</v>
      </c>
      <c r="DM131" s="11">
        <v>5481.4636259201425</v>
      </c>
      <c r="DN131" s="11">
        <v>5566.547527242612</v>
      </c>
      <c r="DO131" s="11">
        <v>5659.2630610073802</v>
      </c>
      <c r="DP131" s="11">
        <v>5693.1558385127737</v>
      </c>
      <c r="DQ131" s="11">
        <v>5776.9445825899438</v>
      </c>
      <c r="DR131" s="11">
        <v>5792.6247187292447</v>
      </c>
      <c r="DS131" s="11">
        <v>5803.4741841190025</v>
      </c>
      <c r="DT131" s="11">
        <v>5813.7715248560444</v>
      </c>
      <c r="DU131" s="11">
        <v>5824.9346720622971</v>
      </c>
      <c r="DV131" s="11">
        <v>5825.1745121438535</v>
      </c>
      <c r="DW131" s="11">
        <v>5821.2504329611656</v>
      </c>
      <c r="DX131" s="11">
        <v>5744.9467721272558</v>
      </c>
      <c r="DY131" s="11">
        <v>5825.3656271915142</v>
      </c>
      <c r="DZ131" s="11">
        <v>5822.8710960649087</v>
      </c>
      <c r="EA131" s="11">
        <v>5848.1092840949059</v>
      </c>
      <c r="EB131" s="11">
        <v>5986.6876289379934</v>
      </c>
      <c r="EC131" s="11">
        <v>6020.0909995452303</v>
      </c>
      <c r="ED131" s="11">
        <v>6207.0095294329822</v>
      </c>
      <c r="EE131" s="11">
        <v>6268.6393389472287</v>
      </c>
      <c r="EF131" s="11">
        <v>6478.5792596829533</v>
      </c>
      <c r="EG131" s="11">
        <v>6641.8090630503166</v>
      </c>
      <c r="EH131" s="11">
        <v>6783.6444952193469</v>
      </c>
      <c r="EI131" s="11">
        <v>6896.9965306641579</v>
      </c>
      <c r="EJ131" s="11">
        <v>6959.1088579445704</v>
      </c>
      <c r="EK131" s="11">
        <v>7002.153431776841</v>
      </c>
      <c r="EL131" s="11">
        <v>7073.1953672712252</v>
      </c>
      <c r="EM131" s="11">
        <v>7075.3262845401323</v>
      </c>
      <c r="EN131" s="11">
        <v>7151.6879619664223</v>
      </c>
      <c r="EO131" s="11">
        <v>7240.8180322916714</v>
      </c>
      <c r="EP131" s="11">
        <v>7286.4661372792516</v>
      </c>
      <c r="EQ131" s="11">
        <v>7427.4147993236202</v>
      </c>
      <c r="ER131" s="11">
        <v>7503.528752018271</v>
      </c>
      <c r="ES131" s="11">
        <v>7641.9445001082595</v>
      </c>
      <c r="ET131" s="11">
        <v>7706.9969287432486</v>
      </c>
      <c r="EU131" s="11">
        <v>7783.839371621817</v>
      </c>
      <c r="EV131" s="11">
        <v>7848.003579749442</v>
      </c>
      <c r="EW131" s="11">
        <v>7920.0502191520318</v>
      </c>
      <c r="EX131" s="11">
        <v>8170.1976758281144</v>
      </c>
      <c r="EY131" s="11">
        <v>8253.8507761105539</v>
      </c>
      <c r="EZ131" s="11">
        <v>8427.0913450311855</v>
      </c>
      <c r="FA131" s="11">
        <v>8594.2438038042274</v>
      </c>
      <c r="FB131" s="11">
        <v>8676.6840382255305</v>
      </c>
      <c r="FC131" s="11">
        <v>8717.7247633272764</v>
      </c>
      <c r="FD131" s="11">
        <v>8771.4739760100674</v>
      </c>
      <c r="FE131" s="11">
        <v>8893.6135699383703</v>
      </c>
      <c r="FF131" s="11">
        <v>9065.0338004001496</v>
      </c>
      <c r="FG131" s="11">
        <v>9089.4518895774327</v>
      </c>
      <c r="FH131" s="11">
        <v>9132.4613225008943</v>
      </c>
      <c r="FI131" s="11">
        <v>9213.2517811949929</v>
      </c>
      <c r="FJ131" s="11">
        <v>9258.5529202091093</v>
      </c>
      <c r="FK131" s="11">
        <v>9276.9443705762678</v>
      </c>
      <c r="FL131" s="11">
        <v>9293.0114538271737</v>
      </c>
      <c r="FM131" s="11">
        <v>9300.2906392708373</v>
      </c>
      <c r="FN131" s="11">
        <v>9335.0232682876049</v>
      </c>
      <c r="FO131" s="11">
        <v>9357.4087411423534</v>
      </c>
      <c r="FP131" s="11">
        <v>9382.7990856108881</v>
      </c>
      <c r="FQ131" s="11">
        <v>9409.1385400335821</v>
      </c>
      <c r="FR131" s="11">
        <v>9421.1906549559717</v>
      </c>
      <c r="FS131" s="11">
        <v>9466.7581936920196</v>
      </c>
      <c r="FT131" s="11">
        <v>9539.1484753576369</v>
      </c>
      <c r="FU131" s="11">
        <v>9641.6738222451222</v>
      </c>
      <c r="FV131" s="11">
        <v>9779.017950426427</v>
      </c>
      <c r="FW131" s="11">
        <v>9821.434220159681</v>
      </c>
      <c r="FX131" s="11">
        <v>9838.135513969115</v>
      </c>
      <c r="FY131" s="11">
        <v>9857.4286615768779</v>
      </c>
      <c r="FZ131" s="11">
        <v>9874.2452191986067</v>
      </c>
      <c r="GA131" s="11">
        <v>9901.4547819486997</v>
      </c>
      <c r="GB131" s="11">
        <v>9922.9819174009899</v>
      </c>
      <c r="GC131" s="11">
        <v>9954.0976258923893</v>
      </c>
      <c r="GD131" s="11">
        <v>9988.1420165077998</v>
      </c>
      <c r="GE131" s="11">
        <v>10012.938672110253</v>
      </c>
      <c r="GF131" s="11">
        <v>10033.595547162446</v>
      </c>
      <c r="GG131" s="11">
        <v>10046.287288510401</v>
      </c>
      <c r="GH131" s="11">
        <v>10058.930188944694</v>
      </c>
      <c r="GI131" s="11">
        <v>10061.685839773543</v>
      </c>
      <c r="GJ131" s="11">
        <v>10069.693000556052</v>
      </c>
      <c r="GK131" s="11">
        <v>10072.225767656042</v>
      </c>
      <c r="GL131" s="11">
        <v>10085.43100008395</v>
      </c>
      <c r="GM131" s="11">
        <v>10068.550239778924</v>
      </c>
      <c r="GN131" s="11">
        <v>10074.736454623482</v>
      </c>
      <c r="GO131" s="11">
        <v>10079.642576567499</v>
      </c>
      <c r="GP131" s="11">
        <v>10084.992936379438</v>
      </c>
      <c r="GQ131" s="11">
        <v>10135.150250812301</v>
      </c>
      <c r="GR131" s="11">
        <v>10245.248897921485</v>
      </c>
      <c r="GS131" s="11">
        <v>10388.066699844365</v>
      </c>
      <c r="GT131" s="11">
        <v>10449.516134437868</v>
      </c>
      <c r="GU131" s="11">
        <v>10467.896842447322</v>
      </c>
      <c r="GV131" s="11">
        <v>10492.830609653456</v>
      </c>
      <c r="GW131" s="11">
        <v>10519.601462543904</v>
      </c>
      <c r="GX131" s="11">
        <v>10547.440830723548</v>
      </c>
      <c r="GY131" s="11">
        <v>10567.944609991304</v>
      </c>
      <c r="GZ131" s="11">
        <v>10713.159231175461</v>
      </c>
      <c r="HA131" s="11">
        <v>10734.226971408629</v>
      </c>
      <c r="HB131" s="11">
        <v>10749.920198918937</v>
      </c>
      <c r="HC131" s="11">
        <v>10766.345728825368</v>
      </c>
      <c r="HD131" s="11">
        <v>10778.514271849044</v>
      </c>
      <c r="HE131" s="11">
        <v>10786.519833673112</v>
      </c>
      <c r="HF131" s="11">
        <v>10772.164055953479</v>
      </c>
      <c r="HG131" s="11">
        <v>10808.0281462408</v>
      </c>
      <c r="HH131" s="11">
        <v>10805.218393617286</v>
      </c>
      <c r="HI131" s="11">
        <v>10824.937222917126</v>
      </c>
      <c r="HJ131" s="11">
        <v>10829.478183856889</v>
      </c>
      <c r="HK131" s="11">
        <v>10815.249208961885</v>
      </c>
      <c r="HL131" s="11">
        <v>10801.9635334499</v>
      </c>
      <c r="HM131" s="11">
        <v>10748.055877674638</v>
      </c>
      <c r="HN131" s="11">
        <v>10675.226257243699</v>
      </c>
      <c r="HO131" s="11">
        <v>10616.797962526314</v>
      </c>
      <c r="HP131" s="11">
        <v>10624.131374686811</v>
      </c>
      <c r="HQ131" s="11">
        <v>10611.127200117844</v>
      </c>
      <c r="HR131" s="11">
        <v>10507.120910763781</v>
      </c>
      <c r="HS131" s="11">
        <v>10501.959530384433</v>
      </c>
      <c r="HT131" s="11">
        <v>10503.380998434217</v>
      </c>
      <c r="HU131" s="11">
        <v>10459.233620469293</v>
      </c>
      <c r="HV131" s="11">
        <v>10453.396412270602</v>
      </c>
      <c r="HW131" s="11">
        <v>10453.196700018136</v>
      </c>
      <c r="HX131" s="11">
        <v>10458.037755011774</v>
      </c>
      <c r="HY131" s="11">
        <v>10464.465320736488</v>
      </c>
      <c r="HZ131" s="11">
        <v>10463.582721919323</v>
      </c>
      <c r="IA131" s="11">
        <v>10555.599234303039</v>
      </c>
      <c r="IB131" s="11">
        <v>10665.179016159778</v>
      </c>
      <c r="IC131" s="11">
        <v>10699.461477296431</v>
      </c>
      <c r="ID131" s="11">
        <v>10734.401411436105</v>
      </c>
      <c r="IE131" s="11">
        <v>10764.842637469441</v>
      </c>
      <c r="IF131" s="11">
        <v>10788.809487309522</v>
      </c>
      <c r="IG131" s="11">
        <v>10893.508794984076</v>
      </c>
      <c r="IH131" s="11">
        <v>10919.815974389829</v>
      </c>
      <c r="II131" s="11">
        <v>10956.832605345633</v>
      </c>
      <c r="IJ131" s="11">
        <v>10989.666307677073</v>
      </c>
      <c r="IK131" s="11">
        <v>11038.487673130592</v>
      </c>
      <c r="IL131" s="11">
        <v>11075.926791218846</v>
      </c>
      <c r="IM131" s="11">
        <v>11116.926617451812</v>
      </c>
      <c r="IN131" s="11">
        <v>11177.721404388481</v>
      </c>
      <c r="IO131" s="11">
        <v>11312.276911003804</v>
      </c>
      <c r="IP131" s="11">
        <v>11343.632583027649</v>
      </c>
      <c r="IQ131" s="11">
        <v>11342.116648052108</v>
      </c>
      <c r="IR131" s="11">
        <v>11389.92538944361</v>
      </c>
      <c r="IS131" s="11">
        <v>11451.607982184751</v>
      </c>
      <c r="IT131" s="11">
        <v>11488.088840226816</v>
      </c>
      <c r="IU131" s="11">
        <v>11509.229065980831</v>
      </c>
      <c r="IV131" s="11">
        <v>11525.566108350193</v>
      </c>
      <c r="IW131" s="11">
        <v>11530.894620254085</v>
      </c>
      <c r="IX131" s="11">
        <v>11540.412080816301</v>
      </c>
      <c r="IY131" s="11">
        <v>11559.767237170692</v>
      </c>
      <c r="IZ131" s="11">
        <v>11598.021107070694</v>
      </c>
      <c r="JA131" s="11">
        <v>11644.276268095444</v>
      </c>
      <c r="JB131" s="11">
        <v>11732.382922355064</v>
      </c>
      <c r="JC131" s="11">
        <v>11840.096435748903</v>
      </c>
      <c r="JD131" s="11">
        <v>11921.442572214779</v>
      </c>
      <c r="JE131" s="11">
        <v>11941.96712556025</v>
      </c>
      <c r="JF131" s="11">
        <v>11957.586502006563</v>
      </c>
      <c r="JG131" s="11">
        <v>11960.440759779864</v>
      </c>
      <c r="JH131" s="11">
        <v>12043.869779985902</v>
      </c>
      <c r="JI131" s="11">
        <v>12090.828793968145</v>
      </c>
      <c r="JJ131" s="11">
        <v>12099.207356850964</v>
      </c>
      <c r="JK131" s="11">
        <v>12064.187835913004</v>
      </c>
      <c r="JL131" s="11">
        <v>12106.644589823976</v>
      </c>
      <c r="JM131" s="11">
        <v>12102.558724647608</v>
      </c>
      <c r="JN131" s="11">
        <v>12044.349310296213</v>
      </c>
      <c r="JO131" s="11">
        <v>12147.414606839688</v>
      </c>
      <c r="JP131" s="11">
        <v>12239.360545986052</v>
      </c>
      <c r="JQ131" s="11">
        <v>12252.546981648733</v>
      </c>
      <c r="JR131" s="11">
        <v>12299.233013174477</v>
      </c>
      <c r="JS131" s="11">
        <v>12339.324485688019</v>
      </c>
      <c r="JT131" s="11">
        <v>12471.100725768529</v>
      </c>
      <c r="JU131" s="11">
        <v>12532.427515146897</v>
      </c>
      <c r="JV131" s="11">
        <v>12507.673831402115</v>
      </c>
      <c r="JW131" s="11">
        <v>12457.455614308014</v>
      </c>
      <c r="JX131" s="11">
        <v>12464.355269788801</v>
      </c>
      <c r="JY131" s="11">
        <v>12461.100810222477</v>
      </c>
      <c r="JZ131" s="11">
        <v>12451.973772389019</v>
      </c>
      <c r="KA131" s="11">
        <v>12446.429094667041</v>
      </c>
      <c r="KB131" s="11">
        <v>12443.001658813047</v>
      </c>
      <c r="KC131" s="11">
        <v>12431.24054046872</v>
      </c>
      <c r="KD131" s="11">
        <v>12416.702930404357</v>
      </c>
      <c r="KE131" s="11">
        <v>12412.520930932924</v>
      </c>
      <c r="KF131" s="11">
        <v>12419.790417483538</v>
      </c>
      <c r="KG131" s="11">
        <v>12419.406267517794</v>
      </c>
      <c r="KH131" s="11">
        <v>12431.932074979568</v>
      </c>
      <c r="KI131" s="11">
        <v>12428.799040342261</v>
      </c>
      <c r="KJ131" s="11">
        <v>12446.273580137449</v>
      </c>
      <c r="KK131" s="11">
        <v>12447.956030445448</v>
      </c>
      <c r="KL131" s="23"/>
      <c r="KM131" s="11">
        <f>SMALL(Tabela2[[#This Row],[1]:[285]],1)</f>
        <v>0.83458663983971793</v>
      </c>
      <c r="KN131" s="11">
        <f>MATCH(Tabela2[[#This Row],[1° menor]],Tabela2[[#This Row],[1]:[285]],0)</f>
        <v>1</v>
      </c>
      <c r="KO13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31" s="11">
        <f>VLOOKUP(Tabela2[[#This Row],[Shape]],shape!A:D,4,0)+VLOOKUP(Tabela2[[#This Row],[Shape]]+1,shape!A:E,5,0)*Tabela2[[#This Row],[% avanc]]</f>
        <v>3.8776556234191881</v>
      </c>
      <c r="KQ131" s="15">
        <f>Tabela2[[#This Row],[8686,881807]]/Tabela2[[#Headers],[8686,881807]]</f>
        <v>4.4638061269517033E-4</v>
      </c>
      <c r="KR131" s="11">
        <f>Tabela2[[#This Row],[8686,881807]]-KP130</f>
        <v>0</v>
      </c>
      <c r="KS131" s="11">
        <f>(Tabela2[[#This Row],[hora bus]]-H130)*86400</f>
        <v>44.000000227242708</v>
      </c>
      <c r="KT131" s="11">
        <f>Tabela2[[#This Row],[desloc]]/Tabela2[[#This Row],[seconds]]</f>
        <v>0</v>
      </c>
      <c r="KU131" s="11">
        <f>Tabela2[[#This Row],[spd m/s]]*3.6</f>
        <v>0</v>
      </c>
      <c r="KV131" s="23"/>
      <c r="KW131" s="22">
        <f t="shared" si="36"/>
        <v>0</v>
      </c>
      <c r="KX131" s="23">
        <f t="shared" si="37"/>
        <v>0.5</v>
      </c>
      <c r="KY131" s="23">
        <f t="shared" si="38"/>
        <v>1</v>
      </c>
      <c r="KZ131" s="23">
        <f t="shared" si="39"/>
        <v>34</v>
      </c>
      <c r="LA131" s="23">
        <f t="shared" si="40"/>
        <v>0</v>
      </c>
      <c r="LB131" s="23">
        <f t="shared" si="41"/>
        <v>1</v>
      </c>
      <c r="LC131" s="23">
        <f t="shared" si="42"/>
        <v>34</v>
      </c>
      <c r="LD131" s="23">
        <f t="shared" si="43"/>
        <v>0</v>
      </c>
      <c r="LE131" s="23">
        <f t="shared" si="44"/>
        <v>3.8776556234191881</v>
      </c>
      <c r="LF131" s="22">
        <f t="shared" si="35"/>
        <v>0</v>
      </c>
      <c r="LG131" s="23">
        <f t="shared" si="45"/>
        <v>0.5</v>
      </c>
      <c r="LH131" s="23">
        <f t="shared" si="46"/>
        <v>0.5</v>
      </c>
      <c r="LI131" s="23">
        <f t="shared" si="47"/>
        <v>8544.8116110658502</v>
      </c>
      <c r="LJ131" s="23">
        <f t="shared" si="48"/>
        <v>3.8776556234191881</v>
      </c>
      <c r="LK131" s="23">
        <f t="shared" si="49"/>
        <v>0.5</v>
      </c>
      <c r="LL131" s="23">
        <f t="shared" si="50"/>
        <v>0</v>
      </c>
      <c r="LM131" s="23">
        <f t="shared" si="51"/>
        <v>1</v>
      </c>
      <c r="LN131" s="23">
        <f t="shared" si="52"/>
        <v>1</v>
      </c>
    </row>
    <row r="132" spans="1:326" x14ac:dyDescent="0.25">
      <c r="A132" s="22">
        <v>110</v>
      </c>
      <c r="B132" s="22">
        <v>1</v>
      </c>
      <c r="C132" s="23" t="s">
        <v>1415</v>
      </c>
      <c r="D132" s="22">
        <v>332</v>
      </c>
      <c r="E132" s="24">
        <v>0.91388888888888886</v>
      </c>
      <c r="F132" s="23" t="s">
        <v>721</v>
      </c>
      <c r="G132" s="23" t="b">
        <v>1</v>
      </c>
      <c r="H132" s="25">
        <v>43538.914120370369</v>
      </c>
      <c r="I132" s="26" t="s">
        <v>681</v>
      </c>
      <c r="J132" s="23" t="s">
        <v>682</v>
      </c>
      <c r="K132" s="11">
        <f>IF(AND(Tabela2[[#This Row],[hora bus]]=H131,Tabela2[[#This Row],[lat bus]]=I131,Tabela2[[#This Row],[lon bus]]=J131),1,0)</f>
        <v>0</v>
      </c>
      <c r="L132" s="23"/>
      <c r="M132" s="11">
        <v>225</v>
      </c>
      <c r="N132" s="11">
        <v>0.83458663983971793</v>
      </c>
      <c r="O132" s="11">
        <v>1.3984196839489078</v>
      </c>
      <c r="P132" s="11">
        <v>9.4267941257220311</v>
      </c>
      <c r="Q132" s="11">
        <v>19.688773108132185</v>
      </c>
      <c r="R132" s="11">
        <v>75.195397337780264</v>
      </c>
      <c r="S132" s="11">
        <v>159.30451526494889</v>
      </c>
      <c r="T132" s="11">
        <v>180.18195583801287</v>
      </c>
      <c r="U132" s="11">
        <v>199.79338924508923</v>
      </c>
      <c r="V132" s="11">
        <v>211.09716553928146</v>
      </c>
      <c r="W132" s="11">
        <v>227.14293750271159</v>
      </c>
      <c r="X132" s="11">
        <v>239.59169647723874</v>
      </c>
      <c r="Y132" s="11">
        <v>250.11206903549589</v>
      </c>
      <c r="Z132" s="11">
        <v>275.30364977201225</v>
      </c>
      <c r="AA132" s="11">
        <v>294.46895517304961</v>
      </c>
      <c r="AB132" s="11">
        <v>320.19106785367666</v>
      </c>
      <c r="AC132" s="11">
        <v>332.17949791971603</v>
      </c>
      <c r="AD132" s="11">
        <v>348.04076670293443</v>
      </c>
      <c r="AE132" s="11">
        <v>372.23091522388552</v>
      </c>
      <c r="AF132" s="11">
        <v>373.05585750378327</v>
      </c>
      <c r="AG132" s="11">
        <v>433.84569918205443</v>
      </c>
      <c r="AH132" s="11">
        <v>469.02374511556127</v>
      </c>
      <c r="AI132" s="11">
        <v>499.67607388344703</v>
      </c>
      <c r="AJ132" s="11">
        <v>523.47830821792434</v>
      </c>
      <c r="AK132" s="11">
        <v>544.81141607945688</v>
      </c>
      <c r="AL132" s="11">
        <v>559.9004097040812</v>
      </c>
      <c r="AM132" s="11">
        <v>585.98771261657532</v>
      </c>
      <c r="AN132" s="11">
        <v>594.50788944836063</v>
      </c>
      <c r="AO132" s="11">
        <v>599.8950753359245</v>
      </c>
      <c r="AP132" s="11">
        <v>602.43355425919754</v>
      </c>
      <c r="AQ132" s="11">
        <v>609.53499398530153</v>
      </c>
      <c r="AR132" s="11">
        <v>609.5933977620092</v>
      </c>
      <c r="AS132" s="11">
        <v>603.71880286526709</v>
      </c>
      <c r="AT132" s="11">
        <v>609.45835281434404</v>
      </c>
      <c r="AU132" s="11">
        <v>613.60649452394352</v>
      </c>
      <c r="AV132" s="11">
        <v>605.61020293550882</v>
      </c>
      <c r="AW132" s="11">
        <v>608.32810058706082</v>
      </c>
      <c r="AX132" s="11">
        <v>622.97194103037293</v>
      </c>
      <c r="AY132" s="11">
        <v>642.28327131710535</v>
      </c>
      <c r="AZ132" s="11">
        <v>665.20596166221469</v>
      </c>
      <c r="BA132" s="11">
        <v>691.17393543887101</v>
      </c>
      <c r="BB132" s="11">
        <v>724.84333895562133</v>
      </c>
      <c r="BC132" s="11">
        <v>773.63812755161598</v>
      </c>
      <c r="BD132" s="11">
        <v>844.46226035941891</v>
      </c>
      <c r="BE132" s="11">
        <v>911.23618194706376</v>
      </c>
      <c r="BF132" s="11">
        <v>932.86527223275039</v>
      </c>
      <c r="BG132" s="11">
        <v>958.04135839229252</v>
      </c>
      <c r="BH132" s="11">
        <v>1001.7149381650798</v>
      </c>
      <c r="BI132" s="11">
        <v>1024.9959211584271</v>
      </c>
      <c r="BJ132" s="11">
        <v>1048.1727764714142</v>
      </c>
      <c r="BK132" s="11">
        <v>1080.0184074949607</v>
      </c>
      <c r="BL132" s="11">
        <v>1163.4808684345098</v>
      </c>
      <c r="BM132" s="11">
        <v>1429.3703496024175</v>
      </c>
      <c r="BN132" s="11">
        <v>1610.1385446972781</v>
      </c>
      <c r="BO132" s="11">
        <v>1664.0038873728233</v>
      </c>
      <c r="BP132" s="11">
        <v>1794.1242484398404</v>
      </c>
      <c r="BQ132" s="11">
        <v>1818.9378647754288</v>
      </c>
      <c r="BR132" s="11">
        <v>1920.5792764721948</v>
      </c>
      <c r="BS132" s="11">
        <v>2023.456323096907</v>
      </c>
      <c r="BT132" s="11">
        <v>2062.7199622631242</v>
      </c>
      <c r="BU132" s="11">
        <v>2093.7864244056359</v>
      </c>
      <c r="BV132" s="11">
        <v>2172.8574253488505</v>
      </c>
      <c r="BW132" s="11">
        <v>2191.8290547309048</v>
      </c>
      <c r="BX132" s="11">
        <v>2295.4935471481876</v>
      </c>
      <c r="BY132" s="11">
        <v>2324.6369620900828</v>
      </c>
      <c r="BZ132" s="11">
        <v>2412.5365562142952</v>
      </c>
      <c r="CA132" s="11">
        <v>2432.6327643351483</v>
      </c>
      <c r="CB132" s="11">
        <v>2466.8518007263533</v>
      </c>
      <c r="CC132" s="11">
        <v>2515.2508761381587</v>
      </c>
      <c r="CD132" s="11">
        <v>2622.1218445308405</v>
      </c>
      <c r="CE132" s="11">
        <v>2708.3090496803202</v>
      </c>
      <c r="CF132" s="11">
        <v>2796.8178431894862</v>
      </c>
      <c r="CG132" s="11">
        <v>2873.8082765070517</v>
      </c>
      <c r="CH132" s="11">
        <v>3061.6775590172806</v>
      </c>
      <c r="CI132" s="11">
        <v>3133.3825096557152</v>
      </c>
      <c r="CJ132" s="11">
        <v>3320.0285201183906</v>
      </c>
      <c r="CK132" s="11">
        <v>3391.2986814978881</v>
      </c>
      <c r="CL132" s="11">
        <v>3478.6413522149041</v>
      </c>
      <c r="CM132" s="11">
        <v>3505.4667594392477</v>
      </c>
      <c r="CN132" s="11">
        <v>3552.1278475871927</v>
      </c>
      <c r="CO132" s="11">
        <v>3608.1458168222821</v>
      </c>
      <c r="CP132" s="11">
        <v>3687.4332746012733</v>
      </c>
      <c r="CQ132" s="11">
        <v>3737.1928476528274</v>
      </c>
      <c r="CR132" s="11">
        <v>3929.1744458657076</v>
      </c>
      <c r="CS132" s="11">
        <v>4104.0052570842136</v>
      </c>
      <c r="CT132" s="11">
        <v>4176.4577406368426</v>
      </c>
      <c r="CU132" s="11">
        <v>4203.4628929622522</v>
      </c>
      <c r="CV132" s="11">
        <v>4243.0993420587138</v>
      </c>
      <c r="CW132" s="11">
        <v>4338.9296512059445</v>
      </c>
      <c r="CX132" s="11">
        <v>4464.5231926731885</v>
      </c>
      <c r="CY132" s="11">
        <v>4524.2760657256158</v>
      </c>
      <c r="CZ132" s="11">
        <v>4578.6984197787751</v>
      </c>
      <c r="DA132" s="11">
        <v>4625.9862234456259</v>
      </c>
      <c r="DB132" s="11">
        <v>4670.5685961378485</v>
      </c>
      <c r="DC132" s="11">
        <v>4713.1890396674316</v>
      </c>
      <c r="DD132" s="11">
        <v>4798.4137717572912</v>
      </c>
      <c r="DE132" s="11">
        <v>4807.037159512015</v>
      </c>
      <c r="DF132" s="11">
        <v>4833.3595568537676</v>
      </c>
      <c r="DG132" s="11">
        <v>4837.4660928582471</v>
      </c>
      <c r="DH132" s="11">
        <v>4868.9105840188495</v>
      </c>
      <c r="DI132" s="11">
        <v>4890.8441073800923</v>
      </c>
      <c r="DJ132" s="11">
        <v>4933.7892254471935</v>
      </c>
      <c r="DK132" s="11">
        <v>5000.7579650678817</v>
      </c>
      <c r="DL132" s="11">
        <v>5355.0982520495172</v>
      </c>
      <c r="DM132" s="11">
        <v>5481.4636259201425</v>
      </c>
      <c r="DN132" s="11">
        <v>5566.547527242612</v>
      </c>
      <c r="DO132" s="11">
        <v>5659.2630610073802</v>
      </c>
      <c r="DP132" s="11">
        <v>5693.1558385127737</v>
      </c>
      <c r="DQ132" s="11">
        <v>5776.9445825899438</v>
      </c>
      <c r="DR132" s="11">
        <v>5792.6247187292447</v>
      </c>
      <c r="DS132" s="11">
        <v>5803.4741841190025</v>
      </c>
      <c r="DT132" s="11">
        <v>5813.7715248560444</v>
      </c>
      <c r="DU132" s="11">
        <v>5824.9346720622971</v>
      </c>
      <c r="DV132" s="11">
        <v>5825.1745121438535</v>
      </c>
      <c r="DW132" s="11">
        <v>5821.2504329611656</v>
      </c>
      <c r="DX132" s="11">
        <v>5744.9467721272558</v>
      </c>
      <c r="DY132" s="11">
        <v>5825.3656271915142</v>
      </c>
      <c r="DZ132" s="11">
        <v>5822.8710960649087</v>
      </c>
      <c r="EA132" s="11">
        <v>5848.1092840949059</v>
      </c>
      <c r="EB132" s="11">
        <v>5986.6876289379934</v>
      </c>
      <c r="EC132" s="11">
        <v>6020.0909995452303</v>
      </c>
      <c r="ED132" s="11">
        <v>6207.0095294329822</v>
      </c>
      <c r="EE132" s="11">
        <v>6268.6393389472287</v>
      </c>
      <c r="EF132" s="11">
        <v>6478.5792596829533</v>
      </c>
      <c r="EG132" s="11">
        <v>6641.8090630503166</v>
      </c>
      <c r="EH132" s="11">
        <v>6783.6444952193469</v>
      </c>
      <c r="EI132" s="11">
        <v>6896.9965306641579</v>
      </c>
      <c r="EJ132" s="11">
        <v>6959.1088579445704</v>
      </c>
      <c r="EK132" s="11">
        <v>7002.153431776841</v>
      </c>
      <c r="EL132" s="11">
        <v>7073.1953672712252</v>
      </c>
      <c r="EM132" s="11">
        <v>7075.3262845401323</v>
      </c>
      <c r="EN132" s="11">
        <v>7151.6879619664223</v>
      </c>
      <c r="EO132" s="11">
        <v>7240.8180322916714</v>
      </c>
      <c r="EP132" s="11">
        <v>7286.4661372792516</v>
      </c>
      <c r="EQ132" s="11">
        <v>7427.4147993236202</v>
      </c>
      <c r="ER132" s="11">
        <v>7503.528752018271</v>
      </c>
      <c r="ES132" s="11">
        <v>7641.9445001082595</v>
      </c>
      <c r="ET132" s="11">
        <v>7706.9969287432486</v>
      </c>
      <c r="EU132" s="11">
        <v>7783.839371621817</v>
      </c>
      <c r="EV132" s="11">
        <v>7848.003579749442</v>
      </c>
      <c r="EW132" s="11">
        <v>7920.0502191520318</v>
      </c>
      <c r="EX132" s="11">
        <v>8170.1976758281144</v>
      </c>
      <c r="EY132" s="11">
        <v>8253.8507761105539</v>
      </c>
      <c r="EZ132" s="11">
        <v>8427.0913450311855</v>
      </c>
      <c r="FA132" s="11">
        <v>8594.2438038042274</v>
      </c>
      <c r="FB132" s="11">
        <v>8676.6840382255305</v>
      </c>
      <c r="FC132" s="11">
        <v>8717.7247633272764</v>
      </c>
      <c r="FD132" s="11">
        <v>8771.4739760100674</v>
      </c>
      <c r="FE132" s="11">
        <v>8893.6135699383703</v>
      </c>
      <c r="FF132" s="11">
        <v>9065.0338004001496</v>
      </c>
      <c r="FG132" s="11">
        <v>9089.4518895774327</v>
      </c>
      <c r="FH132" s="11">
        <v>9132.4613225008943</v>
      </c>
      <c r="FI132" s="11">
        <v>9213.2517811949929</v>
      </c>
      <c r="FJ132" s="11">
        <v>9258.5529202091093</v>
      </c>
      <c r="FK132" s="11">
        <v>9276.9443705762678</v>
      </c>
      <c r="FL132" s="11">
        <v>9293.0114538271737</v>
      </c>
      <c r="FM132" s="11">
        <v>9300.2906392708373</v>
      </c>
      <c r="FN132" s="11">
        <v>9335.0232682876049</v>
      </c>
      <c r="FO132" s="11">
        <v>9357.4087411423534</v>
      </c>
      <c r="FP132" s="11">
        <v>9382.7990856108881</v>
      </c>
      <c r="FQ132" s="11">
        <v>9409.1385400335821</v>
      </c>
      <c r="FR132" s="11">
        <v>9421.1906549559717</v>
      </c>
      <c r="FS132" s="11">
        <v>9466.7581936920196</v>
      </c>
      <c r="FT132" s="11">
        <v>9539.1484753576369</v>
      </c>
      <c r="FU132" s="11">
        <v>9641.6738222451222</v>
      </c>
      <c r="FV132" s="11">
        <v>9779.017950426427</v>
      </c>
      <c r="FW132" s="11">
        <v>9821.434220159681</v>
      </c>
      <c r="FX132" s="11">
        <v>9838.135513969115</v>
      </c>
      <c r="FY132" s="11">
        <v>9857.4286615768779</v>
      </c>
      <c r="FZ132" s="11">
        <v>9874.2452191986067</v>
      </c>
      <c r="GA132" s="11">
        <v>9901.4547819486997</v>
      </c>
      <c r="GB132" s="11">
        <v>9922.9819174009899</v>
      </c>
      <c r="GC132" s="11">
        <v>9954.0976258923893</v>
      </c>
      <c r="GD132" s="11">
        <v>9988.1420165077998</v>
      </c>
      <c r="GE132" s="11">
        <v>10012.938672110253</v>
      </c>
      <c r="GF132" s="11">
        <v>10033.595547162446</v>
      </c>
      <c r="GG132" s="11">
        <v>10046.287288510401</v>
      </c>
      <c r="GH132" s="11">
        <v>10058.930188944694</v>
      </c>
      <c r="GI132" s="11">
        <v>10061.685839773543</v>
      </c>
      <c r="GJ132" s="11">
        <v>10069.693000556052</v>
      </c>
      <c r="GK132" s="11">
        <v>10072.225767656042</v>
      </c>
      <c r="GL132" s="11">
        <v>10085.43100008395</v>
      </c>
      <c r="GM132" s="11">
        <v>10068.550239778924</v>
      </c>
      <c r="GN132" s="11">
        <v>10074.736454623482</v>
      </c>
      <c r="GO132" s="11">
        <v>10079.642576567499</v>
      </c>
      <c r="GP132" s="11">
        <v>10084.992936379438</v>
      </c>
      <c r="GQ132" s="11">
        <v>10135.150250812301</v>
      </c>
      <c r="GR132" s="11">
        <v>10245.248897921485</v>
      </c>
      <c r="GS132" s="11">
        <v>10388.066699844365</v>
      </c>
      <c r="GT132" s="11">
        <v>10449.516134437868</v>
      </c>
      <c r="GU132" s="11">
        <v>10467.896842447322</v>
      </c>
      <c r="GV132" s="11">
        <v>10492.830609653456</v>
      </c>
      <c r="GW132" s="11">
        <v>10519.601462543904</v>
      </c>
      <c r="GX132" s="11">
        <v>10547.440830723548</v>
      </c>
      <c r="GY132" s="11">
        <v>10567.944609991304</v>
      </c>
      <c r="GZ132" s="11">
        <v>10713.159231175461</v>
      </c>
      <c r="HA132" s="11">
        <v>10734.226971408629</v>
      </c>
      <c r="HB132" s="11">
        <v>10749.920198918937</v>
      </c>
      <c r="HC132" s="11">
        <v>10766.345728825368</v>
      </c>
      <c r="HD132" s="11">
        <v>10778.514271849044</v>
      </c>
      <c r="HE132" s="11">
        <v>10786.519833673112</v>
      </c>
      <c r="HF132" s="11">
        <v>10772.164055953479</v>
      </c>
      <c r="HG132" s="11">
        <v>10808.0281462408</v>
      </c>
      <c r="HH132" s="11">
        <v>10805.218393617286</v>
      </c>
      <c r="HI132" s="11">
        <v>10824.937222917126</v>
      </c>
      <c r="HJ132" s="11">
        <v>10829.478183856889</v>
      </c>
      <c r="HK132" s="11">
        <v>10815.249208961885</v>
      </c>
      <c r="HL132" s="11">
        <v>10801.9635334499</v>
      </c>
      <c r="HM132" s="11">
        <v>10748.055877674638</v>
      </c>
      <c r="HN132" s="11">
        <v>10675.226257243699</v>
      </c>
      <c r="HO132" s="11">
        <v>10616.797962526314</v>
      </c>
      <c r="HP132" s="11">
        <v>10624.131374686811</v>
      </c>
      <c r="HQ132" s="11">
        <v>10611.127200117844</v>
      </c>
      <c r="HR132" s="11">
        <v>10507.120910763781</v>
      </c>
      <c r="HS132" s="11">
        <v>10501.959530384433</v>
      </c>
      <c r="HT132" s="11">
        <v>10503.380998434217</v>
      </c>
      <c r="HU132" s="11">
        <v>10459.233620469293</v>
      </c>
      <c r="HV132" s="11">
        <v>10453.396412270602</v>
      </c>
      <c r="HW132" s="11">
        <v>10453.196700018136</v>
      </c>
      <c r="HX132" s="11">
        <v>10458.037755011774</v>
      </c>
      <c r="HY132" s="11">
        <v>10464.465320736488</v>
      </c>
      <c r="HZ132" s="11">
        <v>10463.582721919323</v>
      </c>
      <c r="IA132" s="11">
        <v>10555.599234303039</v>
      </c>
      <c r="IB132" s="11">
        <v>10665.179016159778</v>
      </c>
      <c r="IC132" s="11">
        <v>10699.461477296431</v>
      </c>
      <c r="ID132" s="11">
        <v>10734.401411436105</v>
      </c>
      <c r="IE132" s="11">
        <v>10764.842637469441</v>
      </c>
      <c r="IF132" s="11">
        <v>10788.809487309522</v>
      </c>
      <c r="IG132" s="11">
        <v>10893.508794984076</v>
      </c>
      <c r="IH132" s="11">
        <v>10919.815974389829</v>
      </c>
      <c r="II132" s="11">
        <v>10956.832605345633</v>
      </c>
      <c r="IJ132" s="11">
        <v>10989.666307677073</v>
      </c>
      <c r="IK132" s="11">
        <v>11038.487673130592</v>
      </c>
      <c r="IL132" s="11">
        <v>11075.926791218846</v>
      </c>
      <c r="IM132" s="11">
        <v>11116.926617451812</v>
      </c>
      <c r="IN132" s="11">
        <v>11177.721404388481</v>
      </c>
      <c r="IO132" s="11">
        <v>11312.276911003804</v>
      </c>
      <c r="IP132" s="11">
        <v>11343.632583027649</v>
      </c>
      <c r="IQ132" s="11">
        <v>11342.116648052108</v>
      </c>
      <c r="IR132" s="11">
        <v>11389.92538944361</v>
      </c>
      <c r="IS132" s="11">
        <v>11451.607982184751</v>
      </c>
      <c r="IT132" s="11">
        <v>11488.088840226816</v>
      </c>
      <c r="IU132" s="11">
        <v>11509.229065980831</v>
      </c>
      <c r="IV132" s="11">
        <v>11525.566108350193</v>
      </c>
      <c r="IW132" s="11">
        <v>11530.894620254085</v>
      </c>
      <c r="IX132" s="11">
        <v>11540.412080816301</v>
      </c>
      <c r="IY132" s="11">
        <v>11559.767237170692</v>
      </c>
      <c r="IZ132" s="11">
        <v>11598.021107070694</v>
      </c>
      <c r="JA132" s="11">
        <v>11644.276268095444</v>
      </c>
      <c r="JB132" s="11">
        <v>11732.382922355064</v>
      </c>
      <c r="JC132" s="11">
        <v>11840.096435748903</v>
      </c>
      <c r="JD132" s="11">
        <v>11921.442572214779</v>
      </c>
      <c r="JE132" s="11">
        <v>11941.96712556025</v>
      </c>
      <c r="JF132" s="11">
        <v>11957.586502006563</v>
      </c>
      <c r="JG132" s="11">
        <v>11960.440759779864</v>
      </c>
      <c r="JH132" s="11">
        <v>12043.869779985902</v>
      </c>
      <c r="JI132" s="11">
        <v>12090.828793968145</v>
      </c>
      <c r="JJ132" s="11">
        <v>12099.207356850964</v>
      </c>
      <c r="JK132" s="11">
        <v>12064.187835913004</v>
      </c>
      <c r="JL132" s="11">
        <v>12106.644589823976</v>
      </c>
      <c r="JM132" s="11">
        <v>12102.558724647608</v>
      </c>
      <c r="JN132" s="11">
        <v>12044.349310296213</v>
      </c>
      <c r="JO132" s="11">
        <v>12147.414606839688</v>
      </c>
      <c r="JP132" s="11">
        <v>12239.360545986052</v>
      </c>
      <c r="JQ132" s="11">
        <v>12252.546981648733</v>
      </c>
      <c r="JR132" s="11">
        <v>12299.233013174477</v>
      </c>
      <c r="JS132" s="11">
        <v>12339.324485688019</v>
      </c>
      <c r="JT132" s="11">
        <v>12471.100725768529</v>
      </c>
      <c r="JU132" s="11">
        <v>12532.427515146897</v>
      </c>
      <c r="JV132" s="11">
        <v>12507.673831402115</v>
      </c>
      <c r="JW132" s="11">
        <v>12457.455614308014</v>
      </c>
      <c r="JX132" s="11">
        <v>12464.355269788801</v>
      </c>
      <c r="JY132" s="11">
        <v>12461.100810222477</v>
      </c>
      <c r="JZ132" s="11">
        <v>12451.973772389019</v>
      </c>
      <c r="KA132" s="11">
        <v>12446.429094667041</v>
      </c>
      <c r="KB132" s="11">
        <v>12443.001658813047</v>
      </c>
      <c r="KC132" s="11">
        <v>12431.24054046872</v>
      </c>
      <c r="KD132" s="11">
        <v>12416.702930404357</v>
      </c>
      <c r="KE132" s="11">
        <v>12412.520930932924</v>
      </c>
      <c r="KF132" s="11">
        <v>12419.790417483538</v>
      </c>
      <c r="KG132" s="11">
        <v>12419.406267517794</v>
      </c>
      <c r="KH132" s="11">
        <v>12431.932074979568</v>
      </c>
      <c r="KI132" s="11">
        <v>12428.799040342261</v>
      </c>
      <c r="KJ132" s="11">
        <v>12446.273580137449</v>
      </c>
      <c r="KK132" s="11">
        <v>12447.956030445448</v>
      </c>
      <c r="KL132" s="23"/>
      <c r="KM132" s="11">
        <f>SMALL(Tabela2[[#This Row],[1]:[285]],1)</f>
        <v>0.83458663983971793</v>
      </c>
      <c r="KN132" s="11">
        <f>MATCH(Tabela2[[#This Row],[1° menor]],Tabela2[[#This Row],[1]:[285]],0)</f>
        <v>1</v>
      </c>
      <c r="KO13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32" s="11">
        <f>VLOOKUP(Tabela2[[#This Row],[Shape]],shape!A:D,4,0)+VLOOKUP(Tabela2[[#This Row],[Shape]]+1,shape!A:E,5,0)*Tabela2[[#This Row],[% avanc]]</f>
        <v>3.8776556234191881</v>
      </c>
      <c r="KQ132" s="15">
        <f>Tabela2[[#This Row],[8686,881807]]/Tabela2[[#Headers],[8686,881807]]</f>
        <v>4.4638061269517033E-4</v>
      </c>
      <c r="KR132" s="11">
        <f>Tabela2[[#This Row],[8686,881807]]-KP131</f>
        <v>0</v>
      </c>
      <c r="KS132" s="11">
        <f>(Tabela2[[#This Row],[hora bus]]-H131)*86400</f>
        <v>44.999999832361937</v>
      </c>
      <c r="KT132" s="11">
        <f>Tabela2[[#This Row],[desloc]]/Tabela2[[#This Row],[seconds]]</f>
        <v>0</v>
      </c>
      <c r="KU132" s="11">
        <f>Tabela2[[#This Row],[spd m/s]]*3.6</f>
        <v>0</v>
      </c>
      <c r="KV132" s="23"/>
      <c r="KW132" s="22">
        <f t="shared" si="36"/>
        <v>0</v>
      </c>
      <c r="KX132" s="23">
        <f t="shared" si="37"/>
        <v>0.5</v>
      </c>
      <c r="KY132" s="23">
        <f t="shared" si="38"/>
        <v>1</v>
      </c>
      <c r="KZ132" s="23">
        <f t="shared" si="39"/>
        <v>33</v>
      </c>
      <c r="LA132" s="23">
        <f t="shared" si="40"/>
        <v>0</v>
      </c>
      <c r="LB132" s="23">
        <f t="shared" si="41"/>
        <v>1</v>
      </c>
      <c r="LC132" s="23">
        <f t="shared" si="42"/>
        <v>33</v>
      </c>
      <c r="LD132" s="23">
        <f t="shared" si="43"/>
        <v>0</v>
      </c>
      <c r="LE132" s="23">
        <f t="shared" si="44"/>
        <v>3.8776556234191881</v>
      </c>
      <c r="LF132" s="22">
        <f t="shared" si="35"/>
        <v>0</v>
      </c>
      <c r="LG132" s="23">
        <f t="shared" si="45"/>
        <v>0.5</v>
      </c>
      <c r="LH132" s="23">
        <f t="shared" si="46"/>
        <v>0.5</v>
      </c>
      <c r="LI132" s="23">
        <f t="shared" si="47"/>
        <v>8544.8116110658502</v>
      </c>
      <c r="LJ132" s="23">
        <f t="shared" si="48"/>
        <v>3.8776556234191881</v>
      </c>
      <c r="LK132" s="23">
        <f t="shared" si="49"/>
        <v>0.5</v>
      </c>
      <c r="LL132" s="23">
        <f t="shared" si="50"/>
        <v>0</v>
      </c>
      <c r="LM132" s="23">
        <f t="shared" si="51"/>
        <v>1</v>
      </c>
      <c r="LN132" s="23">
        <f t="shared" si="52"/>
        <v>1</v>
      </c>
    </row>
    <row r="133" spans="1:326" x14ac:dyDescent="0.25">
      <c r="A133" s="22">
        <v>111</v>
      </c>
      <c r="B133" s="22">
        <v>1</v>
      </c>
      <c r="C133" s="23" t="s">
        <v>1416</v>
      </c>
      <c r="D133" s="22">
        <v>332</v>
      </c>
      <c r="E133" s="24">
        <v>0.9145833333333333</v>
      </c>
      <c r="F133" s="23" t="s">
        <v>721</v>
      </c>
      <c r="G133" s="23" t="b">
        <v>1</v>
      </c>
      <c r="H133" s="25">
        <v>43538.914641203701</v>
      </c>
      <c r="I133" s="26" t="s">
        <v>681</v>
      </c>
      <c r="J133" s="23" t="s">
        <v>682</v>
      </c>
      <c r="K133" s="11">
        <f>IF(AND(Tabela2[[#This Row],[hora bus]]=H132,Tabela2[[#This Row],[lat bus]]=I132,Tabela2[[#This Row],[lon bus]]=J132),1,0)</f>
        <v>0</v>
      </c>
      <c r="L133" s="23"/>
      <c r="M133" s="11">
        <v>227</v>
      </c>
      <c r="N133" s="11">
        <v>0.83458663983971793</v>
      </c>
      <c r="O133" s="11">
        <v>1.3984196839489078</v>
      </c>
      <c r="P133" s="11">
        <v>9.4267941257220311</v>
      </c>
      <c r="Q133" s="11">
        <v>19.688773108132185</v>
      </c>
      <c r="R133" s="11">
        <v>75.195397337780264</v>
      </c>
      <c r="S133" s="11">
        <v>159.30451526494889</v>
      </c>
      <c r="T133" s="11">
        <v>180.18195583801287</v>
      </c>
      <c r="U133" s="11">
        <v>199.79338924508923</v>
      </c>
      <c r="V133" s="11">
        <v>211.09716553928146</v>
      </c>
      <c r="W133" s="11">
        <v>227.14293750271159</v>
      </c>
      <c r="X133" s="11">
        <v>239.59169647723874</v>
      </c>
      <c r="Y133" s="11">
        <v>250.11206903549589</v>
      </c>
      <c r="Z133" s="11">
        <v>275.30364977201225</v>
      </c>
      <c r="AA133" s="11">
        <v>294.46895517304961</v>
      </c>
      <c r="AB133" s="11">
        <v>320.19106785367666</v>
      </c>
      <c r="AC133" s="11">
        <v>332.17949791971603</v>
      </c>
      <c r="AD133" s="11">
        <v>348.04076670293443</v>
      </c>
      <c r="AE133" s="11">
        <v>372.23091522388552</v>
      </c>
      <c r="AF133" s="11">
        <v>373.05585750378327</v>
      </c>
      <c r="AG133" s="11">
        <v>433.84569918205443</v>
      </c>
      <c r="AH133" s="11">
        <v>469.02374511556127</v>
      </c>
      <c r="AI133" s="11">
        <v>499.67607388344703</v>
      </c>
      <c r="AJ133" s="11">
        <v>523.47830821792434</v>
      </c>
      <c r="AK133" s="11">
        <v>544.81141607945688</v>
      </c>
      <c r="AL133" s="11">
        <v>559.9004097040812</v>
      </c>
      <c r="AM133" s="11">
        <v>585.98771261657532</v>
      </c>
      <c r="AN133" s="11">
        <v>594.50788944836063</v>
      </c>
      <c r="AO133" s="11">
        <v>599.8950753359245</v>
      </c>
      <c r="AP133" s="11">
        <v>602.43355425919754</v>
      </c>
      <c r="AQ133" s="11">
        <v>609.53499398530153</v>
      </c>
      <c r="AR133" s="11">
        <v>609.5933977620092</v>
      </c>
      <c r="AS133" s="11">
        <v>603.71880286526709</v>
      </c>
      <c r="AT133" s="11">
        <v>609.45835281434404</v>
      </c>
      <c r="AU133" s="11">
        <v>613.60649452394352</v>
      </c>
      <c r="AV133" s="11">
        <v>605.61020293550882</v>
      </c>
      <c r="AW133" s="11">
        <v>608.32810058706082</v>
      </c>
      <c r="AX133" s="11">
        <v>622.97194103037293</v>
      </c>
      <c r="AY133" s="11">
        <v>642.28327131710535</v>
      </c>
      <c r="AZ133" s="11">
        <v>665.20596166221469</v>
      </c>
      <c r="BA133" s="11">
        <v>691.17393543887101</v>
      </c>
      <c r="BB133" s="11">
        <v>724.84333895562133</v>
      </c>
      <c r="BC133" s="11">
        <v>773.63812755161598</v>
      </c>
      <c r="BD133" s="11">
        <v>844.46226035941891</v>
      </c>
      <c r="BE133" s="11">
        <v>911.23618194706376</v>
      </c>
      <c r="BF133" s="11">
        <v>932.86527223275039</v>
      </c>
      <c r="BG133" s="11">
        <v>958.04135839229252</v>
      </c>
      <c r="BH133" s="11">
        <v>1001.7149381650798</v>
      </c>
      <c r="BI133" s="11">
        <v>1024.9959211584271</v>
      </c>
      <c r="BJ133" s="11">
        <v>1048.1727764714142</v>
      </c>
      <c r="BK133" s="11">
        <v>1080.0184074949607</v>
      </c>
      <c r="BL133" s="11">
        <v>1163.4808684345098</v>
      </c>
      <c r="BM133" s="11">
        <v>1429.3703496024175</v>
      </c>
      <c r="BN133" s="11">
        <v>1610.1385446972781</v>
      </c>
      <c r="BO133" s="11">
        <v>1664.0038873728233</v>
      </c>
      <c r="BP133" s="11">
        <v>1794.1242484398404</v>
      </c>
      <c r="BQ133" s="11">
        <v>1818.9378647754288</v>
      </c>
      <c r="BR133" s="11">
        <v>1920.5792764721948</v>
      </c>
      <c r="BS133" s="11">
        <v>2023.456323096907</v>
      </c>
      <c r="BT133" s="11">
        <v>2062.7199622631242</v>
      </c>
      <c r="BU133" s="11">
        <v>2093.7864244056359</v>
      </c>
      <c r="BV133" s="11">
        <v>2172.8574253488505</v>
      </c>
      <c r="BW133" s="11">
        <v>2191.8290547309048</v>
      </c>
      <c r="BX133" s="11">
        <v>2295.4935471481876</v>
      </c>
      <c r="BY133" s="11">
        <v>2324.6369620900828</v>
      </c>
      <c r="BZ133" s="11">
        <v>2412.5365562142952</v>
      </c>
      <c r="CA133" s="11">
        <v>2432.6327643351483</v>
      </c>
      <c r="CB133" s="11">
        <v>2466.8518007263533</v>
      </c>
      <c r="CC133" s="11">
        <v>2515.2508761381587</v>
      </c>
      <c r="CD133" s="11">
        <v>2622.1218445308405</v>
      </c>
      <c r="CE133" s="11">
        <v>2708.3090496803202</v>
      </c>
      <c r="CF133" s="11">
        <v>2796.8178431894862</v>
      </c>
      <c r="CG133" s="11">
        <v>2873.8082765070517</v>
      </c>
      <c r="CH133" s="11">
        <v>3061.6775590172806</v>
      </c>
      <c r="CI133" s="11">
        <v>3133.3825096557152</v>
      </c>
      <c r="CJ133" s="11">
        <v>3320.0285201183906</v>
      </c>
      <c r="CK133" s="11">
        <v>3391.2986814978881</v>
      </c>
      <c r="CL133" s="11">
        <v>3478.6413522149041</v>
      </c>
      <c r="CM133" s="11">
        <v>3505.4667594392477</v>
      </c>
      <c r="CN133" s="11">
        <v>3552.1278475871927</v>
      </c>
      <c r="CO133" s="11">
        <v>3608.1458168222821</v>
      </c>
      <c r="CP133" s="11">
        <v>3687.4332746012733</v>
      </c>
      <c r="CQ133" s="11">
        <v>3737.1928476528274</v>
      </c>
      <c r="CR133" s="11">
        <v>3929.1744458657076</v>
      </c>
      <c r="CS133" s="11">
        <v>4104.0052570842136</v>
      </c>
      <c r="CT133" s="11">
        <v>4176.4577406368426</v>
      </c>
      <c r="CU133" s="11">
        <v>4203.4628929622522</v>
      </c>
      <c r="CV133" s="11">
        <v>4243.0993420587138</v>
      </c>
      <c r="CW133" s="11">
        <v>4338.9296512059445</v>
      </c>
      <c r="CX133" s="11">
        <v>4464.5231926731885</v>
      </c>
      <c r="CY133" s="11">
        <v>4524.2760657256158</v>
      </c>
      <c r="CZ133" s="11">
        <v>4578.6984197787751</v>
      </c>
      <c r="DA133" s="11">
        <v>4625.9862234456259</v>
      </c>
      <c r="DB133" s="11">
        <v>4670.5685961378485</v>
      </c>
      <c r="DC133" s="11">
        <v>4713.1890396674316</v>
      </c>
      <c r="DD133" s="11">
        <v>4798.4137717572912</v>
      </c>
      <c r="DE133" s="11">
        <v>4807.037159512015</v>
      </c>
      <c r="DF133" s="11">
        <v>4833.3595568537676</v>
      </c>
      <c r="DG133" s="11">
        <v>4837.4660928582471</v>
      </c>
      <c r="DH133" s="11">
        <v>4868.9105840188495</v>
      </c>
      <c r="DI133" s="11">
        <v>4890.8441073800923</v>
      </c>
      <c r="DJ133" s="11">
        <v>4933.7892254471935</v>
      </c>
      <c r="DK133" s="11">
        <v>5000.7579650678817</v>
      </c>
      <c r="DL133" s="11">
        <v>5355.0982520495172</v>
      </c>
      <c r="DM133" s="11">
        <v>5481.4636259201425</v>
      </c>
      <c r="DN133" s="11">
        <v>5566.547527242612</v>
      </c>
      <c r="DO133" s="11">
        <v>5659.2630610073802</v>
      </c>
      <c r="DP133" s="11">
        <v>5693.1558385127737</v>
      </c>
      <c r="DQ133" s="11">
        <v>5776.9445825899438</v>
      </c>
      <c r="DR133" s="11">
        <v>5792.6247187292447</v>
      </c>
      <c r="DS133" s="11">
        <v>5803.4741841190025</v>
      </c>
      <c r="DT133" s="11">
        <v>5813.7715248560444</v>
      </c>
      <c r="DU133" s="11">
        <v>5824.9346720622971</v>
      </c>
      <c r="DV133" s="11">
        <v>5825.1745121438535</v>
      </c>
      <c r="DW133" s="11">
        <v>5821.2504329611656</v>
      </c>
      <c r="DX133" s="11">
        <v>5744.9467721272558</v>
      </c>
      <c r="DY133" s="11">
        <v>5825.3656271915142</v>
      </c>
      <c r="DZ133" s="11">
        <v>5822.8710960649087</v>
      </c>
      <c r="EA133" s="11">
        <v>5848.1092840949059</v>
      </c>
      <c r="EB133" s="11">
        <v>5986.6876289379934</v>
      </c>
      <c r="EC133" s="11">
        <v>6020.0909995452303</v>
      </c>
      <c r="ED133" s="11">
        <v>6207.0095294329822</v>
      </c>
      <c r="EE133" s="11">
        <v>6268.6393389472287</v>
      </c>
      <c r="EF133" s="11">
        <v>6478.5792596829533</v>
      </c>
      <c r="EG133" s="11">
        <v>6641.8090630503166</v>
      </c>
      <c r="EH133" s="11">
        <v>6783.6444952193469</v>
      </c>
      <c r="EI133" s="11">
        <v>6896.9965306641579</v>
      </c>
      <c r="EJ133" s="11">
        <v>6959.1088579445704</v>
      </c>
      <c r="EK133" s="11">
        <v>7002.153431776841</v>
      </c>
      <c r="EL133" s="11">
        <v>7073.1953672712252</v>
      </c>
      <c r="EM133" s="11">
        <v>7075.3262845401323</v>
      </c>
      <c r="EN133" s="11">
        <v>7151.6879619664223</v>
      </c>
      <c r="EO133" s="11">
        <v>7240.8180322916714</v>
      </c>
      <c r="EP133" s="11">
        <v>7286.4661372792516</v>
      </c>
      <c r="EQ133" s="11">
        <v>7427.4147993236202</v>
      </c>
      <c r="ER133" s="11">
        <v>7503.528752018271</v>
      </c>
      <c r="ES133" s="11">
        <v>7641.9445001082595</v>
      </c>
      <c r="ET133" s="11">
        <v>7706.9969287432486</v>
      </c>
      <c r="EU133" s="11">
        <v>7783.839371621817</v>
      </c>
      <c r="EV133" s="11">
        <v>7848.003579749442</v>
      </c>
      <c r="EW133" s="11">
        <v>7920.0502191520318</v>
      </c>
      <c r="EX133" s="11">
        <v>8170.1976758281144</v>
      </c>
      <c r="EY133" s="11">
        <v>8253.8507761105539</v>
      </c>
      <c r="EZ133" s="11">
        <v>8427.0913450311855</v>
      </c>
      <c r="FA133" s="11">
        <v>8594.2438038042274</v>
      </c>
      <c r="FB133" s="11">
        <v>8676.6840382255305</v>
      </c>
      <c r="FC133" s="11">
        <v>8717.7247633272764</v>
      </c>
      <c r="FD133" s="11">
        <v>8771.4739760100674</v>
      </c>
      <c r="FE133" s="11">
        <v>8893.6135699383703</v>
      </c>
      <c r="FF133" s="11">
        <v>9065.0338004001496</v>
      </c>
      <c r="FG133" s="11">
        <v>9089.4518895774327</v>
      </c>
      <c r="FH133" s="11">
        <v>9132.4613225008943</v>
      </c>
      <c r="FI133" s="11">
        <v>9213.2517811949929</v>
      </c>
      <c r="FJ133" s="11">
        <v>9258.5529202091093</v>
      </c>
      <c r="FK133" s="11">
        <v>9276.9443705762678</v>
      </c>
      <c r="FL133" s="11">
        <v>9293.0114538271737</v>
      </c>
      <c r="FM133" s="11">
        <v>9300.2906392708373</v>
      </c>
      <c r="FN133" s="11">
        <v>9335.0232682876049</v>
      </c>
      <c r="FO133" s="11">
        <v>9357.4087411423534</v>
      </c>
      <c r="FP133" s="11">
        <v>9382.7990856108881</v>
      </c>
      <c r="FQ133" s="11">
        <v>9409.1385400335821</v>
      </c>
      <c r="FR133" s="11">
        <v>9421.1906549559717</v>
      </c>
      <c r="FS133" s="11">
        <v>9466.7581936920196</v>
      </c>
      <c r="FT133" s="11">
        <v>9539.1484753576369</v>
      </c>
      <c r="FU133" s="11">
        <v>9641.6738222451222</v>
      </c>
      <c r="FV133" s="11">
        <v>9779.017950426427</v>
      </c>
      <c r="FW133" s="11">
        <v>9821.434220159681</v>
      </c>
      <c r="FX133" s="11">
        <v>9838.135513969115</v>
      </c>
      <c r="FY133" s="11">
        <v>9857.4286615768779</v>
      </c>
      <c r="FZ133" s="11">
        <v>9874.2452191986067</v>
      </c>
      <c r="GA133" s="11">
        <v>9901.4547819486997</v>
      </c>
      <c r="GB133" s="11">
        <v>9922.9819174009899</v>
      </c>
      <c r="GC133" s="11">
        <v>9954.0976258923893</v>
      </c>
      <c r="GD133" s="11">
        <v>9988.1420165077998</v>
      </c>
      <c r="GE133" s="11">
        <v>10012.938672110253</v>
      </c>
      <c r="GF133" s="11">
        <v>10033.595547162446</v>
      </c>
      <c r="GG133" s="11">
        <v>10046.287288510401</v>
      </c>
      <c r="GH133" s="11">
        <v>10058.930188944694</v>
      </c>
      <c r="GI133" s="11">
        <v>10061.685839773543</v>
      </c>
      <c r="GJ133" s="11">
        <v>10069.693000556052</v>
      </c>
      <c r="GK133" s="11">
        <v>10072.225767656042</v>
      </c>
      <c r="GL133" s="11">
        <v>10085.43100008395</v>
      </c>
      <c r="GM133" s="11">
        <v>10068.550239778924</v>
      </c>
      <c r="GN133" s="11">
        <v>10074.736454623482</v>
      </c>
      <c r="GO133" s="11">
        <v>10079.642576567499</v>
      </c>
      <c r="GP133" s="11">
        <v>10084.992936379438</v>
      </c>
      <c r="GQ133" s="11">
        <v>10135.150250812301</v>
      </c>
      <c r="GR133" s="11">
        <v>10245.248897921485</v>
      </c>
      <c r="GS133" s="11">
        <v>10388.066699844365</v>
      </c>
      <c r="GT133" s="11">
        <v>10449.516134437868</v>
      </c>
      <c r="GU133" s="11">
        <v>10467.896842447322</v>
      </c>
      <c r="GV133" s="11">
        <v>10492.830609653456</v>
      </c>
      <c r="GW133" s="11">
        <v>10519.601462543904</v>
      </c>
      <c r="GX133" s="11">
        <v>10547.440830723548</v>
      </c>
      <c r="GY133" s="11">
        <v>10567.944609991304</v>
      </c>
      <c r="GZ133" s="11">
        <v>10713.159231175461</v>
      </c>
      <c r="HA133" s="11">
        <v>10734.226971408629</v>
      </c>
      <c r="HB133" s="11">
        <v>10749.920198918937</v>
      </c>
      <c r="HC133" s="11">
        <v>10766.345728825368</v>
      </c>
      <c r="HD133" s="11">
        <v>10778.514271849044</v>
      </c>
      <c r="HE133" s="11">
        <v>10786.519833673112</v>
      </c>
      <c r="HF133" s="11">
        <v>10772.164055953479</v>
      </c>
      <c r="HG133" s="11">
        <v>10808.0281462408</v>
      </c>
      <c r="HH133" s="11">
        <v>10805.218393617286</v>
      </c>
      <c r="HI133" s="11">
        <v>10824.937222917126</v>
      </c>
      <c r="HJ133" s="11">
        <v>10829.478183856889</v>
      </c>
      <c r="HK133" s="11">
        <v>10815.249208961885</v>
      </c>
      <c r="HL133" s="11">
        <v>10801.9635334499</v>
      </c>
      <c r="HM133" s="11">
        <v>10748.055877674638</v>
      </c>
      <c r="HN133" s="11">
        <v>10675.226257243699</v>
      </c>
      <c r="HO133" s="11">
        <v>10616.797962526314</v>
      </c>
      <c r="HP133" s="11">
        <v>10624.131374686811</v>
      </c>
      <c r="HQ133" s="11">
        <v>10611.127200117844</v>
      </c>
      <c r="HR133" s="11">
        <v>10507.120910763781</v>
      </c>
      <c r="HS133" s="11">
        <v>10501.959530384433</v>
      </c>
      <c r="HT133" s="11">
        <v>10503.380998434217</v>
      </c>
      <c r="HU133" s="11">
        <v>10459.233620469293</v>
      </c>
      <c r="HV133" s="11">
        <v>10453.396412270602</v>
      </c>
      <c r="HW133" s="11">
        <v>10453.196700018136</v>
      </c>
      <c r="HX133" s="11">
        <v>10458.037755011774</v>
      </c>
      <c r="HY133" s="11">
        <v>10464.465320736488</v>
      </c>
      <c r="HZ133" s="11">
        <v>10463.582721919323</v>
      </c>
      <c r="IA133" s="11">
        <v>10555.599234303039</v>
      </c>
      <c r="IB133" s="11">
        <v>10665.179016159778</v>
      </c>
      <c r="IC133" s="11">
        <v>10699.461477296431</v>
      </c>
      <c r="ID133" s="11">
        <v>10734.401411436105</v>
      </c>
      <c r="IE133" s="11">
        <v>10764.842637469441</v>
      </c>
      <c r="IF133" s="11">
        <v>10788.809487309522</v>
      </c>
      <c r="IG133" s="11">
        <v>10893.508794984076</v>
      </c>
      <c r="IH133" s="11">
        <v>10919.815974389829</v>
      </c>
      <c r="II133" s="11">
        <v>10956.832605345633</v>
      </c>
      <c r="IJ133" s="11">
        <v>10989.666307677073</v>
      </c>
      <c r="IK133" s="11">
        <v>11038.487673130592</v>
      </c>
      <c r="IL133" s="11">
        <v>11075.926791218846</v>
      </c>
      <c r="IM133" s="11">
        <v>11116.926617451812</v>
      </c>
      <c r="IN133" s="11">
        <v>11177.721404388481</v>
      </c>
      <c r="IO133" s="11">
        <v>11312.276911003804</v>
      </c>
      <c r="IP133" s="11">
        <v>11343.632583027649</v>
      </c>
      <c r="IQ133" s="11">
        <v>11342.116648052108</v>
      </c>
      <c r="IR133" s="11">
        <v>11389.92538944361</v>
      </c>
      <c r="IS133" s="11">
        <v>11451.607982184751</v>
      </c>
      <c r="IT133" s="11">
        <v>11488.088840226816</v>
      </c>
      <c r="IU133" s="11">
        <v>11509.229065980831</v>
      </c>
      <c r="IV133" s="11">
        <v>11525.566108350193</v>
      </c>
      <c r="IW133" s="11">
        <v>11530.894620254085</v>
      </c>
      <c r="IX133" s="11">
        <v>11540.412080816301</v>
      </c>
      <c r="IY133" s="11">
        <v>11559.767237170692</v>
      </c>
      <c r="IZ133" s="11">
        <v>11598.021107070694</v>
      </c>
      <c r="JA133" s="11">
        <v>11644.276268095444</v>
      </c>
      <c r="JB133" s="11">
        <v>11732.382922355064</v>
      </c>
      <c r="JC133" s="11">
        <v>11840.096435748903</v>
      </c>
      <c r="JD133" s="11">
        <v>11921.442572214779</v>
      </c>
      <c r="JE133" s="11">
        <v>11941.96712556025</v>
      </c>
      <c r="JF133" s="11">
        <v>11957.586502006563</v>
      </c>
      <c r="JG133" s="11">
        <v>11960.440759779864</v>
      </c>
      <c r="JH133" s="11">
        <v>12043.869779985902</v>
      </c>
      <c r="JI133" s="11">
        <v>12090.828793968145</v>
      </c>
      <c r="JJ133" s="11">
        <v>12099.207356850964</v>
      </c>
      <c r="JK133" s="11">
        <v>12064.187835913004</v>
      </c>
      <c r="JL133" s="11">
        <v>12106.644589823976</v>
      </c>
      <c r="JM133" s="11">
        <v>12102.558724647608</v>
      </c>
      <c r="JN133" s="11">
        <v>12044.349310296213</v>
      </c>
      <c r="JO133" s="11">
        <v>12147.414606839688</v>
      </c>
      <c r="JP133" s="11">
        <v>12239.360545986052</v>
      </c>
      <c r="JQ133" s="11">
        <v>12252.546981648733</v>
      </c>
      <c r="JR133" s="11">
        <v>12299.233013174477</v>
      </c>
      <c r="JS133" s="11">
        <v>12339.324485688019</v>
      </c>
      <c r="JT133" s="11">
        <v>12471.100725768529</v>
      </c>
      <c r="JU133" s="11">
        <v>12532.427515146897</v>
      </c>
      <c r="JV133" s="11">
        <v>12507.673831402115</v>
      </c>
      <c r="JW133" s="11">
        <v>12457.455614308014</v>
      </c>
      <c r="JX133" s="11">
        <v>12464.355269788801</v>
      </c>
      <c r="JY133" s="11">
        <v>12461.100810222477</v>
      </c>
      <c r="JZ133" s="11">
        <v>12451.973772389019</v>
      </c>
      <c r="KA133" s="11">
        <v>12446.429094667041</v>
      </c>
      <c r="KB133" s="11">
        <v>12443.001658813047</v>
      </c>
      <c r="KC133" s="11">
        <v>12431.24054046872</v>
      </c>
      <c r="KD133" s="11">
        <v>12416.702930404357</v>
      </c>
      <c r="KE133" s="11">
        <v>12412.520930932924</v>
      </c>
      <c r="KF133" s="11">
        <v>12419.790417483538</v>
      </c>
      <c r="KG133" s="11">
        <v>12419.406267517794</v>
      </c>
      <c r="KH133" s="11">
        <v>12431.932074979568</v>
      </c>
      <c r="KI133" s="11">
        <v>12428.799040342261</v>
      </c>
      <c r="KJ133" s="11">
        <v>12446.273580137449</v>
      </c>
      <c r="KK133" s="11">
        <v>12447.956030445448</v>
      </c>
      <c r="KL133" s="23"/>
      <c r="KM133" s="11">
        <f>SMALL(Tabela2[[#This Row],[1]:[285]],1)</f>
        <v>0.83458663983971793</v>
      </c>
      <c r="KN133" s="11">
        <f>MATCH(Tabela2[[#This Row],[1° menor]],Tabela2[[#This Row],[1]:[285]],0)</f>
        <v>1</v>
      </c>
      <c r="KO13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33" s="11">
        <f>VLOOKUP(Tabela2[[#This Row],[Shape]],shape!A:D,4,0)+VLOOKUP(Tabela2[[#This Row],[Shape]]+1,shape!A:E,5,0)*Tabela2[[#This Row],[% avanc]]</f>
        <v>3.8776556234191881</v>
      </c>
      <c r="KQ133" s="15">
        <f>Tabela2[[#This Row],[8686,881807]]/Tabela2[[#Headers],[8686,881807]]</f>
        <v>4.4638061269517033E-4</v>
      </c>
      <c r="KR133" s="11">
        <f>Tabela2[[#This Row],[8686,881807]]-KP132</f>
        <v>0</v>
      </c>
      <c r="KS133" s="11">
        <f>(Tabela2[[#This Row],[hora bus]]-H132)*86400</f>
        <v>44.999999832361937</v>
      </c>
      <c r="KT133" s="11">
        <f>Tabela2[[#This Row],[desloc]]/Tabela2[[#This Row],[seconds]]</f>
        <v>0</v>
      </c>
      <c r="KU133" s="11">
        <f>Tabela2[[#This Row],[spd m/s]]*3.6</f>
        <v>0</v>
      </c>
      <c r="KV133" s="23"/>
      <c r="KW133" s="22">
        <f t="shared" si="36"/>
        <v>0</v>
      </c>
      <c r="KX133" s="23">
        <f t="shared" si="37"/>
        <v>0.5</v>
      </c>
      <c r="KY133" s="23">
        <f t="shared" si="38"/>
        <v>1</v>
      </c>
      <c r="KZ133" s="23">
        <f t="shared" si="39"/>
        <v>32</v>
      </c>
      <c r="LA133" s="23">
        <f t="shared" si="40"/>
        <v>0</v>
      </c>
      <c r="LB133" s="23">
        <f t="shared" si="41"/>
        <v>1</v>
      </c>
      <c r="LC133" s="23">
        <f t="shared" si="42"/>
        <v>32</v>
      </c>
      <c r="LD133" s="23">
        <f t="shared" si="43"/>
        <v>0</v>
      </c>
      <c r="LE133" s="23">
        <f t="shared" si="44"/>
        <v>3.8776556234191881</v>
      </c>
      <c r="LF133" s="22">
        <f t="shared" si="35"/>
        <v>0</v>
      </c>
      <c r="LG133" s="23">
        <f t="shared" si="45"/>
        <v>0.5</v>
      </c>
      <c r="LH133" s="23">
        <f t="shared" si="46"/>
        <v>0.5</v>
      </c>
      <c r="LI133" s="23">
        <f t="shared" si="47"/>
        <v>8544.8116110658502</v>
      </c>
      <c r="LJ133" s="23">
        <f t="shared" si="48"/>
        <v>3.8776556234191881</v>
      </c>
      <c r="LK133" s="23">
        <f t="shared" si="49"/>
        <v>0.5</v>
      </c>
      <c r="LL133" s="23">
        <f t="shared" si="50"/>
        <v>0</v>
      </c>
      <c r="LM133" s="23">
        <f t="shared" si="51"/>
        <v>1</v>
      </c>
      <c r="LN133" s="23">
        <f t="shared" si="52"/>
        <v>1</v>
      </c>
    </row>
    <row r="134" spans="1:326" x14ac:dyDescent="0.25">
      <c r="A134" s="22">
        <v>113</v>
      </c>
      <c r="B134" s="22">
        <v>1</v>
      </c>
      <c r="C134" s="23" t="s">
        <v>1418</v>
      </c>
      <c r="D134" s="22">
        <v>332</v>
      </c>
      <c r="E134" s="24">
        <v>0.91527777777777775</v>
      </c>
      <c r="F134" s="23" t="s">
        <v>721</v>
      </c>
      <c r="G134" s="23" t="b">
        <v>1</v>
      </c>
      <c r="H134" s="25">
        <v>43538.915173611109</v>
      </c>
      <c r="I134" s="26" t="s">
        <v>681</v>
      </c>
      <c r="J134" s="23" t="s">
        <v>682</v>
      </c>
      <c r="K134" s="11">
        <f>IF(AND(Tabela2[[#This Row],[hora bus]]=H133,Tabela2[[#This Row],[lat bus]]=I133,Tabela2[[#This Row],[lon bus]]=J133),1,0)</f>
        <v>0</v>
      </c>
      <c r="L134" s="23"/>
      <c r="M134" s="11">
        <v>230</v>
      </c>
      <c r="N134" s="11">
        <v>0.83458663983971793</v>
      </c>
      <c r="O134" s="11">
        <v>1.3984196839489078</v>
      </c>
      <c r="P134" s="11">
        <v>9.4267941257220311</v>
      </c>
      <c r="Q134" s="11">
        <v>19.688773108132185</v>
      </c>
      <c r="R134" s="11">
        <v>75.195397337780264</v>
      </c>
      <c r="S134" s="11">
        <v>159.30451526494889</v>
      </c>
      <c r="T134" s="11">
        <v>180.18195583801287</v>
      </c>
      <c r="U134" s="11">
        <v>199.79338924508923</v>
      </c>
      <c r="V134" s="11">
        <v>211.09716553928146</v>
      </c>
      <c r="W134" s="11">
        <v>227.14293750271159</v>
      </c>
      <c r="X134" s="11">
        <v>239.59169647723874</v>
      </c>
      <c r="Y134" s="11">
        <v>250.11206903549589</v>
      </c>
      <c r="Z134" s="11">
        <v>275.30364977201225</v>
      </c>
      <c r="AA134" s="11">
        <v>294.46895517304961</v>
      </c>
      <c r="AB134" s="11">
        <v>320.19106785367666</v>
      </c>
      <c r="AC134" s="11">
        <v>332.17949791971603</v>
      </c>
      <c r="AD134" s="11">
        <v>348.04076670293443</v>
      </c>
      <c r="AE134" s="11">
        <v>372.23091522388552</v>
      </c>
      <c r="AF134" s="11">
        <v>373.05585750378327</v>
      </c>
      <c r="AG134" s="11">
        <v>433.84569918205443</v>
      </c>
      <c r="AH134" s="11">
        <v>469.02374511556127</v>
      </c>
      <c r="AI134" s="11">
        <v>499.67607388344703</v>
      </c>
      <c r="AJ134" s="11">
        <v>523.47830821792434</v>
      </c>
      <c r="AK134" s="11">
        <v>544.81141607945688</v>
      </c>
      <c r="AL134" s="11">
        <v>559.9004097040812</v>
      </c>
      <c r="AM134" s="11">
        <v>585.98771261657532</v>
      </c>
      <c r="AN134" s="11">
        <v>594.50788944836063</v>
      </c>
      <c r="AO134" s="11">
        <v>599.8950753359245</v>
      </c>
      <c r="AP134" s="11">
        <v>602.43355425919754</v>
      </c>
      <c r="AQ134" s="11">
        <v>609.53499398530153</v>
      </c>
      <c r="AR134" s="11">
        <v>609.5933977620092</v>
      </c>
      <c r="AS134" s="11">
        <v>603.71880286526709</v>
      </c>
      <c r="AT134" s="11">
        <v>609.45835281434404</v>
      </c>
      <c r="AU134" s="11">
        <v>613.60649452394352</v>
      </c>
      <c r="AV134" s="11">
        <v>605.61020293550882</v>
      </c>
      <c r="AW134" s="11">
        <v>608.32810058706082</v>
      </c>
      <c r="AX134" s="11">
        <v>622.97194103037293</v>
      </c>
      <c r="AY134" s="11">
        <v>642.28327131710535</v>
      </c>
      <c r="AZ134" s="11">
        <v>665.20596166221469</v>
      </c>
      <c r="BA134" s="11">
        <v>691.17393543887101</v>
      </c>
      <c r="BB134" s="11">
        <v>724.84333895562133</v>
      </c>
      <c r="BC134" s="11">
        <v>773.63812755161598</v>
      </c>
      <c r="BD134" s="11">
        <v>844.46226035941891</v>
      </c>
      <c r="BE134" s="11">
        <v>911.23618194706376</v>
      </c>
      <c r="BF134" s="11">
        <v>932.86527223275039</v>
      </c>
      <c r="BG134" s="11">
        <v>958.04135839229252</v>
      </c>
      <c r="BH134" s="11">
        <v>1001.7149381650798</v>
      </c>
      <c r="BI134" s="11">
        <v>1024.9959211584271</v>
      </c>
      <c r="BJ134" s="11">
        <v>1048.1727764714142</v>
      </c>
      <c r="BK134" s="11">
        <v>1080.0184074949607</v>
      </c>
      <c r="BL134" s="11">
        <v>1163.4808684345098</v>
      </c>
      <c r="BM134" s="11">
        <v>1429.3703496024175</v>
      </c>
      <c r="BN134" s="11">
        <v>1610.1385446972781</v>
      </c>
      <c r="BO134" s="11">
        <v>1664.0038873728233</v>
      </c>
      <c r="BP134" s="11">
        <v>1794.1242484398404</v>
      </c>
      <c r="BQ134" s="11">
        <v>1818.9378647754288</v>
      </c>
      <c r="BR134" s="11">
        <v>1920.5792764721948</v>
      </c>
      <c r="BS134" s="11">
        <v>2023.456323096907</v>
      </c>
      <c r="BT134" s="11">
        <v>2062.7199622631242</v>
      </c>
      <c r="BU134" s="11">
        <v>2093.7864244056359</v>
      </c>
      <c r="BV134" s="11">
        <v>2172.8574253488505</v>
      </c>
      <c r="BW134" s="11">
        <v>2191.8290547309048</v>
      </c>
      <c r="BX134" s="11">
        <v>2295.4935471481876</v>
      </c>
      <c r="BY134" s="11">
        <v>2324.6369620900828</v>
      </c>
      <c r="BZ134" s="11">
        <v>2412.5365562142952</v>
      </c>
      <c r="CA134" s="11">
        <v>2432.6327643351483</v>
      </c>
      <c r="CB134" s="11">
        <v>2466.8518007263533</v>
      </c>
      <c r="CC134" s="11">
        <v>2515.2508761381587</v>
      </c>
      <c r="CD134" s="11">
        <v>2622.1218445308405</v>
      </c>
      <c r="CE134" s="11">
        <v>2708.3090496803202</v>
      </c>
      <c r="CF134" s="11">
        <v>2796.8178431894862</v>
      </c>
      <c r="CG134" s="11">
        <v>2873.8082765070517</v>
      </c>
      <c r="CH134" s="11">
        <v>3061.6775590172806</v>
      </c>
      <c r="CI134" s="11">
        <v>3133.3825096557152</v>
      </c>
      <c r="CJ134" s="11">
        <v>3320.0285201183906</v>
      </c>
      <c r="CK134" s="11">
        <v>3391.2986814978881</v>
      </c>
      <c r="CL134" s="11">
        <v>3478.6413522149041</v>
      </c>
      <c r="CM134" s="11">
        <v>3505.4667594392477</v>
      </c>
      <c r="CN134" s="11">
        <v>3552.1278475871927</v>
      </c>
      <c r="CO134" s="11">
        <v>3608.1458168222821</v>
      </c>
      <c r="CP134" s="11">
        <v>3687.4332746012733</v>
      </c>
      <c r="CQ134" s="11">
        <v>3737.1928476528274</v>
      </c>
      <c r="CR134" s="11">
        <v>3929.1744458657076</v>
      </c>
      <c r="CS134" s="11">
        <v>4104.0052570842136</v>
      </c>
      <c r="CT134" s="11">
        <v>4176.4577406368426</v>
      </c>
      <c r="CU134" s="11">
        <v>4203.4628929622522</v>
      </c>
      <c r="CV134" s="11">
        <v>4243.0993420587138</v>
      </c>
      <c r="CW134" s="11">
        <v>4338.9296512059445</v>
      </c>
      <c r="CX134" s="11">
        <v>4464.5231926731885</v>
      </c>
      <c r="CY134" s="11">
        <v>4524.2760657256158</v>
      </c>
      <c r="CZ134" s="11">
        <v>4578.6984197787751</v>
      </c>
      <c r="DA134" s="11">
        <v>4625.9862234456259</v>
      </c>
      <c r="DB134" s="11">
        <v>4670.5685961378485</v>
      </c>
      <c r="DC134" s="11">
        <v>4713.1890396674316</v>
      </c>
      <c r="DD134" s="11">
        <v>4798.4137717572912</v>
      </c>
      <c r="DE134" s="11">
        <v>4807.037159512015</v>
      </c>
      <c r="DF134" s="11">
        <v>4833.3595568537676</v>
      </c>
      <c r="DG134" s="11">
        <v>4837.4660928582471</v>
      </c>
      <c r="DH134" s="11">
        <v>4868.9105840188495</v>
      </c>
      <c r="DI134" s="11">
        <v>4890.8441073800923</v>
      </c>
      <c r="DJ134" s="11">
        <v>4933.7892254471935</v>
      </c>
      <c r="DK134" s="11">
        <v>5000.7579650678817</v>
      </c>
      <c r="DL134" s="11">
        <v>5355.0982520495172</v>
      </c>
      <c r="DM134" s="11">
        <v>5481.4636259201425</v>
      </c>
      <c r="DN134" s="11">
        <v>5566.547527242612</v>
      </c>
      <c r="DO134" s="11">
        <v>5659.2630610073802</v>
      </c>
      <c r="DP134" s="11">
        <v>5693.1558385127737</v>
      </c>
      <c r="DQ134" s="11">
        <v>5776.9445825899438</v>
      </c>
      <c r="DR134" s="11">
        <v>5792.6247187292447</v>
      </c>
      <c r="DS134" s="11">
        <v>5803.4741841190025</v>
      </c>
      <c r="DT134" s="11">
        <v>5813.7715248560444</v>
      </c>
      <c r="DU134" s="11">
        <v>5824.9346720622971</v>
      </c>
      <c r="DV134" s="11">
        <v>5825.1745121438535</v>
      </c>
      <c r="DW134" s="11">
        <v>5821.2504329611656</v>
      </c>
      <c r="DX134" s="11">
        <v>5744.9467721272558</v>
      </c>
      <c r="DY134" s="11">
        <v>5825.3656271915142</v>
      </c>
      <c r="DZ134" s="11">
        <v>5822.8710960649087</v>
      </c>
      <c r="EA134" s="11">
        <v>5848.1092840949059</v>
      </c>
      <c r="EB134" s="11">
        <v>5986.6876289379934</v>
      </c>
      <c r="EC134" s="11">
        <v>6020.0909995452303</v>
      </c>
      <c r="ED134" s="11">
        <v>6207.0095294329822</v>
      </c>
      <c r="EE134" s="11">
        <v>6268.6393389472287</v>
      </c>
      <c r="EF134" s="11">
        <v>6478.5792596829533</v>
      </c>
      <c r="EG134" s="11">
        <v>6641.8090630503166</v>
      </c>
      <c r="EH134" s="11">
        <v>6783.6444952193469</v>
      </c>
      <c r="EI134" s="11">
        <v>6896.9965306641579</v>
      </c>
      <c r="EJ134" s="11">
        <v>6959.1088579445704</v>
      </c>
      <c r="EK134" s="11">
        <v>7002.153431776841</v>
      </c>
      <c r="EL134" s="11">
        <v>7073.1953672712252</v>
      </c>
      <c r="EM134" s="11">
        <v>7075.3262845401323</v>
      </c>
      <c r="EN134" s="11">
        <v>7151.6879619664223</v>
      </c>
      <c r="EO134" s="11">
        <v>7240.8180322916714</v>
      </c>
      <c r="EP134" s="11">
        <v>7286.4661372792516</v>
      </c>
      <c r="EQ134" s="11">
        <v>7427.4147993236202</v>
      </c>
      <c r="ER134" s="11">
        <v>7503.528752018271</v>
      </c>
      <c r="ES134" s="11">
        <v>7641.9445001082595</v>
      </c>
      <c r="ET134" s="11">
        <v>7706.9969287432486</v>
      </c>
      <c r="EU134" s="11">
        <v>7783.839371621817</v>
      </c>
      <c r="EV134" s="11">
        <v>7848.003579749442</v>
      </c>
      <c r="EW134" s="11">
        <v>7920.0502191520318</v>
      </c>
      <c r="EX134" s="11">
        <v>8170.1976758281144</v>
      </c>
      <c r="EY134" s="11">
        <v>8253.8507761105539</v>
      </c>
      <c r="EZ134" s="11">
        <v>8427.0913450311855</v>
      </c>
      <c r="FA134" s="11">
        <v>8594.2438038042274</v>
      </c>
      <c r="FB134" s="11">
        <v>8676.6840382255305</v>
      </c>
      <c r="FC134" s="11">
        <v>8717.7247633272764</v>
      </c>
      <c r="FD134" s="11">
        <v>8771.4739760100674</v>
      </c>
      <c r="FE134" s="11">
        <v>8893.6135699383703</v>
      </c>
      <c r="FF134" s="11">
        <v>9065.0338004001496</v>
      </c>
      <c r="FG134" s="11">
        <v>9089.4518895774327</v>
      </c>
      <c r="FH134" s="11">
        <v>9132.4613225008943</v>
      </c>
      <c r="FI134" s="11">
        <v>9213.2517811949929</v>
      </c>
      <c r="FJ134" s="11">
        <v>9258.5529202091093</v>
      </c>
      <c r="FK134" s="11">
        <v>9276.9443705762678</v>
      </c>
      <c r="FL134" s="11">
        <v>9293.0114538271737</v>
      </c>
      <c r="FM134" s="11">
        <v>9300.2906392708373</v>
      </c>
      <c r="FN134" s="11">
        <v>9335.0232682876049</v>
      </c>
      <c r="FO134" s="11">
        <v>9357.4087411423534</v>
      </c>
      <c r="FP134" s="11">
        <v>9382.7990856108881</v>
      </c>
      <c r="FQ134" s="11">
        <v>9409.1385400335821</v>
      </c>
      <c r="FR134" s="11">
        <v>9421.1906549559717</v>
      </c>
      <c r="FS134" s="11">
        <v>9466.7581936920196</v>
      </c>
      <c r="FT134" s="11">
        <v>9539.1484753576369</v>
      </c>
      <c r="FU134" s="11">
        <v>9641.6738222451222</v>
      </c>
      <c r="FV134" s="11">
        <v>9779.017950426427</v>
      </c>
      <c r="FW134" s="11">
        <v>9821.434220159681</v>
      </c>
      <c r="FX134" s="11">
        <v>9838.135513969115</v>
      </c>
      <c r="FY134" s="11">
        <v>9857.4286615768779</v>
      </c>
      <c r="FZ134" s="11">
        <v>9874.2452191986067</v>
      </c>
      <c r="GA134" s="11">
        <v>9901.4547819486997</v>
      </c>
      <c r="GB134" s="11">
        <v>9922.9819174009899</v>
      </c>
      <c r="GC134" s="11">
        <v>9954.0976258923893</v>
      </c>
      <c r="GD134" s="11">
        <v>9988.1420165077998</v>
      </c>
      <c r="GE134" s="11">
        <v>10012.938672110253</v>
      </c>
      <c r="GF134" s="11">
        <v>10033.595547162446</v>
      </c>
      <c r="GG134" s="11">
        <v>10046.287288510401</v>
      </c>
      <c r="GH134" s="11">
        <v>10058.930188944694</v>
      </c>
      <c r="GI134" s="11">
        <v>10061.685839773543</v>
      </c>
      <c r="GJ134" s="11">
        <v>10069.693000556052</v>
      </c>
      <c r="GK134" s="11">
        <v>10072.225767656042</v>
      </c>
      <c r="GL134" s="11">
        <v>10085.43100008395</v>
      </c>
      <c r="GM134" s="11">
        <v>10068.550239778924</v>
      </c>
      <c r="GN134" s="11">
        <v>10074.736454623482</v>
      </c>
      <c r="GO134" s="11">
        <v>10079.642576567499</v>
      </c>
      <c r="GP134" s="11">
        <v>10084.992936379438</v>
      </c>
      <c r="GQ134" s="11">
        <v>10135.150250812301</v>
      </c>
      <c r="GR134" s="11">
        <v>10245.248897921485</v>
      </c>
      <c r="GS134" s="11">
        <v>10388.066699844365</v>
      </c>
      <c r="GT134" s="11">
        <v>10449.516134437868</v>
      </c>
      <c r="GU134" s="11">
        <v>10467.896842447322</v>
      </c>
      <c r="GV134" s="11">
        <v>10492.830609653456</v>
      </c>
      <c r="GW134" s="11">
        <v>10519.601462543904</v>
      </c>
      <c r="GX134" s="11">
        <v>10547.440830723548</v>
      </c>
      <c r="GY134" s="11">
        <v>10567.944609991304</v>
      </c>
      <c r="GZ134" s="11">
        <v>10713.159231175461</v>
      </c>
      <c r="HA134" s="11">
        <v>10734.226971408629</v>
      </c>
      <c r="HB134" s="11">
        <v>10749.920198918937</v>
      </c>
      <c r="HC134" s="11">
        <v>10766.345728825368</v>
      </c>
      <c r="HD134" s="11">
        <v>10778.514271849044</v>
      </c>
      <c r="HE134" s="11">
        <v>10786.519833673112</v>
      </c>
      <c r="HF134" s="11">
        <v>10772.164055953479</v>
      </c>
      <c r="HG134" s="11">
        <v>10808.0281462408</v>
      </c>
      <c r="HH134" s="11">
        <v>10805.218393617286</v>
      </c>
      <c r="HI134" s="11">
        <v>10824.937222917126</v>
      </c>
      <c r="HJ134" s="11">
        <v>10829.478183856889</v>
      </c>
      <c r="HK134" s="11">
        <v>10815.249208961885</v>
      </c>
      <c r="HL134" s="11">
        <v>10801.9635334499</v>
      </c>
      <c r="HM134" s="11">
        <v>10748.055877674638</v>
      </c>
      <c r="HN134" s="11">
        <v>10675.226257243699</v>
      </c>
      <c r="HO134" s="11">
        <v>10616.797962526314</v>
      </c>
      <c r="HP134" s="11">
        <v>10624.131374686811</v>
      </c>
      <c r="HQ134" s="11">
        <v>10611.127200117844</v>
      </c>
      <c r="HR134" s="11">
        <v>10507.120910763781</v>
      </c>
      <c r="HS134" s="11">
        <v>10501.959530384433</v>
      </c>
      <c r="HT134" s="11">
        <v>10503.380998434217</v>
      </c>
      <c r="HU134" s="11">
        <v>10459.233620469293</v>
      </c>
      <c r="HV134" s="11">
        <v>10453.396412270602</v>
      </c>
      <c r="HW134" s="11">
        <v>10453.196700018136</v>
      </c>
      <c r="HX134" s="11">
        <v>10458.037755011774</v>
      </c>
      <c r="HY134" s="11">
        <v>10464.465320736488</v>
      </c>
      <c r="HZ134" s="11">
        <v>10463.582721919323</v>
      </c>
      <c r="IA134" s="11">
        <v>10555.599234303039</v>
      </c>
      <c r="IB134" s="11">
        <v>10665.179016159778</v>
      </c>
      <c r="IC134" s="11">
        <v>10699.461477296431</v>
      </c>
      <c r="ID134" s="11">
        <v>10734.401411436105</v>
      </c>
      <c r="IE134" s="11">
        <v>10764.842637469441</v>
      </c>
      <c r="IF134" s="11">
        <v>10788.809487309522</v>
      </c>
      <c r="IG134" s="11">
        <v>10893.508794984076</v>
      </c>
      <c r="IH134" s="11">
        <v>10919.815974389829</v>
      </c>
      <c r="II134" s="11">
        <v>10956.832605345633</v>
      </c>
      <c r="IJ134" s="11">
        <v>10989.666307677073</v>
      </c>
      <c r="IK134" s="11">
        <v>11038.487673130592</v>
      </c>
      <c r="IL134" s="11">
        <v>11075.926791218846</v>
      </c>
      <c r="IM134" s="11">
        <v>11116.926617451812</v>
      </c>
      <c r="IN134" s="11">
        <v>11177.721404388481</v>
      </c>
      <c r="IO134" s="11">
        <v>11312.276911003804</v>
      </c>
      <c r="IP134" s="11">
        <v>11343.632583027649</v>
      </c>
      <c r="IQ134" s="11">
        <v>11342.116648052108</v>
      </c>
      <c r="IR134" s="11">
        <v>11389.92538944361</v>
      </c>
      <c r="IS134" s="11">
        <v>11451.607982184751</v>
      </c>
      <c r="IT134" s="11">
        <v>11488.088840226816</v>
      </c>
      <c r="IU134" s="11">
        <v>11509.229065980831</v>
      </c>
      <c r="IV134" s="11">
        <v>11525.566108350193</v>
      </c>
      <c r="IW134" s="11">
        <v>11530.894620254085</v>
      </c>
      <c r="IX134" s="11">
        <v>11540.412080816301</v>
      </c>
      <c r="IY134" s="11">
        <v>11559.767237170692</v>
      </c>
      <c r="IZ134" s="11">
        <v>11598.021107070694</v>
      </c>
      <c r="JA134" s="11">
        <v>11644.276268095444</v>
      </c>
      <c r="JB134" s="11">
        <v>11732.382922355064</v>
      </c>
      <c r="JC134" s="11">
        <v>11840.096435748903</v>
      </c>
      <c r="JD134" s="11">
        <v>11921.442572214779</v>
      </c>
      <c r="JE134" s="11">
        <v>11941.96712556025</v>
      </c>
      <c r="JF134" s="11">
        <v>11957.586502006563</v>
      </c>
      <c r="JG134" s="11">
        <v>11960.440759779864</v>
      </c>
      <c r="JH134" s="11">
        <v>12043.869779985902</v>
      </c>
      <c r="JI134" s="11">
        <v>12090.828793968145</v>
      </c>
      <c r="JJ134" s="11">
        <v>12099.207356850964</v>
      </c>
      <c r="JK134" s="11">
        <v>12064.187835913004</v>
      </c>
      <c r="JL134" s="11">
        <v>12106.644589823976</v>
      </c>
      <c r="JM134" s="11">
        <v>12102.558724647608</v>
      </c>
      <c r="JN134" s="11">
        <v>12044.349310296213</v>
      </c>
      <c r="JO134" s="11">
        <v>12147.414606839688</v>
      </c>
      <c r="JP134" s="11">
        <v>12239.360545986052</v>
      </c>
      <c r="JQ134" s="11">
        <v>12252.546981648733</v>
      </c>
      <c r="JR134" s="11">
        <v>12299.233013174477</v>
      </c>
      <c r="JS134" s="11">
        <v>12339.324485688019</v>
      </c>
      <c r="JT134" s="11">
        <v>12471.100725768529</v>
      </c>
      <c r="JU134" s="11">
        <v>12532.427515146897</v>
      </c>
      <c r="JV134" s="11">
        <v>12507.673831402115</v>
      </c>
      <c r="JW134" s="11">
        <v>12457.455614308014</v>
      </c>
      <c r="JX134" s="11">
        <v>12464.355269788801</v>
      </c>
      <c r="JY134" s="11">
        <v>12461.100810222477</v>
      </c>
      <c r="JZ134" s="11">
        <v>12451.973772389019</v>
      </c>
      <c r="KA134" s="11">
        <v>12446.429094667041</v>
      </c>
      <c r="KB134" s="11">
        <v>12443.001658813047</v>
      </c>
      <c r="KC134" s="11">
        <v>12431.24054046872</v>
      </c>
      <c r="KD134" s="11">
        <v>12416.702930404357</v>
      </c>
      <c r="KE134" s="11">
        <v>12412.520930932924</v>
      </c>
      <c r="KF134" s="11">
        <v>12419.790417483538</v>
      </c>
      <c r="KG134" s="11">
        <v>12419.406267517794</v>
      </c>
      <c r="KH134" s="11">
        <v>12431.932074979568</v>
      </c>
      <c r="KI134" s="11">
        <v>12428.799040342261</v>
      </c>
      <c r="KJ134" s="11">
        <v>12446.273580137449</v>
      </c>
      <c r="KK134" s="11">
        <v>12447.956030445448</v>
      </c>
      <c r="KL134" s="23"/>
      <c r="KM134" s="11">
        <f>SMALL(Tabela2[[#This Row],[1]:[285]],1)</f>
        <v>0.83458663983971793</v>
      </c>
      <c r="KN134" s="11">
        <f>MATCH(Tabela2[[#This Row],[1° menor]],Tabela2[[#This Row],[1]:[285]],0)</f>
        <v>1</v>
      </c>
      <c r="KO13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34" s="11">
        <f>VLOOKUP(Tabela2[[#This Row],[Shape]],shape!A:D,4,0)+VLOOKUP(Tabela2[[#This Row],[Shape]]+1,shape!A:E,5,0)*Tabela2[[#This Row],[% avanc]]</f>
        <v>3.8776556234191881</v>
      </c>
      <c r="KQ134" s="15">
        <f>Tabela2[[#This Row],[8686,881807]]/Tabela2[[#Headers],[8686,881807]]</f>
        <v>4.4638061269517033E-4</v>
      </c>
      <c r="KR134" s="11">
        <f>Tabela2[[#This Row],[8686,881807]]-KP133</f>
        <v>0</v>
      </c>
      <c r="KS134" s="11">
        <f>(Tabela2[[#This Row],[hora bus]]-H133)*86400</f>
        <v>46.000000066123903</v>
      </c>
      <c r="KT134" s="11">
        <f>Tabela2[[#This Row],[desloc]]/Tabela2[[#This Row],[seconds]]</f>
        <v>0</v>
      </c>
      <c r="KU134" s="11">
        <f>Tabela2[[#This Row],[spd m/s]]*3.6</f>
        <v>0</v>
      </c>
      <c r="KV134" s="23"/>
      <c r="KW134" s="22">
        <f t="shared" si="36"/>
        <v>0</v>
      </c>
      <c r="KX134" s="23">
        <f t="shared" si="37"/>
        <v>0.5</v>
      </c>
      <c r="KY134" s="23">
        <f t="shared" si="38"/>
        <v>1</v>
      </c>
      <c r="KZ134" s="23">
        <f t="shared" si="39"/>
        <v>31</v>
      </c>
      <c r="LA134" s="23">
        <f t="shared" si="40"/>
        <v>0</v>
      </c>
      <c r="LB134" s="23">
        <f t="shared" si="41"/>
        <v>1</v>
      </c>
      <c r="LC134" s="23">
        <f t="shared" si="42"/>
        <v>31</v>
      </c>
      <c r="LD134" s="23">
        <f t="shared" si="43"/>
        <v>0</v>
      </c>
      <c r="LE134" s="23">
        <f t="shared" si="44"/>
        <v>3.8776556234191881</v>
      </c>
      <c r="LF134" s="22">
        <f t="shared" ref="LF134:LF197" si="53">IF(AND(LE134&lt;LE135,LE134&lt;=2000,LE134&lt;=LE133,LE134&lt;=LE132,LE134&lt;=LE131,LE134&lt;=LE130,LJ135&gt;1200,LE135-LE134&lt;2000,LC136&lt;5),1,IF(AND(KW134=1,LE134&lt;LE135,LE134&lt;=2000,LJ135&gt;1200),1,0))</f>
        <v>0</v>
      </c>
      <c r="LG134" s="23">
        <f t="shared" si="45"/>
        <v>0.5</v>
      </c>
      <c r="LH134" s="23">
        <f t="shared" si="46"/>
        <v>0.5</v>
      </c>
      <c r="LI134" s="23">
        <f t="shared" si="47"/>
        <v>8544.8116110658502</v>
      </c>
      <c r="LJ134" s="23">
        <f t="shared" si="48"/>
        <v>3.8776556234191881</v>
      </c>
      <c r="LK134" s="23">
        <f t="shared" si="49"/>
        <v>0.5</v>
      </c>
      <c r="LL134" s="23">
        <f t="shared" si="50"/>
        <v>0</v>
      </c>
      <c r="LM134" s="23">
        <f t="shared" si="51"/>
        <v>1</v>
      </c>
      <c r="LN134" s="23">
        <f t="shared" si="52"/>
        <v>1</v>
      </c>
    </row>
    <row r="135" spans="1:326" x14ac:dyDescent="0.25">
      <c r="A135" s="22">
        <v>114</v>
      </c>
      <c r="B135" s="22">
        <v>1</v>
      </c>
      <c r="C135" s="23" t="s">
        <v>1419</v>
      </c>
      <c r="D135" s="22">
        <v>332</v>
      </c>
      <c r="E135" s="24">
        <v>0.91527777777777775</v>
      </c>
      <c r="F135" s="23" t="s">
        <v>721</v>
      </c>
      <c r="G135" s="23" t="b">
        <v>1</v>
      </c>
      <c r="H135" s="25">
        <v>43538.915682870371</v>
      </c>
      <c r="I135" s="26" t="s">
        <v>681</v>
      </c>
      <c r="J135" s="23" t="s">
        <v>682</v>
      </c>
      <c r="K135" s="11">
        <f>IF(AND(Tabela2[[#This Row],[hora bus]]=H134,Tabela2[[#This Row],[lat bus]]=I134,Tabela2[[#This Row],[lon bus]]=J134),1,0)</f>
        <v>0</v>
      </c>
      <c r="L135" s="23"/>
      <c r="M135" s="11">
        <v>234</v>
      </c>
      <c r="N135" s="11">
        <v>0.83458663983971793</v>
      </c>
      <c r="O135" s="11">
        <v>1.3984196839489078</v>
      </c>
      <c r="P135" s="11">
        <v>9.4267941257220311</v>
      </c>
      <c r="Q135" s="11">
        <v>19.688773108132185</v>
      </c>
      <c r="R135" s="11">
        <v>75.195397337780264</v>
      </c>
      <c r="S135" s="11">
        <v>159.30451526494889</v>
      </c>
      <c r="T135" s="11">
        <v>180.18195583801287</v>
      </c>
      <c r="U135" s="11">
        <v>199.79338924508923</v>
      </c>
      <c r="V135" s="11">
        <v>211.09716553928146</v>
      </c>
      <c r="W135" s="11">
        <v>227.14293750271159</v>
      </c>
      <c r="X135" s="11">
        <v>239.59169647723874</v>
      </c>
      <c r="Y135" s="11">
        <v>250.11206903549589</v>
      </c>
      <c r="Z135" s="11">
        <v>275.30364977201225</v>
      </c>
      <c r="AA135" s="11">
        <v>294.46895517304961</v>
      </c>
      <c r="AB135" s="11">
        <v>320.19106785367666</v>
      </c>
      <c r="AC135" s="11">
        <v>332.17949791971603</v>
      </c>
      <c r="AD135" s="11">
        <v>348.04076670293443</v>
      </c>
      <c r="AE135" s="11">
        <v>372.23091522388552</v>
      </c>
      <c r="AF135" s="11">
        <v>373.05585750378327</v>
      </c>
      <c r="AG135" s="11">
        <v>433.84569918205443</v>
      </c>
      <c r="AH135" s="11">
        <v>469.02374511556127</v>
      </c>
      <c r="AI135" s="11">
        <v>499.67607388344703</v>
      </c>
      <c r="AJ135" s="11">
        <v>523.47830821792434</v>
      </c>
      <c r="AK135" s="11">
        <v>544.81141607945688</v>
      </c>
      <c r="AL135" s="11">
        <v>559.9004097040812</v>
      </c>
      <c r="AM135" s="11">
        <v>585.98771261657532</v>
      </c>
      <c r="AN135" s="11">
        <v>594.50788944836063</v>
      </c>
      <c r="AO135" s="11">
        <v>599.8950753359245</v>
      </c>
      <c r="AP135" s="11">
        <v>602.43355425919754</v>
      </c>
      <c r="AQ135" s="11">
        <v>609.53499398530153</v>
      </c>
      <c r="AR135" s="11">
        <v>609.5933977620092</v>
      </c>
      <c r="AS135" s="11">
        <v>603.71880286526709</v>
      </c>
      <c r="AT135" s="11">
        <v>609.45835281434404</v>
      </c>
      <c r="AU135" s="11">
        <v>613.60649452394352</v>
      </c>
      <c r="AV135" s="11">
        <v>605.61020293550882</v>
      </c>
      <c r="AW135" s="11">
        <v>608.32810058706082</v>
      </c>
      <c r="AX135" s="11">
        <v>622.97194103037293</v>
      </c>
      <c r="AY135" s="11">
        <v>642.28327131710535</v>
      </c>
      <c r="AZ135" s="11">
        <v>665.20596166221469</v>
      </c>
      <c r="BA135" s="11">
        <v>691.17393543887101</v>
      </c>
      <c r="BB135" s="11">
        <v>724.84333895562133</v>
      </c>
      <c r="BC135" s="11">
        <v>773.63812755161598</v>
      </c>
      <c r="BD135" s="11">
        <v>844.46226035941891</v>
      </c>
      <c r="BE135" s="11">
        <v>911.23618194706376</v>
      </c>
      <c r="BF135" s="11">
        <v>932.86527223275039</v>
      </c>
      <c r="BG135" s="11">
        <v>958.04135839229252</v>
      </c>
      <c r="BH135" s="11">
        <v>1001.7149381650798</v>
      </c>
      <c r="BI135" s="11">
        <v>1024.9959211584271</v>
      </c>
      <c r="BJ135" s="11">
        <v>1048.1727764714142</v>
      </c>
      <c r="BK135" s="11">
        <v>1080.0184074949607</v>
      </c>
      <c r="BL135" s="11">
        <v>1163.4808684345098</v>
      </c>
      <c r="BM135" s="11">
        <v>1429.3703496024175</v>
      </c>
      <c r="BN135" s="11">
        <v>1610.1385446972781</v>
      </c>
      <c r="BO135" s="11">
        <v>1664.0038873728233</v>
      </c>
      <c r="BP135" s="11">
        <v>1794.1242484398404</v>
      </c>
      <c r="BQ135" s="11">
        <v>1818.9378647754288</v>
      </c>
      <c r="BR135" s="11">
        <v>1920.5792764721948</v>
      </c>
      <c r="BS135" s="11">
        <v>2023.456323096907</v>
      </c>
      <c r="BT135" s="11">
        <v>2062.7199622631242</v>
      </c>
      <c r="BU135" s="11">
        <v>2093.7864244056359</v>
      </c>
      <c r="BV135" s="11">
        <v>2172.8574253488505</v>
      </c>
      <c r="BW135" s="11">
        <v>2191.8290547309048</v>
      </c>
      <c r="BX135" s="11">
        <v>2295.4935471481876</v>
      </c>
      <c r="BY135" s="11">
        <v>2324.6369620900828</v>
      </c>
      <c r="BZ135" s="11">
        <v>2412.5365562142952</v>
      </c>
      <c r="CA135" s="11">
        <v>2432.6327643351483</v>
      </c>
      <c r="CB135" s="11">
        <v>2466.8518007263533</v>
      </c>
      <c r="CC135" s="11">
        <v>2515.2508761381587</v>
      </c>
      <c r="CD135" s="11">
        <v>2622.1218445308405</v>
      </c>
      <c r="CE135" s="11">
        <v>2708.3090496803202</v>
      </c>
      <c r="CF135" s="11">
        <v>2796.8178431894862</v>
      </c>
      <c r="CG135" s="11">
        <v>2873.8082765070517</v>
      </c>
      <c r="CH135" s="11">
        <v>3061.6775590172806</v>
      </c>
      <c r="CI135" s="11">
        <v>3133.3825096557152</v>
      </c>
      <c r="CJ135" s="11">
        <v>3320.0285201183906</v>
      </c>
      <c r="CK135" s="11">
        <v>3391.2986814978881</v>
      </c>
      <c r="CL135" s="11">
        <v>3478.6413522149041</v>
      </c>
      <c r="CM135" s="11">
        <v>3505.4667594392477</v>
      </c>
      <c r="CN135" s="11">
        <v>3552.1278475871927</v>
      </c>
      <c r="CO135" s="11">
        <v>3608.1458168222821</v>
      </c>
      <c r="CP135" s="11">
        <v>3687.4332746012733</v>
      </c>
      <c r="CQ135" s="11">
        <v>3737.1928476528274</v>
      </c>
      <c r="CR135" s="11">
        <v>3929.1744458657076</v>
      </c>
      <c r="CS135" s="11">
        <v>4104.0052570842136</v>
      </c>
      <c r="CT135" s="11">
        <v>4176.4577406368426</v>
      </c>
      <c r="CU135" s="11">
        <v>4203.4628929622522</v>
      </c>
      <c r="CV135" s="11">
        <v>4243.0993420587138</v>
      </c>
      <c r="CW135" s="11">
        <v>4338.9296512059445</v>
      </c>
      <c r="CX135" s="11">
        <v>4464.5231926731885</v>
      </c>
      <c r="CY135" s="11">
        <v>4524.2760657256158</v>
      </c>
      <c r="CZ135" s="11">
        <v>4578.6984197787751</v>
      </c>
      <c r="DA135" s="11">
        <v>4625.9862234456259</v>
      </c>
      <c r="DB135" s="11">
        <v>4670.5685961378485</v>
      </c>
      <c r="DC135" s="11">
        <v>4713.1890396674316</v>
      </c>
      <c r="DD135" s="11">
        <v>4798.4137717572912</v>
      </c>
      <c r="DE135" s="11">
        <v>4807.037159512015</v>
      </c>
      <c r="DF135" s="11">
        <v>4833.3595568537676</v>
      </c>
      <c r="DG135" s="11">
        <v>4837.4660928582471</v>
      </c>
      <c r="DH135" s="11">
        <v>4868.9105840188495</v>
      </c>
      <c r="DI135" s="11">
        <v>4890.8441073800923</v>
      </c>
      <c r="DJ135" s="11">
        <v>4933.7892254471935</v>
      </c>
      <c r="DK135" s="11">
        <v>5000.7579650678817</v>
      </c>
      <c r="DL135" s="11">
        <v>5355.0982520495172</v>
      </c>
      <c r="DM135" s="11">
        <v>5481.4636259201425</v>
      </c>
      <c r="DN135" s="11">
        <v>5566.547527242612</v>
      </c>
      <c r="DO135" s="11">
        <v>5659.2630610073802</v>
      </c>
      <c r="DP135" s="11">
        <v>5693.1558385127737</v>
      </c>
      <c r="DQ135" s="11">
        <v>5776.9445825899438</v>
      </c>
      <c r="DR135" s="11">
        <v>5792.6247187292447</v>
      </c>
      <c r="DS135" s="11">
        <v>5803.4741841190025</v>
      </c>
      <c r="DT135" s="11">
        <v>5813.7715248560444</v>
      </c>
      <c r="DU135" s="11">
        <v>5824.9346720622971</v>
      </c>
      <c r="DV135" s="11">
        <v>5825.1745121438535</v>
      </c>
      <c r="DW135" s="11">
        <v>5821.2504329611656</v>
      </c>
      <c r="DX135" s="11">
        <v>5744.9467721272558</v>
      </c>
      <c r="DY135" s="11">
        <v>5825.3656271915142</v>
      </c>
      <c r="DZ135" s="11">
        <v>5822.8710960649087</v>
      </c>
      <c r="EA135" s="11">
        <v>5848.1092840949059</v>
      </c>
      <c r="EB135" s="11">
        <v>5986.6876289379934</v>
      </c>
      <c r="EC135" s="11">
        <v>6020.0909995452303</v>
      </c>
      <c r="ED135" s="11">
        <v>6207.0095294329822</v>
      </c>
      <c r="EE135" s="11">
        <v>6268.6393389472287</v>
      </c>
      <c r="EF135" s="11">
        <v>6478.5792596829533</v>
      </c>
      <c r="EG135" s="11">
        <v>6641.8090630503166</v>
      </c>
      <c r="EH135" s="11">
        <v>6783.6444952193469</v>
      </c>
      <c r="EI135" s="11">
        <v>6896.9965306641579</v>
      </c>
      <c r="EJ135" s="11">
        <v>6959.1088579445704</v>
      </c>
      <c r="EK135" s="11">
        <v>7002.153431776841</v>
      </c>
      <c r="EL135" s="11">
        <v>7073.1953672712252</v>
      </c>
      <c r="EM135" s="11">
        <v>7075.3262845401323</v>
      </c>
      <c r="EN135" s="11">
        <v>7151.6879619664223</v>
      </c>
      <c r="EO135" s="11">
        <v>7240.8180322916714</v>
      </c>
      <c r="EP135" s="11">
        <v>7286.4661372792516</v>
      </c>
      <c r="EQ135" s="11">
        <v>7427.4147993236202</v>
      </c>
      <c r="ER135" s="11">
        <v>7503.528752018271</v>
      </c>
      <c r="ES135" s="11">
        <v>7641.9445001082595</v>
      </c>
      <c r="ET135" s="11">
        <v>7706.9969287432486</v>
      </c>
      <c r="EU135" s="11">
        <v>7783.839371621817</v>
      </c>
      <c r="EV135" s="11">
        <v>7848.003579749442</v>
      </c>
      <c r="EW135" s="11">
        <v>7920.0502191520318</v>
      </c>
      <c r="EX135" s="11">
        <v>8170.1976758281144</v>
      </c>
      <c r="EY135" s="11">
        <v>8253.8507761105539</v>
      </c>
      <c r="EZ135" s="11">
        <v>8427.0913450311855</v>
      </c>
      <c r="FA135" s="11">
        <v>8594.2438038042274</v>
      </c>
      <c r="FB135" s="11">
        <v>8676.6840382255305</v>
      </c>
      <c r="FC135" s="11">
        <v>8717.7247633272764</v>
      </c>
      <c r="FD135" s="11">
        <v>8771.4739760100674</v>
      </c>
      <c r="FE135" s="11">
        <v>8893.6135699383703</v>
      </c>
      <c r="FF135" s="11">
        <v>9065.0338004001496</v>
      </c>
      <c r="FG135" s="11">
        <v>9089.4518895774327</v>
      </c>
      <c r="FH135" s="11">
        <v>9132.4613225008943</v>
      </c>
      <c r="FI135" s="11">
        <v>9213.2517811949929</v>
      </c>
      <c r="FJ135" s="11">
        <v>9258.5529202091093</v>
      </c>
      <c r="FK135" s="11">
        <v>9276.9443705762678</v>
      </c>
      <c r="FL135" s="11">
        <v>9293.0114538271737</v>
      </c>
      <c r="FM135" s="11">
        <v>9300.2906392708373</v>
      </c>
      <c r="FN135" s="11">
        <v>9335.0232682876049</v>
      </c>
      <c r="FO135" s="11">
        <v>9357.4087411423534</v>
      </c>
      <c r="FP135" s="11">
        <v>9382.7990856108881</v>
      </c>
      <c r="FQ135" s="11">
        <v>9409.1385400335821</v>
      </c>
      <c r="FR135" s="11">
        <v>9421.1906549559717</v>
      </c>
      <c r="FS135" s="11">
        <v>9466.7581936920196</v>
      </c>
      <c r="FT135" s="11">
        <v>9539.1484753576369</v>
      </c>
      <c r="FU135" s="11">
        <v>9641.6738222451222</v>
      </c>
      <c r="FV135" s="11">
        <v>9779.017950426427</v>
      </c>
      <c r="FW135" s="11">
        <v>9821.434220159681</v>
      </c>
      <c r="FX135" s="11">
        <v>9838.135513969115</v>
      </c>
      <c r="FY135" s="11">
        <v>9857.4286615768779</v>
      </c>
      <c r="FZ135" s="11">
        <v>9874.2452191986067</v>
      </c>
      <c r="GA135" s="11">
        <v>9901.4547819486997</v>
      </c>
      <c r="GB135" s="11">
        <v>9922.9819174009899</v>
      </c>
      <c r="GC135" s="11">
        <v>9954.0976258923893</v>
      </c>
      <c r="GD135" s="11">
        <v>9988.1420165077998</v>
      </c>
      <c r="GE135" s="11">
        <v>10012.938672110253</v>
      </c>
      <c r="GF135" s="11">
        <v>10033.595547162446</v>
      </c>
      <c r="GG135" s="11">
        <v>10046.287288510401</v>
      </c>
      <c r="GH135" s="11">
        <v>10058.930188944694</v>
      </c>
      <c r="GI135" s="11">
        <v>10061.685839773543</v>
      </c>
      <c r="GJ135" s="11">
        <v>10069.693000556052</v>
      </c>
      <c r="GK135" s="11">
        <v>10072.225767656042</v>
      </c>
      <c r="GL135" s="11">
        <v>10085.43100008395</v>
      </c>
      <c r="GM135" s="11">
        <v>10068.550239778924</v>
      </c>
      <c r="GN135" s="11">
        <v>10074.736454623482</v>
      </c>
      <c r="GO135" s="11">
        <v>10079.642576567499</v>
      </c>
      <c r="GP135" s="11">
        <v>10084.992936379438</v>
      </c>
      <c r="GQ135" s="11">
        <v>10135.150250812301</v>
      </c>
      <c r="GR135" s="11">
        <v>10245.248897921485</v>
      </c>
      <c r="GS135" s="11">
        <v>10388.066699844365</v>
      </c>
      <c r="GT135" s="11">
        <v>10449.516134437868</v>
      </c>
      <c r="GU135" s="11">
        <v>10467.896842447322</v>
      </c>
      <c r="GV135" s="11">
        <v>10492.830609653456</v>
      </c>
      <c r="GW135" s="11">
        <v>10519.601462543904</v>
      </c>
      <c r="GX135" s="11">
        <v>10547.440830723548</v>
      </c>
      <c r="GY135" s="11">
        <v>10567.944609991304</v>
      </c>
      <c r="GZ135" s="11">
        <v>10713.159231175461</v>
      </c>
      <c r="HA135" s="11">
        <v>10734.226971408629</v>
      </c>
      <c r="HB135" s="11">
        <v>10749.920198918937</v>
      </c>
      <c r="HC135" s="11">
        <v>10766.345728825368</v>
      </c>
      <c r="HD135" s="11">
        <v>10778.514271849044</v>
      </c>
      <c r="HE135" s="11">
        <v>10786.519833673112</v>
      </c>
      <c r="HF135" s="11">
        <v>10772.164055953479</v>
      </c>
      <c r="HG135" s="11">
        <v>10808.0281462408</v>
      </c>
      <c r="HH135" s="11">
        <v>10805.218393617286</v>
      </c>
      <c r="HI135" s="11">
        <v>10824.937222917126</v>
      </c>
      <c r="HJ135" s="11">
        <v>10829.478183856889</v>
      </c>
      <c r="HK135" s="11">
        <v>10815.249208961885</v>
      </c>
      <c r="HL135" s="11">
        <v>10801.9635334499</v>
      </c>
      <c r="HM135" s="11">
        <v>10748.055877674638</v>
      </c>
      <c r="HN135" s="11">
        <v>10675.226257243699</v>
      </c>
      <c r="HO135" s="11">
        <v>10616.797962526314</v>
      </c>
      <c r="HP135" s="11">
        <v>10624.131374686811</v>
      </c>
      <c r="HQ135" s="11">
        <v>10611.127200117844</v>
      </c>
      <c r="HR135" s="11">
        <v>10507.120910763781</v>
      </c>
      <c r="HS135" s="11">
        <v>10501.959530384433</v>
      </c>
      <c r="HT135" s="11">
        <v>10503.380998434217</v>
      </c>
      <c r="HU135" s="11">
        <v>10459.233620469293</v>
      </c>
      <c r="HV135" s="11">
        <v>10453.396412270602</v>
      </c>
      <c r="HW135" s="11">
        <v>10453.196700018136</v>
      </c>
      <c r="HX135" s="11">
        <v>10458.037755011774</v>
      </c>
      <c r="HY135" s="11">
        <v>10464.465320736488</v>
      </c>
      <c r="HZ135" s="11">
        <v>10463.582721919323</v>
      </c>
      <c r="IA135" s="11">
        <v>10555.599234303039</v>
      </c>
      <c r="IB135" s="11">
        <v>10665.179016159778</v>
      </c>
      <c r="IC135" s="11">
        <v>10699.461477296431</v>
      </c>
      <c r="ID135" s="11">
        <v>10734.401411436105</v>
      </c>
      <c r="IE135" s="11">
        <v>10764.842637469441</v>
      </c>
      <c r="IF135" s="11">
        <v>10788.809487309522</v>
      </c>
      <c r="IG135" s="11">
        <v>10893.508794984076</v>
      </c>
      <c r="IH135" s="11">
        <v>10919.815974389829</v>
      </c>
      <c r="II135" s="11">
        <v>10956.832605345633</v>
      </c>
      <c r="IJ135" s="11">
        <v>10989.666307677073</v>
      </c>
      <c r="IK135" s="11">
        <v>11038.487673130592</v>
      </c>
      <c r="IL135" s="11">
        <v>11075.926791218846</v>
      </c>
      <c r="IM135" s="11">
        <v>11116.926617451812</v>
      </c>
      <c r="IN135" s="11">
        <v>11177.721404388481</v>
      </c>
      <c r="IO135" s="11">
        <v>11312.276911003804</v>
      </c>
      <c r="IP135" s="11">
        <v>11343.632583027649</v>
      </c>
      <c r="IQ135" s="11">
        <v>11342.116648052108</v>
      </c>
      <c r="IR135" s="11">
        <v>11389.92538944361</v>
      </c>
      <c r="IS135" s="11">
        <v>11451.607982184751</v>
      </c>
      <c r="IT135" s="11">
        <v>11488.088840226816</v>
      </c>
      <c r="IU135" s="11">
        <v>11509.229065980831</v>
      </c>
      <c r="IV135" s="11">
        <v>11525.566108350193</v>
      </c>
      <c r="IW135" s="11">
        <v>11530.894620254085</v>
      </c>
      <c r="IX135" s="11">
        <v>11540.412080816301</v>
      </c>
      <c r="IY135" s="11">
        <v>11559.767237170692</v>
      </c>
      <c r="IZ135" s="11">
        <v>11598.021107070694</v>
      </c>
      <c r="JA135" s="11">
        <v>11644.276268095444</v>
      </c>
      <c r="JB135" s="11">
        <v>11732.382922355064</v>
      </c>
      <c r="JC135" s="11">
        <v>11840.096435748903</v>
      </c>
      <c r="JD135" s="11">
        <v>11921.442572214779</v>
      </c>
      <c r="JE135" s="11">
        <v>11941.96712556025</v>
      </c>
      <c r="JF135" s="11">
        <v>11957.586502006563</v>
      </c>
      <c r="JG135" s="11">
        <v>11960.440759779864</v>
      </c>
      <c r="JH135" s="11">
        <v>12043.869779985902</v>
      </c>
      <c r="JI135" s="11">
        <v>12090.828793968145</v>
      </c>
      <c r="JJ135" s="11">
        <v>12099.207356850964</v>
      </c>
      <c r="JK135" s="11">
        <v>12064.187835913004</v>
      </c>
      <c r="JL135" s="11">
        <v>12106.644589823976</v>
      </c>
      <c r="JM135" s="11">
        <v>12102.558724647608</v>
      </c>
      <c r="JN135" s="11">
        <v>12044.349310296213</v>
      </c>
      <c r="JO135" s="11">
        <v>12147.414606839688</v>
      </c>
      <c r="JP135" s="11">
        <v>12239.360545986052</v>
      </c>
      <c r="JQ135" s="11">
        <v>12252.546981648733</v>
      </c>
      <c r="JR135" s="11">
        <v>12299.233013174477</v>
      </c>
      <c r="JS135" s="11">
        <v>12339.324485688019</v>
      </c>
      <c r="JT135" s="11">
        <v>12471.100725768529</v>
      </c>
      <c r="JU135" s="11">
        <v>12532.427515146897</v>
      </c>
      <c r="JV135" s="11">
        <v>12507.673831402115</v>
      </c>
      <c r="JW135" s="11">
        <v>12457.455614308014</v>
      </c>
      <c r="JX135" s="11">
        <v>12464.355269788801</v>
      </c>
      <c r="JY135" s="11">
        <v>12461.100810222477</v>
      </c>
      <c r="JZ135" s="11">
        <v>12451.973772389019</v>
      </c>
      <c r="KA135" s="11">
        <v>12446.429094667041</v>
      </c>
      <c r="KB135" s="11">
        <v>12443.001658813047</v>
      </c>
      <c r="KC135" s="11">
        <v>12431.24054046872</v>
      </c>
      <c r="KD135" s="11">
        <v>12416.702930404357</v>
      </c>
      <c r="KE135" s="11">
        <v>12412.520930932924</v>
      </c>
      <c r="KF135" s="11">
        <v>12419.790417483538</v>
      </c>
      <c r="KG135" s="11">
        <v>12419.406267517794</v>
      </c>
      <c r="KH135" s="11">
        <v>12431.932074979568</v>
      </c>
      <c r="KI135" s="11">
        <v>12428.799040342261</v>
      </c>
      <c r="KJ135" s="11">
        <v>12446.273580137449</v>
      </c>
      <c r="KK135" s="11">
        <v>12447.956030445448</v>
      </c>
      <c r="KL135" s="23"/>
      <c r="KM135" s="11">
        <f>SMALL(Tabela2[[#This Row],[1]:[285]],1)</f>
        <v>0.83458663983971793</v>
      </c>
      <c r="KN135" s="11">
        <f>MATCH(Tabela2[[#This Row],[1° menor]],Tabela2[[#This Row],[1]:[285]],0)</f>
        <v>1</v>
      </c>
      <c r="KO13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35" s="11">
        <f>VLOOKUP(Tabela2[[#This Row],[Shape]],shape!A:D,4,0)+VLOOKUP(Tabela2[[#This Row],[Shape]]+1,shape!A:E,5,0)*Tabela2[[#This Row],[% avanc]]</f>
        <v>3.8776556234191881</v>
      </c>
      <c r="KQ135" s="15">
        <f>Tabela2[[#This Row],[8686,881807]]/Tabela2[[#Headers],[8686,881807]]</f>
        <v>4.4638061269517033E-4</v>
      </c>
      <c r="KR135" s="11">
        <f>Tabela2[[#This Row],[8686,881807]]-KP134</f>
        <v>0</v>
      </c>
      <c r="KS135" s="11">
        <f>(Tabela2[[#This Row],[hora bus]]-H134)*86400</f>
        <v>44.000000227242708</v>
      </c>
      <c r="KT135" s="11">
        <f>Tabela2[[#This Row],[desloc]]/Tabela2[[#This Row],[seconds]]</f>
        <v>0</v>
      </c>
      <c r="KU135" s="11">
        <f>Tabela2[[#This Row],[spd m/s]]*3.6</f>
        <v>0</v>
      </c>
      <c r="KV135" s="23"/>
      <c r="KW135" s="22">
        <f t="shared" si="36"/>
        <v>0</v>
      </c>
      <c r="KX135" s="23">
        <f t="shared" si="37"/>
        <v>0.5</v>
      </c>
      <c r="KY135" s="23">
        <f t="shared" si="38"/>
        <v>1</v>
      </c>
      <c r="KZ135" s="23">
        <f t="shared" si="39"/>
        <v>30</v>
      </c>
      <c r="LA135" s="23">
        <f t="shared" si="40"/>
        <v>0</v>
      </c>
      <c r="LB135" s="23">
        <f t="shared" si="41"/>
        <v>1</v>
      </c>
      <c r="LC135" s="23">
        <f t="shared" si="42"/>
        <v>30</v>
      </c>
      <c r="LD135" s="23">
        <f t="shared" si="43"/>
        <v>0</v>
      </c>
      <c r="LE135" s="23">
        <f t="shared" si="44"/>
        <v>3.8776556234191881</v>
      </c>
      <c r="LF135" s="22">
        <f t="shared" si="53"/>
        <v>0</v>
      </c>
      <c r="LG135" s="23">
        <f t="shared" si="45"/>
        <v>0.5</v>
      </c>
      <c r="LH135" s="23">
        <f t="shared" si="46"/>
        <v>0.5</v>
      </c>
      <c r="LI135" s="23">
        <f t="shared" si="47"/>
        <v>8544.8116110658502</v>
      </c>
      <c r="LJ135" s="23">
        <f t="shared" si="48"/>
        <v>3.8776556234191881</v>
      </c>
      <c r="LK135" s="23">
        <f t="shared" si="49"/>
        <v>0.5</v>
      </c>
      <c r="LL135" s="23">
        <f t="shared" si="50"/>
        <v>0</v>
      </c>
      <c r="LM135" s="23">
        <f t="shared" si="51"/>
        <v>1</v>
      </c>
      <c r="LN135" s="23">
        <f t="shared" si="52"/>
        <v>1</v>
      </c>
    </row>
    <row r="136" spans="1:326" x14ac:dyDescent="0.25">
      <c r="A136" s="22">
        <v>116</v>
      </c>
      <c r="B136" s="22">
        <v>1</v>
      </c>
      <c r="C136" s="23" t="s">
        <v>1421</v>
      </c>
      <c r="D136" s="22">
        <v>332</v>
      </c>
      <c r="E136" s="24">
        <v>0.91597222222222219</v>
      </c>
      <c r="F136" s="23" t="s">
        <v>721</v>
      </c>
      <c r="G136" s="23" t="b">
        <v>1</v>
      </c>
      <c r="H136" s="25">
        <v>43538.916215277779</v>
      </c>
      <c r="I136" s="26" t="s">
        <v>681</v>
      </c>
      <c r="J136" s="23" t="s">
        <v>682</v>
      </c>
      <c r="K136" s="11">
        <f>IF(AND(Tabela2[[#This Row],[hora bus]]=H135,Tabela2[[#This Row],[lat bus]]=I135,Tabela2[[#This Row],[lon bus]]=J135),1,0)</f>
        <v>0</v>
      </c>
      <c r="L136" s="23"/>
      <c r="M136" s="11">
        <v>238</v>
      </c>
      <c r="N136" s="11">
        <v>0.83458663983971793</v>
      </c>
      <c r="O136" s="11">
        <v>1.3984196839489078</v>
      </c>
      <c r="P136" s="11">
        <v>9.4267941257220311</v>
      </c>
      <c r="Q136" s="11">
        <v>19.688773108132185</v>
      </c>
      <c r="R136" s="11">
        <v>75.195397337780264</v>
      </c>
      <c r="S136" s="11">
        <v>159.30451526494889</v>
      </c>
      <c r="T136" s="11">
        <v>180.18195583801287</v>
      </c>
      <c r="U136" s="11">
        <v>199.79338924508923</v>
      </c>
      <c r="V136" s="11">
        <v>211.09716553928146</v>
      </c>
      <c r="W136" s="11">
        <v>227.14293750271159</v>
      </c>
      <c r="X136" s="11">
        <v>239.59169647723874</v>
      </c>
      <c r="Y136" s="11">
        <v>250.11206903549589</v>
      </c>
      <c r="Z136" s="11">
        <v>275.30364977201225</v>
      </c>
      <c r="AA136" s="11">
        <v>294.46895517304961</v>
      </c>
      <c r="AB136" s="11">
        <v>320.19106785367666</v>
      </c>
      <c r="AC136" s="11">
        <v>332.17949791971603</v>
      </c>
      <c r="AD136" s="11">
        <v>348.04076670293443</v>
      </c>
      <c r="AE136" s="11">
        <v>372.23091522388552</v>
      </c>
      <c r="AF136" s="11">
        <v>373.05585750378327</v>
      </c>
      <c r="AG136" s="11">
        <v>433.84569918205443</v>
      </c>
      <c r="AH136" s="11">
        <v>469.02374511556127</v>
      </c>
      <c r="AI136" s="11">
        <v>499.67607388344703</v>
      </c>
      <c r="AJ136" s="11">
        <v>523.47830821792434</v>
      </c>
      <c r="AK136" s="11">
        <v>544.81141607945688</v>
      </c>
      <c r="AL136" s="11">
        <v>559.9004097040812</v>
      </c>
      <c r="AM136" s="11">
        <v>585.98771261657532</v>
      </c>
      <c r="AN136" s="11">
        <v>594.50788944836063</v>
      </c>
      <c r="AO136" s="11">
        <v>599.8950753359245</v>
      </c>
      <c r="AP136" s="11">
        <v>602.43355425919754</v>
      </c>
      <c r="AQ136" s="11">
        <v>609.53499398530153</v>
      </c>
      <c r="AR136" s="11">
        <v>609.5933977620092</v>
      </c>
      <c r="AS136" s="11">
        <v>603.71880286526709</v>
      </c>
      <c r="AT136" s="11">
        <v>609.45835281434404</v>
      </c>
      <c r="AU136" s="11">
        <v>613.60649452394352</v>
      </c>
      <c r="AV136" s="11">
        <v>605.61020293550882</v>
      </c>
      <c r="AW136" s="11">
        <v>608.32810058706082</v>
      </c>
      <c r="AX136" s="11">
        <v>622.97194103037293</v>
      </c>
      <c r="AY136" s="11">
        <v>642.28327131710535</v>
      </c>
      <c r="AZ136" s="11">
        <v>665.20596166221469</v>
      </c>
      <c r="BA136" s="11">
        <v>691.17393543887101</v>
      </c>
      <c r="BB136" s="11">
        <v>724.84333895562133</v>
      </c>
      <c r="BC136" s="11">
        <v>773.63812755161598</v>
      </c>
      <c r="BD136" s="11">
        <v>844.46226035941891</v>
      </c>
      <c r="BE136" s="11">
        <v>911.23618194706376</v>
      </c>
      <c r="BF136" s="11">
        <v>932.86527223275039</v>
      </c>
      <c r="BG136" s="11">
        <v>958.04135839229252</v>
      </c>
      <c r="BH136" s="11">
        <v>1001.7149381650798</v>
      </c>
      <c r="BI136" s="11">
        <v>1024.9959211584271</v>
      </c>
      <c r="BJ136" s="11">
        <v>1048.1727764714142</v>
      </c>
      <c r="BK136" s="11">
        <v>1080.0184074949607</v>
      </c>
      <c r="BL136" s="11">
        <v>1163.4808684345098</v>
      </c>
      <c r="BM136" s="11">
        <v>1429.3703496024175</v>
      </c>
      <c r="BN136" s="11">
        <v>1610.1385446972781</v>
      </c>
      <c r="BO136" s="11">
        <v>1664.0038873728233</v>
      </c>
      <c r="BP136" s="11">
        <v>1794.1242484398404</v>
      </c>
      <c r="BQ136" s="11">
        <v>1818.9378647754288</v>
      </c>
      <c r="BR136" s="11">
        <v>1920.5792764721948</v>
      </c>
      <c r="BS136" s="11">
        <v>2023.456323096907</v>
      </c>
      <c r="BT136" s="11">
        <v>2062.7199622631242</v>
      </c>
      <c r="BU136" s="11">
        <v>2093.7864244056359</v>
      </c>
      <c r="BV136" s="11">
        <v>2172.8574253488505</v>
      </c>
      <c r="BW136" s="11">
        <v>2191.8290547309048</v>
      </c>
      <c r="BX136" s="11">
        <v>2295.4935471481876</v>
      </c>
      <c r="BY136" s="11">
        <v>2324.6369620900828</v>
      </c>
      <c r="BZ136" s="11">
        <v>2412.5365562142952</v>
      </c>
      <c r="CA136" s="11">
        <v>2432.6327643351483</v>
      </c>
      <c r="CB136" s="11">
        <v>2466.8518007263533</v>
      </c>
      <c r="CC136" s="11">
        <v>2515.2508761381587</v>
      </c>
      <c r="CD136" s="11">
        <v>2622.1218445308405</v>
      </c>
      <c r="CE136" s="11">
        <v>2708.3090496803202</v>
      </c>
      <c r="CF136" s="11">
        <v>2796.8178431894862</v>
      </c>
      <c r="CG136" s="11">
        <v>2873.8082765070517</v>
      </c>
      <c r="CH136" s="11">
        <v>3061.6775590172806</v>
      </c>
      <c r="CI136" s="11">
        <v>3133.3825096557152</v>
      </c>
      <c r="CJ136" s="11">
        <v>3320.0285201183906</v>
      </c>
      <c r="CK136" s="11">
        <v>3391.2986814978881</v>
      </c>
      <c r="CL136" s="11">
        <v>3478.6413522149041</v>
      </c>
      <c r="CM136" s="11">
        <v>3505.4667594392477</v>
      </c>
      <c r="CN136" s="11">
        <v>3552.1278475871927</v>
      </c>
      <c r="CO136" s="11">
        <v>3608.1458168222821</v>
      </c>
      <c r="CP136" s="11">
        <v>3687.4332746012733</v>
      </c>
      <c r="CQ136" s="11">
        <v>3737.1928476528274</v>
      </c>
      <c r="CR136" s="11">
        <v>3929.1744458657076</v>
      </c>
      <c r="CS136" s="11">
        <v>4104.0052570842136</v>
      </c>
      <c r="CT136" s="11">
        <v>4176.4577406368426</v>
      </c>
      <c r="CU136" s="11">
        <v>4203.4628929622522</v>
      </c>
      <c r="CV136" s="11">
        <v>4243.0993420587138</v>
      </c>
      <c r="CW136" s="11">
        <v>4338.9296512059445</v>
      </c>
      <c r="CX136" s="11">
        <v>4464.5231926731885</v>
      </c>
      <c r="CY136" s="11">
        <v>4524.2760657256158</v>
      </c>
      <c r="CZ136" s="11">
        <v>4578.6984197787751</v>
      </c>
      <c r="DA136" s="11">
        <v>4625.9862234456259</v>
      </c>
      <c r="DB136" s="11">
        <v>4670.5685961378485</v>
      </c>
      <c r="DC136" s="11">
        <v>4713.1890396674316</v>
      </c>
      <c r="DD136" s="11">
        <v>4798.4137717572912</v>
      </c>
      <c r="DE136" s="11">
        <v>4807.037159512015</v>
      </c>
      <c r="DF136" s="11">
        <v>4833.3595568537676</v>
      </c>
      <c r="DG136" s="11">
        <v>4837.4660928582471</v>
      </c>
      <c r="DH136" s="11">
        <v>4868.9105840188495</v>
      </c>
      <c r="DI136" s="11">
        <v>4890.8441073800923</v>
      </c>
      <c r="DJ136" s="11">
        <v>4933.7892254471935</v>
      </c>
      <c r="DK136" s="11">
        <v>5000.7579650678817</v>
      </c>
      <c r="DL136" s="11">
        <v>5355.0982520495172</v>
      </c>
      <c r="DM136" s="11">
        <v>5481.4636259201425</v>
      </c>
      <c r="DN136" s="11">
        <v>5566.547527242612</v>
      </c>
      <c r="DO136" s="11">
        <v>5659.2630610073802</v>
      </c>
      <c r="DP136" s="11">
        <v>5693.1558385127737</v>
      </c>
      <c r="DQ136" s="11">
        <v>5776.9445825899438</v>
      </c>
      <c r="DR136" s="11">
        <v>5792.6247187292447</v>
      </c>
      <c r="DS136" s="11">
        <v>5803.4741841190025</v>
      </c>
      <c r="DT136" s="11">
        <v>5813.7715248560444</v>
      </c>
      <c r="DU136" s="11">
        <v>5824.9346720622971</v>
      </c>
      <c r="DV136" s="11">
        <v>5825.1745121438535</v>
      </c>
      <c r="DW136" s="11">
        <v>5821.2504329611656</v>
      </c>
      <c r="DX136" s="11">
        <v>5744.9467721272558</v>
      </c>
      <c r="DY136" s="11">
        <v>5825.3656271915142</v>
      </c>
      <c r="DZ136" s="11">
        <v>5822.8710960649087</v>
      </c>
      <c r="EA136" s="11">
        <v>5848.1092840949059</v>
      </c>
      <c r="EB136" s="11">
        <v>5986.6876289379934</v>
      </c>
      <c r="EC136" s="11">
        <v>6020.0909995452303</v>
      </c>
      <c r="ED136" s="11">
        <v>6207.0095294329822</v>
      </c>
      <c r="EE136" s="11">
        <v>6268.6393389472287</v>
      </c>
      <c r="EF136" s="11">
        <v>6478.5792596829533</v>
      </c>
      <c r="EG136" s="11">
        <v>6641.8090630503166</v>
      </c>
      <c r="EH136" s="11">
        <v>6783.6444952193469</v>
      </c>
      <c r="EI136" s="11">
        <v>6896.9965306641579</v>
      </c>
      <c r="EJ136" s="11">
        <v>6959.1088579445704</v>
      </c>
      <c r="EK136" s="11">
        <v>7002.153431776841</v>
      </c>
      <c r="EL136" s="11">
        <v>7073.1953672712252</v>
      </c>
      <c r="EM136" s="11">
        <v>7075.3262845401323</v>
      </c>
      <c r="EN136" s="11">
        <v>7151.6879619664223</v>
      </c>
      <c r="EO136" s="11">
        <v>7240.8180322916714</v>
      </c>
      <c r="EP136" s="11">
        <v>7286.4661372792516</v>
      </c>
      <c r="EQ136" s="11">
        <v>7427.4147993236202</v>
      </c>
      <c r="ER136" s="11">
        <v>7503.528752018271</v>
      </c>
      <c r="ES136" s="11">
        <v>7641.9445001082595</v>
      </c>
      <c r="ET136" s="11">
        <v>7706.9969287432486</v>
      </c>
      <c r="EU136" s="11">
        <v>7783.839371621817</v>
      </c>
      <c r="EV136" s="11">
        <v>7848.003579749442</v>
      </c>
      <c r="EW136" s="11">
        <v>7920.0502191520318</v>
      </c>
      <c r="EX136" s="11">
        <v>8170.1976758281144</v>
      </c>
      <c r="EY136" s="11">
        <v>8253.8507761105539</v>
      </c>
      <c r="EZ136" s="11">
        <v>8427.0913450311855</v>
      </c>
      <c r="FA136" s="11">
        <v>8594.2438038042274</v>
      </c>
      <c r="FB136" s="11">
        <v>8676.6840382255305</v>
      </c>
      <c r="FC136" s="11">
        <v>8717.7247633272764</v>
      </c>
      <c r="FD136" s="11">
        <v>8771.4739760100674</v>
      </c>
      <c r="FE136" s="11">
        <v>8893.6135699383703</v>
      </c>
      <c r="FF136" s="11">
        <v>9065.0338004001496</v>
      </c>
      <c r="FG136" s="11">
        <v>9089.4518895774327</v>
      </c>
      <c r="FH136" s="11">
        <v>9132.4613225008943</v>
      </c>
      <c r="FI136" s="11">
        <v>9213.2517811949929</v>
      </c>
      <c r="FJ136" s="11">
        <v>9258.5529202091093</v>
      </c>
      <c r="FK136" s="11">
        <v>9276.9443705762678</v>
      </c>
      <c r="FL136" s="11">
        <v>9293.0114538271737</v>
      </c>
      <c r="FM136" s="11">
        <v>9300.2906392708373</v>
      </c>
      <c r="FN136" s="11">
        <v>9335.0232682876049</v>
      </c>
      <c r="FO136" s="11">
        <v>9357.4087411423534</v>
      </c>
      <c r="FP136" s="11">
        <v>9382.7990856108881</v>
      </c>
      <c r="FQ136" s="11">
        <v>9409.1385400335821</v>
      </c>
      <c r="FR136" s="11">
        <v>9421.1906549559717</v>
      </c>
      <c r="FS136" s="11">
        <v>9466.7581936920196</v>
      </c>
      <c r="FT136" s="11">
        <v>9539.1484753576369</v>
      </c>
      <c r="FU136" s="11">
        <v>9641.6738222451222</v>
      </c>
      <c r="FV136" s="11">
        <v>9779.017950426427</v>
      </c>
      <c r="FW136" s="11">
        <v>9821.434220159681</v>
      </c>
      <c r="FX136" s="11">
        <v>9838.135513969115</v>
      </c>
      <c r="FY136" s="11">
        <v>9857.4286615768779</v>
      </c>
      <c r="FZ136" s="11">
        <v>9874.2452191986067</v>
      </c>
      <c r="GA136" s="11">
        <v>9901.4547819486997</v>
      </c>
      <c r="GB136" s="11">
        <v>9922.9819174009899</v>
      </c>
      <c r="GC136" s="11">
        <v>9954.0976258923893</v>
      </c>
      <c r="GD136" s="11">
        <v>9988.1420165077998</v>
      </c>
      <c r="GE136" s="11">
        <v>10012.938672110253</v>
      </c>
      <c r="GF136" s="11">
        <v>10033.595547162446</v>
      </c>
      <c r="GG136" s="11">
        <v>10046.287288510401</v>
      </c>
      <c r="GH136" s="11">
        <v>10058.930188944694</v>
      </c>
      <c r="GI136" s="11">
        <v>10061.685839773543</v>
      </c>
      <c r="GJ136" s="11">
        <v>10069.693000556052</v>
      </c>
      <c r="GK136" s="11">
        <v>10072.225767656042</v>
      </c>
      <c r="GL136" s="11">
        <v>10085.43100008395</v>
      </c>
      <c r="GM136" s="11">
        <v>10068.550239778924</v>
      </c>
      <c r="GN136" s="11">
        <v>10074.736454623482</v>
      </c>
      <c r="GO136" s="11">
        <v>10079.642576567499</v>
      </c>
      <c r="GP136" s="11">
        <v>10084.992936379438</v>
      </c>
      <c r="GQ136" s="11">
        <v>10135.150250812301</v>
      </c>
      <c r="GR136" s="11">
        <v>10245.248897921485</v>
      </c>
      <c r="GS136" s="11">
        <v>10388.066699844365</v>
      </c>
      <c r="GT136" s="11">
        <v>10449.516134437868</v>
      </c>
      <c r="GU136" s="11">
        <v>10467.896842447322</v>
      </c>
      <c r="GV136" s="11">
        <v>10492.830609653456</v>
      </c>
      <c r="GW136" s="11">
        <v>10519.601462543904</v>
      </c>
      <c r="GX136" s="11">
        <v>10547.440830723548</v>
      </c>
      <c r="GY136" s="11">
        <v>10567.944609991304</v>
      </c>
      <c r="GZ136" s="11">
        <v>10713.159231175461</v>
      </c>
      <c r="HA136" s="11">
        <v>10734.226971408629</v>
      </c>
      <c r="HB136" s="11">
        <v>10749.920198918937</v>
      </c>
      <c r="HC136" s="11">
        <v>10766.345728825368</v>
      </c>
      <c r="HD136" s="11">
        <v>10778.514271849044</v>
      </c>
      <c r="HE136" s="11">
        <v>10786.519833673112</v>
      </c>
      <c r="HF136" s="11">
        <v>10772.164055953479</v>
      </c>
      <c r="HG136" s="11">
        <v>10808.0281462408</v>
      </c>
      <c r="HH136" s="11">
        <v>10805.218393617286</v>
      </c>
      <c r="HI136" s="11">
        <v>10824.937222917126</v>
      </c>
      <c r="HJ136" s="11">
        <v>10829.478183856889</v>
      </c>
      <c r="HK136" s="11">
        <v>10815.249208961885</v>
      </c>
      <c r="HL136" s="11">
        <v>10801.9635334499</v>
      </c>
      <c r="HM136" s="11">
        <v>10748.055877674638</v>
      </c>
      <c r="HN136" s="11">
        <v>10675.226257243699</v>
      </c>
      <c r="HO136" s="11">
        <v>10616.797962526314</v>
      </c>
      <c r="HP136" s="11">
        <v>10624.131374686811</v>
      </c>
      <c r="HQ136" s="11">
        <v>10611.127200117844</v>
      </c>
      <c r="HR136" s="11">
        <v>10507.120910763781</v>
      </c>
      <c r="HS136" s="11">
        <v>10501.959530384433</v>
      </c>
      <c r="HT136" s="11">
        <v>10503.380998434217</v>
      </c>
      <c r="HU136" s="11">
        <v>10459.233620469293</v>
      </c>
      <c r="HV136" s="11">
        <v>10453.396412270602</v>
      </c>
      <c r="HW136" s="11">
        <v>10453.196700018136</v>
      </c>
      <c r="HX136" s="11">
        <v>10458.037755011774</v>
      </c>
      <c r="HY136" s="11">
        <v>10464.465320736488</v>
      </c>
      <c r="HZ136" s="11">
        <v>10463.582721919323</v>
      </c>
      <c r="IA136" s="11">
        <v>10555.599234303039</v>
      </c>
      <c r="IB136" s="11">
        <v>10665.179016159778</v>
      </c>
      <c r="IC136" s="11">
        <v>10699.461477296431</v>
      </c>
      <c r="ID136" s="11">
        <v>10734.401411436105</v>
      </c>
      <c r="IE136" s="11">
        <v>10764.842637469441</v>
      </c>
      <c r="IF136" s="11">
        <v>10788.809487309522</v>
      </c>
      <c r="IG136" s="11">
        <v>10893.508794984076</v>
      </c>
      <c r="IH136" s="11">
        <v>10919.815974389829</v>
      </c>
      <c r="II136" s="11">
        <v>10956.832605345633</v>
      </c>
      <c r="IJ136" s="11">
        <v>10989.666307677073</v>
      </c>
      <c r="IK136" s="11">
        <v>11038.487673130592</v>
      </c>
      <c r="IL136" s="11">
        <v>11075.926791218846</v>
      </c>
      <c r="IM136" s="11">
        <v>11116.926617451812</v>
      </c>
      <c r="IN136" s="11">
        <v>11177.721404388481</v>
      </c>
      <c r="IO136" s="11">
        <v>11312.276911003804</v>
      </c>
      <c r="IP136" s="11">
        <v>11343.632583027649</v>
      </c>
      <c r="IQ136" s="11">
        <v>11342.116648052108</v>
      </c>
      <c r="IR136" s="11">
        <v>11389.92538944361</v>
      </c>
      <c r="IS136" s="11">
        <v>11451.607982184751</v>
      </c>
      <c r="IT136" s="11">
        <v>11488.088840226816</v>
      </c>
      <c r="IU136" s="11">
        <v>11509.229065980831</v>
      </c>
      <c r="IV136" s="11">
        <v>11525.566108350193</v>
      </c>
      <c r="IW136" s="11">
        <v>11530.894620254085</v>
      </c>
      <c r="IX136" s="11">
        <v>11540.412080816301</v>
      </c>
      <c r="IY136" s="11">
        <v>11559.767237170692</v>
      </c>
      <c r="IZ136" s="11">
        <v>11598.021107070694</v>
      </c>
      <c r="JA136" s="11">
        <v>11644.276268095444</v>
      </c>
      <c r="JB136" s="11">
        <v>11732.382922355064</v>
      </c>
      <c r="JC136" s="11">
        <v>11840.096435748903</v>
      </c>
      <c r="JD136" s="11">
        <v>11921.442572214779</v>
      </c>
      <c r="JE136" s="11">
        <v>11941.96712556025</v>
      </c>
      <c r="JF136" s="11">
        <v>11957.586502006563</v>
      </c>
      <c r="JG136" s="11">
        <v>11960.440759779864</v>
      </c>
      <c r="JH136" s="11">
        <v>12043.869779985902</v>
      </c>
      <c r="JI136" s="11">
        <v>12090.828793968145</v>
      </c>
      <c r="JJ136" s="11">
        <v>12099.207356850964</v>
      </c>
      <c r="JK136" s="11">
        <v>12064.187835913004</v>
      </c>
      <c r="JL136" s="11">
        <v>12106.644589823976</v>
      </c>
      <c r="JM136" s="11">
        <v>12102.558724647608</v>
      </c>
      <c r="JN136" s="11">
        <v>12044.349310296213</v>
      </c>
      <c r="JO136" s="11">
        <v>12147.414606839688</v>
      </c>
      <c r="JP136" s="11">
        <v>12239.360545986052</v>
      </c>
      <c r="JQ136" s="11">
        <v>12252.546981648733</v>
      </c>
      <c r="JR136" s="11">
        <v>12299.233013174477</v>
      </c>
      <c r="JS136" s="11">
        <v>12339.324485688019</v>
      </c>
      <c r="JT136" s="11">
        <v>12471.100725768529</v>
      </c>
      <c r="JU136" s="11">
        <v>12532.427515146897</v>
      </c>
      <c r="JV136" s="11">
        <v>12507.673831402115</v>
      </c>
      <c r="JW136" s="11">
        <v>12457.455614308014</v>
      </c>
      <c r="JX136" s="11">
        <v>12464.355269788801</v>
      </c>
      <c r="JY136" s="11">
        <v>12461.100810222477</v>
      </c>
      <c r="JZ136" s="11">
        <v>12451.973772389019</v>
      </c>
      <c r="KA136" s="11">
        <v>12446.429094667041</v>
      </c>
      <c r="KB136" s="11">
        <v>12443.001658813047</v>
      </c>
      <c r="KC136" s="11">
        <v>12431.24054046872</v>
      </c>
      <c r="KD136" s="11">
        <v>12416.702930404357</v>
      </c>
      <c r="KE136" s="11">
        <v>12412.520930932924</v>
      </c>
      <c r="KF136" s="11">
        <v>12419.790417483538</v>
      </c>
      <c r="KG136" s="11">
        <v>12419.406267517794</v>
      </c>
      <c r="KH136" s="11">
        <v>12431.932074979568</v>
      </c>
      <c r="KI136" s="11">
        <v>12428.799040342261</v>
      </c>
      <c r="KJ136" s="11">
        <v>12446.273580137449</v>
      </c>
      <c r="KK136" s="11">
        <v>12447.956030445448</v>
      </c>
      <c r="KL136" s="23"/>
      <c r="KM136" s="11">
        <f>SMALL(Tabela2[[#This Row],[1]:[285]],1)</f>
        <v>0.83458663983971793</v>
      </c>
      <c r="KN136" s="11">
        <f>MATCH(Tabela2[[#This Row],[1° menor]],Tabela2[[#This Row],[1]:[285]],0)</f>
        <v>1</v>
      </c>
      <c r="KO13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36" s="11">
        <f>VLOOKUP(Tabela2[[#This Row],[Shape]],shape!A:D,4,0)+VLOOKUP(Tabela2[[#This Row],[Shape]]+1,shape!A:E,5,0)*Tabela2[[#This Row],[% avanc]]</f>
        <v>3.8776556234191881</v>
      </c>
      <c r="KQ136" s="15">
        <f>Tabela2[[#This Row],[8686,881807]]/Tabela2[[#Headers],[8686,881807]]</f>
        <v>4.4638061269517033E-4</v>
      </c>
      <c r="KR136" s="11">
        <f>Tabela2[[#This Row],[8686,881807]]-KP135</f>
        <v>0</v>
      </c>
      <c r="KS136" s="11">
        <f>(Tabela2[[#This Row],[hora bus]]-H135)*86400</f>
        <v>46.000000066123903</v>
      </c>
      <c r="KT136" s="11">
        <f>Tabela2[[#This Row],[desloc]]/Tabela2[[#This Row],[seconds]]</f>
        <v>0</v>
      </c>
      <c r="KU136" s="11">
        <f>Tabela2[[#This Row],[spd m/s]]*3.6</f>
        <v>0</v>
      </c>
      <c r="KV136" s="23"/>
      <c r="KW136" s="22">
        <f t="shared" si="36"/>
        <v>0</v>
      </c>
      <c r="KX136" s="23">
        <f t="shared" si="37"/>
        <v>0.5</v>
      </c>
      <c r="KY136" s="23">
        <f t="shared" si="38"/>
        <v>1</v>
      </c>
      <c r="KZ136" s="23">
        <f t="shared" si="39"/>
        <v>29</v>
      </c>
      <c r="LA136" s="23">
        <f t="shared" si="40"/>
        <v>0</v>
      </c>
      <c r="LB136" s="23">
        <f t="shared" si="41"/>
        <v>1</v>
      </c>
      <c r="LC136" s="23">
        <f t="shared" si="42"/>
        <v>29</v>
      </c>
      <c r="LD136" s="23">
        <f t="shared" si="43"/>
        <v>0</v>
      </c>
      <c r="LE136" s="23">
        <f t="shared" si="44"/>
        <v>3.8776556234191881</v>
      </c>
      <c r="LF136" s="22">
        <f t="shared" si="53"/>
        <v>0</v>
      </c>
      <c r="LG136" s="23">
        <f t="shared" si="45"/>
        <v>0.5</v>
      </c>
      <c r="LH136" s="23">
        <f t="shared" si="46"/>
        <v>0.5</v>
      </c>
      <c r="LI136" s="23">
        <f t="shared" si="47"/>
        <v>8544.8116110658502</v>
      </c>
      <c r="LJ136" s="23">
        <f t="shared" si="48"/>
        <v>3.8776556234191881</v>
      </c>
      <c r="LK136" s="23">
        <f t="shared" si="49"/>
        <v>0.5</v>
      </c>
      <c r="LL136" s="23">
        <f t="shared" si="50"/>
        <v>0</v>
      </c>
      <c r="LM136" s="23">
        <f t="shared" si="51"/>
        <v>1</v>
      </c>
      <c r="LN136" s="23">
        <f t="shared" si="52"/>
        <v>1</v>
      </c>
    </row>
    <row r="137" spans="1:326" x14ac:dyDescent="0.25">
      <c r="A137" s="22">
        <v>117</v>
      </c>
      <c r="B137" s="22">
        <v>1</v>
      </c>
      <c r="C137" s="23" t="s">
        <v>1422</v>
      </c>
      <c r="D137" s="22">
        <v>332</v>
      </c>
      <c r="E137" s="24">
        <v>0.91666666666666663</v>
      </c>
      <c r="F137" s="23" t="s">
        <v>721</v>
      </c>
      <c r="G137" s="23" t="b">
        <v>1</v>
      </c>
      <c r="H137" s="25">
        <v>43538.91673611111</v>
      </c>
      <c r="I137" s="26" t="s">
        <v>681</v>
      </c>
      <c r="J137" s="23" t="s">
        <v>682</v>
      </c>
      <c r="K137" s="11">
        <f>IF(AND(Tabela2[[#This Row],[hora bus]]=H136,Tabela2[[#This Row],[lat bus]]=I136,Tabela2[[#This Row],[lon bus]]=J136),1,0)</f>
        <v>0</v>
      </c>
      <c r="L137" s="23"/>
      <c r="M137" s="11">
        <v>241</v>
      </c>
      <c r="N137" s="11">
        <v>0.83458663983971793</v>
      </c>
      <c r="O137" s="11">
        <v>1.3984196839489078</v>
      </c>
      <c r="P137" s="11">
        <v>9.4267941257220311</v>
      </c>
      <c r="Q137" s="11">
        <v>19.688773108132185</v>
      </c>
      <c r="R137" s="11">
        <v>75.195397337780264</v>
      </c>
      <c r="S137" s="11">
        <v>159.30451526494889</v>
      </c>
      <c r="T137" s="11">
        <v>180.18195583801287</v>
      </c>
      <c r="U137" s="11">
        <v>199.79338924508923</v>
      </c>
      <c r="V137" s="11">
        <v>211.09716553928146</v>
      </c>
      <c r="W137" s="11">
        <v>227.14293750271159</v>
      </c>
      <c r="X137" s="11">
        <v>239.59169647723874</v>
      </c>
      <c r="Y137" s="11">
        <v>250.11206903549589</v>
      </c>
      <c r="Z137" s="11">
        <v>275.30364977201225</v>
      </c>
      <c r="AA137" s="11">
        <v>294.46895517304961</v>
      </c>
      <c r="AB137" s="11">
        <v>320.19106785367666</v>
      </c>
      <c r="AC137" s="11">
        <v>332.17949791971603</v>
      </c>
      <c r="AD137" s="11">
        <v>348.04076670293443</v>
      </c>
      <c r="AE137" s="11">
        <v>372.23091522388552</v>
      </c>
      <c r="AF137" s="11">
        <v>373.05585750378327</v>
      </c>
      <c r="AG137" s="11">
        <v>433.84569918205443</v>
      </c>
      <c r="AH137" s="11">
        <v>469.02374511556127</v>
      </c>
      <c r="AI137" s="11">
        <v>499.67607388344703</v>
      </c>
      <c r="AJ137" s="11">
        <v>523.47830821792434</v>
      </c>
      <c r="AK137" s="11">
        <v>544.81141607945688</v>
      </c>
      <c r="AL137" s="11">
        <v>559.9004097040812</v>
      </c>
      <c r="AM137" s="11">
        <v>585.98771261657532</v>
      </c>
      <c r="AN137" s="11">
        <v>594.50788944836063</v>
      </c>
      <c r="AO137" s="11">
        <v>599.8950753359245</v>
      </c>
      <c r="AP137" s="11">
        <v>602.43355425919754</v>
      </c>
      <c r="AQ137" s="11">
        <v>609.53499398530153</v>
      </c>
      <c r="AR137" s="11">
        <v>609.5933977620092</v>
      </c>
      <c r="AS137" s="11">
        <v>603.71880286526709</v>
      </c>
      <c r="AT137" s="11">
        <v>609.45835281434404</v>
      </c>
      <c r="AU137" s="11">
        <v>613.60649452394352</v>
      </c>
      <c r="AV137" s="11">
        <v>605.61020293550882</v>
      </c>
      <c r="AW137" s="11">
        <v>608.32810058706082</v>
      </c>
      <c r="AX137" s="11">
        <v>622.97194103037293</v>
      </c>
      <c r="AY137" s="11">
        <v>642.28327131710535</v>
      </c>
      <c r="AZ137" s="11">
        <v>665.20596166221469</v>
      </c>
      <c r="BA137" s="11">
        <v>691.17393543887101</v>
      </c>
      <c r="BB137" s="11">
        <v>724.84333895562133</v>
      </c>
      <c r="BC137" s="11">
        <v>773.63812755161598</v>
      </c>
      <c r="BD137" s="11">
        <v>844.46226035941891</v>
      </c>
      <c r="BE137" s="11">
        <v>911.23618194706376</v>
      </c>
      <c r="BF137" s="11">
        <v>932.86527223275039</v>
      </c>
      <c r="BG137" s="11">
        <v>958.04135839229252</v>
      </c>
      <c r="BH137" s="11">
        <v>1001.7149381650798</v>
      </c>
      <c r="BI137" s="11">
        <v>1024.9959211584271</v>
      </c>
      <c r="BJ137" s="11">
        <v>1048.1727764714142</v>
      </c>
      <c r="BK137" s="11">
        <v>1080.0184074949607</v>
      </c>
      <c r="BL137" s="11">
        <v>1163.4808684345098</v>
      </c>
      <c r="BM137" s="11">
        <v>1429.3703496024175</v>
      </c>
      <c r="BN137" s="11">
        <v>1610.1385446972781</v>
      </c>
      <c r="BO137" s="11">
        <v>1664.0038873728233</v>
      </c>
      <c r="BP137" s="11">
        <v>1794.1242484398404</v>
      </c>
      <c r="BQ137" s="11">
        <v>1818.9378647754288</v>
      </c>
      <c r="BR137" s="11">
        <v>1920.5792764721948</v>
      </c>
      <c r="BS137" s="11">
        <v>2023.456323096907</v>
      </c>
      <c r="BT137" s="11">
        <v>2062.7199622631242</v>
      </c>
      <c r="BU137" s="11">
        <v>2093.7864244056359</v>
      </c>
      <c r="BV137" s="11">
        <v>2172.8574253488505</v>
      </c>
      <c r="BW137" s="11">
        <v>2191.8290547309048</v>
      </c>
      <c r="BX137" s="11">
        <v>2295.4935471481876</v>
      </c>
      <c r="BY137" s="11">
        <v>2324.6369620900828</v>
      </c>
      <c r="BZ137" s="11">
        <v>2412.5365562142952</v>
      </c>
      <c r="CA137" s="11">
        <v>2432.6327643351483</v>
      </c>
      <c r="CB137" s="11">
        <v>2466.8518007263533</v>
      </c>
      <c r="CC137" s="11">
        <v>2515.2508761381587</v>
      </c>
      <c r="CD137" s="11">
        <v>2622.1218445308405</v>
      </c>
      <c r="CE137" s="11">
        <v>2708.3090496803202</v>
      </c>
      <c r="CF137" s="11">
        <v>2796.8178431894862</v>
      </c>
      <c r="CG137" s="11">
        <v>2873.8082765070517</v>
      </c>
      <c r="CH137" s="11">
        <v>3061.6775590172806</v>
      </c>
      <c r="CI137" s="11">
        <v>3133.3825096557152</v>
      </c>
      <c r="CJ137" s="11">
        <v>3320.0285201183906</v>
      </c>
      <c r="CK137" s="11">
        <v>3391.2986814978881</v>
      </c>
      <c r="CL137" s="11">
        <v>3478.6413522149041</v>
      </c>
      <c r="CM137" s="11">
        <v>3505.4667594392477</v>
      </c>
      <c r="CN137" s="11">
        <v>3552.1278475871927</v>
      </c>
      <c r="CO137" s="11">
        <v>3608.1458168222821</v>
      </c>
      <c r="CP137" s="11">
        <v>3687.4332746012733</v>
      </c>
      <c r="CQ137" s="11">
        <v>3737.1928476528274</v>
      </c>
      <c r="CR137" s="11">
        <v>3929.1744458657076</v>
      </c>
      <c r="CS137" s="11">
        <v>4104.0052570842136</v>
      </c>
      <c r="CT137" s="11">
        <v>4176.4577406368426</v>
      </c>
      <c r="CU137" s="11">
        <v>4203.4628929622522</v>
      </c>
      <c r="CV137" s="11">
        <v>4243.0993420587138</v>
      </c>
      <c r="CW137" s="11">
        <v>4338.9296512059445</v>
      </c>
      <c r="CX137" s="11">
        <v>4464.5231926731885</v>
      </c>
      <c r="CY137" s="11">
        <v>4524.2760657256158</v>
      </c>
      <c r="CZ137" s="11">
        <v>4578.6984197787751</v>
      </c>
      <c r="DA137" s="11">
        <v>4625.9862234456259</v>
      </c>
      <c r="DB137" s="11">
        <v>4670.5685961378485</v>
      </c>
      <c r="DC137" s="11">
        <v>4713.1890396674316</v>
      </c>
      <c r="DD137" s="11">
        <v>4798.4137717572912</v>
      </c>
      <c r="DE137" s="11">
        <v>4807.037159512015</v>
      </c>
      <c r="DF137" s="11">
        <v>4833.3595568537676</v>
      </c>
      <c r="DG137" s="11">
        <v>4837.4660928582471</v>
      </c>
      <c r="DH137" s="11">
        <v>4868.9105840188495</v>
      </c>
      <c r="DI137" s="11">
        <v>4890.8441073800923</v>
      </c>
      <c r="DJ137" s="11">
        <v>4933.7892254471935</v>
      </c>
      <c r="DK137" s="11">
        <v>5000.7579650678817</v>
      </c>
      <c r="DL137" s="11">
        <v>5355.0982520495172</v>
      </c>
      <c r="DM137" s="11">
        <v>5481.4636259201425</v>
      </c>
      <c r="DN137" s="11">
        <v>5566.547527242612</v>
      </c>
      <c r="DO137" s="11">
        <v>5659.2630610073802</v>
      </c>
      <c r="DP137" s="11">
        <v>5693.1558385127737</v>
      </c>
      <c r="DQ137" s="11">
        <v>5776.9445825899438</v>
      </c>
      <c r="DR137" s="11">
        <v>5792.6247187292447</v>
      </c>
      <c r="DS137" s="11">
        <v>5803.4741841190025</v>
      </c>
      <c r="DT137" s="11">
        <v>5813.7715248560444</v>
      </c>
      <c r="DU137" s="11">
        <v>5824.9346720622971</v>
      </c>
      <c r="DV137" s="11">
        <v>5825.1745121438535</v>
      </c>
      <c r="DW137" s="11">
        <v>5821.2504329611656</v>
      </c>
      <c r="DX137" s="11">
        <v>5744.9467721272558</v>
      </c>
      <c r="DY137" s="11">
        <v>5825.3656271915142</v>
      </c>
      <c r="DZ137" s="11">
        <v>5822.8710960649087</v>
      </c>
      <c r="EA137" s="11">
        <v>5848.1092840949059</v>
      </c>
      <c r="EB137" s="11">
        <v>5986.6876289379934</v>
      </c>
      <c r="EC137" s="11">
        <v>6020.0909995452303</v>
      </c>
      <c r="ED137" s="11">
        <v>6207.0095294329822</v>
      </c>
      <c r="EE137" s="11">
        <v>6268.6393389472287</v>
      </c>
      <c r="EF137" s="11">
        <v>6478.5792596829533</v>
      </c>
      <c r="EG137" s="11">
        <v>6641.8090630503166</v>
      </c>
      <c r="EH137" s="11">
        <v>6783.6444952193469</v>
      </c>
      <c r="EI137" s="11">
        <v>6896.9965306641579</v>
      </c>
      <c r="EJ137" s="11">
        <v>6959.1088579445704</v>
      </c>
      <c r="EK137" s="11">
        <v>7002.153431776841</v>
      </c>
      <c r="EL137" s="11">
        <v>7073.1953672712252</v>
      </c>
      <c r="EM137" s="11">
        <v>7075.3262845401323</v>
      </c>
      <c r="EN137" s="11">
        <v>7151.6879619664223</v>
      </c>
      <c r="EO137" s="11">
        <v>7240.8180322916714</v>
      </c>
      <c r="EP137" s="11">
        <v>7286.4661372792516</v>
      </c>
      <c r="EQ137" s="11">
        <v>7427.4147993236202</v>
      </c>
      <c r="ER137" s="11">
        <v>7503.528752018271</v>
      </c>
      <c r="ES137" s="11">
        <v>7641.9445001082595</v>
      </c>
      <c r="ET137" s="11">
        <v>7706.9969287432486</v>
      </c>
      <c r="EU137" s="11">
        <v>7783.839371621817</v>
      </c>
      <c r="EV137" s="11">
        <v>7848.003579749442</v>
      </c>
      <c r="EW137" s="11">
        <v>7920.0502191520318</v>
      </c>
      <c r="EX137" s="11">
        <v>8170.1976758281144</v>
      </c>
      <c r="EY137" s="11">
        <v>8253.8507761105539</v>
      </c>
      <c r="EZ137" s="11">
        <v>8427.0913450311855</v>
      </c>
      <c r="FA137" s="11">
        <v>8594.2438038042274</v>
      </c>
      <c r="FB137" s="11">
        <v>8676.6840382255305</v>
      </c>
      <c r="FC137" s="11">
        <v>8717.7247633272764</v>
      </c>
      <c r="FD137" s="11">
        <v>8771.4739760100674</v>
      </c>
      <c r="FE137" s="11">
        <v>8893.6135699383703</v>
      </c>
      <c r="FF137" s="11">
        <v>9065.0338004001496</v>
      </c>
      <c r="FG137" s="11">
        <v>9089.4518895774327</v>
      </c>
      <c r="FH137" s="11">
        <v>9132.4613225008943</v>
      </c>
      <c r="FI137" s="11">
        <v>9213.2517811949929</v>
      </c>
      <c r="FJ137" s="11">
        <v>9258.5529202091093</v>
      </c>
      <c r="FK137" s="11">
        <v>9276.9443705762678</v>
      </c>
      <c r="FL137" s="11">
        <v>9293.0114538271737</v>
      </c>
      <c r="FM137" s="11">
        <v>9300.2906392708373</v>
      </c>
      <c r="FN137" s="11">
        <v>9335.0232682876049</v>
      </c>
      <c r="FO137" s="11">
        <v>9357.4087411423534</v>
      </c>
      <c r="FP137" s="11">
        <v>9382.7990856108881</v>
      </c>
      <c r="FQ137" s="11">
        <v>9409.1385400335821</v>
      </c>
      <c r="FR137" s="11">
        <v>9421.1906549559717</v>
      </c>
      <c r="FS137" s="11">
        <v>9466.7581936920196</v>
      </c>
      <c r="FT137" s="11">
        <v>9539.1484753576369</v>
      </c>
      <c r="FU137" s="11">
        <v>9641.6738222451222</v>
      </c>
      <c r="FV137" s="11">
        <v>9779.017950426427</v>
      </c>
      <c r="FW137" s="11">
        <v>9821.434220159681</v>
      </c>
      <c r="FX137" s="11">
        <v>9838.135513969115</v>
      </c>
      <c r="FY137" s="11">
        <v>9857.4286615768779</v>
      </c>
      <c r="FZ137" s="11">
        <v>9874.2452191986067</v>
      </c>
      <c r="GA137" s="11">
        <v>9901.4547819486997</v>
      </c>
      <c r="GB137" s="11">
        <v>9922.9819174009899</v>
      </c>
      <c r="GC137" s="11">
        <v>9954.0976258923893</v>
      </c>
      <c r="GD137" s="11">
        <v>9988.1420165077998</v>
      </c>
      <c r="GE137" s="11">
        <v>10012.938672110253</v>
      </c>
      <c r="GF137" s="11">
        <v>10033.595547162446</v>
      </c>
      <c r="GG137" s="11">
        <v>10046.287288510401</v>
      </c>
      <c r="GH137" s="11">
        <v>10058.930188944694</v>
      </c>
      <c r="GI137" s="11">
        <v>10061.685839773543</v>
      </c>
      <c r="GJ137" s="11">
        <v>10069.693000556052</v>
      </c>
      <c r="GK137" s="11">
        <v>10072.225767656042</v>
      </c>
      <c r="GL137" s="11">
        <v>10085.43100008395</v>
      </c>
      <c r="GM137" s="11">
        <v>10068.550239778924</v>
      </c>
      <c r="GN137" s="11">
        <v>10074.736454623482</v>
      </c>
      <c r="GO137" s="11">
        <v>10079.642576567499</v>
      </c>
      <c r="GP137" s="11">
        <v>10084.992936379438</v>
      </c>
      <c r="GQ137" s="11">
        <v>10135.150250812301</v>
      </c>
      <c r="GR137" s="11">
        <v>10245.248897921485</v>
      </c>
      <c r="GS137" s="11">
        <v>10388.066699844365</v>
      </c>
      <c r="GT137" s="11">
        <v>10449.516134437868</v>
      </c>
      <c r="GU137" s="11">
        <v>10467.896842447322</v>
      </c>
      <c r="GV137" s="11">
        <v>10492.830609653456</v>
      </c>
      <c r="GW137" s="11">
        <v>10519.601462543904</v>
      </c>
      <c r="GX137" s="11">
        <v>10547.440830723548</v>
      </c>
      <c r="GY137" s="11">
        <v>10567.944609991304</v>
      </c>
      <c r="GZ137" s="11">
        <v>10713.159231175461</v>
      </c>
      <c r="HA137" s="11">
        <v>10734.226971408629</v>
      </c>
      <c r="HB137" s="11">
        <v>10749.920198918937</v>
      </c>
      <c r="HC137" s="11">
        <v>10766.345728825368</v>
      </c>
      <c r="HD137" s="11">
        <v>10778.514271849044</v>
      </c>
      <c r="HE137" s="11">
        <v>10786.519833673112</v>
      </c>
      <c r="HF137" s="11">
        <v>10772.164055953479</v>
      </c>
      <c r="HG137" s="11">
        <v>10808.0281462408</v>
      </c>
      <c r="HH137" s="11">
        <v>10805.218393617286</v>
      </c>
      <c r="HI137" s="11">
        <v>10824.937222917126</v>
      </c>
      <c r="HJ137" s="11">
        <v>10829.478183856889</v>
      </c>
      <c r="HK137" s="11">
        <v>10815.249208961885</v>
      </c>
      <c r="HL137" s="11">
        <v>10801.9635334499</v>
      </c>
      <c r="HM137" s="11">
        <v>10748.055877674638</v>
      </c>
      <c r="HN137" s="11">
        <v>10675.226257243699</v>
      </c>
      <c r="HO137" s="11">
        <v>10616.797962526314</v>
      </c>
      <c r="HP137" s="11">
        <v>10624.131374686811</v>
      </c>
      <c r="HQ137" s="11">
        <v>10611.127200117844</v>
      </c>
      <c r="HR137" s="11">
        <v>10507.120910763781</v>
      </c>
      <c r="HS137" s="11">
        <v>10501.959530384433</v>
      </c>
      <c r="HT137" s="11">
        <v>10503.380998434217</v>
      </c>
      <c r="HU137" s="11">
        <v>10459.233620469293</v>
      </c>
      <c r="HV137" s="11">
        <v>10453.396412270602</v>
      </c>
      <c r="HW137" s="11">
        <v>10453.196700018136</v>
      </c>
      <c r="HX137" s="11">
        <v>10458.037755011774</v>
      </c>
      <c r="HY137" s="11">
        <v>10464.465320736488</v>
      </c>
      <c r="HZ137" s="11">
        <v>10463.582721919323</v>
      </c>
      <c r="IA137" s="11">
        <v>10555.599234303039</v>
      </c>
      <c r="IB137" s="11">
        <v>10665.179016159778</v>
      </c>
      <c r="IC137" s="11">
        <v>10699.461477296431</v>
      </c>
      <c r="ID137" s="11">
        <v>10734.401411436105</v>
      </c>
      <c r="IE137" s="11">
        <v>10764.842637469441</v>
      </c>
      <c r="IF137" s="11">
        <v>10788.809487309522</v>
      </c>
      <c r="IG137" s="11">
        <v>10893.508794984076</v>
      </c>
      <c r="IH137" s="11">
        <v>10919.815974389829</v>
      </c>
      <c r="II137" s="11">
        <v>10956.832605345633</v>
      </c>
      <c r="IJ137" s="11">
        <v>10989.666307677073</v>
      </c>
      <c r="IK137" s="11">
        <v>11038.487673130592</v>
      </c>
      <c r="IL137" s="11">
        <v>11075.926791218846</v>
      </c>
      <c r="IM137" s="11">
        <v>11116.926617451812</v>
      </c>
      <c r="IN137" s="11">
        <v>11177.721404388481</v>
      </c>
      <c r="IO137" s="11">
        <v>11312.276911003804</v>
      </c>
      <c r="IP137" s="11">
        <v>11343.632583027649</v>
      </c>
      <c r="IQ137" s="11">
        <v>11342.116648052108</v>
      </c>
      <c r="IR137" s="11">
        <v>11389.92538944361</v>
      </c>
      <c r="IS137" s="11">
        <v>11451.607982184751</v>
      </c>
      <c r="IT137" s="11">
        <v>11488.088840226816</v>
      </c>
      <c r="IU137" s="11">
        <v>11509.229065980831</v>
      </c>
      <c r="IV137" s="11">
        <v>11525.566108350193</v>
      </c>
      <c r="IW137" s="11">
        <v>11530.894620254085</v>
      </c>
      <c r="IX137" s="11">
        <v>11540.412080816301</v>
      </c>
      <c r="IY137" s="11">
        <v>11559.767237170692</v>
      </c>
      <c r="IZ137" s="11">
        <v>11598.021107070694</v>
      </c>
      <c r="JA137" s="11">
        <v>11644.276268095444</v>
      </c>
      <c r="JB137" s="11">
        <v>11732.382922355064</v>
      </c>
      <c r="JC137" s="11">
        <v>11840.096435748903</v>
      </c>
      <c r="JD137" s="11">
        <v>11921.442572214779</v>
      </c>
      <c r="JE137" s="11">
        <v>11941.96712556025</v>
      </c>
      <c r="JF137" s="11">
        <v>11957.586502006563</v>
      </c>
      <c r="JG137" s="11">
        <v>11960.440759779864</v>
      </c>
      <c r="JH137" s="11">
        <v>12043.869779985902</v>
      </c>
      <c r="JI137" s="11">
        <v>12090.828793968145</v>
      </c>
      <c r="JJ137" s="11">
        <v>12099.207356850964</v>
      </c>
      <c r="JK137" s="11">
        <v>12064.187835913004</v>
      </c>
      <c r="JL137" s="11">
        <v>12106.644589823976</v>
      </c>
      <c r="JM137" s="11">
        <v>12102.558724647608</v>
      </c>
      <c r="JN137" s="11">
        <v>12044.349310296213</v>
      </c>
      <c r="JO137" s="11">
        <v>12147.414606839688</v>
      </c>
      <c r="JP137" s="11">
        <v>12239.360545986052</v>
      </c>
      <c r="JQ137" s="11">
        <v>12252.546981648733</v>
      </c>
      <c r="JR137" s="11">
        <v>12299.233013174477</v>
      </c>
      <c r="JS137" s="11">
        <v>12339.324485688019</v>
      </c>
      <c r="JT137" s="11">
        <v>12471.100725768529</v>
      </c>
      <c r="JU137" s="11">
        <v>12532.427515146897</v>
      </c>
      <c r="JV137" s="11">
        <v>12507.673831402115</v>
      </c>
      <c r="JW137" s="11">
        <v>12457.455614308014</v>
      </c>
      <c r="JX137" s="11">
        <v>12464.355269788801</v>
      </c>
      <c r="JY137" s="11">
        <v>12461.100810222477</v>
      </c>
      <c r="JZ137" s="11">
        <v>12451.973772389019</v>
      </c>
      <c r="KA137" s="11">
        <v>12446.429094667041</v>
      </c>
      <c r="KB137" s="11">
        <v>12443.001658813047</v>
      </c>
      <c r="KC137" s="11">
        <v>12431.24054046872</v>
      </c>
      <c r="KD137" s="11">
        <v>12416.702930404357</v>
      </c>
      <c r="KE137" s="11">
        <v>12412.520930932924</v>
      </c>
      <c r="KF137" s="11">
        <v>12419.790417483538</v>
      </c>
      <c r="KG137" s="11">
        <v>12419.406267517794</v>
      </c>
      <c r="KH137" s="11">
        <v>12431.932074979568</v>
      </c>
      <c r="KI137" s="11">
        <v>12428.799040342261</v>
      </c>
      <c r="KJ137" s="11">
        <v>12446.273580137449</v>
      </c>
      <c r="KK137" s="11">
        <v>12447.956030445448</v>
      </c>
      <c r="KL137" s="23"/>
      <c r="KM137" s="11">
        <f>SMALL(Tabela2[[#This Row],[1]:[285]],1)</f>
        <v>0.83458663983971793</v>
      </c>
      <c r="KN137" s="11">
        <f>MATCH(Tabela2[[#This Row],[1° menor]],Tabela2[[#This Row],[1]:[285]],0)</f>
        <v>1</v>
      </c>
      <c r="KO13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37" s="11">
        <f>VLOOKUP(Tabela2[[#This Row],[Shape]],shape!A:D,4,0)+VLOOKUP(Tabela2[[#This Row],[Shape]]+1,shape!A:E,5,0)*Tabela2[[#This Row],[% avanc]]</f>
        <v>3.8776556234191881</v>
      </c>
      <c r="KQ137" s="15">
        <f>Tabela2[[#This Row],[8686,881807]]/Tabela2[[#Headers],[8686,881807]]</f>
        <v>4.4638061269517033E-4</v>
      </c>
      <c r="KR137" s="11">
        <f>Tabela2[[#This Row],[8686,881807]]-KP136</f>
        <v>0</v>
      </c>
      <c r="KS137" s="11">
        <f>(Tabela2[[#This Row],[hora bus]]-H136)*86400</f>
        <v>44.999999832361937</v>
      </c>
      <c r="KT137" s="11">
        <f>Tabela2[[#This Row],[desloc]]/Tabela2[[#This Row],[seconds]]</f>
        <v>0</v>
      </c>
      <c r="KU137" s="11">
        <f>Tabela2[[#This Row],[spd m/s]]*3.6</f>
        <v>0</v>
      </c>
      <c r="KV137" s="23"/>
      <c r="KW137" s="22">
        <f t="shared" si="36"/>
        <v>0</v>
      </c>
      <c r="KX137" s="23">
        <f t="shared" si="37"/>
        <v>0.5</v>
      </c>
      <c r="KY137" s="23">
        <f t="shared" si="38"/>
        <v>1</v>
      </c>
      <c r="KZ137" s="23">
        <f t="shared" si="39"/>
        <v>28</v>
      </c>
      <c r="LA137" s="23">
        <f t="shared" si="40"/>
        <v>0</v>
      </c>
      <c r="LB137" s="23">
        <f t="shared" si="41"/>
        <v>1</v>
      </c>
      <c r="LC137" s="23">
        <f t="shared" si="42"/>
        <v>28</v>
      </c>
      <c r="LD137" s="23">
        <f t="shared" si="43"/>
        <v>0</v>
      </c>
      <c r="LE137" s="23">
        <f t="shared" si="44"/>
        <v>3.8776556234191881</v>
      </c>
      <c r="LF137" s="22">
        <f t="shared" si="53"/>
        <v>0</v>
      </c>
      <c r="LG137" s="23">
        <f t="shared" si="45"/>
        <v>0.5</v>
      </c>
      <c r="LH137" s="23">
        <f t="shared" si="46"/>
        <v>0.5</v>
      </c>
      <c r="LI137" s="23">
        <f t="shared" si="47"/>
        <v>8544.8116110658502</v>
      </c>
      <c r="LJ137" s="23">
        <f t="shared" si="48"/>
        <v>3.8776556234191881</v>
      </c>
      <c r="LK137" s="23">
        <f t="shared" si="49"/>
        <v>0.5</v>
      </c>
      <c r="LL137" s="23">
        <f t="shared" si="50"/>
        <v>0</v>
      </c>
      <c r="LM137" s="23">
        <f t="shared" si="51"/>
        <v>1</v>
      </c>
      <c r="LN137" s="23">
        <f t="shared" si="52"/>
        <v>1</v>
      </c>
    </row>
    <row r="138" spans="1:326" x14ac:dyDescent="0.25">
      <c r="A138" s="22">
        <v>119</v>
      </c>
      <c r="B138" s="22">
        <v>1</v>
      </c>
      <c r="C138" s="23" t="s">
        <v>1424</v>
      </c>
      <c r="D138" s="22">
        <v>332</v>
      </c>
      <c r="E138" s="24">
        <v>0.91736111111111107</v>
      </c>
      <c r="F138" s="23" t="s">
        <v>721</v>
      </c>
      <c r="G138" s="23" t="b">
        <v>1</v>
      </c>
      <c r="H138" s="25">
        <v>43538.917268518519</v>
      </c>
      <c r="I138" s="26" t="s">
        <v>681</v>
      </c>
      <c r="J138" s="23" t="s">
        <v>682</v>
      </c>
      <c r="K138" s="11">
        <f>IF(AND(Tabela2[[#This Row],[hora bus]]=H137,Tabela2[[#This Row],[lat bus]]=I137,Tabela2[[#This Row],[lon bus]]=J137),1,0)</f>
        <v>0</v>
      </c>
      <c r="L138" s="23"/>
      <c r="M138" s="11">
        <v>244</v>
      </c>
      <c r="N138" s="11">
        <v>0.83458663983971793</v>
      </c>
      <c r="O138" s="11">
        <v>1.3984196839489078</v>
      </c>
      <c r="P138" s="11">
        <v>9.4267941257220311</v>
      </c>
      <c r="Q138" s="11">
        <v>19.688773108132185</v>
      </c>
      <c r="R138" s="11">
        <v>75.195397337780264</v>
      </c>
      <c r="S138" s="11">
        <v>159.30451526494889</v>
      </c>
      <c r="T138" s="11">
        <v>180.18195583801287</v>
      </c>
      <c r="U138" s="11">
        <v>199.79338924508923</v>
      </c>
      <c r="V138" s="11">
        <v>211.09716553928146</v>
      </c>
      <c r="W138" s="11">
        <v>227.14293750271159</v>
      </c>
      <c r="X138" s="11">
        <v>239.59169647723874</v>
      </c>
      <c r="Y138" s="11">
        <v>250.11206903549589</v>
      </c>
      <c r="Z138" s="11">
        <v>275.30364977201225</v>
      </c>
      <c r="AA138" s="11">
        <v>294.46895517304961</v>
      </c>
      <c r="AB138" s="11">
        <v>320.19106785367666</v>
      </c>
      <c r="AC138" s="11">
        <v>332.17949791971603</v>
      </c>
      <c r="AD138" s="11">
        <v>348.04076670293443</v>
      </c>
      <c r="AE138" s="11">
        <v>372.23091522388552</v>
      </c>
      <c r="AF138" s="11">
        <v>373.05585750378327</v>
      </c>
      <c r="AG138" s="11">
        <v>433.84569918205443</v>
      </c>
      <c r="AH138" s="11">
        <v>469.02374511556127</v>
      </c>
      <c r="AI138" s="11">
        <v>499.67607388344703</v>
      </c>
      <c r="AJ138" s="11">
        <v>523.47830821792434</v>
      </c>
      <c r="AK138" s="11">
        <v>544.81141607945688</v>
      </c>
      <c r="AL138" s="11">
        <v>559.9004097040812</v>
      </c>
      <c r="AM138" s="11">
        <v>585.98771261657532</v>
      </c>
      <c r="AN138" s="11">
        <v>594.50788944836063</v>
      </c>
      <c r="AO138" s="11">
        <v>599.8950753359245</v>
      </c>
      <c r="AP138" s="11">
        <v>602.43355425919754</v>
      </c>
      <c r="AQ138" s="11">
        <v>609.53499398530153</v>
      </c>
      <c r="AR138" s="11">
        <v>609.5933977620092</v>
      </c>
      <c r="AS138" s="11">
        <v>603.71880286526709</v>
      </c>
      <c r="AT138" s="11">
        <v>609.45835281434404</v>
      </c>
      <c r="AU138" s="11">
        <v>613.60649452394352</v>
      </c>
      <c r="AV138" s="11">
        <v>605.61020293550882</v>
      </c>
      <c r="AW138" s="11">
        <v>608.32810058706082</v>
      </c>
      <c r="AX138" s="11">
        <v>622.97194103037293</v>
      </c>
      <c r="AY138" s="11">
        <v>642.28327131710535</v>
      </c>
      <c r="AZ138" s="11">
        <v>665.20596166221469</v>
      </c>
      <c r="BA138" s="11">
        <v>691.17393543887101</v>
      </c>
      <c r="BB138" s="11">
        <v>724.84333895562133</v>
      </c>
      <c r="BC138" s="11">
        <v>773.63812755161598</v>
      </c>
      <c r="BD138" s="11">
        <v>844.46226035941891</v>
      </c>
      <c r="BE138" s="11">
        <v>911.23618194706376</v>
      </c>
      <c r="BF138" s="11">
        <v>932.86527223275039</v>
      </c>
      <c r="BG138" s="11">
        <v>958.04135839229252</v>
      </c>
      <c r="BH138" s="11">
        <v>1001.7149381650798</v>
      </c>
      <c r="BI138" s="11">
        <v>1024.9959211584271</v>
      </c>
      <c r="BJ138" s="11">
        <v>1048.1727764714142</v>
      </c>
      <c r="BK138" s="11">
        <v>1080.0184074949607</v>
      </c>
      <c r="BL138" s="11">
        <v>1163.4808684345098</v>
      </c>
      <c r="BM138" s="11">
        <v>1429.3703496024175</v>
      </c>
      <c r="BN138" s="11">
        <v>1610.1385446972781</v>
      </c>
      <c r="BO138" s="11">
        <v>1664.0038873728233</v>
      </c>
      <c r="BP138" s="11">
        <v>1794.1242484398404</v>
      </c>
      <c r="BQ138" s="11">
        <v>1818.9378647754288</v>
      </c>
      <c r="BR138" s="11">
        <v>1920.5792764721948</v>
      </c>
      <c r="BS138" s="11">
        <v>2023.456323096907</v>
      </c>
      <c r="BT138" s="11">
        <v>2062.7199622631242</v>
      </c>
      <c r="BU138" s="11">
        <v>2093.7864244056359</v>
      </c>
      <c r="BV138" s="11">
        <v>2172.8574253488505</v>
      </c>
      <c r="BW138" s="11">
        <v>2191.8290547309048</v>
      </c>
      <c r="BX138" s="11">
        <v>2295.4935471481876</v>
      </c>
      <c r="BY138" s="11">
        <v>2324.6369620900828</v>
      </c>
      <c r="BZ138" s="11">
        <v>2412.5365562142952</v>
      </c>
      <c r="CA138" s="11">
        <v>2432.6327643351483</v>
      </c>
      <c r="CB138" s="11">
        <v>2466.8518007263533</v>
      </c>
      <c r="CC138" s="11">
        <v>2515.2508761381587</v>
      </c>
      <c r="CD138" s="11">
        <v>2622.1218445308405</v>
      </c>
      <c r="CE138" s="11">
        <v>2708.3090496803202</v>
      </c>
      <c r="CF138" s="11">
        <v>2796.8178431894862</v>
      </c>
      <c r="CG138" s="11">
        <v>2873.8082765070517</v>
      </c>
      <c r="CH138" s="11">
        <v>3061.6775590172806</v>
      </c>
      <c r="CI138" s="11">
        <v>3133.3825096557152</v>
      </c>
      <c r="CJ138" s="11">
        <v>3320.0285201183906</v>
      </c>
      <c r="CK138" s="11">
        <v>3391.2986814978881</v>
      </c>
      <c r="CL138" s="11">
        <v>3478.6413522149041</v>
      </c>
      <c r="CM138" s="11">
        <v>3505.4667594392477</v>
      </c>
      <c r="CN138" s="11">
        <v>3552.1278475871927</v>
      </c>
      <c r="CO138" s="11">
        <v>3608.1458168222821</v>
      </c>
      <c r="CP138" s="11">
        <v>3687.4332746012733</v>
      </c>
      <c r="CQ138" s="11">
        <v>3737.1928476528274</v>
      </c>
      <c r="CR138" s="11">
        <v>3929.1744458657076</v>
      </c>
      <c r="CS138" s="11">
        <v>4104.0052570842136</v>
      </c>
      <c r="CT138" s="11">
        <v>4176.4577406368426</v>
      </c>
      <c r="CU138" s="11">
        <v>4203.4628929622522</v>
      </c>
      <c r="CV138" s="11">
        <v>4243.0993420587138</v>
      </c>
      <c r="CW138" s="11">
        <v>4338.9296512059445</v>
      </c>
      <c r="CX138" s="11">
        <v>4464.5231926731885</v>
      </c>
      <c r="CY138" s="11">
        <v>4524.2760657256158</v>
      </c>
      <c r="CZ138" s="11">
        <v>4578.6984197787751</v>
      </c>
      <c r="DA138" s="11">
        <v>4625.9862234456259</v>
      </c>
      <c r="DB138" s="11">
        <v>4670.5685961378485</v>
      </c>
      <c r="DC138" s="11">
        <v>4713.1890396674316</v>
      </c>
      <c r="DD138" s="11">
        <v>4798.4137717572912</v>
      </c>
      <c r="DE138" s="11">
        <v>4807.037159512015</v>
      </c>
      <c r="DF138" s="11">
        <v>4833.3595568537676</v>
      </c>
      <c r="DG138" s="11">
        <v>4837.4660928582471</v>
      </c>
      <c r="DH138" s="11">
        <v>4868.9105840188495</v>
      </c>
      <c r="DI138" s="11">
        <v>4890.8441073800923</v>
      </c>
      <c r="DJ138" s="11">
        <v>4933.7892254471935</v>
      </c>
      <c r="DK138" s="11">
        <v>5000.7579650678817</v>
      </c>
      <c r="DL138" s="11">
        <v>5355.0982520495172</v>
      </c>
      <c r="DM138" s="11">
        <v>5481.4636259201425</v>
      </c>
      <c r="DN138" s="11">
        <v>5566.547527242612</v>
      </c>
      <c r="DO138" s="11">
        <v>5659.2630610073802</v>
      </c>
      <c r="DP138" s="11">
        <v>5693.1558385127737</v>
      </c>
      <c r="DQ138" s="11">
        <v>5776.9445825899438</v>
      </c>
      <c r="DR138" s="11">
        <v>5792.6247187292447</v>
      </c>
      <c r="DS138" s="11">
        <v>5803.4741841190025</v>
      </c>
      <c r="DT138" s="11">
        <v>5813.7715248560444</v>
      </c>
      <c r="DU138" s="11">
        <v>5824.9346720622971</v>
      </c>
      <c r="DV138" s="11">
        <v>5825.1745121438535</v>
      </c>
      <c r="DW138" s="11">
        <v>5821.2504329611656</v>
      </c>
      <c r="DX138" s="11">
        <v>5744.9467721272558</v>
      </c>
      <c r="DY138" s="11">
        <v>5825.3656271915142</v>
      </c>
      <c r="DZ138" s="11">
        <v>5822.8710960649087</v>
      </c>
      <c r="EA138" s="11">
        <v>5848.1092840949059</v>
      </c>
      <c r="EB138" s="11">
        <v>5986.6876289379934</v>
      </c>
      <c r="EC138" s="11">
        <v>6020.0909995452303</v>
      </c>
      <c r="ED138" s="11">
        <v>6207.0095294329822</v>
      </c>
      <c r="EE138" s="11">
        <v>6268.6393389472287</v>
      </c>
      <c r="EF138" s="11">
        <v>6478.5792596829533</v>
      </c>
      <c r="EG138" s="11">
        <v>6641.8090630503166</v>
      </c>
      <c r="EH138" s="11">
        <v>6783.6444952193469</v>
      </c>
      <c r="EI138" s="11">
        <v>6896.9965306641579</v>
      </c>
      <c r="EJ138" s="11">
        <v>6959.1088579445704</v>
      </c>
      <c r="EK138" s="11">
        <v>7002.153431776841</v>
      </c>
      <c r="EL138" s="11">
        <v>7073.1953672712252</v>
      </c>
      <c r="EM138" s="11">
        <v>7075.3262845401323</v>
      </c>
      <c r="EN138" s="11">
        <v>7151.6879619664223</v>
      </c>
      <c r="EO138" s="11">
        <v>7240.8180322916714</v>
      </c>
      <c r="EP138" s="11">
        <v>7286.4661372792516</v>
      </c>
      <c r="EQ138" s="11">
        <v>7427.4147993236202</v>
      </c>
      <c r="ER138" s="11">
        <v>7503.528752018271</v>
      </c>
      <c r="ES138" s="11">
        <v>7641.9445001082595</v>
      </c>
      <c r="ET138" s="11">
        <v>7706.9969287432486</v>
      </c>
      <c r="EU138" s="11">
        <v>7783.839371621817</v>
      </c>
      <c r="EV138" s="11">
        <v>7848.003579749442</v>
      </c>
      <c r="EW138" s="11">
        <v>7920.0502191520318</v>
      </c>
      <c r="EX138" s="11">
        <v>8170.1976758281144</v>
      </c>
      <c r="EY138" s="11">
        <v>8253.8507761105539</v>
      </c>
      <c r="EZ138" s="11">
        <v>8427.0913450311855</v>
      </c>
      <c r="FA138" s="11">
        <v>8594.2438038042274</v>
      </c>
      <c r="FB138" s="11">
        <v>8676.6840382255305</v>
      </c>
      <c r="FC138" s="11">
        <v>8717.7247633272764</v>
      </c>
      <c r="FD138" s="11">
        <v>8771.4739760100674</v>
      </c>
      <c r="FE138" s="11">
        <v>8893.6135699383703</v>
      </c>
      <c r="FF138" s="11">
        <v>9065.0338004001496</v>
      </c>
      <c r="FG138" s="11">
        <v>9089.4518895774327</v>
      </c>
      <c r="FH138" s="11">
        <v>9132.4613225008943</v>
      </c>
      <c r="FI138" s="11">
        <v>9213.2517811949929</v>
      </c>
      <c r="FJ138" s="11">
        <v>9258.5529202091093</v>
      </c>
      <c r="FK138" s="11">
        <v>9276.9443705762678</v>
      </c>
      <c r="FL138" s="11">
        <v>9293.0114538271737</v>
      </c>
      <c r="FM138" s="11">
        <v>9300.2906392708373</v>
      </c>
      <c r="FN138" s="11">
        <v>9335.0232682876049</v>
      </c>
      <c r="FO138" s="11">
        <v>9357.4087411423534</v>
      </c>
      <c r="FP138" s="11">
        <v>9382.7990856108881</v>
      </c>
      <c r="FQ138" s="11">
        <v>9409.1385400335821</v>
      </c>
      <c r="FR138" s="11">
        <v>9421.1906549559717</v>
      </c>
      <c r="FS138" s="11">
        <v>9466.7581936920196</v>
      </c>
      <c r="FT138" s="11">
        <v>9539.1484753576369</v>
      </c>
      <c r="FU138" s="11">
        <v>9641.6738222451222</v>
      </c>
      <c r="FV138" s="11">
        <v>9779.017950426427</v>
      </c>
      <c r="FW138" s="11">
        <v>9821.434220159681</v>
      </c>
      <c r="FX138" s="11">
        <v>9838.135513969115</v>
      </c>
      <c r="FY138" s="11">
        <v>9857.4286615768779</v>
      </c>
      <c r="FZ138" s="11">
        <v>9874.2452191986067</v>
      </c>
      <c r="GA138" s="11">
        <v>9901.4547819486997</v>
      </c>
      <c r="GB138" s="11">
        <v>9922.9819174009899</v>
      </c>
      <c r="GC138" s="11">
        <v>9954.0976258923893</v>
      </c>
      <c r="GD138" s="11">
        <v>9988.1420165077998</v>
      </c>
      <c r="GE138" s="11">
        <v>10012.938672110253</v>
      </c>
      <c r="GF138" s="11">
        <v>10033.595547162446</v>
      </c>
      <c r="GG138" s="11">
        <v>10046.287288510401</v>
      </c>
      <c r="GH138" s="11">
        <v>10058.930188944694</v>
      </c>
      <c r="GI138" s="11">
        <v>10061.685839773543</v>
      </c>
      <c r="GJ138" s="11">
        <v>10069.693000556052</v>
      </c>
      <c r="GK138" s="11">
        <v>10072.225767656042</v>
      </c>
      <c r="GL138" s="11">
        <v>10085.43100008395</v>
      </c>
      <c r="GM138" s="11">
        <v>10068.550239778924</v>
      </c>
      <c r="GN138" s="11">
        <v>10074.736454623482</v>
      </c>
      <c r="GO138" s="11">
        <v>10079.642576567499</v>
      </c>
      <c r="GP138" s="11">
        <v>10084.992936379438</v>
      </c>
      <c r="GQ138" s="11">
        <v>10135.150250812301</v>
      </c>
      <c r="GR138" s="11">
        <v>10245.248897921485</v>
      </c>
      <c r="GS138" s="11">
        <v>10388.066699844365</v>
      </c>
      <c r="GT138" s="11">
        <v>10449.516134437868</v>
      </c>
      <c r="GU138" s="11">
        <v>10467.896842447322</v>
      </c>
      <c r="GV138" s="11">
        <v>10492.830609653456</v>
      </c>
      <c r="GW138" s="11">
        <v>10519.601462543904</v>
      </c>
      <c r="GX138" s="11">
        <v>10547.440830723548</v>
      </c>
      <c r="GY138" s="11">
        <v>10567.944609991304</v>
      </c>
      <c r="GZ138" s="11">
        <v>10713.159231175461</v>
      </c>
      <c r="HA138" s="11">
        <v>10734.226971408629</v>
      </c>
      <c r="HB138" s="11">
        <v>10749.920198918937</v>
      </c>
      <c r="HC138" s="11">
        <v>10766.345728825368</v>
      </c>
      <c r="HD138" s="11">
        <v>10778.514271849044</v>
      </c>
      <c r="HE138" s="11">
        <v>10786.519833673112</v>
      </c>
      <c r="HF138" s="11">
        <v>10772.164055953479</v>
      </c>
      <c r="HG138" s="11">
        <v>10808.0281462408</v>
      </c>
      <c r="HH138" s="11">
        <v>10805.218393617286</v>
      </c>
      <c r="HI138" s="11">
        <v>10824.937222917126</v>
      </c>
      <c r="HJ138" s="11">
        <v>10829.478183856889</v>
      </c>
      <c r="HK138" s="11">
        <v>10815.249208961885</v>
      </c>
      <c r="HL138" s="11">
        <v>10801.9635334499</v>
      </c>
      <c r="HM138" s="11">
        <v>10748.055877674638</v>
      </c>
      <c r="HN138" s="11">
        <v>10675.226257243699</v>
      </c>
      <c r="HO138" s="11">
        <v>10616.797962526314</v>
      </c>
      <c r="HP138" s="11">
        <v>10624.131374686811</v>
      </c>
      <c r="HQ138" s="11">
        <v>10611.127200117844</v>
      </c>
      <c r="HR138" s="11">
        <v>10507.120910763781</v>
      </c>
      <c r="HS138" s="11">
        <v>10501.959530384433</v>
      </c>
      <c r="HT138" s="11">
        <v>10503.380998434217</v>
      </c>
      <c r="HU138" s="11">
        <v>10459.233620469293</v>
      </c>
      <c r="HV138" s="11">
        <v>10453.396412270602</v>
      </c>
      <c r="HW138" s="11">
        <v>10453.196700018136</v>
      </c>
      <c r="HX138" s="11">
        <v>10458.037755011774</v>
      </c>
      <c r="HY138" s="11">
        <v>10464.465320736488</v>
      </c>
      <c r="HZ138" s="11">
        <v>10463.582721919323</v>
      </c>
      <c r="IA138" s="11">
        <v>10555.599234303039</v>
      </c>
      <c r="IB138" s="11">
        <v>10665.179016159778</v>
      </c>
      <c r="IC138" s="11">
        <v>10699.461477296431</v>
      </c>
      <c r="ID138" s="11">
        <v>10734.401411436105</v>
      </c>
      <c r="IE138" s="11">
        <v>10764.842637469441</v>
      </c>
      <c r="IF138" s="11">
        <v>10788.809487309522</v>
      </c>
      <c r="IG138" s="11">
        <v>10893.508794984076</v>
      </c>
      <c r="IH138" s="11">
        <v>10919.815974389829</v>
      </c>
      <c r="II138" s="11">
        <v>10956.832605345633</v>
      </c>
      <c r="IJ138" s="11">
        <v>10989.666307677073</v>
      </c>
      <c r="IK138" s="11">
        <v>11038.487673130592</v>
      </c>
      <c r="IL138" s="11">
        <v>11075.926791218846</v>
      </c>
      <c r="IM138" s="11">
        <v>11116.926617451812</v>
      </c>
      <c r="IN138" s="11">
        <v>11177.721404388481</v>
      </c>
      <c r="IO138" s="11">
        <v>11312.276911003804</v>
      </c>
      <c r="IP138" s="11">
        <v>11343.632583027649</v>
      </c>
      <c r="IQ138" s="11">
        <v>11342.116648052108</v>
      </c>
      <c r="IR138" s="11">
        <v>11389.92538944361</v>
      </c>
      <c r="IS138" s="11">
        <v>11451.607982184751</v>
      </c>
      <c r="IT138" s="11">
        <v>11488.088840226816</v>
      </c>
      <c r="IU138" s="11">
        <v>11509.229065980831</v>
      </c>
      <c r="IV138" s="11">
        <v>11525.566108350193</v>
      </c>
      <c r="IW138" s="11">
        <v>11530.894620254085</v>
      </c>
      <c r="IX138" s="11">
        <v>11540.412080816301</v>
      </c>
      <c r="IY138" s="11">
        <v>11559.767237170692</v>
      </c>
      <c r="IZ138" s="11">
        <v>11598.021107070694</v>
      </c>
      <c r="JA138" s="11">
        <v>11644.276268095444</v>
      </c>
      <c r="JB138" s="11">
        <v>11732.382922355064</v>
      </c>
      <c r="JC138" s="11">
        <v>11840.096435748903</v>
      </c>
      <c r="JD138" s="11">
        <v>11921.442572214779</v>
      </c>
      <c r="JE138" s="11">
        <v>11941.96712556025</v>
      </c>
      <c r="JF138" s="11">
        <v>11957.586502006563</v>
      </c>
      <c r="JG138" s="11">
        <v>11960.440759779864</v>
      </c>
      <c r="JH138" s="11">
        <v>12043.869779985902</v>
      </c>
      <c r="JI138" s="11">
        <v>12090.828793968145</v>
      </c>
      <c r="JJ138" s="11">
        <v>12099.207356850964</v>
      </c>
      <c r="JK138" s="11">
        <v>12064.187835913004</v>
      </c>
      <c r="JL138" s="11">
        <v>12106.644589823976</v>
      </c>
      <c r="JM138" s="11">
        <v>12102.558724647608</v>
      </c>
      <c r="JN138" s="11">
        <v>12044.349310296213</v>
      </c>
      <c r="JO138" s="11">
        <v>12147.414606839688</v>
      </c>
      <c r="JP138" s="11">
        <v>12239.360545986052</v>
      </c>
      <c r="JQ138" s="11">
        <v>12252.546981648733</v>
      </c>
      <c r="JR138" s="11">
        <v>12299.233013174477</v>
      </c>
      <c r="JS138" s="11">
        <v>12339.324485688019</v>
      </c>
      <c r="JT138" s="11">
        <v>12471.100725768529</v>
      </c>
      <c r="JU138" s="11">
        <v>12532.427515146897</v>
      </c>
      <c r="JV138" s="11">
        <v>12507.673831402115</v>
      </c>
      <c r="JW138" s="11">
        <v>12457.455614308014</v>
      </c>
      <c r="JX138" s="11">
        <v>12464.355269788801</v>
      </c>
      <c r="JY138" s="11">
        <v>12461.100810222477</v>
      </c>
      <c r="JZ138" s="11">
        <v>12451.973772389019</v>
      </c>
      <c r="KA138" s="11">
        <v>12446.429094667041</v>
      </c>
      <c r="KB138" s="11">
        <v>12443.001658813047</v>
      </c>
      <c r="KC138" s="11">
        <v>12431.24054046872</v>
      </c>
      <c r="KD138" s="11">
        <v>12416.702930404357</v>
      </c>
      <c r="KE138" s="11">
        <v>12412.520930932924</v>
      </c>
      <c r="KF138" s="11">
        <v>12419.790417483538</v>
      </c>
      <c r="KG138" s="11">
        <v>12419.406267517794</v>
      </c>
      <c r="KH138" s="11">
        <v>12431.932074979568</v>
      </c>
      <c r="KI138" s="11">
        <v>12428.799040342261</v>
      </c>
      <c r="KJ138" s="11">
        <v>12446.273580137449</v>
      </c>
      <c r="KK138" s="11">
        <v>12447.956030445448</v>
      </c>
      <c r="KL138" s="23"/>
      <c r="KM138" s="11">
        <f>SMALL(Tabela2[[#This Row],[1]:[285]],1)</f>
        <v>0.83458663983971793</v>
      </c>
      <c r="KN138" s="11">
        <f>MATCH(Tabela2[[#This Row],[1° menor]],Tabela2[[#This Row],[1]:[285]],0)</f>
        <v>1</v>
      </c>
      <c r="KO13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38" s="11">
        <f>VLOOKUP(Tabela2[[#This Row],[Shape]],shape!A:D,4,0)+VLOOKUP(Tabela2[[#This Row],[Shape]]+1,shape!A:E,5,0)*Tabela2[[#This Row],[% avanc]]</f>
        <v>3.8776556234191881</v>
      </c>
      <c r="KQ138" s="15">
        <f>Tabela2[[#This Row],[8686,881807]]/Tabela2[[#Headers],[8686,881807]]</f>
        <v>4.4638061269517033E-4</v>
      </c>
      <c r="KR138" s="11">
        <f>Tabela2[[#This Row],[8686,881807]]-KP137</f>
        <v>0</v>
      </c>
      <c r="KS138" s="11">
        <f>(Tabela2[[#This Row],[hora bus]]-H137)*86400</f>
        <v>46.000000066123903</v>
      </c>
      <c r="KT138" s="11">
        <f>Tabela2[[#This Row],[desloc]]/Tabela2[[#This Row],[seconds]]</f>
        <v>0</v>
      </c>
      <c r="KU138" s="11">
        <f>Tabela2[[#This Row],[spd m/s]]*3.6</f>
        <v>0</v>
      </c>
      <c r="KV138" s="23"/>
      <c r="KW138" s="22">
        <f t="shared" si="36"/>
        <v>0</v>
      </c>
      <c r="KX138" s="23">
        <f t="shared" si="37"/>
        <v>0.5</v>
      </c>
      <c r="KY138" s="23">
        <f t="shared" si="38"/>
        <v>1</v>
      </c>
      <c r="KZ138" s="23">
        <f t="shared" si="39"/>
        <v>27</v>
      </c>
      <c r="LA138" s="23">
        <f t="shared" si="40"/>
        <v>0</v>
      </c>
      <c r="LB138" s="23">
        <f t="shared" si="41"/>
        <v>1</v>
      </c>
      <c r="LC138" s="23">
        <f t="shared" si="42"/>
        <v>27</v>
      </c>
      <c r="LD138" s="23">
        <f t="shared" si="43"/>
        <v>0</v>
      </c>
      <c r="LE138" s="23">
        <f t="shared" si="44"/>
        <v>3.8776556234191881</v>
      </c>
      <c r="LF138" s="22">
        <f t="shared" si="53"/>
        <v>0</v>
      </c>
      <c r="LG138" s="23">
        <f t="shared" si="45"/>
        <v>0.5</v>
      </c>
      <c r="LH138" s="23">
        <f t="shared" si="46"/>
        <v>0.5</v>
      </c>
      <c r="LI138" s="23">
        <f t="shared" si="47"/>
        <v>8544.8116110658502</v>
      </c>
      <c r="LJ138" s="23">
        <f t="shared" si="48"/>
        <v>3.8776556234191881</v>
      </c>
      <c r="LK138" s="23">
        <f t="shared" si="49"/>
        <v>0.5</v>
      </c>
      <c r="LL138" s="23">
        <f t="shared" si="50"/>
        <v>0</v>
      </c>
      <c r="LM138" s="23">
        <f t="shared" si="51"/>
        <v>1</v>
      </c>
      <c r="LN138" s="23">
        <f t="shared" si="52"/>
        <v>1</v>
      </c>
    </row>
    <row r="139" spans="1:326" x14ac:dyDescent="0.25">
      <c r="A139" s="22">
        <v>120</v>
      </c>
      <c r="B139" s="22">
        <v>1</v>
      </c>
      <c r="C139" s="23" t="s">
        <v>1425</v>
      </c>
      <c r="D139" s="22">
        <v>332</v>
      </c>
      <c r="E139" s="24">
        <v>0.91736111111111107</v>
      </c>
      <c r="F139" s="23" t="s">
        <v>721</v>
      </c>
      <c r="G139" s="23" t="b">
        <v>1</v>
      </c>
      <c r="H139" s="25">
        <v>43538.91778935185</v>
      </c>
      <c r="I139" s="26" t="s">
        <v>681</v>
      </c>
      <c r="J139" s="23" t="s">
        <v>682</v>
      </c>
      <c r="K139" s="11">
        <f>IF(AND(Tabela2[[#This Row],[hora bus]]=H138,Tabela2[[#This Row],[lat bus]]=I138,Tabela2[[#This Row],[lon bus]]=J138),1,0)</f>
        <v>0</v>
      </c>
      <c r="L139" s="23"/>
      <c r="M139" s="11">
        <v>248</v>
      </c>
      <c r="N139" s="11">
        <v>0.83458663983971793</v>
      </c>
      <c r="O139" s="11">
        <v>1.3984196839489078</v>
      </c>
      <c r="P139" s="11">
        <v>9.4267941257220311</v>
      </c>
      <c r="Q139" s="11">
        <v>19.688773108132185</v>
      </c>
      <c r="R139" s="11">
        <v>75.195397337780264</v>
      </c>
      <c r="S139" s="11">
        <v>159.30451526494889</v>
      </c>
      <c r="T139" s="11">
        <v>180.18195583801287</v>
      </c>
      <c r="U139" s="11">
        <v>199.79338924508923</v>
      </c>
      <c r="V139" s="11">
        <v>211.09716553928146</v>
      </c>
      <c r="W139" s="11">
        <v>227.14293750271159</v>
      </c>
      <c r="X139" s="11">
        <v>239.59169647723874</v>
      </c>
      <c r="Y139" s="11">
        <v>250.11206903549589</v>
      </c>
      <c r="Z139" s="11">
        <v>275.30364977201225</v>
      </c>
      <c r="AA139" s="11">
        <v>294.46895517304961</v>
      </c>
      <c r="AB139" s="11">
        <v>320.19106785367666</v>
      </c>
      <c r="AC139" s="11">
        <v>332.17949791971603</v>
      </c>
      <c r="AD139" s="11">
        <v>348.04076670293443</v>
      </c>
      <c r="AE139" s="11">
        <v>372.23091522388552</v>
      </c>
      <c r="AF139" s="11">
        <v>373.05585750378327</v>
      </c>
      <c r="AG139" s="11">
        <v>433.84569918205443</v>
      </c>
      <c r="AH139" s="11">
        <v>469.02374511556127</v>
      </c>
      <c r="AI139" s="11">
        <v>499.67607388344703</v>
      </c>
      <c r="AJ139" s="11">
        <v>523.47830821792434</v>
      </c>
      <c r="AK139" s="11">
        <v>544.81141607945688</v>
      </c>
      <c r="AL139" s="11">
        <v>559.9004097040812</v>
      </c>
      <c r="AM139" s="11">
        <v>585.98771261657532</v>
      </c>
      <c r="AN139" s="11">
        <v>594.50788944836063</v>
      </c>
      <c r="AO139" s="11">
        <v>599.8950753359245</v>
      </c>
      <c r="AP139" s="11">
        <v>602.43355425919754</v>
      </c>
      <c r="AQ139" s="11">
        <v>609.53499398530153</v>
      </c>
      <c r="AR139" s="11">
        <v>609.5933977620092</v>
      </c>
      <c r="AS139" s="11">
        <v>603.71880286526709</v>
      </c>
      <c r="AT139" s="11">
        <v>609.45835281434404</v>
      </c>
      <c r="AU139" s="11">
        <v>613.60649452394352</v>
      </c>
      <c r="AV139" s="11">
        <v>605.61020293550882</v>
      </c>
      <c r="AW139" s="11">
        <v>608.32810058706082</v>
      </c>
      <c r="AX139" s="11">
        <v>622.97194103037293</v>
      </c>
      <c r="AY139" s="11">
        <v>642.28327131710535</v>
      </c>
      <c r="AZ139" s="11">
        <v>665.20596166221469</v>
      </c>
      <c r="BA139" s="11">
        <v>691.17393543887101</v>
      </c>
      <c r="BB139" s="11">
        <v>724.84333895562133</v>
      </c>
      <c r="BC139" s="11">
        <v>773.63812755161598</v>
      </c>
      <c r="BD139" s="11">
        <v>844.46226035941891</v>
      </c>
      <c r="BE139" s="11">
        <v>911.23618194706376</v>
      </c>
      <c r="BF139" s="11">
        <v>932.86527223275039</v>
      </c>
      <c r="BG139" s="11">
        <v>958.04135839229252</v>
      </c>
      <c r="BH139" s="11">
        <v>1001.7149381650798</v>
      </c>
      <c r="BI139" s="11">
        <v>1024.9959211584271</v>
      </c>
      <c r="BJ139" s="11">
        <v>1048.1727764714142</v>
      </c>
      <c r="BK139" s="11">
        <v>1080.0184074949607</v>
      </c>
      <c r="BL139" s="11">
        <v>1163.4808684345098</v>
      </c>
      <c r="BM139" s="11">
        <v>1429.3703496024175</v>
      </c>
      <c r="BN139" s="11">
        <v>1610.1385446972781</v>
      </c>
      <c r="BO139" s="11">
        <v>1664.0038873728233</v>
      </c>
      <c r="BP139" s="11">
        <v>1794.1242484398404</v>
      </c>
      <c r="BQ139" s="11">
        <v>1818.9378647754288</v>
      </c>
      <c r="BR139" s="11">
        <v>1920.5792764721948</v>
      </c>
      <c r="BS139" s="11">
        <v>2023.456323096907</v>
      </c>
      <c r="BT139" s="11">
        <v>2062.7199622631242</v>
      </c>
      <c r="BU139" s="11">
        <v>2093.7864244056359</v>
      </c>
      <c r="BV139" s="11">
        <v>2172.8574253488505</v>
      </c>
      <c r="BW139" s="11">
        <v>2191.8290547309048</v>
      </c>
      <c r="BX139" s="11">
        <v>2295.4935471481876</v>
      </c>
      <c r="BY139" s="11">
        <v>2324.6369620900828</v>
      </c>
      <c r="BZ139" s="11">
        <v>2412.5365562142952</v>
      </c>
      <c r="CA139" s="11">
        <v>2432.6327643351483</v>
      </c>
      <c r="CB139" s="11">
        <v>2466.8518007263533</v>
      </c>
      <c r="CC139" s="11">
        <v>2515.2508761381587</v>
      </c>
      <c r="CD139" s="11">
        <v>2622.1218445308405</v>
      </c>
      <c r="CE139" s="11">
        <v>2708.3090496803202</v>
      </c>
      <c r="CF139" s="11">
        <v>2796.8178431894862</v>
      </c>
      <c r="CG139" s="11">
        <v>2873.8082765070517</v>
      </c>
      <c r="CH139" s="11">
        <v>3061.6775590172806</v>
      </c>
      <c r="CI139" s="11">
        <v>3133.3825096557152</v>
      </c>
      <c r="CJ139" s="11">
        <v>3320.0285201183906</v>
      </c>
      <c r="CK139" s="11">
        <v>3391.2986814978881</v>
      </c>
      <c r="CL139" s="11">
        <v>3478.6413522149041</v>
      </c>
      <c r="CM139" s="11">
        <v>3505.4667594392477</v>
      </c>
      <c r="CN139" s="11">
        <v>3552.1278475871927</v>
      </c>
      <c r="CO139" s="11">
        <v>3608.1458168222821</v>
      </c>
      <c r="CP139" s="11">
        <v>3687.4332746012733</v>
      </c>
      <c r="CQ139" s="11">
        <v>3737.1928476528274</v>
      </c>
      <c r="CR139" s="11">
        <v>3929.1744458657076</v>
      </c>
      <c r="CS139" s="11">
        <v>4104.0052570842136</v>
      </c>
      <c r="CT139" s="11">
        <v>4176.4577406368426</v>
      </c>
      <c r="CU139" s="11">
        <v>4203.4628929622522</v>
      </c>
      <c r="CV139" s="11">
        <v>4243.0993420587138</v>
      </c>
      <c r="CW139" s="11">
        <v>4338.9296512059445</v>
      </c>
      <c r="CX139" s="11">
        <v>4464.5231926731885</v>
      </c>
      <c r="CY139" s="11">
        <v>4524.2760657256158</v>
      </c>
      <c r="CZ139" s="11">
        <v>4578.6984197787751</v>
      </c>
      <c r="DA139" s="11">
        <v>4625.9862234456259</v>
      </c>
      <c r="DB139" s="11">
        <v>4670.5685961378485</v>
      </c>
      <c r="DC139" s="11">
        <v>4713.1890396674316</v>
      </c>
      <c r="DD139" s="11">
        <v>4798.4137717572912</v>
      </c>
      <c r="DE139" s="11">
        <v>4807.037159512015</v>
      </c>
      <c r="DF139" s="11">
        <v>4833.3595568537676</v>
      </c>
      <c r="DG139" s="11">
        <v>4837.4660928582471</v>
      </c>
      <c r="DH139" s="11">
        <v>4868.9105840188495</v>
      </c>
      <c r="DI139" s="11">
        <v>4890.8441073800923</v>
      </c>
      <c r="DJ139" s="11">
        <v>4933.7892254471935</v>
      </c>
      <c r="DK139" s="11">
        <v>5000.7579650678817</v>
      </c>
      <c r="DL139" s="11">
        <v>5355.0982520495172</v>
      </c>
      <c r="DM139" s="11">
        <v>5481.4636259201425</v>
      </c>
      <c r="DN139" s="11">
        <v>5566.547527242612</v>
      </c>
      <c r="DO139" s="11">
        <v>5659.2630610073802</v>
      </c>
      <c r="DP139" s="11">
        <v>5693.1558385127737</v>
      </c>
      <c r="DQ139" s="11">
        <v>5776.9445825899438</v>
      </c>
      <c r="DR139" s="11">
        <v>5792.6247187292447</v>
      </c>
      <c r="DS139" s="11">
        <v>5803.4741841190025</v>
      </c>
      <c r="DT139" s="11">
        <v>5813.7715248560444</v>
      </c>
      <c r="DU139" s="11">
        <v>5824.9346720622971</v>
      </c>
      <c r="DV139" s="11">
        <v>5825.1745121438535</v>
      </c>
      <c r="DW139" s="11">
        <v>5821.2504329611656</v>
      </c>
      <c r="DX139" s="11">
        <v>5744.9467721272558</v>
      </c>
      <c r="DY139" s="11">
        <v>5825.3656271915142</v>
      </c>
      <c r="DZ139" s="11">
        <v>5822.8710960649087</v>
      </c>
      <c r="EA139" s="11">
        <v>5848.1092840949059</v>
      </c>
      <c r="EB139" s="11">
        <v>5986.6876289379934</v>
      </c>
      <c r="EC139" s="11">
        <v>6020.0909995452303</v>
      </c>
      <c r="ED139" s="11">
        <v>6207.0095294329822</v>
      </c>
      <c r="EE139" s="11">
        <v>6268.6393389472287</v>
      </c>
      <c r="EF139" s="11">
        <v>6478.5792596829533</v>
      </c>
      <c r="EG139" s="11">
        <v>6641.8090630503166</v>
      </c>
      <c r="EH139" s="11">
        <v>6783.6444952193469</v>
      </c>
      <c r="EI139" s="11">
        <v>6896.9965306641579</v>
      </c>
      <c r="EJ139" s="11">
        <v>6959.1088579445704</v>
      </c>
      <c r="EK139" s="11">
        <v>7002.153431776841</v>
      </c>
      <c r="EL139" s="11">
        <v>7073.1953672712252</v>
      </c>
      <c r="EM139" s="11">
        <v>7075.3262845401323</v>
      </c>
      <c r="EN139" s="11">
        <v>7151.6879619664223</v>
      </c>
      <c r="EO139" s="11">
        <v>7240.8180322916714</v>
      </c>
      <c r="EP139" s="11">
        <v>7286.4661372792516</v>
      </c>
      <c r="EQ139" s="11">
        <v>7427.4147993236202</v>
      </c>
      <c r="ER139" s="11">
        <v>7503.528752018271</v>
      </c>
      <c r="ES139" s="11">
        <v>7641.9445001082595</v>
      </c>
      <c r="ET139" s="11">
        <v>7706.9969287432486</v>
      </c>
      <c r="EU139" s="11">
        <v>7783.839371621817</v>
      </c>
      <c r="EV139" s="11">
        <v>7848.003579749442</v>
      </c>
      <c r="EW139" s="11">
        <v>7920.0502191520318</v>
      </c>
      <c r="EX139" s="11">
        <v>8170.1976758281144</v>
      </c>
      <c r="EY139" s="11">
        <v>8253.8507761105539</v>
      </c>
      <c r="EZ139" s="11">
        <v>8427.0913450311855</v>
      </c>
      <c r="FA139" s="11">
        <v>8594.2438038042274</v>
      </c>
      <c r="FB139" s="11">
        <v>8676.6840382255305</v>
      </c>
      <c r="FC139" s="11">
        <v>8717.7247633272764</v>
      </c>
      <c r="FD139" s="11">
        <v>8771.4739760100674</v>
      </c>
      <c r="FE139" s="11">
        <v>8893.6135699383703</v>
      </c>
      <c r="FF139" s="11">
        <v>9065.0338004001496</v>
      </c>
      <c r="FG139" s="11">
        <v>9089.4518895774327</v>
      </c>
      <c r="FH139" s="11">
        <v>9132.4613225008943</v>
      </c>
      <c r="FI139" s="11">
        <v>9213.2517811949929</v>
      </c>
      <c r="FJ139" s="11">
        <v>9258.5529202091093</v>
      </c>
      <c r="FK139" s="11">
        <v>9276.9443705762678</v>
      </c>
      <c r="FL139" s="11">
        <v>9293.0114538271737</v>
      </c>
      <c r="FM139" s="11">
        <v>9300.2906392708373</v>
      </c>
      <c r="FN139" s="11">
        <v>9335.0232682876049</v>
      </c>
      <c r="FO139" s="11">
        <v>9357.4087411423534</v>
      </c>
      <c r="FP139" s="11">
        <v>9382.7990856108881</v>
      </c>
      <c r="FQ139" s="11">
        <v>9409.1385400335821</v>
      </c>
      <c r="FR139" s="11">
        <v>9421.1906549559717</v>
      </c>
      <c r="FS139" s="11">
        <v>9466.7581936920196</v>
      </c>
      <c r="FT139" s="11">
        <v>9539.1484753576369</v>
      </c>
      <c r="FU139" s="11">
        <v>9641.6738222451222</v>
      </c>
      <c r="FV139" s="11">
        <v>9779.017950426427</v>
      </c>
      <c r="FW139" s="11">
        <v>9821.434220159681</v>
      </c>
      <c r="FX139" s="11">
        <v>9838.135513969115</v>
      </c>
      <c r="FY139" s="11">
        <v>9857.4286615768779</v>
      </c>
      <c r="FZ139" s="11">
        <v>9874.2452191986067</v>
      </c>
      <c r="GA139" s="11">
        <v>9901.4547819486997</v>
      </c>
      <c r="GB139" s="11">
        <v>9922.9819174009899</v>
      </c>
      <c r="GC139" s="11">
        <v>9954.0976258923893</v>
      </c>
      <c r="GD139" s="11">
        <v>9988.1420165077998</v>
      </c>
      <c r="GE139" s="11">
        <v>10012.938672110253</v>
      </c>
      <c r="GF139" s="11">
        <v>10033.595547162446</v>
      </c>
      <c r="GG139" s="11">
        <v>10046.287288510401</v>
      </c>
      <c r="GH139" s="11">
        <v>10058.930188944694</v>
      </c>
      <c r="GI139" s="11">
        <v>10061.685839773543</v>
      </c>
      <c r="GJ139" s="11">
        <v>10069.693000556052</v>
      </c>
      <c r="GK139" s="11">
        <v>10072.225767656042</v>
      </c>
      <c r="GL139" s="11">
        <v>10085.43100008395</v>
      </c>
      <c r="GM139" s="11">
        <v>10068.550239778924</v>
      </c>
      <c r="GN139" s="11">
        <v>10074.736454623482</v>
      </c>
      <c r="GO139" s="11">
        <v>10079.642576567499</v>
      </c>
      <c r="GP139" s="11">
        <v>10084.992936379438</v>
      </c>
      <c r="GQ139" s="11">
        <v>10135.150250812301</v>
      </c>
      <c r="GR139" s="11">
        <v>10245.248897921485</v>
      </c>
      <c r="GS139" s="11">
        <v>10388.066699844365</v>
      </c>
      <c r="GT139" s="11">
        <v>10449.516134437868</v>
      </c>
      <c r="GU139" s="11">
        <v>10467.896842447322</v>
      </c>
      <c r="GV139" s="11">
        <v>10492.830609653456</v>
      </c>
      <c r="GW139" s="11">
        <v>10519.601462543904</v>
      </c>
      <c r="GX139" s="11">
        <v>10547.440830723548</v>
      </c>
      <c r="GY139" s="11">
        <v>10567.944609991304</v>
      </c>
      <c r="GZ139" s="11">
        <v>10713.159231175461</v>
      </c>
      <c r="HA139" s="11">
        <v>10734.226971408629</v>
      </c>
      <c r="HB139" s="11">
        <v>10749.920198918937</v>
      </c>
      <c r="HC139" s="11">
        <v>10766.345728825368</v>
      </c>
      <c r="HD139" s="11">
        <v>10778.514271849044</v>
      </c>
      <c r="HE139" s="11">
        <v>10786.519833673112</v>
      </c>
      <c r="HF139" s="11">
        <v>10772.164055953479</v>
      </c>
      <c r="HG139" s="11">
        <v>10808.0281462408</v>
      </c>
      <c r="HH139" s="11">
        <v>10805.218393617286</v>
      </c>
      <c r="HI139" s="11">
        <v>10824.937222917126</v>
      </c>
      <c r="HJ139" s="11">
        <v>10829.478183856889</v>
      </c>
      <c r="HK139" s="11">
        <v>10815.249208961885</v>
      </c>
      <c r="HL139" s="11">
        <v>10801.9635334499</v>
      </c>
      <c r="HM139" s="11">
        <v>10748.055877674638</v>
      </c>
      <c r="HN139" s="11">
        <v>10675.226257243699</v>
      </c>
      <c r="HO139" s="11">
        <v>10616.797962526314</v>
      </c>
      <c r="HP139" s="11">
        <v>10624.131374686811</v>
      </c>
      <c r="HQ139" s="11">
        <v>10611.127200117844</v>
      </c>
      <c r="HR139" s="11">
        <v>10507.120910763781</v>
      </c>
      <c r="HS139" s="11">
        <v>10501.959530384433</v>
      </c>
      <c r="HT139" s="11">
        <v>10503.380998434217</v>
      </c>
      <c r="HU139" s="11">
        <v>10459.233620469293</v>
      </c>
      <c r="HV139" s="11">
        <v>10453.396412270602</v>
      </c>
      <c r="HW139" s="11">
        <v>10453.196700018136</v>
      </c>
      <c r="HX139" s="11">
        <v>10458.037755011774</v>
      </c>
      <c r="HY139" s="11">
        <v>10464.465320736488</v>
      </c>
      <c r="HZ139" s="11">
        <v>10463.582721919323</v>
      </c>
      <c r="IA139" s="11">
        <v>10555.599234303039</v>
      </c>
      <c r="IB139" s="11">
        <v>10665.179016159778</v>
      </c>
      <c r="IC139" s="11">
        <v>10699.461477296431</v>
      </c>
      <c r="ID139" s="11">
        <v>10734.401411436105</v>
      </c>
      <c r="IE139" s="11">
        <v>10764.842637469441</v>
      </c>
      <c r="IF139" s="11">
        <v>10788.809487309522</v>
      </c>
      <c r="IG139" s="11">
        <v>10893.508794984076</v>
      </c>
      <c r="IH139" s="11">
        <v>10919.815974389829</v>
      </c>
      <c r="II139" s="11">
        <v>10956.832605345633</v>
      </c>
      <c r="IJ139" s="11">
        <v>10989.666307677073</v>
      </c>
      <c r="IK139" s="11">
        <v>11038.487673130592</v>
      </c>
      <c r="IL139" s="11">
        <v>11075.926791218846</v>
      </c>
      <c r="IM139" s="11">
        <v>11116.926617451812</v>
      </c>
      <c r="IN139" s="11">
        <v>11177.721404388481</v>
      </c>
      <c r="IO139" s="11">
        <v>11312.276911003804</v>
      </c>
      <c r="IP139" s="11">
        <v>11343.632583027649</v>
      </c>
      <c r="IQ139" s="11">
        <v>11342.116648052108</v>
      </c>
      <c r="IR139" s="11">
        <v>11389.92538944361</v>
      </c>
      <c r="IS139" s="11">
        <v>11451.607982184751</v>
      </c>
      <c r="IT139" s="11">
        <v>11488.088840226816</v>
      </c>
      <c r="IU139" s="11">
        <v>11509.229065980831</v>
      </c>
      <c r="IV139" s="11">
        <v>11525.566108350193</v>
      </c>
      <c r="IW139" s="11">
        <v>11530.894620254085</v>
      </c>
      <c r="IX139" s="11">
        <v>11540.412080816301</v>
      </c>
      <c r="IY139" s="11">
        <v>11559.767237170692</v>
      </c>
      <c r="IZ139" s="11">
        <v>11598.021107070694</v>
      </c>
      <c r="JA139" s="11">
        <v>11644.276268095444</v>
      </c>
      <c r="JB139" s="11">
        <v>11732.382922355064</v>
      </c>
      <c r="JC139" s="11">
        <v>11840.096435748903</v>
      </c>
      <c r="JD139" s="11">
        <v>11921.442572214779</v>
      </c>
      <c r="JE139" s="11">
        <v>11941.96712556025</v>
      </c>
      <c r="JF139" s="11">
        <v>11957.586502006563</v>
      </c>
      <c r="JG139" s="11">
        <v>11960.440759779864</v>
      </c>
      <c r="JH139" s="11">
        <v>12043.869779985902</v>
      </c>
      <c r="JI139" s="11">
        <v>12090.828793968145</v>
      </c>
      <c r="JJ139" s="11">
        <v>12099.207356850964</v>
      </c>
      <c r="JK139" s="11">
        <v>12064.187835913004</v>
      </c>
      <c r="JL139" s="11">
        <v>12106.644589823976</v>
      </c>
      <c r="JM139" s="11">
        <v>12102.558724647608</v>
      </c>
      <c r="JN139" s="11">
        <v>12044.349310296213</v>
      </c>
      <c r="JO139" s="11">
        <v>12147.414606839688</v>
      </c>
      <c r="JP139" s="11">
        <v>12239.360545986052</v>
      </c>
      <c r="JQ139" s="11">
        <v>12252.546981648733</v>
      </c>
      <c r="JR139" s="11">
        <v>12299.233013174477</v>
      </c>
      <c r="JS139" s="11">
        <v>12339.324485688019</v>
      </c>
      <c r="JT139" s="11">
        <v>12471.100725768529</v>
      </c>
      <c r="JU139" s="11">
        <v>12532.427515146897</v>
      </c>
      <c r="JV139" s="11">
        <v>12507.673831402115</v>
      </c>
      <c r="JW139" s="11">
        <v>12457.455614308014</v>
      </c>
      <c r="JX139" s="11">
        <v>12464.355269788801</v>
      </c>
      <c r="JY139" s="11">
        <v>12461.100810222477</v>
      </c>
      <c r="JZ139" s="11">
        <v>12451.973772389019</v>
      </c>
      <c r="KA139" s="11">
        <v>12446.429094667041</v>
      </c>
      <c r="KB139" s="11">
        <v>12443.001658813047</v>
      </c>
      <c r="KC139" s="11">
        <v>12431.24054046872</v>
      </c>
      <c r="KD139" s="11">
        <v>12416.702930404357</v>
      </c>
      <c r="KE139" s="11">
        <v>12412.520930932924</v>
      </c>
      <c r="KF139" s="11">
        <v>12419.790417483538</v>
      </c>
      <c r="KG139" s="11">
        <v>12419.406267517794</v>
      </c>
      <c r="KH139" s="11">
        <v>12431.932074979568</v>
      </c>
      <c r="KI139" s="11">
        <v>12428.799040342261</v>
      </c>
      <c r="KJ139" s="11">
        <v>12446.273580137449</v>
      </c>
      <c r="KK139" s="11">
        <v>12447.956030445448</v>
      </c>
      <c r="KL139" s="23"/>
      <c r="KM139" s="11">
        <f>SMALL(Tabela2[[#This Row],[1]:[285]],1)</f>
        <v>0.83458663983971793</v>
      </c>
      <c r="KN139" s="11">
        <f>MATCH(Tabela2[[#This Row],[1° menor]],Tabela2[[#This Row],[1]:[285]],0)</f>
        <v>1</v>
      </c>
      <c r="KO13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39" s="11">
        <f>VLOOKUP(Tabela2[[#This Row],[Shape]],shape!A:D,4,0)+VLOOKUP(Tabela2[[#This Row],[Shape]]+1,shape!A:E,5,0)*Tabela2[[#This Row],[% avanc]]</f>
        <v>3.8776556234191881</v>
      </c>
      <c r="KQ139" s="15">
        <f>Tabela2[[#This Row],[8686,881807]]/Tabela2[[#Headers],[8686,881807]]</f>
        <v>4.4638061269517033E-4</v>
      </c>
      <c r="KR139" s="11">
        <f>Tabela2[[#This Row],[8686,881807]]-KP138</f>
        <v>0</v>
      </c>
      <c r="KS139" s="11">
        <f>(Tabela2[[#This Row],[hora bus]]-H138)*86400</f>
        <v>44.999999832361937</v>
      </c>
      <c r="KT139" s="11">
        <f>Tabela2[[#This Row],[desloc]]/Tabela2[[#This Row],[seconds]]</f>
        <v>0</v>
      </c>
      <c r="KU139" s="11">
        <f>Tabela2[[#This Row],[spd m/s]]*3.6</f>
        <v>0</v>
      </c>
      <c r="KV139" s="23"/>
      <c r="KW139" s="22">
        <f t="shared" si="36"/>
        <v>0</v>
      </c>
      <c r="KX139" s="23">
        <f t="shared" si="37"/>
        <v>0.5</v>
      </c>
      <c r="KY139" s="23">
        <f t="shared" si="38"/>
        <v>1</v>
      </c>
      <c r="KZ139" s="23">
        <f t="shared" si="39"/>
        <v>26</v>
      </c>
      <c r="LA139" s="23">
        <f t="shared" si="40"/>
        <v>0</v>
      </c>
      <c r="LB139" s="23">
        <f t="shared" si="41"/>
        <v>1</v>
      </c>
      <c r="LC139" s="23">
        <f t="shared" si="42"/>
        <v>26</v>
      </c>
      <c r="LD139" s="23">
        <f t="shared" si="43"/>
        <v>0</v>
      </c>
      <c r="LE139" s="23">
        <f t="shared" si="44"/>
        <v>3.8776556234191881</v>
      </c>
      <c r="LF139" s="22">
        <f t="shared" si="53"/>
        <v>0</v>
      </c>
      <c r="LG139" s="23">
        <f t="shared" si="45"/>
        <v>0.5</v>
      </c>
      <c r="LH139" s="23">
        <f t="shared" si="46"/>
        <v>0.5</v>
      </c>
      <c r="LI139" s="23">
        <f t="shared" si="47"/>
        <v>8544.8116110658502</v>
      </c>
      <c r="LJ139" s="23">
        <f t="shared" si="48"/>
        <v>3.8776556234191881</v>
      </c>
      <c r="LK139" s="23">
        <f t="shared" si="49"/>
        <v>0.5</v>
      </c>
      <c r="LL139" s="23">
        <f t="shared" si="50"/>
        <v>0</v>
      </c>
      <c r="LM139" s="23">
        <f t="shared" si="51"/>
        <v>1</v>
      </c>
      <c r="LN139" s="23">
        <f t="shared" si="52"/>
        <v>1</v>
      </c>
    </row>
    <row r="140" spans="1:326" x14ac:dyDescent="0.25">
      <c r="A140" s="22">
        <v>122</v>
      </c>
      <c r="B140" s="22">
        <v>1</v>
      </c>
      <c r="C140" s="23" t="s">
        <v>1427</v>
      </c>
      <c r="D140" s="22">
        <v>332</v>
      </c>
      <c r="E140" s="24">
        <v>0.91805555555555551</v>
      </c>
      <c r="F140" s="23" t="s">
        <v>721</v>
      </c>
      <c r="G140" s="23" t="b">
        <v>1</v>
      </c>
      <c r="H140" s="25">
        <v>43538.918298611112</v>
      </c>
      <c r="I140" s="26" t="s">
        <v>681</v>
      </c>
      <c r="J140" s="23" t="s">
        <v>682</v>
      </c>
      <c r="K140" s="11">
        <f>IF(AND(Tabela2[[#This Row],[hora bus]]=H139,Tabela2[[#This Row],[lat bus]]=I139,Tabela2[[#This Row],[lon bus]]=J139),1,0)</f>
        <v>0</v>
      </c>
      <c r="L140" s="23"/>
      <c r="M140" s="11">
        <v>251</v>
      </c>
      <c r="N140" s="11">
        <v>0.83458663983971793</v>
      </c>
      <c r="O140" s="11">
        <v>1.3984196839489078</v>
      </c>
      <c r="P140" s="11">
        <v>9.4267941257220311</v>
      </c>
      <c r="Q140" s="11">
        <v>19.688773108132185</v>
      </c>
      <c r="R140" s="11">
        <v>75.195397337780264</v>
      </c>
      <c r="S140" s="11">
        <v>159.30451526494889</v>
      </c>
      <c r="T140" s="11">
        <v>180.18195583801287</v>
      </c>
      <c r="U140" s="11">
        <v>199.79338924508923</v>
      </c>
      <c r="V140" s="11">
        <v>211.09716553928146</v>
      </c>
      <c r="W140" s="11">
        <v>227.14293750271159</v>
      </c>
      <c r="X140" s="11">
        <v>239.59169647723874</v>
      </c>
      <c r="Y140" s="11">
        <v>250.11206903549589</v>
      </c>
      <c r="Z140" s="11">
        <v>275.30364977201225</v>
      </c>
      <c r="AA140" s="11">
        <v>294.46895517304961</v>
      </c>
      <c r="AB140" s="11">
        <v>320.19106785367666</v>
      </c>
      <c r="AC140" s="11">
        <v>332.17949791971603</v>
      </c>
      <c r="AD140" s="11">
        <v>348.04076670293443</v>
      </c>
      <c r="AE140" s="11">
        <v>372.23091522388552</v>
      </c>
      <c r="AF140" s="11">
        <v>373.05585750378327</v>
      </c>
      <c r="AG140" s="11">
        <v>433.84569918205443</v>
      </c>
      <c r="AH140" s="11">
        <v>469.02374511556127</v>
      </c>
      <c r="AI140" s="11">
        <v>499.67607388344703</v>
      </c>
      <c r="AJ140" s="11">
        <v>523.47830821792434</v>
      </c>
      <c r="AK140" s="11">
        <v>544.81141607945688</v>
      </c>
      <c r="AL140" s="11">
        <v>559.9004097040812</v>
      </c>
      <c r="AM140" s="11">
        <v>585.98771261657532</v>
      </c>
      <c r="AN140" s="11">
        <v>594.50788944836063</v>
      </c>
      <c r="AO140" s="11">
        <v>599.8950753359245</v>
      </c>
      <c r="AP140" s="11">
        <v>602.43355425919754</v>
      </c>
      <c r="AQ140" s="11">
        <v>609.53499398530153</v>
      </c>
      <c r="AR140" s="11">
        <v>609.5933977620092</v>
      </c>
      <c r="AS140" s="11">
        <v>603.71880286526709</v>
      </c>
      <c r="AT140" s="11">
        <v>609.45835281434404</v>
      </c>
      <c r="AU140" s="11">
        <v>613.60649452394352</v>
      </c>
      <c r="AV140" s="11">
        <v>605.61020293550882</v>
      </c>
      <c r="AW140" s="11">
        <v>608.32810058706082</v>
      </c>
      <c r="AX140" s="11">
        <v>622.97194103037293</v>
      </c>
      <c r="AY140" s="11">
        <v>642.28327131710535</v>
      </c>
      <c r="AZ140" s="11">
        <v>665.20596166221469</v>
      </c>
      <c r="BA140" s="11">
        <v>691.17393543887101</v>
      </c>
      <c r="BB140" s="11">
        <v>724.84333895562133</v>
      </c>
      <c r="BC140" s="11">
        <v>773.63812755161598</v>
      </c>
      <c r="BD140" s="11">
        <v>844.46226035941891</v>
      </c>
      <c r="BE140" s="11">
        <v>911.23618194706376</v>
      </c>
      <c r="BF140" s="11">
        <v>932.86527223275039</v>
      </c>
      <c r="BG140" s="11">
        <v>958.04135839229252</v>
      </c>
      <c r="BH140" s="11">
        <v>1001.7149381650798</v>
      </c>
      <c r="BI140" s="11">
        <v>1024.9959211584271</v>
      </c>
      <c r="BJ140" s="11">
        <v>1048.1727764714142</v>
      </c>
      <c r="BK140" s="11">
        <v>1080.0184074949607</v>
      </c>
      <c r="BL140" s="11">
        <v>1163.4808684345098</v>
      </c>
      <c r="BM140" s="11">
        <v>1429.3703496024175</v>
      </c>
      <c r="BN140" s="11">
        <v>1610.1385446972781</v>
      </c>
      <c r="BO140" s="11">
        <v>1664.0038873728233</v>
      </c>
      <c r="BP140" s="11">
        <v>1794.1242484398404</v>
      </c>
      <c r="BQ140" s="11">
        <v>1818.9378647754288</v>
      </c>
      <c r="BR140" s="11">
        <v>1920.5792764721948</v>
      </c>
      <c r="BS140" s="11">
        <v>2023.456323096907</v>
      </c>
      <c r="BT140" s="11">
        <v>2062.7199622631242</v>
      </c>
      <c r="BU140" s="11">
        <v>2093.7864244056359</v>
      </c>
      <c r="BV140" s="11">
        <v>2172.8574253488505</v>
      </c>
      <c r="BW140" s="11">
        <v>2191.8290547309048</v>
      </c>
      <c r="BX140" s="11">
        <v>2295.4935471481876</v>
      </c>
      <c r="BY140" s="11">
        <v>2324.6369620900828</v>
      </c>
      <c r="BZ140" s="11">
        <v>2412.5365562142952</v>
      </c>
      <c r="CA140" s="11">
        <v>2432.6327643351483</v>
      </c>
      <c r="CB140" s="11">
        <v>2466.8518007263533</v>
      </c>
      <c r="CC140" s="11">
        <v>2515.2508761381587</v>
      </c>
      <c r="CD140" s="11">
        <v>2622.1218445308405</v>
      </c>
      <c r="CE140" s="11">
        <v>2708.3090496803202</v>
      </c>
      <c r="CF140" s="11">
        <v>2796.8178431894862</v>
      </c>
      <c r="CG140" s="11">
        <v>2873.8082765070517</v>
      </c>
      <c r="CH140" s="11">
        <v>3061.6775590172806</v>
      </c>
      <c r="CI140" s="11">
        <v>3133.3825096557152</v>
      </c>
      <c r="CJ140" s="11">
        <v>3320.0285201183906</v>
      </c>
      <c r="CK140" s="11">
        <v>3391.2986814978881</v>
      </c>
      <c r="CL140" s="11">
        <v>3478.6413522149041</v>
      </c>
      <c r="CM140" s="11">
        <v>3505.4667594392477</v>
      </c>
      <c r="CN140" s="11">
        <v>3552.1278475871927</v>
      </c>
      <c r="CO140" s="11">
        <v>3608.1458168222821</v>
      </c>
      <c r="CP140" s="11">
        <v>3687.4332746012733</v>
      </c>
      <c r="CQ140" s="11">
        <v>3737.1928476528274</v>
      </c>
      <c r="CR140" s="11">
        <v>3929.1744458657076</v>
      </c>
      <c r="CS140" s="11">
        <v>4104.0052570842136</v>
      </c>
      <c r="CT140" s="11">
        <v>4176.4577406368426</v>
      </c>
      <c r="CU140" s="11">
        <v>4203.4628929622522</v>
      </c>
      <c r="CV140" s="11">
        <v>4243.0993420587138</v>
      </c>
      <c r="CW140" s="11">
        <v>4338.9296512059445</v>
      </c>
      <c r="CX140" s="11">
        <v>4464.5231926731885</v>
      </c>
      <c r="CY140" s="11">
        <v>4524.2760657256158</v>
      </c>
      <c r="CZ140" s="11">
        <v>4578.6984197787751</v>
      </c>
      <c r="DA140" s="11">
        <v>4625.9862234456259</v>
      </c>
      <c r="DB140" s="11">
        <v>4670.5685961378485</v>
      </c>
      <c r="DC140" s="11">
        <v>4713.1890396674316</v>
      </c>
      <c r="DD140" s="11">
        <v>4798.4137717572912</v>
      </c>
      <c r="DE140" s="11">
        <v>4807.037159512015</v>
      </c>
      <c r="DF140" s="11">
        <v>4833.3595568537676</v>
      </c>
      <c r="DG140" s="11">
        <v>4837.4660928582471</v>
      </c>
      <c r="DH140" s="11">
        <v>4868.9105840188495</v>
      </c>
      <c r="DI140" s="11">
        <v>4890.8441073800923</v>
      </c>
      <c r="DJ140" s="11">
        <v>4933.7892254471935</v>
      </c>
      <c r="DK140" s="11">
        <v>5000.7579650678817</v>
      </c>
      <c r="DL140" s="11">
        <v>5355.0982520495172</v>
      </c>
      <c r="DM140" s="11">
        <v>5481.4636259201425</v>
      </c>
      <c r="DN140" s="11">
        <v>5566.547527242612</v>
      </c>
      <c r="DO140" s="11">
        <v>5659.2630610073802</v>
      </c>
      <c r="DP140" s="11">
        <v>5693.1558385127737</v>
      </c>
      <c r="DQ140" s="11">
        <v>5776.9445825899438</v>
      </c>
      <c r="DR140" s="11">
        <v>5792.6247187292447</v>
      </c>
      <c r="DS140" s="11">
        <v>5803.4741841190025</v>
      </c>
      <c r="DT140" s="11">
        <v>5813.7715248560444</v>
      </c>
      <c r="DU140" s="11">
        <v>5824.9346720622971</v>
      </c>
      <c r="DV140" s="11">
        <v>5825.1745121438535</v>
      </c>
      <c r="DW140" s="11">
        <v>5821.2504329611656</v>
      </c>
      <c r="DX140" s="11">
        <v>5744.9467721272558</v>
      </c>
      <c r="DY140" s="11">
        <v>5825.3656271915142</v>
      </c>
      <c r="DZ140" s="11">
        <v>5822.8710960649087</v>
      </c>
      <c r="EA140" s="11">
        <v>5848.1092840949059</v>
      </c>
      <c r="EB140" s="11">
        <v>5986.6876289379934</v>
      </c>
      <c r="EC140" s="11">
        <v>6020.0909995452303</v>
      </c>
      <c r="ED140" s="11">
        <v>6207.0095294329822</v>
      </c>
      <c r="EE140" s="11">
        <v>6268.6393389472287</v>
      </c>
      <c r="EF140" s="11">
        <v>6478.5792596829533</v>
      </c>
      <c r="EG140" s="11">
        <v>6641.8090630503166</v>
      </c>
      <c r="EH140" s="11">
        <v>6783.6444952193469</v>
      </c>
      <c r="EI140" s="11">
        <v>6896.9965306641579</v>
      </c>
      <c r="EJ140" s="11">
        <v>6959.1088579445704</v>
      </c>
      <c r="EK140" s="11">
        <v>7002.153431776841</v>
      </c>
      <c r="EL140" s="11">
        <v>7073.1953672712252</v>
      </c>
      <c r="EM140" s="11">
        <v>7075.3262845401323</v>
      </c>
      <c r="EN140" s="11">
        <v>7151.6879619664223</v>
      </c>
      <c r="EO140" s="11">
        <v>7240.8180322916714</v>
      </c>
      <c r="EP140" s="11">
        <v>7286.4661372792516</v>
      </c>
      <c r="EQ140" s="11">
        <v>7427.4147993236202</v>
      </c>
      <c r="ER140" s="11">
        <v>7503.528752018271</v>
      </c>
      <c r="ES140" s="11">
        <v>7641.9445001082595</v>
      </c>
      <c r="ET140" s="11">
        <v>7706.9969287432486</v>
      </c>
      <c r="EU140" s="11">
        <v>7783.839371621817</v>
      </c>
      <c r="EV140" s="11">
        <v>7848.003579749442</v>
      </c>
      <c r="EW140" s="11">
        <v>7920.0502191520318</v>
      </c>
      <c r="EX140" s="11">
        <v>8170.1976758281144</v>
      </c>
      <c r="EY140" s="11">
        <v>8253.8507761105539</v>
      </c>
      <c r="EZ140" s="11">
        <v>8427.0913450311855</v>
      </c>
      <c r="FA140" s="11">
        <v>8594.2438038042274</v>
      </c>
      <c r="FB140" s="11">
        <v>8676.6840382255305</v>
      </c>
      <c r="FC140" s="11">
        <v>8717.7247633272764</v>
      </c>
      <c r="FD140" s="11">
        <v>8771.4739760100674</v>
      </c>
      <c r="FE140" s="11">
        <v>8893.6135699383703</v>
      </c>
      <c r="FF140" s="11">
        <v>9065.0338004001496</v>
      </c>
      <c r="FG140" s="11">
        <v>9089.4518895774327</v>
      </c>
      <c r="FH140" s="11">
        <v>9132.4613225008943</v>
      </c>
      <c r="FI140" s="11">
        <v>9213.2517811949929</v>
      </c>
      <c r="FJ140" s="11">
        <v>9258.5529202091093</v>
      </c>
      <c r="FK140" s="11">
        <v>9276.9443705762678</v>
      </c>
      <c r="FL140" s="11">
        <v>9293.0114538271737</v>
      </c>
      <c r="FM140" s="11">
        <v>9300.2906392708373</v>
      </c>
      <c r="FN140" s="11">
        <v>9335.0232682876049</v>
      </c>
      <c r="FO140" s="11">
        <v>9357.4087411423534</v>
      </c>
      <c r="FP140" s="11">
        <v>9382.7990856108881</v>
      </c>
      <c r="FQ140" s="11">
        <v>9409.1385400335821</v>
      </c>
      <c r="FR140" s="11">
        <v>9421.1906549559717</v>
      </c>
      <c r="FS140" s="11">
        <v>9466.7581936920196</v>
      </c>
      <c r="FT140" s="11">
        <v>9539.1484753576369</v>
      </c>
      <c r="FU140" s="11">
        <v>9641.6738222451222</v>
      </c>
      <c r="FV140" s="11">
        <v>9779.017950426427</v>
      </c>
      <c r="FW140" s="11">
        <v>9821.434220159681</v>
      </c>
      <c r="FX140" s="11">
        <v>9838.135513969115</v>
      </c>
      <c r="FY140" s="11">
        <v>9857.4286615768779</v>
      </c>
      <c r="FZ140" s="11">
        <v>9874.2452191986067</v>
      </c>
      <c r="GA140" s="11">
        <v>9901.4547819486997</v>
      </c>
      <c r="GB140" s="11">
        <v>9922.9819174009899</v>
      </c>
      <c r="GC140" s="11">
        <v>9954.0976258923893</v>
      </c>
      <c r="GD140" s="11">
        <v>9988.1420165077998</v>
      </c>
      <c r="GE140" s="11">
        <v>10012.938672110253</v>
      </c>
      <c r="GF140" s="11">
        <v>10033.595547162446</v>
      </c>
      <c r="GG140" s="11">
        <v>10046.287288510401</v>
      </c>
      <c r="GH140" s="11">
        <v>10058.930188944694</v>
      </c>
      <c r="GI140" s="11">
        <v>10061.685839773543</v>
      </c>
      <c r="GJ140" s="11">
        <v>10069.693000556052</v>
      </c>
      <c r="GK140" s="11">
        <v>10072.225767656042</v>
      </c>
      <c r="GL140" s="11">
        <v>10085.43100008395</v>
      </c>
      <c r="GM140" s="11">
        <v>10068.550239778924</v>
      </c>
      <c r="GN140" s="11">
        <v>10074.736454623482</v>
      </c>
      <c r="GO140" s="11">
        <v>10079.642576567499</v>
      </c>
      <c r="GP140" s="11">
        <v>10084.992936379438</v>
      </c>
      <c r="GQ140" s="11">
        <v>10135.150250812301</v>
      </c>
      <c r="GR140" s="11">
        <v>10245.248897921485</v>
      </c>
      <c r="GS140" s="11">
        <v>10388.066699844365</v>
      </c>
      <c r="GT140" s="11">
        <v>10449.516134437868</v>
      </c>
      <c r="GU140" s="11">
        <v>10467.896842447322</v>
      </c>
      <c r="GV140" s="11">
        <v>10492.830609653456</v>
      </c>
      <c r="GW140" s="11">
        <v>10519.601462543904</v>
      </c>
      <c r="GX140" s="11">
        <v>10547.440830723548</v>
      </c>
      <c r="GY140" s="11">
        <v>10567.944609991304</v>
      </c>
      <c r="GZ140" s="11">
        <v>10713.159231175461</v>
      </c>
      <c r="HA140" s="11">
        <v>10734.226971408629</v>
      </c>
      <c r="HB140" s="11">
        <v>10749.920198918937</v>
      </c>
      <c r="HC140" s="11">
        <v>10766.345728825368</v>
      </c>
      <c r="HD140" s="11">
        <v>10778.514271849044</v>
      </c>
      <c r="HE140" s="11">
        <v>10786.519833673112</v>
      </c>
      <c r="HF140" s="11">
        <v>10772.164055953479</v>
      </c>
      <c r="HG140" s="11">
        <v>10808.0281462408</v>
      </c>
      <c r="HH140" s="11">
        <v>10805.218393617286</v>
      </c>
      <c r="HI140" s="11">
        <v>10824.937222917126</v>
      </c>
      <c r="HJ140" s="11">
        <v>10829.478183856889</v>
      </c>
      <c r="HK140" s="11">
        <v>10815.249208961885</v>
      </c>
      <c r="HL140" s="11">
        <v>10801.9635334499</v>
      </c>
      <c r="HM140" s="11">
        <v>10748.055877674638</v>
      </c>
      <c r="HN140" s="11">
        <v>10675.226257243699</v>
      </c>
      <c r="HO140" s="11">
        <v>10616.797962526314</v>
      </c>
      <c r="HP140" s="11">
        <v>10624.131374686811</v>
      </c>
      <c r="HQ140" s="11">
        <v>10611.127200117844</v>
      </c>
      <c r="HR140" s="11">
        <v>10507.120910763781</v>
      </c>
      <c r="HS140" s="11">
        <v>10501.959530384433</v>
      </c>
      <c r="HT140" s="11">
        <v>10503.380998434217</v>
      </c>
      <c r="HU140" s="11">
        <v>10459.233620469293</v>
      </c>
      <c r="HV140" s="11">
        <v>10453.396412270602</v>
      </c>
      <c r="HW140" s="11">
        <v>10453.196700018136</v>
      </c>
      <c r="HX140" s="11">
        <v>10458.037755011774</v>
      </c>
      <c r="HY140" s="11">
        <v>10464.465320736488</v>
      </c>
      <c r="HZ140" s="11">
        <v>10463.582721919323</v>
      </c>
      <c r="IA140" s="11">
        <v>10555.599234303039</v>
      </c>
      <c r="IB140" s="11">
        <v>10665.179016159778</v>
      </c>
      <c r="IC140" s="11">
        <v>10699.461477296431</v>
      </c>
      <c r="ID140" s="11">
        <v>10734.401411436105</v>
      </c>
      <c r="IE140" s="11">
        <v>10764.842637469441</v>
      </c>
      <c r="IF140" s="11">
        <v>10788.809487309522</v>
      </c>
      <c r="IG140" s="11">
        <v>10893.508794984076</v>
      </c>
      <c r="IH140" s="11">
        <v>10919.815974389829</v>
      </c>
      <c r="II140" s="11">
        <v>10956.832605345633</v>
      </c>
      <c r="IJ140" s="11">
        <v>10989.666307677073</v>
      </c>
      <c r="IK140" s="11">
        <v>11038.487673130592</v>
      </c>
      <c r="IL140" s="11">
        <v>11075.926791218846</v>
      </c>
      <c r="IM140" s="11">
        <v>11116.926617451812</v>
      </c>
      <c r="IN140" s="11">
        <v>11177.721404388481</v>
      </c>
      <c r="IO140" s="11">
        <v>11312.276911003804</v>
      </c>
      <c r="IP140" s="11">
        <v>11343.632583027649</v>
      </c>
      <c r="IQ140" s="11">
        <v>11342.116648052108</v>
      </c>
      <c r="IR140" s="11">
        <v>11389.92538944361</v>
      </c>
      <c r="IS140" s="11">
        <v>11451.607982184751</v>
      </c>
      <c r="IT140" s="11">
        <v>11488.088840226816</v>
      </c>
      <c r="IU140" s="11">
        <v>11509.229065980831</v>
      </c>
      <c r="IV140" s="11">
        <v>11525.566108350193</v>
      </c>
      <c r="IW140" s="11">
        <v>11530.894620254085</v>
      </c>
      <c r="IX140" s="11">
        <v>11540.412080816301</v>
      </c>
      <c r="IY140" s="11">
        <v>11559.767237170692</v>
      </c>
      <c r="IZ140" s="11">
        <v>11598.021107070694</v>
      </c>
      <c r="JA140" s="11">
        <v>11644.276268095444</v>
      </c>
      <c r="JB140" s="11">
        <v>11732.382922355064</v>
      </c>
      <c r="JC140" s="11">
        <v>11840.096435748903</v>
      </c>
      <c r="JD140" s="11">
        <v>11921.442572214779</v>
      </c>
      <c r="JE140" s="11">
        <v>11941.96712556025</v>
      </c>
      <c r="JF140" s="11">
        <v>11957.586502006563</v>
      </c>
      <c r="JG140" s="11">
        <v>11960.440759779864</v>
      </c>
      <c r="JH140" s="11">
        <v>12043.869779985902</v>
      </c>
      <c r="JI140" s="11">
        <v>12090.828793968145</v>
      </c>
      <c r="JJ140" s="11">
        <v>12099.207356850964</v>
      </c>
      <c r="JK140" s="11">
        <v>12064.187835913004</v>
      </c>
      <c r="JL140" s="11">
        <v>12106.644589823976</v>
      </c>
      <c r="JM140" s="11">
        <v>12102.558724647608</v>
      </c>
      <c r="JN140" s="11">
        <v>12044.349310296213</v>
      </c>
      <c r="JO140" s="11">
        <v>12147.414606839688</v>
      </c>
      <c r="JP140" s="11">
        <v>12239.360545986052</v>
      </c>
      <c r="JQ140" s="11">
        <v>12252.546981648733</v>
      </c>
      <c r="JR140" s="11">
        <v>12299.233013174477</v>
      </c>
      <c r="JS140" s="11">
        <v>12339.324485688019</v>
      </c>
      <c r="JT140" s="11">
        <v>12471.100725768529</v>
      </c>
      <c r="JU140" s="11">
        <v>12532.427515146897</v>
      </c>
      <c r="JV140" s="11">
        <v>12507.673831402115</v>
      </c>
      <c r="JW140" s="11">
        <v>12457.455614308014</v>
      </c>
      <c r="JX140" s="11">
        <v>12464.355269788801</v>
      </c>
      <c r="JY140" s="11">
        <v>12461.100810222477</v>
      </c>
      <c r="JZ140" s="11">
        <v>12451.973772389019</v>
      </c>
      <c r="KA140" s="11">
        <v>12446.429094667041</v>
      </c>
      <c r="KB140" s="11">
        <v>12443.001658813047</v>
      </c>
      <c r="KC140" s="11">
        <v>12431.24054046872</v>
      </c>
      <c r="KD140" s="11">
        <v>12416.702930404357</v>
      </c>
      <c r="KE140" s="11">
        <v>12412.520930932924</v>
      </c>
      <c r="KF140" s="11">
        <v>12419.790417483538</v>
      </c>
      <c r="KG140" s="11">
        <v>12419.406267517794</v>
      </c>
      <c r="KH140" s="11">
        <v>12431.932074979568</v>
      </c>
      <c r="KI140" s="11">
        <v>12428.799040342261</v>
      </c>
      <c r="KJ140" s="11">
        <v>12446.273580137449</v>
      </c>
      <c r="KK140" s="11">
        <v>12447.956030445448</v>
      </c>
      <c r="KL140" s="23"/>
      <c r="KM140" s="11">
        <f>SMALL(Tabela2[[#This Row],[1]:[285]],1)</f>
        <v>0.83458663983971793</v>
      </c>
      <c r="KN140" s="11">
        <f>MATCH(Tabela2[[#This Row],[1° menor]],Tabela2[[#This Row],[1]:[285]],0)</f>
        <v>1</v>
      </c>
      <c r="KO14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40" s="11">
        <f>VLOOKUP(Tabela2[[#This Row],[Shape]],shape!A:D,4,0)+VLOOKUP(Tabela2[[#This Row],[Shape]]+1,shape!A:E,5,0)*Tabela2[[#This Row],[% avanc]]</f>
        <v>3.8776556234191881</v>
      </c>
      <c r="KQ140" s="15">
        <f>Tabela2[[#This Row],[8686,881807]]/Tabela2[[#Headers],[8686,881807]]</f>
        <v>4.4638061269517033E-4</v>
      </c>
      <c r="KR140" s="11">
        <f>Tabela2[[#This Row],[8686,881807]]-KP139</f>
        <v>0</v>
      </c>
      <c r="KS140" s="11">
        <f>(Tabela2[[#This Row],[hora bus]]-H139)*86400</f>
        <v>44.000000227242708</v>
      </c>
      <c r="KT140" s="11">
        <f>Tabela2[[#This Row],[desloc]]/Tabela2[[#This Row],[seconds]]</f>
        <v>0</v>
      </c>
      <c r="KU140" s="11">
        <f>Tabela2[[#This Row],[spd m/s]]*3.6</f>
        <v>0</v>
      </c>
      <c r="KV140" s="23"/>
      <c r="KW140" s="22">
        <f t="shared" si="36"/>
        <v>0</v>
      </c>
      <c r="KX140" s="23">
        <f t="shared" si="37"/>
        <v>0.5</v>
      </c>
      <c r="KY140" s="23">
        <f t="shared" si="38"/>
        <v>1</v>
      </c>
      <c r="KZ140" s="23">
        <f t="shared" si="39"/>
        <v>25</v>
      </c>
      <c r="LA140" s="23">
        <f t="shared" si="40"/>
        <v>0</v>
      </c>
      <c r="LB140" s="23">
        <f t="shared" si="41"/>
        <v>1</v>
      </c>
      <c r="LC140" s="23">
        <f t="shared" si="42"/>
        <v>25</v>
      </c>
      <c r="LD140" s="23">
        <f t="shared" si="43"/>
        <v>0</v>
      </c>
      <c r="LE140" s="23">
        <f t="shared" si="44"/>
        <v>3.8776556234191881</v>
      </c>
      <c r="LF140" s="22">
        <f t="shared" si="53"/>
        <v>0</v>
      </c>
      <c r="LG140" s="23">
        <f t="shared" si="45"/>
        <v>0.5</v>
      </c>
      <c r="LH140" s="23">
        <f t="shared" si="46"/>
        <v>0.5</v>
      </c>
      <c r="LI140" s="23">
        <f t="shared" si="47"/>
        <v>8544.8116110658502</v>
      </c>
      <c r="LJ140" s="23">
        <f t="shared" si="48"/>
        <v>3.8776556234191881</v>
      </c>
      <c r="LK140" s="23">
        <f t="shared" si="49"/>
        <v>0.5</v>
      </c>
      <c r="LL140" s="23">
        <f t="shared" si="50"/>
        <v>0</v>
      </c>
      <c r="LM140" s="23">
        <f t="shared" si="51"/>
        <v>1</v>
      </c>
      <c r="LN140" s="23">
        <f t="shared" si="52"/>
        <v>1</v>
      </c>
    </row>
    <row r="141" spans="1:326" x14ac:dyDescent="0.25">
      <c r="A141" s="22">
        <v>123</v>
      </c>
      <c r="B141" s="22">
        <v>1</v>
      </c>
      <c r="C141" s="23" t="s">
        <v>1428</v>
      </c>
      <c r="D141" s="22">
        <v>332</v>
      </c>
      <c r="E141" s="24">
        <v>0.91874999999999996</v>
      </c>
      <c r="F141" s="23" t="s">
        <v>721</v>
      </c>
      <c r="G141" s="23" t="b">
        <v>1</v>
      </c>
      <c r="H141" s="25">
        <v>43538.918819444443</v>
      </c>
      <c r="I141" s="26" t="s">
        <v>681</v>
      </c>
      <c r="J141" s="23" t="s">
        <v>682</v>
      </c>
      <c r="K141" s="11">
        <f>IF(AND(Tabela2[[#This Row],[hora bus]]=H140,Tabela2[[#This Row],[lat bus]]=I140,Tabela2[[#This Row],[lon bus]]=J140),1,0)</f>
        <v>0</v>
      </c>
      <c r="L141" s="23"/>
      <c r="M141" s="11">
        <v>257</v>
      </c>
      <c r="N141" s="11">
        <v>0.83458663983971793</v>
      </c>
      <c r="O141" s="11">
        <v>1.3984196839489078</v>
      </c>
      <c r="P141" s="11">
        <v>9.4267941257220311</v>
      </c>
      <c r="Q141" s="11">
        <v>19.688773108132185</v>
      </c>
      <c r="R141" s="11">
        <v>75.195397337780264</v>
      </c>
      <c r="S141" s="11">
        <v>159.30451526494889</v>
      </c>
      <c r="T141" s="11">
        <v>180.18195583801287</v>
      </c>
      <c r="U141" s="11">
        <v>199.79338924508923</v>
      </c>
      <c r="V141" s="11">
        <v>211.09716553928146</v>
      </c>
      <c r="W141" s="11">
        <v>227.14293750271159</v>
      </c>
      <c r="X141" s="11">
        <v>239.59169647723874</v>
      </c>
      <c r="Y141" s="11">
        <v>250.11206903549589</v>
      </c>
      <c r="Z141" s="11">
        <v>275.30364977201225</v>
      </c>
      <c r="AA141" s="11">
        <v>294.46895517304961</v>
      </c>
      <c r="AB141" s="11">
        <v>320.19106785367666</v>
      </c>
      <c r="AC141" s="11">
        <v>332.17949791971603</v>
      </c>
      <c r="AD141" s="11">
        <v>348.04076670293443</v>
      </c>
      <c r="AE141" s="11">
        <v>372.23091522388552</v>
      </c>
      <c r="AF141" s="11">
        <v>373.05585750378327</v>
      </c>
      <c r="AG141" s="11">
        <v>433.84569918205443</v>
      </c>
      <c r="AH141" s="11">
        <v>469.02374511556127</v>
      </c>
      <c r="AI141" s="11">
        <v>499.67607388344703</v>
      </c>
      <c r="AJ141" s="11">
        <v>523.47830821792434</v>
      </c>
      <c r="AK141" s="11">
        <v>544.81141607945688</v>
      </c>
      <c r="AL141" s="11">
        <v>559.9004097040812</v>
      </c>
      <c r="AM141" s="11">
        <v>585.98771261657532</v>
      </c>
      <c r="AN141" s="11">
        <v>594.50788944836063</v>
      </c>
      <c r="AO141" s="11">
        <v>599.8950753359245</v>
      </c>
      <c r="AP141" s="11">
        <v>602.43355425919754</v>
      </c>
      <c r="AQ141" s="11">
        <v>609.53499398530153</v>
      </c>
      <c r="AR141" s="11">
        <v>609.5933977620092</v>
      </c>
      <c r="AS141" s="11">
        <v>603.71880286526709</v>
      </c>
      <c r="AT141" s="11">
        <v>609.45835281434404</v>
      </c>
      <c r="AU141" s="11">
        <v>613.60649452394352</v>
      </c>
      <c r="AV141" s="11">
        <v>605.61020293550882</v>
      </c>
      <c r="AW141" s="11">
        <v>608.32810058706082</v>
      </c>
      <c r="AX141" s="11">
        <v>622.97194103037293</v>
      </c>
      <c r="AY141" s="11">
        <v>642.28327131710535</v>
      </c>
      <c r="AZ141" s="11">
        <v>665.20596166221469</v>
      </c>
      <c r="BA141" s="11">
        <v>691.17393543887101</v>
      </c>
      <c r="BB141" s="11">
        <v>724.84333895562133</v>
      </c>
      <c r="BC141" s="11">
        <v>773.63812755161598</v>
      </c>
      <c r="BD141" s="11">
        <v>844.46226035941891</v>
      </c>
      <c r="BE141" s="11">
        <v>911.23618194706376</v>
      </c>
      <c r="BF141" s="11">
        <v>932.86527223275039</v>
      </c>
      <c r="BG141" s="11">
        <v>958.04135839229252</v>
      </c>
      <c r="BH141" s="11">
        <v>1001.7149381650798</v>
      </c>
      <c r="BI141" s="11">
        <v>1024.9959211584271</v>
      </c>
      <c r="BJ141" s="11">
        <v>1048.1727764714142</v>
      </c>
      <c r="BK141" s="11">
        <v>1080.0184074949607</v>
      </c>
      <c r="BL141" s="11">
        <v>1163.4808684345098</v>
      </c>
      <c r="BM141" s="11">
        <v>1429.3703496024175</v>
      </c>
      <c r="BN141" s="11">
        <v>1610.1385446972781</v>
      </c>
      <c r="BO141" s="11">
        <v>1664.0038873728233</v>
      </c>
      <c r="BP141" s="11">
        <v>1794.1242484398404</v>
      </c>
      <c r="BQ141" s="11">
        <v>1818.9378647754288</v>
      </c>
      <c r="BR141" s="11">
        <v>1920.5792764721948</v>
      </c>
      <c r="BS141" s="11">
        <v>2023.456323096907</v>
      </c>
      <c r="BT141" s="11">
        <v>2062.7199622631242</v>
      </c>
      <c r="BU141" s="11">
        <v>2093.7864244056359</v>
      </c>
      <c r="BV141" s="11">
        <v>2172.8574253488505</v>
      </c>
      <c r="BW141" s="11">
        <v>2191.8290547309048</v>
      </c>
      <c r="BX141" s="11">
        <v>2295.4935471481876</v>
      </c>
      <c r="BY141" s="11">
        <v>2324.6369620900828</v>
      </c>
      <c r="BZ141" s="11">
        <v>2412.5365562142952</v>
      </c>
      <c r="CA141" s="11">
        <v>2432.6327643351483</v>
      </c>
      <c r="CB141" s="11">
        <v>2466.8518007263533</v>
      </c>
      <c r="CC141" s="11">
        <v>2515.2508761381587</v>
      </c>
      <c r="CD141" s="11">
        <v>2622.1218445308405</v>
      </c>
      <c r="CE141" s="11">
        <v>2708.3090496803202</v>
      </c>
      <c r="CF141" s="11">
        <v>2796.8178431894862</v>
      </c>
      <c r="CG141" s="11">
        <v>2873.8082765070517</v>
      </c>
      <c r="CH141" s="11">
        <v>3061.6775590172806</v>
      </c>
      <c r="CI141" s="11">
        <v>3133.3825096557152</v>
      </c>
      <c r="CJ141" s="11">
        <v>3320.0285201183906</v>
      </c>
      <c r="CK141" s="11">
        <v>3391.2986814978881</v>
      </c>
      <c r="CL141" s="11">
        <v>3478.6413522149041</v>
      </c>
      <c r="CM141" s="11">
        <v>3505.4667594392477</v>
      </c>
      <c r="CN141" s="11">
        <v>3552.1278475871927</v>
      </c>
      <c r="CO141" s="11">
        <v>3608.1458168222821</v>
      </c>
      <c r="CP141" s="11">
        <v>3687.4332746012733</v>
      </c>
      <c r="CQ141" s="11">
        <v>3737.1928476528274</v>
      </c>
      <c r="CR141" s="11">
        <v>3929.1744458657076</v>
      </c>
      <c r="CS141" s="11">
        <v>4104.0052570842136</v>
      </c>
      <c r="CT141" s="11">
        <v>4176.4577406368426</v>
      </c>
      <c r="CU141" s="11">
        <v>4203.4628929622522</v>
      </c>
      <c r="CV141" s="11">
        <v>4243.0993420587138</v>
      </c>
      <c r="CW141" s="11">
        <v>4338.9296512059445</v>
      </c>
      <c r="CX141" s="11">
        <v>4464.5231926731885</v>
      </c>
      <c r="CY141" s="11">
        <v>4524.2760657256158</v>
      </c>
      <c r="CZ141" s="11">
        <v>4578.6984197787751</v>
      </c>
      <c r="DA141" s="11">
        <v>4625.9862234456259</v>
      </c>
      <c r="DB141" s="11">
        <v>4670.5685961378485</v>
      </c>
      <c r="DC141" s="11">
        <v>4713.1890396674316</v>
      </c>
      <c r="DD141" s="11">
        <v>4798.4137717572912</v>
      </c>
      <c r="DE141" s="11">
        <v>4807.037159512015</v>
      </c>
      <c r="DF141" s="11">
        <v>4833.3595568537676</v>
      </c>
      <c r="DG141" s="11">
        <v>4837.4660928582471</v>
      </c>
      <c r="DH141" s="11">
        <v>4868.9105840188495</v>
      </c>
      <c r="DI141" s="11">
        <v>4890.8441073800923</v>
      </c>
      <c r="DJ141" s="11">
        <v>4933.7892254471935</v>
      </c>
      <c r="DK141" s="11">
        <v>5000.7579650678817</v>
      </c>
      <c r="DL141" s="11">
        <v>5355.0982520495172</v>
      </c>
      <c r="DM141" s="11">
        <v>5481.4636259201425</v>
      </c>
      <c r="DN141" s="11">
        <v>5566.547527242612</v>
      </c>
      <c r="DO141" s="11">
        <v>5659.2630610073802</v>
      </c>
      <c r="DP141" s="11">
        <v>5693.1558385127737</v>
      </c>
      <c r="DQ141" s="11">
        <v>5776.9445825899438</v>
      </c>
      <c r="DR141" s="11">
        <v>5792.6247187292447</v>
      </c>
      <c r="DS141" s="11">
        <v>5803.4741841190025</v>
      </c>
      <c r="DT141" s="11">
        <v>5813.7715248560444</v>
      </c>
      <c r="DU141" s="11">
        <v>5824.9346720622971</v>
      </c>
      <c r="DV141" s="11">
        <v>5825.1745121438535</v>
      </c>
      <c r="DW141" s="11">
        <v>5821.2504329611656</v>
      </c>
      <c r="DX141" s="11">
        <v>5744.9467721272558</v>
      </c>
      <c r="DY141" s="11">
        <v>5825.3656271915142</v>
      </c>
      <c r="DZ141" s="11">
        <v>5822.8710960649087</v>
      </c>
      <c r="EA141" s="11">
        <v>5848.1092840949059</v>
      </c>
      <c r="EB141" s="11">
        <v>5986.6876289379934</v>
      </c>
      <c r="EC141" s="11">
        <v>6020.0909995452303</v>
      </c>
      <c r="ED141" s="11">
        <v>6207.0095294329822</v>
      </c>
      <c r="EE141" s="11">
        <v>6268.6393389472287</v>
      </c>
      <c r="EF141" s="11">
        <v>6478.5792596829533</v>
      </c>
      <c r="EG141" s="11">
        <v>6641.8090630503166</v>
      </c>
      <c r="EH141" s="11">
        <v>6783.6444952193469</v>
      </c>
      <c r="EI141" s="11">
        <v>6896.9965306641579</v>
      </c>
      <c r="EJ141" s="11">
        <v>6959.1088579445704</v>
      </c>
      <c r="EK141" s="11">
        <v>7002.153431776841</v>
      </c>
      <c r="EL141" s="11">
        <v>7073.1953672712252</v>
      </c>
      <c r="EM141" s="11">
        <v>7075.3262845401323</v>
      </c>
      <c r="EN141" s="11">
        <v>7151.6879619664223</v>
      </c>
      <c r="EO141" s="11">
        <v>7240.8180322916714</v>
      </c>
      <c r="EP141" s="11">
        <v>7286.4661372792516</v>
      </c>
      <c r="EQ141" s="11">
        <v>7427.4147993236202</v>
      </c>
      <c r="ER141" s="11">
        <v>7503.528752018271</v>
      </c>
      <c r="ES141" s="11">
        <v>7641.9445001082595</v>
      </c>
      <c r="ET141" s="11">
        <v>7706.9969287432486</v>
      </c>
      <c r="EU141" s="11">
        <v>7783.839371621817</v>
      </c>
      <c r="EV141" s="11">
        <v>7848.003579749442</v>
      </c>
      <c r="EW141" s="11">
        <v>7920.0502191520318</v>
      </c>
      <c r="EX141" s="11">
        <v>8170.1976758281144</v>
      </c>
      <c r="EY141" s="11">
        <v>8253.8507761105539</v>
      </c>
      <c r="EZ141" s="11">
        <v>8427.0913450311855</v>
      </c>
      <c r="FA141" s="11">
        <v>8594.2438038042274</v>
      </c>
      <c r="FB141" s="11">
        <v>8676.6840382255305</v>
      </c>
      <c r="FC141" s="11">
        <v>8717.7247633272764</v>
      </c>
      <c r="FD141" s="11">
        <v>8771.4739760100674</v>
      </c>
      <c r="FE141" s="11">
        <v>8893.6135699383703</v>
      </c>
      <c r="FF141" s="11">
        <v>9065.0338004001496</v>
      </c>
      <c r="FG141" s="11">
        <v>9089.4518895774327</v>
      </c>
      <c r="FH141" s="11">
        <v>9132.4613225008943</v>
      </c>
      <c r="FI141" s="11">
        <v>9213.2517811949929</v>
      </c>
      <c r="FJ141" s="11">
        <v>9258.5529202091093</v>
      </c>
      <c r="FK141" s="11">
        <v>9276.9443705762678</v>
      </c>
      <c r="FL141" s="11">
        <v>9293.0114538271737</v>
      </c>
      <c r="FM141" s="11">
        <v>9300.2906392708373</v>
      </c>
      <c r="FN141" s="11">
        <v>9335.0232682876049</v>
      </c>
      <c r="FO141" s="11">
        <v>9357.4087411423534</v>
      </c>
      <c r="FP141" s="11">
        <v>9382.7990856108881</v>
      </c>
      <c r="FQ141" s="11">
        <v>9409.1385400335821</v>
      </c>
      <c r="FR141" s="11">
        <v>9421.1906549559717</v>
      </c>
      <c r="FS141" s="11">
        <v>9466.7581936920196</v>
      </c>
      <c r="FT141" s="11">
        <v>9539.1484753576369</v>
      </c>
      <c r="FU141" s="11">
        <v>9641.6738222451222</v>
      </c>
      <c r="FV141" s="11">
        <v>9779.017950426427</v>
      </c>
      <c r="FW141" s="11">
        <v>9821.434220159681</v>
      </c>
      <c r="FX141" s="11">
        <v>9838.135513969115</v>
      </c>
      <c r="FY141" s="11">
        <v>9857.4286615768779</v>
      </c>
      <c r="FZ141" s="11">
        <v>9874.2452191986067</v>
      </c>
      <c r="GA141" s="11">
        <v>9901.4547819486997</v>
      </c>
      <c r="GB141" s="11">
        <v>9922.9819174009899</v>
      </c>
      <c r="GC141" s="11">
        <v>9954.0976258923893</v>
      </c>
      <c r="GD141" s="11">
        <v>9988.1420165077998</v>
      </c>
      <c r="GE141" s="11">
        <v>10012.938672110253</v>
      </c>
      <c r="GF141" s="11">
        <v>10033.595547162446</v>
      </c>
      <c r="GG141" s="11">
        <v>10046.287288510401</v>
      </c>
      <c r="GH141" s="11">
        <v>10058.930188944694</v>
      </c>
      <c r="GI141" s="11">
        <v>10061.685839773543</v>
      </c>
      <c r="GJ141" s="11">
        <v>10069.693000556052</v>
      </c>
      <c r="GK141" s="11">
        <v>10072.225767656042</v>
      </c>
      <c r="GL141" s="11">
        <v>10085.43100008395</v>
      </c>
      <c r="GM141" s="11">
        <v>10068.550239778924</v>
      </c>
      <c r="GN141" s="11">
        <v>10074.736454623482</v>
      </c>
      <c r="GO141" s="11">
        <v>10079.642576567499</v>
      </c>
      <c r="GP141" s="11">
        <v>10084.992936379438</v>
      </c>
      <c r="GQ141" s="11">
        <v>10135.150250812301</v>
      </c>
      <c r="GR141" s="11">
        <v>10245.248897921485</v>
      </c>
      <c r="GS141" s="11">
        <v>10388.066699844365</v>
      </c>
      <c r="GT141" s="11">
        <v>10449.516134437868</v>
      </c>
      <c r="GU141" s="11">
        <v>10467.896842447322</v>
      </c>
      <c r="GV141" s="11">
        <v>10492.830609653456</v>
      </c>
      <c r="GW141" s="11">
        <v>10519.601462543904</v>
      </c>
      <c r="GX141" s="11">
        <v>10547.440830723548</v>
      </c>
      <c r="GY141" s="11">
        <v>10567.944609991304</v>
      </c>
      <c r="GZ141" s="11">
        <v>10713.159231175461</v>
      </c>
      <c r="HA141" s="11">
        <v>10734.226971408629</v>
      </c>
      <c r="HB141" s="11">
        <v>10749.920198918937</v>
      </c>
      <c r="HC141" s="11">
        <v>10766.345728825368</v>
      </c>
      <c r="HD141" s="11">
        <v>10778.514271849044</v>
      </c>
      <c r="HE141" s="11">
        <v>10786.519833673112</v>
      </c>
      <c r="HF141" s="11">
        <v>10772.164055953479</v>
      </c>
      <c r="HG141" s="11">
        <v>10808.0281462408</v>
      </c>
      <c r="HH141" s="11">
        <v>10805.218393617286</v>
      </c>
      <c r="HI141" s="11">
        <v>10824.937222917126</v>
      </c>
      <c r="HJ141" s="11">
        <v>10829.478183856889</v>
      </c>
      <c r="HK141" s="11">
        <v>10815.249208961885</v>
      </c>
      <c r="HL141" s="11">
        <v>10801.9635334499</v>
      </c>
      <c r="HM141" s="11">
        <v>10748.055877674638</v>
      </c>
      <c r="HN141" s="11">
        <v>10675.226257243699</v>
      </c>
      <c r="HO141" s="11">
        <v>10616.797962526314</v>
      </c>
      <c r="HP141" s="11">
        <v>10624.131374686811</v>
      </c>
      <c r="HQ141" s="11">
        <v>10611.127200117844</v>
      </c>
      <c r="HR141" s="11">
        <v>10507.120910763781</v>
      </c>
      <c r="HS141" s="11">
        <v>10501.959530384433</v>
      </c>
      <c r="HT141" s="11">
        <v>10503.380998434217</v>
      </c>
      <c r="HU141" s="11">
        <v>10459.233620469293</v>
      </c>
      <c r="HV141" s="11">
        <v>10453.396412270602</v>
      </c>
      <c r="HW141" s="11">
        <v>10453.196700018136</v>
      </c>
      <c r="HX141" s="11">
        <v>10458.037755011774</v>
      </c>
      <c r="HY141" s="11">
        <v>10464.465320736488</v>
      </c>
      <c r="HZ141" s="11">
        <v>10463.582721919323</v>
      </c>
      <c r="IA141" s="11">
        <v>10555.599234303039</v>
      </c>
      <c r="IB141" s="11">
        <v>10665.179016159778</v>
      </c>
      <c r="IC141" s="11">
        <v>10699.461477296431</v>
      </c>
      <c r="ID141" s="11">
        <v>10734.401411436105</v>
      </c>
      <c r="IE141" s="11">
        <v>10764.842637469441</v>
      </c>
      <c r="IF141" s="11">
        <v>10788.809487309522</v>
      </c>
      <c r="IG141" s="11">
        <v>10893.508794984076</v>
      </c>
      <c r="IH141" s="11">
        <v>10919.815974389829</v>
      </c>
      <c r="II141" s="11">
        <v>10956.832605345633</v>
      </c>
      <c r="IJ141" s="11">
        <v>10989.666307677073</v>
      </c>
      <c r="IK141" s="11">
        <v>11038.487673130592</v>
      </c>
      <c r="IL141" s="11">
        <v>11075.926791218846</v>
      </c>
      <c r="IM141" s="11">
        <v>11116.926617451812</v>
      </c>
      <c r="IN141" s="11">
        <v>11177.721404388481</v>
      </c>
      <c r="IO141" s="11">
        <v>11312.276911003804</v>
      </c>
      <c r="IP141" s="11">
        <v>11343.632583027649</v>
      </c>
      <c r="IQ141" s="11">
        <v>11342.116648052108</v>
      </c>
      <c r="IR141" s="11">
        <v>11389.92538944361</v>
      </c>
      <c r="IS141" s="11">
        <v>11451.607982184751</v>
      </c>
      <c r="IT141" s="11">
        <v>11488.088840226816</v>
      </c>
      <c r="IU141" s="11">
        <v>11509.229065980831</v>
      </c>
      <c r="IV141" s="11">
        <v>11525.566108350193</v>
      </c>
      <c r="IW141" s="11">
        <v>11530.894620254085</v>
      </c>
      <c r="IX141" s="11">
        <v>11540.412080816301</v>
      </c>
      <c r="IY141" s="11">
        <v>11559.767237170692</v>
      </c>
      <c r="IZ141" s="11">
        <v>11598.021107070694</v>
      </c>
      <c r="JA141" s="11">
        <v>11644.276268095444</v>
      </c>
      <c r="JB141" s="11">
        <v>11732.382922355064</v>
      </c>
      <c r="JC141" s="11">
        <v>11840.096435748903</v>
      </c>
      <c r="JD141" s="11">
        <v>11921.442572214779</v>
      </c>
      <c r="JE141" s="11">
        <v>11941.96712556025</v>
      </c>
      <c r="JF141" s="11">
        <v>11957.586502006563</v>
      </c>
      <c r="JG141" s="11">
        <v>11960.440759779864</v>
      </c>
      <c r="JH141" s="11">
        <v>12043.869779985902</v>
      </c>
      <c r="JI141" s="11">
        <v>12090.828793968145</v>
      </c>
      <c r="JJ141" s="11">
        <v>12099.207356850964</v>
      </c>
      <c r="JK141" s="11">
        <v>12064.187835913004</v>
      </c>
      <c r="JL141" s="11">
        <v>12106.644589823976</v>
      </c>
      <c r="JM141" s="11">
        <v>12102.558724647608</v>
      </c>
      <c r="JN141" s="11">
        <v>12044.349310296213</v>
      </c>
      <c r="JO141" s="11">
        <v>12147.414606839688</v>
      </c>
      <c r="JP141" s="11">
        <v>12239.360545986052</v>
      </c>
      <c r="JQ141" s="11">
        <v>12252.546981648733</v>
      </c>
      <c r="JR141" s="11">
        <v>12299.233013174477</v>
      </c>
      <c r="JS141" s="11">
        <v>12339.324485688019</v>
      </c>
      <c r="JT141" s="11">
        <v>12471.100725768529</v>
      </c>
      <c r="JU141" s="11">
        <v>12532.427515146897</v>
      </c>
      <c r="JV141" s="11">
        <v>12507.673831402115</v>
      </c>
      <c r="JW141" s="11">
        <v>12457.455614308014</v>
      </c>
      <c r="JX141" s="11">
        <v>12464.355269788801</v>
      </c>
      <c r="JY141" s="11">
        <v>12461.100810222477</v>
      </c>
      <c r="JZ141" s="11">
        <v>12451.973772389019</v>
      </c>
      <c r="KA141" s="11">
        <v>12446.429094667041</v>
      </c>
      <c r="KB141" s="11">
        <v>12443.001658813047</v>
      </c>
      <c r="KC141" s="11">
        <v>12431.24054046872</v>
      </c>
      <c r="KD141" s="11">
        <v>12416.702930404357</v>
      </c>
      <c r="KE141" s="11">
        <v>12412.520930932924</v>
      </c>
      <c r="KF141" s="11">
        <v>12419.790417483538</v>
      </c>
      <c r="KG141" s="11">
        <v>12419.406267517794</v>
      </c>
      <c r="KH141" s="11">
        <v>12431.932074979568</v>
      </c>
      <c r="KI141" s="11">
        <v>12428.799040342261</v>
      </c>
      <c r="KJ141" s="11">
        <v>12446.273580137449</v>
      </c>
      <c r="KK141" s="11">
        <v>12447.956030445448</v>
      </c>
      <c r="KL141" s="23"/>
      <c r="KM141" s="11">
        <f>SMALL(Tabela2[[#This Row],[1]:[285]],1)</f>
        <v>0.83458663983971793</v>
      </c>
      <c r="KN141" s="11">
        <f>MATCH(Tabela2[[#This Row],[1° menor]],Tabela2[[#This Row],[1]:[285]],0)</f>
        <v>1</v>
      </c>
      <c r="KO14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41" s="11">
        <f>VLOOKUP(Tabela2[[#This Row],[Shape]],shape!A:D,4,0)+VLOOKUP(Tabela2[[#This Row],[Shape]]+1,shape!A:E,5,0)*Tabela2[[#This Row],[% avanc]]</f>
        <v>3.8776556234191881</v>
      </c>
      <c r="KQ141" s="15">
        <f>Tabela2[[#This Row],[8686,881807]]/Tabela2[[#Headers],[8686,881807]]</f>
        <v>4.4638061269517033E-4</v>
      </c>
      <c r="KR141" s="11">
        <f>Tabela2[[#This Row],[8686,881807]]-KP140</f>
        <v>0</v>
      </c>
      <c r="KS141" s="11">
        <f>(Tabela2[[#This Row],[hora bus]]-H140)*86400</f>
        <v>44.999999832361937</v>
      </c>
      <c r="KT141" s="11">
        <f>Tabela2[[#This Row],[desloc]]/Tabela2[[#This Row],[seconds]]</f>
        <v>0</v>
      </c>
      <c r="KU141" s="11">
        <f>Tabela2[[#This Row],[spd m/s]]*3.6</f>
        <v>0</v>
      </c>
      <c r="KV141" s="23"/>
      <c r="KW141" s="22">
        <f t="shared" si="36"/>
        <v>0</v>
      </c>
      <c r="KX141" s="23">
        <f t="shared" si="37"/>
        <v>0.5</v>
      </c>
      <c r="KY141" s="23">
        <f t="shared" si="38"/>
        <v>1</v>
      </c>
      <c r="KZ141" s="23">
        <f t="shared" si="39"/>
        <v>24</v>
      </c>
      <c r="LA141" s="23">
        <f t="shared" si="40"/>
        <v>0</v>
      </c>
      <c r="LB141" s="23">
        <f t="shared" si="41"/>
        <v>1</v>
      </c>
      <c r="LC141" s="23">
        <f t="shared" si="42"/>
        <v>24</v>
      </c>
      <c r="LD141" s="23">
        <f t="shared" si="43"/>
        <v>0</v>
      </c>
      <c r="LE141" s="23">
        <f t="shared" si="44"/>
        <v>3.8776556234191881</v>
      </c>
      <c r="LF141" s="22">
        <f t="shared" si="53"/>
        <v>0</v>
      </c>
      <c r="LG141" s="23">
        <f t="shared" si="45"/>
        <v>0.5</v>
      </c>
      <c r="LH141" s="23">
        <f t="shared" si="46"/>
        <v>0.5</v>
      </c>
      <c r="LI141" s="23">
        <f t="shared" si="47"/>
        <v>8544.8116110658502</v>
      </c>
      <c r="LJ141" s="23">
        <f t="shared" si="48"/>
        <v>3.8776556234191881</v>
      </c>
      <c r="LK141" s="23">
        <f t="shared" si="49"/>
        <v>0.5</v>
      </c>
      <c r="LL141" s="23">
        <f t="shared" si="50"/>
        <v>0</v>
      </c>
      <c r="LM141" s="23">
        <f t="shared" si="51"/>
        <v>1</v>
      </c>
      <c r="LN141" s="23">
        <f t="shared" si="52"/>
        <v>1</v>
      </c>
    </row>
    <row r="142" spans="1:326" x14ac:dyDescent="0.25">
      <c r="A142" s="22">
        <v>125</v>
      </c>
      <c r="B142" s="22">
        <v>1</v>
      </c>
      <c r="C142" s="23" t="s">
        <v>1430</v>
      </c>
      <c r="D142" s="22">
        <v>332</v>
      </c>
      <c r="E142" s="24">
        <v>0.9194444444444444</v>
      </c>
      <c r="F142" s="23" t="s">
        <v>721</v>
      </c>
      <c r="G142" s="23" t="b">
        <v>1</v>
      </c>
      <c r="H142" s="25">
        <v>43538.919363425928</v>
      </c>
      <c r="I142" s="26" t="s">
        <v>681</v>
      </c>
      <c r="J142" s="23" t="s">
        <v>682</v>
      </c>
      <c r="K142" s="11">
        <f>IF(AND(Tabela2[[#This Row],[hora bus]]=H141,Tabela2[[#This Row],[lat bus]]=I141,Tabela2[[#This Row],[lon bus]]=J141),1,0)</f>
        <v>0</v>
      </c>
      <c r="L142" s="23"/>
      <c r="M142" s="11">
        <v>260</v>
      </c>
      <c r="N142" s="11">
        <v>0.83458663983971793</v>
      </c>
      <c r="O142" s="11">
        <v>1.3984196839489078</v>
      </c>
      <c r="P142" s="11">
        <v>9.4267941257220311</v>
      </c>
      <c r="Q142" s="11">
        <v>19.688773108132185</v>
      </c>
      <c r="R142" s="11">
        <v>75.195397337780264</v>
      </c>
      <c r="S142" s="11">
        <v>159.30451526494889</v>
      </c>
      <c r="T142" s="11">
        <v>180.18195583801287</v>
      </c>
      <c r="U142" s="11">
        <v>199.79338924508923</v>
      </c>
      <c r="V142" s="11">
        <v>211.09716553928146</v>
      </c>
      <c r="W142" s="11">
        <v>227.14293750271159</v>
      </c>
      <c r="X142" s="11">
        <v>239.59169647723874</v>
      </c>
      <c r="Y142" s="11">
        <v>250.11206903549589</v>
      </c>
      <c r="Z142" s="11">
        <v>275.30364977201225</v>
      </c>
      <c r="AA142" s="11">
        <v>294.46895517304961</v>
      </c>
      <c r="AB142" s="11">
        <v>320.19106785367666</v>
      </c>
      <c r="AC142" s="11">
        <v>332.17949791971603</v>
      </c>
      <c r="AD142" s="11">
        <v>348.04076670293443</v>
      </c>
      <c r="AE142" s="11">
        <v>372.23091522388552</v>
      </c>
      <c r="AF142" s="11">
        <v>373.05585750378327</v>
      </c>
      <c r="AG142" s="11">
        <v>433.84569918205443</v>
      </c>
      <c r="AH142" s="11">
        <v>469.02374511556127</v>
      </c>
      <c r="AI142" s="11">
        <v>499.67607388344703</v>
      </c>
      <c r="AJ142" s="11">
        <v>523.47830821792434</v>
      </c>
      <c r="AK142" s="11">
        <v>544.81141607945688</v>
      </c>
      <c r="AL142" s="11">
        <v>559.9004097040812</v>
      </c>
      <c r="AM142" s="11">
        <v>585.98771261657532</v>
      </c>
      <c r="AN142" s="11">
        <v>594.50788944836063</v>
      </c>
      <c r="AO142" s="11">
        <v>599.8950753359245</v>
      </c>
      <c r="AP142" s="11">
        <v>602.43355425919754</v>
      </c>
      <c r="AQ142" s="11">
        <v>609.53499398530153</v>
      </c>
      <c r="AR142" s="11">
        <v>609.5933977620092</v>
      </c>
      <c r="AS142" s="11">
        <v>603.71880286526709</v>
      </c>
      <c r="AT142" s="11">
        <v>609.45835281434404</v>
      </c>
      <c r="AU142" s="11">
        <v>613.60649452394352</v>
      </c>
      <c r="AV142" s="11">
        <v>605.61020293550882</v>
      </c>
      <c r="AW142" s="11">
        <v>608.32810058706082</v>
      </c>
      <c r="AX142" s="11">
        <v>622.97194103037293</v>
      </c>
      <c r="AY142" s="11">
        <v>642.28327131710535</v>
      </c>
      <c r="AZ142" s="11">
        <v>665.20596166221469</v>
      </c>
      <c r="BA142" s="11">
        <v>691.17393543887101</v>
      </c>
      <c r="BB142" s="11">
        <v>724.84333895562133</v>
      </c>
      <c r="BC142" s="11">
        <v>773.63812755161598</v>
      </c>
      <c r="BD142" s="11">
        <v>844.46226035941891</v>
      </c>
      <c r="BE142" s="11">
        <v>911.23618194706376</v>
      </c>
      <c r="BF142" s="11">
        <v>932.86527223275039</v>
      </c>
      <c r="BG142" s="11">
        <v>958.04135839229252</v>
      </c>
      <c r="BH142" s="11">
        <v>1001.7149381650798</v>
      </c>
      <c r="BI142" s="11">
        <v>1024.9959211584271</v>
      </c>
      <c r="BJ142" s="11">
        <v>1048.1727764714142</v>
      </c>
      <c r="BK142" s="11">
        <v>1080.0184074949607</v>
      </c>
      <c r="BL142" s="11">
        <v>1163.4808684345098</v>
      </c>
      <c r="BM142" s="11">
        <v>1429.3703496024175</v>
      </c>
      <c r="BN142" s="11">
        <v>1610.1385446972781</v>
      </c>
      <c r="BO142" s="11">
        <v>1664.0038873728233</v>
      </c>
      <c r="BP142" s="11">
        <v>1794.1242484398404</v>
      </c>
      <c r="BQ142" s="11">
        <v>1818.9378647754288</v>
      </c>
      <c r="BR142" s="11">
        <v>1920.5792764721948</v>
      </c>
      <c r="BS142" s="11">
        <v>2023.456323096907</v>
      </c>
      <c r="BT142" s="11">
        <v>2062.7199622631242</v>
      </c>
      <c r="BU142" s="11">
        <v>2093.7864244056359</v>
      </c>
      <c r="BV142" s="11">
        <v>2172.8574253488505</v>
      </c>
      <c r="BW142" s="11">
        <v>2191.8290547309048</v>
      </c>
      <c r="BX142" s="11">
        <v>2295.4935471481876</v>
      </c>
      <c r="BY142" s="11">
        <v>2324.6369620900828</v>
      </c>
      <c r="BZ142" s="11">
        <v>2412.5365562142952</v>
      </c>
      <c r="CA142" s="11">
        <v>2432.6327643351483</v>
      </c>
      <c r="CB142" s="11">
        <v>2466.8518007263533</v>
      </c>
      <c r="CC142" s="11">
        <v>2515.2508761381587</v>
      </c>
      <c r="CD142" s="11">
        <v>2622.1218445308405</v>
      </c>
      <c r="CE142" s="11">
        <v>2708.3090496803202</v>
      </c>
      <c r="CF142" s="11">
        <v>2796.8178431894862</v>
      </c>
      <c r="CG142" s="11">
        <v>2873.8082765070517</v>
      </c>
      <c r="CH142" s="11">
        <v>3061.6775590172806</v>
      </c>
      <c r="CI142" s="11">
        <v>3133.3825096557152</v>
      </c>
      <c r="CJ142" s="11">
        <v>3320.0285201183906</v>
      </c>
      <c r="CK142" s="11">
        <v>3391.2986814978881</v>
      </c>
      <c r="CL142" s="11">
        <v>3478.6413522149041</v>
      </c>
      <c r="CM142" s="11">
        <v>3505.4667594392477</v>
      </c>
      <c r="CN142" s="11">
        <v>3552.1278475871927</v>
      </c>
      <c r="CO142" s="11">
        <v>3608.1458168222821</v>
      </c>
      <c r="CP142" s="11">
        <v>3687.4332746012733</v>
      </c>
      <c r="CQ142" s="11">
        <v>3737.1928476528274</v>
      </c>
      <c r="CR142" s="11">
        <v>3929.1744458657076</v>
      </c>
      <c r="CS142" s="11">
        <v>4104.0052570842136</v>
      </c>
      <c r="CT142" s="11">
        <v>4176.4577406368426</v>
      </c>
      <c r="CU142" s="11">
        <v>4203.4628929622522</v>
      </c>
      <c r="CV142" s="11">
        <v>4243.0993420587138</v>
      </c>
      <c r="CW142" s="11">
        <v>4338.9296512059445</v>
      </c>
      <c r="CX142" s="11">
        <v>4464.5231926731885</v>
      </c>
      <c r="CY142" s="11">
        <v>4524.2760657256158</v>
      </c>
      <c r="CZ142" s="11">
        <v>4578.6984197787751</v>
      </c>
      <c r="DA142" s="11">
        <v>4625.9862234456259</v>
      </c>
      <c r="DB142" s="11">
        <v>4670.5685961378485</v>
      </c>
      <c r="DC142" s="11">
        <v>4713.1890396674316</v>
      </c>
      <c r="DD142" s="11">
        <v>4798.4137717572912</v>
      </c>
      <c r="DE142" s="11">
        <v>4807.037159512015</v>
      </c>
      <c r="DF142" s="11">
        <v>4833.3595568537676</v>
      </c>
      <c r="DG142" s="11">
        <v>4837.4660928582471</v>
      </c>
      <c r="DH142" s="11">
        <v>4868.9105840188495</v>
      </c>
      <c r="DI142" s="11">
        <v>4890.8441073800923</v>
      </c>
      <c r="DJ142" s="11">
        <v>4933.7892254471935</v>
      </c>
      <c r="DK142" s="11">
        <v>5000.7579650678817</v>
      </c>
      <c r="DL142" s="11">
        <v>5355.0982520495172</v>
      </c>
      <c r="DM142" s="11">
        <v>5481.4636259201425</v>
      </c>
      <c r="DN142" s="11">
        <v>5566.547527242612</v>
      </c>
      <c r="DO142" s="11">
        <v>5659.2630610073802</v>
      </c>
      <c r="DP142" s="11">
        <v>5693.1558385127737</v>
      </c>
      <c r="DQ142" s="11">
        <v>5776.9445825899438</v>
      </c>
      <c r="DR142" s="11">
        <v>5792.6247187292447</v>
      </c>
      <c r="DS142" s="11">
        <v>5803.4741841190025</v>
      </c>
      <c r="DT142" s="11">
        <v>5813.7715248560444</v>
      </c>
      <c r="DU142" s="11">
        <v>5824.9346720622971</v>
      </c>
      <c r="DV142" s="11">
        <v>5825.1745121438535</v>
      </c>
      <c r="DW142" s="11">
        <v>5821.2504329611656</v>
      </c>
      <c r="DX142" s="11">
        <v>5744.9467721272558</v>
      </c>
      <c r="DY142" s="11">
        <v>5825.3656271915142</v>
      </c>
      <c r="DZ142" s="11">
        <v>5822.8710960649087</v>
      </c>
      <c r="EA142" s="11">
        <v>5848.1092840949059</v>
      </c>
      <c r="EB142" s="11">
        <v>5986.6876289379934</v>
      </c>
      <c r="EC142" s="11">
        <v>6020.0909995452303</v>
      </c>
      <c r="ED142" s="11">
        <v>6207.0095294329822</v>
      </c>
      <c r="EE142" s="11">
        <v>6268.6393389472287</v>
      </c>
      <c r="EF142" s="11">
        <v>6478.5792596829533</v>
      </c>
      <c r="EG142" s="11">
        <v>6641.8090630503166</v>
      </c>
      <c r="EH142" s="11">
        <v>6783.6444952193469</v>
      </c>
      <c r="EI142" s="11">
        <v>6896.9965306641579</v>
      </c>
      <c r="EJ142" s="11">
        <v>6959.1088579445704</v>
      </c>
      <c r="EK142" s="11">
        <v>7002.153431776841</v>
      </c>
      <c r="EL142" s="11">
        <v>7073.1953672712252</v>
      </c>
      <c r="EM142" s="11">
        <v>7075.3262845401323</v>
      </c>
      <c r="EN142" s="11">
        <v>7151.6879619664223</v>
      </c>
      <c r="EO142" s="11">
        <v>7240.8180322916714</v>
      </c>
      <c r="EP142" s="11">
        <v>7286.4661372792516</v>
      </c>
      <c r="EQ142" s="11">
        <v>7427.4147993236202</v>
      </c>
      <c r="ER142" s="11">
        <v>7503.528752018271</v>
      </c>
      <c r="ES142" s="11">
        <v>7641.9445001082595</v>
      </c>
      <c r="ET142" s="11">
        <v>7706.9969287432486</v>
      </c>
      <c r="EU142" s="11">
        <v>7783.839371621817</v>
      </c>
      <c r="EV142" s="11">
        <v>7848.003579749442</v>
      </c>
      <c r="EW142" s="11">
        <v>7920.0502191520318</v>
      </c>
      <c r="EX142" s="11">
        <v>8170.1976758281144</v>
      </c>
      <c r="EY142" s="11">
        <v>8253.8507761105539</v>
      </c>
      <c r="EZ142" s="11">
        <v>8427.0913450311855</v>
      </c>
      <c r="FA142" s="11">
        <v>8594.2438038042274</v>
      </c>
      <c r="FB142" s="11">
        <v>8676.6840382255305</v>
      </c>
      <c r="FC142" s="11">
        <v>8717.7247633272764</v>
      </c>
      <c r="FD142" s="11">
        <v>8771.4739760100674</v>
      </c>
      <c r="FE142" s="11">
        <v>8893.6135699383703</v>
      </c>
      <c r="FF142" s="11">
        <v>9065.0338004001496</v>
      </c>
      <c r="FG142" s="11">
        <v>9089.4518895774327</v>
      </c>
      <c r="FH142" s="11">
        <v>9132.4613225008943</v>
      </c>
      <c r="FI142" s="11">
        <v>9213.2517811949929</v>
      </c>
      <c r="FJ142" s="11">
        <v>9258.5529202091093</v>
      </c>
      <c r="FK142" s="11">
        <v>9276.9443705762678</v>
      </c>
      <c r="FL142" s="11">
        <v>9293.0114538271737</v>
      </c>
      <c r="FM142" s="11">
        <v>9300.2906392708373</v>
      </c>
      <c r="FN142" s="11">
        <v>9335.0232682876049</v>
      </c>
      <c r="FO142" s="11">
        <v>9357.4087411423534</v>
      </c>
      <c r="FP142" s="11">
        <v>9382.7990856108881</v>
      </c>
      <c r="FQ142" s="11">
        <v>9409.1385400335821</v>
      </c>
      <c r="FR142" s="11">
        <v>9421.1906549559717</v>
      </c>
      <c r="FS142" s="11">
        <v>9466.7581936920196</v>
      </c>
      <c r="FT142" s="11">
        <v>9539.1484753576369</v>
      </c>
      <c r="FU142" s="11">
        <v>9641.6738222451222</v>
      </c>
      <c r="FV142" s="11">
        <v>9779.017950426427</v>
      </c>
      <c r="FW142" s="11">
        <v>9821.434220159681</v>
      </c>
      <c r="FX142" s="11">
        <v>9838.135513969115</v>
      </c>
      <c r="FY142" s="11">
        <v>9857.4286615768779</v>
      </c>
      <c r="FZ142" s="11">
        <v>9874.2452191986067</v>
      </c>
      <c r="GA142" s="11">
        <v>9901.4547819486997</v>
      </c>
      <c r="GB142" s="11">
        <v>9922.9819174009899</v>
      </c>
      <c r="GC142" s="11">
        <v>9954.0976258923893</v>
      </c>
      <c r="GD142" s="11">
        <v>9988.1420165077998</v>
      </c>
      <c r="GE142" s="11">
        <v>10012.938672110253</v>
      </c>
      <c r="GF142" s="11">
        <v>10033.595547162446</v>
      </c>
      <c r="GG142" s="11">
        <v>10046.287288510401</v>
      </c>
      <c r="GH142" s="11">
        <v>10058.930188944694</v>
      </c>
      <c r="GI142" s="11">
        <v>10061.685839773543</v>
      </c>
      <c r="GJ142" s="11">
        <v>10069.693000556052</v>
      </c>
      <c r="GK142" s="11">
        <v>10072.225767656042</v>
      </c>
      <c r="GL142" s="11">
        <v>10085.43100008395</v>
      </c>
      <c r="GM142" s="11">
        <v>10068.550239778924</v>
      </c>
      <c r="GN142" s="11">
        <v>10074.736454623482</v>
      </c>
      <c r="GO142" s="11">
        <v>10079.642576567499</v>
      </c>
      <c r="GP142" s="11">
        <v>10084.992936379438</v>
      </c>
      <c r="GQ142" s="11">
        <v>10135.150250812301</v>
      </c>
      <c r="GR142" s="11">
        <v>10245.248897921485</v>
      </c>
      <c r="GS142" s="11">
        <v>10388.066699844365</v>
      </c>
      <c r="GT142" s="11">
        <v>10449.516134437868</v>
      </c>
      <c r="GU142" s="11">
        <v>10467.896842447322</v>
      </c>
      <c r="GV142" s="11">
        <v>10492.830609653456</v>
      </c>
      <c r="GW142" s="11">
        <v>10519.601462543904</v>
      </c>
      <c r="GX142" s="11">
        <v>10547.440830723548</v>
      </c>
      <c r="GY142" s="11">
        <v>10567.944609991304</v>
      </c>
      <c r="GZ142" s="11">
        <v>10713.159231175461</v>
      </c>
      <c r="HA142" s="11">
        <v>10734.226971408629</v>
      </c>
      <c r="HB142" s="11">
        <v>10749.920198918937</v>
      </c>
      <c r="HC142" s="11">
        <v>10766.345728825368</v>
      </c>
      <c r="HD142" s="11">
        <v>10778.514271849044</v>
      </c>
      <c r="HE142" s="11">
        <v>10786.519833673112</v>
      </c>
      <c r="HF142" s="11">
        <v>10772.164055953479</v>
      </c>
      <c r="HG142" s="11">
        <v>10808.0281462408</v>
      </c>
      <c r="HH142" s="11">
        <v>10805.218393617286</v>
      </c>
      <c r="HI142" s="11">
        <v>10824.937222917126</v>
      </c>
      <c r="HJ142" s="11">
        <v>10829.478183856889</v>
      </c>
      <c r="HK142" s="11">
        <v>10815.249208961885</v>
      </c>
      <c r="HL142" s="11">
        <v>10801.9635334499</v>
      </c>
      <c r="HM142" s="11">
        <v>10748.055877674638</v>
      </c>
      <c r="HN142" s="11">
        <v>10675.226257243699</v>
      </c>
      <c r="HO142" s="11">
        <v>10616.797962526314</v>
      </c>
      <c r="HP142" s="11">
        <v>10624.131374686811</v>
      </c>
      <c r="HQ142" s="11">
        <v>10611.127200117844</v>
      </c>
      <c r="HR142" s="11">
        <v>10507.120910763781</v>
      </c>
      <c r="HS142" s="11">
        <v>10501.959530384433</v>
      </c>
      <c r="HT142" s="11">
        <v>10503.380998434217</v>
      </c>
      <c r="HU142" s="11">
        <v>10459.233620469293</v>
      </c>
      <c r="HV142" s="11">
        <v>10453.396412270602</v>
      </c>
      <c r="HW142" s="11">
        <v>10453.196700018136</v>
      </c>
      <c r="HX142" s="11">
        <v>10458.037755011774</v>
      </c>
      <c r="HY142" s="11">
        <v>10464.465320736488</v>
      </c>
      <c r="HZ142" s="11">
        <v>10463.582721919323</v>
      </c>
      <c r="IA142" s="11">
        <v>10555.599234303039</v>
      </c>
      <c r="IB142" s="11">
        <v>10665.179016159778</v>
      </c>
      <c r="IC142" s="11">
        <v>10699.461477296431</v>
      </c>
      <c r="ID142" s="11">
        <v>10734.401411436105</v>
      </c>
      <c r="IE142" s="11">
        <v>10764.842637469441</v>
      </c>
      <c r="IF142" s="11">
        <v>10788.809487309522</v>
      </c>
      <c r="IG142" s="11">
        <v>10893.508794984076</v>
      </c>
      <c r="IH142" s="11">
        <v>10919.815974389829</v>
      </c>
      <c r="II142" s="11">
        <v>10956.832605345633</v>
      </c>
      <c r="IJ142" s="11">
        <v>10989.666307677073</v>
      </c>
      <c r="IK142" s="11">
        <v>11038.487673130592</v>
      </c>
      <c r="IL142" s="11">
        <v>11075.926791218846</v>
      </c>
      <c r="IM142" s="11">
        <v>11116.926617451812</v>
      </c>
      <c r="IN142" s="11">
        <v>11177.721404388481</v>
      </c>
      <c r="IO142" s="11">
        <v>11312.276911003804</v>
      </c>
      <c r="IP142" s="11">
        <v>11343.632583027649</v>
      </c>
      <c r="IQ142" s="11">
        <v>11342.116648052108</v>
      </c>
      <c r="IR142" s="11">
        <v>11389.92538944361</v>
      </c>
      <c r="IS142" s="11">
        <v>11451.607982184751</v>
      </c>
      <c r="IT142" s="11">
        <v>11488.088840226816</v>
      </c>
      <c r="IU142" s="11">
        <v>11509.229065980831</v>
      </c>
      <c r="IV142" s="11">
        <v>11525.566108350193</v>
      </c>
      <c r="IW142" s="11">
        <v>11530.894620254085</v>
      </c>
      <c r="IX142" s="11">
        <v>11540.412080816301</v>
      </c>
      <c r="IY142" s="11">
        <v>11559.767237170692</v>
      </c>
      <c r="IZ142" s="11">
        <v>11598.021107070694</v>
      </c>
      <c r="JA142" s="11">
        <v>11644.276268095444</v>
      </c>
      <c r="JB142" s="11">
        <v>11732.382922355064</v>
      </c>
      <c r="JC142" s="11">
        <v>11840.096435748903</v>
      </c>
      <c r="JD142" s="11">
        <v>11921.442572214779</v>
      </c>
      <c r="JE142" s="11">
        <v>11941.96712556025</v>
      </c>
      <c r="JF142" s="11">
        <v>11957.586502006563</v>
      </c>
      <c r="JG142" s="11">
        <v>11960.440759779864</v>
      </c>
      <c r="JH142" s="11">
        <v>12043.869779985902</v>
      </c>
      <c r="JI142" s="11">
        <v>12090.828793968145</v>
      </c>
      <c r="JJ142" s="11">
        <v>12099.207356850964</v>
      </c>
      <c r="JK142" s="11">
        <v>12064.187835913004</v>
      </c>
      <c r="JL142" s="11">
        <v>12106.644589823976</v>
      </c>
      <c r="JM142" s="11">
        <v>12102.558724647608</v>
      </c>
      <c r="JN142" s="11">
        <v>12044.349310296213</v>
      </c>
      <c r="JO142" s="11">
        <v>12147.414606839688</v>
      </c>
      <c r="JP142" s="11">
        <v>12239.360545986052</v>
      </c>
      <c r="JQ142" s="11">
        <v>12252.546981648733</v>
      </c>
      <c r="JR142" s="11">
        <v>12299.233013174477</v>
      </c>
      <c r="JS142" s="11">
        <v>12339.324485688019</v>
      </c>
      <c r="JT142" s="11">
        <v>12471.100725768529</v>
      </c>
      <c r="JU142" s="11">
        <v>12532.427515146897</v>
      </c>
      <c r="JV142" s="11">
        <v>12507.673831402115</v>
      </c>
      <c r="JW142" s="11">
        <v>12457.455614308014</v>
      </c>
      <c r="JX142" s="11">
        <v>12464.355269788801</v>
      </c>
      <c r="JY142" s="11">
        <v>12461.100810222477</v>
      </c>
      <c r="JZ142" s="11">
        <v>12451.973772389019</v>
      </c>
      <c r="KA142" s="11">
        <v>12446.429094667041</v>
      </c>
      <c r="KB142" s="11">
        <v>12443.001658813047</v>
      </c>
      <c r="KC142" s="11">
        <v>12431.24054046872</v>
      </c>
      <c r="KD142" s="11">
        <v>12416.702930404357</v>
      </c>
      <c r="KE142" s="11">
        <v>12412.520930932924</v>
      </c>
      <c r="KF142" s="11">
        <v>12419.790417483538</v>
      </c>
      <c r="KG142" s="11">
        <v>12419.406267517794</v>
      </c>
      <c r="KH142" s="11">
        <v>12431.932074979568</v>
      </c>
      <c r="KI142" s="11">
        <v>12428.799040342261</v>
      </c>
      <c r="KJ142" s="11">
        <v>12446.273580137449</v>
      </c>
      <c r="KK142" s="11">
        <v>12447.956030445448</v>
      </c>
      <c r="KL142" s="23"/>
      <c r="KM142" s="11">
        <f>SMALL(Tabela2[[#This Row],[1]:[285]],1)</f>
        <v>0.83458663983971793</v>
      </c>
      <c r="KN142" s="11">
        <f>MATCH(Tabela2[[#This Row],[1° menor]],Tabela2[[#This Row],[1]:[285]],0)</f>
        <v>1</v>
      </c>
      <c r="KO14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42" s="11">
        <f>VLOOKUP(Tabela2[[#This Row],[Shape]],shape!A:D,4,0)+VLOOKUP(Tabela2[[#This Row],[Shape]]+1,shape!A:E,5,0)*Tabela2[[#This Row],[% avanc]]</f>
        <v>3.8776556234191881</v>
      </c>
      <c r="KQ142" s="15">
        <f>Tabela2[[#This Row],[8686,881807]]/Tabela2[[#Headers],[8686,881807]]</f>
        <v>4.4638061269517033E-4</v>
      </c>
      <c r="KR142" s="11">
        <f>Tabela2[[#This Row],[8686,881807]]-KP141</f>
        <v>0</v>
      </c>
      <c r="KS142" s="11">
        <f>(Tabela2[[#This Row],[hora bus]]-H141)*86400</f>
        <v>47.000000299885869</v>
      </c>
      <c r="KT142" s="11">
        <f>Tabela2[[#This Row],[desloc]]/Tabela2[[#This Row],[seconds]]</f>
        <v>0</v>
      </c>
      <c r="KU142" s="11">
        <f>Tabela2[[#This Row],[spd m/s]]*3.6</f>
        <v>0</v>
      </c>
      <c r="KV142" s="23"/>
      <c r="KW142" s="22">
        <f t="shared" si="36"/>
        <v>0</v>
      </c>
      <c r="KX142" s="23">
        <f t="shared" si="37"/>
        <v>0.5</v>
      </c>
      <c r="KY142" s="23">
        <f t="shared" si="38"/>
        <v>1</v>
      </c>
      <c r="KZ142" s="23">
        <f t="shared" si="39"/>
        <v>23</v>
      </c>
      <c r="LA142" s="23">
        <f t="shared" si="40"/>
        <v>0</v>
      </c>
      <c r="LB142" s="23">
        <f t="shared" si="41"/>
        <v>1</v>
      </c>
      <c r="LC142" s="23">
        <f t="shared" si="42"/>
        <v>23</v>
      </c>
      <c r="LD142" s="23">
        <f t="shared" si="43"/>
        <v>0</v>
      </c>
      <c r="LE142" s="23">
        <f t="shared" si="44"/>
        <v>3.8776556234191881</v>
      </c>
      <c r="LF142" s="22">
        <f t="shared" si="53"/>
        <v>0</v>
      </c>
      <c r="LG142" s="23">
        <f t="shared" si="45"/>
        <v>0.5</v>
      </c>
      <c r="LH142" s="23">
        <f t="shared" si="46"/>
        <v>0.5</v>
      </c>
      <c r="LI142" s="23">
        <f t="shared" si="47"/>
        <v>8544.8116110658502</v>
      </c>
      <c r="LJ142" s="23">
        <f t="shared" si="48"/>
        <v>3.8776556234191881</v>
      </c>
      <c r="LK142" s="23">
        <f t="shared" si="49"/>
        <v>0.5</v>
      </c>
      <c r="LL142" s="23">
        <f t="shared" si="50"/>
        <v>0</v>
      </c>
      <c r="LM142" s="23">
        <f t="shared" si="51"/>
        <v>1</v>
      </c>
      <c r="LN142" s="23">
        <f t="shared" si="52"/>
        <v>1</v>
      </c>
    </row>
    <row r="143" spans="1:326" x14ac:dyDescent="0.25">
      <c r="A143" s="22">
        <v>126</v>
      </c>
      <c r="B143" s="22">
        <v>1</v>
      </c>
      <c r="C143" s="23" t="s">
        <v>1431</v>
      </c>
      <c r="D143" s="22">
        <v>332</v>
      </c>
      <c r="E143" s="24">
        <v>0.9194444444444444</v>
      </c>
      <c r="F143" s="23" t="s">
        <v>721</v>
      </c>
      <c r="G143" s="23" t="b">
        <v>1</v>
      </c>
      <c r="H143" s="25">
        <v>43538.919861111113</v>
      </c>
      <c r="I143" s="26" t="s">
        <v>681</v>
      </c>
      <c r="J143" s="23" t="s">
        <v>682</v>
      </c>
      <c r="K143" s="11">
        <f>IF(AND(Tabela2[[#This Row],[hora bus]]=H142,Tabela2[[#This Row],[lat bus]]=I142,Tabela2[[#This Row],[lon bus]]=J142),1,0)</f>
        <v>0</v>
      </c>
      <c r="L143" s="23"/>
      <c r="M143" s="11">
        <v>264</v>
      </c>
      <c r="N143" s="11">
        <v>0.83458663983971793</v>
      </c>
      <c r="O143" s="11">
        <v>1.3984196839489078</v>
      </c>
      <c r="P143" s="11">
        <v>9.4267941257220311</v>
      </c>
      <c r="Q143" s="11">
        <v>19.688773108132185</v>
      </c>
      <c r="R143" s="11">
        <v>75.195397337780264</v>
      </c>
      <c r="S143" s="11">
        <v>159.30451526494889</v>
      </c>
      <c r="T143" s="11">
        <v>180.18195583801287</v>
      </c>
      <c r="U143" s="11">
        <v>199.79338924508923</v>
      </c>
      <c r="V143" s="11">
        <v>211.09716553928146</v>
      </c>
      <c r="W143" s="11">
        <v>227.14293750271159</v>
      </c>
      <c r="X143" s="11">
        <v>239.59169647723874</v>
      </c>
      <c r="Y143" s="11">
        <v>250.11206903549589</v>
      </c>
      <c r="Z143" s="11">
        <v>275.30364977201225</v>
      </c>
      <c r="AA143" s="11">
        <v>294.46895517304961</v>
      </c>
      <c r="AB143" s="11">
        <v>320.19106785367666</v>
      </c>
      <c r="AC143" s="11">
        <v>332.17949791971603</v>
      </c>
      <c r="AD143" s="11">
        <v>348.04076670293443</v>
      </c>
      <c r="AE143" s="11">
        <v>372.23091522388552</v>
      </c>
      <c r="AF143" s="11">
        <v>373.05585750378327</v>
      </c>
      <c r="AG143" s="11">
        <v>433.84569918205443</v>
      </c>
      <c r="AH143" s="11">
        <v>469.02374511556127</v>
      </c>
      <c r="AI143" s="11">
        <v>499.67607388344703</v>
      </c>
      <c r="AJ143" s="11">
        <v>523.47830821792434</v>
      </c>
      <c r="AK143" s="11">
        <v>544.81141607945688</v>
      </c>
      <c r="AL143" s="11">
        <v>559.9004097040812</v>
      </c>
      <c r="AM143" s="11">
        <v>585.98771261657532</v>
      </c>
      <c r="AN143" s="11">
        <v>594.50788944836063</v>
      </c>
      <c r="AO143" s="11">
        <v>599.8950753359245</v>
      </c>
      <c r="AP143" s="11">
        <v>602.43355425919754</v>
      </c>
      <c r="AQ143" s="11">
        <v>609.53499398530153</v>
      </c>
      <c r="AR143" s="11">
        <v>609.5933977620092</v>
      </c>
      <c r="AS143" s="11">
        <v>603.71880286526709</v>
      </c>
      <c r="AT143" s="11">
        <v>609.45835281434404</v>
      </c>
      <c r="AU143" s="11">
        <v>613.60649452394352</v>
      </c>
      <c r="AV143" s="11">
        <v>605.61020293550882</v>
      </c>
      <c r="AW143" s="11">
        <v>608.32810058706082</v>
      </c>
      <c r="AX143" s="11">
        <v>622.97194103037293</v>
      </c>
      <c r="AY143" s="11">
        <v>642.28327131710535</v>
      </c>
      <c r="AZ143" s="11">
        <v>665.20596166221469</v>
      </c>
      <c r="BA143" s="11">
        <v>691.17393543887101</v>
      </c>
      <c r="BB143" s="11">
        <v>724.84333895562133</v>
      </c>
      <c r="BC143" s="11">
        <v>773.63812755161598</v>
      </c>
      <c r="BD143" s="11">
        <v>844.46226035941891</v>
      </c>
      <c r="BE143" s="11">
        <v>911.23618194706376</v>
      </c>
      <c r="BF143" s="11">
        <v>932.86527223275039</v>
      </c>
      <c r="BG143" s="11">
        <v>958.04135839229252</v>
      </c>
      <c r="BH143" s="11">
        <v>1001.7149381650798</v>
      </c>
      <c r="BI143" s="11">
        <v>1024.9959211584271</v>
      </c>
      <c r="BJ143" s="11">
        <v>1048.1727764714142</v>
      </c>
      <c r="BK143" s="11">
        <v>1080.0184074949607</v>
      </c>
      <c r="BL143" s="11">
        <v>1163.4808684345098</v>
      </c>
      <c r="BM143" s="11">
        <v>1429.3703496024175</v>
      </c>
      <c r="BN143" s="11">
        <v>1610.1385446972781</v>
      </c>
      <c r="BO143" s="11">
        <v>1664.0038873728233</v>
      </c>
      <c r="BP143" s="11">
        <v>1794.1242484398404</v>
      </c>
      <c r="BQ143" s="11">
        <v>1818.9378647754288</v>
      </c>
      <c r="BR143" s="11">
        <v>1920.5792764721948</v>
      </c>
      <c r="BS143" s="11">
        <v>2023.456323096907</v>
      </c>
      <c r="BT143" s="11">
        <v>2062.7199622631242</v>
      </c>
      <c r="BU143" s="11">
        <v>2093.7864244056359</v>
      </c>
      <c r="BV143" s="11">
        <v>2172.8574253488505</v>
      </c>
      <c r="BW143" s="11">
        <v>2191.8290547309048</v>
      </c>
      <c r="BX143" s="11">
        <v>2295.4935471481876</v>
      </c>
      <c r="BY143" s="11">
        <v>2324.6369620900828</v>
      </c>
      <c r="BZ143" s="11">
        <v>2412.5365562142952</v>
      </c>
      <c r="CA143" s="11">
        <v>2432.6327643351483</v>
      </c>
      <c r="CB143" s="11">
        <v>2466.8518007263533</v>
      </c>
      <c r="CC143" s="11">
        <v>2515.2508761381587</v>
      </c>
      <c r="CD143" s="11">
        <v>2622.1218445308405</v>
      </c>
      <c r="CE143" s="11">
        <v>2708.3090496803202</v>
      </c>
      <c r="CF143" s="11">
        <v>2796.8178431894862</v>
      </c>
      <c r="CG143" s="11">
        <v>2873.8082765070517</v>
      </c>
      <c r="CH143" s="11">
        <v>3061.6775590172806</v>
      </c>
      <c r="CI143" s="11">
        <v>3133.3825096557152</v>
      </c>
      <c r="CJ143" s="11">
        <v>3320.0285201183906</v>
      </c>
      <c r="CK143" s="11">
        <v>3391.2986814978881</v>
      </c>
      <c r="CL143" s="11">
        <v>3478.6413522149041</v>
      </c>
      <c r="CM143" s="11">
        <v>3505.4667594392477</v>
      </c>
      <c r="CN143" s="11">
        <v>3552.1278475871927</v>
      </c>
      <c r="CO143" s="11">
        <v>3608.1458168222821</v>
      </c>
      <c r="CP143" s="11">
        <v>3687.4332746012733</v>
      </c>
      <c r="CQ143" s="11">
        <v>3737.1928476528274</v>
      </c>
      <c r="CR143" s="11">
        <v>3929.1744458657076</v>
      </c>
      <c r="CS143" s="11">
        <v>4104.0052570842136</v>
      </c>
      <c r="CT143" s="11">
        <v>4176.4577406368426</v>
      </c>
      <c r="CU143" s="11">
        <v>4203.4628929622522</v>
      </c>
      <c r="CV143" s="11">
        <v>4243.0993420587138</v>
      </c>
      <c r="CW143" s="11">
        <v>4338.9296512059445</v>
      </c>
      <c r="CX143" s="11">
        <v>4464.5231926731885</v>
      </c>
      <c r="CY143" s="11">
        <v>4524.2760657256158</v>
      </c>
      <c r="CZ143" s="11">
        <v>4578.6984197787751</v>
      </c>
      <c r="DA143" s="11">
        <v>4625.9862234456259</v>
      </c>
      <c r="DB143" s="11">
        <v>4670.5685961378485</v>
      </c>
      <c r="DC143" s="11">
        <v>4713.1890396674316</v>
      </c>
      <c r="DD143" s="11">
        <v>4798.4137717572912</v>
      </c>
      <c r="DE143" s="11">
        <v>4807.037159512015</v>
      </c>
      <c r="DF143" s="11">
        <v>4833.3595568537676</v>
      </c>
      <c r="DG143" s="11">
        <v>4837.4660928582471</v>
      </c>
      <c r="DH143" s="11">
        <v>4868.9105840188495</v>
      </c>
      <c r="DI143" s="11">
        <v>4890.8441073800923</v>
      </c>
      <c r="DJ143" s="11">
        <v>4933.7892254471935</v>
      </c>
      <c r="DK143" s="11">
        <v>5000.7579650678817</v>
      </c>
      <c r="DL143" s="11">
        <v>5355.0982520495172</v>
      </c>
      <c r="DM143" s="11">
        <v>5481.4636259201425</v>
      </c>
      <c r="DN143" s="11">
        <v>5566.547527242612</v>
      </c>
      <c r="DO143" s="11">
        <v>5659.2630610073802</v>
      </c>
      <c r="DP143" s="11">
        <v>5693.1558385127737</v>
      </c>
      <c r="DQ143" s="11">
        <v>5776.9445825899438</v>
      </c>
      <c r="DR143" s="11">
        <v>5792.6247187292447</v>
      </c>
      <c r="DS143" s="11">
        <v>5803.4741841190025</v>
      </c>
      <c r="DT143" s="11">
        <v>5813.7715248560444</v>
      </c>
      <c r="DU143" s="11">
        <v>5824.9346720622971</v>
      </c>
      <c r="DV143" s="11">
        <v>5825.1745121438535</v>
      </c>
      <c r="DW143" s="11">
        <v>5821.2504329611656</v>
      </c>
      <c r="DX143" s="11">
        <v>5744.9467721272558</v>
      </c>
      <c r="DY143" s="11">
        <v>5825.3656271915142</v>
      </c>
      <c r="DZ143" s="11">
        <v>5822.8710960649087</v>
      </c>
      <c r="EA143" s="11">
        <v>5848.1092840949059</v>
      </c>
      <c r="EB143" s="11">
        <v>5986.6876289379934</v>
      </c>
      <c r="EC143" s="11">
        <v>6020.0909995452303</v>
      </c>
      <c r="ED143" s="11">
        <v>6207.0095294329822</v>
      </c>
      <c r="EE143" s="11">
        <v>6268.6393389472287</v>
      </c>
      <c r="EF143" s="11">
        <v>6478.5792596829533</v>
      </c>
      <c r="EG143" s="11">
        <v>6641.8090630503166</v>
      </c>
      <c r="EH143" s="11">
        <v>6783.6444952193469</v>
      </c>
      <c r="EI143" s="11">
        <v>6896.9965306641579</v>
      </c>
      <c r="EJ143" s="11">
        <v>6959.1088579445704</v>
      </c>
      <c r="EK143" s="11">
        <v>7002.153431776841</v>
      </c>
      <c r="EL143" s="11">
        <v>7073.1953672712252</v>
      </c>
      <c r="EM143" s="11">
        <v>7075.3262845401323</v>
      </c>
      <c r="EN143" s="11">
        <v>7151.6879619664223</v>
      </c>
      <c r="EO143" s="11">
        <v>7240.8180322916714</v>
      </c>
      <c r="EP143" s="11">
        <v>7286.4661372792516</v>
      </c>
      <c r="EQ143" s="11">
        <v>7427.4147993236202</v>
      </c>
      <c r="ER143" s="11">
        <v>7503.528752018271</v>
      </c>
      <c r="ES143" s="11">
        <v>7641.9445001082595</v>
      </c>
      <c r="ET143" s="11">
        <v>7706.9969287432486</v>
      </c>
      <c r="EU143" s="11">
        <v>7783.839371621817</v>
      </c>
      <c r="EV143" s="11">
        <v>7848.003579749442</v>
      </c>
      <c r="EW143" s="11">
        <v>7920.0502191520318</v>
      </c>
      <c r="EX143" s="11">
        <v>8170.1976758281144</v>
      </c>
      <c r="EY143" s="11">
        <v>8253.8507761105539</v>
      </c>
      <c r="EZ143" s="11">
        <v>8427.0913450311855</v>
      </c>
      <c r="FA143" s="11">
        <v>8594.2438038042274</v>
      </c>
      <c r="FB143" s="11">
        <v>8676.6840382255305</v>
      </c>
      <c r="FC143" s="11">
        <v>8717.7247633272764</v>
      </c>
      <c r="FD143" s="11">
        <v>8771.4739760100674</v>
      </c>
      <c r="FE143" s="11">
        <v>8893.6135699383703</v>
      </c>
      <c r="FF143" s="11">
        <v>9065.0338004001496</v>
      </c>
      <c r="FG143" s="11">
        <v>9089.4518895774327</v>
      </c>
      <c r="FH143" s="11">
        <v>9132.4613225008943</v>
      </c>
      <c r="FI143" s="11">
        <v>9213.2517811949929</v>
      </c>
      <c r="FJ143" s="11">
        <v>9258.5529202091093</v>
      </c>
      <c r="FK143" s="11">
        <v>9276.9443705762678</v>
      </c>
      <c r="FL143" s="11">
        <v>9293.0114538271737</v>
      </c>
      <c r="FM143" s="11">
        <v>9300.2906392708373</v>
      </c>
      <c r="FN143" s="11">
        <v>9335.0232682876049</v>
      </c>
      <c r="FO143" s="11">
        <v>9357.4087411423534</v>
      </c>
      <c r="FP143" s="11">
        <v>9382.7990856108881</v>
      </c>
      <c r="FQ143" s="11">
        <v>9409.1385400335821</v>
      </c>
      <c r="FR143" s="11">
        <v>9421.1906549559717</v>
      </c>
      <c r="FS143" s="11">
        <v>9466.7581936920196</v>
      </c>
      <c r="FT143" s="11">
        <v>9539.1484753576369</v>
      </c>
      <c r="FU143" s="11">
        <v>9641.6738222451222</v>
      </c>
      <c r="FV143" s="11">
        <v>9779.017950426427</v>
      </c>
      <c r="FW143" s="11">
        <v>9821.434220159681</v>
      </c>
      <c r="FX143" s="11">
        <v>9838.135513969115</v>
      </c>
      <c r="FY143" s="11">
        <v>9857.4286615768779</v>
      </c>
      <c r="FZ143" s="11">
        <v>9874.2452191986067</v>
      </c>
      <c r="GA143" s="11">
        <v>9901.4547819486997</v>
      </c>
      <c r="GB143" s="11">
        <v>9922.9819174009899</v>
      </c>
      <c r="GC143" s="11">
        <v>9954.0976258923893</v>
      </c>
      <c r="GD143" s="11">
        <v>9988.1420165077998</v>
      </c>
      <c r="GE143" s="11">
        <v>10012.938672110253</v>
      </c>
      <c r="GF143" s="11">
        <v>10033.595547162446</v>
      </c>
      <c r="GG143" s="11">
        <v>10046.287288510401</v>
      </c>
      <c r="GH143" s="11">
        <v>10058.930188944694</v>
      </c>
      <c r="GI143" s="11">
        <v>10061.685839773543</v>
      </c>
      <c r="GJ143" s="11">
        <v>10069.693000556052</v>
      </c>
      <c r="GK143" s="11">
        <v>10072.225767656042</v>
      </c>
      <c r="GL143" s="11">
        <v>10085.43100008395</v>
      </c>
      <c r="GM143" s="11">
        <v>10068.550239778924</v>
      </c>
      <c r="GN143" s="11">
        <v>10074.736454623482</v>
      </c>
      <c r="GO143" s="11">
        <v>10079.642576567499</v>
      </c>
      <c r="GP143" s="11">
        <v>10084.992936379438</v>
      </c>
      <c r="GQ143" s="11">
        <v>10135.150250812301</v>
      </c>
      <c r="GR143" s="11">
        <v>10245.248897921485</v>
      </c>
      <c r="GS143" s="11">
        <v>10388.066699844365</v>
      </c>
      <c r="GT143" s="11">
        <v>10449.516134437868</v>
      </c>
      <c r="GU143" s="11">
        <v>10467.896842447322</v>
      </c>
      <c r="GV143" s="11">
        <v>10492.830609653456</v>
      </c>
      <c r="GW143" s="11">
        <v>10519.601462543904</v>
      </c>
      <c r="GX143" s="11">
        <v>10547.440830723548</v>
      </c>
      <c r="GY143" s="11">
        <v>10567.944609991304</v>
      </c>
      <c r="GZ143" s="11">
        <v>10713.159231175461</v>
      </c>
      <c r="HA143" s="11">
        <v>10734.226971408629</v>
      </c>
      <c r="HB143" s="11">
        <v>10749.920198918937</v>
      </c>
      <c r="HC143" s="11">
        <v>10766.345728825368</v>
      </c>
      <c r="HD143" s="11">
        <v>10778.514271849044</v>
      </c>
      <c r="HE143" s="11">
        <v>10786.519833673112</v>
      </c>
      <c r="HF143" s="11">
        <v>10772.164055953479</v>
      </c>
      <c r="HG143" s="11">
        <v>10808.0281462408</v>
      </c>
      <c r="HH143" s="11">
        <v>10805.218393617286</v>
      </c>
      <c r="HI143" s="11">
        <v>10824.937222917126</v>
      </c>
      <c r="HJ143" s="11">
        <v>10829.478183856889</v>
      </c>
      <c r="HK143" s="11">
        <v>10815.249208961885</v>
      </c>
      <c r="HL143" s="11">
        <v>10801.9635334499</v>
      </c>
      <c r="HM143" s="11">
        <v>10748.055877674638</v>
      </c>
      <c r="HN143" s="11">
        <v>10675.226257243699</v>
      </c>
      <c r="HO143" s="11">
        <v>10616.797962526314</v>
      </c>
      <c r="HP143" s="11">
        <v>10624.131374686811</v>
      </c>
      <c r="HQ143" s="11">
        <v>10611.127200117844</v>
      </c>
      <c r="HR143" s="11">
        <v>10507.120910763781</v>
      </c>
      <c r="HS143" s="11">
        <v>10501.959530384433</v>
      </c>
      <c r="HT143" s="11">
        <v>10503.380998434217</v>
      </c>
      <c r="HU143" s="11">
        <v>10459.233620469293</v>
      </c>
      <c r="HV143" s="11">
        <v>10453.396412270602</v>
      </c>
      <c r="HW143" s="11">
        <v>10453.196700018136</v>
      </c>
      <c r="HX143" s="11">
        <v>10458.037755011774</v>
      </c>
      <c r="HY143" s="11">
        <v>10464.465320736488</v>
      </c>
      <c r="HZ143" s="11">
        <v>10463.582721919323</v>
      </c>
      <c r="IA143" s="11">
        <v>10555.599234303039</v>
      </c>
      <c r="IB143" s="11">
        <v>10665.179016159778</v>
      </c>
      <c r="IC143" s="11">
        <v>10699.461477296431</v>
      </c>
      <c r="ID143" s="11">
        <v>10734.401411436105</v>
      </c>
      <c r="IE143" s="11">
        <v>10764.842637469441</v>
      </c>
      <c r="IF143" s="11">
        <v>10788.809487309522</v>
      </c>
      <c r="IG143" s="11">
        <v>10893.508794984076</v>
      </c>
      <c r="IH143" s="11">
        <v>10919.815974389829</v>
      </c>
      <c r="II143" s="11">
        <v>10956.832605345633</v>
      </c>
      <c r="IJ143" s="11">
        <v>10989.666307677073</v>
      </c>
      <c r="IK143" s="11">
        <v>11038.487673130592</v>
      </c>
      <c r="IL143" s="11">
        <v>11075.926791218846</v>
      </c>
      <c r="IM143" s="11">
        <v>11116.926617451812</v>
      </c>
      <c r="IN143" s="11">
        <v>11177.721404388481</v>
      </c>
      <c r="IO143" s="11">
        <v>11312.276911003804</v>
      </c>
      <c r="IP143" s="11">
        <v>11343.632583027649</v>
      </c>
      <c r="IQ143" s="11">
        <v>11342.116648052108</v>
      </c>
      <c r="IR143" s="11">
        <v>11389.92538944361</v>
      </c>
      <c r="IS143" s="11">
        <v>11451.607982184751</v>
      </c>
      <c r="IT143" s="11">
        <v>11488.088840226816</v>
      </c>
      <c r="IU143" s="11">
        <v>11509.229065980831</v>
      </c>
      <c r="IV143" s="11">
        <v>11525.566108350193</v>
      </c>
      <c r="IW143" s="11">
        <v>11530.894620254085</v>
      </c>
      <c r="IX143" s="11">
        <v>11540.412080816301</v>
      </c>
      <c r="IY143" s="11">
        <v>11559.767237170692</v>
      </c>
      <c r="IZ143" s="11">
        <v>11598.021107070694</v>
      </c>
      <c r="JA143" s="11">
        <v>11644.276268095444</v>
      </c>
      <c r="JB143" s="11">
        <v>11732.382922355064</v>
      </c>
      <c r="JC143" s="11">
        <v>11840.096435748903</v>
      </c>
      <c r="JD143" s="11">
        <v>11921.442572214779</v>
      </c>
      <c r="JE143" s="11">
        <v>11941.96712556025</v>
      </c>
      <c r="JF143" s="11">
        <v>11957.586502006563</v>
      </c>
      <c r="JG143" s="11">
        <v>11960.440759779864</v>
      </c>
      <c r="JH143" s="11">
        <v>12043.869779985902</v>
      </c>
      <c r="JI143" s="11">
        <v>12090.828793968145</v>
      </c>
      <c r="JJ143" s="11">
        <v>12099.207356850964</v>
      </c>
      <c r="JK143" s="11">
        <v>12064.187835913004</v>
      </c>
      <c r="JL143" s="11">
        <v>12106.644589823976</v>
      </c>
      <c r="JM143" s="11">
        <v>12102.558724647608</v>
      </c>
      <c r="JN143" s="11">
        <v>12044.349310296213</v>
      </c>
      <c r="JO143" s="11">
        <v>12147.414606839688</v>
      </c>
      <c r="JP143" s="11">
        <v>12239.360545986052</v>
      </c>
      <c r="JQ143" s="11">
        <v>12252.546981648733</v>
      </c>
      <c r="JR143" s="11">
        <v>12299.233013174477</v>
      </c>
      <c r="JS143" s="11">
        <v>12339.324485688019</v>
      </c>
      <c r="JT143" s="11">
        <v>12471.100725768529</v>
      </c>
      <c r="JU143" s="11">
        <v>12532.427515146897</v>
      </c>
      <c r="JV143" s="11">
        <v>12507.673831402115</v>
      </c>
      <c r="JW143" s="11">
        <v>12457.455614308014</v>
      </c>
      <c r="JX143" s="11">
        <v>12464.355269788801</v>
      </c>
      <c r="JY143" s="11">
        <v>12461.100810222477</v>
      </c>
      <c r="JZ143" s="11">
        <v>12451.973772389019</v>
      </c>
      <c r="KA143" s="11">
        <v>12446.429094667041</v>
      </c>
      <c r="KB143" s="11">
        <v>12443.001658813047</v>
      </c>
      <c r="KC143" s="11">
        <v>12431.24054046872</v>
      </c>
      <c r="KD143" s="11">
        <v>12416.702930404357</v>
      </c>
      <c r="KE143" s="11">
        <v>12412.520930932924</v>
      </c>
      <c r="KF143" s="11">
        <v>12419.790417483538</v>
      </c>
      <c r="KG143" s="11">
        <v>12419.406267517794</v>
      </c>
      <c r="KH143" s="11">
        <v>12431.932074979568</v>
      </c>
      <c r="KI143" s="11">
        <v>12428.799040342261</v>
      </c>
      <c r="KJ143" s="11">
        <v>12446.273580137449</v>
      </c>
      <c r="KK143" s="11">
        <v>12447.956030445448</v>
      </c>
      <c r="KL143" s="23"/>
      <c r="KM143" s="11">
        <f>SMALL(Tabela2[[#This Row],[1]:[285]],1)</f>
        <v>0.83458663983971793</v>
      </c>
      <c r="KN143" s="11">
        <f>MATCH(Tabela2[[#This Row],[1° menor]],Tabela2[[#This Row],[1]:[285]],0)</f>
        <v>1</v>
      </c>
      <c r="KO14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43" s="11">
        <f>VLOOKUP(Tabela2[[#This Row],[Shape]],shape!A:D,4,0)+VLOOKUP(Tabela2[[#This Row],[Shape]]+1,shape!A:E,5,0)*Tabela2[[#This Row],[% avanc]]</f>
        <v>3.8776556234191881</v>
      </c>
      <c r="KQ143" s="15">
        <f>Tabela2[[#This Row],[8686,881807]]/Tabela2[[#Headers],[8686,881807]]</f>
        <v>4.4638061269517033E-4</v>
      </c>
      <c r="KR143" s="11">
        <f>Tabela2[[#This Row],[8686,881807]]-KP142</f>
        <v>0</v>
      </c>
      <c r="KS143" s="11">
        <f>(Tabela2[[#This Row],[hora bus]]-H142)*86400</f>
        <v>42.999999993480742</v>
      </c>
      <c r="KT143" s="11">
        <f>Tabela2[[#This Row],[desloc]]/Tabela2[[#This Row],[seconds]]</f>
        <v>0</v>
      </c>
      <c r="KU143" s="11">
        <f>Tabela2[[#This Row],[spd m/s]]*3.6</f>
        <v>0</v>
      </c>
      <c r="KV143" s="23"/>
      <c r="KW143" s="22">
        <f t="shared" si="36"/>
        <v>0</v>
      </c>
      <c r="KX143" s="23">
        <f t="shared" si="37"/>
        <v>0.5</v>
      </c>
      <c r="KY143" s="23">
        <f t="shared" si="38"/>
        <v>1</v>
      </c>
      <c r="KZ143" s="23">
        <f t="shared" si="39"/>
        <v>22</v>
      </c>
      <c r="LA143" s="23">
        <f t="shared" si="40"/>
        <v>0</v>
      </c>
      <c r="LB143" s="23">
        <f t="shared" si="41"/>
        <v>1</v>
      </c>
      <c r="LC143" s="23">
        <f t="shared" si="42"/>
        <v>22</v>
      </c>
      <c r="LD143" s="23">
        <f t="shared" si="43"/>
        <v>0</v>
      </c>
      <c r="LE143" s="23">
        <f t="shared" si="44"/>
        <v>3.8776556234191881</v>
      </c>
      <c r="LF143" s="22">
        <f t="shared" si="53"/>
        <v>0</v>
      </c>
      <c r="LG143" s="23">
        <f t="shared" si="45"/>
        <v>0.5</v>
      </c>
      <c r="LH143" s="23">
        <f t="shared" si="46"/>
        <v>0.5</v>
      </c>
      <c r="LI143" s="23">
        <f t="shared" si="47"/>
        <v>8544.8116110658502</v>
      </c>
      <c r="LJ143" s="23">
        <f t="shared" si="48"/>
        <v>3.8776556234191881</v>
      </c>
      <c r="LK143" s="23">
        <f t="shared" si="49"/>
        <v>0.5</v>
      </c>
      <c r="LL143" s="23">
        <f t="shared" si="50"/>
        <v>0</v>
      </c>
      <c r="LM143" s="23">
        <f t="shared" si="51"/>
        <v>1</v>
      </c>
      <c r="LN143" s="23">
        <f t="shared" si="52"/>
        <v>1</v>
      </c>
    </row>
    <row r="144" spans="1:326" x14ac:dyDescent="0.25">
      <c r="A144" s="22">
        <v>128</v>
      </c>
      <c r="B144" s="22">
        <v>1</v>
      </c>
      <c r="C144" s="23" t="s">
        <v>1433</v>
      </c>
      <c r="D144" s="22">
        <v>332</v>
      </c>
      <c r="E144" s="24">
        <v>0.92013888888888884</v>
      </c>
      <c r="F144" s="23" t="s">
        <v>721</v>
      </c>
      <c r="G144" s="23" t="b">
        <v>1</v>
      </c>
      <c r="H144" s="25">
        <v>43538.920381944445</v>
      </c>
      <c r="I144" s="26" t="s">
        <v>681</v>
      </c>
      <c r="J144" s="23" t="s">
        <v>682</v>
      </c>
      <c r="K144" s="11">
        <f>IF(AND(Tabela2[[#This Row],[hora bus]]=H143,Tabela2[[#This Row],[lat bus]]=I143,Tabela2[[#This Row],[lon bus]]=J143),1,0)</f>
        <v>0</v>
      </c>
      <c r="L144" s="23"/>
      <c r="M144" s="11">
        <v>266</v>
      </c>
      <c r="N144" s="11">
        <v>0.83458663983971793</v>
      </c>
      <c r="O144" s="11">
        <v>1.3984196839489078</v>
      </c>
      <c r="P144" s="11">
        <v>9.4267941257220311</v>
      </c>
      <c r="Q144" s="11">
        <v>19.688773108132185</v>
      </c>
      <c r="R144" s="11">
        <v>75.195397337780264</v>
      </c>
      <c r="S144" s="11">
        <v>159.30451526494889</v>
      </c>
      <c r="T144" s="11">
        <v>180.18195583801287</v>
      </c>
      <c r="U144" s="11">
        <v>199.79338924508923</v>
      </c>
      <c r="V144" s="11">
        <v>211.09716553928146</v>
      </c>
      <c r="W144" s="11">
        <v>227.14293750271159</v>
      </c>
      <c r="X144" s="11">
        <v>239.59169647723874</v>
      </c>
      <c r="Y144" s="11">
        <v>250.11206903549589</v>
      </c>
      <c r="Z144" s="11">
        <v>275.30364977201225</v>
      </c>
      <c r="AA144" s="11">
        <v>294.46895517304961</v>
      </c>
      <c r="AB144" s="11">
        <v>320.19106785367666</v>
      </c>
      <c r="AC144" s="11">
        <v>332.17949791971603</v>
      </c>
      <c r="AD144" s="11">
        <v>348.04076670293443</v>
      </c>
      <c r="AE144" s="11">
        <v>372.23091522388552</v>
      </c>
      <c r="AF144" s="11">
        <v>373.05585750378327</v>
      </c>
      <c r="AG144" s="11">
        <v>433.84569918205443</v>
      </c>
      <c r="AH144" s="11">
        <v>469.02374511556127</v>
      </c>
      <c r="AI144" s="11">
        <v>499.67607388344703</v>
      </c>
      <c r="AJ144" s="11">
        <v>523.47830821792434</v>
      </c>
      <c r="AK144" s="11">
        <v>544.81141607945688</v>
      </c>
      <c r="AL144" s="11">
        <v>559.9004097040812</v>
      </c>
      <c r="AM144" s="11">
        <v>585.98771261657532</v>
      </c>
      <c r="AN144" s="11">
        <v>594.50788944836063</v>
      </c>
      <c r="AO144" s="11">
        <v>599.8950753359245</v>
      </c>
      <c r="AP144" s="11">
        <v>602.43355425919754</v>
      </c>
      <c r="AQ144" s="11">
        <v>609.53499398530153</v>
      </c>
      <c r="AR144" s="11">
        <v>609.5933977620092</v>
      </c>
      <c r="AS144" s="11">
        <v>603.71880286526709</v>
      </c>
      <c r="AT144" s="11">
        <v>609.45835281434404</v>
      </c>
      <c r="AU144" s="11">
        <v>613.60649452394352</v>
      </c>
      <c r="AV144" s="11">
        <v>605.61020293550882</v>
      </c>
      <c r="AW144" s="11">
        <v>608.32810058706082</v>
      </c>
      <c r="AX144" s="11">
        <v>622.97194103037293</v>
      </c>
      <c r="AY144" s="11">
        <v>642.28327131710535</v>
      </c>
      <c r="AZ144" s="11">
        <v>665.20596166221469</v>
      </c>
      <c r="BA144" s="11">
        <v>691.17393543887101</v>
      </c>
      <c r="BB144" s="11">
        <v>724.84333895562133</v>
      </c>
      <c r="BC144" s="11">
        <v>773.63812755161598</v>
      </c>
      <c r="BD144" s="11">
        <v>844.46226035941891</v>
      </c>
      <c r="BE144" s="11">
        <v>911.23618194706376</v>
      </c>
      <c r="BF144" s="11">
        <v>932.86527223275039</v>
      </c>
      <c r="BG144" s="11">
        <v>958.04135839229252</v>
      </c>
      <c r="BH144" s="11">
        <v>1001.7149381650798</v>
      </c>
      <c r="BI144" s="11">
        <v>1024.9959211584271</v>
      </c>
      <c r="BJ144" s="11">
        <v>1048.1727764714142</v>
      </c>
      <c r="BK144" s="11">
        <v>1080.0184074949607</v>
      </c>
      <c r="BL144" s="11">
        <v>1163.4808684345098</v>
      </c>
      <c r="BM144" s="11">
        <v>1429.3703496024175</v>
      </c>
      <c r="BN144" s="11">
        <v>1610.1385446972781</v>
      </c>
      <c r="BO144" s="11">
        <v>1664.0038873728233</v>
      </c>
      <c r="BP144" s="11">
        <v>1794.1242484398404</v>
      </c>
      <c r="BQ144" s="11">
        <v>1818.9378647754288</v>
      </c>
      <c r="BR144" s="11">
        <v>1920.5792764721948</v>
      </c>
      <c r="BS144" s="11">
        <v>2023.456323096907</v>
      </c>
      <c r="BT144" s="11">
        <v>2062.7199622631242</v>
      </c>
      <c r="BU144" s="11">
        <v>2093.7864244056359</v>
      </c>
      <c r="BV144" s="11">
        <v>2172.8574253488505</v>
      </c>
      <c r="BW144" s="11">
        <v>2191.8290547309048</v>
      </c>
      <c r="BX144" s="11">
        <v>2295.4935471481876</v>
      </c>
      <c r="BY144" s="11">
        <v>2324.6369620900828</v>
      </c>
      <c r="BZ144" s="11">
        <v>2412.5365562142952</v>
      </c>
      <c r="CA144" s="11">
        <v>2432.6327643351483</v>
      </c>
      <c r="CB144" s="11">
        <v>2466.8518007263533</v>
      </c>
      <c r="CC144" s="11">
        <v>2515.2508761381587</v>
      </c>
      <c r="CD144" s="11">
        <v>2622.1218445308405</v>
      </c>
      <c r="CE144" s="11">
        <v>2708.3090496803202</v>
      </c>
      <c r="CF144" s="11">
        <v>2796.8178431894862</v>
      </c>
      <c r="CG144" s="11">
        <v>2873.8082765070517</v>
      </c>
      <c r="CH144" s="11">
        <v>3061.6775590172806</v>
      </c>
      <c r="CI144" s="11">
        <v>3133.3825096557152</v>
      </c>
      <c r="CJ144" s="11">
        <v>3320.0285201183906</v>
      </c>
      <c r="CK144" s="11">
        <v>3391.2986814978881</v>
      </c>
      <c r="CL144" s="11">
        <v>3478.6413522149041</v>
      </c>
      <c r="CM144" s="11">
        <v>3505.4667594392477</v>
      </c>
      <c r="CN144" s="11">
        <v>3552.1278475871927</v>
      </c>
      <c r="CO144" s="11">
        <v>3608.1458168222821</v>
      </c>
      <c r="CP144" s="11">
        <v>3687.4332746012733</v>
      </c>
      <c r="CQ144" s="11">
        <v>3737.1928476528274</v>
      </c>
      <c r="CR144" s="11">
        <v>3929.1744458657076</v>
      </c>
      <c r="CS144" s="11">
        <v>4104.0052570842136</v>
      </c>
      <c r="CT144" s="11">
        <v>4176.4577406368426</v>
      </c>
      <c r="CU144" s="11">
        <v>4203.4628929622522</v>
      </c>
      <c r="CV144" s="11">
        <v>4243.0993420587138</v>
      </c>
      <c r="CW144" s="11">
        <v>4338.9296512059445</v>
      </c>
      <c r="CX144" s="11">
        <v>4464.5231926731885</v>
      </c>
      <c r="CY144" s="11">
        <v>4524.2760657256158</v>
      </c>
      <c r="CZ144" s="11">
        <v>4578.6984197787751</v>
      </c>
      <c r="DA144" s="11">
        <v>4625.9862234456259</v>
      </c>
      <c r="DB144" s="11">
        <v>4670.5685961378485</v>
      </c>
      <c r="DC144" s="11">
        <v>4713.1890396674316</v>
      </c>
      <c r="DD144" s="11">
        <v>4798.4137717572912</v>
      </c>
      <c r="DE144" s="11">
        <v>4807.037159512015</v>
      </c>
      <c r="DF144" s="11">
        <v>4833.3595568537676</v>
      </c>
      <c r="DG144" s="11">
        <v>4837.4660928582471</v>
      </c>
      <c r="DH144" s="11">
        <v>4868.9105840188495</v>
      </c>
      <c r="DI144" s="11">
        <v>4890.8441073800923</v>
      </c>
      <c r="DJ144" s="11">
        <v>4933.7892254471935</v>
      </c>
      <c r="DK144" s="11">
        <v>5000.7579650678817</v>
      </c>
      <c r="DL144" s="11">
        <v>5355.0982520495172</v>
      </c>
      <c r="DM144" s="11">
        <v>5481.4636259201425</v>
      </c>
      <c r="DN144" s="11">
        <v>5566.547527242612</v>
      </c>
      <c r="DO144" s="11">
        <v>5659.2630610073802</v>
      </c>
      <c r="DP144" s="11">
        <v>5693.1558385127737</v>
      </c>
      <c r="DQ144" s="11">
        <v>5776.9445825899438</v>
      </c>
      <c r="DR144" s="11">
        <v>5792.6247187292447</v>
      </c>
      <c r="DS144" s="11">
        <v>5803.4741841190025</v>
      </c>
      <c r="DT144" s="11">
        <v>5813.7715248560444</v>
      </c>
      <c r="DU144" s="11">
        <v>5824.9346720622971</v>
      </c>
      <c r="DV144" s="11">
        <v>5825.1745121438535</v>
      </c>
      <c r="DW144" s="11">
        <v>5821.2504329611656</v>
      </c>
      <c r="DX144" s="11">
        <v>5744.9467721272558</v>
      </c>
      <c r="DY144" s="11">
        <v>5825.3656271915142</v>
      </c>
      <c r="DZ144" s="11">
        <v>5822.8710960649087</v>
      </c>
      <c r="EA144" s="11">
        <v>5848.1092840949059</v>
      </c>
      <c r="EB144" s="11">
        <v>5986.6876289379934</v>
      </c>
      <c r="EC144" s="11">
        <v>6020.0909995452303</v>
      </c>
      <c r="ED144" s="11">
        <v>6207.0095294329822</v>
      </c>
      <c r="EE144" s="11">
        <v>6268.6393389472287</v>
      </c>
      <c r="EF144" s="11">
        <v>6478.5792596829533</v>
      </c>
      <c r="EG144" s="11">
        <v>6641.8090630503166</v>
      </c>
      <c r="EH144" s="11">
        <v>6783.6444952193469</v>
      </c>
      <c r="EI144" s="11">
        <v>6896.9965306641579</v>
      </c>
      <c r="EJ144" s="11">
        <v>6959.1088579445704</v>
      </c>
      <c r="EK144" s="11">
        <v>7002.153431776841</v>
      </c>
      <c r="EL144" s="11">
        <v>7073.1953672712252</v>
      </c>
      <c r="EM144" s="11">
        <v>7075.3262845401323</v>
      </c>
      <c r="EN144" s="11">
        <v>7151.6879619664223</v>
      </c>
      <c r="EO144" s="11">
        <v>7240.8180322916714</v>
      </c>
      <c r="EP144" s="11">
        <v>7286.4661372792516</v>
      </c>
      <c r="EQ144" s="11">
        <v>7427.4147993236202</v>
      </c>
      <c r="ER144" s="11">
        <v>7503.528752018271</v>
      </c>
      <c r="ES144" s="11">
        <v>7641.9445001082595</v>
      </c>
      <c r="ET144" s="11">
        <v>7706.9969287432486</v>
      </c>
      <c r="EU144" s="11">
        <v>7783.839371621817</v>
      </c>
      <c r="EV144" s="11">
        <v>7848.003579749442</v>
      </c>
      <c r="EW144" s="11">
        <v>7920.0502191520318</v>
      </c>
      <c r="EX144" s="11">
        <v>8170.1976758281144</v>
      </c>
      <c r="EY144" s="11">
        <v>8253.8507761105539</v>
      </c>
      <c r="EZ144" s="11">
        <v>8427.0913450311855</v>
      </c>
      <c r="FA144" s="11">
        <v>8594.2438038042274</v>
      </c>
      <c r="FB144" s="11">
        <v>8676.6840382255305</v>
      </c>
      <c r="FC144" s="11">
        <v>8717.7247633272764</v>
      </c>
      <c r="FD144" s="11">
        <v>8771.4739760100674</v>
      </c>
      <c r="FE144" s="11">
        <v>8893.6135699383703</v>
      </c>
      <c r="FF144" s="11">
        <v>9065.0338004001496</v>
      </c>
      <c r="FG144" s="11">
        <v>9089.4518895774327</v>
      </c>
      <c r="FH144" s="11">
        <v>9132.4613225008943</v>
      </c>
      <c r="FI144" s="11">
        <v>9213.2517811949929</v>
      </c>
      <c r="FJ144" s="11">
        <v>9258.5529202091093</v>
      </c>
      <c r="FK144" s="11">
        <v>9276.9443705762678</v>
      </c>
      <c r="FL144" s="11">
        <v>9293.0114538271737</v>
      </c>
      <c r="FM144" s="11">
        <v>9300.2906392708373</v>
      </c>
      <c r="FN144" s="11">
        <v>9335.0232682876049</v>
      </c>
      <c r="FO144" s="11">
        <v>9357.4087411423534</v>
      </c>
      <c r="FP144" s="11">
        <v>9382.7990856108881</v>
      </c>
      <c r="FQ144" s="11">
        <v>9409.1385400335821</v>
      </c>
      <c r="FR144" s="11">
        <v>9421.1906549559717</v>
      </c>
      <c r="FS144" s="11">
        <v>9466.7581936920196</v>
      </c>
      <c r="FT144" s="11">
        <v>9539.1484753576369</v>
      </c>
      <c r="FU144" s="11">
        <v>9641.6738222451222</v>
      </c>
      <c r="FV144" s="11">
        <v>9779.017950426427</v>
      </c>
      <c r="FW144" s="11">
        <v>9821.434220159681</v>
      </c>
      <c r="FX144" s="11">
        <v>9838.135513969115</v>
      </c>
      <c r="FY144" s="11">
        <v>9857.4286615768779</v>
      </c>
      <c r="FZ144" s="11">
        <v>9874.2452191986067</v>
      </c>
      <c r="GA144" s="11">
        <v>9901.4547819486997</v>
      </c>
      <c r="GB144" s="11">
        <v>9922.9819174009899</v>
      </c>
      <c r="GC144" s="11">
        <v>9954.0976258923893</v>
      </c>
      <c r="GD144" s="11">
        <v>9988.1420165077998</v>
      </c>
      <c r="GE144" s="11">
        <v>10012.938672110253</v>
      </c>
      <c r="GF144" s="11">
        <v>10033.595547162446</v>
      </c>
      <c r="GG144" s="11">
        <v>10046.287288510401</v>
      </c>
      <c r="GH144" s="11">
        <v>10058.930188944694</v>
      </c>
      <c r="GI144" s="11">
        <v>10061.685839773543</v>
      </c>
      <c r="GJ144" s="11">
        <v>10069.693000556052</v>
      </c>
      <c r="GK144" s="11">
        <v>10072.225767656042</v>
      </c>
      <c r="GL144" s="11">
        <v>10085.43100008395</v>
      </c>
      <c r="GM144" s="11">
        <v>10068.550239778924</v>
      </c>
      <c r="GN144" s="11">
        <v>10074.736454623482</v>
      </c>
      <c r="GO144" s="11">
        <v>10079.642576567499</v>
      </c>
      <c r="GP144" s="11">
        <v>10084.992936379438</v>
      </c>
      <c r="GQ144" s="11">
        <v>10135.150250812301</v>
      </c>
      <c r="GR144" s="11">
        <v>10245.248897921485</v>
      </c>
      <c r="GS144" s="11">
        <v>10388.066699844365</v>
      </c>
      <c r="GT144" s="11">
        <v>10449.516134437868</v>
      </c>
      <c r="GU144" s="11">
        <v>10467.896842447322</v>
      </c>
      <c r="GV144" s="11">
        <v>10492.830609653456</v>
      </c>
      <c r="GW144" s="11">
        <v>10519.601462543904</v>
      </c>
      <c r="GX144" s="11">
        <v>10547.440830723548</v>
      </c>
      <c r="GY144" s="11">
        <v>10567.944609991304</v>
      </c>
      <c r="GZ144" s="11">
        <v>10713.159231175461</v>
      </c>
      <c r="HA144" s="11">
        <v>10734.226971408629</v>
      </c>
      <c r="HB144" s="11">
        <v>10749.920198918937</v>
      </c>
      <c r="HC144" s="11">
        <v>10766.345728825368</v>
      </c>
      <c r="HD144" s="11">
        <v>10778.514271849044</v>
      </c>
      <c r="HE144" s="11">
        <v>10786.519833673112</v>
      </c>
      <c r="HF144" s="11">
        <v>10772.164055953479</v>
      </c>
      <c r="HG144" s="11">
        <v>10808.0281462408</v>
      </c>
      <c r="HH144" s="11">
        <v>10805.218393617286</v>
      </c>
      <c r="HI144" s="11">
        <v>10824.937222917126</v>
      </c>
      <c r="HJ144" s="11">
        <v>10829.478183856889</v>
      </c>
      <c r="HK144" s="11">
        <v>10815.249208961885</v>
      </c>
      <c r="HL144" s="11">
        <v>10801.9635334499</v>
      </c>
      <c r="HM144" s="11">
        <v>10748.055877674638</v>
      </c>
      <c r="HN144" s="11">
        <v>10675.226257243699</v>
      </c>
      <c r="HO144" s="11">
        <v>10616.797962526314</v>
      </c>
      <c r="HP144" s="11">
        <v>10624.131374686811</v>
      </c>
      <c r="HQ144" s="11">
        <v>10611.127200117844</v>
      </c>
      <c r="HR144" s="11">
        <v>10507.120910763781</v>
      </c>
      <c r="HS144" s="11">
        <v>10501.959530384433</v>
      </c>
      <c r="HT144" s="11">
        <v>10503.380998434217</v>
      </c>
      <c r="HU144" s="11">
        <v>10459.233620469293</v>
      </c>
      <c r="HV144" s="11">
        <v>10453.396412270602</v>
      </c>
      <c r="HW144" s="11">
        <v>10453.196700018136</v>
      </c>
      <c r="HX144" s="11">
        <v>10458.037755011774</v>
      </c>
      <c r="HY144" s="11">
        <v>10464.465320736488</v>
      </c>
      <c r="HZ144" s="11">
        <v>10463.582721919323</v>
      </c>
      <c r="IA144" s="11">
        <v>10555.599234303039</v>
      </c>
      <c r="IB144" s="11">
        <v>10665.179016159778</v>
      </c>
      <c r="IC144" s="11">
        <v>10699.461477296431</v>
      </c>
      <c r="ID144" s="11">
        <v>10734.401411436105</v>
      </c>
      <c r="IE144" s="11">
        <v>10764.842637469441</v>
      </c>
      <c r="IF144" s="11">
        <v>10788.809487309522</v>
      </c>
      <c r="IG144" s="11">
        <v>10893.508794984076</v>
      </c>
      <c r="IH144" s="11">
        <v>10919.815974389829</v>
      </c>
      <c r="II144" s="11">
        <v>10956.832605345633</v>
      </c>
      <c r="IJ144" s="11">
        <v>10989.666307677073</v>
      </c>
      <c r="IK144" s="11">
        <v>11038.487673130592</v>
      </c>
      <c r="IL144" s="11">
        <v>11075.926791218846</v>
      </c>
      <c r="IM144" s="11">
        <v>11116.926617451812</v>
      </c>
      <c r="IN144" s="11">
        <v>11177.721404388481</v>
      </c>
      <c r="IO144" s="11">
        <v>11312.276911003804</v>
      </c>
      <c r="IP144" s="11">
        <v>11343.632583027649</v>
      </c>
      <c r="IQ144" s="11">
        <v>11342.116648052108</v>
      </c>
      <c r="IR144" s="11">
        <v>11389.92538944361</v>
      </c>
      <c r="IS144" s="11">
        <v>11451.607982184751</v>
      </c>
      <c r="IT144" s="11">
        <v>11488.088840226816</v>
      </c>
      <c r="IU144" s="11">
        <v>11509.229065980831</v>
      </c>
      <c r="IV144" s="11">
        <v>11525.566108350193</v>
      </c>
      <c r="IW144" s="11">
        <v>11530.894620254085</v>
      </c>
      <c r="IX144" s="11">
        <v>11540.412080816301</v>
      </c>
      <c r="IY144" s="11">
        <v>11559.767237170692</v>
      </c>
      <c r="IZ144" s="11">
        <v>11598.021107070694</v>
      </c>
      <c r="JA144" s="11">
        <v>11644.276268095444</v>
      </c>
      <c r="JB144" s="11">
        <v>11732.382922355064</v>
      </c>
      <c r="JC144" s="11">
        <v>11840.096435748903</v>
      </c>
      <c r="JD144" s="11">
        <v>11921.442572214779</v>
      </c>
      <c r="JE144" s="11">
        <v>11941.96712556025</v>
      </c>
      <c r="JF144" s="11">
        <v>11957.586502006563</v>
      </c>
      <c r="JG144" s="11">
        <v>11960.440759779864</v>
      </c>
      <c r="JH144" s="11">
        <v>12043.869779985902</v>
      </c>
      <c r="JI144" s="11">
        <v>12090.828793968145</v>
      </c>
      <c r="JJ144" s="11">
        <v>12099.207356850964</v>
      </c>
      <c r="JK144" s="11">
        <v>12064.187835913004</v>
      </c>
      <c r="JL144" s="11">
        <v>12106.644589823976</v>
      </c>
      <c r="JM144" s="11">
        <v>12102.558724647608</v>
      </c>
      <c r="JN144" s="11">
        <v>12044.349310296213</v>
      </c>
      <c r="JO144" s="11">
        <v>12147.414606839688</v>
      </c>
      <c r="JP144" s="11">
        <v>12239.360545986052</v>
      </c>
      <c r="JQ144" s="11">
        <v>12252.546981648733</v>
      </c>
      <c r="JR144" s="11">
        <v>12299.233013174477</v>
      </c>
      <c r="JS144" s="11">
        <v>12339.324485688019</v>
      </c>
      <c r="JT144" s="11">
        <v>12471.100725768529</v>
      </c>
      <c r="JU144" s="11">
        <v>12532.427515146897</v>
      </c>
      <c r="JV144" s="11">
        <v>12507.673831402115</v>
      </c>
      <c r="JW144" s="11">
        <v>12457.455614308014</v>
      </c>
      <c r="JX144" s="11">
        <v>12464.355269788801</v>
      </c>
      <c r="JY144" s="11">
        <v>12461.100810222477</v>
      </c>
      <c r="JZ144" s="11">
        <v>12451.973772389019</v>
      </c>
      <c r="KA144" s="11">
        <v>12446.429094667041</v>
      </c>
      <c r="KB144" s="11">
        <v>12443.001658813047</v>
      </c>
      <c r="KC144" s="11">
        <v>12431.24054046872</v>
      </c>
      <c r="KD144" s="11">
        <v>12416.702930404357</v>
      </c>
      <c r="KE144" s="11">
        <v>12412.520930932924</v>
      </c>
      <c r="KF144" s="11">
        <v>12419.790417483538</v>
      </c>
      <c r="KG144" s="11">
        <v>12419.406267517794</v>
      </c>
      <c r="KH144" s="11">
        <v>12431.932074979568</v>
      </c>
      <c r="KI144" s="11">
        <v>12428.799040342261</v>
      </c>
      <c r="KJ144" s="11">
        <v>12446.273580137449</v>
      </c>
      <c r="KK144" s="11">
        <v>12447.956030445448</v>
      </c>
      <c r="KL144" s="23"/>
      <c r="KM144" s="11">
        <f>SMALL(Tabela2[[#This Row],[1]:[285]],1)</f>
        <v>0.83458663983971793</v>
      </c>
      <c r="KN144" s="11">
        <f>MATCH(Tabela2[[#This Row],[1° menor]],Tabela2[[#This Row],[1]:[285]],0)</f>
        <v>1</v>
      </c>
      <c r="KO14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44" s="11">
        <f>VLOOKUP(Tabela2[[#This Row],[Shape]],shape!A:D,4,0)+VLOOKUP(Tabela2[[#This Row],[Shape]]+1,shape!A:E,5,0)*Tabela2[[#This Row],[% avanc]]</f>
        <v>3.8776556234191881</v>
      </c>
      <c r="KQ144" s="15">
        <f>Tabela2[[#This Row],[8686,881807]]/Tabela2[[#Headers],[8686,881807]]</f>
        <v>4.4638061269517033E-4</v>
      </c>
      <c r="KR144" s="11">
        <f>Tabela2[[#This Row],[8686,881807]]-KP143</f>
        <v>0</v>
      </c>
      <c r="KS144" s="11">
        <f>(Tabela2[[#This Row],[hora bus]]-H143)*86400</f>
        <v>44.999999832361937</v>
      </c>
      <c r="KT144" s="11">
        <f>Tabela2[[#This Row],[desloc]]/Tabela2[[#This Row],[seconds]]</f>
        <v>0</v>
      </c>
      <c r="KU144" s="11">
        <f>Tabela2[[#This Row],[spd m/s]]*3.6</f>
        <v>0</v>
      </c>
      <c r="KV144" s="23"/>
      <c r="KW144" s="22">
        <f t="shared" si="36"/>
        <v>0</v>
      </c>
      <c r="KX144" s="23">
        <f t="shared" si="37"/>
        <v>0.5</v>
      </c>
      <c r="KY144" s="23">
        <f t="shared" si="38"/>
        <v>1</v>
      </c>
      <c r="KZ144" s="23">
        <f t="shared" si="39"/>
        <v>21</v>
      </c>
      <c r="LA144" s="23">
        <f t="shared" si="40"/>
        <v>0</v>
      </c>
      <c r="LB144" s="23">
        <f t="shared" si="41"/>
        <v>1</v>
      </c>
      <c r="LC144" s="23">
        <f t="shared" si="42"/>
        <v>21</v>
      </c>
      <c r="LD144" s="23">
        <f t="shared" si="43"/>
        <v>0</v>
      </c>
      <c r="LE144" s="23">
        <f t="shared" si="44"/>
        <v>3.8776556234191881</v>
      </c>
      <c r="LF144" s="22">
        <f t="shared" si="53"/>
        <v>0</v>
      </c>
      <c r="LG144" s="23">
        <f t="shared" si="45"/>
        <v>0.5</v>
      </c>
      <c r="LH144" s="23">
        <f t="shared" si="46"/>
        <v>0.5</v>
      </c>
      <c r="LI144" s="23">
        <f t="shared" si="47"/>
        <v>8544.8116110658502</v>
      </c>
      <c r="LJ144" s="23">
        <f t="shared" si="48"/>
        <v>3.8776556234191881</v>
      </c>
      <c r="LK144" s="23">
        <f t="shared" si="49"/>
        <v>0.5</v>
      </c>
      <c r="LL144" s="23">
        <f t="shared" si="50"/>
        <v>0</v>
      </c>
      <c r="LM144" s="23">
        <f t="shared" si="51"/>
        <v>1</v>
      </c>
      <c r="LN144" s="23">
        <f t="shared" si="52"/>
        <v>1</v>
      </c>
    </row>
    <row r="145" spans="1:326" x14ac:dyDescent="0.25">
      <c r="A145" s="22">
        <v>129</v>
      </c>
      <c r="B145" s="22">
        <v>1</v>
      </c>
      <c r="C145" s="23" t="s">
        <v>1434</v>
      </c>
      <c r="D145" s="22">
        <v>332</v>
      </c>
      <c r="E145" s="24">
        <v>0.92083333333333328</v>
      </c>
      <c r="F145" s="23" t="s">
        <v>721</v>
      </c>
      <c r="G145" s="23" t="b">
        <v>1</v>
      </c>
      <c r="H145" s="25">
        <v>43538.920902777776</v>
      </c>
      <c r="I145" s="26" t="s">
        <v>681</v>
      </c>
      <c r="J145" s="23" t="s">
        <v>682</v>
      </c>
      <c r="K145" s="11">
        <f>IF(AND(Tabela2[[#This Row],[hora bus]]=H144,Tabela2[[#This Row],[lat bus]]=I144,Tabela2[[#This Row],[lon bus]]=J144),1,0)</f>
        <v>0</v>
      </c>
      <c r="L145" s="23"/>
      <c r="M145" s="11">
        <v>268</v>
      </c>
      <c r="N145" s="11">
        <v>0.83458663983971793</v>
      </c>
      <c r="O145" s="11">
        <v>1.3984196839489078</v>
      </c>
      <c r="P145" s="11">
        <v>9.4267941257220311</v>
      </c>
      <c r="Q145" s="11">
        <v>19.688773108132185</v>
      </c>
      <c r="R145" s="11">
        <v>75.195397337780264</v>
      </c>
      <c r="S145" s="11">
        <v>159.30451526494889</v>
      </c>
      <c r="T145" s="11">
        <v>180.18195583801287</v>
      </c>
      <c r="U145" s="11">
        <v>199.79338924508923</v>
      </c>
      <c r="V145" s="11">
        <v>211.09716553928146</v>
      </c>
      <c r="W145" s="11">
        <v>227.14293750271159</v>
      </c>
      <c r="X145" s="11">
        <v>239.59169647723874</v>
      </c>
      <c r="Y145" s="11">
        <v>250.11206903549589</v>
      </c>
      <c r="Z145" s="11">
        <v>275.30364977201225</v>
      </c>
      <c r="AA145" s="11">
        <v>294.46895517304961</v>
      </c>
      <c r="AB145" s="11">
        <v>320.19106785367666</v>
      </c>
      <c r="AC145" s="11">
        <v>332.17949791971603</v>
      </c>
      <c r="AD145" s="11">
        <v>348.04076670293443</v>
      </c>
      <c r="AE145" s="11">
        <v>372.23091522388552</v>
      </c>
      <c r="AF145" s="11">
        <v>373.05585750378327</v>
      </c>
      <c r="AG145" s="11">
        <v>433.84569918205443</v>
      </c>
      <c r="AH145" s="11">
        <v>469.02374511556127</v>
      </c>
      <c r="AI145" s="11">
        <v>499.67607388344703</v>
      </c>
      <c r="AJ145" s="11">
        <v>523.47830821792434</v>
      </c>
      <c r="AK145" s="11">
        <v>544.81141607945688</v>
      </c>
      <c r="AL145" s="11">
        <v>559.9004097040812</v>
      </c>
      <c r="AM145" s="11">
        <v>585.98771261657532</v>
      </c>
      <c r="AN145" s="11">
        <v>594.50788944836063</v>
      </c>
      <c r="AO145" s="11">
        <v>599.8950753359245</v>
      </c>
      <c r="AP145" s="11">
        <v>602.43355425919754</v>
      </c>
      <c r="AQ145" s="11">
        <v>609.53499398530153</v>
      </c>
      <c r="AR145" s="11">
        <v>609.5933977620092</v>
      </c>
      <c r="AS145" s="11">
        <v>603.71880286526709</v>
      </c>
      <c r="AT145" s="11">
        <v>609.45835281434404</v>
      </c>
      <c r="AU145" s="11">
        <v>613.60649452394352</v>
      </c>
      <c r="AV145" s="11">
        <v>605.61020293550882</v>
      </c>
      <c r="AW145" s="11">
        <v>608.32810058706082</v>
      </c>
      <c r="AX145" s="11">
        <v>622.97194103037293</v>
      </c>
      <c r="AY145" s="11">
        <v>642.28327131710535</v>
      </c>
      <c r="AZ145" s="11">
        <v>665.20596166221469</v>
      </c>
      <c r="BA145" s="11">
        <v>691.17393543887101</v>
      </c>
      <c r="BB145" s="11">
        <v>724.84333895562133</v>
      </c>
      <c r="BC145" s="11">
        <v>773.63812755161598</v>
      </c>
      <c r="BD145" s="11">
        <v>844.46226035941891</v>
      </c>
      <c r="BE145" s="11">
        <v>911.23618194706376</v>
      </c>
      <c r="BF145" s="11">
        <v>932.86527223275039</v>
      </c>
      <c r="BG145" s="11">
        <v>958.04135839229252</v>
      </c>
      <c r="BH145" s="11">
        <v>1001.7149381650798</v>
      </c>
      <c r="BI145" s="11">
        <v>1024.9959211584271</v>
      </c>
      <c r="BJ145" s="11">
        <v>1048.1727764714142</v>
      </c>
      <c r="BK145" s="11">
        <v>1080.0184074949607</v>
      </c>
      <c r="BL145" s="11">
        <v>1163.4808684345098</v>
      </c>
      <c r="BM145" s="11">
        <v>1429.3703496024175</v>
      </c>
      <c r="BN145" s="11">
        <v>1610.1385446972781</v>
      </c>
      <c r="BO145" s="11">
        <v>1664.0038873728233</v>
      </c>
      <c r="BP145" s="11">
        <v>1794.1242484398404</v>
      </c>
      <c r="BQ145" s="11">
        <v>1818.9378647754288</v>
      </c>
      <c r="BR145" s="11">
        <v>1920.5792764721948</v>
      </c>
      <c r="BS145" s="11">
        <v>2023.456323096907</v>
      </c>
      <c r="BT145" s="11">
        <v>2062.7199622631242</v>
      </c>
      <c r="BU145" s="11">
        <v>2093.7864244056359</v>
      </c>
      <c r="BV145" s="11">
        <v>2172.8574253488505</v>
      </c>
      <c r="BW145" s="11">
        <v>2191.8290547309048</v>
      </c>
      <c r="BX145" s="11">
        <v>2295.4935471481876</v>
      </c>
      <c r="BY145" s="11">
        <v>2324.6369620900828</v>
      </c>
      <c r="BZ145" s="11">
        <v>2412.5365562142952</v>
      </c>
      <c r="CA145" s="11">
        <v>2432.6327643351483</v>
      </c>
      <c r="CB145" s="11">
        <v>2466.8518007263533</v>
      </c>
      <c r="CC145" s="11">
        <v>2515.2508761381587</v>
      </c>
      <c r="CD145" s="11">
        <v>2622.1218445308405</v>
      </c>
      <c r="CE145" s="11">
        <v>2708.3090496803202</v>
      </c>
      <c r="CF145" s="11">
        <v>2796.8178431894862</v>
      </c>
      <c r="CG145" s="11">
        <v>2873.8082765070517</v>
      </c>
      <c r="CH145" s="11">
        <v>3061.6775590172806</v>
      </c>
      <c r="CI145" s="11">
        <v>3133.3825096557152</v>
      </c>
      <c r="CJ145" s="11">
        <v>3320.0285201183906</v>
      </c>
      <c r="CK145" s="11">
        <v>3391.2986814978881</v>
      </c>
      <c r="CL145" s="11">
        <v>3478.6413522149041</v>
      </c>
      <c r="CM145" s="11">
        <v>3505.4667594392477</v>
      </c>
      <c r="CN145" s="11">
        <v>3552.1278475871927</v>
      </c>
      <c r="CO145" s="11">
        <v>3608.1458168222821</v>
      </c>
      <c r="CP145" s="11">
        <v>3687.4332746012733</v>
      </c>
      <c r="CQ145" s="11">
        <v>3737.1928476528274</v>
      </c>
      <c r="CR145" s="11">
        <v>3929.1744458657076</v>
      </c>
      <c r="CS145" s="11">
        <v>4104.0052570842136</v>
      </c>
      <c r="CT145" s="11">
        <v>4176.4577406368426</v>
      </c>
      <c r="CU145" s="11">
        <v>4203.4628929622522</v>
      </c>
      <c r="CV145" s="11">
        <v>4243.0993420587138</v>
      </c>
      <c r="CW145" s="11">
        <v>4338.9296512059445</v>
      </c>
      <c r="CX145" s="11">
        <v>4464.5231926731885</v>
      </c>
      <c r="CY145" s="11">
        <v>4524.2760657256158</v>
      </c>
      <c r="CZ145" s="11">
        <v>4578.6984197787751</v>
      </c>
      <c r="DA145" s="11">
        <v>4625.9862234456259</v>
      </c>
      <c r="DB145" s="11">
        <v>4670.5685961378485</v>
      </c>
      <c r="DC145" s="11">
        <v>4713.1890396674316</v>
      </c>
      <c r="DD145" s="11">
        <v>4798.4137717572912</v>
      </c>
      <c r="DE145" s="11">
        <v>4807.037159512015</v>
      </c>
      <c r="DF145" s="11">
        <v>4833.3595568537676</v>
      </c>
      <c r="DG145" s="11">
        <v>4837.4660928582471</v>
      </c>
      <c r="DH145" s="11">
        <v>4868.9105840188495</v>
      </c>
      <c r="DI145" s="11">
        <v>4890.8441073800923</v>
      </c>
      <c r="DJ145" s="11">
        <v>4933.7892254471935</v>
      </c>
      <c r="DK145" s="11">
        <v>5000.7579650678817</v>
      </c>
      <c r="DL145" s="11">
        <v>5355.0982520495172</v>
      </c>
      <c r="DM145" s="11">
        <v>5481.4636259201425</v>
      </c>
      <c r="DN145" s="11">
        <v>5566.547527242612</v>
      </c>
      <c r="DO145" s="11">
        <v>5659.2630610073802</v>
      </c>
      <c r="DP145" s="11">
        <v>5693.1558385127737</v>
      </c>
      <c r="DQ145" s="11">
        <v>5776.9445825899438</v>
      </c>
      <c r="DR145" s="11">
        <v>5792.6247187292447</v>
      </c>
      <c r="DS145" s="11">
        <v>5803.4741841190025</v>
      </c>
      <c r="DT145" s="11">
        <v>5813.7715248560444</v>
      </c>
      <c r="DU145" s="11">
        <v>5824.9346720622971</v>
      </c>
      <c r="DV145" s="11">
        <v>5825.1745121438535</v>
      </c>
      <c r="DW145" s="11">
        <v>5821.2504329611656</v>
      </c>
      <c r="DX145" s="11">
        <v>5744.9467721272558</v>
      </c>
      <c r="DY145" s="11">
        <v>5825.3656271915142</v>
      </c>
      <c r="DZ145" s="11">
        <v>5822.8710960649087</v>
      </c>
      <c r="EA145" s="11">
        <v>5848.1092840949059</v>
      </c>
      <c r="EB145" s="11">
        <v>5986.6876289379934</v>
      </c>
      <c r="EC145" s="11">
        <v>6020.0909995452303</v>
      </c>
      <c r="ED145" s="11">
        <v>6207.0095294329822</v>
      </c>
      <c r="EE145" s="11">
        <v>6268.6393389472287</v>
      </c>
      <c r="EF145" s="11">
        <v>6478.5792596829533</v>
      </c>
      <c r="EG145" s="11">
        <v>6641.8090630503166</v>
      </c>
      <c r="EH145" s="11">
        <v>6783.6444952193469</v>
      </c>
      <c r="EI145" s="11">
        <v>6896.9965306641579</v>
      </c>
      <c r="EJ145" s="11">
        <v>6959.1088579445704</v>
      </c>
      <c r="EK145" s="11">
        <v>7002.153431776841</v>
      </c>
      <c r="EL145" s="11">
        <v>7073.1953672712252</v>
      </c>
      <c r="EM145" s="11">
        <v>7075.3262845401323</v>
      </c>
      <c r="EN145" s="11">
        <v>7151.6879619664223</v>
      </c>
      <c r="EO145" s="11">
        <v>7240.8180322916714</v>
      </c>
      <c r="EP145" s="11">
        <v>7286.4661372792516</v>
      </c>
      <c r="EQ145" s="11">
        <v>7427.4147993236202</v>
      </c>
      <c r="ER145" s="11">
        <v>7503.528752018271</v>
      </c>
      <c r="ES145" s="11">
        <v>7641.9445001082595</v>
      </c>
      <c r="ET145" s="11">
        <v>7706.9969287432486</v>
      </c>
      <c r="EU145" s="11">
        <v>7783.839371621817</v>
      </c>
      <c r="EV145" s="11">
        <v>7848.003579749442</v>
      </c>
      <c r="EW145" s="11">
        <v>7920.0502191520318</v>
      </c>
      <c r="EX145" s="11">
        <v>8170.1976758281144</v>
      </c>
      <c r="EY145" s="11">
        <v>8253.8507761105539</v>
      </c>
      <c r="EZ145" s="11">
        <v>8427.0913450311855</v>
      </c>
      <c r="FA145" s="11">
        <v>8594.2438038042274</v>
      </c>
      <c r="FB145" s="11">
        <v>8676.6840382255305</v>
      </c>
      <c r="FC145" s="11">
        <v>8717.7247633272764</v>
      </c>
      <c r="FD145" s="11">
        <v>8771.4739760100674</v>
      </c>
      <c r="FE145" s="11">
        <v>8893.6135699383703</v>
      </c>
      <c r="FF145" s="11">
        <v>9065.0338004001496</v>
      </c>
      <c r="FG145" s="11">
        <v>9089.4518895774327</v>
      </c>
      <c r="FH145" s="11">
        <v>9132.4613225008943</v>
      </c>
      <c r="FI145" s="11">
        <v>9213.2517811949929</v>
      </c>
      <c r="FJ145" s="11">
        <v>9258.5529202091093</v>
      </c>
      <c r="FK145" s="11">
        <v>9276.9443705762678</v>
      </c>
      <c r="FL145" s="11">
        <v>9293.0114538271737</v>
      </c>
      <c r="FM145" s="11">
        <v>9300.2906392708373</v>
      </c>
      <c r="FN145" s="11">
        <v>9335.0232682876049</v>
      </c>
      <c r="FO145" s="11">
        <v>9357.4087411423534</v>
      </c>
      <c r="FP145" s="11">
        <v>9382.7990856108881</v>
      </c>
      <c r="FQ145" s="11">
        <v>9409.1385400335821</v>
      </c>
      <c r="FR145" s="11">
        <v>9421.1906549559717</v>
      </c>
      <c r="FS145" s="11">
        <v>9466.7581936920196</v>
      </c>
      <c r="FT145" s="11">
        <v>9539.1484753576369</v>
      </c>
      <c r="FU145" s="11">
        <v>9641.6738222451222</v>
      </c>
      <c r="FV145" s="11">
        <v>9779.017950426427</v>
      </c>
      <c r="FW145" s="11">
        <v>9821.434220159681</v>
      </c>
      <c r="FX145" s="11">
        <v>9838.135513969115</v>
      </c>
      <c r="FY145" s="11">
        <v>9857.4286615768779</v>
      </c>
      <c r="FZ145" s="11">
        <v>9874.2452191986067</v>
      </c>
      <c r="GA145" s="11">
        <v>9901.4547819486997</v>
      </c>
      <c r="GB145" s="11">
        <v>9922.9819174009899</v>
      </c>
      <c r="GC145" s="11">
        <v>9954.0976258923893</v>
      </c>
      <c r="GD145" s="11">
        <v>9988.1420165077998</v>
      </c>
      <c r="GE145" s="11">
        <v>10012.938672110253</v>
      </c>
      <c r="GF145" s="11">
        <v>10033.595547162446</v>
      </c>
      <c r="GG145" s="11">
        <v>10046.287288510401</v>
      </c>
      <c r="GH145" s="11">
        <v>10058.930188944694</v>
      </c>
      <c r="GI145" s="11">
        <v>10061.685839773543</v>
      </c>
      <c r="GJ145" s="11">
        <v>10069.693000556052</v>
      </c>
      <c r="GK145" s="11">
        <v>10072.225767656042</v>
      </c>
      <c r="GL145" s="11">
        <v>10085.43100008395</v>
      </c>
      <c r="GM145" s="11">
        <v>10068.550239778924</v>
      </c>
      <c r="GN145" s="11">
        <v>10074.736454623482</v>
      </c>
      <c r="GO145" s="11">
        <v>10079.642576567499</v>
      </c>
      <c r="GP145" s="11">
        <v>10084.992936379438</v>
      </c>
      <c r="GQ145" s="11">
        <v>10135.150250812301</v>
      </c>
      <c r="GR145" s="11">
        <v>10245.248897921485</v>
      </c>
      <c r="GS145" s="11">
        <v>10388.066699844365</v>
      </c>
      <c r="GT145" s="11">
        <v>10449.516134437868</v>
      </c>
      <c r="GU145" s="11">
        <v>10467.896842447322</v>
      </c>
      <c r="GV145" s="11">
        <v>10492.830609653456</v>
      </c>
      <c r="GW145" s="11">
        <v>10519.601462543904</v>
      </c>
      <c r="GX145" s="11">
        <v>10547.440830723548</v>
      </c>
      <c r="GY145" s="11">
        <v>10567.944609991304</v>
      </c>
      <c r="GZ145" s="11">
        <v>10713.159231175461</v>
      </c>
      <c r="HA145" s="11">
        <v>10734.226971408629</v>
      </c>
      <c r="HB145" s="11">
        <v>10749.920198918937</v>
      </c>
      <c r="HC145" s="11">
        <v>10766.345728825368</v>
      </c>
      <c r="HD145" s="11">
        <v>10778.514271849044</v>
      </c>
      <c r="HE145" s="11">
        <v>10786.519833673112</v>
      </c>
      <c r="HF145" s="11">
        <v>10772.164055953479</v>
      </c>
      <c r="HG145" s="11">
        <v>10808.0281462408</v>
      </c>
      <c r="HH145" s="11">
        <v>10805.218393617286</v>
      </c>
      <c r="HI145" s="11">
        <v>10824.937222917126</v>
      </c>
      <c r="HJ145" s="11">
        <v>10829.478183856889</v>
      </c>
      <c r="HK145" s="11">
        <v>10815.249208961885</v>
      </c>
      <c r="HL145" s="11">
        <v>10801.9635334499</v>
      </c>
      <c r="HM145" s="11">
        <v>10748.055877674638</v>
      </c>
      <c r="HN145" s="11">
        <v>10675.226257243699</v>
      </c>
      <c r="HO145" s="11">
        <v>10616.797962526314</v>
      </c>
      <c r="HP145" s="11">
        <v>10624.131374686811</v>
      </c>
      <c r="HQ145" s="11">
        <v>10611.127200117844</v>
      </c>
      <c r="HR145" s="11">
        <v>10507.120910763781</v>
      </c>
      <c r="HS145" s="11">
        <v>10501.959530384433</v>
      </c>
      <c r="HT145" s="11">
        <v>10503.380998434217</v>
      </c>
      <c r="HU145" s="11">
        <v>10459.233620469293</v>
      </c>
      <c r="HV145" s="11">
        <v>10453.396412270602</v>
      </c>
      <c r="HW145" s="11">
        <v>10453.196700018136</v>
      </c>
      <c r="HX145" s="11">
        <v>10458.037755011774</v>
      </c>
      <c r="HY145" s="11">
        <v>10464.465320736488</v>
      </c>
      <c r="HZ145" s="11">
        <v>10463.582721919323</v>
      </c>
      <c r="IA145" s="11">
        <v>10555.599234303039</v>
      </c>
      <c r="IB145" s="11">
        <v>10665.179016159778</v>
      </c>
      <c r="IC145" s="11">
        <v>10699.461477296431</v>
      </c>
      <c r="ID145" s="11">
        <v>10734.401411436105</v>
      </c>
      <c r="IE145" s="11">
        <v>10764.842637469441</v>
      </c>
      <c r="IF145" s="11">
        <v>10788.809487309522</v>
      </c>
      <c r="IG145" s="11">
        <v>10893.508794984076</v>
      </c>
      <c r="IH145" s="11">
        <v>10919.815974389829</v>
      </c>
      <c r="II145" s="11">
        <v>10956.832605345633</v>
      </c>
      <c r="IJ145" s="11">
        <v>10989.666307677073</v>
      </c>
      <c r="IK145" s="11">
        <v>11038.487673130592</v>
      </c>
      <c r="IL145" s="11">
        <v>11075.926791218846</v>
      </c>
      <c r="IM145" s="11">
        <v>11116.926617451812</v>
      </c>
      <c r="IN145" s="11">
        <v>11177.721404388481</v>
      </c>
      <c r="IO145" s="11">
        <v>11312.276911003804</v>
      </c>
      <c r="IP145" s="11">
        <v>11343.632583027649</v>
      </c>
      <c r="IQ145" s="11">
        <v>11342.116648052108</v>
      </c>
      <c r="IR145" s="11">
        <v>11389.92538944361</v>
      </c>
      <c r="IS145" s="11">
        <v>11451.607982184751</v>
      </c>
      <c r="IT145" s="11">
        <v>11488.088840226816</v>
      </c>
      <c r="IU145" s="11">
        <v>11509.229065980831</v>
      </c>
      <c r="IV145" s="11">
        <v>11525.566108350193</v>
      </c>
      <c r="IW145" s="11">
        <v>11530.894620254085</v>
      </c>
      <c r="IX145" s="11">
        <v>11540.412080816301</v>
      </c>
      <c r="IY145" s="11">
        <v>11559.767237170692</v>
      </c>
      <c r="IZ145" s="11">
        <v>11598.021107070694</v>
      </c>
      <c r="JA145" s="11">
        <v>11644.276268095444</v>
      </c>
      <c r="JB145" s="11">
        <v>11732.382922355064</v>
      </c>
      <c r="JC145" s="11">
        <v>11840.096435748903</v>
      </c>
      <c r="JD145" s="11">
        <v>11921.442572214779</v>
      </c>
      <c r="JE145" s="11">
        <v>11941.96712556025</v>
      </c>
      <c r="JF145" s="11">
        <v>11957.586502006563</v>
      </c>
      <c r="JG145" s="11">
        <v>11960.440759779864</v>
      </c>
      <c r="JH145" s="11">
        <v>12043.869779985902</v>
      </c>
      <c r="JI145" s="11">
        <v>12090.828793968145</v>
      </c>
      <c r="JJ145" s="11">
        <v>12099.207356850964</v>
      </c>
      <c r="JK145" s="11">
        <v>12064.187835913004</v>
      </c>
      <c r="JL145" s="11">
        <v>12106.644589823976</v>
      </c>
      <c r="JM145" s="11">
        <v>12102.558724647608</v>
      </c>
      <c r="JN145" s="11">
        <v>12044.349310296213</v>
      </c>
      <c r="JO145" s="11">
        <v>12147.414606839688</v>
      </c>
      <c r="JP145" s="11">
        <v>12239.360545986052</v>
      </c>
      <c r="JQ145" s="11">
        <v>12252.546981648733</v>
      </c>
      <c r="JR145" s="11">
        <v>12299.233013174477</v>
      </c>
      <c r="JS145" s="11">
        <v>12339.324485688019</v>
      </c>
      <c r="JT145" s="11">
        <v>12471.100725768529</v>
      </c>
      <c r="JU145" s="11">
        <v>12532.427515146897</v>
      </c>
      <c r="JV145" s="11">
        <v>12507.673831402115</v>
      </c>
      <c r="JW145" s="11">
        <v>12457.455614308014</v>
      </c>
      <c r="JX145" s="11">
        <v>12464.355269788801</v>
      </c>
      <c r="JY145" s="11">
        <v>12461.100810222477</v>
      </c>
      <c r="JZ145" s="11">
        <v>12451.973772389019</v>
      </c>
      <c r="KA145" s="11">
        <v>12446.429094667041</v>
      </c>
      <c r="KB145" s="11">
        <v>12443.001658813047</v>
      </c>
      <c r="KC145" s="11">
        <v>12431.24054046872</v>
      </c>
      <c r="KD145" s="11">
        <v>12416.702930404357</v>
      </c>
      <c r="KE145" s="11">
        <v>12412.520930932924</v>
      </c>
      <c r="KF145" s="11">
        <v>12419.790417483538</v>
      </c>
      <c r="KG145" s="11">
        <v>12419.406267517794</v>
      </c>
      <c r="KH145" s="11">
        <v>12431.932074979568</v>
      </c>
      <c r="KI145" s="11">
        <v>12428.799040342261</v>
      </c>
      <c r="KJ145" s="11">
        <v>12446.273580137449</v>
      </c>
      <c r="KK145" s="11">
        <v>12447.956030445448</v>
      </c>
      <c r="KL145" s="23"/>
      <c r="KM145" s="11">
        <f>SMALL(Tabela2[[#This Row],[1]:[285]],1)</f>
        <v>0.83458663983971793</v>
      </c>
      <c r="KN145" s="11">
        <f>MATCH(Tabela2[[#This Row],[1° menor]],Tabela2[[#This Row],[1]:[285]],0)</f>
        <v>1</v>
      </c>
      <c r="KO14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45" s="11">
        <f>VLOOKUP(Tabela2[[#This Row],[Shape]],shape!A:D,4,0)+VLOOKUP(Tabela2[[#This Row],[Shape]]+1,shape!A:E,5,0)*Tabela2[[#This Row],[% avanc]]</f>
        <v>3.8776556234191881</v>
      </c>
      <c r="KQ145" s="15">
        <f>Tabela2[[#This Row],[8686,881807]]/Tabela2[[#Headers],[8686,881807]]</f>
        <v>4.4638061269517033E-4</v>
      </c>
      <c r="KR145" s="11">
        <f>Tabela2[[#This Row],[8686,881807]]-KP144</f>
        <v>0</v>
      </c>
      <c r="KS145" s="11">
        <f>(Tabela2[[#This Row],[hora bus]]-H144)*86400</f>
        <v>44.999999832361937</v>
      </c>
      <c r="KT145" s="11">
        <f>Tabela2[[#This Row],[desloc]]/Tabela2[[#This Row],[seconds]]</f>
        <v>0</v>
      </c>
      <c r="KU145" s="11">
        <f>Tabela2[[#This Row],[spd m/s]]*3.6</f>
        <v>0</v>
      </c>
      <c r="KV145" s="23"/>
      <c r="KW145" s="22">
        <f t="shared" si="36"/>
        <v>0</v>
      </c>
      <c r="KX145" s="23">
        <f t="shared" si="37"/>
        <v>0.5</v>
      </c>
      <c r="KY145" s="23">
        <f t="shared" si="38"/>
        <v>1</v>
      </c>
      <c r="KZ145" s="23">
        <f t="shared" si="39"/>
        <v>20</v>
      </c>
      <c r="LA145" s="23">
        <f t="shared" si="40"/>
        <v>0</v>
      </c>
      <c r="LB145" s="23">
        <f t="shared" si="41"/>
        <v>1</v>
      </c>
      <c r="LC145" s="23">
        <f t="shared" si="42"/>
        <v>20</v>
      </c>
      <c r="LD145" s="23">
        <f t="shared" si="43"/>
        <v>0</v>
      </c>
      <c r="LE145" s="23">
        <f t="shared" si="44"/>
        <v>3.8776556234191881</v>
      </c>
      <c r="LF145" s="22">
        <f t="shared" si="53"/>
        <v>0</v>
      </c>
      <c r="LG145" s="23">
        <f t="shared" si="45"/>
        <v>0.5</v>
      </c>
      <c r="LH145" s="23">
        <f t="shared" si="46"/>
        <v>0.5</v>
      </c>
      <c r="LI145" s="23">
        <f t="shared" si="47"/>
        <v>8544.8116110658502</v>
      </c>
      <c r="LJ145" s="23">
        <f t="shared" si="48"/>
        <v>3.8776556234191881</v>
      </c>
      <c r="LK145" s="23">
        <f t="shared" si="49"/>
        <v>0.5</v>
      </c>
      <c r="LL145" s="23">
        <f t="shared" si="50"/>
        <v>0</v>
      </c>
      <c r="LM145" s="23">
        <f t="shared" si="51"/>
        <v>1</v>
      </c>
      <c r="LN145" s="23">
        <f t="shared" si="52"/>
        <v>1</v>
      </c>
    </row>
    <row r="146" spans="1:326" x14ac:dyDescent="0.25">
      <c r="A146" s="22">
        <v>131</v>
      </c>
      <c r="B146" s="22">
        <v>1</v>
      </c>
      <c r="C146" s="23" t="s">
        <v>1436</v>
      </c>
      <c r="D146" s="22">
        <v>332</v>
      </c>
      <c r="E146" s="24">
        <v>0.92152777777777772</v>
      </c>
      <c r="F146" s="23" t="s">
        <v>721</v>
      </c>
      <c r="G146" s="23" t="b">
        <v>1</v>
      </c>
      <c r="H146" s="25">
        <v>43538.921435185184</v>
      </c>
      <c r="I146" s="26" t="s">
        <v>681</v>
      </c>
      <c r="J146" s="23" t="s">
        <v>682</v>
      </c>
      <c r="K146" s="11">
        <f>IF(AND(Tabela2[[#This Row],[hora bus]]=H145,Tabela2[[#This Row],[lat bus]]=I145,Tabela2[[#This Row],[lon bus]]=J145),1,0)</f>
        <v>0</v>
      </c>
      <c r="L146" s="23"/>
      <c r="M146" s="11">
        <v>270</v>
      </c>
      <c r="N146" s="11">
        <v>0.83458663983971793</v>
      </c>
      <c r="O146" s="11">
        <v>1.3984196839489078</v>
      </c>
      <c r="P146" s="11">
        <v>9.4267941257220311</v>
      </c>
      <c r="Q146" s="11">
        <v>19.688773108132185</v>
      </c>
      <c r="R146" s="11">
        <v>75.195397337780264</v>
      </c>
      <c r="S146" s="11">
        <v>159.30451526494889</v>
      </c>
      <c r="T146" s="11">
        <v>180.18195583801287</v>
      </c>
      <c r="U146" s="11">
        <v>199.79338924508923</v>
      </c>
      <c r="V146" s="11">
        <v>211.09716553928146</v>
      </c>
      <c r="W146" s="11">
        <v>227.14293750271159</v>
      </c>
      <c r="X146" s="11">
        <v>239.59169647723874</v>
      </c>
      <c r="Y146" s="11">
        <v>250.11206903549589</v>
      </c>
      <c r="Z146" s="11">
        <v>275.30364977201225</v>
      </c>
      <c r="AA146" s="11">
        <v>294.46895517304961</v>
      </c>
      <c r="AB146" s="11">
        <v>320.19106785367666</v>
      </c>
      <c r="AC146" s="11">
        <v>332.17949791971603</v>
      </c>
      <c r="AD146" s="11">
        <v>348.04076670293443</v>
      </c>
      <c r="AE146" s="11">
        <v>372.23091522388552</v>
      </c>
      <c r="AF146" s="11">
        <v>373.05585750378327</v>
      </c>
      <c r="AG146" s="11">
        <v>433.84569918205443</v>
      </c>
      <c r="AH146" s="11">
        <v>469.02374511556127</v>
      </c>
      <c r="AI146" s="11">
        <v>499.67607388344703</v>
      </c>
      <c r="AJ146" s="11">
        <v>523.47830821792434</v>
      </c>
      <c r="AK146" s="11">
        <v>544.81141607945688</v>
      </c>
      <c r="AL146" s="11">
        <v>559.9004097040812</v>
      </c>
      <c r="AM146" s="11">
        <v>585.98771261657532</v>
      </c>
      <c r="AN146" s="11">
        <v>594.50788944836063</v>
      </c>
      <c r="AO146" s="11">
        <v>599.8950753359245</v>
      </c>
      <c r="AP146" s="11">
        <v>602.43355425919754</v>
      </c>
      <c r="AQ146" s="11">
        <v>609.53499398530153</v>
      </c>
      <c r="AR146" s="11">
        <v>609.5933977620092</v>
      </c>
      <c r="AS146" s="11">
        <v>603.71880286526709</v>
      </c>
      <c r="AT146" s="11">
        <v>609.45835281434404</v>
      </c>
      <c r="AU146" s="11">
        <v>613.60649452394352</v>
      </c>
      <c r="AV146" s="11">
        <v>605.61020293550882</v>
      </c>
      <c r="AW146" s="11">
        <v>608.32810058706082</v>
      </c>
      <c r="AX146" s="11">
        <v>622.97194103037293</v>
      </c>
      <c r="AY146" s="11">
        <v>642.28327131710535</v>
      </c>
      <c r="AZ146" s="11">
        <v>665.20596166221469</v>
      </c>
      <c r="BA146" s="11">
        <v>691.17393543887101</v>
      </c>
      <c r="BB146" s="11">
        <v>724.84333895562133</v>
      </c>
      <c r="BC146" s="11">
        <v>773.63812755161598</v>
      </c>
      <c r="BD146" s="11">
        <v>844.46226035941891</v>
      </c>
      <c r="BE146" s="11">
        <v>911.23618194706376</v>
      </c>
      <c r="BF146" s="11">
        <v>932.86527223275039</v>
      </c>
      <c r="BG146" s="11">
        <v>958.04135839229252</v>
      </c>
      <c r="BH146" s="11">
        <v>1001.7149381650798</v>
      </c>
      <c r="BI146" s="11">
        <v>1024.9959211584271</v>
      </c>
      <c r="BJ146" s="11">
        <v>1048.1727764714142</v>
      </c>
      <c r="BK146" s="11">
        <v>1080.0184074949607</v>
      </c>
      <c r="BL146" s="11">
        <v>1163.4808684345098</v>
      </c>
      <c r="BM146" s="11">
        <v>1429.3703496024175</v>
      </c>
      <c r="BN146" s="11">
        <v>1610.1385446972781</v>
      </c>
      <c r="BO146" s="11">
        <v>1664.0038873728233</v>
      </c>
      <c r="BP146" s="11">
        <v>1794.1242484398404</v>
      </c>
      <c r="BQ146" s="11">
        <v>1818.9378647754288</v>
      </c>
      <c r="BR146" s="11">
        <v>1920.5792764721948</v>
      </c>
      <c r="BS146" s="11">
        <v>2023.456323096907</v>
      </c>
      <c r="BT146" s="11">
        <v>2062.7199622631242</v>
      </c>
      <c r="BU146" s="11">
        <v>2093.7864244056359</v>
      </c>
      <c r="BV146" s="11">
        <v>2172.8574253488505</v>
      </c>
      <c r="BW146" s="11">
        <v>2191.8290547309048</v>
      </c>
      <c r="BX146" s="11">
        <v>2295.4935471481876</v>
      </c>
      <c r="BY146" s="11">
        <v>2324.6369620900828</v>
      </c>
      <c r="BZ146" s="11">
        <v>2412.5365562142952</v>
      </c>
      <c r="CA146" s="11">
        <v>2432.6327643351483</v>
      </c>
      <c r="CB146" s="11">
        <v>2466.8518007263533</v>
      </c>
      <c r="CC146" s="11">
        <v>2515.2508761381587</v>
      </c>
      <c r="CD146" s="11">
        <v>2622.1218445308405</v>
      </c>
      <c r="CE146" s="11">
        <v>2708.3090496803202</v>
      </c>
      <c r="CF146" s="11">
        <v>2796.8178431894862</v>
      </c>
      <c r="CG146" s="11">
        <v>2873.8082765070517</v>
      </c>
      <c r="CH146" s="11">
        <v>3061.6775590172806</v>
      </c>
      <c r="CI146" s="11">
        <v>3133.3825096557152</v>
      </c>
      <c r="CJ146" s="11">
        <v>3320.0285201183906</v>
      </c>
      <c r="CK146" s="11">
        <v>3391.2986814978881</v>
      </c>
      <c r="CL146" s="11">
        <v>3478.6413522149041</v>
      </c>
      <c r="CM146" s="11">
        <v>3505.4667594392477</v>
      </c>
      <c r="CN146" s="11">
        <v>3552.1278475871927</v>
      </c>
      <c r="CO146" s="11">
        <v>3608.1458168222821</v>
      </c>
      <c r="CP146" s="11">
        <v>3687.4332746012733</v>
      </c>
      <c r="CQ146" s="11">
        <v>3737.1928476528274</v>
      </c>
      <c r="CR146" s="11">
        <v>3929.1744458657076</v>
      </c>
      <c r="CS146" s="11">
        <v>4104.0052570842136</v>
      </c>
      <c r="CT146" s="11">
        <v>4176.4577406368426</v>
      </c>
      <c r="CU146" s="11">
        <v>4203.4628929622522</v>
      </c>
      <c r="CV146" s="11">
        <v>4243.0993420587138</v>
      </c>
      <c r="CW146" s="11">
        <v>4338.9296512059445</v>
      </c>
      <c r="CX146" s="11">
        <v>4464.5231926731885</v>
      </c>
      <c r="CY146" s="11">
        <v>4524.2760657256158</v>
      </c>
      <c r="CZ146" s="11">
        <v>4578.6984197787751</v>
      </c>
      <c r="DA146" s="11">
        <v>4625.9862234456259</v>
      </c>
      <c r="DB146" s="11">
        <v>4670.5685961378485</v>
      </c>
      <c r="DC146" s="11">
        <v>4713.1890396674316</v>
      </c>
      <c r="DD146" s="11">
        <v>4798.4137717572912</v>
      </c>
      <c r="DE146" s="11">
        <v>4807.037159512015</v>
      </c>
      <c r="DF146" s="11">
        <v>4833.3595568537676</v>
      </c>
      <c r="DG146" s="11">
        <v>4837.4660928582471</v>
      </c>
      <c r="DH146" s="11">
        <v>4868.9105840188495</v>
      </c>
      <c r="DI146" s="11">
        <v>4890.8441073800923</v>
      </c>
      <c r="DJ146" s="11">
        <v>4933.7892254471935</v>
      </c>
      <c r="DK146" s="11">
        <v>5000.7579650678817</v>
      </c>
      <c r="DL146" s="11">
        <v>5355.0982520495172</v>
      </c>
      <c r="DM146" s="11">
        <v>5481.4636259201425</v>
      </c>
      <c r="DN146" s="11">
        <v>5566.547527242612</v>
      </c>
      <c r="DO146" s="11">
        <v>5659.2630610073802</v>
      </c>
      <c r="DP146" s="11">
        <v>5693.1558385127737</v>
      </c>
      <c r="DQ146" s="11">
        <v>5776.9445825899438</v>
      </c>
      <c r="DR146" s="11">
        <v>5792.6247187292447</v>
      </c>
      <c r="DS146" s="11">
        <v>5803.4741841190025</v>
      </c>
      <c r="DT146" s="11">
        <v>5813.7715248560444</v>
      </c>
      <c r="DU146" s="11">
        <v>5824.9346720622971</v>
      </c>
      <c r="DV146" s="11">
        <v>5825.1745121438535</v>
      </c>
      <c r="DW146" s="11">
        <v>5821.2504329611656</v>
      </c>
      <c r="DX146" s="11">
        <v>5744.9467721272558</v>
      </c>
      <c r="DY146" s="11">
        <v>5825.3656271915142</v>
      </c>
      <c r="DZ146" s="11">
        <v>5822.8710960649087</v>
      </c>
      <c r="EA146" s="11">
        <v>5848.1092840949059</v>
      </c>
      <c r="EB146" s="11">
        <v>5986.6876289379934</v>
      </c>
      <c r="EC146" s="11">
        <v>6020.0909995452303</v>
      </c>
      <c r="ED146" s="11">
        <v>6207.0095294329822</v>
      </c>
      <c r="EE146" s="11">
        <v>6268.6393389472287</v>
      </c>
      <c r="EF146" s="11">
        <v>6478.5792596829533</v>
      </c>
      <c r="EG146" s="11">
        <v>6641.8090630503166</v>
      </c>
      <c r="EH146" s="11">
        <v>6783.6444952193469</v>
      </c>
      <c r="EI146" s="11">
        <v>6896.9965306641579</v>
      </c>
      <c r="EJ146" s="11">
        <v>6959.1088579445704</v>
      </c>
      <c r="EK146" s="11">
        <v>7002.153431776841</v>
      </c>
      <c r="EL146" s="11">
        <v>7073.1953672712252</v>
      </c>
      <c r="EM146" s="11">
        <v>7075.3262845401323</v>
      </c>
      <c r="EN146" s="11">
        <v>7151.6879619664223</v>
      </c>
      <c r="EO146" s="11">
        <v>7240.8180322916714</v>
      </c>
      <c r="EP146" s="11">
        <v>7286.4661372792516</v>
      </c>
      <c r="EQ146" s="11">
        <v>7427.4147993236202</v>
      </c>
      <c r="ER146" s="11">
        <v>7503.528752018271</v>
      </c>
      <c r="ES146" s="11">
        <v>7641.9445001082595</v>
      </c>
      <c r="ET146" s="11">
        <v>7706.9969287432486</v>
      </c>
      <c r="EU146" s="11">
        <v>7783.839371621817</v>
      </c>
      <c r="EV146" s="11">
        <v>7848.003579749442</v>
      </c>
      <c r="EW146" s="11">
        <v>7920.0502191520318</v>
      </c>
      <c r="EX146" s="11">
        <v>8170.1976758281144</v>
      </c>
      <c r="EY146" s="11">
        <v>8253.8507761105539</v>
      </c>
      <c r="EZ146" s="11">
        <v>8427.0913450311855</v>
      </c>
      <c r="FA146" s="11">
        <v>8594.2438038042274</v>
      </c>
      <c r="FB146" s="11">
        <v>8676.6840382255305</v>
      </c>
      <c r="FC146" s="11">
        <v>8717.7247633272764</v>
      </c>
      <c r="FD146" s="11">
        <v>8771.4739760100674</v>
      </c>
      <c r="FE146" s="11">
        <v>8893.6135699383703</v>
      </c>
      <c r="FF146" s="11">
        <v>9065.0338004001496</v>
      </c>
      <c r="FG146" s="11">
        <v>9089.4518895774327</v>
      </c>
      <c r="FH146" s="11">
        <v>9132.4613225008943</v>
      </c>
      <c r="FI146" s="11">
        <v>9213.2517811949929</v>
      </c>
      <c r="FJ146" s="11">
        <v>9258.5529202091093</v>
      </c>
      <c r="FK146" s="11">
        <v>9276.9443705762678</v>
      </c>
      <c r="FL146" s="11">
        <v>9293.0114538271737</v>
      </c>
      <c r="FM146" s="11">
        <v>9300.2906392708373</v>
      </c>
      <c r="FN146" s="11">
        <v>9335.0232682876049</v>
      </c>
      <c r="FO146" s="11">
        <v>9357.4087411423534</v>
      </c>
      <c r="FP146" s="11">
        <v>9382.7990856108881</v>
      </c>
      <c r="FQ146" s="11">
        <v>9409.1385400335821</v>
      </c>
      <c r="FR146" s="11">
        <v>9421.1906549559717</v>
      </c>
      <c r="FS146" s="11">
        <v>9466.7581936920196</v>
      </c>
      <c r="FT146" s="11">
        <v>9539.1484753576369</v>
      </c>
      <c r="FU146" s="11">
        <v>9641.6738222451222</v>
      </c>
      <c r="FV146" s="11">
        <v>9779.017950426427</v>
      </c>
      <c r="FW146" s="11">
        <v>9821.434220159681</v>
      </c>
      <c r="FX146" s="11">
        <v>9838.135513969115</v>
      </c>
      <c r="FY146" s="11">
        <v>9857.4286615768779</v>
      </c>
      <c r="FZ146" s="11">
        <v>9874.2452191986067</v>
      </c>
      <c r="GA146" s="11">
        <v>9901.4547819486997</v>
      </c>
      <c r="GB146" s="11">
        <v>9922.9819174009899</v>
      </c>
      <c r="GC146" s="11">
        <v>9954.0976258923893</v>
      </c>
      <c r="GD146" s="11">
        <v>9988.1420165077998</v>
      </c>
      <c r="GE146" s="11">
        <v>10012.938672110253</v>
      </c>
      <c r="GF146" s="11">
        <v>10033.595547162446</v>
      </c>
      <c r="GG146" s="11">
        <v>10046.287288510401</v>
      </c>
      <c r="GH146" s="11">
        <v>10058.930188944694</v>
      </c>
      <c r="GI146" s="11">
        <v>10061.685839773543</v>
      </c>
      <c r="GJ146" s="11">
        <v>10069.693000556052</v>
      </c>
      <c r="GK146" s="11">
        <v>10072.225767656042</v>
      </c>
      <c r="GL146" s="11">
        <v>10085.43100008395</v>
      </c>
      <c r="GM146" s="11">
        <v>10068.550239778924</v>
      </c>
      <c r="GN146" s="11">
        <v>10074.736454623482</v>
      </c>
      <c r="GO146" s="11">
        <v>10079.642576567499</v>
      </c>
      <c r="GP146" s="11">
        <v>10084.992936379438</v>
      </c>
      <c r="GQ146" s="11">
        <v>10135.150250812301</v>
      </c>
      <c r="GR146" s="11">
        <v>10245.248897921485</v>
      </c>
      <c r="GS146" s="11">
        <v>10388.066699844365</v>
      </c>
      <c r="GT146" s="11">
        <v>10449.516134437868</v>
      </c>
      <c r="GU146" s="11">
        <v>10467.896842447322</v>
      </c>
      <c r="GV146" s="11">
        <v>10492.830609653456</v>
      </c>
      <c r="GW146" s="11">
        <v>10519.601462543904</v>
      </c>
      <c r="GX146" s="11">
        <v>10547.440830723548</v>
      </c>
      <c r="GY146" s="11">
        <v>10567.944609991304</v>
      </c>
      <c r="GZ146" s="11">
        <v>10713.159231175461</v>
      </c>
      <c r="HA146" s="11">
        <v>10734.226971408629</v>
      </c>
      <c r="HB146" s="11">
        <v>10749.920198918937</v>
      </c>
      <c r="HC146" s="11">
        <v>10766.345728825368</v>
      </c>
      <c r="HD146" s="11">
        <v>10778.514271849044</v>
      </c>
      <c r="HE146" s="11">
        <v>10786.519833673112</v>
      </c>
      <c r="HF146" s="11">
        <v>10772.164055953479</v>
      </c>
      <c r="HG146" s="11">
        <v>10808.0281462408</v>
      </c>
      <c r="HH146" s="11">
        <v>10805.218393617286</v>
      </c>
      <c r="HI146" s="11">
        <v>10824.937222917126</v>
      </c>
      <c r="HJ146" s="11">
        <v>10829.478183856889</v>
      </c>
      <c r="HK146" s="11">
        <v>10815.249208961885</v>
      </c>
      <c r="HL146" s="11">
        <v>10801.9635334499</v>
      </c>
      <c r="HM146" s="11">
        <v>10748.055877674638</v>
      </c>
      <c r="HN146" s="11">
        <v>10675.226257243699</v>
      </c>
      <c r="HO146" s="11">
        <v>10616.797962526314</v>
      </c>
      <c r="HP146" s="11">
        <v>10624.131374686811</v>
      </c>
      <c r="HQ146" s="11">
        <v>10611.127200117844</v>
      </c>
      <c r="HR146" s="11">
        <v>10507.120910763781</v>
      </c>
      <c r="HS146" s="11">
        <v>10501.959530384433</v>
      </c>
      <c r="HT146" s="11">
        <v>10503.380998434217</v>
      </c>
      <c r="HU146" s="11">
        <v>10459.233620469293</v>
      </c>
      <c r="HV146" s="11">
        <v>10453.396412270602</v>
      </c>
      <c r="HW146" s="11">
        <v>10453.196700018136</v>
      </c>
      <c r="HX146" s="11">
        <v>10458.037755011774</v>
      </c>
      <c r="HY146" s="11">
        <v>10464.465320736488</v>
      </c>
      <c r="HZ146" s="11">
        <v>10463.582721919323</v>
      </c>
      <c r="IA146" s="11">
        <v>10555.599234303039</v>
      </c>
      <c r="IB146" s="11">
        <v>10665.179016159778</v>
      </c>
      <c r="IC146" s="11">
        <v>10699.461477296431</v>
      </c>
      <c r="ID146" s="11">
        <v>10734.401411436105</v>
      </c>
      <c r="IE146" s="11">
        <v>10764.842637469441</v>
      </c>
      <c r="IF146" s="11">
        <v>10788.809487309522</v>
      </c>
      <c r="IG146" s="11">
        <v>10893.508794984076</v>
      </c>
      <c r="IH146" s="11">
        <v>10919.815974389829</v>
      </c>
      <c r="II146" s="11">
        <v>10956.832605345633</v>
      </c>
      <c r="IJ146" s="11">
        <v>10989.666307677073</v>
      </c>
      <c r="IK146" s="11">
        <v>11038.487673130592</v>
      </c>
      <c r="IL146" s="11">
        <v>11075.926791218846</v>
      </c>
      <c r="IM146" s="11">
        <v>11116.926617451812</v>
      </c>
      <c r="IN146" s="11">
        <v>11177.721404388481</v>
      </c>
      <c r="IO146" s="11">
        <v>11312.276911003804</v>
      </c>
      <c r="IP146" s="11">
        <v>11343.632583027649</v>
      </c>
      <c r="IQ146" s="11">
        <v>11342.116648052108</v>
      </c>
      <c r="IR146" s="11">
        <v>11389.92538944361</v>
      </c>
      <c r="IS146" s="11">
        <v>11451.607982184751</v>
      </c>
      <c r="IT146" s="11">
        <v>11488.088840226816</v>
      </c>
      <c r="IU146" s="11">
        <v>11509.229065980831</v>
      </c>
      <c r="IV146" s="11">
        <v>11525.566108350193</v>
      </c>
      <c r="IW146" s="11">
        <v>11530.894620254085</v>
      </c>
      <c r="IX146" s="11">
        <v>11540.412080816301</v>
      </c>
      <c r="IY146" s="11">
        <v>11559.767237170692</v>
      </c>
      <c r="IZ146" s="11">
        <v>11598.021107070694</v>
      </c>
      <c r="JA146" s="11">
        <v>11644.276268095444</v>
      </c>
      <c r="JB146" s="11">
        <v>11732.382922355064</v>
      </c>
      <c r="JC146" s="11">
        <v>11840.096435748903</v>
      </c>
      <c r="JD146" s="11">
        <v>11921.442572214779</v>
      </c>
      <c r="JE146" s="11">
        <v>11941.96712556025</v>
      </c>
      <c r="JF146" s="11">
        <v>11957.586502006563</v>
      </c>
      <c r="JG146" s="11">
        <v>11960.440759779864</v>
      </c>
      <c r="JH146" s="11">
        <v>12043.869779985902</v>
      </c>
      <c r="JI146" s="11">
        <v>12090.828793968145</v>
      </c>
      <c r="JJ146" s="11">
        <v>12099.207356850964</v>
      </c>
      <c r="JK146" s="11">
        <v>12064.187835913004</v>
      </c>
      <c r="JL146" s="11">
        <v>12106.644589823976</v>
      </c>
      <c r="JM146" s="11">
        <v>12102.558724647608</v>
      </c>
      <c r="JN146" s="11">
        <v>12044.349310296213</v>
      </c>
      <c r="JO146" s="11">
        <v>12147.414606839688</v>
      </c>
      <c r="JP146" s="11">
        <v>12239.360545986052</v>
      </c>
      <c r="JQ146" s="11">
        <v>12252.546981648733</v>
      </c>
      <c r="JR146" s="11">
        <v>12299.233013174477</v>
      </c>
      <c r="JS146" s="11">
        <v>12339.324485688019</v>
      </c>
      <c r="JT146" s="11">
        <v>12471.100725768529</v>
      </c>
      <c r="JU146" s="11">
        <v>12532.427515146897</v>
      </c>
      <c r="JV146" s="11">
        <v>12507.673831402115</v>
      </c>
      <c r="JW146" s="11">
        <v>12457.455614308014</v>
      </c>
      <c r="JX146" s="11">
        <v>12464.355269788801</v>
      </c>
      <c r="JY146" s="11">
        <v>12461.100810222477</v>
      </c>
      <c r="JZ146" s="11">
        <v>12451.973772389019</v>
      </c>
      <c r="KA146" s="11">
        <v>12446.429094667041</v>
      </c>
      <c r="KB146" s="11">
        <v>12443.001658813047</v>
      </c>
      <c r="KC146" s="11">
        <v>12431.24054046872</v>
      </c>
      <c r="KD146" s="11">
        <v>12416.702930404357</v>
      </c>
      <c r="KE146" s="11">
        <v>12412.520930932924</v>
      </c>
      <c r="KF146" s="11">
        <v>12419.790417483538</v>
      </c>
      <c r="KG146" s="11">
        <v>12419.406267517794</v>
      </c>
      <c r="KH146" s="11">
        <v>12431.932074979568</v>
      </c>
      <c r="KI146" s="11">
        <v>12428.799040342261</v>
      </c>
      <c r="KJ146" s="11">
        <v>12446.273580137449</v>
      </c>
      <c r="KK146" s="11">
        <v>12447.956030445448</v>
      </c>
      <c r="KL146" s="23"/>
      <c r="KM146" s="11">
        <f>SMALL(Tabela2[[#This Row],[1]:[285]],1)</f>
        <v>0.83458663983971793</v>
      </c>
      <c r="KN146" s="11">
        <f>MATCH(Tabela2[[#This Row],[1° menor]],Tabela2[[#This Row],[1]:[285]],0)</f>
        <v>1</v>
      </c>
      <c r="KO14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46" s="11">
        <f>VLOOKUP(Tabela2[[#This Row],[Shape]],shape!A:D,4,0)+VLOOKUP(Tabela2[[#This Row],[Shape]]+1,shape!A:E,5,0)*Tabela2[[#This Row],[% avanc]]</f>
        <v>3.8776556234191881</v>
      </c>
      <c r="KQ146" s="15">
        <f>Tabela2[[#This Row],[8686,881807]]/Tabela2[[#Headers],[8686,881807]]</f>
        <v>4.4638061269517033E-4</v>
      </c>
      <c r="KR146" s="11">
        <f>Tabela2[[#This Row],[8686,881807]]-KP145</f>
        <v>0</v>
      </c>
      <c r="KS146" s="11">
        <f>(Tabela2[[#This Row],[hora bus]]-H145)*86400</f>
        <v>46.000000066123903</v>
      </c>
      <c r="KT146" s="11">
        <f>Tabela2[[#This Row],[desloc]]/Tabela2[[#This Row],[seconds]]</f>
        <v>0</v>
      </c>
      <c r="KU146" s="11">
        <f>Tabela2[[#This Row],[spd m/s]]*3.6</f>
        <v>0</v>
      </c>
      <c r="KV146" s="23"/>
      <c r="KW146" s="22">
        <f t="shared" si="36"/>
        <v>0</v>
      </c>
      <c r="KX146" s="23">
        <f t="shared" si="37"/>
        <v>0.5</v>
      </c>
      <c r="KY146" s="23">
        <f t="shared" si="38"/>
        <v>1</v>
      </c>
      <c r="KZ146" s="23">
        <f t="shared" si="39"/>
        <v>19</v>
      </c>
      <c r="LA146" s="23">
        <f t="shared" si="40"/>
        <v>0</v>
      </c>
      <c r="LB146" s="23">
        <f t="shared" si="41"/>
        <v>1</v>
      </c>
      <c r="LC146" s="23">
        <f t="shared" si="42"/>
        <v>19</v>
      </c>
      <c r="LD146" s="23">
        <f t="shared" si="43"/>
        <v>0</v>
      </c>
      <c r="LE146" s="23">
        <f t="shared" si="44"/>
        <v>3.8776556234191881</v>
      </c>
      <c r="LF146" s="22">
        <f t="shared" si="53"/>
        <v>0</v>
      </c>
      <c r="LG146" s="23">
        <f t="shared" si="45"/>
        <v>0.5</v>
      </c>
      <c r="LH146" s="23">
        <f t="shared" si="46"/>
        <v>0.5</v>
      </c>
      <c r="LI146" s="23">
        <f t="shared" si="47"/>
        <v>8544.8116110658502</v>
      </c>
      <c r="LJ146" s="23">
        <f t="shared" si="48"/>
        <v>3.8776556234191881</v>
      </c>
      <c r="LK146" s="23">
        <f t="shared" si="49"/>
        <v>0.5</v>
      </c>
      <c r="LL146" s="23">
        <f t="shared" si="50"/>
        <v>0</v>
      </c>
      <c r="LM146" s="23">
        <f t="shared" si="51"/>
        <v>1</v>
      </c>
      <c r="LN146" s="23">
        <f t="shared" si="52"/>
        <v>1</v>
      </c>
    </row>
    <row r="147" spans="1:326" x14ac:dyDescent="0.25">
      <c r="A147" s="22">
        <v>132</v>
      </c>
      <c r="B147" s="22">
        <v>1</v>
      </c>
      <c r="C147" s="23" t="s">
        <v>1437</v>
      </c>
      <c r="D147" s="22">
        <v>332</v>
      </c>
      <c r="E147" s="24">
        <v>0.92152777777777772</v>
      </c>
      <c r="F147" s="23" t="s">
        <v>721</v>
      </c>
      <c r="G147" s="23" t="b">
        <v>1</v>
      </c>
      <c r="H147" s="25">
        <v>43538.921956018516</v>
      </c>
      <c r="I147" s="26" t="s">
        <v>681</v>
      </c>
      <c r="J147" s="23" t="s">
        <v>682</v>
      </c>
      <c r="K147" s="11">
        <f>IF(AND(Tabela2[[#This Row],[hora bus]]=H146,Tabela2[[#This Row],[lat bus]]=I146,Tabela2[[#This Row],[lon bus]]=J146),1,0)</f>
        <v>0</v>
      </c>
      <c r="L147" s="23"/>
      <c r="M147" s="11">
        <v>273</v>
      </c>
      <c r="N147" s="11">
        <v>0.83458663983971793</v>
      </c>
      <c r="O147" s="11">
        <v>1.3984196839489078</v>
      </c>
      <c r="P147" s="11">
        <v>9.4267941257220311</v>
      </c>
      <c r="Q147" s="11">
        <v>19.688773108132185</v>
      </c>
      <c r="R147" s="11">
        <v>75.195397337780264</v>
      </c>
      <c r="S147" s="11">
        <v>159.30451526494889</v>
      </c>
      <c r="T147" s="11">
        <v>180.18195583801287</v>
      </c>
      <c r="U147" s="11">
        <v>199.79338924508923</v>
      </c>
      <c r="V147" s="11">
        <v>211.09716553928146</v>
      </c>
      <c r="W147" s="11">
        <v>227.14293750271159</v>
      </c>
      <c r="X147" s="11">
        <v>239.59169647723874</v>
      </c>
      <c r="Y147" s="11">
        <v>250.11206903549589</v>
      </c>
      <c r="Z147" s="11">
        <v>275.30364977201225</v>
      </c>
      <c r="AA147" s="11">
        <v>294.46895517304961</v>
      </c>
      <c r="AB147" s="11">
        <v>320.19106785367666</v>
      </c>
      <c r="AC147" s="11">
        <v>332.17949791971603</v>
      </c>
      <c r="AD147" s="11">
        <v>348.04076670293443</v>
      </c>
      <c r="AE147" s="11">
        <v>372.23091522388552</v>
      </c>
      <c r="AF147" s="11">
        <v>373.05585750378327</v>
      </c>
      <c r="AG147" s="11">
        <v>433.84569918205443</v>
      </c>
      <c r="AH147" s="11">
        <v>469.02374511556127</v>
      </c>
      <c r="AI147" s="11">
        <v>499.67607388344703</v>
      </c>
      <c r="AJ147" s="11">
        <v>523.47830821792434</v>
      </c>
      <c r="AK147" s="11">
        <v>544.81141607945688</v>
      </c>
      <c r="AL147" s="11">
        <v>559.9004097040812</v>
      </c>
      <c r="AM147" s="11">
        <v>585.98771261657532</v>
      </c>
      <c r="AN147" s="11">
        <v>594.50788944836063</v>
      </c>
      <c r="AO147" s="11">
        <v>599.8950753359245</v>
      </c>
      <c r="AP147" s="11">
        <v>602.43355425919754</v>
      </c>
      <c r="AQ147" s="11">
        <v>609.53499398530153</v>
      </c>
      <c r="AR147" s="11">
        <v>609.5933977620092</v>
      </c>
      <c r="AS147" s="11">
        <v>603.71880286526709</v>
      </c>
      <c r="AT147" s="11">
        <v>609.45835281434404</v>
      </c>
      <c r="AU147" s="11">
        <v>613.60649452394352</v>
      </c>
      <c r="AV147" s="11">
        <v>605.61020293550882</v>
      </c>
      <c r="AW147" s="11">
        <v>608.32810058706082</v>
      </c>
      <c r="AX147" s="11">
        <v>622.97194103037293</v>
      </c>
      <c r="AY147" s="11">
        <v>642.28327131710535</v>
      </c>
      <c r="AZ147" s="11">
        <v>665.20596166221469</v>
      </c>
      <c r="BA147" s="11">
        <v>691.17393543887101</v>
      </c>
      <c r="BB147" s="11">
        <v>724.84333895562133</v>
      </c>
      <c r="BC147" s="11">
        <v>773.63812755161598</v>
      </c>
      <c r="BD147" s="11">
        <v>844.46226035941891</v>
      </c>
      <c r="BE147" s="11">
        <v>911.23618194706376</v>
      </c>
      <c r="BF147" s="11">
        <v>932.86527223275039</v>
      </c>
      <c r="BG147" s="11">
        <v>958.04135839229252</v>
      </c>
      <c r="BH147" s="11">
        <v>1001.7149381650798</v>
      </c>
      <c r="BI147" s="11">
        <v>1024.9959211584271</v>
      </c>
      <c r="BJ147" s="11">
        <v>1048.1727764714142</v>
      </c>
      <c r="BK147" s="11">
        <v>1080.0184074949607</v>
      </c>
      <c r="BL147" s="11">
        <v>1163.4808684345098</v>
      </c>
      <c r="BM147" s="11">
        <v>1429.3703496024175</v>
      </c>
      <c r="BN147" s="11">
        <v>1610.1385446972781</v>
      </c>
      <c r="BO147" s="11">
        <v>1664.0038873728233</v>
      </c>
      <c r="BP147" s="11">
        <v>1794.1242484398404</v>
      </c>
      <c r="BQ147" s="11">
        <v>1818.9378647754288</v>
      </c>
      <c r="BR147" s="11">
        <v>1920.5792764721948</v>
      </c>
      <c r="BS147" s="11">
        <v>2023.456323096907</v>
      </c>
      <c r="BT147" s="11">
        <v>2062.7199622631242</v>
      </c>
      <c r="BU147" s="11">
        <v>2093.7864244056359</v>
      </c>
      <c r="BV147" s="11">
        <v>2172.8574253488505</v>
      </c>
      <c r="BW147" s="11">
        <v>2191.8290547309048</v>
      </c>
      <c r="BX147" s="11">
        <v>2295.4935471481876</v>
      </c>
      <c r="BY147" s="11">
        <v>2324.6369620900828</v>
      </c>
      <c r="BZ147" s="11">
        <v>2412.5365562142952</v>
      </c>
      <c r="CA147" s="11">
        <v>2432.6327643351483</v>
      </c>
      <c r="CB147" s="11">
        <v>2466.8518007263533</v>
      </c>
      <c r="CC147" s="11">
        <v>2515.2508761381587</v>
      </c>
      <c r="CD147" s="11">
        <v>2622.1218445308405</v>
      </c>
      <c r="CE147" s="11">
        <v>2708.3090496803202</v>
      </c>
      <c r="CF147" s="11">
        <v>2796.8178431894862</v>
      </c>
      <c r="CG147" s="11">
        <v>2873.8082765070517</v>
      </c>
      <c r="CH147" s="11">
        <v>3061.6775590172806</v>
      </c>
      <c r="CI147" s="11">
        <v>3133.3825096557152</v>
      </c>
      <c r="CJ147" s="11">
        <v>3320.0285201183906</v>
      </c>
      <c r="CK147" s="11">
        <v>3391.2986814978881</v>
      </c>
      <c r="CL147" s="11">
        <v>3478.6413522149041</v>
      </c>
      <c r="CM147" s="11">
        <v>3505.4667594392477</v>
      </c>
      <c r="CN147" s="11">
        <v>3552.1278475871927</v>
      </c>
      <c r="CO147" s="11">
        <v>3608.1458168222821</v>
      </c>
      <c r="CP147" s="11">
        <v>3687.4332746012733</v>
      </c>
      <c r="CQ147" s="11">
        <v>3737.1928476528274</v>
      </c>
      <c r="CR147" s="11">
        <v>3929.1744458657076</v>
      </c>
      <c r="CS147" s="11">
        <v>4104.0052570842136</v>
      </c>
      <c r="CT147" s="11">
        <v>4176.4577406368426</v>
      </c>
      <c r="CU147" s="11">
        <v>4203.4628929622522</v>
      </c>
      <c r="CV147" s="11">
        <v>4243.0993420587138</v>
      </c>
      <c r="CW147" s="11">
        <v>4338.9296512059445</v>
      </c>
      <c r="CX147" s="11">
        <v>4464.5231926731885</v>
      </c>
      <c r="CY147" s="11">
        <v>4524.2760657256158</v>
      </c>
      <c r="CZ147" s="11">
        <v>4578.6984197787751</v>
      </c>
      <c r="DA147" s="11">
        <v>4625.9862234456259</v>
      </c>
      <c r="DB147" s="11">
        <v>4670.5685961378485</v>
      </c>
      <c r="DC147" s="11">
        <v>4713.1890396674316</v>
      </c>
      <c r="DD147" s="11">
        <v>4798.4137717572912</v>
      </c>
      <c r="DE147" s="11">
        <v>4807.037159512015</v>
      </c>
      <c r="DF147" s="11">
        <v>4833.3595568537676</v>
      </c>
      <c r="DG147" s="11">
        <v>4837.4660928582471</v>
      </c>
      <c r="DH147" s="11">
        <v>4868.9105840188495</v>
      </c>
      <c r="DI147" s="11">
        <v>4890.8441073800923</v>
      </c>
      <c r="DJ147" s="11">
        <v>4933.7892254471935</v>
      </c>
      <c r="DK147" s="11">
        <v>5000.7579650678817</v>
      </c>
      <c r="DL147" s="11">
        <v>5355.0982520495172</v>
      </c>
      <c r="DM147" s="11">
        <v>5481.4636259201425</v>
      </c>
      <c r="DN147" s="11">
        <v>5566.547527242612</v>
      </c>
      <c r="DO147" s="11">
        <v>5659.2630610073802</v>
      </c>
      <c r="DP147" s="11">
        <v>5693.1558385127737</v>
      </c>
      <c r="DQ147" s="11">
        <v>5776.9445825899438</v>
      </c>
      <c r="DR147" s="11">
        <v>5792.6247187292447</v>
      </c>
      <c r="DS147" s="11">
        <v>5803.4741841190025</v>
      </c>
      <c r="DT147" s="11">
        <v>5813.7715248560444</v>
      </c>
      <c r="DU147" s="11">
        <v>5824.9346720622971</v>
      </c>
      <c r="DV147" s="11">
        <v>5825.1745121438535</v>
      </c>
      <c r="DW147" s="11">
        <v>5821.2504329611656</v>
      </c>
      <c r="DX147" s="11">
        <v>5744.9467721272558</v>
      </c>
      <c r="DY147" s="11">
        <v>5825.3656271915142</v>
      </c>
      <c r="DZ147" s="11">
        <v>5822.8710960649087</v>
      </c>
      <c r="EA147" s="11">
        <v>5848.1092840949059</v>
      </c>
      <c r="EB147" s="11">
        <v>5986.6876289379934</v>
      </c>
      <c r="EC147" s="11">
        <v>6020.0909995452303</v>
      </c>
      <c r="ED147" s="11">
        <v>6207.0095294329822</v>
      </c>
      <c r="EE147" s="11">
        <v>6268.6393389472287</v>
      </c>
      <c r="EF147" s="11">
        <v>6478.5792596829533</v>
      </c>
      <c r="EG147" s="11">
        <v>6641.8090630503166</v>
      </c>
      <c r="EH147" s="11">
        <v>6783.6444952193469</v>
      </c>
      <c r="EI147" s="11">
        <v>6896.9965306641579</v>
      </c>
      <c r="EJ147" s="11">
        <v>6959.1088579445704</v>
      </c>
      <c r="EK147" s="11">
        <v>7002.153431776841</v>
      </c>
      <c r="EL147" s="11">
        <v>7073.1953672712252</v>
      </c>
      <c r="EM147" s="11">
        <v>7075.3262845401323</v>
      </c>
      <c r="EN147" s="11">
        <v>7151.6879619664223</v>
      </c>
      <c r="EO147" s="11">
        <v>7240.8180322916714</v>
      </c>
      <c r="EP147" s="11">
        <v>7286.4661372792516</v>
      </c>
      <c r="EQ147" s="11">
        <v>7427.4147993236202</v>
      </c>
      <c r="ER147" s="11">
        <v>7503.528752018271</v>
      </c>
      <c r="ES147" s="11">
        <v>7641.9445001082595</v>
      </c>
      <c r="ET147" s="11">
        <v>7706.9969287432486</v>
      </c>
      <c r="EU147" s="11">
        <v>7783.839371621817</v>
      </c>
      <c r="EV147" s="11">
        <v>7848.003579749442</v>
      </c>
      <c r="EW147" s="11">
        <v>7920.0502191520318</v>
      </c>
      <c r="EX147" s="11">
        <v>8170.1976758281144</v>
      </c>
      <c r="EY147" s="11">
        <v>8253.8507761105539</v>
      </c>
      <c r="EZ147" s="11">
        <v>8427.0913450311855</v>
      </c>
      <c r="FA147" s="11">
        <v>8594.2438038042274</v>
      </c>
      <c r="FB147" s="11">
        <v>8676.6840382255305</v>
      </c>
      <c r="FC147" s="11">
        <v>8717.7247633272764</v>
      </c>
      <c r="FD147" s="11">
        <v>8771.4739760100674</v>
      </c>
      <c r="FE147" s="11">
        <v>8893.6135699383703</v>
      </c>
      <c r="FF147" s="11">
        <v>9065.0338004001496</v>
      </c>
      <c r="FG147" s="11">
        <v>9089.4518895774327</v>
      </c>
      <c r="FH147" s="11">
        <v>9132.4613225008943</v>
      </c>
      <c r="FI147" s="11">
        <v>9213.2517811949929</v>
      </c>
      <c r="FJ147" s="11">
        <v>9258.5529202091093</v>
      </c>
      <c r="FK147" s="11">
        <v>9276.9443705762678</v>
      </c>
      <c r="FL147" s="11">
        <v>9293.0114538271737</v>
      </c>
      <c r="FM147" s="11">
        <v>9300.2906392708373</v>
      </c>
      <c r="FN147" s="11">
        <v>9335.0232682876049</v>
      </c>
      <c r="FO147" s="11">
        <v>9357.4087411423534</v>
      </c>
      <c r="FP147" s="11">
        <v>9382.7990856108881</v>
      </c>
      <c r="FQ147" s="11">
        <v>9409.1385400335821</v>
      </c>
      <c r="FR147" s="11">
        <v>9421.1906549559717</v>
      </c>
      <c r="FS147" s="11">
        <v>9466.7581936920196</v>
      </c>
      <c r="FT147" s="11">
        <v>9539.1484753576369</v>
      </c>
      <c r="FU147" s="11">
        <v>9641.6738222451222</v>
      </c>
      <c r="FV147" s="11">
        <v>9779.017950426427</v>
      </c>
      <c r="FW147" s="11">
        <v>9821.434220159681</v>
      </c>
      <c r="FX147" s="11">
        <v>9838.135513969115</v>
      </c>
      <c r="FY147" s="11">
        <v>9857.4286615768779</v>
      </c>
      <c r="FZ147" s="11">
        <v>9874.2452191986067</v>
      </c>
      <c r="GA147" s="11">
        <v>9901.4547819486997</v>
      </c>
      <c r="GB147" s="11">
        <v>9922.9819174009899</v>
      </c>
      <c r="GC147" s="11">
        <v>9954.0976258923893</v>
      </c>
      <c r="GD147" s="11">
        <v>9988.1420165077998</v>
      </c>
      <c r="GE147" s="11">
        <v>10012.938672110253</v>
      </c>
      <c r="GF147" s="11">
        <v>10033.595547162446</v>
      </c>
      <c r="GG147" s="11">
        <v>10046.287288510401</v>
      </c>
      <c r="GH147" s="11">
        <v>10058.930188944694</v>
      </c>
      <c r="GI147" s="11">
        <v>10061.685839773543</v>
      </c>
      <c r="GJ147" s="11">
        <v>10069.693000556052</v>
      </c>
      <c r="GK147" s="11">
        <v>10072.225767656042</v>
      </c>
      <c r="GL147" s="11">
        <v>10085.43100008395</v>
      </c>
      <c r="GM147" s="11">
        <v>10068.550239778924</v>
      </c>
      <c r="GN147" s="11">
        <v>10074.736454623482</v>
      </c>
      <c r="GO147" s="11">
        <v>10079.642576567499</v>
      </c>
      <c r="GP147" s="11">
        <v>10084.992936379438</v>
      </c>
      <c r="GQ147" s="11">
        <v>10135.150250812301</v>
      </c>
      <c r="GR147" s="11">
        <v>10245.248897921485</v>
      </c>
      <c r="GS147" s="11">
        <v>10388.066699844365</v>
      </c>
      <c r="GT147" s="11">
        <v>10449.516134437868</v>
      </c>
      <c r="GU147" s="11">
        <v>10467.896842447322</v>
      </c>
      <c r="GV147" s="11">
        <v>10492.830609653456</v>
      </c>
      <c r="GW147" s="11">
        <v>10519.601462543904</v>
      </c>
      <c r="GX147" s="11">
        <v>10547.440830723548</v>
      </c>
      <c r="GY147" s="11">
        <v>10567.944609991304</v>
      </c>
      <c r="GZ147" s="11">
        <v>10713.159231175461</v>
      </c>
      <c r="HA147" s="11">
        <v>10734.226971408629</v>
      </c>
      <c r="HB147" s="11">
        <v>10749.920198918937</v>
      </c>
      <c r="HC147" s="11">
        <v>10766.345728825368</v>
      </c>
      <c r="HD147" s="11">
        <v>10778.514271849044</v>
      </c>
      <c r="HE147" s="11">
        <v>10786.519833673112</v>
      </c>
      <c r="HF147" s="11">
        <v>10772.164055953479</v>
      </c>
      <c r="HG147" s="11">
        <v>10808.0281462408</v>
      </c>
      <c r="HH147" s="11">
        <v>10805.218393617286</v>
      </c>
      <c r="HI147" s="11">
        <v>10824.937222917126</v>
      </c>
      <c r="HJ147" s="11">
        <v>10829.478183856889</v>
      </c>
      <c r="HK147" s="11">
        <v>10815.249208961885</v>
      </c>
      <c r="HL147" s="11">
        <v>10801.9635334499</v>
      </c>
      <c r="HM147" s="11">
        <v>10748.055877674638</v>
      </c>
      <c r="HN147" s="11">
        <v>10675.226257243699</v>
      </c>
      <c r="HO147" s="11">
        <v>10616.797962526314</v>
      </c>
      <c r="HP147" s="11">
        <v>10624.131374686811</v>
      </c>
      <c r="HQ147" s="11">
        <v>10611.127200117844</v>
      </c>
      <c r="HR147" s="11">
        <v>10507.120910763781</v>
      </c>
      <c r="HS147" s="11">
        <v>10501.959530384433</v>
      </c>
      <c r="HT147" s="11">
        <v>10503.380998434217</v>
      </c>
      <c r="HU147" s="11">
        <v>10459.233620469293</v>
      </c>
      <c r="HV147" s="11">
        <v>10453.396412270602</v>
      </c>
      <c r="HW147" s="11">
        <v>10453.196700018136</v>
      </c>
      <c r="HX147" s="11">
        <v>10458.037755011774</v>
      </c>
      <c r="HY147" s="11">
        <v>10464.465320736488</v>
      </c>
      <c r="HZ147" s="11">
        <v>10463.582721919323</v>
      </c>
      <c r="IA147" s="11">
        <v>10555.599234303039</v>
      </c>
      <c r="IB147" s="11">
        <v>10665.179016159778</v>
      </c>
      <c r="IC147" s="11">
        <v>10699.461477296431</v>
      </c>
      <c r="ID147" s="11">
        <v>10734.401411436105</v>
      </c>
      <c r="IE147" s="11">
        <v>10764.842637469441</v>
      </c>
      <c r="IF147" s="11">
        <v>10788.809487309522</v>
      </c>
      <c r="IG147" s="11">
        <v>10893.508794984076</v>
      </c>
      <c r="IH147" s="11">
        <v>10919.815974389829</v>
      </c>
      <c r="II147" s="11">
        <v>10956.832605345633</v>
      </c>
      <c r="IJ147" s="11">
        <v>10989.666307677073</v>
      </c>
      <c r="IK147" s="11">
        <v>11038.487673130592</v>
      </c>
      <c r="IL147" s="11">
        <v>11075.926791218846</v>
      </c>
      <c r="IM147" s="11">
        <v>11116.926617451812</v>
      </c>
      <c r="IN147" s="11">
        <v>11177.721404388481</v>
      </c>
      <c r="IO147" s="11">
        <v>11312.276911003804</v>
      </c>
      <c r="IP147" s="11">
        <v>11343.632583027649</v>
      </c>
      <c r="IQ147" s="11">
        <v>11342.116648052108</v>
      </c>
      <c r="IR147" s="11">
        <v>11389.92538944361</v>
      </c>
      <c r="IS147" s="11">
        <v>11451.607982184751</v>
      </c>
      <c r="IT147" s="11">
        <v>11488.088840226816</v>
      </c>
      <c r="IU147" s="11">
        <v>11509.229065980831</v>
      </c>
      <c r="IV147" s="11">
        <v>11525.566108350193</v>
      </c>
      <c r="IW147" s="11">
        <v>11530.894620254085</v>
      </c>
      <c r="IX147" s="11">
        <v>11540.412080816301</v>
      </c>
      <c r="IY147" s="11">
        <v>11559.767237170692</v>
      </c>
      <c r="IZ147" s="11">
        <v>11598.021107070694</v>
      </c>
      <c r="JA147" s="11">
        <v>11644.276268095444</v>
      </c>
      <c r="JB147" s="11">
        <v>11732.382922355064</v>
      </c>
      <c r="JC147" s="11">
        <v>11840.096435748903</v>
      </c>
      <c r="JD147" s="11">
        <v>11921.442572214779</v>
      </c>
      <c r="JE147" s="11">
        <v>11941.96712556025</v>
      </c>
      <c r="JF147" s="11">
        <v>11957.586502006563</v>
      </c>
      <c r="JG147" s="11">
        <v>11960.440759779864</v>
      </c>
      <c r="JH147" s="11">
        <v>12043.869779985902</v>
      </c>
      <c r="JI147" s="11">
        <v>12090.828793968145</v>
      </c>
      <c r="JJ147" s="11">
        <v>12099.207356850964</v>
      </c>
      <c r="JK147" s="11">
        <v>12064.187835913004</v>
      </c>
      <c r="JL147" s="11">
        <v>12106.644589823976</v>
      </c>
      <c r="JM147" s="11">
        <v>12102.558724647608</v>
      </c>
      <c r="JN147" s="11">
        <v>12044.349310296213</v>
      </c>
      <c r="JO147" s="11">
        <v>12147.414606839688</v>
      </c>
      <c r="JP147" s="11">
        <v>12239.360545986052</v>
      </c>
      <c r="JQ147" s="11">
        <v>12252.546981648733</v>
      </c>
      <c r="JR147" s="11">
        <v>12299.233013174477</v>
      </c>
      <c r="JS147" s="11">
        <v>12339.324485688019</v>
      </c>
      <c r="JT147" s="11">
        <v>12471.100725768529</v>
      </c>
      <c r="JU147" s="11">
        <v>12532.427515146897</v>
      </c>
      <c r="JV147" s="11">
        <v>12507.673831402115</v>
      </c>
      <c r="JW147" s="11">
        <v>12457.455614308014</v>
      </c>
      <c r="JX147" s="11">
        <v>12464.355269788801</v>
      </c>
      <c r="JY147" s="11">
        <v>12461.100810222477</v>
      </c>
      <c r="JZ147" s="11">
        <v>12451.973772389019</v>
      </c>
      <c r="KA147" s="11">
        <v>12446.429094667041</v>
      </c>
      <c r="KB147" s="11">
        <v>12443.001658813047</v>
      </c>
      <c r="KC147" s="11">
        <v>12431.24054046872</v>
      </c>
      <c r="KD147" s="11">
        <v>12416.702930404357</v>
      </c>
      <c r="KE147" s="11">
        <v>12412.520930932924</v>
      </c>
      <c r="KF147" s="11">
        <v>12419.790417483538</v>
      </c>
      <c r="KG147" s="11">
        <v>12419.406267517794</v>
      </c>
      <c r="KH147" s="11">
        <v>12431.932074979568</v>
      </c>
      <c r="KI147" s="11">
        <v>12428.799040342261</v>
      </c>
      <c r="KJ147" s="11">
        <v>12446.273580137449</v>
      </c>
      <c r="KK147" s="11">
        <v>12447.956030445448</v>
      </c>
      <c r="KL147" s="23"/>
      <c r="KM147" s="11">
        <f>SMALL(Tabela2[[#This Row],[1]:[285]],1)</f>
        <v>0.83458663983971793</v>
      </c>
      <c r="KN147" s="11">
        <f>MATCH(Tabela2[[#This Row],[1° menor]],Tabela2[[#This Row],[1]:[285]],0)</f>
        <v>1</v>
      </c>
      <c r="KO14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47" s="11">
        <f>VLOOKUP(Tabela2[[#This Row],[Shape]],shape!A:D,4,0)+VLOOKUP(Tabela2[[#This Row],[Shape]]+1,shape!A:E,5,0)*Tabela2[[#This Row],[% avanc]]</f>
        <v>3.8776556234191881</v>
      </c>
      <c r="KQ147" s="15">
        <f>Tabela2[[#This Row],[8686,881807]]/Tabela2[[#Headers],[8686,881807]]</f>
        <v>4.4638061269517033E-4</v>
      </c>
      <c r="KR147" s="11">
        <f>Tabela2[[#This Row],[8686,881807]]-KP146</f>
        <v>0</v>
      </c>
      <c r="KS147" s="11">
        <f>(Tabela2[[#This Row],[hora bus]]-H146)*86400</f>
        <v>44.999999832361937</v>
      </c>
      <c r="KT147" s="11">
        <f>Tabela2[[#This Row],[desloc]]/Tabela2[[#This Row],[seconds]]</f>
        <v>0</v>
      </c>
      <c r="KU147" s="11">
        <f>Tabela2[[#This Row],[spd m/s]]*3.6</f>
        <v>0</v>
      </c>
      <c r="KV147" s="23"/>
      <c r="KW147" s="22">
        <f t="shared" si="36"/>
        <v>0</v>
      </c>
      <c r="KX147" s="23">
        <f t="shared" si="37"/>
        <v>0.5</v>
      </c>
      <c r="KY147" s="23">
        <f t="shared" si="38"/>
        <v>1</v>
      </c>
      <c r="KZ147" s="23">
        <f t="shared" si="39"/>
        <v>18</v>
      </c>
      <c r="LA147" s="23">
        <f t="shared" si="40"/>
        <v>0</v>
      </c>
      <c r="LB147" s="23">
        <f t="shared" si="41"/>
        <v>1</v>
      </c>
      <c r="LC147" s="23">
        <f t="shared" si="42"/>
        <v>18</v>
      </c>
      <c r="LD147" s="23">
        <f t="shared" si="43"/>
        <v>0</v>
      </c>
      <c r="LE147" s="23">
        <f t="shared" si="44"/>
        <v>3.8776556234191881</v>
      </c>
      <c r="LF147" s="22">
        <f t="shared" si="53"/>
        <v>0</v>
      </c>
      <c r="LG147" s="23">
        <f t="shared" si="45"/>
        <v>0.5</v>
      </c>
      <c r="LH147" s="23">
        <f t="shared" si="46"/>
        <v>0.5</v>
      </c>
      <c r="LI147" s="23">
        <f t="shared" si="47"/>
        <v>8544.8116110658502</v>
      </c>
      <c r="LJ147" s="23">
        <f t="shared" si="48"/>
        <v>3.8776556234191881</v>
      </c>
      <c r="LK147" s="23">
        <f t="shared" si="49"/>
        <v>0.5</v>
      </c>
      <c r="LL147" s="23">
        <f t="shared" si="50"/>
        <v>0</v>
      </c>
      <c r="LM147" s="23">
        <f t="shared" si="51"/>
        <v>1</v>
      </c>
      <c r="LN147" s="23">
        <f t="shared" si="52"/>
        <v>1</v>
      </c>
    </row>
    <row r="148" spans="1:326" x14ac:dyDescent="0.25">
      <c r="A148" s="22">
        <v>134</v>
      </c>
      <c r="B148" s="22">
        <v>1</v>
      </c>
      <c r="C148" s="23" t="s">
        <v>1439</v>
      </c>
      <c r="D148" s="22">
        <v>332</v>
      </c>
      <c r="E148" s="24">
        <v>0.92222222222222228</v>
      </c>
      <c r="F148" s="23" t="s">
        <v>721</v>
      </c>
      <c r="G148" s="23" t="b">
        <v>1</v>
      </c>
      <c r="H148" s="25">
        <v>43538.922476851854</v>
      </c>
      <c r="I148" s="26" t="s">
        <v>681</v>
      </c>
      <c r="J148" s="23" t="s">
        <v>682</v>
      </c>
      <c r="K148" s="11">
        <f>IF(AND(Tabela2[[#This Row],[hora bus]]=H147,Tabela2[[#This Row],[lat bus]]=I147,Tabela2[[#This Row],[lon bus]]=J147),1,0)</f>
        <v>0</v>
      </c>
      <c r="L148" s="23"/>
      <c r="M148" s="11">
        <v>275</v>
      </c>
      <c r="N148" s="11">
        <v>0.83458663983971793</v>
      </c>
      <c r="O148" s="11">
        <v>1.3984196839489078</v>
      </c>
      <c r="P148" s="11">
        <v>9.4267941257220311</v>
      </c>
      <c r="Q148" s="11">
        <v>19.688773108132185</v>
      </c>
      <c r="R148" s="11">
        <v>75.195397337780264</v>
      </c>
      <c r="S148" s="11">
        <v>159.30451526494889</v>
      </c>
      <c r="T148" s="11">
        <v>180.18195583801287</v>
      </c>
      <c r="U148" s="11">
        <v>199.79338924508923</v>
      </c>
      <c r="V148" s="11">
        <v>211.09716553928146</v>
      </c>
      <c r="W148" s="11">
        <v>227.14293750271159</v>
      </c>
      <c r="X148" s="11">
        <v>239.59169647723874</v>
      </c>
      <c r="Y148" s="11">
        <v>250.11206903549589</v>
      </c>
      <c r="Z148" s="11">
        <v>275.30364977201225</v>
      </c>
      <c r="AA148" s="11">
        <v>294.46895517304961</v>
      </c>
      <c r="AB148" s="11">
        <v>320.19106785367666</v>
      </c>
      <c r="AC148" s="11">
        <v>332.17949791971603</v>
      </c>
      <c r="AD148" s="11">
        <v>348.04076670293443</v>
      </c>
      <c r="AE148" s="11">
        <v>372.23091522388552</v>
      </c>
      <c r="AF148" s="11">
        <v>373.05585750378327</v>
      </c>
      <c r="AG148" s="11">
        <v>433.84569918205443</v>
      </c>
      <c r="AH148" s="11">
        <v>469.02374511556127</v>
      </c>
      <c r="AI148" s="11">
        <v>499.67607388344703</v>
      </c>
      <c r="AJ148" s="11">
        <v>523.47830821792434</v>
      </c>
      <c r="AK148" s="11">
        <v>544.81141607945688</v>
      </c>
      <c r="AL148" s="11">
        <v>559.9004097040812</v>
      </c>
      <c r="AM148" s="11">
        <v>585.98771261657532</v>
      </c>
      <c r="AN148" s="11">
        <v>594.50788944836063</v>
      </c>
      <c r="AO148" s="11">
        <v>599.8950753359245</v>
      </c>
      <c r="AP148" s="11">
        <v>602.43355425919754</v>
      </c>
      <c r="AQ148" s="11">
        <v>609.53499398530153</v>
      </c>
      <c r="AR148" s="11">
        <v>609.5933977620092</v>
      </c>
      <c r="AS148" s="11">
        <v>603.71880286526709</v>
      </c>
      <c r="AT148" s="11">
        <v>609.45835281434404</v>
      </c>
      <c r="AU148" s="11">
        <v>613.60649452394352</v>
      </c>
      <c r="AV148" s="11">
        <v>605.61020293550882</v>
      </c>
      <c r="AW148" s="11">
        <v>608.32810058706082</v>
      </c>
      <c r="AX148" s="11">
        <v>622.97194103037293</v>
      </c>
      <c r="AY148" s="11">
        <v>642.28327131710535</v>
      </c>
      <c r="AZ148" s="11">
        <v>665.20596166221469</v>
      </c>
      <c r="BA148" s="11">
        <v>691.17393543887101</v>
      </c>
      <c r="BB148" s="11">
        <v>724.84333895562133</v>
      </c>
      <c r="BC148" s="11">
        <v>773.63812755161598</v>
      </c>
      <c r="BD148" s="11">
        <v>844.46226035941891</v>
      </c>
      <c r="BE148" s="11">
        <v>911.23618194706376</v>
      </c>
      <c r="BF148" s="11">
        <v>932.86527223275039</v>
      </c>
      <c r="BG148" s="11">
        <v>958.04135839229252</v>
      </c>
      <c r="BH148" s="11">
        <v>1001.7149381650798</v>
      </c>
      <c r="BI148" s="11">
        <v>1024.9959211584271</v>
      </c>
      <c r="BJ148" s="11">
        <v>1048.1727764714142</v>
      </c>
      <c r="BK148" s="11">
        <v>1080.0184074949607</v>
      </c>
      <c r="BL148" s="11">
        <v>1163.4808684345098</v>
      </c>
      <c r="BM148" s="11">
        <v>1429.3703496024175</v>
      </c>
      <c r="BN148" s="11">
        <v>1610.1385446972781</v>
      </c>
      <c r="BO148" s="11">
        <v>1664.0038873728233</v>
      </c>
      <c r="BP148" s="11">
        <v>1794.1242484398404</v>
      </c>
      <c r="BQ148" s="11">
        <v>1818.9378647754288</v>
      </c>
      <c r="BR148" s="11">
        <v>1920.5792764721948</v>
      </c>
      <c r="BS148" s="11">
        <v>2023.456323096907</v>
      </c>
      <c r="BT148" s="11">
        <v>2062.7199622631242</v>
      </c>
      <c r="BU148" s="11">
        <v>2093.7864244056359</v>
      </c>
      <c r="BV148" s="11">
        <v>2172.8574253488505</v>
      </c>
      <c r="BW148" s="11">
        <v>2191.8290547309048</v>
      </c>
      <c r="BX148" s="11">
        <v>2295.4935471481876</v>
      </c>
      <c r="BY148" s="11">
        <v>2324.6369620900828</v>
      </c>
      <c r="BZ148" s="11">
        <v>2412.5365562142952</v>
      </c>
      <c r="CA148" s="11">
        <v>2432.6327643351483</v>
      </c>
      <c r="CB148" s="11">
        <v>2466.8518007263533</v>
      </c>
      <c r="CC148" s="11">
        <v>2515.2508761381587</v>
      </c>
      <c r="CD148" s="11">
        <v>2622.1218445308405</v>
      </c>
      <c r="CE148" s="11">
        <v>2708.3090496803202</v>
      </c>
      <c r="CF148" s="11">
        <v>2796.8178431894862</v>
      </c>
      <c r="CG148" s="11">
        <v>2873.8082765070517</v>
      </c>
      <c r="CH148" s="11">
        <v>3061.6775590172806</v>
      </c>
      <c r="CI148" s="11">
        <v>3133.3825096557152</v>
      </c>
      <c r="CJ148" s="11">
        <v>3320.0285201183906</v>
      </c>
      <c r="CK148" s="11">
        <v>3391.2986814978881</v>
      </c>
      <c r="CL148" s="11">
        <v>3478.6413522149041</v>
      </c>
      <c r="CM148" s="11">
        <v>3505.4667594392477</v>
      </c>
      <c r="CN148" s="11">
        <v>3552.1278475871927</v>
      </c>
      <c r="CO148" s="11">
        <v>3608.1458168222821</v>
      </c>
      <c r="CP148" s="11">
        <v>3687.4332746012733</v>
      </c>
      <c r="CQ148" s="11">
        <v>3737.1928476528274</v>
      </c>
      <c r="CR148" s="11">
        <v>3929.1744458657076</v>
      </c>
      <c r="CS148" s="11">
        <v>4104.0052570842136</v>
      </c>
      <c r="CT148" s="11">
        <v>4176.4577406368426</v>
      </c>
      <c r="CU148" s="11">
        <v>4203.4628929622522</v>
      </c>
      <c r="CV148" s="11">
        <v>4243.0993420587138</v>
      </c>
      <c r="CW148" s="11">
        <v>4338.9296512059445</v>
      </c>
      <c r="CX148" s="11">
        <v>4464.5231926731885</v>
      </c>
      <c r="CY148" s="11">
        <v>4524.2760657256158</v>
      </c>
      <c r="CZ148" s="11">
        <v>4578.6984197787751</v>
      </c>
      <c r="DA148" s="11">
        <v>4625.9862234456259</v>
      </c>
      <c r="DB148" s="11">
        <v>4670.5685961378485</v>
      </c>
      <c r="DC148" s="11">
        <v>4713.1890396674316</v>
      </c>
      <c r="DD148" s="11">
        <v>4798.4137717572912</v>
      </c>
      <c r="DE148" s="11">
        <v>4807.037159512015</v>
      </c>
      <c r="DF148" s="11">
        <v>4833.3595568537676</v>
      </c>
      <c r="DG148" s="11">
        <v>4837.4660928582471</v>
      </c>
      <c r="DH148" s="11">
        <v>4868.9105840188495</v>
      </c>
      <c r="DI148" s="11">
        <v>4890.8441073800923</v>
      </c>
      <c r="DJ148" s="11">
        <v>4933.7892254471935</v>
      </c>
      <c r="DK148" s="11">
        <v>5000.7579650678817</v>
      </c>
      <c r="DL148" s="11">
        <v>5355.0982520495172</v>
      </c>
      <c r="DM148" s="11">
        <v>5481.4636259201425</v>
      </c>
      <c r="DN148" s="11">
        <v>5566.547527242612</v>
      </c>
      <c r="DO148" s="11">
        <v>5659.2630610073802</v>
      </c>
      <c r="DP148" s="11">
        <v>5693.1558385127737</v>
      </c>
      <c r="DQ148" s="11">
        <v>5776.9445825899438</v>
      </c>
      <c r="DR148" s="11">
        <v>5792.6247187292447</v>
      </c>
      <c r="DS148" s="11">
        <v>5803.4741841190025</v>
      </c>
      <c r="DT148" s="11">
        <v>5813.7715248560444</v>
      </c>
      <c r="DU148" s="11">
        <v>5824.9346720622971</v>
      </c>
      <c r="DV148" s="11">
        <v>5825.1745121438535</v>
      </c>
      <c r="DW148" s="11">
        <v>5821.2504329611656</v>
      </c>
      <c r="DX148" s="11">
        <v>5744.9467721272558</v>
      </c>
      <c r="DY148" s="11">
        <v>5825.3656271915142</v>
      </c>
      <c r="DZ148" s="11">
        <v>5822.8710960649087</v>
      </c>
      <c r="EA148" s="11">
        <v>5848.1092840949059</v>
      </c>
      <c r="EB148" s="11">
        <v>5986.6876289379934</v>
      </c>
      <c r="EC148" s="11">
        <v>6020.0909995452303</v>
      </c>
      <c r="ED148" s="11">
        <v>6207.0095294329822</v>
      </c>
      <c r="EE148" s="11">
        <v>6268.6393389472287</v>
      </c>
      <c r="EF148" s="11">
        <v>6478.5792596829533</v>
      </c>
      <c r="EG148" s="11">
        <v>6641.8090630503166</v>
      </c>
      <c r="EH148" s="11">
        <v>6783.6444952193469</v>
      </c>
      <c r="EI148" s="11">
        <v>6896.9965306641579</v>
      </c>
      <c r="EJ148" s="11">
        <v>6959.1088579445704</v>
      </c>
      <c r="EK148" s="11">
        <v>7002.153431776841</v>
      </c>
      <c r="EL148" s="11">
        <v>7073.1953672712252</v>
      </c>
      <c r="EM148" s="11">
        <v>7075.3262845401323</v>
      </c>
      <c r="EN148" s="11">
        <v>7151.6879619664223</v>
      </c>
      <c r="EO148" s="11">
        <v>7240.8180322916714</v>
      </c>
      <c r="EP148" s="11">
        <v>7286.4661372792516</v>
      </c>
      <c r="EQ148" s="11">
        <v>7427.4147993236202</v>
      </c>
      <c r="ER148" s="11">
        <v>7503.528752018271</v>
      </c>
      <c r="ES148" s="11">
        <v>7641.9445001082595</v>
      </c>
      <c r="ET148" s="11">
        <v>7706.9969287432486</v>
      </c>
      <c r="EU148" s="11">
        <v>7783.839371621817</v>
      </c>
      <c r="EV148" s="11">
        <v>7848.003579749442</v>
      </c>
      <c r="EW148" s="11">
        <v>7920.0502191520318</v>
      </c>
      <c r="EX148" s="11">
        <v>8170.1976758281144</v>
      </c>
      <c r="EY148" s="11">
        <v>8253.8507761105539</v>
      </c>
      <c r="EZ148" s="11">
        <v>8427.0913450311855</v>
      </c>
      <c r="FA148" s="11">
        <v>8594.2438038042274</v>
      </c>
      <c r="FB148" s="11">
        <v>8676.6840382255305</v>
      </c>
      <c r="FC148" s="11">
        <v>8717.7247633272764</v>
      </c>
      <c r="FD148" s="11">
        <v>8771.4739760100674</v>
      </c>
      <c r="FE148" s="11">
        <v>8893.6135699383703</v>
      </c>
      <c r="FF148" s="11">
        <v>9065.0338004001496</v>
      </c>
      <c r="FG148" s="11">
        <v>9089.4518895774327</v>
      </c>
      <c r="FH148" s="11">
        <v>9132.4613225008943</v>
      </c>
      <c r="FI148" s="11">
        <v>9213.2517811949929</v>
      </c>
      <c r="FJ148" s="11">
        <v>9258.5529202091093</v>
      </c>
      <c r="FK148" s="11">
        <v>9276.9443705762678</v>
      </c>
      <c r="FL148" s="11">
        <v>9293.0114538271737</v>
      </c>
      <c r="FM148" s="11">
        <v>9300.2906392708373</v>
      </c>
      <c r="FN148" s="11">
        <v>9335.0232682876049</v>
      </c>
      <c r="FO148" s="11">
        <v>9357.4087411423534</v>
      </c>
      <c r="FP148" s="11">
        <v>9382.7990856108881</v>
      </c>
      <c r="FQ148" s="11">
        <v>9409.1385400335821</v>
      </c>
      <c r="FR148" s="11">
        <v>9421.1906549559717</v>
      </c>
      <c r="FS148" s="11">
        <v>9466.7581936920196</v>
      </c>
      <c r="FT148" s="11">
        <v>9539.1484753576369</v>
      </c>
      <c r="FU148" s="11">
        <v>9641.6738222451222</v>
      </c>
      <c r="FV148" s="11">
        <v>9779.017950426427</v>
      </c>
      <c r="FW148" s="11">
        <v>9821.434220159681</v>
      </c>
      <c r="FX148" s="11">
        <v>9838.135513969115</v>
      </c>
      <c r="FY148" s="11">
        <v>9857.4286615768779</v>
      </c>
      <c r="FZ148" s="11">
        <v>9874.2452191986067</v>
      </c>
      <c r="GA148" s="11">
        <v>9901.4547819486997</v>
      </c>
      <c r="GB148" s="11">
        <v>9922.9819174009899</v>
      </c>
      <c r="GC148" s="11">
        <v>9954.0976258923893</v>
      </c>
      <c r="GD148" s="11">
        <v>9988.1420165077998</v>
      </c>
      <c r="GE148" s="11">
        <v>10012.938672110253</v>
      </c>
      <c r="GF148" s="11">
        <v>10033.595547162446</v>
      </c>
      <c r="GG148" s="11">
        <v>10046.287288510401</v>
      </c>
      <c r="GH148" s="11">
        <v>10058.930188944694</v>
      </c>
      <c r="GI148" s="11">
        <v>10061.685839773543</v>
      </c>
      <c r="GJ148" s="11">
        <v>10069.693000556052</v>
      </c>
      <c r="GK148" s="11">
        <v>10072.225767656042</v>
      </c>
      <c r="GL148" s="11">
        <v>10085.43100008395</v>
      </c>
      <c r="GM148" s="11">
        <v>10068.550239778924</v>
      </c>
      <c r="GN148" s="11">
        <v>10074.736454623482</v>
      </c>
      <c r="GO148" s="11">
        <v>10079.642576567499</v>
      </c>
      <c r="GP148" s="11">
        <v>10084.992936379438</v>
      </c>
      <c r="GQ148" s="11">
        <v>10135.150250812301</v>
      </c>
      <c r="GR148" s="11">
        <v>10245.248897921485</v>
      </c>
      <c r="GS148" s="11">
        <v>10388.066699844365</v>
      </c>
      <c r="GT148" s="11">
        <v>10449.516134437868</v>
      </c>
      <c r="GU148" s="11">
        <v>10467.896842447322</v>
      </c>
      <c r="GV148" s="11">
        <v>10492.830609653456</v>
      </c>
      <c r="GW148" s="11">
        <v>10519.601462543904</v>
      </c>
      <c r="GX148" s="11">
        <v>10547.440830723548</v>
      </c>
      <c r="GY148" s="11">
        <v>10567.944609991304</v>
      </c>
      <c r="GZ148" s="11">
        <v>10713.159231175461</v>
      </c>
      <c r="HA148" s="11">
        <v>10734.226971408629</v>
      </c>
      <c r="HB148" s="11">
        <v>10749.920198918937</v>
      </c>
      <c r="HC148" s="11">
        <v>10766.345728825368</v>
      </c>
      <c r="HD148" s="11">
        <v>10778.514271849044</v>
      </c>
      <c r="HE148" s="11">
        <v>10786.519833673112</v>
      </c>
      <c r="HF148" s="11">
        <v>10772.164055953479</v>
      </c>
      <c r="HG148" s="11">
        <v>10808.0281462408</v>
      </c>
      <c r="HH148" s="11">
        <v>10805.218393617286</v>
      </c>
      <c r="HI148" s="11">
        <v>10824.937222917126</v>
      </c>
      <c r="HJ148" s="11">
        <v>10829.478183856889</v>
      </c>
      <c r="HK148" s="11">
        <v>10815.249208961885</v>
      </c>
      <c r="HL148" s="11">
        <v>10801.9635334499</v>
      </c>
      <c r="HM148" s="11">
        <v>10748.055877674638</v>
      </c>
      <c r="HN148" s="11">
        <v>10675.226257243699</v>
      </c>
      <c r="HO148" s="11">
        <v>10616.797962526314</v>
      </c>
      <c r="HP148" s="11">
        <v>10624.131374686811</v>
      </c>
      <c r="HQ148" s="11">
        <v>10611.127200117844</v>
      </c>
      <c r="HR148" s="11">
        <v>10507.120910763781</v>
      </c>
      <c r="HS148" s="11">
        <v>10501.959530384433</v>
      </c>
      <c r="HT148" s="11">
        <v>10503.380998434217</v>
      </c>
      <c r="HU148" s="11">
        <v>10459.233620469293</v>
      </c>
      <c r="HV148" s="11">
        <v>10453.396412270602</v>
      </c>
      <c r="HW148" s="11">
        <v>10453.196700018136</v>
      </c>
      <c r="HX148" s="11">
        <v>10458.037755011774</v>
      </c>
      <c r="HY148" s="11">
        <v>10464.465320736488</v>
      </c>
      <c r="HZ148" s="11">
        <v>10463.582721919323</v>
      </c>
      <c r="IA148" s="11">
        <v>10555.599234303039</v>
      </c>
      <c r="IB148" s="11">
        <v>10665.179016159778</v>
      </c>
      <c r="IC148" s="11">
        <v>10699.461477296431</v>
      </c>
      <c r="ID148" s="11">
        <v>10734.401411436105</v>
      </c>
      <c r="IE148" s="11">
        <v>10764.842637469441</v>
      </c>
      <c r="IF148" s="11">
        <v>10788.809487309522</v>
      </c>
      <c r="IG148" s="11">
        <v>10893.508794984076</v>
      </c>
      <c r="IH148" s="11">
        <v>10919.815974389829</v>
      </c>
      <c r="II148" s="11">
        <v>10956.832605345633</v>
      </c>
      <c r="IJ148" s="11">
        <v>10989.666307677073</v>
      </c>
      <c r="IK148" s="11">
        <v>11038.487673130592</v>
      </c>
      <c r="IL148" s="11">
        <v>11075.926791218846</v>
      </c>
      <c r="IM148" s="11">
        <v>11116.926617451812</v>
      </c>
      <c r="IN148" s="11">
        <v>11177.721404388481</v>
      </c>
      <c r="IO148" s="11">
        <v>11312.276911003804</v>
      </c>
      <c r="IP148" s="11">
        <v>11343.632583027649</v>
      </c>
      <c r="IQ148" s="11">
        <v>11342.116648052108</v>
      </c>
      <c r="IR148" s="11">
        <v>11389.92538944361</v>
      </c>
      <c r="IS148" s="11">
        <v>11451.607982184751</v>
      </c>
      <c r="IT148" s="11">
        <v>11488.088840226816</v>
      </c>
      <c r="IU148" s="11">
        <v>11509.229065980831</v>
      </c>
      <c r="IV148" s="11">
        <v>11525.566108350193</v>
      </c>
      <c r="IW148" s="11">
        <v>11530.894620254085</v>
      </c>
      <c r="IX148" s="11">
        <v>11540.412080816301</v>
      </c>
      <c r="IY148" s="11">
        <v>11559.767237170692</v>
      </c>
      <c r="IZ148" s="11">
        <v>11598.021107070694</v>
      </c>
      <c r="JA148" s="11">
        <v>11644.276268095444</v>
      </c>
      <c r="JB148" s="11">
        <v>11732.382922355064</v>
      </c>
      <c r="JC148" s="11">
        <v>11840.096435748903</v>
      </c>
      <c r="JD148" s="11">
        <v>11921.442572214779</v>
      </c>
      <c r="JE148" s="11">
        <v>11941.96712556025</v>
      </c>
      <c r="JF148" s="11">
        <v>11957.586502006563</v>
      </c>
      <c r="JG148" s="11">
        <v>11960.440759779864</v>
      </c>
      <c r="JH148" s="11">
        <v>12043.869779985902</v>
      </c>
      <c r="JI148" s="11">
        <v>12090.828793968145</v>
      </c>
      <c r="JJ148" s="11">
        <v>12099.207356850964</v>
      </c>
      <c r="JK148" s="11">
        <v>12064.187835913004</v>
      </c>
      <c r="JL148" s="11">
        <v>12106.644589823976</v>
      </c>
      <c r="JM148" s="11">
        <v>12102.558724647608</v>
      </c>
      <c r="JN148" s="11">
        <v>12044.349310296213</v>
      </c>
      <c r="JO148" s="11">
        <v>12147.414606839688</v>
      </c>
      <c r="JP148" s="11">
        <v>12239.360545986052</v>
      </c>
      <c r="JQ148" s="11">
        <v>12252.546981648733</v>
      </c>
      <c r="JR148" s="11">
        <v>12299.233013174477</v>
      </c>
      <c r="JS148" s="11">
        <v>12339.324485688019</v>
      </c>
      <c r="JT148" s="11">
        <v>12471.100725768529</v>
      </c>
      <c r="JU148" s="11">
        <v>12532.427515146897</v>
      </c>
      <c r="JV148" s="11">
        <v>12507.673831402115</v>
      </c>
      <c r="JW148" s="11">
        <v>12457.455614308014</v>
      </c>
      <c r="JX148" s="11">
        <v>12464.355269788801</v>
      </c>
      <c r="JY148" s="11">
        <v>12461.100810222477</v>
      </c>
      <c r="JZ148" s="11">
        <v>12451.973772389019</v>
      </c>
      <c r="KA148" s="11">
        <v>12446.429094667041</v>
      </c>
      <c r="KB148" s="11">
        <v>12443.001658813047</v>
      </c>
      <c r="KC148" s="11">
        <v>12431.24054046872</v>
      </c>
      <c r="KD148" s="11">
        <v>12416.702930404357</v>
      </c>
      <c r="KE148" s="11">
        <v>12412.520930932924</v>
      </c>
      <c r="KF148" s="11">
        <v>12419.790417483538</v>
      </c>
      <c r="KG148" s="11">
        <v>12419.406267517794</v>
      </c>
      <c r="KH148" s="11">
        <v>12431.932074979568</v>
      </c>
      <c r="KI148" s="11">
        <v>12428.799040342261</v>
      </c>
      <c r="KJ148" s="11">
        <v>12446.273580137449</v>
      </c>
      <c r="KK148" s="11">
        <v>12447.956030445448</v>
      </c>
      <c r="KL148" s="23"/>
      <c r="KM148" s="11">
        <f>SMALL(Tabela2[[#This Row],[1]:[285]],1)</f>
        <v>0.83458663983971793</v>
      </c>
      <c r="KN148" s="11">
        <f>MATCH(Tabela2[[#This Row],[1° menor]],Tabela2[[#This Row],[1]:[285]],0)</f>
        <v>1</v>
      </c>
      <c r="KO14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48" s="11">
        <f>VLOOKUP(Tabela2[[#This Row],[Shape]],shape!A:D,4,0)+VLOOKUP(Tabela2[[#This Row],[Shape]]+1,shape!A:E,5,0)*Tabela2[[#This Row],[% avanc]]</f>
        <v>3.8776556234191881</v>
      </c>
      <c r="KQ148" s="15">
        <f>Tabela2[[#This Row],[8686,881807]]/Tabela2[[#Headers],[8686,881807]]</f>
        <v>4.4638061269517033E-4</v>
      </c>
      <c r="KR148" s="11">
        <f>Tabela2[[#This Row],[8686,881807]]-KP147</f>
        <v>0</v>
      </c>
      <c r="KS148" s="11">
        <f>(Tabela2[[#This Row],[hora bus]]-H147)*86400</f>
        <v>45.000000461004674</v>
      </c>
      <c r="KT148" s="11">
        <f>Tabela2[[#This Row],[desloc]]/Tabela2[[#This Row],[seconds]]</f>
        <v>0</v>
      </c>
      <c r="KU148" s="11">
        <f>Tabela2[[#This Row],[spd m/s]]*3.6</f>
        <v>0</v>
      </c>
      <c r="KV148" s="23"/>
      <c r="KW148" s="22">
        <f t="shared" si="36"/>
        <v>0</v>
      </c>
      <c r="KX148" s="23">
        <f t="shared" si="37"/>
        <v>0.5</v>
      </c>
      <c r="KY148" s="23">
        <f t="shared" si="38"/>
        <v>1</v>
      </c>
      <c r="KZ148" s="23">
        <f t="shared" si="39"/>
        <v>17</v>
      </c>
      <c r="LA148" s="23">
        <f t="shared" si="40"/>
        <v>0</v>
      </c>
      <c r="LB148" s="23">
        <f t="shared" si="41"/>
        <v>1</v>
      </c>
      <c r="LC148" s="23">
        <f t="shared" si="42"/>
        <v>17</v>
      </c>
      <c r="LD148" s="23">
        <f t="shared" si="43"/>
        <v>0</v>
      </c>
      <c r="LE148" s="23">
        <f t="shared" si="44"/>
        <v>3.8776556234191881</v>
      </c>
      <c r="LF148" s="22">
        <f t="shared" si="53"/>
        <v>0</v>
      </c>
      <c r="LG148" s="23">
        <f t="shared" si="45"/>
        <v>0.5</v>
      </c>
      <c r="LH148" s="23">
        <f t="shared" si="46"/>
        <v>0.5</v>
      </c>
      <c r="LI148" s="23">
        <f t="shared" si="47"/>
        <v>8544.8116110658502</v>
      </c>
      <c r="LJ148" s="23">
        <f t="shared" si="48"/>
        <v>3.8776556234191881</v>
      </c>
      <c r="LK148" s="23">
        <f t="shared" si="49"/>
        <v>0.5</v>
      </c>
      <c r="LL148" s="23">
        <f t="shared" si="50"/>
        <v>0</v>
      </c>
      <c r="LM148" s="23">
        <f t="shared" si="51"/>
        <v>1</v>
      </c>
      <c r="LN148" s="23">
        <f t="shared" si="52"/>
        <v>1</v>
      </c>
    </row>
    <row r="149" spans="1:326" x14ac:dyDescent="0.25">
      <c r="A149" s="22">
        <v>135</v>
      </c>
      <c r="B149" s="22">
        <v>1</v>
      </c>
      <c r="C149" s="23" t="s">
        <v>1440</v>
      </c>
      <c r="D149" s="22">
        <v>332</v>
      </c>
      <c r="E149" s="24">
        <v>0.92291666666666672</v>
      </c>
      <c r="F149" s="23" t="s">
        <v>721</v>
      </c>
      <c r="G149" s="23" t="b">
        <v>1</v>
      </c>
      <c r="H149" s="25">
        <v>43538.922986111109</v>
      </c>
      <c r="I149" s="26" t="s">
        <v>681</v>
      </c>
      <c r="J149" s="23" t="s">
        <v>682</v>
      </c>
      <c r="K149" s="11">
        <f>IF(AND(Tabela2[[#This Row],[hora bus]]=H148,Tabela2[[#This Row],[lat bus]]=I148,Tabela2[[#This Row],[lon bus]]=J148),1,0)</f>
        <v>0</v>
      </c>
      <c r="L149" s="23"/>
      <c r="M149" s="11">
        <v>277</v>
      </c>
      <c r="N149" s="11">
        <v>0.83458663983971793</v>
      </c>
      <c r="O149" s="11">
        <v>1.3984196839489078</v>
      </c>
      <c r="P149" s="11">
        <v>9.4267941257220311</v>
      </c>
      <c r="Q149" s="11">
        <v>19.688773108132185</v>
      </c>
      <c r="R149" s="11">
        <v>75.195397337780264</v>
      </c>
      <c r="S149" s="11">
        <v>159.30451526494889</v>
      </c>
      <c r="T149" s="11">
        <v>180.18195583801287</v>
      </c>
      <c r="U149" s="11">
        <v>199.79338924508923</v>
      </c>
      <c r="V149" s="11">
        <v>211.09716553928146</v>
      </c>
      <c r="W149" s="11">
        <v>227.14293750271159</v>
      </c>
      <c r="X149" s="11">
        <v>239.59169647723874</v>
      </c>
      <c r="Y149" s="11">
        <v>250.11206903549589</v>
      </c>
      <c r="Z149" s="11">
        <v>275.30364977201225</v>
      </c>
      <c r="AA149" s="11">
        <v>294.46895517304961</v>
      </c>
      <c r="AB149" s="11">
        <v>320.19106785367666</v>
      </c>
      <c r="AC149" s="11">
        <v>332.17949791971603</v>
      </c>
      <c r="AD149" s="11">
        <v>348.04076670293443</v>
      </c>
      <c r="AE149" s="11">
        <v>372.23091522388552</v>
      </c>
      <c r="AF149" s="11">
        <v>373.05585750378327</v>
      </c>
      <c r="AG149" s="11">
        <v>433.84569918205443</v>
      </c>
      <c r="AH149" s="11">
        <v>469.02374511556127</v>
      </c>
      <c r="AI149" s="11">
        <v>499.67607388344703</v>
      </c>
      <c r="AJ149" s="11">
        <v>523.47830821792434</v>
      </c>
      <c r="AK149" s="11">
        <v>544.81141607945688</v>
      </c>
      <c r="AL149" s="11">
        <v>559.9004097040812</v>
      </c>
      <c r="AM149" s="11">
        <v>585.98771261657532</v>
      </c>
      <c r="AN149" s="11">
        <v>594.50788944836063</v>
      </c>
      <c r="AO149" s="11">
        <v>599.8950753359245</v>
      </c>
      <c r="AP149" s="11">
        <v>602.43355425919754</v>
      </c>
      <c r="AQ149" s="11">
        <v>609.53499398530153</v>
      </c>
      <c r="AR149" s="11">
        <v>609.5933977620092</v>
      </c>
      <c r="AS149" s="11">
        <v>603.71880286526709</v>
      </c>
      <c r="AT149" s="11">
        <v>609.45835281434404</v>
      </c>
      <c r="AU149" s="11">
        <v>613.60649452394352</v>
      </c>
      <c r="AV149" s="11">
        <v>605.61020293550882</v>
      </c>
      <c r="AW149" s="11">
        <v>608.32810058706082</v>
      </c>
      <c r="AX149" s="11">
        <v>622.97194103037293</v>
      </c>
      <c r="AY149" s="11">
        <v>642.28327131710535</v>
      </c>
      <c r="AZ149" s="11">
        <v>665.20596166221469</v>
      </c>
      <c r="BA149" s="11">
        <v>691.17393543887101</v>
      </c>
      <c r="BB149" s="11">
        <v>724.84333895562133</v>
      </c>
      <c r="BC149" s="11">
        <v>773.63812755161598</v>
      </c>
      <c r="BD149" s="11">
        <v>844.46226035941891</v>
      </c>
      <c r="BE149" s="11">
        <v>911.23618194706376</v>
      </c>
      <c r="BF149" s="11">
        <v>932.86527223275039</v>
      </c>
      <c r="BG149" s="11">
        <v>958.04135839229252</v>
      </c>
      <c r="BH149" s="11">
        <v>1001.7149381650798</v>
      </c>
      <c r="BI149" s="11">
        <v>1024.9959211584271</v>
      </c>
      <c r="BJ149" s="11">
        <v>1048.1727764714142</v>
      </c>
      <c r="BK149" s="11">
        <v>1080.0184074949607</v>
      </c>
      <c r="BL149" s="11">
        <v>1163.4808684345098</v>
      </c>
      <c r="BM149" s="11">
        <v>1429.3703496024175</v>
      </c>
      <c r="BN149" s="11">
        <v>1610.1385446972781</v>
      </c>
      <c r="BO149" s="11">
        <v>1664.0038873728233</v>
      </c>
      <c r="BP149" s="11">
        <v>1794.1242484398404</v>
      </c>
      <c r="BQ149" s="11">
        <v>1818.9378647754288</v>
      </c>
      <c r="BR149" s="11">
        <v>1920.5792764721948</v>
      </c>
      <c r="BS149" s="11">
        <v>2023.456323096907</v>
      </c>
      <c r="BT149" s="11">
        <v>2062.7199622631242</v>
      </c>
      <c r="BU149" s="11">
        <v>2093.7864244056359</v>
      </c>
      <c r="BV149" s="11">
        <v>2172.8574253488505</v>
      </c>
      <c r="BW149" s="11">
        <v>2191.8290547309048</v>
      </c>
      <c r="BX149" s="11">
        <v>2295.4935471481876</v>
      </c>
      <c r="BY149" s="11">
        <v>2324.6369620900828</v>
      </c>
      <c r="BZ149" s="11">
        <v>2412.5365562142952</v>
      </c>
      <c r="CA149" s="11">
        <v>2432.6327643351483</v>
      </c>
      <c r="CB149" s="11">
        <v>2466.8518007263533</v>
      </c>
      <c r="CC149" s="11">
        <v>2515.2508761381587</v>
      </c>
      <c r="CD149" s="11">
        <v>2622.1218445308405</v>
      </c>
      <c r="CE149" s="11">
        <v>2708.3090496803202</v>
      </c>
      <c r="CF149" s="11">
        <v>2796.8178431894862</v>
      </c>
      <c r="CG149" s="11">
        <v>2873.8082765070517</v>
      </c>
      <c r="CH149" s="11">
        <v>3061.6775590172806</v>
      </c>
      <c r="CI149" s="11">
        <v>3133.3825096557152</v>
      </c>
      <c r="CJ149" s="11">
        <v>3320.0285201183906</v>
      </c>
      <c r="CK149" s="11">
        <v>3391.2986814978881</v>
      </c>
      <c r="CL149" s="11">
        <v>3478.6413522149041</v>
      </c>
      <c r="CM149" s="11">
        <v>3505.4667594392477</v>
      </c>
      <c r="CN149" s="11">
        <v>3552.1278475871927</v>
      </c>
      <c r="CO149" s="11">
        <v>3608.1458168222821</v>
      </c>
      <c r="CP149" s="11">
        <v>3687.4332746012733</v>
      </c>
      <c r="CQ149" s="11">
        <v>3737.1928476528274</v>
      </c>
      <c r="CR149" s="11">
        <v>3929.1744458657076</v>
      </c>
      <c r="CS149" s="11">
        <v>4104.0052570842136</v>
      </c>
      <c r="CT149" s="11">
        <v>4176.4577406368426</v>
      </c>
      <c r="CU149" s="11">
        <v>4203.4628929622522</v>
      </c>
      <c r="CV149" s="11">
        <v>4243.0993420587138</v>
      </c>
      <c r="CW149" s="11">
        <v>4338.9296512059445</v>
      </c>
      <c r="CX149" s="11">
        <v>4464.5231926731885</v>
      </c>
      <c r="CY149" s="11">
        <v>4524.2760657256158</v>
      </c>
      <c r="CZ149" s="11">
        <v>4578.6984197787751</v>
      </c>
      <c r="DA149" s="11">
        <v>4625.9862234456259</v>
      </c>
      <c r="DB149" s="11">
        <v>4670.5685961378485</v>
      </c>
      <c r="DC149" s="11">
        <v>4713.1890396674316</v>
      </c>
      <c r="DD149" s="11">
        <v>4798.4137717572912</v>
      </c>
      <c r="DE149" s="11">
        <v>4807.037159512015</v>
      </c>
      <c r="DF149" s="11">
        <v>4833.3595568537676</v>
      </c>
      <c r="DG149" s="11">
        <v>4837.4660928582471</v>
      </c>
      <c r="DH149" s="11">
        <v>4868.9105840188495</v>
      </c>
      <c r="DI149" s="11">
        <v>4890.8441073800923</v>
      </c>
      <c r="DJ149" s="11">
        <v>4933.7892254471935</v>
      </c>
      <c r="DK149" s="11">
        <v>5000.7579650678817</v>
      </c>
      <c r="DL149" s="11">
        <v>5355.0982520495172</v>
      </c>
      <c r="DM149" s="11">
        <v>5481.4636259201425</v>
      </c>
      <c r="DN149" s="11">
        <v>5566.547527242612</v>
      </c>
      <c r="DO149" s="11">
        <v>5659.2630610073802</v>
      </c>
      <c r="DP149" s="11">
        <v>5693.1558385127737</v>
      </c>
      <c r="DQ149" s="11">
        <v>5776.9445825899438</v>
      </c>
      <c r="DR149" s="11">
        <v>5792.6247187292447</v>
      </c>
      <c r="DS149" s="11">
        <v>5803.4741841190025</v>
      </c>
      <c r="DT149" s="11">
        <v>5813.7715248560444</v>
      </c>
      <c r="DU149" s="11">
        <v>5824.9346720622971</v>
      </c>
      <c r="DV149" s="11">
        <v>5825.1745121438535</v>
      </c>
      <c r="DW149" s="11">
        <v>5821.2504329611656</v>
      </c>
      <c r="DX149" s="11">
        <v>5744.9467721272558</v>
      </c>
      <c r="DY149" s="11">
        <v>5825.3656271915142</v>
      </c>
      <c r="DZ149" s="11">
        <v>5822.8710960649087</v>
      </c>
      <c r="EA149" s="11">
        <v>5848.1092840949059</v>
      </c>
      <c r="EB149" s="11">
        <v>5986.6876289379934</v>
      </c>
      <c r="EC149" s="11">
        <v>6020.0909995452303</v>
      </c>
      <c r="ED149" s="11">
        <v>6207.0095294329822</v>
      </c>
      <c r="EE149" s="11">
        <v>6268.6393389472287</v>
      </c>
      <c r="EF149" s="11">
        <v>6478.5792596829533</v>
      </c>
      <c r="EG149" s="11">
        <v>6641.8090630503166</v>
      </c>
      <c r="EH149" s="11">
        <v>6783.6444952193469</v>
      </c>
      <c r="EI149" s="11">
        <v>6896.9965306641579</v>
      </c>
      <c r="EJ149" s="11">
        <v>6959.1088579445704</v>
      </c>
      <c r="EK149" s="11">
        <v>7002.153431776841</v>
      </c>
      <c r="EL149" s="11">
        <v>7073.1953672712252</v>
      </c>
      <c r="EM149" s="11">
        <v>7075.3262845401323</v>
      </c>
      <c r="EN149" s="11">
        <v>7151.6879619664223</v>
      </c>
      <c r="EO149" s="11">
        <v>7240.8180322916714</v>
      </c>
      <c r="EP149" s="11">
        <v>7286.4661372792516</v>
      </c>
      <c r="EQ149" s="11">
        <v>7427.4147993236202</v>
      </c>
      <c r="ER149" s="11">
        <v>7503.528752018271</v>
      </c>
      <c r="ES149" s="11">
        <v>7641.9445001082595</v>
      </c>
      <c r="ET149" s="11">
        <v>7706.9969287432486</v>
      </c>
      <c r="EU149" s="11">
        <v>7783.839371621817</v>
      </c>
      <c r="EV149" s="11">
        <v>7848.003579749442</v>
      </c>
      <c r="EW149" s="11">
        <v>7920.0502191520318</v>
      </c>
      <c r="EX149" s="11">
        <v>8170.1976758281144</v>
      </c>
      <c r="EY149" s="11">
        <v>8253.8507761105539</v>
      </c>
      <c r="EZ149" s="11">
        <v>8427.0913450311855</v>
      </c>
      <c r="FA149" s="11">
        <v>8594.2438038042274</v>
      </c>
      <c r="FB149" s="11">
        <v>8676.6840382255305</v>
      </c>
      <c r="FC149" s="11">
        <v>8717.7247633272764</v>
      </c>
      <c r="FD149" s="11">
        <v>8771.4739760100674</v>
      </c>
      <c r="FE149" s="11">
        <v>8893.6135699383703</v>
      </c>
      <c r="FF149" s="11">
        <v>9065.0338004001496</v>
      </c>
      <c r="FG149" s="11">
        <v>9089.4518895774327</v>
      </c>
      <c r="FH149" s="11">
        <v>9132.4613225008943</v>
      </c>
      <c r="FI149" s="11">
        <v>9213.2517811949929</v>
      </c>
      <c r="FJ149" s="11">
        <v>9258.5529202091093</v>
      </c>
      <c r="FK149" s="11">
        <v>9276.9443705762678</v>
      </c>
      <c r="FL149" s="11">
        <v>9293.0114538271737</v>
      </c>
      <c r="FM149" s="11">
        <v>9300.2906392708373</v>
      </c>
      <c r="FN149" s="11">
        <v>9335.0232682876049</v>
      </c>
      <c r="FO149" s="11">
        <v>9357.4087411423534</v>
      </c>
      <c r="FP149" s="11">
        <v>9382.7990856108881</v>
      </c>
      <c r="FQ149" s="11">
        <v>9409.1385400335821</v>
      </c>
      <c r="FR149" s="11">
        <v>9421.1906549559717</v>
      </c>
      <c r="FS149" s="11">
        <v>9466.7581936920196</v>
      </c>
      <c r="FT149" s="11">
        <v>9539.1484753576369</v>
      </c>
      <c r="FU149" s="11">
        <v>9641.6738222451222</v>
      </c>
      <c r="FV149" s="11">
        <v>9779.017950426427</v>
      </c>
      <c r="FW149" s="11">
        <v>9821.434220159681</v>
      </c>
      <c r="FX149" s="11">
        <v>9838.135513969115</v>
      </c>
      <c r="FY149" s="11">
        <v>9857.4286615768779</v>
      </c>
      <c r="FZ149" s="11">
        <v>9874.2452191986067</v>
      </c>
      <c r="GA149" s="11">
        <v>9901.4547819486997</v>
      </c>
      <c r="GB149" s="11">
        <v>9922.9819174009899</v>
      </c>
      <c r="GC149" s="11">
        <v>9954.0976258923893</v>
      </c>
      <c r="GD149" s="11">
        <v>9988.1420165077998</v>
      </c>
      <c r="GE149" s="11">
        <v>10012.938672110253</v>
      </c>
      <c r="GF149" s="11">
        <v>10033.595547162446</v>
      </c>
      <c r="GG149" s="11">
        <v>10046.287288510401</v>
      </c>
      <c r="GH149" s="11">
        <v>10058.930188944694</v>
      </c>
      <c r="GI149" s="11">
        <v>10061.685839773543</v>
      </c>
      <c r="GJ149" s="11">
        <v>10069.693000556052</v>
      </c>
      <c r="GK149" s="11">
        <v>10072.225767656042</v>
      </c>
      <c r="GL149" s="11">
        <v>10085.43100008395</v>
      </c>
      <c r="GM149" s="11">
        <v>10068.550239778924</v>
      </c>
      <c r="GN149" s="11">
        <v>10074.736454623482</v>
      </c>
      <c r="GO149" s="11">
        <v>10079.642576567499</v>
      </c>
      <c r="GP149" s="11">
        <v>10084.992936379438</v>
      </c>
      <c r="GQ149" s="11">
        <v>10135.150250812301</v>
      </c>
      <c r="GR149" s="11">
        <v>10245.248897921485</v>
      </c>
      <c r="GS149" s="11">
        <v>10388.066699844365</v>
      </c>
      <c r="GT149" s="11">
        <v>10449.516134437868</v>
      </c>
      <c r="GU149" s="11">
        <v>10467.896842447322</v>
      </c>
      <c r="GV149" s="11">
        <v>10492.830609653456</v>
      </c>
      <c r="GW149" s="11">
        <v>10519.601462543904</v>
      </c>
      <c r="GX149" s="11">
        <v>10547.440830723548</v>
      </c>
      <c r="GY149" s="11">
        <v>10567.944609991304</v>
      </c>
      <c r="GZ149" s="11">
        <v>10713.159231175461</v>
      </c>
      <c r="HA149" s="11">
        <v>10734.226971408629</v>
      </c>
      <c r="HB149" s="11">
        <v>10749.920198918937</v>
      </c>
      <c r="HC149" s="11">
        <v>10766.345728825368</v>
      </c>
      <c r="HD149" s="11">
        <v>10778.514271849044</v>
      </c>
      <c r="HE149" s="11">
        <v>10786.519833673112</v>
      </c>
      <c r="HF149" s="11">
        <v>10772.164055953479</v>
      </c>
      <c r="HG149" s="11">
        <v>10808.0281462408</v>
      </c>
      <c r="HH149" s="11">
        <v>10805.218393617286</v>
      </c>
      <c r="HI149" s="11">
        <v>10824.937222917126</v>
      </c>
      <c r="HJ149" s="11">
        <v>10829.478183856889</v>
      </c>
      <c r="HK149" s="11">
        <v>10815.249208961885</v>
      </c>
      <c r="HL149" s="11">
        <v>10801.9635334499</v>
      </c>
      <c r="HM149" s="11">
        <v>10748.055877674638</v>
      </c>
      <c r="HN149" s="11">
        <v>10675.226257243699</v>
      </c>
      <c r="HO149" s="11">
        <v>10616.797962526314</v>
      </c>
      <c r="HP149" s="11">
        <v>10624.131374686811</v>
      </c>
      <c r="HQ149" s="11">
        <v>10611.127200117844</v>
      </c>
      <c r="HR149" s="11">
        <v>10507.120910763781</v>
      </c>
      <c r="HS149" s="11">
        <v>10501.959530384433</v>
      </c>
      <c r="HT149" s="11">
        <v>10503.380998434217</v>
      </c>
      <c r="HU149" s="11">
        <v>10459.233620469293</v>
      </c>
      <c r="HV149" s="11">
        <v>10453.396412270602</v>
      </c>
      <c r="HW149" s="11">
        <v>10453.196700018136</v>
      </c>
      <c r="HX149" s="11">
        <v>10458.037755011774</v>
      </c>
      <c r="HY149" s="11">
        <v>10464.465320736488</v>
      </c>
      <c r="HZ149" s="11">
        <v>10463.582721919323</v>
      </c>
      <c r="IA149" s="11">
        <v>10555.599234303039</v>
      </c>
      <c r="IB149" s="11">
        <v>10665.179016159778</v>
      </c>
      <c r="IC149" s="11">
        <v>10699.461477296431</v>
      </c>
      <c r="ID149" s="11">
        <v>10734.401411436105</v>
      </c>
      <c r="IE149" s="11">
        <v>10764.842637469441</v>
      </c>
      <c r="IF149" s="11">
        <v>10788.809487309522</v>
      </c>
      <c r="IG149" s="11">
        <v>10893.508794984076</v>
      </c>
      <c r="IH149" s="11">
        <v>10919.815974389829</v>
      </c>
      <c r="II149" s="11">
        <v>10956.832605345633</v>
      </c>
      <c r="IJ149" s="11">
        <v>10989.666307677073</v>
      </c>
      <c r="IK149" s="11">
        <v>11038.487673130592</v>
      </c>
      <c r="IL149" s="11">
        <v>11075.926791218846</v>
      </c>
      <c r="IM149" s="11">
        <v>11116.926617451812</v>
      </c>
      <c r="IN149" s="11">
        <v>11177.721404388481</v>
      </c>
      <c r="IO149" s="11">
        <v>11312.276911003804</v>
      </c>
      <c r="IP149" s="11">
        <v>11343.632583027649</v>
      </c>
      <c r="IQ149" s="11">
        <v>11342.116648052108</v>
      </c>
      <c r="IR149" s="11">
        <v>11389.92538944361</v>
      </c>
      <c r="IS149" s="11">
        <v>11451.607982184751</v>
      </c>
      <c r="IT149" s="11">
        <v>11488.088840226816</v>
      </c>
      <c r="IU149" s="11">
        <v>11509.229065980831</v>
      </c>
      <c r="IV149" s="11">
        <v>11525.566108350193</v>
      </c>
      <c r="IW149" s="11">
        <v>11530.894620254085</v>
      </c>
      <c r="IX149" s="11">
        <v>11540.412080816301</v>
      </c>
      <c r="IY149" s="11">
        <v>11559.767237170692</v>
      </c>
      <c r="IZ149" s="11">
        <v>11598.021107070694</v>
      </c>
      <c r="JA149" s="11">
        <v>11644.276268095444</v>
      </c>
      <c r="JB149" s="11">
        <v>11732.382922355064</v>
      </c>
      <c r="JC149" s="11">
        <v>11840.096435748903</v>
      </c>
      <c r="JD149" s="11">
        <v>11921.442572214779</v>
      </c>
      <c r="JE149" s="11">
        <v>11941.96712556025</v>
      </c>
      <c r="JF149" s="11">
        <v>11957.586502006563</v>
      </c>
      <c r="JG149" s="11">
        <v>11960.440759779864</v>
      </c>
      <c r="JH149" s="11">
        <v>12043.869779985902</v>
      </c>
      <c r="JI149" s="11">
        <v>12090.828793968145</v>
      </c>
      <c r="JJ149" s="11">
        <v>12099.207356850964</v>
      </c>
      <c r="JK149" s="11">
        <v>12064.187835913004</v>
      </c>
      <c r="JL149" s="11">
        <v>12106.644589823976</v>
      </c>
      <c r="JM149" s="11">
        <v>12102.558724647608</v>
      </c>
      <c r="JN149" s="11">
        <v>12044.349310296213</v>
      </c>
      <c r="JO149" s="11">
        <v>12147.414606839688</v>
      </c>
      <c r="JP149" s="11">
        <v>12239.360545986052</v>
      </c>
      <c r="JQ149" s="11">
        <v>12252.546981648733</v>
      </c>
      <c r="JR149" s="11">
        <v>12299.233013174477</v>
      </c>
      <c r="JS149" s="11">
        <v>12339.324485688019</v>
      </c>
      <c r="JT149" s="11">
        <v>12471.100725768529</v>
      </c>
      <c r="JU149" s="11">
        <v>12532.427515146897</v>
      </c>
      <c r="JV149" s="11">
        <v>12507.673831402115</v>
      </c>
      <c r="JW149" s="11">
        <v>12457.455614308014</v>
      </c>
      <c r="JX149" s="11">
        <v>12464.355269788801</v>
      </c>
      <c r="JY149" s="11">
        <v>12461.100810222477</v>
      </c>
      <c r="JZ149" s="11">
        <v>12451.973772389019</v>
      </c>
      <c r="KA149" s="11">
        <v>12446.429094667041</v>
      </c>
      <c r="KB149" s="11">
        <v>12443.001658813047</v>
      </c>
      <c r="KC149" s="11">
        <v>12431.24054046872</v>
      </c>
      <c r="KD149" s="11">
        <v>12416.702930404357</v>
      </c>
      <c r="KE149" s="11">
        <v>12412.520930932924</v>
      </c>
      <c r="KF149" s="11">
        <v>12419.790417483538</v>
      </c>
      <c r="KG149" s="11">
        <v>12419.406267517794</v>
      </c>
      <c r="KH149" s="11">
        <v>12431.932074979568</v>
      </c>
      <c r="KI149" s="11">
        <v>12428.799040342261</v>
      </c>
      <c r="KJ149" s="11">
        <v>12446.273580137449</v>
      </c>
      <c r="KK149" s="11">
        <v>12447.956030445448</v>
      </c>
      <c r="KL149" s="23"/>
      <c r="KM149" s="11">
        <f>SMALL(Tabela2[[#This Row],[1]:[285]],1)</f>
        <v>0.83458663983971793</v>
      </c>
      <c r="KN149" s="11">
        <f>MATCH(Tabela2[[#This Row],[1° menor]],Tabela2[[#This Row],[1]:[285]],0)</f>
        <v>1</v>
      </c>
      <c r="KO14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49" s="11">
        <f>VLOOKUP(Tabela2[[#This Row],[Shape]],shape!A:D,4,0)+VLOOKUP(Tabela2[[#This Row],[Shape]]+1,shape!A:E,5,0)*Tabela2[[#This Row],[% avanc]]</f>
        <v>3.8776556234191881</v>
      </c>
      <c r="KQ149" s="15">
        <f>Tabela2[[#This Row],[8686,881807]]/Tabela2[[#Headers],[8686,881807]]</f>
        <v>4.4638061269517033E-4</v>
      </c>
      <c r="KR149" s="11">
        <f>Tabela2[[#This Row],[8686,881807]]-KP148</f>
        <v>0</v>
      </c>
      <c r="KS149" s="11">
        <f>(Tabela2[[#This Row],[hora bus]]-H148)*86400</f>
        <v>43.99999959859997</v>
      </c>
      <c r="KT149" s="11">
        <f>Tabela2[[#This Row],[desloc]]/Tabela2[[#This Row],[seconds]]</f>
        <v>0</v>
      </c>
      <c r="KU149" s="11">
        <f>Tabela2[[#This Row],[spd m/s]]*3.6</f>
        <v>0</v>
      </c>
      <c r="KV149" s="23"/>
      <c r="KW149" s="22">
        <f t="shared" si="36"/>
        <v>0</v>
      </c>
      <c r="KX149" s="23">
        <f t="shared" si="37"/>
        <v>0.5</v>
      </c>
      <c r="KY149" s="23">
        <f t="shared" si="38"/>
        <v>1</v>
      </c>
      <c r="KZ149" s="23">
        <f t="shared" si="39"/>
        <v>16</v>
      </c>
      <c r="LA149" s="23">
        <f t="shared" si="40"/>
        <v>0</v>
      </c>
      <c r="LB149" s="23">
        <f t="shared" si="41"/>
        <v>1</v>
      </c>
      <c r="LC149" s="23">
        <f t="shared" si="42"/>
        <v>16</v>
      </c>
      <c r="LD149" s="23">
        <f t="shared" si="43"/>
        <v>0</v>
      </c>
      <c r="LE149" s="23">
        <f t="shared" si="44"/>
        <v>3.8776556234191881</v>
      </c>
      <c r="LF149" s="22">
        <f t="shared" si="53"/>
        <v>0</v>
      </c>
      <c r="LG149" s="23">
        <f t="shared" si="45"/>
        <v>0.5</v>
      </c>
      <c r="LH149" s="23">
        <f t="shared" si="46"/>
        <v>0.5</v>
      </c>
      <c r="LI149" s="23">
        <f t="shared" si="47"/>
        <v>8544.8116110658502</v>
      </c>
      <c r="LJ149" s="23">
        <f t="shared" si="48"/>
        <v>3.8776556234191881</v>
      </c>
      <c r="LK149" s="23">
        <f t="shared" si="49"/>
        <v>0.5</v>
      </c>
      <c r="LL149" s="23">
        <f t="shared" si="50"/>
        <v>0</v>
      </c>
      <c r="LM149" s="23">
        <f t="shared" si="51"/>
        <v>1</v>
      </c>
      <c r="LN149" s="23">
        <f t="shared" si="52"/>
        <v>1</v>
      </c>
    </row>
    <row r="150" spans="1:326" x14ac:dyDescent="0.25">
      <c r="A150" s="22">
        <v>137</v>
      </c>
      <c r="B150" s="22">
        <v>1</v>
      </c>
      <c r="C150" s="23" t="s">
        <v>1442</v>
      </c>
      <c r="D150" s="22">
        <v>332</v>
      </c>
      <c r="E150" s="24">
        <v>0.92361111111111116</v>
      </c>
      <c r="F150" s="23" t="s">
        <v>721</v>
      </c>
      <c r="G150" s="23" t="b">
        <v>1</v>
      </c>
      <c r="H150" s="25">
        <v>43538.923530092594</v>
      </c>
      <c r="I150" s="26" t="s">
        <v>681</v>
      </c>
      <c r="J150" s="23" t="s">
        <v>682</v>
      </c>
      <c r="K150" s="11">
        <f>IF(AND(Tabela2[[#This Row],[hora bus]]=H149,Tabela2[[#This Row],[lat bus]]=I149,Tabela2[[#This Row],[lon bus]]=J149),1,0)</f>
        <v>0</v>
      </c>
      <c r="L150" s="23"/>
      <c r="M150" s="11">
        <v>279</v>
      </c>
      <c r="N150" s="11">
        <v>0.83458663983971793</v>
      </c>
      <c r="O150" s="11">
        <v>1.3984196839489078</v>
      </c>
      <c r="P150" s="11">
        <v>9.4267941257220311</v>
      </c>
      <c r="Q150" s="11">
        <v>19.688773108132185</v>
      </c>
      <c r="R150" s="11">
        <v>75.195397337780264</v>
      </c>
      <c r="S150" s="11">
        <v>159.30451526494889</v>
      </c>
      <c r="T150" s="11">
        <v>180.18195583801287</v>
      </c>
      <c r="U150" s="11">
        <v>199.79338924508923</v>
      </c>
      <c r="V150" s="11">
        <v>211.09716553928146</v>
      </c>
      <c r="W150" s="11">
        <v>227.14293750271159</v>
      </c>
      <c r="X150" s="11">
        <v>239.59169647723874</v>
      </c>
      <c r="Y150" s="11">
        <v>250.11206903549589</v>
      </c>
      <c r="Z150" s="11">
        <v>275.30364977201225</v>
      </c>
      <c r="AA150" s="11">
        <v>294.46895517304961</v>
      </c>
      <c r="AB150" s="11">
        <v>320.19106785367666</v>
      </c>
      <c r="AC150" s="11">
        <v>332.17949791971603</v>
      </c>
      <c r="AD150" s="11">
        <v>348.04076670293443</v>
      </c>
      <c r="AE150" s="11">
        <v>372.23091522388552</v>
      </c>
      <c r="AF150" s="11">
        <v>373.05585750378327</v>
      </c>
      <c r="AG150" s="11">
        <v>433.84569918205443</v>
      </c>
      <c r="AH150" s="11">
        <v>469.02374511556127</v>
      </c>
      <c r="AI150" s="11">
        <v>499.67607388344703</v>
      </c>
      <c r="AJ150" s="11">
        <v>523.47830821792434</v>
      </c>
      <c r="AK150" s="11">
        <v>544.81141607945688</v>
      </c>
      <c r="AL150" s="11">
        <v>559.9004097040812</v>
      </c>
      <c r="AM150" s="11">
        <v>585.98771261657532</v>
      </c>
      <c r="AN150" s="11">
        <v>594.50788944836063</v>
      </c>
      <c r="AO150" s="11">
        <v>599.8950753359245</v>
      </c>
      <c r="AP150" s="11">
        <v>602.43355425919754</v>
      </c>
      <c r="AQ150" s="11">
        <v>609.53499398530153</v>
      </c>
      <c r="AR150" s="11">
        <v>609.5933977620092</v>
      </c>
      <c r="AS150" s="11">
        <v>603.71880286526709</v>
      </c>
      <c r="AT150" s="11">
        <v>609.45835281434404</v>
      </c>
      <c r="AU150" s="11">
        <v>613.60649452394352</v>
      </c>
      <c r="AV150" s="11">
        <v>605.61020293550882</v>
      </c>
      <c r="AW150" s="11">
        <v>608.32810058706082</v>
      </c>
      <c r="AX150" s="11">
        <v>622.97194103037293</v>
      </c>
      <c r="AY150" s="11">
        <v>642.28327131710535</v>
      </c>
      <c r="AZ150" s="11">
        <v>665.20596166221469</v>
      </c>
      <c r="BA150" s="11">
        <v>691.17393543887101</v>
      </c>
      <c r="BB150" s="11">
        <v>724.84333895562133</v>
      </c>
      <c r="BC150" s="11">
        <v>773.63812755161598</v>
      </c>
      <c r="BD150" s="11">
        <v>844.46226035941891</v>
      </c>
      <c r="BE150" s="11">
        <v>911.23618194706376</v>
      </c>
      <c r="BF150" s="11">
        <v>932.86527223275039</v>
      </c>
      <c r="BG150" s="11">
        <v>958.04135839229252</v>
      </c>
      <c r="BH150" s="11">
        <v>1001.7149381650798</v>
      </c>
      <c r="BI150" s="11">
        <v>1024.9959211584271</v>
      </c>
      <c r="BJ150" s="11">
        <v>1048.1727764714142</v>
      </c>
      <c r="BK150" s="11">
        <v>1080.0184074949607</v>
      </c>
      <c r="BL150" s="11">
        <v>1163.4808684345098</v>
      </c>
      <c r="BM150" s="11">
        <v>1429.3703496024175</v>
      </c>
      <c r="BN150" s="11">
        <v>1610.1385446972781</v>
      </c>
      <c r="BO150" s="11">
        <v>1664.0038873728233</v>
      </c>
      <c r="BP150" s="11">
        <v>1794.1242484398404</v>
      </c>
      <c r="BQ150" s="11">
        <v>1818.9378647754288</v>
      </c>
      <c r="BR150" s="11">
        <v>1920.5792764721948</v>
      </c>
      <c r="BS150" s="11">
        <v>2023.456323096907</v>
      </c>
      <c r="BT150" s="11">
        <v>2062.7199622631242</v>
      </c>
      <c r="BU150" s="11">
        <v>2093.7864244056359</v>
      </c>
      <c r="BV150" s="11">
        <v>2172.8574253488505</v>
      </c>
      <c r="BW150" s="11">
        <v>2191.8290547309048</v>
      </c>
      <c r="BX150" s="11">
        <v>2295.4935471481876</v>
      </c>
      <c r="BY150" s="11">
        <v>2324.6369620900828</v>
      </c>
      <c r="BZ150" s="11">
        <v>2412.5365562142952</v>
      </c>
      <c r="CA150" s="11">
        <v>2432.6327643351483</v>
      </c>
      <c r="CB150" s="11">
        <v>2466.8518007263533</v>
      </c>
      <c r="CC150" s="11">
        <v>2515.2508761381587</v>
      </c>
      <c r="CD150" s="11">
        <v>2622.1218445308405</v>
      </c>
      <c r="CE150" s="11">
        <v>2708.3090496803202</v>
      </c>
      <c r="CF150" s="11">
        <v>2796.8178431894862</v>
      </c>
      <c r="CG150" s="11">
        <v>2873.8082765070517</v>
      </c>
      <c r="CH150" s="11">
        <v>3061.6775590172806</v>
      </c>
      <c r="CI150" s="11">
        <v>3133.3825096557152</v>
      </c>
      <c r="CJ150" s="11">
        <v>3320.0285201183906</v>
      </c>
      <c r="CK150" s="11">
        <v>3391.2986814978881</v>
      </c>
      <c r="CL150" s="11">
        <v>3478.6413522149041</v>
      </c>
      <c r="CM150" s="11">
        <v>3505.4667594392477</v>
      </c>
      <c r="CN150" s="11">
        <v>3552.1278475871927</v>
      </c>
      <c r="CO150" s="11">
        <v>3608.1458168222821</v>
      </c>
      <c r="CP150" s="11">
        <v>3687.4332746012733</v>
      </c>
      <c r="CQ150" s="11">
        <v>3737.1928476528274</v>
      </c>
      <c r="CR150" s="11">
        <v>3929.1744458657076</v>
      </c>
      <c r="CS150" s="11">
        <v>4104.0052570842136</v>
      </c>
      <c r="CT150" s="11">
        <v>4176.4577406368426</v>
      </c>
      <c r="CU150" s="11">
        <v>4203.4628929622522</v>
      </c>
      <c r="CV150" s="11">
        <v>4243.0993420587138</v>
      </c>
      <c r="CW150" s="11">
        <v>4338.9296512059445</v>
      </c>
      <c r="CX150" s="11">
        <v>4464.5231926731885</v>
      </c>
      <c r="CY150" s="11">
        <v>4524.2760657256158</v>
      </c>
      <c r="CZ150" s="11">
        <v>4578.6984197787751</v>
      </c>
      <c r="DA150" s="11">
        <v>4625.9862234456259</v>
      </c>
      <c r="DB150" s="11">
        <v>4670.5685961378485</v>
      </c>
      <c r="DC150" s="11">
        <v>4713.1890396674316</v>
      </c>
      <c r="DD150" s="11">
        <v>4798.4137717572912</v>
      </c>
      <c r="DE150" s="11">
        <v>4807.037159512015</v>
      </c>
      <c r="DF150" s="11">
        <v>4833.3595568537676</v>
      </c>
      <c r="DG150" s="11">
        <v>4837.4660928582471</v>
      </c>
      <c r="DH150" s="11">
        <v>4868.9105840188495</v>
      </c>
      <c r="DI150" s="11">
        <v>4890.8441073800923</v>
      </c>
      <c r="DJ150" s="11">
        <v>4933.7892254471935</v>
      </c>
      <c r="DK150" s="11">
        <v>5000.7579650678817</v>
      </c>
      <c r="DL150" s="11">
        <v>5355.0982520495172</v>
      </c>
      <c r="DM150" s="11">
        <v>5481.4636259201425</v>
      </c>
      <c r="DN150" s="11">
        <v>5566.547527242612</v>
      </c>
      <c r="DO150" s="11">
        <v>5659.2630610073802</v>
      </c>
      <c r="DP150" s="11">
        <v>5693.1558385127737</v>
      </c>
      <c r="DQ150" s="11">
        <v>5776.9445825899438</v>
      </c>
      <c r="DR150" s="11">
        <v>5792.6247187292447</v>
      </c>
      <c r="DS150" s="11">
        <v>5803.4741841190025</v>
      </c>
      <c r="DT150" s="11">
        <v>5813.7715248560444</v>
      </c>
      <c r="DU150" s="11">
        <v>5824.9346720622971</v>
      </c>
      <c r="DV150" s="11">
        <v>5825.1745121438535</v>
      </c>
      <c r="DW150" s="11">
        <v>5821.2504329611656</v>
      </c>
      <c r="DX150" s="11">
        <v>5744.9467721272558</v>
      </c>
      <c r="DY150" s="11">
        <v>5825.3656271915142</v>
      </c>
      <c r="DZ150" s="11">
        <v>5822.8710960649087</v>
      </c>
      <c r="EA150" s="11">
        <v>5848.1092840949059</v>
      </c>
      <c r="EB150" s="11">
        <v>5986.6876289379934</v>
      </c>
      <c r="EC150" s="11">
        <v>6020.0909995452303</v>
      </c>
      <c r="ED150" s="11">
        <v>6207.0095294329822</v>
      </c>
      <c r="EE150" s="11">
        <v>6268.6393389472287</v>
      </c>
      <c r="EF150" s="11">
        <v>6478.5792596829533</v>
      </c>
      <c r="EG150" s="11">
        <v>6641.8090630503166</v>
      </c>
      <c r="EH150" s="11">
        <v>6783.6444952193469</v>
      </c>
      <c r="EI150" s="11">
        <v>6896.9965306641579</v>
      </c>
      <c r="EJ150" s="11">
        <v>6959.1088579445704</v>
      </c>
      <c r="EK150" s="11">
        <v>7002.153431776841</v>
      </c>
      <c r="EL150" s="11">
        <v>7073.1953672712252</v>
      </c>
      <c r="EM150" s="11">
        <v>7075.3262845401323</v>
      </c>
      <c r="EN150" s="11">
        <v>7151.6879619664223</v>
      </c>
      <c r="EO150" s="11">
        <v>7240.8180322916714</v>
      </c>
      <c r="EP150" s="11">
        <v>7286.4661372792516</v>
      </c>
      <c r="EQ150" s="11">
        <v>7427.4147993236202</v>
      </c>
      <c r="ER150" s="11">
        <v>7503.528752018271</v>
      </c>
      <c r="ES150" s="11">
        <v>7641.9445001082595</v>
      </c>
      <c r="ET150" s="11">
        <v>7706.9969287432486</v>
      </c>
      <c r="EU150" s="11">
        <v>7783.839371621817</v>
      </c>
      <c r="EV150" s="11">
        <v>7848.003579749442</v>
      </c>
      <c r="EW150" s="11">
        <v>7920.0502191520318</v>
      </c>
      <c r="EX150" s="11">
        <v>8170.1976758281144</v>
      </c>
      <c r="EY150" s="11">
        <v>8253.8507761105539</v>
      </c>
      <c r="EZ150" s="11">
        <v>8427.0913450311855</v>
      </c>
      <c r="FA150" s="11">
        <v>8594.2438038042274</v>
      </c>
      <c r="FB150" s="11">
        <v>8676.6840382255305</v>
      </c>
      <c r="FC150" s="11">
        <v>8717.7247633272764</v>
      </c>
      <c r="FD150" s="11">
        <v>8771.4739760100674</v>
      </c>
      <c r="FE150" s="11">
        <v>8893.6135699383703</v>
      </c>
      <c r="FF150" s="11">
        <v>9065.0338004001496</v>
      </c>
      <c r="FG150" s="11">
        <v>9089.4518895774327</v>
      </c>
      <c r="FH150" s="11">
        <v>9132.4613225008943</v>
      </c>
      <c r="FI150" s="11">
        <v>9213.2517811949929</v>
      </c>
      <c r="FJ150" s="11">
        <v>9258.5529202091093</v>
      </c>
      <c r="FK150" s="11">
        <v>9276.9443705762678</v>
      </c>
      <c r="FL150" s="11">
        <v>9293.0114538271737</v>
      </c>
      <c r="FM150" s="11">
        <v>9300.2906392708373</v>
      </c>
      <c r="FN150" s="11">
        <v>9335.0232682876049</v>
      </c>
      <c r="FO150" s="11">
        <v>9357.4087411423534</v>
      </c>
      <c r="FP150" s="11">
        <v>9382.7990856108881</v>
      </c>
      <c r="FQ150" s="11">
        <v>9409.1385400335821</v>
      </c>
      <c r="FR150" s="11">
        <v>9421.1906549559717</v>
      </c>
      <c r="FS150" s="11">
        <v>9466.7581936920196</v>
      </c>
      <c r="FT150" s="11">
        <v>9539.1484753576369</v>
      </c>
      <c r="FU150" s="11">
        <v>9641.6738222451222</v>
      </c>
      <c r="FV150" s="11">
        <v>9779.017950426427</v>
      </c>
      <c r="FW150" s="11">
        <v>9821.434220159681</v>
      </c>
      <c r="FX150" s="11">
        <v>9838.135513969115</v>
      </c>
      <c r="FY150" s="11">
        <v>9857.4286615768779</v>
      </c>
      <c r="FZ150" s="11">
        <v>9874.2452191986067</v>
      </c>
      <c r="GA150" s="11">
        <v>9901.4547819486997</v>
      </c>
      <c r="GB150" s="11">
        <v>9922.9819174009899</v>
      </c>
      <c r="GC150" s="11">
        <v>9954.0976258923893</v>
      </c>
      <c r="GD150" s="11">
        <v>9988.1420165077998</v>
      </c>
      <c r="GE150" s="11">
        <v>10012.938672110253</v>
      </c>
      <c r="GF150" s="11">
        <v>10033.595547162446</v>
      </c>
      <c r="GG150" s="11">
        <v>10046.287288510401</v>
      </c>
      <c r="GH150" s="11">
        <v>10058.930188944694</v>
      </c>
      <c r="GI150" s="11">
        <v>10061.685839773543</v>
      </c>
      <c r="GJ150" s="11">
        <v>10069.693000556052</v>
      </c>
      <c r="GK150" s="11">
        <v>10072.225767656042</v>
      </c>
      <c r="GL150" s="11">
        <v>10085.43100008395</v>
      </c>
      <c r="GM150" s="11">
        <v>10068.550239778924</v>
      </c>
      <c r="GN150" s="11">
        <v>10074.736454623482</v>
      </c>
      <c r="GO150" s="11">
        <v>10079.642576567499</v>
      </c>
      <c r="GP150" s="11">
        <v>10084.992936379438</v>
      </c>
      <c r="GQ150" s="11">
        <v>10135.150250812301</v>
      </c>
      <c r="GR150" s="11">
        <v>10245.248897921485</v>
      </c>
      <c r="GS150" s="11">
        <v>10388.066699844365</v>
      </c>
      <c r="GT150" s="11">
        <v>10449.516134437868</v>
      </c>
      <c r="GU150" s="11">
        <v>10467.896842447322</v>
      </c>
      <c r="GV150" s="11">
        <v>10492.830609653456</v>
      </c>
      <c r="GW150" s="11">
        <v>10519.601462543904</v>
      </c>
      <c r="GX150" s="11">
        <v>10547.440830723548</v>
      </c>
      <c r="GY150" s="11">
        <v>10567.944609991304</v>
      </c>
      <c r="GZ150" s="11">
        <v>10713.159231175461</v>
      </c>
      <c r="HA150" s="11">
        <v>10734.226971408629</v>
      </c>
      <c r="HB150" s="11">
        <v>10749.920198918937</v>
      </c>
      <c r="HC150" s="11">
        <v>10766.345728825368</v>
      </c>
      <c r="HD150" s="11">
        <v>10778.514271849044</v>
      </c>
      <c r="HE150" s="11">
        <v>10786.519833673112</v>
      </c>
      <c r="HF150" s="11">
        <v>10772.164055953479</v>
      </c>
      <c r="HG150" s="11">
        <v>10808.0281462408</v>
      </c>
      <c r="HH150" s="11">
        <v>10805.218393617286</v>
      </c>
      <c r="HI150" s="11">
        <v>10824.937222917126</v>
      </c>
      <c r="HJ150" s="11">
        <v>10829.478183856889</v>
      </c>
      <c r="HK150" s="11">
        <v>10815.249208961885</v>
      </c>
      <c r="HL150" s="11">
        <v>10801.9635334499</v>
      </c>
      <c r="HM150" s="11">
        <v>10748.055877674638</v>
      </c>
      <c r="HN150" s="11">
        <v>10675.226257243699</v>
      </c>
      <c r="HO150" s="11">
        <v>10616.797962526314</v>
      </c>
      <c r="HP150" s="11">
        <v>10624.131374686811</v>
      </c>
      <c r="HQ150" s="11">
        <v>10611.127200117844</v>
      </c>
      <c r="HR150" s="11">
        <v>10507.120910763781</v>
      </c>
      <c r="HS150" s="11">
        <v>10501.959530384433</v>
      </c>
      <c r="HT150" s="11">
        <v>10503.380998434217</v>
      </c>
      <c r="HU150" s="11">
        <v>10459.233620469293</v>
      </c>
      <c r="HV150" s="11">
        <v>10453.396412270602</v>
      </c>
      <c r="HW150" s="11">
        <v>10453.196700018136</v>
      </c>
      <c r="HX150" s="11">
        <v>10458.037755011774</v>
      </c>
      <c r="HY150" s="11">
        <v>10464.465320736488</v>
      </c>
      <c r="HZ150" s="11">
        <v>10463.582721919323</v>
      </c>
      <c r="IA150" s="11">
        <v>10555.599234303039</v>
      </c>
      <c r="IB150" s="11">
        <v>10665.179016159778</v>
      </c>
      <c r="IC150" s="11">
        <v>10699.461477296431</v>
      </c>
      <c r="ID150" s="11">
        <v>10734.401411436105</v>
      </c>
      <c r="IE150" s="11">
        <v>10764.842637469441</v>
      </c>
      <c r="IF150" s="11">
        <v>10788.809487309522</v>
      </c>
      <c r="IG150" s="11">
        <v>10893.508794984076</v>
      </c>
      <c r="IH150" s="11">
        <v>10919.815974389829</v>
      </c>
      <c r="II150" s="11">
        <v>10956.832605345633</v>
      </c>
      <c r="IJ150" s="11">
        <v>10989.666307677073</v>
      </c>
      <c r="IK150" s="11">
        <v>11038.487673130592</v>
      </c>
      <c r="IL150" s="11">
        <v>11075.926791218846</v>
      </c>
      <c r="IM150" s="11">
        <v>11116.926617451812</v>
      </c>
      <c r="IN150" s="11">
        <v>11177.721404388481</v>
      </c>
      <c r="IO150" s="11">
        <v>11312.276911003804</v>
      </c>
      <c r="IP150" s="11">
        <v>11343.632583027649</v>
      </c>
      <c r="IQ150" s="11">
        <v>11342.116648052108</v>
      </c>
      <c r="IR150" s="11">
        <v>11389.92538944361</v>
      </c>
      <c r="IS150" s="11">
        <v>11451.607982184751</v>
      </c>
      <c r="IT150" s="11">
        <v>11488.088840226816</v>
      </c>
      <c r="IU150" s="11">
        <v>11509.229065980831</v>
      </c>
      <c r="IV150" s="11">
        <v>11525.566108350193</v>
      </c>
      <c r="IW150" s="11">
        <v>11530.894620254085</v>
      </c>
      <c r="IX150" s="11">
        <v>11540.412080816301</v>
      </c>
      <c r="IY150" s="11">
        <v>11559.767237170692</v>
      </c>
      <c r="IZ150" s="11">
        <v>11598.021107070694</v>
      </c>
      <c r="JA150" s="11">
        <v>11644.276268095444</v>
      </c>
      <c r="JB150" s="11">
        <v>11732.382922355064</v>
      </c>
      <c r="JC150" s="11">
        <v>11840.096435748903</v>
      </c>
      <c r="JD150" s="11">
        <v>11921.442572214779</v>
      </c>
      <c r="JE150" s="11">
        <v>11941.96712556025</v>
      </c>
      <c r="JF150" s="11">
        <v>11957.586502006563</v>
      </c>
      <c r="JG150" s="11">
        <v>11960.440759779864</v>
      </c>
      <c r="JH150" s="11">
        <v>12043.869779985902</v>
      </c>
      <c r="JI150" s="11">
        <v>12090.828793968145</v>
      </c>
      <c r="JJ150" s="11">
        <v>12099.207356850964</v>
      </c>
      <c r="JK150" s="11">
        <v>12064.187835913004</v>
      </c>
      <c r="JL150" s="11">
        <v>12106.644589823976</v>
      </c>
      <c r="JM150" s="11">
        <v>12102.558724647608</v>
      </c>
      <c r="JN150" s="11">
        <v>12044.349310296213</v>
      </c>
      <c r="JO150" s="11">
        <v>12147.414606839688</v>
      </c>
      <c r="JP150" s="11">
        <v>12239.360545986052</v>
      </c>
      <c r="JQ150" s="11">
        <v>12252.546981648733</v>
      </c>
      <c r="JR150" s="11">
        <v>12299.233013174477</v>
      </c>
      <c r="JS150" s="11">
        <v>12339.324485688019</v>
      </c>
      <c r="JT150" s="11">
        <v>12471.100725768529</v>
      </c>
      <c r="JU150" s="11">
        <v>12532.427515146897</v>
      </c>
      <c r="JV150" s="11">
        <v>12507.673831402115</v>
      </c>
      <c r="JW150" s="11">
        <v>12457.455614308014</v>
      </c>
      <c r="JX150" s="11">
        <v>12464.355269788801</v>
      </c>
      <c r="JY150" s="11">
        <v>12461.100810222477</v>
      </c>
      <c r="JZ150" s="11">
        <v>12451.973772389019</v>
      </c>
      <c r="KA150" s="11">
        <v>12446.429094667041</v>
      </c>
      <c r="KB150" s="11">
        <v>12443.001658813047</v>
      </c>
      <c r="KC150" s="11">
        <v>12431.24054046872</v>
      </c>
      <c r="KD150" s="11">
        <v>12416.702930404357</v>
      </c>
      <c r="KE150" s="11">
        <v>12412.520930932924</v>
      </c>
      <c r="KF150" s="11">
        <v>12419.790417483538</v>
      </c>
      <c r="KG150" s="11">
        <v>12419.406267517794</v>
      </c>
      <c r="KH150" s="11">
        <v>12431.932074979568</v>
      </c>
      <c r="KI150" s="11">
        <v>12428.799040342261</v>
      </c>
      <c r="KJ150" s="11">
        <v>12446.273580137449</v>
      </c>
      <c r="KK150" s="11">
        <v>12447.956030445448</v>
      </c>
      <c r="KL150" s="23"/>
      <c r="KM150" s="11">
        <f>SMALL(Tabela2[[#This Row],[1]:[285]],1)</f>
        <v>0.83458663983971793</v>
      </c>
      <c r="KN150" s="11">
        <f>MATCH(Tabela2[[#This Row],[1° menor]],Tabela2[[#This Row],[1]:[285]],0)</f>
        <v>1</v>
      </c>
      <c r="KO15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50" s="11">
        <f>VLOOKUP(Tabela2[[#This Row],[Shape]],shape!A:D,4,0)+VLOOKUP(Tabela2[[#This Row],[Shape]]+1,shape!A:E,5,0)*Tabela2[[#This Row],[% avanc]]</f>
        <v>3.8776556234191881</v>
      </c>
      <c r="KQ150" s="15">
        <f>Tabela2[[#This Row],[8686,881807]]/Tabela2[[#Headers],[8686,881807]]</f>
        <v>4.4638061269517033E-4</v>
      </c>
      <c r="KR150" s="11">
        <f>Tabela2[[#This Row],[8686,881807]]-KP149</f>
        <v>0</v>
      </c>
      <c r="KS150" s="11">
        <f>(Tabela2[[#This Row],[hora bus]]-H149)*86400</f>
        <v>47.000000299885869</v>
      </c>
      <c r="KT150" s="11">
        <f>Tabela2[[#This Row],[desloc]]/Tabela2[[#This Row],[seconds]]</f>
        <v>0</v>
      </c>
      <c r="KU150" s="11">
        <f>Tabela2[[#This Row],[spd m/s]]*3.6</f>
        <v>0</v>
      </c>
      <c r="KV150" s="23"/>
      <c r="KW150" s="22">
        <f t="shared" si="36"/>
        <v>0</v>
      </c>
      <c r="KX150" s="23">
        <f t="shared" si="37"/>
        <v>0.5</v>
      </c>
      <c r="KY150" s="23">
        <f t="shared" si="38"/>
        <v>1</v>
      </c>
      <c r="KZ150" s="23">
        <f t="shared" si="39"/>
        <v>15</v>
      </c>
      <c r="LA150" s="23">
        <f t="shared" si="40"/>
        <v>0</v>
      </c>
      <c r="LB150" s="23">
        <f t="shared" si="41"/>
        <v>1</v>
      </c>
      <c r="LC150" s="23">
        <f t="shared" si="42"/>
        <v>15</v>
      </c>
      <c r="LD150" s="23">
        <f t="shared" si="43"/>
        <v>0</v>
      </c>
      <c r="LE150" s="23">
        <f t="shared" si="44"/>
        <v>3.8776556234191881</v>
      </c>
      <c r="LF150" s="22">
        <f t="shared" si="53"/>
        <v>0</v>
      </c>
      <c r="LG150" s="23">
        <f t="shared" si="45"/>
        <v>0.5</v>
      </c>
      <c r="LH150" s="23">
        <f t="shared" si="46"/>
        <v>0.5</v>
      </c>
      <c r="LI150" s="23">
        <f t="shared" si="47"/>
        <v>8544.8116110658502</v>
      </c>
      <c r="LJ150" s="23">
        <f t="shared" si="48"/>
        <v>3.8776556234191881</v>
      </c>
      <c r="LK150" s="23">
        <f t="shared" si="49"/>
        <v>0.5</v>
      </c>
      <c r="LL150" s="23">
        <f t="shared" si="50"/>
        <v>0</v>
      </c>
      <c r="LM150" s="23">
        <f t="shared" si="51"/>
        <v>1</v>
      </c>
      <c r="LN150" s="23">
        <f t="shared" si="52"/>
        <v>1</v>
      </c>
    </row>
    <row r="151" spans="1:326" x14ac:dyDescent="0.25">
      <c r="A151" s="22">
        <v>138</v>
      </c>
      <c r="B151" s="22">
        <v>1</v>
      </c>
      <c r="C151" s="23" t="s">
        <v>1443</v>
      </c>
      <c r="D151" s="22">
        <v>332</v>
      </c>
      <c r="E151" s="24">
        <v>0.92361111111111116</v>
      </c>
      <c r="F151" s="23" t="s">
        <v>721</v>
      </c>
      <c r="G151" s="23" t="b">
        <v>1</v>
      </c>
      <c r="H151" s="25">
        <v>43538.924039351848</v>
      </c>
      <c r="I151" s="26" t="s">
        <v>681</v>
      </c>
      <c r="J151" s="23" t="s">
        <v>682</v>
      </c>
      <c r="K151" s="11">
        <f>IF(AND(Tabela2[[#This Row],[hora bus]]=H150,Tabela2[[#This Row],[lat bus]]=I150,Tabela2[[#This Row],[lon bus]]=J150),1,0)</f>
        <v>0</v>
      </c>
      <c r="L151" s="23"/>
      <c r="M151" s="11">
        <v>282</v>
      </c>
      <c r="N151" s="11">
        <v>0.83458663983971793</v>
      </c>
      <c r="O151" s="11">
        <v>1.3984196839489078</v>
      </c>
      <c r="P151" s="11">
        <v>9.4267941257220311</v>
      </c>
      <c r="Q151" s="11">
        <v>19.688773108132185</v>
      </c>
      <c r="R151" s="11">
        <v>75.195397337780264</v>
      </c>
      <c r="S151" s="11">
        <v>159.30451526494889</v>
      </c>
      <c r="T151" s="11">
        <v>180.18195583801287</v>
      </c>
      <c r="U151" s="11">
        <v>199.79338924508923</v>
      </c>
      <c r="V151" s="11">
        <v>211.09716553928146</v>
      </c>
      <c r="W151" s="11">
        <v>227.14293750271159</v>
      </c>
      <c r="X151" s="11">
        <v>239.59169647723874</v>
      </c>
      <c r="Y151" s="11">
        <v>250.11206903549589</v>
      </c>
      <c r="Z151" s="11">
        <v>275.30364977201225</v>
      </c>
      <c r="AA151" s="11">
        <v>294.46895517304961</v>
      </c>
      <c r="AB151" s="11">
        <v>320.19106785367666</v>
      </c>
      <c r="AC151" s="11">
        <v>332.17949791971603</v>
      </c>
      <c r="AD151" s="11">
        <v>348.04076670293443</v>
      </c>
      <c r="AE151" s="11">
        <v>372.23091522388552</v>
      </c>
      <c r="AF151" s="11">
        <v>373.05585750378327</v>
      </c>
      <c r="AG151" s="11">
        <v>433.84569918205443</v>
      </c>
      <c r="AH151" s="11">
        <v>469.02374511556127</v>
      </c>
      <c r="AI151" s="11">
        <v>499.67607388344703</v>
      </c>
      <c r="AJ151" s="11">
        <v>523.47830821792434</v>
      </c>
      <c r="AK151" s="11">
        <v>544.81141607945688</v>
      </c>
      <c r="AL151" s="11">
        <v>559.9004097040812</v>
      </c>
      <c r="AM151" s="11">
        <v>585.98771261657532</v>
      </c>
      <c r="AN151" s="11">
        <v>594.50788944836063</v>
      </c>
      <c r="AO151" s="11">
        <v>599.8950753359245</v>
      </c>
      <c r="AP151" s="11">
        <v>602.43355425919754</v>
      </c>
      <c r="AQ151" s="11">
        <v>609.53499398530153</v>
      </c>
      <c r="AR151" s="11">
        <v>609.5933977620092</v>
      </c>
      <c r="AS151" s="11">
        <v>603.71880286526709</v>
      </c>
      <c r="AT151" s="11">
        <v>609.45835281434404</v>
      </c>
      <c r="AU151" s="11">
        <v>613.60649452394352</v>
      </c>
      <c r="AV151" s="11">
        <v>605.61020293550882</v>
      </c>
      <c r="AW151" s="11">
        <v>608.32810058706082</v>
      </c>
      <c r="AX151" s="11">
        <v>622.97194103037293</v>
      </c>
      <c r="AY151" s="11">
        <v>642.28327131710535</v>
      </c>
      <c r="AZ151" s="11">
        <v>665.20596166221469</v>
      </c>
      <c r="BA151" s="11">
        <v>691.17393543887101</v>
      </c>
      <c r="BB151" s="11">
        <v>724.84333895562133</v>
      </c>
      <c r="BC151" s="11">
        <v>773.63812755161598</v>
      </c>
      <c r="BD151" s="11">
        <v>844.46226035941891</v>
      </c>
      <c r="BE151" s="11">
        <v>911.23618194706376</v>
      </c>
      <c r="BF151" s="11">
        <v>932.86527223275039</v>
      </c>
      <c r="BG151" s="11">
        <v>958.04135839229252</v>
      </c>
      <c r="BH151" s="11">
        <v>1001.7149381650798</v>
      </c>
      <c r="BI151" s="11">
        <v>1024.9959211584271</v>
      </c>
      <c r="BJ151" s="11">
        <v>1048.1727764714142</v>
      </c>
      <c r="BK151" s="11">
        <v>1080.0184074949607</v>
      </c>
      <c r="BL151" s="11">
        <v>1163.4808684345098</v>
      </c>
      <c r="BM151" s="11">
        <v>1429.3703496024175</v>
      </c>
      <c r="BN151" s="11">
        <v>1610.1385446972781</v>
      </c>
      <c r="BO151" s="11">
        <v>1664.0038873728233</v>
      </c>
      <c r="BP151" s="11">
        <v>1794.1242484398404</v>
      </c>
      <c r="BQ151" s="11">
        <v>1818.9378647754288</v>
      </c>
      <c r="BR151" s="11">
        <v>1920.5792764721948</v>
      </c>
      <c r="BS151" s="11">
        <v>2023.456323096907</v>
      </c>
      <c r="BT151" s="11">
        <v>2062.7199622631242</v>
      </c>
      <c r="BU151" s="11">
        <v>2093.7864244056359</v>
      </c>
      <c r="BV151" s="11">
        <v>2172.8574253488505</v>
      </c>
      <c r="BW151" s="11">
        <v>2191.8290547309048</v>
      </c>
      <c r="BX151" s="11">
        <v>2295.4935471481876</v>
      </c>
      <c r="BY151" s="11">
        <v>2324.6369620900828</v>
      </c>
      <c r="BZ151" s="11">
        <v>2412.5365562142952</v>
      </c>
      <c r="CA151" s="11">
        <v>2432.6327643351483</v>
      </c>
      <c r="CB151" s="11">
        <v>2466.8518007263533</v>
      </c>
      <c r="CC151" s="11">
        <v>2515.2508761381587</v>
      </c>
      <c r="CD151" s="11">
        <v>2622.1218445308405</v>
      </c>
      <c r="CE151" s="11">
        <v>2708.3090496803202</v>
      </c>
      <c r="CF151" s="11">
        <v>2796.8178431894862</v>
      </c>
      <c r="CG151" s="11">
        <v>2873.8082765070517</v>
      </c>
      <c r="CH151" s="11">
        <v>3061.6775590172806</v>
      </c>
      <c r="CI151" s="11">
        <v>3133.3825096557152</v>
      </c>
      <c r="CJ151" s="11">
        <v>3320.0285201183906</v>
      </c>
      <c r="CK151" s="11">
        <v>3391.2986814978881</v>
      </c>
      <c r="CL151" s="11">
        <v>3478.6413522149041</v>
      </c>
      <c r="CM151" s="11">
        <v>3505.4667594392477</v>
      </c>
      <c r="CN151" s="11">
        <v>3552.1278475871927</v>
      </c>
      <c r="CO151" s="11">
        <v>3608.1458168222821</v>
      </c>
      <c r="CP151" s="11">
        <v>3687.4332746012733</v>
      </c>
      <c r="CQ151" s="11">
        <v>3737.1928476528274</v>
      </c>
      <c r="CR151" s="11">
        <v>3929.1744458657076</v>
      </c>
      <c r="CS151" s="11">
        <v>4104.0052570842136</v>
      </c>
      <c r="CT151" s="11">
        <v>4176.4577406368426</v>
      </c>
      <c r="CU151" s="11">
        <v>4203.4628929622522</v>
      </c>
      <c r="CV151" s="11">
        <v>4243.0993420587138</v>
      </c>
      <c r="CW151" s="11">
        <v>4338.9296512059445</v>
      </c>
      <c r="CX151" s="11">
        <v>4464.5231926731885</v>
      </c>
      <c r="CY151" s="11">
        <v>4524.2760657256158</v>
      </c>
      <c r="CZ151" s="11">
        <v>4578.6984197787751</v>
      </c>
      <c r="DA151" s="11">
        <v>4625.9862234456259</v>
      </c>
      <c r="DB151" s="11">
        <v>4670.5685961378485</v>
      </c>
      <c r="DC151" s="11">
        <v>4713.1890396674316</v>
      </c>
      <c r="DD151" s="11">
        <v>4798.4137717572912</v>
      </c>
      <c r="DE151" s="11">
        <v>4807.037159512015</v>
      </c>
      <c r="DF151" s="11">
        <v>4833.3595568537676</v>
      </c>
      <c r="DG151" s="11">
        <v>4837.4660928582471</v>
      </c>
      <c r="DH151" s="11">
        <v>4868.9105840188495</v>
      </c>
      <c r="DI151" s="11">
        <v>4890.8441073800923</v>
      </c>
      <c r="DJ151" s="11">
        <v>4933.7892254471935</v>
      </c>
      <c r="DK151" s="11">
        <v>5000.7579650678817</v>
      </c>
      <c r="DL151" s="11">
        <v>5355.0982520495172</v>
      </c>
      <c r="DM151" s="11">
        <v>5481.4636259201425</v>
      </c>
      <c r="DN151" s="11">
        <v>5566.547527242612</v>
      </c>
      <c r="DO151" s="11">
        <v>5659.2630610073802</v>
      </c>
      <c r="DP151" s="11">
        <v>5693.1558385127737</v>
      </c>
      <c r="DQ151" s="11">
        <v>5776.9445825899438</v>
      </c>
      <c r="DR151" s="11">
        <v>5792.6247187292447</v>
      </c>
      <c r="DS151" s="11">
        <v>5803.4741841190025</v>
      </c>
      <c r="DT151" s="11">
        <v>5813.7715248560444</v>
      </c>
      <c r="DU151" s="11">
        <v>5824.9346720622971</v>
      </c>
      <c r="DV151" s="11">
        <v>5825.1745121438535</v>
      </c>
      <c r="DW151" s="11">
        <v>5821.2504329611656</v>
      </c>
      <c r="DX151" s="11">
        <v>5744.9467721272558</v>
      </c>
      <c r="DY151" s="11">
        <v>5825.3656271915142</v>
      </c>
      <c r="DZ151" s="11">
        <v>5822.8710960649087</v>
      </c>
      <c r="EA151" s="11">
        <v>5848.1092840949059</v>
      </c>
      <c r="EB151" s="11">
        <v>5986.6876289379934</v>
      </c>
      <c r="EC151" s="11">
        <v>6020.0909995452303</v>
      </c>
      <c r="ED151" s="11">
        <v>6207.0095294329822</v>
      </c>
      <c r="EE151" s="11">
        <v>6268.6393389472287</v>
      </c>
      <c r="EF151" s="11">
        <v>6478.5792596829533</v>
      </c>
      <c r="EG151" s="11">
        <v>6641.8090630503166</v>
      </c>
      <c r="EH151" s="11">
        <v>6783.6444952193469</v>
      </c>
      <c r="EI151" s="11">
        <v>6896.9965306641579</v>
      </c>
      <c r="EJ151" s="11">
        <v>6959.1088579445704</v>
      </c>
      <c r="EK151" s="11">
        <v>7002.153431776841</v>
      </c>
      <c r="EL151" s="11">
        <v>7073.1953672712252</v>
      </c>
      <c r="EM151" s="11">
        <v>7075.3262845401323</v>
      </c>
      <c r="EN151" s="11">
        <v>7151.6879619664223</v>
      </c>
      <c r="EO151" s="11">
        <v>7240.8180322916714</v>
      </c>
      <c r="EP151" s="11">
        <v>7286.4661372792516</v>
      </c>
      <c r="EQ151" s="11">
        <v>7427.4147993236202</v>
      </c>
      <c r="ER151" s="11">
        <v>7503.528752018271</v>
      </c>
      <c r="ES151" s="11">
        <v>7641.9445001082595</v>
      </c>
      <c r="ET151" s="11">
        <v>7706.9969287432486</v>
      </c>
      <c r="EU151" s="11">
        <v>7783.839371621817</v>
      </c>
      <c r="EV151" s="11">
        <v>7848.003579749442</v>
      </c>
      <c r="EW151" s="11">
        <v>7920.0502191520318</v>
      </c>
      <c r="EX151" s="11">
        <v>8170.1976758281144</v>
      </c>
      <c r="EY151" s="11">
        <v>8253.8507761105539</v>
      </c>
      <c r="EZ151" s="11">
        <v>8427.0913450311855</v>
      </c>
      <c r="FA151" s="11">
        <v>8594.2438038042274</v>
      </c>
      <c r="FB151" s="11">
        <v>8676.6840382255305</v>
      </c>
      <c r="FC151" s="11">
        <v>8717.7247633272764</v>
      </c>
      <c r="FD151" s="11">
        <v>8771.4739760100674</v>
      </c>
      <c r="FE151" s="11">
        <v>8893.6135699383703</v>
      </c>
      <c r="FF151" s="11">
        <v>9065.0338004001496</v>
      </c>
      <c r="FG151" s="11">
        <v>9089.4518895774327</v>
      </c>
      <c r="FH151" s="11">
        <v>9132.4613225008943</v>
      </c>
      <c r="FI151" s="11">
        <v>9213.2517811949929</v>
      </c>
      <c r="FJ151" s="11">
        <v>9258.5529202091093</v>
      </c>
      <c r="FK151" s="11">
        <v>9276.9443705762678</v>
      </c>
      <c r="FL151" s="11">
        <v>9293.0114538271737</v>
      </c>
      <c r="FM151" s="11">
        <v>9300.2906392708373</v>
      </c>
      <c r="FN151" s="11">
        <v>9335.0232682876049</v>
      </c>
      <c r="FO151" s="11">
        <v>9357.4087411423534</v>
      </c>
      <c r="FP151" s="11">
        <v>9382.7990856108881</v>
      </c>
      <c r="FQ151" s="11">
        <v>9409.1385400335821</v>
      </c>
      <c r="FR151" s="11">
        <v>9421.1906549559717</v>
      </c>
      <c r="FS151" s="11">
        <v>9466.7581936920196</v>
      </c>
      <c r="FT151" s="11">
        <v>9539.1484753576369</v>
      </c>
      <c r="FU151" s="11">
        <v>9641.6738222451222</v>
      </c>
      <c r="FV151" s="11">
        <v>9779.017950426427</v>
      </c>
      <c r="FW151" s="11">
        <v>9821.434220159681</v>
      </c>
      <c r="FX151" s="11">
        <v>9838.135513969115</v>
      </c>
      <c r="FY151" s="11">
        <v>9857.4286615768779</v>
      </c>
      <c r="FZ151" s="11">
        <v>9874.2452191986067</v>
      </c>
      <c r="GA151" s="11">
        <v>9901.4547819486997</v>
      </c>
      <c r="GB151" s="11">
        <v>9922.9819174009899</v>
      </c>
      <c r="GC151" s="11">
        <v>9954.0976258923893</v>
      </c>
      <c r="GD151" s="11">
        <v>9988.1420165077998</v>
      </c>
      <c r="GE151" s="11">
        <v>10012.938672110253</v>
      </c>
      <c r="GF151" s="11">
        <v>10033.595547162446</v>
      </c>
      <c r="GG151" s="11">
        <v>10046.287288510401</v>
      </c>
      <c r="GH151" s="11">
        <v>10058.930188944694</v>
      </c>
      <c r="GI151" s="11">
        <v>10061.685839773543</v>
      </c>
      <c r="GJ151" s="11">
        <v>10069.693000556052</v>
      </c>
      <c r="GK151" s="11">
        <v>10072.225767656042</v>
      </c>
      <c r="GL151" s="11">
        <v>10085.43100008395</v>
      </c>
      <c r="GM151" s="11">
        <v>10068.550239778924</v>
      </c>
      <c r="GN151" s="11">
        <v>10074.736454623482</v>
      </c>
      <c r="GO151" s="11">
        <v>10079.642576567499</v>
      </c>
      <c r="GP151" s="11">
        <v>10084.992936379438</v>
      </c>
      <c r="GQ151" s="11">
        <v>10135.150250812301</v>
      </c>
      <c r="GR151" s="11">
        <v>10245.248897921485</v>
      </c>
      <c r="GS151" s="11">
        <v>10388.066699844365</v>
      </c>
      <c r="GT151" s="11">
        <v>10449.516134437868</v>
      </c>
      <c r="GU151" s="11">
        <v>10467.896842447322</v>
      </c>
      <c r="GV151" s="11">
        <v>10492.830609653456</v>
      </c>
      <c r="GW151" s="11">
        <v>10519.601462543904</v>
      </c>
      <c r="GX151" s="11">
        <v>10547.440830723548</v>
      </c>
      <c r="GY151" s="11">
        <v>10567.944609991304</v>
      </c>
      <c r="GZ151" s="11">
        <v>10713.159231175461</v>
      </c>
      <c r="HA151" s="11">
        <v>10734.226971408629</v>
      </c>
      <c r="HB151" s="11">
        <v>10749.920198918937</v>
      </c>
      <c r="HC151" s="11">
        <v>10766.345728825368</v>
      </c>
      <c r="HD151" s="11">
        <v>10778.514271849044</v>
      </c>
      <c r="HE151" s="11">
        <v>10786.519833673112</v>
      </c>
      <c r="HF151" s="11">
        <v>10772.164055953479</v>
      </c>
      <c r="HG151" s="11">
        <v>10808.0281462408</v>
      </c>
      <c r="HH151" s="11">
        <v>10805.218393617286</v>
      </c>
      <c r="HI151" s="11">
        <v>10824.937222917126</v>
      </c>
      <c r="HJ151" s="11">
        <v>10829.478183856889</v>
      </c>
      <c r="HK151" s="11">
        <v>10815.249208961885</v>
      </c>
      <c r="HL151" s="11">
        <v>10801.9635334499</v>
      </c>
      <c r="HM151" s="11">
        <v>10748.055877674638</v>
      </c>
      <c r="HN151" s="11">
        <v>10675.226257243699</v>
      </c>
      <c r="HO151" s="11">
        <v>10616.797962526314</v>
      </c>
      <c r="HP151" s="11">
        <v>10624.131374686811</v>
      </c>
      <c r="HQ151" s="11">
        <v>10611.127200117844</v>
      </c>
      <c r="HR151" s="11">
        <v>10507.120910763781</v>
      </c>
      <c r="HS151" s="11">
        <v>10501.959530384433</v>
      </c>
      <c r="HT151" s="11">
        <v>10503.380998434217</v>
      </c>
      <c r="HU151" s="11">
        <v>10459.233620469293</v>
      </c>
      <c r="HV151" s="11">
        <v>10453.396412270602</v>
      </c>
      <c r="HW151" s="11">
        <v>10453.196700018136</v>
      </c>
      <c r="HX151" s="11">
        <v>10458.037755011774</v>
      </c>
      <c r="HY151" s="11">
        <v>10464.465320736488</v>
      </c>
      <c r="HZ151" s="11">
        <v>10463.582721919323</v>
      </c>
      <c r="IA151" s="11">
        <v>10555.599234303039</v>
      </c>
      <c r="IB151" s="11">
        <v>10665.179016159778</v>
      </c>
      <c r="IC151" s="11">
        <v>10699.461477296431</v>
      </c>
      <c r="ID151" s="11">
        <v>10734.401411436105</v>
      </c>
      <c r="IE151" s="11">
        <v>10764.842637469441</v>
      </c>
      <c r="IF151" s="11">
        <v>10788.809487309522</v>
      </c>
      <c r="IG151" s="11">
        <v>10893.508794984076</v>
      </c>
      <c r="IH151" s="11">
        <v>10919.815974389829</v>
      </c>
      <c r="II151" s="11">
        <v>10956.832605345633</v>
      </c>
      <c r="IJ151" s="11">
        <v>10989.666307677073</v>
      </c>
      <c r="IK151" s="11">
        <v>11038.487673130592</v>
      </c>
      <c r="IL151" s="11">
        <v>11075.926791218846</v>
      </c>
      <c r="IM151" s="11">
        <v>11116.926617451812</v>
      </c>
      <c r="IN151" s="11">
        <v>11177.721404388481</v>
      </c>
      <c r="IO151" s="11">
        <v>11312.276911003804</v>
      </c>
      <c r="IP151" s="11">
        <v>11343.632583027649</v>
      </c>
      <c r="IQ151" s="11">
        <v>11342.116648052108</v>
      </c>
      <c r="IR151" s="11">
        <v>11389.92538944361</v>
      </c>
      <c r="IS151" s="11">
        <v>11451.607982184751</v>
      </c>
      <c r="IT151" s="11">
        <v>11488.088840226816</v>
      </c>
      <c r="IU151" s="11">
        <v>11509.229065980831</v>
      </c>
      <c r="IV151" s="11">
        <v>11525.566108350193</v>
      </c>
      <c r="IW151" s="11">
        <v>11530.894620254085</v>
      </c>
      <c r="IX151" s="11">
        <v>11540.412080816301</v>
      </c>
      <c r="IY151" s="11">
        <v>11559.767237170692</v>
      </c>
      <c r="IZ151" s="11">
        <v>11598.021107070694</v>
      </c>
      <c r="JA151" s="11">
        <v>11644.276268095444</v>
      </c>
      <c r="JB151" s="11">
        <v>11732.382922355064</v>
      </c>
      <c r="JC151" s="11">
        <v>11840.096435748903</v>
      </c>
      <c r="JD151" s="11">
        <v>11921.442572214779</v>
      </c>
      <c r="JE151" s="11">
        <v>11941.96712556025</v>
      </c>
      <c r="JF151" s="11">
        <v>11957.586502006563</v>
      </c>
      <c r="JG151" s="11">
        <v>11960.440759779864</v>
      </c>
      <c r="JH151" s="11">
        <v>12043.869779985902</v>
      </c>
      <c r="JI151" s="11">
        <v>12090.828793968145</v>
      </c>
      <c r="JJ151" s="11">
        <v>12099.207356850964</v>
      </c>
      <c r="JK151" s="11">
        <v>12064.187835913004</v>
      </c>
      <c r="JL151" s="11">
        <v>12106.644589823976</v>
      </c>
      <c r="JM151" s="11">
        <v>12102.558724647608</v>
      </c>
      <c r="JN151" s="11">
        <v>12044.349310296213</v>
      </c>
      <c r="JO151" s="11">
        <v>12147.414606839688</v>
      </c>
      <c r="JP151" s="11">
        <v>12239.360545986052</v>
      </c>
      <c r="JQ151" s="11">
        <v>12252.546981648733</v>
      </c>
      <c r="JR151" s="11">
        <v>12299.233013174477</v>
      </c>
      <c r="JS151" s="11">
        <v>12339.324485688019</v>
      </c>
      <c r="JT151" s="11">
        <v>12471.100725768529</v>
      </c>
      <c r="JU151" s="11">
        <v>12532.427515146897</v>
      </c>
      <c r="JV151" s="11">
        <v>12507.673831402115</v>
      </c>
      <c r="JW151" s="11">
        <v>12457.455614308014</v>
      </c>
      <c r="JX151" s="11">
        <v>12464.355269788801</v>
      </c>
      <c r="JY151" s="11">
        <v>12461.100810222477</v>
      </c>
      <c r="JZ151" s="11">
        <v>12451.973772389019</v>
      </c>
      <c r="KA151" s="11">
        <v>12446.429094667041</v>
      </c>
      <c r="KB151" s="11">
        <v>12443.001658813047</v>
      </c>
      <c r="KC151" s="11">
        <v>12431.24054046872</v>
      </c>
      <c r="KD151" s="11">
        <v>12416.702930404357</v>
      </c>
      <c r="KE151" s="11">
        <v>12412.520930932924</v>
      </c>
      <c r="KF151" s="11">
        <v>12419.790417483538</v>
      </c>
      <c r="KG151" s="11">
        <v>12419.406267517794</v>
      </c>
      <c r="KH151" s="11">
        <v>12431.932074979568</v>
      </c>
      <c r="KI151" s="11">
        <v>12428.799040342261</v>
      </c>
      <c r="KJ151" s="11">
        <v>12446.273580137449</v>
      </c>
      <c r="KK151" s="11">
        <v>12447.956030445448</v>
      </c>
      <c r="KL151" s="23"/>
      <c r="KM151" s="11">
        <f>SMALL(Tabela2[[#This Row],[1]:[285]],1)</f>
        <v>0.83458663983971793</v>
      </c>
      <c r="KN151" s="11">
        <f>MATCH(Tabela2[[#This Row],[1° menor]],Tabela2[[#This Row],[1]:[285]],0)</f>
        <v>1</v>
      </c>
      <c r="KO15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51" s="11">
        <f>VLOOKUP(Tabela2[[#This Row],[Shape]],shape!A:D,4,0)+VLOOKUP(Tabela2[[#This Row],[Shape]]+1,shape!A:E,5,0)*Tabela2[[#This Row],[% avanc]]</f>
        <v>3.8776556234191881</v>
      </c>
      <c r="KQ151" s="15">
        <f>Tabela2[[#This Row],[8686,881807]]/Tabela2[[#Headers],[8686,881807]]</f>
        <v>4.4638061269517033E-4</v>
      </c>
      <c r="KR151" s="11">
        <f>Tabela2[[#This Row],[8686,881807]]-KP150</f>
        <v>0</v>
      </c>
      <c r="KS151" s="11">
        <f>(Tabela2[[#This Row],[hora bus]]-H150)*86400</f>
        <v>43.99999959859997</v>
      </c>
      <c r="KT151" s="11">
        <f>Tabela2[[#This Row],[desloc]]/Tabela2[[#This Row],[seconds]]</f>
        <v>0</v>
      </c>
      <c r="KU151" s="11">
        <f>Tabela2[[#This Row],[spd m/s]]*3.6</f>
        <v>0</v>
      </c>
      <c r="KV151" s="23"/>
      <c r="KW151" s="22">
        <f t="shared" si="36"/>
        <v>0</v>
      </c>
      <c r="KX151" s="23">
        <f t="shared" si="37"/>
        <v>0.5</v>
      </c>
      <c r="KY151" s="23">
        <f t="shared" si="38"/>
        <v>1</v>
      </c>
      <c r="KZ151" s="23">
        <f t="shared" si="39"/>
        <v>14</v>
      </c>
      <c r="LA151" s="23">
        <f t="shared" si="40"/>
        <v>0</v>
      </c>
      <c r="LB151" s="23">
        <f t="shared" si="41"/>
        <v>1</v>
      </c>
      <c r="LC151" s="23">
        <f t="shared" si="42"/>
        <v>14</v>
      </c>
      <c r="LD151" s="23">
        <f t="shared" si="43"/>
        <v>0</v>
      </c>
      <c r="LE151" s="23">
        <f t="shared" si="44"/>
        <v>3.8776556234191881</v>
      </c>
      <c r="LF151" s="22">
        <f t="shared" si="53"/>
        <v>0</v>
      </c>
      <c r="LG151" s="23">
        <f t="shared" si="45"/>
        <v>0.5</v>
      </c>
      <c r="LH151" s="23">
        <f t="shared" si="46"/>
        <v>0.5</v>
      </c>
      <c r="LI151" s="23">
        <f t="shared" si="47"/>
        <v>8544.8116110658502</v>
      </c>
      <c r="LJ151" s="23">
        <f t="shared" si="48"/>
        <v>3.8776556234191881</v>
      </c>
      <c r="LK151" s="23">
        <f t="shared" si="49"/>
        <v>0.5</v>
      </c>
      <c r="LL151" s="23">
        <f t="shared" si="50"/>
        <v>0</v>
      </c>
      <c r="LM151" s="23">
        <f t="shared" si="51"/>
        <v>1</v>
      </c>
      <c r="LN151" s="23">
        <f t="shared" si="52"/>
        <v>1</v>
      </c>
    </row>
    <row r="152" spans="1:326" x14ac:dyDescent="0.25">
      <c r="A152" s="22">
        <v>140</v>
      </c>
      <c r="B152" s="22">
        <v>1</v>
      </c>
      <c r="C152" s="23" t="s">
        <v>1445</v>
      </c>
      <c r="D152" s="22">
        <v>332</v>
      </c>
      <c r="E152" s="24">
        <v>0.9243055555555556</v>
      </c>
      <c r="F152" s="23" t="s">
        <v>721</v>
      </c>
      <c r="G152" s="23" t="b">
        <v>1</v>
      </c>
      <c r="H152" s="25">
        <v>43538.924571759257</v>
      </c>
      <c r="I152" s="26" t="s">
        <v>681</v>
      </c>
      <c r="J152" s="23" t="s">
        <v>682</v>
      </c>
      <c r="K152" s="11">
        <f>IF(AND(Tabela2[[#This Row],[hora bus]]=H151,Tabela2[[#This Row],[lat bus]]=I151,Tabela2[[#This Row],[lon bus]]=J151),1,0)</f>
        <v>0</v>
      </c>
      <c r="L152" s="23"/>
      <c r="M152" s="11">
        <v>284</v>
      </c>
      <c r="N152" s="11">
        <v>0.83458663983971793</v>
      </c>
      <c r="O152" s="11">
        <v>1.3984196839489078</v>
      </c>
      <c r="P152" s="11">
        <v>9.4267941257220311</v>
      </c>
      <c r="Q152" s="11">
        <v>19.688773108132185</v>
      </c>
      <c r="R152" s="11">
        <v>75.195397337780264</v>
      </c>
      <c r="S152" s="11">
        <v>159.30451526494889</v>
      </c>
      <c r="T152" s="11">
        <v>180.18195583801287</v>
      </c>
      <c r="U152" s="11">
        <v>199.79338924508923</v>
      </c>
      <c r="V152" s="11">
        <v>211.09716553928146</v>
      </c>
      <c r="W152" s="11">
        <v>227.14293750271159</v>
      </c>
      <c r="X152" s="11">
        <v>239.59169647723874</v>
      </c>
      <c r="Y152" s="11">
        <v>250.11206903549589</v>
      </c>
      <c r="Z152" s="11">
        <v>275.30364977201225</v>
      </c>
      <c r="AA152" s="11">
        <v>294.46895517304961</v>
      </c>
      <c r="AB152" s="11">
        <v>320.19106785367666</v>
      </c>
      <c r="AC152" s="11">
        <v>332.17949791971603</v>
      </c>
      <c r="AD152" s="11">
        <v>348.04076670293443</v>
      </c>
      <c r="AE152" s="11">
        <v>372.23091522388552</v>
      </c>
      <c r="AF152" s="11">
        <v>373.05585750378327</v>
      </c>
      <c r="AG152" s="11">
        <v>433.84569918205443</v>
      </c>
      <c r="AH152" s="11">
        <v>469.02374511556127</v>
      </c>
      <c r="AI152" s="11">
        <v>499.67607388344703</v>
      </c>
      <c r="AJ152" s="11">
        <v>523.47830821792434</v>
      </c>
      <c r="AK152" s="11">
        <v>544.81141607945688</v>
      </c>
      <c r="AL152" s="11">
        <v>559.9004097040812</v>
      </c>
      <c r="AM152" s="11">
        <v>585.98771261657532</v>
      </c>
      <c r="AN152" s="11">
        <v>594.50788944836063</v>
      </c>
      <c r="AO152" s="11">
        <v>599.8950753359245</v>
      </c>
      <c r="AP152" s="11">
        <v>602.43355425919754</v>
      </c>
      <c r="AQ152" s="11">
        <v>609.53499398530153</v>
      </c>
      <c r="AR152" s="11">
        <v>609.5933977620092</v>
      </c>
      <c r="AS152" s="11">
        <v>603.71880286526709</v>
      </c>
      <c r="AT152" s="11">
        <v>609.45835281434404</v>
      </c>
      <c r="AU152" s="11">
        <v>613.60649452394352</v>
      </c>
      <c r="AV152" s="11">
        <v>605.61020293550882</v>
      </c>
      <c r="AW152" s="11">
        <v>608.32810058706082</v>
      </c>
      <c r="AX152" s="11">
        <v>622.97194103037293</v>
      </c>
      <c r="AY152" s="11">
        <v>642.28327131710535</v>
      </c>
      <c r="AZ152" s="11">
        <v>665.20596166221469</v>
      </c>
      <c r="BA152" s="11">
        <v>691.17393543887101</v>
      </c>
      <c r="BB152" s="11">
        <v>724.84333895562133</v>
      </c>
      <c r="BC152" s="11">
        <v>773.63812755161598</v>
      </c>
      <c r="BD152" s="11">
        <v>844.46226035941891</v>
      </c>
      <c r="BE152" s="11">
        <v>911.23618194706376</v>
      </c>
      <c r="BF152" s="11">
        <v>932.86527223275039</v>
      </c>
      <c r="BG152" s="11">
        <v>958.04135839229252</v>
      </c>
      <c r="BH152" s="11">
        <v>1001.7149381650798</v>
      </c>
      <c r="BI152" s="11">
        <v>1024.9959211584271</v>
      </c>
      <c r="BJ152" s="11">
        <v>1048.1727764714142</v>
      </c>
      <c r="BK152" s="11">
        <v>1080.0184074949607</v>
      </c>
      <c r="BL152" s="11">
        <v>1163.4808684345098</v>
      </c>
      <c r="BM152" s="11">
        <v>1429.3703496024175</v>
      </c>
      <c r="BN152" s="11">
        <v>1610.1385446972781</v>
      </c>
      <c r="BO152" s="11">
        <v>1664.0038873728233</v>
      </c>
      <c r="BP152" s="11">
        <v>1794.1242484398404</v>
      </c>
      <c r="BQ152" s="11">
        <v>1818.9378647754288</v>
      </c>
      <c r="BR152" s="11">
        <v>1920.5792764721948</v>
      </c>
      <c r="BS152" s="11">
        <v>2023.456323096907</v>
      </c>
      <c r="BT152" s="11">
        <v>2062.7199622631242</v>
      </c>
      <c r="BU152" s="11">
        <v>2093.7864244056359</v>
      </c>
      <c r="BV152" s="11">
        <v>2172.8574253488505</v>
      </c>
      <c r="BW152" s="11">
        <v>2191.8290547309048</v>
      </c>
      <c r="BX152" s="11">
        <v>2295.4935471481876</v>
      </c>
      <c r="BY152" s="11">
        <v>2324.6369620900828</v>
      </c>
      <c r="BZ152" s="11">
        <v>2412.5365562142952</v>
      </c>
      <c r="CA152" s="11">
        <v>2432.6327643351483</v>
      </c>
      <c r="CB152" s="11">
        <v>2466.8518007263533</v>
      </c>
      <c r="CC152" s="11">
        <v>2515.2508761381587</v>
      </c>
      <c r="CD152" s="11">
        <v>2622.1218445308405</v>
      </c>
      <c r="CE152" s="11">
        <v>2708.3090496803202</v>
      </c>
      <c r="CF152" s="11">
        <v>2796.8178431894862</v>
      </c>
      <c r="CG152" s="11">
        <v>2873.8082765070517</v>
      </c>
      <c r="CH152" s="11">
        <v>3061.6775590172806</v>
      </c>
      <c r="CI152" s="11">
        <v>3133.3825096557152</v>
      </c>
      <c r="CJ152" s="11">
        <v>3320.0285201183906</v>
      </c>
      <c r="CK152" s="11">
        <v>3391.2986814978881</v>
      </c>
      <c r="CL152" s="11">
        <v>3478.6413522149041</v>
      </c>
      <c r="CM152" s="11">
        <v>3505.4667594392477</v>
      </c>
      <c r="CN152" s="11">
        <v>3552.1278475871927</v>
      </c>
      <c r="CO152" s="11">
        <v>3608.1458168222821</v>
      </c>
      <c r="CP152" s="11">
        <v>3687.4332746012733</v>
      </c>
      <c r="CQ152" s="11">
        <v>3737.1928476528274</v>
      </c>
      <c r="CR152" s="11">
        <v>3929.1744458657076</v>
      </c>
      <c r="CS152" s="11">
        <v>4104.0052570842136</v>
      </c>
      <c r="CT152" s="11">
        <v>4176.4577406368426</v>
      </c>
      <c r="CU152" s="11">
        <v>4203.4628929622522</v>
      </c>
      <c r="CV152" s="11">
        <v>4243.0993420587138</v>
      </c>
      <c r="CW152" s="11">
        <v>4338.9296512059445</v>
      </c>
      <c r="CX152" s="11">
        <v>4464.5231926731885</v>
      </c>
      <c r="CY152" s="11">
        <v>4524.2760657256158</v>
      </c>
      <c r="CZ152" s="11">
        <v>4578.6984197787751</v>
      </c>
      <c r="DA152" s="11">
        <v>4625.9862234456259</v>
      </c>
      <c r="DB152" s="11">
        <v>4670.5685961378485</v>
      </c>
      <c r="DC152" s="11">
        <v>4713.1890396674316</v>
      </c>
      <c r="DD152" s="11">
        <v>4798.4137717572912</v>
      </c>
      <c r="DE152" s="11">
        <v>4807.037159512015</v>
      </c>
      <c r="DF152" s="11">
        <v>4833.3595568537676</v>
      </c>
      <c r="DG152" s="11">
        <v>4837.4660928582471</v>
      </c>
      <c r="DH152" s="11">
        <v>4868.9105840188495</v>
      </c>
      <c r="DI152" s="11">
        <v>4890.8441073800923</v>
      </c>
      <c r="DJ152" s="11">
        <v>4933.7892254471935</v>
      </c>
      <c r="DK152" s="11">
        <v>5000.7579650678817</v>
      </c>
      <c r="DL152" s="11">
        <v>5355.0982520495172</v>
      </c>
      <c r="DM152" s="11">
        <v>5481.4636259201425</v>
      </c>
      <c r="DN152" s="11">
        <v>5566.547527242612</v>
      </c>
      <c r="DO152" s="11">
        <v>5659.2630610073802</v>
      </c>
      <c r="DP152" s="11">
        <v>5693.1558385127737</v>
      </c>
      <c r="DQ152" s="11">
        <v>5776.9445825899438</v>
      </c>
      <c r="DR152" s="11">
        <v>5792.6247187292447</v>
      </c>
      <c r="DS152" s="11">
        <v>5803.4741841190025</v>
      </c>
      <c r="DT152" s="11">
        <v>5813.7715248560444</v>
      </c>
      <c r="DU152" s="11">
        <v>5824.9346720622971</v>
      </c>
      <c r="DV152" s="11">
        <v>5825.1745121438535</v>
      </c>
      <c r="DW152" s="11">
        <v>5821.2504329611656</v>
      </c>
      <c r="DX152" s="11">
        <v>5744.9467721272558</v>
      </c>
      <c r="DY152" s="11">
        <v>5825.3656271915142</v>
      </c>
      <c r="DZ152" s="11">
        <v>5822.8710960649087</v>
      </c>
      <c r="EA152" s="11">
        <v>5848.1092840949059</v>
      </c>
      <c r="EB152" s="11">
        <v>5986.6876289379934</v>
      </c>
      <c r="EC152" s="11">
        <v>6020.0909995452303</v>
      </c>
      <c r="ED152" s="11">
        <v>6207.0095294329822</v>
      </c>
      <c r="EE152" s="11">
        <v>6268.6393389472287</v>
      </c>
      <c r="EF152" s="11">
        <v>6478.5792596829533</v>
      </c>
      <c r="EG152" s="11">
        <v>6641.8090630503166</v>
      </c>
      <c r="EH152" s="11">
        <v>6783.6444952193469</v>
      </c>
      <c r="EI152" s="11">
        <v>6896.9965306641579</v>
      </c>
      <c r="EJ152" s="11">
        <v>6959.1088579445704</v>
      </c>
      <c r="EK152" s="11">
        <v>7002.153431776841</v>
      </c>
      <c r="EL152" s="11">
        <v>7073.1953672712252</v>
      </c>
      <c r="EM152" s="11">
        <v>7075.3262845401323</v>
      </c>
      <c r="EN152" s="11">
        <v>7151.6879619664223</v>
      </c>
      <c r="EO152" s="11">
        <v>7240.8180322916714</v>
      </c>
      <c r="EP152" s="11">
        <v>7286.4661372792516</v>
      </c>
      <c r="EQ152" s="11">
        <v>7427.4147993236202</v>
      </c>
      <c r="ER152" s="11">
        <v>7503.528752018271</v>
      </c>
      <c r="ES152" s="11">
        <v>7641.9445001082595</v>
      </c>
      <c r="ET152" s="11">
        <v>7706.9969287432486</v>
      </c>
      <c r="EU152" s="11">
        <v>7783.839371621817</v>
      </c>
      <c r="EV152" s="11">
        <v>7848.003579749442</v>
      </c>
      <c r="EW152" s="11">
        <v>7920.0502191520318</v>
      </c>
      <c r="EX152" s="11">
        <v>8170.1976758281144</v>
      </c>
      <c r="EY152" s="11">
        <v>8253.8507761105539</v>
      </c>
      <c r="EZ152" s="11">
        <v>8427.0913450311855</v>
      </c>
      <c r="FA152" s="11">
        <v>8594.2438038042274</v>
      </c>
      <c r="FB152" s="11">
        <v>8676.6840382255305</v>
      </c>
      <c r="FC152" s="11">
        <v>8717.7247633272764</v>
      </c>
      <c r="FD152" s="11">
        <v>8771.4739760100674</v>
      </c>
      <c r="FE152" s="11">
        <v>8893.6135699383703</v>
      </c>
      <c r="FF152" s="11">
        <v>9065.0338004001496</v>
      </c>
      <c r="FG152" s="11">
        <v>9089.4518895774327</v>
      </c>
      <c r="FH152" s="11">
        <v>9132.4613225008943</v>
      </c>
      <c r="FI152" s="11">
        <v>9213.2517811949929</v>
      </c>
      <c r="FJ152" s="11">
        <v>9258.5529202091093</v>
      </c>
      <c r="FK152" s="11">
        <v>9276.9443705762678</v>
      </c>
      <c r="FL152" s="11">
        <v>9293.0114538271737</v>
      </c>
      <c r="FM152" s="11">
        <v>9300.2906392708373</v>
      </c>
      <c r="FN152" s="11">
        <v>9335.0232682876049</v>
      </c>
      <c r="FO152" s="11">
        <v>9357.4087411423534</v>
      </c>
      <c r="FP152" s="11">
        <v>9382.7990856108881</v>
      </c>
      <c r="FQ152" s="11">
        <v>9409.1385400335821</v>
      </c>
      <c r="FR152" s="11">
        <v>9421.1906549559717</v>
      </c>
      <c r="FS152" s="11">
        <v>9466.7581936920196</v>
      </c>
      <c r="FT152" s="11">
        <v>9539.1484753576369</v>
      </c>
      <c r="FU152" s="11">
        <v>9641.6738222451222</v>
      </c>
      <c r="FV152" s="11">
        <v>9779.017950426427</v>
      </c>
      <c r="FW152" s="11">
        <v>9821.434220159681</v>
      </c>
      <c r="FX152" s="11">
        <v>9838.135513969115</v>
      </c>
      <c r="FY152" s="11">
        <v>9857.4286615768779</v>
      </c>
      <c r="FZ152" s="11">
        <v>9874.2452191986067</v>
      </c>
      <c r="GA152" s="11">
        <v>9901.4547819486997</v>
      </c>
      <c r="GB152" s="11">
        <v>9922.9819174009899</v>
      </c>
      <c r="GC152" s="11">
        <v>9954.0976258923893</v>
      </c>
      <c r="GD152" s="11">
        <v>9988.1420165077998</v>
      </c>
      <c r="GE152" s="11">
        <v>10012.938672110253</v>
      </c>
      <c r="GF152" s="11">
        <v>10033.595547162446</v>
      </c>
      <c r="GG152" s="11">
        <v>10046.287288510401</v>
      </c>
      <c r="GH152" s="11">
        <v>10058.930188944694</v>
      </c>
      <c r="GI152" s="11">
        <v>10061.685839773543</v>
      </c>
      <c r="GJ152" s="11">
        <v>10069.693000556052</v>
      </c>
      <c r="GK152" s="11">
        <v>10072.225767656042</v>
      </c>
      <c r="GL152" s="11">
        <v>10085.43100008395</v>
      </c>
      <c r="GM152" s="11">
        <v>10068.550239778924</v>
      </c>
      <c r="GN152" s="11">
        <v>10074.736454623482</v>
      </c>
      <c r="GO152" s="11">
        <v>10079.642576567499</v>
      </c>
      <c r="GP152" s="11">
        <v>10084.992936379438</v>
      </c>
      <c r="GQ152" s="11">
        <v>10135.150250812301</v>
      </c>
      <c r="GR152" s="11">
        <v>10245.248897921485</v>
      </c>
      <c r="GS152" s="11">
        <v>10388.066699844365</v>
      </c>
      <c r="GT152" s="11">
        <v>10449.516134437868</v>
      </c>
      <c r="GU152" s="11">
        <v>10467.896842447322</v>
      </c>
      <c r="GV152" s="11">
        <v>10492.830609653456</v>
      </c>
      <c r="GW152" s="11">
        <v>10519.601462543904</v>
      </c>
      <c r="GX152" s="11">
        <v>10547.440830723548</v>
      </c>
      <c r="GY152" s="11">
        <v>10567.944609991304</v>
      </c>
      <c r="GZ152" s="11">
        <v>10713.159231175461</v>
      </c>
      <c r="HA152" s="11">
        <v>10734.226971408629</v>
      </c>
      <c r="HB152" s="11">
        <v>10749.920198918937</v>
      </c>
      <c r="HC152" s="11">
        <v>10766.345728825368</v>
      </c>
      <c r="HD152" s="11">
        <v>10778.514271849044</v>
      </c>
      <c r="HE152" s="11">
        <v>10786.519833673112</v>
      </c>
      <c r="HF152" s="11">
        <v>10772.164055953479</v>
      </c>
      <c r="HG152" s="11">
        <v>10808.0281462408</v>
      </c>
      <c r="HH152" s="11">
        <v>10805.218393617286</v>
      </c>
      <c r="HI152" s="11">
        <v>10824.937222917126</v>
      </c>
      <c r="HJ152" s="11">
        <v>10829.478183856889</v>
      </c>
      <c r="HK152" s="11">
        <v>10815.249208961885</v>
      </c>
      <c r="HL152" s="11">
        <v>10801.9635334499</v>
      </c>
      <c r="HM152" s="11">
        <v>10748.055877674638</v>
      </c>
      <c r="HN152" s="11">
        <v>10675.226257243699</v>
      </c>
      <c r="HO152" s="11">
        <v>10616.797962526314</v>
      </c>
      <c r="HP152" s="11">
        <v>10624.131374686811</v>
      </c>
      <c r="HQ152" s="11">
        <v>10611.127200117844</v>
      </c>
      <c r="HR152" s="11">
        <v>10507.120910763781</v>
      </c>
      <c r="HS152" s="11">
        <v>10501.959530384433</v>
      </c>
      <c r="HT152" s="11">
        <v>10503.380998434217</v>
      </c>
      <c r="HU152" s="11">
        <v>10459.233620469293</v>
      </c>
      <c r="HV152" s="11">
        <v>10453.396412270602</v>
      </c>
      <c r="HW152" s="11">
        <v>10453.196700018136</v>
      </c>
      <c r="HX152" s="11">
        <v>10458.037755011774</v>
      </c>
      <c r="HY152" s="11">
        <v>10464.465320736488</v>
      </c>
      <c r="HZ152" s="11">
        <v>10463.582721919323</v>
      </c>
      <c r="IA152" s="11">
        <v>10555.599234303039</v>
      </c>
      <c r="IB152" s="11">
        <v>10665.179016159778</v>
      </c>
      <c r="IC152" s="11">
        <v>10699.461477296431</v>
      </c>
      <c r="ID152" s="11">
        <v>10734.401411436105</v>
      </c>
      <c r="IE152" s="11">
        <v>10764.842637469441</v>
      </c>
      <c r="IF152" s="11">
        <v>10788.809487309522</v>
      </c>
      <c r="IG152" s="11">
        <v>10893.508794984076</v>
      </c>
      <c r="IH152" s="11">
        <v>10919.815974389829</v>
      </c>
      <c r="II152" s="11">
        <v>10956.832605345633</v>
      </c>
      <c r="IJ152" s="11">
        <v>10989.666307677073</v>
      </c>
      <c r="IK152" s="11">
        <v>11038.487673130592</v>
      </c>
      <c r="IL152" s="11">
        <v>11075.926791218846</v>
      </c>
      <c r="IM152" s="11">
        <v>11116.926617451812</v>
      </c>
      <c r="IN152" s="11">
        <v>11177.721404388481</v>
      </c>
      <c r="IO152" s="11">
        <v>11312.276911003804</v>
      </c>
      <c r="IP152" s="11">
        <v>11343.632583027649</v>
      </c>
      <c r="IQ152" s="11">
        <v>11342.116648052108</v>
      </c>
      <c r="IR152" s="11">
        <v>11389.92538944361</v>
      </c>
      <c r="IS152" s="11">
        <v>11451.607982184751</v>
      </c>
      <c r="IT152" s="11">
        <v>11488.088840226816</v>
      </c>
      <c r="IU152" s="11">
        <v>11509.229065980831</v>
      </c>
      <c r="IV152" s="11">
        <v>11525.566108350193</v>
      </c>
      <c r="IW152" s="11">
        <v>11530.894620254085</v>
      </c>
      <c r="IX152" s="11">
        <v>11540.412080816301</v>
      </c>
      <c r="IY152" s="11">
        <v>11559.767237170692</v>
      </c>
      <c r="IZ152" s="11">
        <v>11598.021107070694</v>
      </c>
      <c r="JA152" s="11">
        <v>11644.276268095444</v>
      </c>
      <c r="JB152" s="11">
        <v>11732.382922355064</v>
      </c>
      <c r="JC152" s="11">
        <v>11840.096435748903</v>
      </c>
      <c r="JD152" s="11">
        <v>11921.442572214779</v>
      </c>
      <c r="JE152" s="11">
        <v>11941.96712556025</v>
      </c>
      <c r="JF152" s="11">
        <v>11957.586502006563</v>
      </c>
      <c r="JG152" s="11">
        <v>11960.440759779864</v>
      </c>
      <c r="JH152" s="11">
        <v>12043.869779985902</v>
      </c>
      <c r="JI152" s="11">
        <v>12090.828793968145</v>
      </c>
      <c r="JJ152" s="11">
        <v>12099.207356850964</v>
      </c>
      <c r="JK152" s="11">
        <v>12064.187835913004</v>
      </c>
      <c r="JL152" s="11">
        <v>12106.644589823976</v>
      </c>
      <c r="JM152" s="11">
        <v>12102.558724647608</v>
      </c>
      <c r="JN152" s="11">
        <v>12044.349310296213</v>
      </c>
      <c r="JO152" s="11">
        <v>12147.414606839688</v>
      </c>
      <c r="JP152" s="11">
        <v>12239.360545986052</v>
      </c>
      <c r="JQ152" s="11">
        <v>12252.546981648733</v>
      </c>
      <c r="JR152" s="11">
        <v>12299.233013174477</v>
      </c>
      <c r="JS152" s="11">
        <v>12339.324485688019</v>
      </c>
      <c r="JT152" s="11">
        <v>12471.100725768529</v>
      </c>
      <c r="JU152" s="11">
        <v>12532.427515146897</v>
      </c>
      <c r="JV152" s="11">
        <v>12507.673831402115</v>
      </c>
      <c r="JW152" s="11">
        <v>12457.455614308014</v>
      </c>
      <c r="JX152" s="11">
        <v>12464.355269788801</v>
      </c>
      <c r="JY152" s="11">
        <v>12461.100810222477</v>
      </c>
      <c r="JZ152" s="11">
        <v>12451.973772389019</v>
      </c>
      <c r="KA152" s="11">
        <v>12446.429094667041</v>
      </c>
      <c r="KB152" s="11">
        <v>12443.001658813047</v>
      </c>
      <c r="KC152" s="11">
        <v>12431.24054046872</v>
      </c>
      <c r="KD152" s="11">
        <v>12416.702930404357</v>
      </c>
      <c r="KE152" s="11">
        <v>12412.520930932924</v>
      </c>
      <c r="KF152" s="11">
        <v>12419.790417483538</v>
      </c>
      <c r="KG152" s="11">
        <v>12419.406267517794</v>
      </c>
      <c r="KH152" s="11">
        <v>12431.932074979568</v>
      </c>
      <c r="KI152" s="11">
        <v>12428.799040342261</v>
      </c>
      <c r="KJ152" s="11">
        <v>12446.273580137449</v>
      </c>
      <c r="KK152" s="11">
        <v>12447.956030445448</v>
      </c>
      <c r="KL152" s="23"/>
      <c r="KM152" s="11">
        <f>SMALL(Tabela2[[#This Row],[1]:[285]],1)</f>
        <v>0.83458663983971793</v>
      </c>
      <c r="KN152" s="11">
        <f>MATCH(Tabela2[[#This Row],[1° menor]],Tabela2[[#This Row],[1]:[285]],0)</f>
        <v>1</v>
      </c>
      <c r="KO15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52" s="11">
        <f>VLOOKUP(Tabela2[[#This Row],[Shape]],shape!A:D,4,0)+VLOOKUP(Tabela2[[#This Row],[Shape]]+1,shape!A:E,5,0)*Tabela2[[#This Row],[% avanc]]</f>
        <v>3.8776556234191881</v>
      </c>
      <c r="KQ152" s="15">
        <f>Tabela2[[#This Row],[8686,881807]]/Tabela2[[#Headers],[8686,881807]]</f>
        <v>4.4638061269517033E-4</v>
      </c>
      <c r="KR152" s="11">
        <f>Tabela2[[#This Row],[8686,881807]]-KP151</f>
        <v>0</v>
      </c>
      <c r="KS152" s="11">
        <f>(Tabela2[[#This Row],[hora bus]]-H151)*86400</f>
        <v>46.000000066123903</v>
      </c>
      <c r="KT152" s="11">
        <f>Tabela2[[#This Row],[desloc]]/Tabela2[[#This Row],[seconds]]</f>
        <v>0</v>
      </c>
      <c r="KU152" s="11">
        <f>Tabela2[[#This Row],[spd m/s]]*3.6</f>
        <v>0</v>
      </c>
      <c r="KV152" s="23"/>
      <c r="KW152" s="22">
        <f t="shared" si="36"/>
        <v>0</v>
      </c>
      <c r="KX152" s="23">
        <f t="shared" si="37"/>
        <v>0.5</v>
      </c>
      <c r="KY152" s="23">
        <f t="shared" si="38"/>
        <v>1</v>
      </c>
      <c r="KZ152" s="23">
        <f t="shared" si="39"/>
        <v>13</v>
      </c>
      <c r="LA152" s="23">
        <f t="shared" si="40"/>
        <v>0</v>
      </c>
      <c r="LB152" s="23">
        <f t="shared" si="41"/>
        <v>1</v>
      </c>
      <c r="LC152" s="23">
        <f t="shared" si="42"/>
        <v>13</v>
      </c>
      <c r="LD152" s="23">
        <f t="shared" si="43"/>
        <v>0</v>
      </c>
      <c r="LE152" s="23">
        <f t="shared" si="44"/>
        <v>3.8776556234191881</v>
      </c>
      <c r="LF152" s="22">
        <f t="shared" si="53"/>
        <v>0</v>
      </c>
      <c r="LG152" s="23">
        <f t="shared" si="45"/>
        <v>0.5</v>
      </c>
      <c r="LH152" s="23">
        <f t="shared" si="46"/>
        <v>0.5</v>
      </c>
      <c r="LI152" s="23">
        <f t="shared" si="47"/>
        <v>8544.8116110658502</v>
      </c>
      <c r="LJ152" s="23">
        <f t="shared" si="48"/>
        <v>3.8776556234191881</v>
      </c>
      <c r="LK152" s="23">
        <f t="shared" si="49"/>
        <v>0.5</v>
      </c>
      <c r="LL152" s="23">
        <f t="shared" si="50"/>
        <v>0</v>
      </c>
      <c r="LM152" s="23">
        <f t="shared" si="51"/>
        <v>1</v>
      </c>
      <c r="LN152" s="23">
        <f t="shared" si="52"/>
        <v>1</v>
      </c>
    </row>
    <row r="153" spans="1:326" x14ac:dyDescent="0.25">
      <c r="A153" s="22">
        <v>141</v>
      </c>
      <c r="B153" s="22">
        <v>1</v>
      </c>
      <c r="C153" s="23" t="s">
        <v>1446</v>
      </c>
      <c r="D153" s="22">
        <v>332</v>
      </c>
      <c r="E153" s="24">
        <v>0.92500000000000004</v>
      </c>
      <c r="F153" s="23" t="s">
        <v>721</v>
      </c>
      <c r="G153" s="23" t="b">
        <v>1</v>
      </c>
      <c r="H153" s="25">
        <v>43538.925081018519</v>
      </c>
      <c r="I153" s="26" t="s">
        <v>681</v>
      </c>
      <c r="J153" s="23" t="s">
        <v>682</v>
      </c>
      <c r="K153" s="11">
        <f>IF(AND(Tabela2[[#This Row],[hora bus]]=H152,Tabela2[[#This Row],[lat bus]]=I152,Tabela2[[#This Row],[lon bus]]=J152),1,0)</f>
        <v>0</v>
      </c>
      <c r="L153" s="23"/>
      <c r="M153" s="11">
        <v>286</v>
      </c>
      <c r="N153" s="11">
        <v>0.83458663983971793</v>
      </c>
      <c r="O153" s="11">
        <v>1.3984196839489078</v>
      </c>
      <c r="P153" s="11">
        <v>9.4267941257220311</v>
      </c>
      <c r="Q153" s="11">
        <v>19.688773108132185</v>
      </c>
      <c r="R153" s="11">
        <v>75.195397337780264</v>
      </c>
      <c r="S153" s="11">
        <v>159.30451526494889</v>
      </c>
      <c r="T153" s="11">
        <v>180.18195583801287</v>
      </c>
      <c r="U153" s="11">
        <v>199.79338924508923</v>
      </c>
      <c r="V153" s="11">
        <v>211.09716553928146</v>
      </c>
      <c r="W153" s="11">
        <v>227.14293750271159</v>
      </c>
      <c r="X153" s="11">
        <v>239.59169647723874</v>
      </c>
      <c r="Y153" s="11">
        <v>250.11206903549589</v>
      </c>
      <c r="Z153" s="11">
        <v>275.30364977201225</v>
      </c>
      <c r="AA153" s="11">
        <v>294.46895517304961</v>
      </c>
      <c r="AB153" s="11">
        <v>320.19106785367666</v>
      </c>
      <c r="AC153" s="11">
        <v>332.17949791971603</v>
      </c>
      <c r="AD153" s="11">
        <v>348.04076670293443</v>
      </c>
      <c r="AE153" s="11">
        <v>372.23091522388552</v>
      </c>
      <c r="AF153" s="11">
        <v>373.05585750378327</v>
      </c>
      <c r="AG153" s="11">
        <v>433.84569918205443</v>
      </c>
      <c r="AH153" s="11">
        <v>469.02374511556127</v>
      </c>
      <c r="AI153" s="11">
        <v>499.67607388344703</v>
      </c>
      <c r="AJ153" s="11">
        <v>523.47830821792434</v>
      </c>
      <c r="AK153" s="11">
        <v>544.81141607945688</v>
      </c>
      <c r="AL153" s="11">
        <v>559.9004097040812</v>
      </c>
      <c r="AM153" s="11">
        <v>585.98771261657532</v>
      </c>
      <c r="AN153" s="11">
        <v>594.50788944836063</v>
      </c>
      <c r="AO153" s="11">
        <v>599.8950753359245</v>
      </c>
      <c r="AP153" s="11">
        <v>602.43355425919754</v>
      </c>
      <c r="AQ153" s="11">
        <v>609.53499398530153</v>
      </c>
      <c r="AR153" s="11">
        <v>609.5933977620092</v>
      </c>
      <c r="AS153" s="11">
        <v>603.71880286526709</v>
      </c>
      <c r="AT153" s="11">
        <v>609.45835281434404</v>
      </c>
      <c r="AU153" s="11">
        <v>613.60649452394352</v>
      </c>
      <c r="AV153" s="11">
        <v>605.61020293550882</v>
      </c>
      <c r="AW153" s="11">
        <v>608.32810058706082</v>
      </c>
      <c r="AX153" s="11">
        <v>622.97194103037293</v>
      </c>
      <c r="AY153" s="11">
        <v>642.28327131710535</v>
      </c>
      <c r="AZ153" s="11">
        <v>665.20596166221469</v>
      </c>
      <c r="BA153" s="11">
        <v>691.17393543887101</v>
      </c>
      <c r="BB153" s="11">
        <v>724.84333895562133</v>
      </c>
      <c r="BC153" s="11">
        <v>773.63812755161598</v>
      </c>
      <c r="BD153" s="11">
        <v>844.46226035941891</v>
      </c>
      <c r="BE153" s="11">
        <v>911.23618194706376</v>
      </c>
      <c r="BF153" s="11">
        <v>932.86527223275039</v>
      </c>
      <c r="BG153" s="11">
        <v>958.04135839229252</v>
      </c>
      <c r="BH153" s="11">
        <v>1001.7149381650798</v>
      </c>
      <c r="BI153" s="11">
        <v>1024.9959211584271</v>
      </c>
      <c r="BJ153" s="11">
        <v>1048.1727764714142</v>
      </c>
      <c r="BK153" s="11">
        <v>1080.0184074949607</v>
      </c>
      <c r="BL153" s="11">
        <v>1163.4808684345098</v>
      </c>
      <c r="BM153" s="11">
        <v>1429.3703496024175</v>
      </c>
      <c r="BN153" s="11">
        <v>1610.1385446972781</v>
      </c>
      <c r="BO153" s="11">
        <v>1664.0038873728233</v>
      </c>
      <c r="BP153" s="11">
        <v>1794.1242484398404</v>
      </c>
      <c r="BQ153" s="11">
        <v>1818.9378647754288</v>
      </c>
      <c r="BR153" s="11">
        <v>1920.5792764721948</v>
      </c>
      <c r="BS153" s="11">
        <v>2023.456323096907</v>
      </c>
      <c r="BT153" s="11">
        <v>2062.7199622631242</v>
      </c>
      <c r="BU153" s="11">
        <v>2093.7864244056359</v>
      </c>
      <c r="BV153" s="11">
        <v>2172.8574253488505</v>
      </c>
      <c r="BW153" s="11">
        <v>2191.8290547309048</v>
      </c>
      <c r="BX153" s="11">
        <v>2295.4935471481876</v>
      </c>
      <c r="BY153" s="11">
        <v>2324.6369620900828</v>
      </c>
      <c r="BZ153" s="11">
        <v>2412.5365562142952</v>
      </c>
      <c r="CA153" s="11">
        <v>2432.6327643351483</v>
      </c>
      <c r="CB153" s="11">
        <v>2466.8518007263533</v>
      </c>
      <c r="CC153" s="11">
        <v>2515.2508761381587</v>
      </c>
      <c r="CD153" s="11">
        <v>2622.1218445308405</v>
      </c>
      <c r="CE153" s="11">
        <v>2708.3090496803202</v>
      </c>
      <c r="CF153" s="11">
        <v>2796.8178431894862</v>
      </c>
      <c r="CG153" s="11">
        <v>2873.8082765070517</v>
      </c>
      <c r="CH153" s="11">
        <v>3061.6775590172806</v>
      </c>
      <c r="CI153" s="11">
        <v>3133.3825096557152</v>
      </c>
      <c r="CJ153" s="11">
        <v>3320.0285201183906</v>
      </c>
      <c r="CK153" s="11">
        <v>3391.2986814978881</v>
      </c>
      <c r="CL153" s="11">
        <v>3478.6413522149041</v>
      </c>
      <c r="CM153" s="11">
        <v>3505.4667594392477</v>
      </c>
      <c r="CN153" s="11">
        <v>3552.1278475871927</v>
      </c>
      <c r="CO153" s="11">
        <v>3608.1458168222821</v>
      </c>
      <c r="CP153" s="11">
        <v>3687.4332746012733</v>
      </c>
      <c r="CQ153" s="11">
        <v>3737.1928476528274</v>
      </c>
      <c r="CR153" s="11">
        <v>3929.1744458657076</v>
      </c>
      <c r="CS153" s="11">
        <v>4104.0052570842136</v>
      </c>
      <c r="CT153" s="11">
        <v>4176.4577406368426</v>
      </c>
      <c r="CU153" s="11">
        <v>4203.4628929622522</v>
      </c>
      <c r="CV153" s="11">
        <v>4243.0993420587138</v>
      </c>
      <c r="CW153" s="11">
        <v>4338.9296512059445</v>
      </c>
      <c r="CX153" s="11">
        <v>4464.5231926731885</v>
      </c>
      <c r="CY153" s="11">
        <v>4524.2760657256158</v>
      </c>
      <c r="CZ153" s="11">
        <v>4578.6984197787751</v>
      </c>
      <c r="DA153" s="11">
        <v>4625.9862234456259</v>
      </c>
      <c r="DB153" s="11">
        <v>4670.5685961378485</v>
      </c>
      <c r="DC153" s="11">
        <v>4713.1890396674316</v>
      </c>
      <c r="DD153" s="11">
        <v>4798.4137717572912</v>
      </c>
      <c r="DE153" s="11">
        <v>4807.037159512015</v>
      </c>
      <c r="DF153" s="11">
        <v>4833.3595568537676</v>
      </c>
      <c r="DG153" s="11">
        <v>4837.4660928582471</v>
      </c>
      <c r="DH153" s="11">
        <v>4868.9105840188495</v>
      </c>
      <c r="DI153" s="11">
        <v>4890.8441073800923</v>
      </c>
      <c r="DJ153" s="11">
        <v>4933.7892254471935</v>
      </c>
      <c r="DK153" s="11">
        <v>5000.7579650678817</v>
      </c>
      <c r="DL153" s="11">
        <v>5355.0982520495172</v>
      </c>
      <c r="DM153" s="11">
        <v>5481.4636259201425</v>
      </c>
      <c r="DN153" s="11">
        <v>5566.547527242612</v>
      </c>
      <c r="DO153" s="11">
        <v>5659.2630610073802</v>
      </c>
      <c r="DP153" s="11">
        <v>5693.1558385127737</v>
      </c>
      <c r="DQ153" s="11">
        <v>5776.9445825899438</v>
      </c>
      <c r="DR153" s="11">
        <v>5792.6247187292447</v>
      </c>
      <c r="DS153" s="11">
        <v>5803.4741841190025</v>
      </c>
      <c r="DT153" s="11">
        <v>5813.7715248560444</v>
      </c>
      <c r="DU153" s="11">
        <v>5824.9346720622971</v>
      </c>
      <c r="DV153" s="11">
        <v>5825.1745121438535</v>
      </c>
      <c r="DW153" s="11">
        <v>5821.2504329611656</v>
      </c>
      <c r="DX153" s="11">
        <v>5744.9467721272558</v>
      </c>
      <c r="DY153" s="11">
        <v>5825.3656271915142</v>
      </c>
      <c r="DZ153" s="11">
        <v>5822.8710960649087</v>
      </c>
      <c r="EA153" s="11">
        <v>5848.1092840949059</v>
      </c>
      <c r="EB153" s="11">
        <v>5986.6876289379934</v>
      </c>
      <c r="EC153" s="11">
        <v>6020.0909995452303</v>
      </c>
      <c r="ED153" s="11">
        <v>6207.0095294329822</v>
      </c>
      <c r="EE153" s="11">
        <v>6268.6393389472287</v>
      </c>
      <c r="EF153" s="11">
        <v>6478.5792596829533</v>
      </c>
      <c r="EG153" s="11">
        <v>6641.8090630503166</v>
      </c>
      <c r="EH153" s="11">
        <v>6783.6444952193469</v>
      </c>
      <c r="EI153" s="11">
        <v>6896.9965306641579</v>
      </c>
      <c r="EJ153" s="11">
        <v>6959.1088579445704</v>
      </c>
      <c r="EK153" s="11">
        <v>7002.153431776841</v>
      </c>
      <c r="EL153" s="11">
        <v>7073.1953672712252</v>
      </c>
      <c r="EM153" s="11">
        <v>7075.3262845401323</v>
      </c>
      <c r="EN153" s="11">
        <v>7151.6879619664223</v>
      </c>
      <c r="EO153" s="11">
        <v>7240.8180322916714</v>
      </c>
      <c r="EP153" s="11">
        <v>7286.4661372792516</v>
      </c>
      <c r="EQ153" s="11">
        <v>7427.4147993236202</v>
      </c>
      <c r="ER153" s="11">
        <v>7503.528752018271</v>
      </c>
      <c r="ES153" s="11">
        <v>7641.9445001082595</v>
      </c>
      <c r="ET153" s="11">
        <v>7706.9969287432486</v>
      </c>
      <c r="EU153" s="11">
        <v>7783.839371621817</v>
      </c>
      <c r="EV153" s="11">
        <v>7848.003579749442</v>
      </c>
      <c r="EW153" s="11">
        <v>7920.0502191520318</v>
      </c>
      <c r="EX153" s="11">
        <v>8170.1976758281144</v>
      </c>
      <c r="EY153" s="11">
        <v>8253.8507761105539</v>
      </c>
      <c r="EZ153" s="11">
        <v>8427.0913450311855</v>
      </c>
      <c r="FA153" s="11">
        <v>8594.2438038042274</v>
      </c>
      <c r="FB153" s="11">
        <v>8676.6840382255305</v>
      </c>
      <c r="FC153" s="11">
        <v>8717.7247633272764</v>
      </c>
      <c r="FD153" s="11">
        <v>8771.4739760100674</v>
      </c>
      <c r="FE153" s="11">
        <v>8893.6135699383703</v>
      </c>
      <c r="FF153" s="11">
        <v>9065.0338004001496</v>
      </c>
      <c r="FG153" s="11">
        <v>9089.4518895774327</v>
      </c>
      <c r="FH153" s="11">
        <v>9132.4613225008943</v>
      </c>
      <c r="FI153" s="11">
        <v>9213.2517811949929</v>
      </c>
      <c r="FJ153" s="11">
        <v>9258.5529202091093</v>
      </c>
      <c r="FK153" s="11">
        <v>9276.9443705762678</v>
      </c>
      <c r="FL153" s="11">
        <v>9293.0114538271737</v>
      </c>
      <c r="FM153" s="11">
        <v>9300.2906392708373</v>
      </c>
      <c r="FN153" s="11">
        <v>9335.0232682876049</v>
      </c>
      <c r="FO153" s="11">
        <v>9357.4087411423534</v>
      </c>
      <c r="FP153" s="11">
        <v>9382.7990856108881</v>
      </c>
      <c r="FQ153" s="11">
        <v>9409.1385400335821</v>
      </c>
      <c r="FR153" s="11">
        <v>9421.1906549559717</v>
      </c>
      <c r="FS153" s="11">
        <v>9466.7581936920196</v>
      </c>
      <c r="FT153" s="11">
        <v>9539.1484753576369</v>
      </c>
      <c r="FU153" s="11">
        <v>9641.6738222451222</v>
      </c>
      <c r="FV153" s="11">
        <v>9779.017950426427</v>
      </c>
      <c r="FW153" s="11">
        <v>9821.434220159681</v>
      </c>
      <c r="FX153" s="11">
        <v>9838.135513969115</v>
      </c>
      <c r="FY153" s="11">
        <v>9857.4286615768779</v>
      </c>
      <c r="FZ153" s="11">
        <v>9874.2452191986067</v>
      </c>
      <c r="GA153" s="11">
        <v>9901.4547819486997</v>
      </c>
      <c r="GB153" s="11">
        <v>9922.9819174009899</v>
      </c>
      <c r="GC153" s="11">
        <v>9954.0976258923893</v>
      </c>
      <c r="GD153" s="11">
        <v>9988.1420165077998</v>
      </c>
      <c r="GE153" s="11">
        <v>10012.938672110253</v>
      </c>
      <c r="GF153" s="11">
        <v>10033.595547162446</v>
      </c>
      <c r="GG153" s="11">
        <v>10046.287288510401</v>
      </c>
      <c r="GH153" s="11">
        <v>10058.930188944694</v>
      </c>
      <c r="GI153" s="11">
        <v>10061.685839773543</v>
      </c>
      <c r="GJ153" s="11">
        <v>10069.693000556052</v>
      </c>
      <c r="GK153" s="11">
        <v>10072.225767656042</v>
      </c>
      <c r="GL153" s="11">
        <v>10085.43100008395</v>
      </c>
      <c r="GM153" s="11">
        <v>10068.550239778924</v>
      </c>
      <c r="GN153" s="11">
        <v>10074.736454623482</v>
      </c>
      <c r="GO153" s="11">
        <v>10079.642576567499</v>
      </c>
      <c r="GP153" s="11">
        <v>10084.992936379438</v>
      </c>
      <c r="GQ153" s="11">
        <v>10135.150250812301</v>
      </c>
      <c r="GR153" s="11">
        <v>10245.248897921485</v>
      </c>
      <c r="GS153" s="11">
        <v>10388.066699844365</v>
      </c>
      <c r="GT153" s="11">
        <v>10449.516134437868</v>
      </c>
      <c r="GU153" s="11">
        <v>10467.896842447322</v>
      </c>
      <c r="GV153" s="11">
        <v>10492.830609653456</v>
      </c>
      <c r="GW153" s="11">
        <v>10519.601462543904</v>
      </c>
      <c r="GX153" s="11">
        <v>10547.440830723548</v>
      </c>
      <c r="GY153" s="11">
        <v>10567.944609991304</v>
      </c>
      <c r="GZ153" s="11">
        <v>10713.159231175461</v>
      </c>
      <c r="HA153" s="11">
        <v>10734.226971408629</v>
      </c>
      <c r="HB153" s="11">
        <v>10749.920198918937</v>
      </c>
      <c r="HC153" s="11">
        <v>10766.345728825368</v>
      </c>
      <c r="HD153" s="11">
        <v>10778.514271849044</v>
      </c>
      <c r="HE153" s="11">
        <v>10786.519833673112</v>
      </c>
      <c r="HF153" s="11">
        <v>10772.164055953479</v>
      </c>
      <c r="HG153" s="11">
        <v>10808.0281462408</v>
      </c>
      <c r="HH153" s="11">
        <v>10805.218393617286</v>
      </c>
      <c r="HI153" s="11">
        <v>10824.937222917126</v>
      </c>
      <c r="HJ153" s="11">
        <v>10829.478183856889</v>
      </c>
      <c r="HK153" s="11">
        <v>10815.249208961885</v>
      </c>
      <c r="HL153" s="11">
        <v>10801.9635334499</v>
      </c>
      <c r="HM153" s="11">
        <v>10748.055877674638</v>
      </c>
      <c r="HN153" s="11">
        <v>10675.226257243699</v>
      </c>
      <c r="HO153" s="11">
        <v>10616.797962526314</v>
      </c>
      <c r="HP153" s="11">
        <v>10624.131374686811</v>
      </c>
      <c r="HQ153" s="11">
        <v>10611.127200117844</v>
      </c>
      <c r="HR153" s="11">
        <v>10507.120910763781</v>
      </c>
      <c r="HS153" s="11">
        <v>10501.959530384433</v>
      </c>
      <c r="HT153" s="11">
        <v>10503.380998434217</v>
      </c>
      <c r="HU153" s="11">
        <v>10459.233620469293</v>
      </c>
      <c r="HV153" s="11">
        <v>10453.396412270602</v>
      </c>
      <c r="HW153" s="11">
        <v>10453.196700018136</v>
      </c>
      <c r="HX153" s="11">
        <v>10458.037755011774</v>
      </c>
      <c r="HY153" s="11">
        <v>10464.465320736488</v>
      </c>
      <c r="HZ153" s="11">
        <v>10463.582721919323</v>
      </c>
      <c r="IA153" s="11">
        <v>10555.599234303039</v>
      </c>
      <c r="IB153" s="11">
        <v>10665.179016159778</v>
      </c>
      <c r="IC153" s="11">
        <v>10699.461477296431</v>
      </c>
      <c r="ID153" s="11">
        <v>10734.401411436105</v>
      </c>
      <c r="IE153" s="11">
        <v>10764.842637469441</v>
      </c>
      <c r="IF153" s="11">
        <v>10788.809487309522</v>
      </c>
      <c r="IG153" s="11">
        <v>10893.508794984076</v>
      </c>
      <c r="IH153" s="11">
        <v>10919.815974389829</v>
      </c>
      <c r="II153" s="11">
        <v>10956.832605345633</v>
      </c>
      <c r="IJ153" s="11">
        <v>10989.666307677073</v>
      </c>
      <c r="IK153" s="11">
        <v>11038.487673130592</v>
      </c>
      <c r="IL153" s="11">
        <v>11075.926791218846</v>
      </c>
      <c r="IM153" s="11">
        <v>11116.926617451812</v>
      </c>
      <c r="IN153" s="11">
        <v>11177.721404388481</v>
      </c>
      <c r="IO153" s="11">
        <v>11312.276911003804</v>
      </c>
      <c r="IP153" s="11">
        <v>11343.632583027649</v>
      </c>
      <c r="IQ153" s="11">
        <v>11342.116648052108</v>
      </c>
      <c r="IR153" s="11">
        <v>11389.92538944361</v>
      </c>
      <c r="IS153" s="11">
        <v>11451.607982184751</v>
      </c>
      <c r="IT153" s="11">
        <v>11488.088840226816</v>
      </c>
      <c r="IU153" s="11">
        <v>11509.229065980831</v>
      </c>
      <c r="IV153" s="11">
        <v>11525.566108350193</v>
      </c>
      <c r="IW153" s="11">
        <v>11530.894620254085</v>
      </c>
      <c r="IX153" s="11">
        <v>11540.412080816301</v>
      </c>
      <c r="IY153" s="11">
        <v>11559.767237170692</v>
      </c>
      <c r="IZ153" s="11">
        <v>11598.021107070694</v>
      </c>
      <c r="JA153" s="11">
        <v>11644.276268095444</v>
      </c>
      <c r="JB153" s="11">
        <v>11732.382922355064</v>
      </c>
      <c r="JC153" s="11">
        <v>11840.096435748903</v>
      </c>
      <c r="JD153" s="11">
        <v>11921.442572214779</v>
      </c>
      <c r="JE153" s="11">
        <v>11941.96712556025</v>
      </c>
      <c r="JF153" s="11">
        <v>11957.586502006563</v>
      </c>
      <c r="JG153" s="11">
        <v>11960.440759779864</v>
      </c>
      <c r="JH153" s="11">
        <v>12043.869779985902</v>
      </c>
      <c r="JI153" s="11">
        <v>12090.828793968145</v>
      </c>
      <c r="JJ153" s="11">
        <v>12099.207356850964</v>
      </c>
      <c r="JK153" s="11">
        <v>12064.187835913004</v>
      </c>
      <c r="JL153" s="11">
        <v>12106.644589823976</v>
      </c>
      <c r="JM153" s="11">
        <v>12102.558724647608</v>
      </c>
      <c r="JN153" s="11">
        <v>12044.349310296213</v>
      </c>
      <c r="JO153" s="11">
        <v>12147.414606839688</v>
      </c>
      <c r="JP153" s="11">
        <v>12239.360545986052</v>
      </c>
      <c r="JQ153" s="11">
        <v>12252.546981648733</v>
      </c>
      <c r="JR153" s="11">
        <v>12299.233013174477</v>
      </c>
      <c r="JS153" s="11">
        <v>12339.324485688019</v>
      </c>
      <c r="JT153" s="11">
        <v>12471.100725768529</v>
      </c>
      <c r="JU153" s="11">
        <v>12532.427515146897</v>
      </c>
      <c r="JV153" s="11">
        <v>12507.673831402115</v>
      </c>
      <c r="JW153" s="11">
        <v>12457.455614308014</v>
      </c>
      <c r="JX153" s="11">
        <v>12464.355269788801</v>
      </c>
      <c r="JY153" s="11">
        <v>12461.100810222477</v>
      </c>
      <c r="JZ153" s="11">
        <v>12451.973772389019</v>
      </c>
      <c r="KA153" s="11">
        <v>12446.429094667041</v>
      </c>
      <c r="KB153" s="11">
        <v>12443.001658813047</v>
      </c>
      <c r="KC153" s="11">
        <v>12431.24054046872</v>
      </c>
      <c r="KD153" s="11">
        <v>12416.702930404357</v>
      </c>
      <c r="KE153" s="11">
        <v>12412.520930932924</v>
      </c>
      <c r="KF153" s="11">
        <v>12419.790417483538</v>
      </c>
      <c r="KG153" s="11">
        <v>12419.406267517794</v>
      </c>
      <c r="KH153" s="11">
        <v>12431.932074979568</v>
      </c>
      <c r="KI153" s="11">
        <v>12428.799040342261</v>
      </c>
      <c r="KJ153" s="11">
        <v>12446.273580137449</v>
      </c>
      <c r="KK153" s="11">
        <v>12447.956030445448</v>
      </c>
      <c r="KL153" s="23"/>
      <c r="KM153" s="11">
        <f>SMALL(Tabela2[[#This Row],[1]:[285]],1)</f>
        <v>0.83458663983971793</v>
      </c>
      <c r="KN153" s="11">
        <f>MATCH(Tabela2[[#This Row],[1° menor]],Tabela2[[#This Row],[1]:[285]],0)</f>
        <v>1</v>
      </c>
      <c r="KO15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53" s="11">
        <f>VLOOKUP(Tabela2[[#This Row],[Shape]],shape!A:D,4,0)+VLOOKUP(Tabela2[[#This Row],[Shape]]+1,shape!A:E,5,0)*Tabela2[[#This Row],[% avanc]]</f>
        <v>3.8776556234191881</v>
      </c>
      <c r="KQ153" s="15">
        <f>Tabela2[[#This Row],[8686,881807]]/Tabela2[[#Headers],[8686,881807]]</f>
        <v>4.4638061269517033E-4</v>
      </c>
      <c r="KR153" s="11">
        <f>Tabela2[[#This Row],[8686,881807]]-KP152</f>
        <v>0</v>
      </c>
      <c r="KS153" s="11">
        <f>(Tabela2[[#This Row],[hora bus]]-H152)*86400</f>
        <v>44.000000227242708</v>
      </c>
      <c r="KT153" s="11">
        <f>Tabela2[[#This Row],[desloc]]/Tabela2[[#This Row],[seconds]]</f>
        <v>0</v>
      </c>
      <c r="KU153" s="11">
        <f>Tabela2[[#This Row],[spd m/s]]*3.6</f>
        <v>0</v>
      </c>
      <c r="KV153" s="23"/>
      <c r="KW153" s="22">
        <f t="shared" si="36"/>
        <v>0</v>
      </c>
      <c r="KX153" s="23">
        <f t="shared" si="37"/>
        <v>0.5</v>
      </c>
      <c r="KY153" s="23">
        <f t="shared" si="38"/>
        <v>1</v>
      </c>
      <c r="KZ153" s="23">
        <f t="shared" si="39"/>
        <v>12</v>
      </c>
      <c r="LA153" s="23">
        <f t="shared" si="40"/>
        <v>0</v>
      </c>
      <c r="LB153" s="23">
        <f t="shared" si="41"/>
        <v>1</v>
      </c>
      <c r="LC153" s="23">
        <f t="shared" si="42"/>
        <v>12</v>
      </c>
      <c r="LD153" s="23">
        <f t="shared" si="43"/>
        <v>0</v>
      </c>
      <c r="LE153" s="23">
        <f t="shared" si="44"/>
        <v>3.8776556234191881</v>
      </c>
      <c r="LF153" s="22">
        <f t="shared" si="53"/>
        <v>0</v>
      </c>
      <c r="LG153" s="23">
        <f t="shared" si="45"/>
        <v>0.5</v>
      </c>
      <c r="LH153" s="23">
        <f t="shared" si="46"/>
        <v>0.5</v>
      </c>
      <c r="LI153" s="23">
        <f t="shared" si="47"/>
        <v>8544.8116110658502</v>
      </c>
      <c r="LJ153" s="23">
        <f t="shared" si="48"/>
        <v>3.8776556234191881</v>
      </c>
      <c r="LK153" s="23">
        <f t="shared" si="49"/>
        <v>0.5</v>
      </c>
      <c r="LL153" s="23">
        <f t="shared" si="50"/>
        <v>0</v>
      </c>
      <c r="LM153" s="23">
        <f t="shared" si="51"/>
        <v>1</v>
      </c>
      <c r="LN153" s="23">
        <f t="shared" si="52"/>
        <v>1</v>
      </c>
    </row>
    <row r="154" spans="1:326" x14ac:dyDescent="0.25">
      <c r="A154" s="22">
        <v>143</v>
      </c>
      <c r="B154" s="22">
        <v>1</v>
      </c>
      <c r="C154" s="23" t="s">
        <v>1448</v>
      </c>
      <c r="D154" s="22">
        <v>332</v>
      </c>
      <c r="E154" s="24">
        <v>0.92569444444444449</v>
      </c>
      <c r="F154" s="23" t="s">
        <v>721</v>
      </c>
      <c r="G154" s="23" t="b">
        <v>1</v>
      </c>
      <c r="H154" s="25">
        <v>43538.925613425927</v>
      </c>
      <c r="I154" s="26" t="s">
        <v>681</v>
      </c>
      <c r="J154" s="23" t="s">
        <v>682</v>
      </c>
      <c r="K154" s="11">
        <f>IF(AND(Tabela2[[#This Row],[hora bus]]=H153,Tabela2[[#This Row],[lat bus]]=I153,Tabela2[[#This Row],[lon bus]]=J153),1,0)</f>
        <v>0</v>
      </c>
      <c r="L154" s="23"/>
      <c r="M154" s="11">
        <v>288</v>
      </c>
      <c r="N154" s="11">
        <v>0.83458663983971793</v>
      </c>
      <c r="O154" s="11">
        <v>1.3984196839489078</v>
      </c>
      <c r="P154" s="11">
        <v>9.4267941257220311</v>
      </c>
      <c r="Q154" s="11">
        <v>19.688773108132185</v>
      </c>
      <c r="R154" s="11">
        <v>75.195397337780264</v>
      </c>
      <c r="S154" s="11">
        <v>159.30451526494889</v>
      </c>
      <c r="T154" s="11">
        <v>180.18195583801287</v>
      </c>
      <c r="U154" s="11">
        <v>199.79338924508923</v>
      </c>
      <c r="V154" s="11">
        <v>211.09716553928146</v>
      </c>
      <c r="W154" s="11">
        <v>227.14293750271159</v>
      </c>
      <c r="X154" s="11">
        <v>239.59169647723874</v>
      </c>
      <c r="Y154" s="11">
        <v>250.11206903549589</v>
      </c>
      <c r="Z154" s="11">
        <v>275.30364977201225</v>
      </c>
      <c r="AA154" s="11">
        <v>294.46895517304961</v>
      </c>
      <c r="AB154" s="11">
        <v>320.19106785367666</v>
      </c>
      <c r="AC154" s="11">
        <v>332.17949791971603</v>
      </c>
      <c r="AD154" s="11">
        <v>348.04076670293443</v>
      </c>
      <c r="AE154" s="11">
        <v>372.23091522388552</v>
      </c>
      <c r="AF154" s="11">
        <v>373.05585750378327</v>
      </c>
      <c r="AG154" s="11">
        <v>433.84569918205443</v>
      </c>
      <c r="AH154" s="11">
        <v>469.02374511556127</v>
      </c>
      <c r="AI154" s="11">
        <v>499.67607388344703</v>
      </c>
      <c r="AJ154" s="11">
        <v>523.47830821792434</v>
      </c>
      <c r="AK154" s="11">
        <v>544.81141607945688</v>
      </c>
      <c r="AL154" s="11">
        <v>559.9004097040812</v>
      </c>
      <c r="AM154" s="11">
        <v>585.98771261657532</v>
      </c>
      <c r="AN154" s="11">
        <v>594.50788944836063</v>
      </c>
      <c r="AO154" s="11">
        <v>599.8950753359245</v>
      </c>
      <c r="AP154" s="11">
        <v>602.43355425919754</v>
      </c>
      <c r="AQ154" s="11">
        <v>609.53499398530153</v>
      </c>
      <c r="AR154" s="11">
        <v>609.5933977620092</v>
      </c>
      <c r="AS154" s="11">
        <v>603.71880286526709</v>
      </c>
      <c r="AT154" s="11">
        <v>609.45835281434404</v>
      </c>
      <c r="AU154" s="11">
        <v>613.60649452394352</v>
      </c>
      <c r="AV154" s="11">
        <v>605.61020293550882</v>
      </c>
      <c r="AW154" s="11">
        <v>608.32810058706082</v>
      </c>
      <c r="AX154" s="11">
        <v>622.97194103037293</v>
      </c>
      <c r="AY154" s="11">
        <v>642.28327131710535</v>
      </c>
      <c r="AZ154" s="11">
        <v>665.20596166221469</v>
      </c>
      <c r="BA154" s="11">
        <v>691.17393543887101</v>
      </c>
      <c r="BB154" s="11">
        <v>724.84333895562133</v>
      </c>
      <c r="BC154" s="11">
        <v>773.63812755161598</v>
      </c>
      <c r="BD154" s="11">
        <v>844.46226035941891</v>
      </c>
      <c r="BE154" s="11">
        <v>911.23618194706376</v>
      </c>
      <c r="BF154" s="11">
        <v>932.86527223275039</v>
      </c>
      <c r="BG154" s="11">
        <v>958.04135839229252</v>
      </c>
      <c r="BH154" s="11">
        <v>1001.7149381650798</v>
      </c>
      <c r="BI154" s="11">
        <v>1024.9959211584271</v>
      </c>
      <c r="BJ154" s="11">
        <v>1048.1727764714142</v>
      </c>
      <c r="BK154" s="11">
        <v>1080.0184074949607</v>
      </c>
      <c r="BL154" s="11">
        <v>1163.4808684345098</v>
      </c>
      <c r="BM154" s="11">
        <v>1429.3703496024175</v>
      </c>
      <c r="BN154" s="11">
        <v>1610.1385446972781</v>
      </c>
      <c r="BO154" s="11">
        <v>1664.0038873728233</v>
      </c>
      <c r="BP154" s="11">
        <v>1794.1242484398404</v>
      </c>
      <c r="BQ154" s="11">
        <v>1818.9378647754288</v>
      </c>
      <c r="BR154" s="11">
        <v>1920.5792764721948</v>
      </c>
      <c r="BS154" s="11">
        <v>2023.456323096907</v>
      </c>
      <c r="BT154" s="11">
        <v>2062.7199622631242</v>
      </c>
      <c r="BU154" s="11">
        <v>2093.7864244056359</v>
      </c>
      <c r="BV154" s="11">
        <v>2172.8574253488505</v>
      </c>
      <c r="BW154" s="11">
        <v>2191.8290547309048</v>
      </c>
      <c r="BX154" s="11">
        <v>2295.4935471481876</v>
      </c>
      <c r="BY154" s="11">
        <v>2324.6369620900828</v>
      </c>
      <c r="BZ154" s="11">
        <v>2412.5365562142952</v>
      </c>
      <c r="CA154" s="11">
        <v>2432.6327643351483</v>
      </c>
      <c r="CB154" s="11">
        <v>2466.8518007263533</v>
      </c>
      <c r="CC154" s="11">
        <v>2515.2508761381587</v>
      </c>
      <c r="CD154" s="11">
        <v>2622.1218445308405</v>
      </c>
      <c r="CE154" s="11">
        <v>2708.3090496803202</v>
      </c>
      <c r="CF154" s="11">
        <v>2796.8178431894862</v>
      </c>
      <c r="CG154" s="11">
        <v>2873.8082765070517</v>
      </c>
      <c r="CH154" s="11">
        <v>3061.6775590172806</v>
      </c>
      <c r="CI154" s="11">
        <v>3133.3825096557152</v>
      </c>
      <c r="CJ154" s="11">
        <v>3320.0285201183906</v>
      </c>
      <c r="CK154" s="11">
        <v>3391.2986814978881</v>
      </c>
      <c r="CL154" s="11">
        <v>3478.6413522149041</v>
      </c>
      <c r="CM154" s="11">
        <v>3505.4667594392477</v>
      </c>
      <c r="CN154" s="11">
        <v>3552.1278475871927</v>
      </c>
      <c r="CO154" s="11">
        <v>3608.1458168222821</v>
      </c>
      <c r="CP154" s="11">
        <v>3687.4332746012733</v>
      </c>
      <c r="CQ154" s="11">
        <v>3737.1928476528274</v>
      </c>
      <c r="CR154" s="11">
        <v>3929.1744458657076</v>
      </c>
      <c r="CS154" s="11">
        <v>4104.0052570842136</v>
      </c>
      <c r="CT154" s="11">
        <v>4176.4577406368426</v>
      </c>
      <c r="CU154" s="11">
        <v>4203.4628929622522</v>
      </c>
      <c r="CV154" s="11">
        <v>4243.0993420587138</v>
      </c>
      <c r="CW154" s="11">
        <v>4338.9296512059445</v>
      </c>
      <c r="CX154" s="11">
        <v>4464.5231926731885</v>
      </c>
      <c r="CY154" s="11">
        <v>4524.2760657256158</v>
      </c>
      <c r="CZ154" s="11">
        <v>4578.6984197787751</v>
      </c>
      <c r="DA154" s="11">
        <v>4625.9862234456259</v>
      </c>
      <c r="DB154" s="11">
        <v>4670.5685961378485</v>
      </c>
      <c r="DC154" s="11">
        <v>4713.1890396674316</v>
      </c>
      <c r="DD154" s="11">
        <v>4798.4137717572912</v>
      </c>
      <c r="DE154" s="11">
        <v>4807.037159512015</v>
      </c>
      <c r="DF154" s="11">
        <v>4833.3595568537676</v>
      </c>
      <c r="DG154" s="11">
        <v>4837.4660928582471</v>
      </c>
      <c r="DH154" s="11">
        <v>4868.9105840188495</v>
      </c>
      <c r="DI154" s="11">
        <v>4890.8441073800923</v>
      </c>
      <c r="DJ154" s="11">
        <v>4933.7892254471935</v>
      </c>
      <c r="DK154" s="11">
        <v>5000.7579650678817</v>
      </c>
      <c r="DL154" s="11">
        <v>5355.0982520495172</v>
      </c>
      <c r="DM154" s="11">
        <v>5481.4636259201425</v>
      </c>
      <c r="DN154" s="11">
        <v>5566.547527242612</v>
      </c>
      <c r="DO154" s="11">
        <v>5659.2630610073802</v>
      </c>
      <c r="DP154" s="11">
        <v>5693.1558385127737</v>
      </c>
      <c r="DQ154" s="11">
        <v>5776.9445825899438</v>
      </c>
      <c r="DR154" s="11">
        <v>5792.6247187292447</v>
      </c>
      <c r="DS154" s="11">
        <v>5803.4741841190025</v>
      </c>
      <c r="DT154" s="11">
        <v>5813.7715248560444</v>
      </c>
      <c r="DU154" s="11">
        <v>5824.9346720622971</v>
      </c>
      <c r="DV154" s="11">
        <v>5825.1745121438535</v>
      </c>
      <c r="DW154" s="11">
        <v>5821.2504329611656</v>
      </c>
      <c r="DX154" s="11">
        <v>5744.9467721272558</v>
      </c>
      <c r="DY154" s="11">
        <v>5825.3656271915142</v>
      </c>
      <c r="DZ154" s="11">
        <v>5822.8710960649087</v>
      </c>
      <c r="EA154" s="11">
        <v>5848.1092840949059</v>
      </c>
      <c r="EB154" s="11">
        <v>5986.6876289379934</v>
      </c>
      <c r="EC154" s="11">
        <v>6020.0909995452303</v>
      </c>
      <c r="ED154" s="11">
        <v>6207.0095294329822</v>
      </c>
      <c r="EE154" s="11">
        <v>6268.6393389472287</v>
      </c>
      <c r="EF154" s="11">
        <v>6478.5792596829533</v>
      </c>
      <c r="EG154" s="11">
        <v>6641.8090630503166</v>
      </c>
      <c r="EH154" s="11">
        <v>6783.6444952193469</v>
      </c>
      <c r="EI154" s="11">
        <v>6896.9965306641579</v>
      </c>
      <c r="EJ154" s="11">
        <v>6959.1088579445704</v>
      </c>
      <c r="EK154" s="11">
        <v>7002.153431776841</v>
      </c>
      <c r="EL154" s="11">
        <v>7073.1953672712252</v>
      </c>
      <c r="EM154" s="11">
        <v>7075.3262845401323</v>
      </c>
      <c r="EN154" s="11">
        <v>7151.6879619664223</v>
      </c>
      <c r="EO154" s="11">
        <v>7240.8180322916714</v>
      </c>
      <c r="EP154" s="11">
        <v>7286.4661372792516</v>
      </c>
      <c r="EQ154" s="11">
        <v>7427.4147993236202</v>
      </c>
      <c r="ER154" s="11">
        <v>7503.528752018271</v>
      </c>
      <c r="ES154" s="11">
        <v>7641.9445001082595</v>
      </c>
      <c r="ET154" s="11">
        <v>7706.9969287432486</v>
      </c>
      <c r="EU154" s="11">
        <v>7783.839371621817</v>
      </c>
      <c r="EV154" s="11">
        <v>7848.003579749442</v>
      </c>
      <c r="EW154" s="11">
        <v>7920.0502191520318</v>
      </c>
      <c r="EX154" s="11">
        <v>8170.1976758281144</v>
      </c>
      <c r="EY154" s="11">
        <v>8253.8507761105539</v>
      </c>
      <c r="EZ154" s="11">
        <v>8427.0913450311855</v>
      </c>
      <c r="FA154" s="11">
        <v>8594.2438038042274</v>
      </c>
      <c r="FB154" s="11">
        <v>8676.6840382255305</v>
      </c>
      <c r="FC154" s="11">
        <v>8717.7247633272764</v>
      </c>
      <c r="FD154" s="11">
        <v>8771.4739760100674</v>
      </c>
      <c r="FE154" s="11">
        <v>8893.6135699383703</v>
      </c>
      <c r="FF154" s="11">
        <v>9065.0338004001496</v>
      </c>
      <c r="FG154" s="11">
        <v>9089.4518895774327</v>
      </c>
      <c r="FH154" s="11">
        <v>9132.4613225008943</v>
      </c>
      <c r="FI154" s="11">
        <v>9213.2517811949929</v>
      </c>
      <c r="FJ154" s="11">
        <v>9258.5529202091093</v>
      </c>
      <c r="FK154" s="11">
        <v>9276.9443705762678</v>
      </c>
      <c r="FL154" s="11">
        <v>9293.0114538271737</v>
      </c>
      <c r="FM154" s="11">
        <v>9300.2906392708373</v>
      </c>
      <c r="FN154" s="11">
        <v>9335.0232682876049</v>
      </c>
      <c r="FO154" s="11">
        <v>9357.4087411423534</v>
      </c>
      <c r="FP154" s="11">
        <v>9382.7990856108881</v>
      </c>
      <c r="FQ154" s="11">
        <v>9409.1385400335821</v>
      </c>
      <c r="FR154" s="11">
        <v>9421.1906549559717</v>
      </c>
      <c r="FS154" s="11">
        <v>9466.7581936920196</v>
      </c>
      <c r="FT154" s="11">
        <v>9539.1484753576369</v>
      </c>
      <c r="FU154" s="11">
        <v>9641.6738222451222</v>
      </c>
      <c r="FV154" s="11">
        <v>9779.017950426427</v>
      </c>
      <c r="FW154" s="11">
        <v>9821.434220159681</v>
      </c>
      <c r="FX154" s="11">
        <v>9838.135513969115</v>
      </c>
      <c r="FY154" s="11">
        <v>9857.4286615768779</v>
      </c>
      <c r="FZ154" s="11">
        <v>9874.2452191986067</v>
      </c>
      <c r="GA154" s="11">
        <v>9901.4547819486997</v>
      </c>
      <c r="GB154" s="11">
        <v>9922.9819174009899</v>
      </c>
      <c r="GC154" s="11">
        <v>9954.0976258923893</v>
      </c>
      <c r="GD154" s="11">
        <v>9988.1420165077998</v>
      </c>
      <c r="GE154" s="11">
        <v>10012.938672110253</v>
      </c>
      <c r="GF154" s="11">
        <v>10033.595547162446</v>
      </c>
      <c r="GG154" s="11">
        <v>10046.287288510401</v>
      </c>
      <c r="GH154" s="11">
        <v>10058.930188944694</v>
      </c>
      <c r="GI154" s="11">
        <v>10061.685839773543</v>
      </c>
      <c r="GJ154" s="11">
        <v>10069.693000556052</v>
      </c>
      <c r="GK154" s="11">
        <v>10072.225767656042</v>
      </c>
      <c r="GL154" s="11">
        <v>10085.43100008395</v>
      </c>
      <c r="GM154" s="11">
        <v>10068.550239778924</v>
      </c>
      <c r="GN154" s="11">
        <v>10074.736454623482</v>
      </c>
      <c r="GO154" s="11">
        <v>10079.642576567499</v>
      </c>
      <c r="GP154" s="11">
        <v>10084.992936379438</v>
      </c>
      <c r="GQ154" s="11">
        <v>10135.150250812301</v>
      </c>
      <c r="GR154" s="11">
        <v>10245.248897921485</v>
      </c>
      <c r="GS154" s="11">
        <v>10388.066699844365</v>
      </c>
      <c r="GT154" s="11">
        <v>10449.516134437868</v>
      </c>
      <c r="GU154" s="11">
        <v>10467.896842447322</v>
      </c>
      <c r="GV154" s="11">
        <v>10492.830609653456</v>
      </c>
      <c r="GW154" s="11">
        <v>10519.601462543904</v>
      </c>
      <c r="GX154" s="11">
        <v>10547.440830723548</v>
      </c>
      <c r="GY154" s="11">
        <v>10567.944609991304</v>
      </c>
      <c r="GZ154" s="11">
        <v>10713.159231175461</v>
      </c>
      <c r="HA154" s="11">
        <v>10734.226971408629</v>
      </c>
      <c r="HB154" s="11">
        <v>10749.920198918937</v>
      </c>
      <c r="HC154" s="11">
        <v>10766.345728825368</v>
      </c>
      <c r="HD154" s="11">
        <v>10778.514271849044</v>
      </c>
      <c r="HE154" s="11">
        <v>10786.519833673112</v>
      </c>
      <c r="HF154" s="11">
        <v>10772.164055953479</v>
      </c>
      <c r="HG154" s="11">
        <v>10808.0281462408</v>
      </c>
      <c r="HH154" s="11">
        <v>10805.218393617286</v>
      </c>
      <c r="HI154" s="11">
        <v>10824.937222917126</v>
      </c>
      <c r="HJ154" s="11">
        <v>10829.478183856889</v>
      </c>
      <c r="HK154" s="11">
        <v>10815.249208961885</v>
      </c>
      <c r="HL154" s="11">
        <v>10801.9635334499</v>
      </c>
      <c r="HM154" s="11">
        <v>10748.055877674638</v>
      </c>
      <c r="HN154" s="11">
        <v>10675.226257243699</v>
      </c>
      <c r="HO154" s="11">
        <v>10616.797962526314</v>
      </c>
      <c r="HP154" s="11">
        <v>10624.131374686811</v>
      </c>
      <c r="HQ154" s="11">
        <v>10611.127200117844</v>
      </c>
      <c r="HR154" s="11">
        <v>10507.120910763781</v>
      </c>
      <c r="HS154" s="11">
        <v>10501.959530384433</v>
      </c>
      <c r="HT154" s="11">
        <v>10503.380998434217</v>
      </c>
      <c r="HU154" s="11">
        <v>10459.233620469293</v>
      </c>
      <c r="HV154" s="11">
        <v>10453.396412270602</v>
      </c>
      <c r="HW154" s="11">
        <v>10453.196700018136</v>
      </c>
      <c r="HX154" s="11">
        <v>10458.037755011774</v>
      </c>
      <c r="HY154" s="11">
        <v>10464.465320736488</v>
      </c>
      <c r="HZ154" s="11">
        <v>10463.582721919323</v>
      </c>
      <c r="IA154" s="11">
        <v>10555.599234303039</v>
      </c>
      <c r="IB154" s="11">
        <v>10665.179016159778</v>
      </c>
      <c r="IC154" s="11">
        <v>10699.461477296431</v>
      </c>
      <c r="ID154" s="11">
        <v>10734.401411436105</v>
      </c>
      <c r="IE154" s="11">
        <v>10764.842637469441</v>
      </c>
      <c r="IF154" s="11">
        <v>10788.809487309522</v>
      </c>
      <c r="IG154" s="11">
        <v>10893.508794984076</v>
      </c>
      <c r="IH154" s="11">
        <v>10919.815974389829</v>
      </c>
      <c r="II154" s="11">
        <v>10956.832605345633</v>
      </c>
      <c r="IJ154" s="11">
        <v>10989.666307677073</v>
      </c>
      <c r="IK154" s="11">
        <v>11038.487673130592</v>
      </c>
      <c r="IL154" s="11">
        <v>11075.926791218846</v>
      </c>
      <c r="IM154" s="11">
        <v>11116.926617451812</v>
      </c>
      <c r="IN154" s="11">
        <v>11177.721404388481</v>
      </c>
      <c r="IO154" s="11">
        <v>11312.276911003804</v>
      </c>
      <c r="IP154" s="11">
        <v>11343.632583027649</v>
      </c>
      <c r="IQ154" s="11">
        <v>11342.116648052108</v>
      </c>
      <c r="IR154" s="11">
        <v>11389.92538944361</v>
      </c>
      <c r="IS154" s="11">
        <v>11451.607982184751</v>
      </c>
      <c r="IT154" s="11">
        <v>11488.088840226816</v>
      </c>
      <c r="IU154" s="11">
        <v>11509.229065980831</v>
      </c>
      <c r="IV154" s="11">
        <v>11525.566108350193</v>
      </c>
      <c r="IW154" s="11">
        <v>11530.894620254085</v>
      </c>
      <c r="IX154" s="11">
        <v>11540.412080816301</v>
      </c>
      <c r="IY154" s="11">
        <v>11559.767237170692</v>
      </c>
      <c r="IZ154" s="11">
        <v>11598.021107070694</v>
      </c>
      <c r="JA154" s="11">
        <v>11644.276268095444</v>
      </c>
      <c r="JB154" s="11">
        <v>11732.382922355064</v>
      </c>
      <c r="JC154" s="11">
        <v>11840.096435748903</v>
      </c>
      <c r="JD154" s="11">
        <v>11921.442572214779</v>
      </c>
      <c r="JE154" s="11">
        <v>11941.96712556025</v>
      </c>
      <c r="JF154" s="11">
        <v>11957.586502006563</v>
      </c>
      <c r="JG154" s="11">
        <v>11960.440759779864</v>
      </c>
      <c r="JH154" s="11">
        <v>12043.869779985902</v>
      </c>
      <c r="JI154" s="11">
        <v>12090.828793968145</v>
      </c>
      <c r="JJ154" s="11">
        <v>12099.207356850964</v>
      </c>
      <c r="JK154" s="11">
        <v>12064.187835913004</v>
      </c>
      <c r="JL154" s="11">
        <v>12106.644589823976</v>
      </c>
      <c r="JM154" s="11">
        <v>12102.558724647608</v>
      </c>
      <c r="JN154" s="11">
        <v>12044.349310296213</v>
      </c>
      <c r="JO154" s="11">
        <v>12147.414606839688</v>
      </c>
      <c r="JP154" s="11">
        <v>12239.360545986052</v>
      </c>
      <c r="JQ154" s="11">
        <v>12252.546981648733</v>
      </c>
      <c r="JR154" s="11">
        <v>12299.233013174477</v>
      </c>
      <c r="JS154" s="11">
        <v>12339.324485688019</v>
      </c>
      <c r="JT154" s="11">
        <v>12471.100725768529</v>
      </c>
      <c r="JU154" s="11">
        <v>12532.427515146897</v>
      </c>
      <c r="JV154" s="11">
        <v>12507.673831402115</v>
      </c>
      <c r="JW154" s="11">
        <v>12457.455614308014</v>
      </c>
      <c r="JX154" s="11">
        <v>12464.355269788801</v>
      </c>
      <c r="JY154" s="11">
        <v>12461.100810222477</v>
      </c>
      <c r="JZ154" s="11">
        <v>12451.973772389019</v>
      </c>
      <c r="KA154" s="11">
        <v>12446.429094667041</v>
      </c>
      <c r="KB154" s="11">
        <v>12443.001658813047</v>
      </c>
      <c r="KC154" s="11">
        <v>12431.24054046872</v>
      </c>
      <c r="KD154" s="11">
        <v>12416.702930404357</v>
      </c>
      <c r="KE154" s="11">
        <v>12412.520930932924</v>
      </c>
      <c r="KF154" s="11">
        <v>12419.790417483538</v>
      </c>
      <c r="KG154" s="11">
        <v>12419.406267517794</v>
      </c>
      <c r="KH154" s="11">
        <v>12431.932074979568</v>
      </c>
      <c r="KI154" s="11">
        <v>12428.799040342261</v>
      </c>
      <c r="KJ154" s="11">
        <v>12446.273580137449</v>
      </c>
      <c r="KK154" s="11">
        <v>12447.956030445448</v>
      </c>
      <c r="KL154" s="23"/>
      <c r="KM154" s="11">
        <f>SMALL(Tabela2[[#This Row],[1]:[285]],1)</f>
        <v>0.83458663983971793</v>
      </c>
      <c r="KN154" s="11">
        <f>MATCH(Tabela2[[#This Row],[1° menor]],Tabela2[[#This Row],[1]:[285]],0)</f>
        <v>1</v>
      </c>
      <c r="KO15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54" s="11">
        <f>VLOOKUP(Tabela2[[#This Row],[Shape]],shape!A:D,4,0)+VLOOKUP(Tabela2[[#This Row],[Shape]]+1,shape!A:E,5,0)*Tabela2[[#This Row],[% avanc]]</f>
        <v>3.8776556234191881</v>
      </c>
      <c r="KQ154" s="15">
        <f>Tabela2[[#This Row],[8686,881807]]/Tabela2[[#Headers],[8686,881807]]</f>
        <v>4.4638061269517033E-4</v>
      </c>
      <c r="KR154" s="11">
        <f>Tabela2[[#This Row],[8686,881807]]-KP153</f>
        <v>0</v>
      </c>
      <c r="KS154" s="11">
        <f>(Tabela2[[#This Row],[hora bus]]-H153)*86400</f>
        <v>46.000000066123903</v>
      </c>
      <c r="KT154" s="11">
        <f>Tabela2[[#This Row],[desloc]]/Tabela2[[#This Row],[seconds]]</f>
        <v>0</v>
      </c>
      <c r="KU154" s="11">
        <f>Tabela2[[#This Row],[spd m/s]]*3.6</f>
        <v>0</v>
      </c>
      <c r="KV154" s="23"/>
      <c r="KW154" s="22">
        <f t="shared" si="36"/>
        <v>0</v>
      </c>
      <c r="KX154" s="23">
        <f t="shared" si="37"/>
        <v>0.5</v>
      </c>
      <c r="KY154" s="23">
        <f t="shared" si="38"/>
        <v>1</v>
      </c>
      <c r="KZ154" s="23">
        <f t="shared" si="39"/>
        <v>11</v>
      </c>
      <c r="LA154" s="23">
        <f t="shared" si="40"/>
        <v>0</v>
      </c>
      <c r="LB154" s="23">
        <f t="shared" si="41"/>
        <v>1</v>
      </c>
      <c r="LC154" s="23">
        <f t="shared" si="42"/>
        <v>11</v>
      </c>
      <c r="LD154" s="23">
        <f t="shared" si="43"/>
        <v>0</v>
      </c>
      <c r="LE154" s="23">
        <f t="shared" si="44"/>
        <v>3.8776556234191881</v>
      </c>
      <c r="LF154" s="22">
        <f t="shared" si="53"/>
        <v>0</v>
      </c>
      <c r="LG154" s="23">
        <f t="shared" si="45"/>
        <v>0.5</v>
      </c>
      <c r="LH154" s="23">
        <f t="shared" si="46"/>
        <v>0.5</v>
      </c>
      <c r="LI154" s="23">
        <f t="shared" si="47"/>
        <v>8544.8116110658502</v>
      </c>
      <c r="LJ154" s="23">
        <f t="shared" si="48"/>
        <v>3.8776556234191881</v>
      </c>
      <c r="LK154" s="23">
        <f t="shared" si="49"/>
        <v>0.5</v>
      </c>
      <c r="LL154" s="23">
        <f t="shared" si="50"/>
        <v>0</v>
      </c>
      <c r="LM154" s="23">
        <f t="shared" si="51"/>
        <v>1</v>
      </c>
      <c r="LN154" s="23">
        <f t="shared" si="52"/>
        <v>1</v>
      </c>
    </row>
    <row r="155" spans="1:326" x14ac:dyDescent="0.25">
      <c r="A155" s="22">
        <v>144</v>
      </c>
      <c r="B155" s="22">
        <v>1</v>
      </c>
      <c r="C155" s="23" t="s">
        <v>1449</v>
      </c>
      <c r="D155" s="22">
        <v>332</v>
      </c>
      <c r="E155" s="24">
        <v>0.92569444444444449</v>
      </c>
      <c r="F155" s="23" t="s">
        <v>721</v>
      </c>
      <c r="G155" s="23" t="b">
        <v>1</v>
      </c>
      <c r="H155" s="25">
        <v>43538.926122685189</v>
      </c>
      <c r="I155" s="26" t="s">
        <v>681</v>
      </c>
      <c r="J155" s="23" t="s">
        <v>682</v>
      </c>
      <c r="K155" s="11">
        <f>IF(AND(Tabela2[[#This Row],[hora bus]]=H154,Tabela2[[#This Row],[lat bus]]=I154,Tabela2[[#This Row],[lon bus]]=J154),1,0)</f>
        <v>0</v>
      </c>
      <c r="L155" s="23"/>
      <c r="M155" s="11">
        <v>291</v>
      </c>
      <c r="N155" s="11">
        <v>0.83458663983971793</v>
      </c>
      <c r="O155" s="11">
        <v>1.3984196839489078</v>
      </c>
      <c r="P155" s="11">
        <v>9.4267941257220311</v>
      </c>
      <c r="Q155" s="11">
        <v>19.688773108132185</v>
      </c>
      <c r="R155" s="11">
        <v>75.195397337780264</v>
      </c>
      <c r="S155" s="11">
        <v>159.30451526494889</v>
      </c>
      <c r="T155" s="11">
        <v>180.18195583801287</v>
      </c>
      <c r="U155" s="11">
        <v>199.79338924508923</v>
      </c>
      <c r="V155" s="11">
        <v>211.09716553928146</v>
      </c>
      <c r="W155" s="11">
        <v>227.14293750271159</v>
      </c>
      <c r="X155" s="11">
        <v>239.59169647723874</v>
      </c>
      <c r="Y155" s="11">
        <v>250.11206903549589</v>
      </c>
      <c r="Z155" s="11">
        <v>275.30364977201225</v>
      </c>
      <c r="AA155" s="11">
        <v>294.46895517304961</v>
      </c>
      <c r="AB155" s="11">
        <v>320.19106785367666</v>
      </c>
      <c r="AC155" s="11">
        <v>332.17949791971603</v>
      </c>
      <c r="AD155" s="11">
        <v>348.04076670293443</v>
      </c>
      <c r="AE155" s="11">
        <v>372.23091522388552</v>
      </c>
      <c r="AF155" s="11">
        <v>373.05585750378327</v>
      </c>
      <c r="AG155" s="11">
        <v>433.84569918205443</v>
      </c>
      <c r="AH155" s="11">
        <v>469.02374511556127</v>
      </c>
      <c r="AI155" s="11">
        <v>499.67607388344703</v>
      </c>
      <c r="AJ155" s="11">
        <v>523.47830821792434</v>
      </c>
      <c r="AK155" s="11">
        <v>544.81141607945688</v>
      </c>
      <c r="AL155" s="11">
        <v>559.9004097040812</v>
      </c>
      <c r="AM155" s="11">
        <v>585.98771261657532</v>
      </c>
      <c r="AN155" s="11">
        <v>594.50788944836063</v>
      </c>
      <c r="AO155" s="11">
        <v>599.8950753359245</v>
      </c>
      <c r="AP155" s="11">
        <v>602.43355425919754</v>
      </c>
      <c r="AQ155" s="11">
        <v>609.53499398530153</v>
      </c>
      <c r="AR155" s="11">
        <v>609.5933977620092</v>
      </c>
      <c r="AS155" s="11">
        <v>603.71880286526709</v>
      </c>
      <c r="AT155" s="11">
        <v>609.45835281434404</v>
      </c>
      <c r="AU155" s="11">
        <v>613.60649452394352</v>
      </c>
      <c r="AV155" s="11">
        <v>605.61020293550882</v>
      </c>
      <c r="AW155" s="11">
        <v>608.32810058706082</v>
      </c>
      <c r="AX155" s="11">
        <v>622.97194103037293</v>
      </c>
      <c r="AY155" s="11">
        <v>642.28327131710535</v>
      </c>
      <c r="AZ155" s="11">
        <v>665.20596166221469</v>
      </c>
      <c r="BA155" s="11">
        <v>691.17393543887101</v>
      </c>
      <c r="BB155" s="11">
        <v>724.84333895562133</v>
      </c>
      <c r="BC155" s="11">
        <v>773.63812755161598</v>
      </c>
      <c r="BD155" s="11">
        <v>844.46226035941891</v>
      </c>
      <c r="BE155" s="11">
        <v>911.23618194706376</v>
      </c>
      <c r="BF155" s="11">
        <v>932.86527223275039</v>
      </c>
      <c r="BG155" s="11">
        <v>958.04135839229252</v>
      </c>
      <c r="BH155" s="11">
        <v>1001.7149381650798</v>
      </c>
      <c r="BI155" s="11">
        <v>1024.9959211584271</v>
      </c>
      <c r="BJ155" s="11">
        <v>1048.1727764714142</v>
      </c>
      <c r="BK155" s="11">
        <v>1080.0184074949607</v>
      </c>
      <c r="BL155" s="11">
        <v>1163.4808684345098</v>
      </c>
      <c r="BM155" s="11">
        <v>1429.3703496024175</v>
      </c>
      <c r="BN155" s="11">
        <v>1610.1385446972781</v>
      </c>
      <c r="BO155" s="11">
        <v>1664.0038873728233</v>
      </c>
      <c r="BP155" s="11">
        <v>1794.1242484398404</v>
      </c>
      <c r="BQ155" s="11">
        <v>1818.9378647754288</v>
      </c>
      <c r="BR155" s="11">
        <v>1920.5792764721948</v>
      </c>
      <c r="BS155" s="11">
        <v>2023.456323096907</v>
      </c>
      <c r="BT155" s="11">
        <v>2062.7199622631242</v>
      </c>
      <c r="BU155" s="11">
        <v>2093.7864244056359</v>
      </c>
      <c r="BV155" s="11">
        <v>2172.8574253488505</v>
      </c>
      <c r="BW155" s="11">
        <v>2191.8290547309048</v>
      </c>
      <c r="BX155" s="11">
        <v>2295.4935471481876</v>
      </c>
      <c r="BY155" s="11">
        <v>2324.6369620900828</v>
      </c>
      <c r="BZ155" s="11">
        <v>2412.5365562142952</v>
      </c>
      <c r="CA155" s="11">
        <v>2432.6327643351483</v>
      </c>
      <c r="CB155" s="11">
        <v>2466.8518007263533</v>
      </c>
      <c r="CC155" s="11">
        <v>2515.2508761381587</v>
      </c>
      <c r="CD155" s="11">
        <v>2622.1218445308405</v>
      </c>
      <c r="CE155" s="11">
        <v>2708.3090496803202</v>
      </c>
      <c r="CF155" s="11">
        <v>2796.8178431894862</v>
      </c>
      <c r="CG155" s="11">
        <v>2873.8082765070517</v>
      </c>
      <c r="CH155" s="11">
        <v>3061.6775590172806</v>
      </c>
      <c r="CI155" s="11">
        <v>3133.3825096557152</v>
      </c>
      <c r="CJ155" s="11">
        <v>3320.0285201183906</v>
      </c>
      <c r="CK155" s="11">
        <v>3391.2986814978881</v>
      </c>
      <c r="CL155" s="11">
        <v>3478.6413522149041</v>
      </c>
      <c r="CM155" s="11">
        <v>3505.4667594392477</v>
      </c>
      <c r="CN155" s="11">
        <v>3552.1278475871927</v>
      </c>
      <c r="CO155" s="11">
        <v>3608.1458168222821</v>
      </c>
      <c r="CP155" s="11">
        <v>3687.4332746012733</v>
      </c>
      <c r="CQ155" s="11">
        <v>3737.1928476528274</v>
      </c>
      <c r="CR155" s="11">
        <v>3929.1744458657076</v>
      </c>
      <c r="CS155" s="11">
        <v>4104.0052570842136</v>
      </c>
      <c r="CT155" s="11">
        <v>4176.4577406368426</v>
      </c>
      <c r="CU155" s="11">
        <v>4203.4628929622522</v>
      </c>
      <c r="CV155" s="11">
        <v>4243.0993420587138</v>
      </c>
      <c r="CW155" s="11">
        <v>4338.9296512059445</v>
      </c>
      <c r="CX155" s="11">
        <v>4464.5231926731885</v>
      </c>
      <c r="CY155" s="11">
        <v>4524.2760657256158</v>
      </c>
      <c r="CZ155" s="11">
        <v>4578.6984197787751</v>
      </c>
      <c r="DA155" s="11">
        <v>4625.9862234456259</v>
      </c>
      <c r="DB155" s="11">
        <v>4670.5685961378485</v>
      </c>
      <c r="DC155" s="11">
        <v>4713.1890396674316</v>
      </c>
      <c r="DD155" s="11">
        <v>4798.4137717572912</v>
      </c>
      <c r="DE155" s="11">
        <v>4807.037159512015</v>
      </c>
      <c r="DF155" s="11">
        <v>4833.3595568537676</v>
      </c>
      <c r="DG155" s="11">
        <v>4837.4660928582471</v>
      </c>
      <c r="DH155" s="11">
        <v>4868.9105840188495</v>
      </c>
      <c r="DI155" s="11">
        <v>4890.8441073800923</v>
      </c>
      <c r="DJ155" s="11">
        <v>4933.7892254471935</v>
      </c>
      <c r="DK155" s="11">
        <v>5000.7579650678817</v>
      </c>
      <c r="DL155" s="11">
        <v>5355.0982520495172</v>
      </c>
      <c r="DM155" s="11">
        <v>5481.4636259201425</v>
      </c>
      <c r="DN155" s="11">
        <v>5566.547527242612</v>
      </c>
      <c r="DO155" s="11">
        <v>5659.2630610073802</v>
      </c>
      <c r="DP155" s="11">
        <v>5693.1558385127737</v>
      </c>
      <c r="DQ155" s="11">
        <v>5776.9445825899438</v>
      </c>
      <c r="DR155" s="11">
        <v>5792.6247187292447</v>
      </c>
      <c r="DS155" s="11">
        <v>5803.4741841190025</v>
      </c>
      <c r="DT155" s="11">
        <v>5813.7715248560444</v>
      </c>
      <c r="DU155" s="11">
        <v>5824.9346720622971</v>
      </c>
      <c r="DV155" s="11">
        <v>5825.1745121438535</v>
      </c>
      <c r="DW155" s="11">
        <v>5821.2504329611656</v>
      </c>
      <c r="DX155" s="11">
        <v>5744.9467721272558</v>
      </c>
      <c r="DY155" s="11">
        <v>5825.3656271915142</v>
      </c>
      <c r="DZ155" s="11">
        <v>5822.8710960649087</v>
      </c>
      <c r="EA155" s="11">
        <v>5848.1092840949059</v>
      </c>
      <c r="EB155" s="11">
        <v>5986.6876289379934</v>
      </c>
      <c r="EC155" s="11">
        <v>6020.0909995452303</v>
      </c>
      <c r="ED155" s="11">
        <v>6207.0095294329822</v>
      </c>
      <c r="EE155" s="11">
        <v>6268.6393389472287</v>
      </c>
      <c r="EF155" s="11">
        <v>6478.5792596829533</v>
      </c>
      <c r="EG155" s="11">
        <v>6641.8090630503166</v>
      </c>
      <c r="EH155" s="11">
        <v>6783.6444952193469</v>
      </c>
      <c r="EI155" s="11">
        <v>6896.9965306641579</v>
      </c>
      <c r="EJ155" s="11">
        <v>6959.1088579445704</v>
      </c>
      <c r="EK155" s="11">
        <v>7002.153431776841</v>
      </c>
      <c r="EL155" s="11">
        <v>7073.1953672712252</v>
      </c>
      <c r="EM155" s="11">
        <v>7075.3262845401323</v>
      </c>
      <c r="EN155" s="11">
        <v>7151.6879619664223</v>
      </c>
      <c r="EO155" s="11">
        <v>7240.8180322916714</v>
      </c>
      <c r="EP155" s="11">
        <v>7286.4661372792516</v>
      </c>
      <c r="EQ155" s="11">
        <v>7427.4147993236202</v>
      </c>
      <c r="ER155" s="11">
        <v>7503.528752018271</v>
      </c>
      <c r="ES155" s="11">
        <v>7641.9445001082595</v>
      </c>
      <c r="ET155" s="11">
        <v>7706.9969287432486</v>
      </c>
      <c r="EU155" s="11">
        <v>7783.839371621817</v>
      </c>
      <c r="EV155" s="11">
        <v>7848.003579749442</v>
      </c>
      <c r="EW155" s="11">
        <v>7920.0502191520318</v>
      </c>
      <c r="EX155" s="11">
        <v>8170.1976758281144</v>
      </c>
      <c r="EY155" s="11">
        <v>8253.8507761105539</v>
      </c>
      <c r="EZ155" s="11">
        <v>8427.0913450311855</v>
      </c>
      <c r="FA155" s="11">
        <v>8594.2438038042274</v>
      </c>
      <c r="FB155" s="11">
        <v>8676.6840382255305</v>
      </c>
      <c r="FC155" s="11">
        <v>8717.7247633272764</v>
      </c>
      <c r="FD155" s="11">
        <v>8771.4739760100674</v>
      </c>
      <c r="FE155" s="11">
        <v>8893.6135699383703</v>
      </c>
      <c r="FF155" s="11">
        <v>9065.0338004001496</v>
      </c>
      <c r="FG155" s="11">
        <v>9089.4518895774327</v>
      </c>
      <c r="FH155" s="11">
        <v>9132.4613225008943</v>
      </c>
      <c r="FI155" s="11">
        <v>9213.2517811949929</v>
      </c>
      <c r="FJ155" s="11">
        <v>9258.5529202091093</v>
      </c>
      <c r="FK155" s="11">
        <v>9276.9443705762678</v>
      </c>
      <c r="FL155" s="11">
        <v>9293.0114538271737</v>
      </c>
      <c r="FM155" s="11">
        <v>9300.2906392708373</v>
      </c>
      <c r="FN155" s="11">
        <v>9335.0232682876049</v>
      </c>
      <c r="FO155" s="11">
        <v>9357.4087411423534</v>
      </c>
      <c r="FP155" s="11">
        <v>9382.7990856108881</v>
      </c>
      <c r="FQ155" s="11">
        <v>9409.1385400335821</v>
      </c>
      <c r="FR155" s="11">
        <v>9421.1906549559717</v>
      </c>
      <c r="FS155" s="11">
        <v>9466.7581936920196</v>
      </c>
      <c r="FT155" s="11">
        <v>9539.1484753576369</v>
      </c>
      <c r="FU155" s="11">
        <v>9641.6738222451222</v>
      </c>
      <c r="FV155" s="11">
        <v>9779.017950426427</v>
      </c>
      <c r="FW155" s="11">
        <v>9821.434220159681</v>
      </c>
      <c r="FX155" s="11">
        <v>9838.135513969115</v>
      </c>
      <c r="FY155" s="11">
        <v>9857.4286615768779</v>
      </c>
      <c r="FZ155" s="11">
        <v>9874.2452191986067</v>
      </c>
      <c r="GA155" s="11">
        <v>9901.4547819486997</v>
      </c>
      <c r="GB155" s="11">
        <v>9922.9819174009899</v>
      </c>
      <c r="GC155" s="11">
        <v>9954.0976258923893</v>
      </c>
      <c r="GD155" s="11">
        <v>9988.1420165077998</v>
      </c>
      <c r="GE155" s="11">
        <v>10012.938672110253</v>
      </c>
      <c r="GF155" s="11">
        <v>10033.595547162446</v>
      </c>
      <c r="GG155" s="11">
        <v>10046.287288510401</v>
      </c>
      <c r="GH155" s="11">
        <v>10058.930188944694</v>
      </c>
      <c r="GI155" s="11">
        <v>10061.685839773543</v>
      </c>
      <c r="GJ155" s="11">
        <v>10069.693000556052</v>
      </c>
      <c r="GK155" s="11">
        <v>10072.225767656042</v>
      </c>
      <c r="GL155" s="11">
        <v>10085.43100008395</v>
      </c>
      <c r="GM155" s="11">
        <v>10068.550239778924</v>
      </c>
      <c r="GN155" s="11">
        <v>10074.736454623482</v>
      </c>
      <c r="GO155" s="11">
        <v>10079.642576567499</v>
      </c>
      <c r="GP155" s="11">
        <v>10084.992936379438</v>
      </c>
      <c r="GQ155" s="11">
        <v>10135.150250812301</v>
      </c>
      <c r="GR155" s="11">
        <v>10245.248897921485</v>
      </c>
      <c r="GS155" s="11">
        <v>10388.066699844365</v>
      </c>
      <c r="GT155" s="11">
        <v>10449.516134437868</v>
      </c>
      <c r="GU155" s="11">
        <v>10467.896842447322</v>
      </c>
      <c r="GV155" s="11">
        <v>10492.830609653456</v>
      </c>
      <c r="GW155" s="11">
        <v>10519.601462543904</v>
      </c>
      <c r="GX155" s="11">
        <v>10547.440830723548</v>
      </c>
      <c r="GY155" s="11">
        <v>10567.944609991304</v>
      </c>
      <c r="GZ155" s="11">
        <v>10713.159231175461</v>
      </c>
      <c r="HA155" s="11">
        <v>10734.226971408629</v>
      </c>
      <c r="HB155" s="11">
        <v>10749.920198918937</v>
      </c>
      <c r="HC155" s="11">
        <v>10766.345728825368</v>
      </c>
      <c r="HD155" s="11">
        <v>10778.514271849044</v>
      </c>
      <c r="HE155" s="11">
        <v>10786.519833673112</v>
      </c>
      <c r="HF155" s="11">
        <v>10772.164055953479</v>
      </c>
      <c r="HG155" s="11">
        <v>10808.0281462408</v>
      </c>
      <c r="HH155" s="11">
        <v>10805.218393617286</v>
      </c>
      <c r="HI155" s="11">
        <v>10824.937222917126</v>
      </c>
      <c r="HJ155" s="11">
        <v>10829.478183856889</v>
      </c>
      <c r="HK155" s="11">
        <v>10815.249208961885</v>
      </c>
      <c r="HL155" s="11">
        <v>10801.9635334499</v>
      </c>
      <c r="HM155" s="11">
        <v>10748.055877674638</v>
      </c>
      <c r="HN155" s="11">
        <v>10675.226257243699</v>
      </c>
      <c r="HO155" s="11">
        <v>10616.797962526314</v>
      </c>
      <c r="HP155" s="11">
        <v>10624.131374686811</v>
      </c>
      <c r="HQ155" s="11">
        <v>10611.127200117844</v>
      </c>
      <c r="HR155" s="11">
        <v>10507.120910763781</v>
      </c>
      <c r="HS155" s="11">
        <v>10501.959530384433</v>
      </c>
      <c r="HT155" s="11">
        <v>10503.380998434217</v>
      </c>
      <c r="HU155" s="11">
        <v>10459.233620469293</v>
      </c>
      <c r="HV155" s="11">
        <v>10453.396412270602</v>
      </c>
      <c r="HW155" s="11">
        <v>10453.196700018136</v>
      </c>
      <c r="HX155" s="11">
        <v>10458.037755011774</v>
      </c>
      <c r="HY155" s="11">
        <v>10464.465320736488</v>
      </c>
      <c r="HZ155" s="11">
        <v>10463.582721919323</v>
      </c>
      <c r="IA155" s="11">
        <v>10555.599234303039</v>
      </c>
      <c r="IB155" s="11">
        <v>10665.179016159778</v>
      </c>
      <c r="IC155" s="11">
        <v>10699.461477296431</v>
      </c>
      <c r="ID155" s="11">
        <v>10734.401411436105</v>
      </c>
      <c r="IE155" s="11">
        <v>10764.842637469441</v>
      </c>
      <c r="IF155" s="11">
        <v>10788.809487309522</v>
      </c>
      <c r="IG155" s="11">
        <v>10893.508794984076</v>
      </c>
      <c r="IH155" s="11">
        <v>10919.815974389829</v>
      </c>
      <c r="II155" s="11">
        <v>10956.832605345633</v>
      </c>
      <c r="IJ155" s="11">
        <v>10989.666307677073</v>
      </c>
      <c r="IK155" s="11">
        <v>11038.487673130592</v>
      </c>
      <c r="IL155" s="11">
        <v>11075.926791218846</v>
      </c>
      <c r="IM155" s="11">
        <v>11116.926617451812</v>
      </c>
      <c r="IN155" s="11">
        <v>11177.721404388481</v>
      </c>
      <c r="IO155" s="11">
        <v>11312.276911003804</v>
      </c>
      <c r="IP155" s="11">
        <v>11343.632583027649</v>
      </c>
      <c r="IQ155" s="11">
        <v>11342.116648052108</v>
      </c>
      <c r="IR155" s="11">
        <v>11389.92538944361</v>
      </c>
      <c r="IS155" s="11">
        <v>11451.607982184751</v>
      </c>
      <c r="IT155" s="11">
        <v>11488.088840226816</v>
      </c>
      <c r="IU155" s="11">
        <v>11509.229065980831</v>
      </c>
      <c r="IV155" s="11">
        <v>11525.566108350193</v>
      </c>
      <c r="IW155" s="11">
        <v>11530.894620254085</v>
      </c>
      <c r="IX155" s="11">
        <v>11540.412080816301</v>
      </c>
      <c r="IY155" s="11">
        <v>11559.767237170692</v>
      </c>
      <c r="IZ155" s="11">
        <v>11598.021107070694</v>
      </c>
      <c r="JA155" s="11">
        <v>11644.276268095444</v>
      </c>
      <c r="JB155" s="11">
        <v>11732.382922355064</v>
      </c>
      <c r="JC155" s="11">
        <v>11840.096435748903</v>
      </c>
      <c r="JD155" s="11">
        <v>11921.442572214779</v>
      </c>
      <c r="JE155" s="11">
        <v>11941.96712556025</v>
      </c>
      <c r="JF155" s="11">
        <v>11957.586502006563</v>
      </c>
      <c r="JG155" s="11">
        <v>11960.440759779864</v>
      </c>
      <c r="JH155" s="11">
        <v>12043.869779985902</v>
      </c>
      <c r="JI155" s="11">
        <v>12090.828793968145</v>
      </c>
      <c r="JJ155" s="11">
        <v>12099.207356850964</v>
      </c>
      <c r="JK155" s="11">
        <v>12064.187835913004</v>
      </c>
      <c r="JL155" s="11">
        <v>12106.644589823976</v>
      </c>
      <c r="JM155" s="11">
        <v>12102.558724647608</v>
      </c>
      <c r="JN155" s="11">
        <v>12044.349310296213</v>
      </c>
      <c r="JO155" s="11">
        <v>12147.414606839688</v>
      </c>
      <c r="JP155" s="11">
        <v>12239.360545986052</v>
      </c>
      <c r="JQ155" s="11">
        <v>12252.546981648733</v>
      </c>
      <c r="JR155" s="11">
        <v>12299.233013174477</v>
      </c>
      <c r="JS155" s="11">
        <v>12339.324485688019</v>
      </c>
      <c r="JT155" s="11">
        <v>12471.100725768529</v>
      </c>
      <c r="JU155" s="11">
        <v>12532.427515146897</v>
      </c>
      <c r="JV155" s="11">
        <v>12507.673831402115</v>
      </c>
      <c r="JW155" s="11">
        <v>12457.455614308014</v>
      </c>
      <c r="JX155" s="11">
        <v>12464.355269788801</v>
      </c>
      <c r="JY155" s="11">
        <v>12461.100810222477</v>
      </c>
      <c r="JZ155" s="11">
        <v>12451.973772389019</v>
      </c>
      <c r="KA155" s="11">
        <v>12446.429094667041</v>
      </c>
      <c r="KB155" s="11">
        <v>12443.001658813047</v>
      </c>
      <c r="KC155" s="11">
        <v>12431.24054046872</v>
      </c>
      <c r="KD155" s="11">
        <v>12416.702930404357</v>
      </c>
      <c r="KE155" s="11">
        <v>12412.520930932924</v>
      </c>
      <c r="KF155" s="11">
        <v>12419.790417483538</v>
      </c>
      <c r="KG155" s="11">
        <v>12419.406267517794</v>
      </c>
      <c r="KH155" s="11">
        <v>12431.932074979568</v>
      </c>
      <c r="KI155" s="11">
        <v>12428.799040342261</v>
      </c>
      <c r="KJ155" s="11">
        <v>12446.273580137449</v>
      </c>
      <c r="KK155" s="11">
        <v>12447.956030445448</v>
      </c>
      <c r="KL155" s="23"/>
      <c r="KM155" s="11">
        <f>SMALL(Tabela2[[#This Row],[1]:[285]],1)</f>
        <v>0.83458663983971793</v>
      </c>
      <c r="KN155" s="11">
        <f>MATCH(Tabela2[[#This Row],[1° menor]],Tabela2[[#This Row],[1]:[285]],0)</f>
        <v>1</v>
      </c>
      <c r="KO15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55" s="11">
        <f>VLOOKUP(Tabela2[[#This Row],[Shape]],shape!A:D,4,0)+VLOOKUP(Tabela2[[#This Row],[Shape]]+1,shape!A:E,5,0)*Tabela2[[#This Row],[% avanc]]</f>
        <v>3.8776556234191881</v>
      </c>
      <c r="KQ155" s="15">
        <f>Tabela2[[#This Row],[8686,881807]]/Tabela2[[#Headers],[8686,881807]]</f>
        <v>4.4638061269517033E-4</v>
      </c>
      <c r="KR155" s="11">
        <f>Tabela2[[#This Row],[8686,881807]]-KP154</f>
        <v>0</v>
      </c>
      <c r="KS155" s="11">
        <f>(Tabela2[[#This Row],[hora bus]]-H154)*86400</f>
        <v>44.000000227242708</v>
      </c>
      <c r="KT155" s="11">
        <f>Tabela2[[#This Row],[desloc]]/Tabela2[[#This Row],[seconds]]</f>
        <v>0</v>
      </c>
      <c r="KU155" s="11">
        <f>Tabela2[[#This Row],[spd m/s]]*3.6</f>
        <v>0</v>
      </c>
      <c r="KV155" s="23"/>
      <c r="KW155" s="22">
        <f t="shared" si="36"/>
        <v>0</v>
      </c>
      <c r="KX155" s="23">
        <f t="shared" si="37"/>
        <v>0.5</v>
      </c>
      <c r="KY155" s="23">
        <f t="shared" si="38"/>
        <v>1</v>
      </c>
      <c r="KZ155" s="23">
        <f t="shared" si="39"/>
        <v>10</v>
      </c>
      <c r="LA155" s="23">
        <f t="shared" si="40"/>
        <v>0</v>
      </c>
      <c r="LB155" s="23">
        <f t="shared" si="41"/>
        <v>1</v>
      </c>
      <c r="LC155" s="23">
        <f t="shared" si="42"/>
        <v>10</v>
      </c>
      <c r="LD155" s="23">
        <f t="shared" si="43"/>
        <v>0</v>
      </c>
      <c r="LE155" s="23">
        <f t="shared" si="44"/>
        <v>3.8776556234191881</v>
      </c>
      <c r="LF155" s="22">
        <f t="shared" si="53"/>
        <v>0</v>
      </c>
      <c r="LG155" s="23">
        <f t="shared" si="45"/>
        <v>0.5</v>
      </c>
      <c r="LH155" s="23">
        <f t="shared" si="46"/>
        <v>0.5</v>
      </c>
      <c r="LI155" s="23">
        <f t="shared" si="47"/>
        <v>8544.8116110658502</v>
      </c>
      <c r="LJ155" s="23">
        <f t="shared" si="48"/>
        <v>3.8776556234191881</v>
      </c>
      <c r="LK155" s="23">
        <f t="shared" si="49"/>
        <v>0.5</v>
      </c>
      <c r="LL155" s="23">
        <f t="shared" si="50"/>
        <v>0</v>
      </c>
      <c r="LM155" s="23">
        <f t="shared" si="51"/>
        <v>1</v>
      </c>
      <c r="LN155" s="23">
        <f t="shared" si="52"/>
        <v>1</v>
      </c>
    </row>
    <row r="156" spans="1:326" x14ac:dyDescent="0.25">
      <c r="A156" s="22">
        <v>145</v>
      </c>
      <c r="B156" s="22">
        <v>1</v>
      </c>
      <c r="C156" s="23" t="s">
        <v>1450</v>
      </c>
      <c r="D156" s="22">
        <v>332</v>
      </c>
      <c r="E156" s="24">
        <v>0.92638888888888893</v>
      </c>
      <c r="F156" s="23" t="s">
        <v>721</v>
      </c>
      <c r="G156" s="23" t="b">
        <v>1</v>
      </c>
      <c r="H156" s="25">
        <v>43538.926446759258</v>
      </c>
      <c r="I156" s="26" t="s">
        <v>681</v>
      </c>
      <c r="J156" s="23" t="s">
        <v>682</v>
      </c>
      <c r="K156" s="11">
        <f>IF(AND(Tabela2[[#This Row],[hora bus]]=H155,Tabela2[[#This Row],[lat bus]]=I155,Tabela2[[#This Row],[lon bus]]=J155),1,0)</f>
        <v>0</v>
      </c>
      <c r="L156" s="23"/>
      <c r="M156" s="11">
        <v>292</v>
      </c>
      <c r="N156" s="11">
        <v>0.83458663983971793</v>
      </c>
      <c r="O156" s="11">
        <v>1.3984196839489078</v>
      </c>
      <c r="P156" s="11">
        <v>9.4267941257220311</v>
      </c>
      <c r="Q156" s="11">
        <v>19.688773108132185</v>
      </c>
      <c r="R156" s="11">
        <v>75.195397337780264</v>
      </c>
      <c r="S156" s="11">
        <v>159.30451526494889</v>
      </c>
      <c r="T156" s="11">
        <v>180.18195583801287</v>
      </c>
      <c r="U156" s="11">
        <v>199.79338924508923</v>
      </c>
      <c r="V156" s="11">
        <v>211.09716553928146</v>
      </c>
      <c r="W156" s="11">
        <v>227.14293750271159</v>
      </c>
      <c r="X156" s="11">
        <v>239.59169647723874</v>
      </c>
      <c r="Y156" s="11">
        <v>250.11206903549589</v>
      </c>
      <c r="Z156" s="11">
        <v>275.30364977201225</v>
      </c>
      <c r="AA156" s="11">
        <v>294.46895517304961</v>
      </c>
      <c r="AB156" s="11">
        <v>320.19106785367666</v>
      </c>
      <c r="AC156" s="11">
        <v>332.17949791971603</v>
      </c>
      <c r="AD156" s="11">
        <v>348.04076670293443</v>
      </c>
      <c r="AE156" s="11">
        <v>372.23091522388552</v>
      </c>
      <c r="AF156" s="11">
        <v>373.05585750378327</v>
      </c>
      <c r="AG156" s="11">
        <v>433.84569918205443</v>
      </c>
      <c r="AH156" s="11">
        <v>469.02374511556127</v>
      </c>
      <c r="AI156" s="11">
        <v>499.67607388344703</v>
      </c>
      <c r="AJ156" s="11">
        <v>523.47830821792434</v>
      </c>
      <c r="AK156" s="11">
        <v>544.81141607945688</v>
      </c>
      <c r="AL156" s="11">
        <v>559.9004097040812</v>
      </c>
      <c r="AM156" s="11">
        <v>585.98771261657532</v>
      </c>
      <c r="AN156" s="11">
        <v>594.50788944836063</v>
      </c>
      <c r="AO156" s="11">
        <v>599.8950753359245</v>
      </c>
      <c r="AP156" s="11">
        <v>602.43355425919754</v>
      </c>
      <c r="AQ156" s="11">
        <v>609.53499398530153</v>
      </c>
      <c r="AR156" s="11">
        <v>609.5933977620092</v>
      </c>
      <c r="AS156" s="11">
        <v>603.71880286526709</v>
      </c>
      <c r="AT156" s="11">
        <v>609.45835281434404</v>
      </c>
      <c r="AU156" s="11">
        <v>613.60649452394352</v>
      </c>
      <c r="AV156" s="11">
        <v>605.61020293550882</v>
      </c>
      <c r="AW156" s="11">
        <v>608.32810058706082</v>
      </c>
      <c r="AX156" s="11">
        <v>622.97194103037293</v>
      </c>
      <c r="AY156" s="11">
        <v>642.28327131710535</v>
      </c>
      <c r="AZ156" s="11">
        <v>665.20596166221469</v>
      </c>
      <c r="BA156" s="11">
        <v>691.17393543887101</v>
      </c>
      <c r="BB156" s="11">
        <v>724.84333895562133</v>
      </c>
      <c r="BC156" s="11">
        <v>773.63812755161598</v>
      </c>
      <c r="BD156" s="11">
        <v>844.46226035941891</v>
      </c>
      <c r="BE156" s="11">
        <v>911.23618194706376</v>
      </c>
      <c r="BF156" s="11">
        <v>932.86527223275039</v>
      </c>
      <c r="BG156" s="11">
        <v>958.04135839229252</v>
      </c>
      <c r="BH156" s="11">
        <v>1001.7149381650798</v>
      </c>
      <c r="BI156" s="11">
        <v>1024.9959211584271</v>
      </c>
      <c r="BJ156" s="11">
        <v>1048.1727764714142</v>
      </c>
      <c r="BK156" s="11">
        <v>1080.0184074949607</v>
      </c>
      <c r="BL156" s="11">
        <v>1163.4808684345098</v>
      </c>
      <c r="BM156" s="11">
        <v>1429.3703496024175</v>
      </c>
      <c r="BN156" s="11">
        <v>1610.1385446972781</v>
      </c>
      <c r="BO156" s="11">
        <v>1664.0038873728233</v>
      </c>
      <c r="BP156" s="11">
        <v>1794.1242484398404</v>
      </c>
      <c r="BQ156" s="11">
        <v>1818.9378647754288</v>
      </c>
      <c r="BR156" s="11">
        <v>1920.5792764721948</v>
      </c>
      <c r="BS156" s="11">
        <v>2023.456323096907</v>
      </c>
      <c r="BT156" s="11">
        <v>2062.7199622631242</v>
      </c>
      <c r="BU156" s="11">
        <v>2093.7864244056359</v>
      </c>
      <c r="BV156" s="11">
        <v>2172.8574253488505</v>
      </c>
      <c r="BW156" s="11">
        <v>2191.8290547309048</v>
      </c>
      <c r="BX156" s="11">
        <v>2295.4935471481876</v>
      </c>
      <c r="BY156" s="11">
        <v>2324.6369620900828</v>
      </c>
      <c r="BZ156" s="11">
        <v>2412.5365562142952</v>
      </c>
      <c r="CA156" s="11">
        <v>2432.6327643351483</v>
      </c>
      <c r="CB156" s="11">
        <v>2466.8518007263533</v>
      </c>
      <c r="CC156" s="11">
        <v>2515.2508761381587</v>
      </c>
      <c r="CD156" s="11">
        <v>2622.1218445308405</v>
      </c>
      <c r="CE156" s="11">
        <v>2708.3090496803202</v>
      </c>
      <c r="CF156" s="11">
        <v>2796.8178431894862</v>
      </c>
      <c r="CG156" s="11">
        <v>2873.8082765070517</v>
      </c>
      <c r="CH156" s="11">
        <v>3061.6775590172806</v>
      </c>
      <c r="CI156" s="11">
        <v>3133.3825096557152</v>
      </c>
      <c r="CJ156" s="11">
        <v>3320.0285201183906</v>
      </c>
      <c r="CK156" s="11">
        <v>3391.2986814978881</v>
      </c>
      <c r="CL156" s="11">
        <v>3478.6413522149041</v>
      </c>
      <c r="CM156" s="11">
        <v>3505.4667594392477</v>
      </c>
      <c r="CN156" s="11">
        <v>3552.1278475871927</v>
      </c>
      <c r="CO156" s="11">
        <v>3608.1458168222821</v>
      </c>
      <c r="CP156" s="11">
        <v>3687.4332746012733</v>
      </c>
      <c r="CQ156" s="11">
        <v>3737.1928476528274</v>
      </c>
      <c r="CR156" s="11">
        <v>3929.1744458657076</v>
      </c>
      <c r="CS156" s="11">
        <v>4104.0052570842136</v>
      </c>
      <c r="CT156" s="11">
        <v>4176.4577406368426</v>
      </c>
      <c r="CU156" s="11">
        <v>4203.4628929622522</v>
      </c>
      <c r="CV156" s="11">
        <v>4243.0993420587138</v>
      </c>
      <c r="CW156" s="11">
        <v>4338.9296512059445</v>
      </c>
      <c r="CX156" s="11">
        <v>4464.5231926731885</v>
      </c>
      <c r="CY156" s="11">
        <v>4524.2760657256158</v>
      </c>
      <c r="CZ156" s="11">
        <v>4578.6984197787751</v>
      </c>
      <c r="DA156" s="11">
        <v>4625.9862234456259</v>
      </c>
      <c r="DB156" s="11">
        <v>4670.5685961378485</v>
      </c>
      <c r="DC156" s="11">
        <v>4713.1890396674316</v>
      </c>
      <c r="DD156" s="11">
        <v>4798.4137717572912</v>
      </c>
      <c r="DE156" s="11">
        <v>4807.037159512015</v>
      </c>
      <c r="DF156" s="11">
        <v>4833.3595568537676</v>
      </c>
      <c r="DG156" s="11">
        <v>4837.4660928582471</v>
      </c>
      <c r="DH156" s="11">
        <v>4868.9105840188495</v>
      </c>
      <c r="DI156" s="11">
        <v>4890.8441073800923</v>
      </c>
      <c r="DJ156" s="11">
        <v>4933.7892254471935</v>
      </c>
      <c r="DK156" s="11">
        <v>5000.7579650678817</v>
      </c>
      <c r="DL156" s="11">
        <v>5355.0982520495172</v>
      </c>
      <c r="DM156" s="11">
        <v>5481.4636259201425</v>
      </c>
      <c r="DN156" s="11">
        <v>5566.547527242612</v>
      </c>
      <c r="DO156" s="11">
        <v>5659.2630610073802</v>
      </c>
      <c r="DP156" s="11">
        <v>5693.1558385127737</v>
      </c>
      <c r="DQ156" s="11">
        <v>5776.9445825899438</v>
      </c>
      <c r="DR156" s="11">
        <v>5792.6247187292447</v>
      </c>
      <c r="DS156" s="11">
        <v>5803.4741841190025</v>
      </c>
      <c r="DT156" s="11">
        <v>5813.7715248560444</v>
      </c>
      <c r="DU156" s="11">
        <v>5824.9346720622971</v>
      </c>
      <c r="DV156" s="11">
        <v>5825.1745121438535</v>
      </c>
      <c r="DW156" s="11">
        <v>5821.2504329611656</v>
      </c>
      <c r="DX156" s="11">
        <v>5744.9467721272558</v>
      </c>
      <c r="DY156" s="11">
        <v>5825.3656271915142</v>
      </c>
      <c r="DZ156" s="11">
        <v>5822.8710960649087</v>
      </c>
      <c r="EA156" s="11">
        <v>5848.1092840949059</v>
      </c>
      <c r="EB156" s="11">
        <v>5986.6876289379934</v>
      </c>
      <c r="EC156" s="11">
        <v>6020.0909995452303</v>
      </c>
      <c r="ED156" s="11">
        <v>6207.0095294329822</v>
      </c>
      <c r="EE156" s="11">
        <v>6268.6393389472287</v>
      </c>
      <c r="EF156" s="11">
        <v>6478.5792596829533</v>
      </c>
      <c r="EG156" s="11">
        <v>6641.8090630503166</v>
      </c>
      <c r="EH156" s="11">
        <v>6783.6444952193469</v>
      </c>
      <c r="EI156" s="11">
        <v>6896.9965306641579</v>
      </c>
      <c r="EJ156" s="11">
        <v>6959.1088579445704</v>
      </c>
      <c r="EK156" s="11">
        <v>7002.153431776841</v>
      </c>
      <c r="EL156" s="11">
        <v>7073.1953672712252</v>
      </c>
      <c r="EM156" s="11">
        <v>7075.3262845401323</v>
      </c>
      <c r="EN156" s="11">
        <v>7151.6879619664223</v>
      </c>
      <c r="EO156" s="11">
        <v>7240.8180322916714</v>
      </c>
      <c r="EP156" s="11">
        <v>7286.4661372792516</v>
      </c>
      <c r="EQ156" s="11">
        <v>7427.4147993236202</v>
      </c>
      <c r="ER156" s="11">
        <v>7503.528752018271</v>
      </c>
      <c r="ES156" s="11">
        <v>7641.9445001082595</v>
      </c>
      <c r="ET156" s="11">
        <v>7706.9969287432486</v>
      </c>
      <c r="EU156" s="11">
        <v>7783.839371621817</v>
      </c>
      <c r="EV156" s="11">
        <v>7848.003579749442</v>
      </c>
      <c r="EW156" s="11">
        <v>7920.0502191520318</v>
      </c>
      <c r="EX156" s="11">
        <v>8170.1976758281144</v>
      </c>
      <c r="EY156" s="11">
        <v>8253.8507761105539</v>
      </c>
      <c r="EZ156" s="11">
        <v>8427.0913450311855</v>
      </c>
      <c r="FA156" s="11">
        <v>8594.2438038042274</v>
      </c>
      <c r="FB156" s="11">
        <v>8676.6840382255305</v>
      </c>
      <c r="FC156" s="11">
        <v>8717.7247633272764</v>
      </c>
      <c r="FD156" s="11">
        <v>8771.4739760100674</v>
      </c>
      <c r="FE156" s="11">
        <v>8893.6135699383703</v>
      </c>
      <c r="FF156" s="11">
        <v>9065.0338004001496</v>
      </c>
      <c r="FG156" s="11">
        <v>9089.4518895774327</v>
      </c>
      <c r="FH156" s="11">
        <v>9132.4613225008943</v>
      </c>
      <c r="FI156" s="11">
        <v>9213.2517811949929</v>
      </c>
      <c r="FJ156" s="11">
        <v>9258.5529202091093</v>
      </c>
      <c r="FK156" s="11">
        <v>9276.9443705762678</v>
      </c>
      <c r="FL156" s="11">
        <v>9293.0114538271737</v>
      </c>
      <c r="FM156" s="11">
        <v>9300.2906392708373</v>
      </c>
      <c r="FN156" s="11">
        <v>9335.0232682876049</v>
      </c>
      <c r="FO156" s="11">
        <v>9357.4087411423534</v>
      </c>
      <c r="FP156" s="11">
        <v>9382.7990856108881</v>
      </c>
      <c r="FQ156" s="11">
        <v>9409.1385400335821</v>
      </c>
      <c r="FR156" s="11">
        <v>9421.1906549559717</v>
      </c>
      <c r="FS156" s="11">
        <v>9466.7581936920196</v>
      </c>
      <c r="FT156" s="11">
        <v>9539.1484753576369</v>
      </c>
      <c r="FU156" s="11">
        <v>9641.6738222451222</v>
      </c>
      <c r="FV156" s="11">
        <v>9779.017950426427</v>
      </c>
      <c r="FW156" s="11">
        <v>9821.434220159681</v>
      </c>
      <c r="FX156" s="11">
        <v>9838.135513969115</v>
      </c>
      <c r="FY156" s="11">
        <v>9857.4286615768779</v>
      </c>
      <c r="FZ156" s="11">
        <v>9874.2452191986067</v>
      </c>
      <c r="GA156" s="11">
        <v>9901.4547819486997</v>
      </c>
      <c r="GB156" s="11">
        <v>9922.9819174009899</v>
      </c>
      <c r="GC156" s="11">
        <v>9954.0976258923893</v>
      </c>
      <c r="GD156" s="11">
        <v>9988.1420165077998</v>
      </c>
      <c r="GE156" s="11">
        <v>10012.938672110253</v>
      </c>
      <c r="GF156" s="11">
        <v>10033.595547162446</v>
      </c>
      <c r="GG156" s="11">
        <v>10046.287288510401</v>
      </c>
      <c r="GH156" s="11">
        <v>10058.930188944694</v>
      </c>
      <c r="GI156" s="11">
        <v>10061.685839773543</v>
      </c>
      <c r="GJ156" s="11">
        <v>10069.693000556052</v>
      </c>
      <c r="GK156" s="11">
        <v>10072.225767656042</v>
      </c>
      <c r="GL156" s="11">
        <v>10085.43100008395</v>
      </c>
      <c r="GM156" s="11">
        <v>10068.550239778924</v>
      </c>
      <c r="GN156" s="11">
        <v>10074.736454623482</v>
      </c>
      <c r="GO156" s="11">
        <v>10079.642576567499</v>
      </c>
      <c r="GP156" s="11">
        <v>10084.992936379438</v>
      </c>
      <c r="GQ156" s="11">
        <v>10135.150250812301</v>
      </c>
      <c r="GR156" s="11">
        <v>10245.248897921485</v>
      </c>
      <c r="GS156" s="11">
        <v>10388.066699844365</v>
      </c>
      <c r="GT156" s="11">
        <v>10449.516134437868</v>
      </c>
      <c r="GU156" s="11">
        <v>10467.896842447322</v>
      </c>
      <c r="GV156" s="11">
        <v>10492.830609653456</v>
      </c>
      <c r="GW156" s="11">
        <v>10519.601462543904</v>
      </c>
      <c r="GX156" s="11">
        <v>10547.440830723548</v>
      </c>
      <c r="GY156" s="11">
        <v>10567.944609991304</v>
      </c>
      <c r="GZ156" s="11">
        <v>10713.159231175461</v>
      </c>
      <c r="HA156" s="11">
        <v>10734.226971408629</v>
      </c>
      <c r="HB156" s="11">
        <v>10749.920198918937</v>
      </c>
      <c r="HC156" s="11">
        <v>10766.345728825368</v>
      </c>
      <c r="HD156" s="11">
        <v>10778.514271849044</v>
      </c>
      <c r="HE156" s="11">
        <v>10786.519833673112</v>
      </c>
      <c r="HF156" s="11">
        <v>10772.164055953479</v>
      </c>
      <c r="HG156" s="11">
        <v>10808.0281462408</v>
      </c>
      <c r="HH156" s="11">
        <v>10805.218393617286</v>
      </c>
      <c r="HI156" s="11">
        <v>10824.937222917126</v>
      </c>
      <c r="HJ156" s="11">
        <v>10829.478183856889</v>
      </c>
      <c r="HK156" s="11">
        <v>10815.249208961885</v>
      </c>
      <c r="HL156" s="11">
        <v>10801.9635334499</v>
      </c>
      <c r="HM156" s="11">
        <v>10748.055877674638</v>
      </c>
      <c r="HN156" s="11">
        <v>10675.226257243699</v>
      </c>
      <c r="HO156" s="11">
        <v>10616.797962526314</v>
      </c>
      <c r="HP156" s="11">
        <v>10624.131374686811</v>
      </c>
      <c r="HQ156" s="11">
        <v>10611.127200117844</v>
      </c>
      <c r="HR156" s="11">
        <v>10507.120910763781</v>
      </c>
      <c r="HS156" s="11">
        <v>10501.959530384433</v>
      </c>
      <c r="HT156" s="11">
        <v>10503.380998434217</v>
      </c>
      <c r="HU156" s="11">
        <v>10459.233620469293</v>
      </c>
      <c r="HV156" s="11">
        <v>10453.396412270602</v>
      </c>
      <c r="HW156" s="11">
        <v>10453.196700018136</v>
      </c>
      <c r="HX156" s="11">
        <v>10458.037755011774</v>
      </c>
      <c r="HY156" s="11">
        <v>10464.465320736488</v>
      </c>
      <c r="HZ156" s="11">
        <v>10463.582721919323</v>
      </c>
      <c r="IA156" s="11">
        <v>10555.599234303039</v>
      </c>
      <c r="IB156" s="11">
        <v>10665.179016159778</v>
      </c>
      <c r="IC156" s="11">
        <v>10699.461477296431</v>
      </c>
      <c r="ID156" s="11">
        <v>10734.401411436105</v>
      </c>
      <c r="IE156" s="11">
        <v>10764.842637469441</v>
      </c>
      <c r="IF156" s="11">
        <v>10788.809487309522</v>
      </c>
      <c r="IG156" s="11">
        <v>10893.508794984076</v>
      </c>
      <c r="IH156" s="11">
        <v>10919.815974389829</v>
      </c>
      <c r="II156" s="11">
        <v>10956.832605345633</v>
      </c>
      <c r="IJ156" s="11">
        <v>10989.666307677073</v>
      </c>
      <c r="IK156" s="11">
        <v>11038.487673130592</v>
      </c>
      <c r="IL156" s="11">
        <v>11075.926791218846</v>
      </c>
      <c r="IM156" s="11">
        <v>11116.926617451812</v>
      </c>
      <c r="IN156" s="11">
        <v>11177.721404388481</v>
      </c>
      <c r="IO156" s="11">
        <v>11312.276911003804</v>
      </c>
      <c r="IP156" s="11">
        <v>11343.632583027649</v>
      </c>
      <c r="IQ156" s="11">
        <v>11342.116648052108</v>
      </c>
      <c r="IR156" s="11">
        <v>11389.92538944361</v>
      </c>
      <c r="IS156" s="11">
        <v>11451.607982184751</v>
      </c>
      <c r="IT156" s="11">
        <v>11488.088840226816</v>
      </c>
      <c r="IU156" s="11">
        <v>11509.229065980831</v>
      </c>
      <c r="IV156" s="11">
        <v>11525.566108350193</v>
      </c>
      <c r="IW156" s="11">
        <v>11530.894620254085</v>
      </c>
      <c r="IX156" s="11">
        <v>11540.412080816301</v>
      </c>
      <c r="IY156" s="11">
        <v>11559.767237170692</v>
      </c>
      <c r="IZ156" s="11">
        <v>11598.021107070694</v>
      </c>
      <c r="JA156" s="11">
        <v>11644.276268095444</v>
      </c>
      <c r="JB156" s="11">
        <v>11732.382922355064</v>
      </c>
      <c r="JC156" s="11">
        <v>11840.096435748903</v>
      </c>
      <c r="JD156" s="11">
        <v>11921.442572214779</v>
      </c>
      <c r="JE156" s="11">
        <v>11941.96712556025</v>
      </c>
      <c r="JF156" s="11">
        <v>11957.586502006563</v>
      </c>
      <c r="JG156" s="11">
        <v>11960.440759779864</v>
      </c>
      <c r="JH156" s="11">
        <v>12043.869779985902</v>
      </c>
      <c r="JI156" s="11">
        <v>12090.828793968145</v>
      </c>
      <c r="JJ156" s="11">
        <v>12099.207356850964</v>
      </c>
      <c r="JK156" s="11">
        <v>12064.187835913004</v>
      </c>
      <c r="JL156" s="11">
        <v>12106.644589823976</v>
      </c>
      <c r="JM156" s="11">
        <v>12102.558724647608</v>
      </c>
      <c r="JN156" s="11">
        <v>12044.349310296213</v>
      </c>
      <c r="JO156" s="11">
        <v>12147.414606839688</v>
      </c>
      <c r="JP156" s="11">
        <v>12239.360545986052</v>
      </c>
      <c r="JQ156" s="11">
        <v>12252.546981648733</v>
      </c>
      <c r="JR156" s="11">
        <v>12299.233013174477</v>
      </c>
      <c r="JS156" s="11">
        <v>12339.324485688019</v>
      </c>
      <c r="JT156" s="11">
        <v>12471.100725768529</v>
      </c>
      <c r="JU156" s="11">
        <v>12532.427515146897</v>
      </c>
      <c r="JV156" s="11">
        <v>12507.673831402115</v>
      </c>
      <c r="JW156" s="11">
        <v>12457.455614308014</v>
      </c>
      <c r="JX156" s="11">
        <v>12464.355269788801</v>
      </c>
      <c r="JY156" s="11">
        <v>12461.100810222477</v>
      </c>
      <c r="JZ156" s="11">
        <v>12451.973772389019</v>
      </c>
      <c r="KA156" s="11">
        <v>12446.429094667041</v>
      </c>
      <c r="KB156" s="11">
        <v>12443.001658813047</v>
      </c>
      <c r="KC156" s="11">
        <v>12431.24054046872</v>
      </c>
      <c r="KD156" s="11">
        <v>12416.702930404357</v>
      </c>
      <c r="KE156" s="11">
        <v>12412.520930932924</v>
      </c>
      <c r="KF156" s="11">
        <v>12419.790417483538</v>
      </c>
      <c r="KG156" s="11">
        <v>12419.406267517794</v>
      </c>
      <c r="KH156" s="11">
        <v>12431.932074979568</v>
      </c>
      <c r="KI156" s="11">
        <v>12428.799040342261</v>
      </c>
      <c r="KJ156" s="11">
        <v>12446.273580137449</v>
      </c>
      <c r="KK156" s="11">
        <v>12447.956030445448</v>
      </c>
      <c r="KL156" s="23"/>
      <c r="KM156" s="11">
        <f>SMALL(Tabela2[[#This Row],[1]:[285]],1)</f>
        <v>0.83458663983971793</v>
      </c>
      <c r="KN156" s="11">
        <f>MATCH(Tabela2[[#This Row],[1° menor]],Tabela2[[#This Row],[1]:[285]],0)</f>
        <v>1</v>
      </c>
      <c r="KO15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56" s="11">
        <f>VLOOKUP(Tabela2[[#This Row],[Shape]],shape!A:D,4,0)+VLOOKUP(Tabela2[[#This Row],[Shape]]+1,shape!A:E,5,0)*Tabela2[[#This Row],[% avanc]]</f>
        <v>3.8776556234191881</v>
      </c>
      <c r="KQ156" s="15">
        <f>Tabela2[[#This Row],[8686,881807]]/Tabela2[[#Headers],[8686,881807]]</f>
        <v>4.4638061269517033E-4</v>
      </c>
      <c r="KR156" s="11">
        <f>Tabela2[[#This Row],[8686,881807]]-KP155</f>
        <v>0</v>
      </c>
      <c r="KS156" s="11">
        <f>(Tabela2[[#This Row],[hora bus]]-H155)*86400</f>
        <v>27.999999630264938</v>
      </c>
      <c r="KT156" s="11">
        <f>Tabela2[[#This Row],[desloc]]/Tabela2[[#This Row],[seconds]]</f>
        <v>0</v>
      </c>
      <c r="KU156" s="11">
        <f>Tabela2[[#This Row],[spd m/s]]*3.6</f>
        <v>0</v>
      </c>
      <c r="KV156" s="23"/>
      <c r="KW156" s="22">
        <f t="shared" si="36"/>
        <v>0</v>
      </c>
      <c r="KX156" s="23">
        <f t="shared" si="37"/>
        <v>0.5</v>
      </c>
      <c r="KY156" s="23">
        <f t="shared" si="38"/>
        <v>1</v>
      </c>
      <c r="KZ156" s="23">
        <f t="shared" si="39"/>
        <v>9</v>
      </c>
      <c r="LA156" s="23">
        <f t="shared" si="40"/>
        <v>0</v>
      </c>
      <c r="LB156" s="23">
        <f t="shared" si="41"/>
        <v>1</v>
      </c>
      <c r="LC156" s="23">
        <f t="shared" si="42"/>
        <v>9</v>
      </c>
      <c r="LD156" s="23">
        <f t="shared" si="43"/>
        <v>0</v>
      </c>
      <c r="LE156" s="23">
        <f t="shared" si="44"/>
        <v>3.8776556234191881</v>
      </c>
      <c r="LF156" s="22">
        <f t="shared" si="53"/>
        <v>0</v>
      </c>
      <c r="LG156" s="23">
        <f t="shared" si="45"/>
        <v>0.5</v>
      </c>
      <c r="LH156" s="23">
        <f t="shared" si="46"/>
        <v>0.5</v>
      </c>
      <c r="LI156" s="23">
        <f t="shared" si="47"/>
        <v>8544.8116110658502</v>
      </c>
      <c r="LJ156" s="23">
        <f t="shared" si="48"/>
        <v>3.8776556234191881</v>
      </c>
      <c r="LK156" s="23">
        <f t="shared" si="49"/>
        <v>0.5</v>
      </c>
      <c r="LL156" s="23">
        <f t="shared" si="50"/>
        <v>0</v>
      </c>
      <c r="LM156" s="23">
        <f t="shared" si="51"/>
        <v>1</v>
      </c>
      <c r="LN156" s="23">
        <f t="shared" si="52"/>
        <v>1</v>
      </c>
    </row>
    <row r="157" spans="1:326" x14ac:dyDescent="0.25">
      <c r="A157" s="22">
        <v>146</v>
      </c>
      <c r="B157" s="22">
        <v>1</v>
      </c>
      <c r="C157" s="23" t="s">
        <v>1451</v>
      </c>
      <c r="D157" s="22">
        <v>332</v>
      </c>
      <c r="E157" s="24">
        <v>0.92638888888888893</v>
      </c>
      <c r="F157" s="23" t="s">
        <v>721</v>
      </c>
      <c r="G157" s="23" t="b">
        <v>1</v>
      </c>
      <c r="H157" s="25">
        <v>43538.92664351852</v>
      </c>
      <c r="I157" s="26" t="s">
        <v>681</v>
      </c>
      <c r="J157" s="23" t="s">
        <v>682</v>
      </c>
      <c r="K157" s="11">
        <f>IF(AND(Tabela2[[#This Row],[hora bus]]=H156,Tabela2[[#This Row],[lat bus]]=I156,Tabela2[[#This Row],[lon bus]]=J156),1,0)</f>
        <v>0</v>
      </c>
      <c r="L157" s="23"/>
      <c r="M157" s="11">
        <v>294</v>
      </c>
      <c r="N157" s="11">
        <v>0.83458663983971793</v>
      </c>
      <c r="O157" s="11">
        <v>1.3984196839489078</v>
      </c>
      <c r="P157" s="11">
        <v>9.4267941257220311</v>
      </c>
      <c r="Q157" s="11">
        <v>19.688773108132185</v>
      </c>
      <c r="R157" s="11">
        <v>75.195397337780264</v>
      </c>
      <c r="S157" s="11">
        <v>159.30451526494889</v>
      </c>
      <c r="T157" s="11">
        <v>180.18195583801287</v>
      </c>
      <c r="U157" s="11">
        <v>199.79338924508923</v>
      </c>
      <c r="V157" s="11">
        <v>211.09716553928146</v>
      </c>
      <c r="W157" s="11">
        <v>227.14293750271159</v>
      </c>
      <c r="X157" s="11">
        <v>239.59169647723874</v>
      </c>
      <c r="Y157" s="11">
        <v>250.11206903549589</v>
      </c>
      <c r="Z157" s="11">
        <v>275.30364977201225</v>
      </c>
      <c r="AA157" s="11">
        <v>294.46895517304961</v>
      </c>
      <c r="AB157" s="11">
        <v>320.19106785367666</v>
      </c>
      <c r="AC157" s="11">
        <v>332.17949791971603</v>
      </c>
      <c r="AD157" s="11">
        <v>348.04076670293443</v>
      </c>
      <c r="AE157" s="11">
        <v>372.23091522388552</v>
      </c>
      <c r="AF157" s="11">
        <v>373.05585750378327</v>
      </c>
      <c r="AG157" s="11">
        <v>433.84569918205443</v>
      </c>
      <c r="AH157" s="11">
        <v>469.02374511556127</v>
      </c>
      <c r="AI157" s="11">
        <v>499.67607388344703</v>
      </c>
      <c r="AJ157" s="11">
        <v>523.47830821792434</v>
      </c>
      <c r="AK157" s="11">
        <v>544.81141607945688</v>
      </c>
      <c r="AL157" s="11">
        <v>559.9004097040812</v>
      </c>
      <c r="AM157" s="11">
        <v>585.98771261657532</v>
      </c>
      <c r="AN157" s="11">
        <v>594.50788944836063</v>
      </c>
      <c r="AO157" s="11">
        <v>599.8950753359245</v>
      </c>
      <c r="AP157" s="11">
        <v>602.43355425919754</v>
      </c>
      <c r="AQ157" s="11">
        <v>609.53499398530153</v>
      </c>
      <c r="AR157" s="11">
        <v>609.5933977620092</v>
      </c>
      <c r="AS157" s="11">
        <v>603.71880286526709</v>
      </c>
      <c r="AT157" s="11">
        <v>609.45835281434404</v>
      </c>
      <c r="AU157" s="11">
        <v>613.60649452394352</v>
      </c>
      <c r="AV157" s="11">
        <v>605.61020293550882</v>
      </c>
      <c r="AW157" s="11">
        <v>608.32810058706082</v>
      </c>
      <c r="AX157" s="11">
        <v>622.97194103037293</v>
      </c>
      <c r="AY157" s="11">
        <v>642.28327131710535</v>
      </c>
      <c r="AZ157" s="11">
        <v>665.20596166221469</v>
      </c>
      <c r="BA157" s="11">
        <v>691.17393543887101</v>
      </c>
      <c r="BB157" s="11">
        <v>724.84333895562133</v>
      </c>
      <c r="BC157" s="11">
        <v>773.63812755161598</v>
      </c>
      <c r="BD157" s="11">
        <v>844.46226035941891</v>
      </c>
      <c r="BE157" s="11">
        <v>911.23618194706376</v>
      </c>
      <c r="BF157" s="11">
        <v>932.86527223275039</v>
      </c>
      <c r="BG157" s="11">
        <v>958.04135839229252</v>
      </c>
      <c r="BH157" s="11">
        <v>1001.7149381650798</v>
      </c>
      <c r="BI157" s="11">
        <v>1024.9959211584271</v>
      </c>
      <c r="BJ157" s="11">
        <v>1048.1727764714142</v>
      </c>
      <c r="BK157" s="11">
        <v>1080.0184074949607</v>
      </c>
      <c r="BL157" s="11">
        <v>1163.4808684345098</v>
      </c>
      <c r="BM157" s="11">
        <v>1429.3703496024175</v>
      </c>
      <c r="BN157" s="11">
        <v>1610.1385446972781</v>
      </c>
      <c r="BO157" s="11">
        <v>1664.0038873728233</v>
      </c>
      <c r="BP157" s="11">
        <v>1794.1242484398404</v>
      </c>
      <c r="BQ157" s="11">
        <v>1818.9378647754288</v>
      </c>
      <c r="BR157" s="11">
        <v>1920.5792764721948</v>
      </c>
      <c r="BS157" s="11">
        <v>2023.456323096907</v>
      </c>
      <c r="BT157" s="11">
        <v>2062.7199622631242</v>
      </c>
      <c r="BU157" s="11">
        <v>2093.7864244056359</v>
      </c>
      <c r="BV157" s="11">
        <v>2172.8574253488505</v>
      </c>
      <c r="BW157" s="11">
        <v>2191.8290547309048</v>
      </c>
      <c r="BX157" s="11">
        <v>2295.4935471481876</v>
      </c>
      <c r="BY157" s="11">
        <v>2324.6369620900828</v>
      </c>
      <c r="BZ157" s="11">
        <v>2412.5365562142952</v>
      </c>
      <c r="CA157" s="11">
        <v>2432.6327643351483</v>
      </c>
      <c r="CB157" s="11">
        <v>2466.8518007263533</v>
      </c>
      <c r="CC157" s="11">
        <v>2515.2508761381587</v>
      </c>
      <c r="CD157" s="11">
        <v>2622.1218445308405</v>
      </c>
      <c r="CE157" s="11">
        <v>2708.3090496803202</v>
      </c>
      <c r="CF157" s="11">
        <v>2796.8178431894862</v>
      </c>
      <c r="CG157" s="11">
        <v>2873.8082765070517</v>
      </c>
      <c r="CH157" s="11">
        <v>3061.6775590172806</v>
      </c>
      <c r="CI157" s="11">
        <v>3133.3825096557152</v>
      </c>
      <c r="CJ157" s="11">
        <v>3320.0285201183906</v>
      </c>
      <c r="CK157" s="11">
        <v>3391.2986814978881</v>
      </c>
      <c r="CL157" s="11">
        <v>3478.6413522149041</v>
      </c>
      <c r="CM157" s="11">
        <v>3505.4667594392477</v>
      </c>
      <c r="CN157" s="11">
        <v>3552.1278475871927</v>
      </c>
      <c r="CO157" s="11">
        <v>3608.1458168222821</v>
      </c>
      <c r="CP157" s="11">
        <v>3687.4332746012733</v>
      </c>
      <c r="CQ157" s="11">
        <v>3737.1928476528274</v>
      </c>
      <c r="CR157" s="11">
        <v>3929.1744458657076</v>
      </c>
      <c r="CS157" s="11">
        <v>4104.0052570842136</v>
      </c>
      <c r="CT157" s="11">
        <v>4176.4577406368426</v>
      </c>
      <c r="CU157" s="11">
        <v>4203.4628929622522</v>
      </c>
      <c r="CV157" s="11">
        <v>4243.0993420587138</v>
      </c>
      <c r="CW157" s="11">
        <v>4338.9296512059445</v>
      </c>
      <c r="CX157" s="11">
        <v>4464.5231926731885</v>
      </c>
      <c r="CY157" s="11">
        <v>4524.2760657256158</v>
      </c>
      <c r="CZ157" s="11">
        <v>4578.6984197787751</v>
      </c>
      <c r="DA157" s="11">
        <v>4625.9862234456259</v>
      </c>
      <c r="DB157" s="11">
        <v>4670.5685961378485</v>
      </c>
      <c r="DC157" s="11">
        <v>4713.1890396674316</v>
      </c>
      <c r="DD157" s="11">
        <v>4798.4137717572912</v>
      </c>
      <c r="DE157" s="11">
        <v>4807.037159512015</v>
      </c>
      <c r="DF157" s="11">
        <v>4833.3595568537676</v>
      </c>
      <c r="DG157" s="11">
        <v>4837.4660928582471</v>
      </c>
      <c r="DH157" s="11">
        <v>4868.9105840188495</v>
      </c>
      <c r="DI157" s="11">
        <v>4890.8441073800923</v>
      </c>
      <c r="DJ157" s="11">
        <v>4933.7892254471935</v>
      </c>
      <c r="DK157" s="11">
        <v>5000.7579650678817</v>
      </c>
      <c r="DL157" s="11">
        <v>5355.0982520495172</v>
      </c>
      <c r="DM157" s="11">
        <v>5481.4636259201425</v>
      </c>
      <c r="DN157" s="11">
        <v>5566.547527242612</v>
      </c>
      <c r="DO157" s="11">
        <v>5659.2630610073802</v>
      </c>
      <c r="DP157" s="11">
        <v>5693.1558385127737</v>
      </c>
      <c r="DQ157" s="11">
        <v>5776.9445825899438</v>
      </c>
      <c r="DR157" s="11">
        <v>5792.6247187292447</v>
      </c>
      <c r="DS157" s="11">
        <v>5803.4741841190025</v>
      </c>
      <c r="DT157" s="11">
        <v>5813.7715248560444</v>
      </c>
      <c r="DU157" s="11">
        <v>5824.9346720622971</v>
      </c>
      <c r="DV157" s="11">
        <v>5825.1745121438535</v>
      </c>
      <c r="DW157" s="11">
        <v>5821.2504329611656</v>
      </c>
      <c r="DX157" s="11">
        <v>5744.9467721272558</v>
      </c>
      <c r="DY157" s="11">
        <v>5825.3656271915142</v>
      </c>
      <c r="DZ157" s="11">
        <v>5822.8710960649087</v>
      </c>
      <c r="EA157" s="11">
        <v>5848.1092840949059</v>
      </c>
      <c r="EB157" s="11">
        <v>5986.6876289379934</v>
      </c>
      <c r="EC157" s="11">
        <v>6020.0909995452303</v>
      </c>
      <c r="ED157" s="11">
        <v>6207.0095294329822</v>
      </c>
      <c r="EE157" s="11">
        <v>6268.6393389472287</v>
      </c>
      <c r="EF157" s="11">
        <v>6478.5792596829533</v>
      </c>
      <c r="EG157" s="11">
        <v>6641.8090630503166</v>
      </c>
      <c r="EH157" s="11">
        <v>6783.6444952193469</v>
      </c>
      <c r="EI157" s="11">
        <v>6896.9965306641579</v>
      </c>
      <c r="EJ157" s="11">
        <v>6959.1088579445704</v>
      </c>
      <c r="EK157" s="11">
        <v>7002.153431776841</v>
      </c>
      <c r="EL157" s="11">
        <v>7073.1953672712252</v>
      </c>
      <c r="EM157" s="11">
        <v>7075.3262845401323</v>
      </c>
      <c r="EN157" s="11">
        <v>7151.6879619664223</v>
      </c>
      <c r="EO157" s="11">
        <v>7240.8180322916714</v>
      </c>
      <c r="EP157" s="11">
        <v>7286.4661372792516</v>
      </c>
      <c r="EQ157" s="11">
        <v>7427.4147993236202</v>
      </c>
      <c r="ER157" s="11">
        <v>7503.528752018271</v>
      </c>
      <c r="ES157" s="11">
        <v>7641.9445001082595</v>
      </c>
      <c r="ET157" s="11">
        <v>7706.9969287432486</v>
      </c>
      <c r="EU157" s="11">
        <v>7783.839371621817</v>
      </c>
      <c r="EV157" s="11">
        <v>7848.003579749442</v>
      </c>
      <c r="EW157" s="11">
        <v>7920.0502191520318</v>
      </c>
      <c r="EX157" s="11">
        <v>8170.1976758281144</v>
      </c>
      <c r="EY157" s="11">
        <v>8253.8507761105539</v>
      </c>
      <c r="EZ157" s="11">
        <v>8427.0913450311855</v>
      </c>
      <c r="FA157" s="11">
        <v>8594.2438038042274</v>
      </c>
      <c r="FB157" s="11">
        <v>8676.6840382255305</v>
      </c>
      <c r="FC157" s="11">
        <v>8717.7247633272764</v>
      </c>
      <c r="FD157" s="11">
        <v>8771.4739760100674</v>
      </c>
      <c r="FE157" s="11">
        <v>8893.6135699383703</v>
      </c>
      <c r="FF157" s="11">
        <v>9065.0338004001496</v>
      </c>
      <c r="FG157" s="11">
        <v>9089.4518895774327</v>
      </c>
      <c r="FH157" s="11">
        <v>9132.4613225008943</v>
      </c>
      <c r="FI157" s="11">
        <v>9213.2517811949929</v>
      </c>
      <c r="FJ157" s="11">
        <v>9258.5529202091093</v>
      </c>
      <c r="FK157" s="11">
        <v>9276.9443705762678</v>
      </c>
      <c r="FL157" s="11">
        <v>9293.0114538271737</v>
      </c>
      <c r="FM157" s="11">
        <v>9300.2906392708373</v>
      </c>
      <c r="FN157" s="11">
        <v>9335.0232682876049</v>
      </c>
      <c r="FO157" s="11">
        <v>9357.4087411423534</v>
      </c>
      <c r="FP157" s="11">
        <v>9382.7990856108881</v>
      </c>
      <c r="FQ157" s="11">
        <v>9409.1385400335821</v>
      </c>
      <c r="FR157" s="11">
        <v>9421.1906549559717</v>
      </c>
      <c r="FS157" s="11">
        <v>9466.7581936920196</v>
      </c>
      <c r="FT157" s="11">
        <v>9539.1484753576369</v>
      </c>
      <c r="FU157" s="11">
        <v>9641.6738222451222</v>
      </c>
      <c r="FV157" s="11">
        <v>9779.017950426427</v>
      </c>
      <c r="FW157" s="11">
        <v>9821.434220159681</v>
      </c>
      <c r="FX157" s="11">
        <v>9838.135513969115</v>
      </c>
      <c r="FY157" s="11">
        <v>9857.4286615768779</v>
      </c>
      <c r="FZ157" s="11">
        <v>9874.2452191986067</v>
      </c>
      <c r="GA157" s="11">
        <v>9901.4547819486997</v>
      </c>
      <c r="GB157" s="11">
        <v>9922.9819174009899</v>
      </c>
      <c r="GC157" s="11">
        <v>9954.0976258923893</v>
      </c>
      <c r="GD157" s="11">
        <v>9988.1420165077998</v>
      </c>
      <c r="GE157" s="11">
        <v>10012.938672110253</v>
      </c>
      <c r="GF157" s="11">
        <v>10033.595547162446</v>
      </c>
      <c r="GG157" s="11">
        <v>10046.287288510401</v>
      </c>
      <c r="GH157" s="11">
        <v>10058.930188944694</v>
      </c>
      <c r="GI157" s="11">
        <v>10061.685839773543</v>
      </c>
      <c r="GJ157" s="11">
        <v>10069.693000556052</v>
      </c>
      <c r="GK157" s="11">
        <v>10072.225767656042</v>
      </c>
      <c r="GL157" s="11">
        <v>10085.43100008395</v>
      </c>
      <c r="GM157" s="11">
        <v>10068.550239778924</v>
      </c>
      <c r="GN157" s="11">
        <v>10074.736454623482</v>
      </c>
      <c r="GO157" s="11">
        <v>10079.642576567499</v>
      </c>
      <c r="GP157" s="11">
        <v>10084.992936379438</v>
      </c>
      <c r="GQ157" s="11">
        <v>10135.150250812301</v>
      </c>
      <c r="GR157" s="11">
        <v>10245.248897921485</v>
      </c>
      <c r="GS157" s="11">
        <v>10388.066699844365</v>
      </c>
      <c r="GT157" s="11">
        <v>10449.516134437868</v>
      </c>
      <c r="GU157" s="11">
        <v>10467.896842447322</v>
      </c>
      <c r="GV157" s="11">
        <v>10492.830609653456</v>
      </c>
      <c r="GW157" s="11">
        <v>10519.601462543904</v>
      </c>
      <c r="GX157" s="11">
        <v>10547.440830723548</v>
      </c>
      <c r="GY157" s="11">
        <v>10567.944609991304</v>
      </c>
      <c r="GZ157" s="11">
        <v>10713.159231175461</v>
      </c>
      <c r="HA157" s="11">
        <v>10734.226971408629</v>
      </c>
      <c r="HB157" s="11">
        <v>10749.920198918937</v>
      </c>
      <c r="HC157" s="11">
        <v>10766.345728825368</v>
      </c>
      <c r="HD157" s="11">
        <v>10778.514271849044</v>
      </c>
      <c r="HE157" s="11">
        <v>10786.519833673112</v>
      </c>
      <c r="HF157" s="11">
        <v>10772.164055953479</v>
      </c>
      <c r="HG157" s="11">
        <v>10808.0281462408</v>
      </c>
      <c r="HH157" s="11">
        <v>10805.218393617286</v>
      </c>
      <c r="HI157" s="11">
        <v>10824.937222917126</v>
      </c>
      <c r="HJ157" s="11">
        <v>10829.478183856889</v>
      </c>
      <c r="HK157" s="11">
        <v>10815.249208961885</v>
      </c>
      <c r="HL157" s="11">
        <v>10801.9635334499</v>
      </c>
      <c r="HM157" s="11">
        <v>10748.055877674638</v>
      </c>
      <c r="HN157" s="11">
        <v>10675.226257243699</v>
      </c>
      <c r="HO157" s="11">
        <v>10616.797962526314</v>
      </c>
      <c r="HP157" s="11">
        <v>10624.131374686811</v>
      </c>
      <c r="HQ157" s="11">
        <v>10611.127200117844</v>
      </c>
      <c r="HR157" s="11">
        <v>10507.120910763781</v>
      </c>
      <c r="HS157" s="11">
        <v>10501.959530384433</v>
      </c>
      <c r="HT157" s="11">
        <v>10503.380998434217</v>
      </c>
      <c r="HU157" s="11">
        <v>10459.233620469293</v>
      </c>
      <c r="HV157" s="11">
        <v>10453.396412270602</v>
      </c>
      <c r="HW157" s="11">
        <v>10453.196700018136</v>
      </c>
      <c r="HX157" s="11">
        <v>10458.037755011774</v>
      </c>
      <c r="HY157" s="11">
        <v>10464.465320736488</v>
      </c>
      <c r="HZ157" s="11">
        <v>10463.582721919323</v>
      </c>
      <c r="IA157" s="11">
        <v>10555.599234303039</v>
      </c>
      <c r="IB157" s="11">
        <v>10665.179016159778</v>
      </c>
      <c r="IC157" s="11">
        <v>10699.461477296431</v>
      </c>
      <c r="ID157" s="11">
        <v>10734.401411436105</v>
      </c>
      <c r="IE157" s="11">
        <v>10764.842637469441</v>
      </c>
      <c r="IF157" s="11">
        <v>10788.809487309522</v>
      </c>
      <c r="IG157" s="11">
        <v>10893.508794984076</v>
      </c>
      <c r="IH157" s="11">
        <v>10919.815974389829</v>
      </c>
      <c r="II157" s="11">
        <v>10956.832605345633</v>
      </c>
      <c r="IJ157" s="11">
        <v>10989.666307677073</v>
      </c>
      <c r="IK157" s="11">
        <v>11038.487673130592</v>
      </c>
      <c r="IL157" s="11">
        <v>11075.926791218846</v>
      </c>
      <c r="IM157" s="11">
        <v>11116.926617451812</v>
      </c>
      <c r="IN157" s="11">
        <v>11177.721404388481</v>
      </c>
      <c r="IO157" s="11">
        <v>11312.276911003804</v>
      </c>
      <c r="IP157" s="11">
        <v>11343.632583027649</v>
      </c>
      <c r="IQ157" s="11">
        <v>11342.116648052108</v>
      </c>
      <c r="IR157" s="11">
        <v>11389.92538944361</v>
      </c>
      <c r="IS157" s="11">
        <v>11451.607982184751</v>
      </c>
      <c r="IT157" s="11">
        <v>11488.088840226816</v>
      </c>
      <c r="IU157" s="11">
        <v>11509.229065980831</v>
      </c>
      <c r="IV157" s="11">
        <v>11525.566108350193</v>
      </c>
      <c r="IW157" s="11">
        <v>11530.894620254085</v>
      </c>
      <c r="IX157" s="11">
        <v>11540.412080816301</v>
      </c>
      <c r="IY157" s="11">
        <v>11559.767237170692</v>
      </c>
      <c r="IZ157" s="11">
        <v>11598.021107070694</v>
      </c>
      <c r="JA157" s="11">
        <v>11644.276268095444</v>
      </c>
      <c r="JB157" s="11">
        <v>11732.382922355064</v>
      </c>
      <c r="JC157" s="11">
        <v>11840.096435748903</v>
      </c>
      <c r="JD157" s="11">
        <v>11921.442572214779</v>
      </c>
      <c r="JE157" s="11">
        <v>11941.96712556025</v>
      </c>
      <c r="JF157" s="11">
        <v>11957.586502006563</v>
      </c>
      <c r="JG157" s="11">
        <v>11960.440759779864</v>
      </c>
      <c r="JH157" s="11">
        <v>12043.869779985902</v>
      </c>
      <c r="JI157" s="11">
        <v>12090.828793968145</v>
      </c>
      <c r="JJ157" s="11">
        <v>12099.207356850964</v>
      </c>
      <c r="JK157" s="11">
        <v>12064.187835913004</v>
      </c>
      <c r="JL157" s="11">
        <v>12106.644589823976</v>
      </c>
      <c r="JM157" s="11">
        <v>12102.558724647608</v>
      </c>
      <c r="JN157" s="11">
        <v>12044.349310296213</v>
      </c>
      <c r="JO157" s="11">
        <v>12147.414606839688</v>
      </c>
      <c r="JP157" s="11">
        <v>12239.360545986052</v>
      </c>
      <c r="JQ157" s="11">
        <v>12252.546981648733</v>
      </c>
      <c r="JR157" s="11">
        <v>12299.233013174477</v>
      </c>
      <c r="JS157" s="11">
        <v>12339.324485688019</v>
      </c>
      <c r="JT157" s="11">
        <v>12471.100725768529</v>
      </c>
      <c r="JU157" s="11">
        <v>12532.427515146897</v>
      </c>
      <c r="JV157" s="11">
        <v>12507.673831402115</v>
      </c>
      <c r="JW157" s="11">
        <v>12457.455614308014</v>
      </c>
      <c r="JX157" s="11">
        <v>12464.355269788801</v>
      </c>
      <c r="JY157" s="11">
        <v>12461.100810222477</v>
      </c>
      <c r="JZ157" s="11">
        <v>12451.973772389019</v>
      </c>
      <c r="KA157" s="11">
        <v>12446.429094667041</v>
      </c>
      <c r="KB157" s="11">
        <v>12443.001658813047</v>
      </c>
      <c r="KC157" s="11">
        <v>12431.24054046872</v>
      </c>
      <c r="KD157" s="11">
        <v>12416.702930404357</v>
      </c>
      <c r="KE157" s="11">
        <v>12412.520930932924</v>
      </c>
      <c r="KF157" s="11">
        <v>12419.790417483538</v>
      </c>
      <c r="KG157" s="11">
        <v>12419.406267517794</v>
      </c>
      <c r="KH157" s="11">
        <v>12431.932074979568</v>
      </c>
      <c r="KI157" s="11">
        <v>12428.799040342261</v>
      </c>
      <c r="KJ157" s="11">
        <v>12446.273580137449</v>
      </c>
      <c r="KK157" s="11">
        <v>12447.956030445448</v>
      </c>
      <c r="KL157" s="23"/>
      <c r="KM157" s="11">
        <f>SMALL(Tabela2[[#This Row],[1]:[285]],1)</f>
        <v>0.83458663983971793</v>
      </c>
      <c r="KN157" s="11">
        <f>MATCH(Tabela2[[#This Row],[1° menor]],Tabela2[[#This Row],[1]:[285]],0)</f>
        <v>1</v>
      </c>
      <c r="KO15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57" s="11">
        <f>VLOOKUP(Tabela2[[#This Row],[Shape]],shape!A:D,4,0)+VLOOKUP(Tabela2[[#This Row],[Shape]]+1,shape!A:E,5,0)*Tabela2[[#This Row],[% avanc]]</f>
        <v>3.8776556234191881</v>
      </c>
      <c r="KQ157" s="15">
        <f>Tabela2[[#This Row],[8686,881807]]/Tabela2[[#Headers],[8686,881807]]</f>
        <v>4.4638061269517033E-4</v>
      </c>
      <c r="KR157" s="11">
        <f>Tabela2[[#This Row],[8686,881807]]-KP156</f>
        <v>0</v>
      </c>
      <c r="KS157" s="11">
        <f>(Tabela2[[#This Row],[hora bus]]-H156)*86400</f>
        <v>17.000000202096999</v>
      </c>
      <c r="KT157" s="11">
        <f>Tabela2[[#This Row],[desloc]]/Tabela2[[#This Row],[seconds]]</f>
        <v>0</v>
      </c>
      <c r="KU157" s="11">
        <f>Tabela2[[#This Row],[spd m/s]]*3.6</f>
        <v>0</v>
      </c>
      <c r="KV157" s="23"/>
      <c r="KW157" s="22">
        <f t="shared" si="36"/>
        <v>0</v>
      </c>
      <c r="KX157" s="23">
        <f t="shared" si="37"/>
        <v>0.5</v>
      </c>
      <c r="KY157" s="23">
        <f t="shared" si="38"/>
        <v>1</v>
      </c>
      <c r="KZ157" s="23">
        <f t="shared" si="39"/>
        <v>8</v>
      </c>
      <c r="LA157" s="23">
        <f t="shared" si="40"/>
        <v>0</v>
      </c>
      <c r="LB157" s="23">
        <f t="shared" si="41"/>
        <v>1</v>
      </c>
      <c r="LC157" s="23">
        <f t="shared" si="42"/>
        <v>8</v>
      </c>
      <c r="LD157" s="23">
        <f t="shared" si="43"/>
        <v>0</v>
      </c>
      <c r="LE157" s="23">
        <f t="shared" si="44"/>
        <v>3.8776556234191881</v>
      </c>
      <c r="LF157" s="22">
        <f t="shared" si="53"/>
        <v>0</v>
      </c>
      <c r="LG157" s="23">
        <f t="shared" si="45"/>
        <v>0.5</v>
      </c>
      <c r="LH157" s="23">
        <f t="shared" si="46"/>
        <v>0.5</v>
      </c>
      <c r="LI157" s="23">
        <f t="shared" si="47"/>
        <v>8544.8116110658502</v>
      </c>
      <c r="LJ157" s="23">
        <f t="shared" si="48"/>
        <v>3.8776556234191881</v>
      </c>
      <c r="LK157" s="23">
        <f t="shared" si="49"/>
        <v>0.5</v>
      </c>
      <c r="LL157" s="23">
        <f t="shared" si="50"/>
        <v>0</v>
      </c>
      <c r="LM157" s="23">
        <f t="shared" si="51"/>
        <v>1</v>
      </c>
      <c r="LN157" s="23">
        <f t="shared" si="52"/>
        <v>1</v>
      </c>
    </row>
    <row r="158" spans="1:326" x14ac:dyDescent="0.25">
      <c r="A158" s="22">
        <v>147</v>
      </c>
      <c r="B158" s="22">
        <v>1</v>
      </c>
      <c r="C158" s="23" t="s">
        <v>1452</v>
      </c>
      <c r="D158" s="22">
        <v>332</v>
      </c>
      <c r="E158" s="24">
        <v>0.92708333333333337</v>
      </c>
      <c r="F158" s="23" t="s">
        <v>721</v>
      </c>
      <c r="G158" s="23" t="b">
        <v>1</v>
      </c>
      <c r="H158" s="25">
        <v>43538.927164351851</v>
      </c>
      <c r="I158" s="26" t="s">
        <v>681</v>
      </c>
      <c r="J158" s="23" t="s">
        <v>682</v>
      </c>
      <c r="K158" s="11">
        <f>IF(AND(Tabela2[[#This Row],[hora bus]]=H157,Tabela2[[#This Row],[lat bus]]=I157,Tabela2[[#This Row],[lon bus]]=J157),1,0)</f>
        <v>0</v>
      </c>
      <c r="L158" s="23"/>
      <c r="M158" s="11">
        <v>296</v>
      </c>
      <c r="N158" s="11">
        <v>0.83458663983971793</v>
      </c>
      <c r="O158" s="11">
        <v>1.3984196839489078</v>
      </c>
      <c r="P158" s="11">
        <v>9.4267941257220311</v>
      </c>
      <c r="Q158" s="11">
        <v>19.688773108132185</v>
      </c>
      <c r="R158" s="11">
        <v>75.195397337780264</v>
      </c>
      <c r="S158" s="11">
        <v>159.30451526494889</v>
      </c>
      <c r="T158" s="11">
        <v>180.18195583801287</v>
      </c>
      <c r="U158" s="11">
        <v>199.79338924508923</v>
      </c>
      <c r="V158" s="11">
        <v>211.09716553928146</v>
      </c>
      <c r="W158" s="11">
        <v>227.14293750271159</v>
      </c>
      <c r="X158" s="11">
        <v>239.59169647723874</v>
      </c>
      <c r="Y158" s="11">
        <v>250.11206903549589</v>
      </c>
      <c r="Z158" s="11">
        <v>275.30364977201225</v>
      </c>
      <c r="AA158" s="11">
        <v>294.46895517304961</v>
      </c>
      <c r="AB158" s="11">
        <v>320.19106785367666</v>
      </c>
      <c r="AC158" s="11">
        <v>332.17949791971603</v>
      </c>
      <c r="AD158" s="11">
        <v>348.04076670293443</v>
      </c>
      <c r="AE158" s="11">
        <v>372.23091522388552</v>
      </c>
      <c r="AF158" s="11">
        <v>373.05585750378327</v>
      </c>
      <c r="AG158" s="11">
        <v>433.84569918205443</v>
      </c>
      <c r="AH158" s="11">
        <v>469.02374511556127</v>
      </c>
      <c r="AI158" s="11">
        <v>499.67607388344703</v>
      </c>
      <c r="AJ158" s="11">
        <v>523.47830821792434</v>
      </c>
      <c r="AK158" s="11">
        <v>544.81141607945688</v>
      </c>
      <c r="AL158" s="11">
        <v>559.9004097040812</v>
      </c>
      <c r="AM158" s="11">
        <v>585.98771261657532</v>
      </c>
      <c r="AN158" s="11">
        <v>594.50788944836063</v>
      </c>
      <c r="AO158" s="11">
        <v>599.8950753359245</v>
      </c>
      <c r="AP158" s="11">
        <v>602.43355425919754</v>
      </c>
      <c r="AQ158" s="11">
        <v>609.53499398530153</v>
      </c>
      <c r="AR158" s="11">
        <v>609.5933977620092</v>
      </c>
      <c r="AS158" s="11">
        <v>603.71880286526709</v>
      </c>
      <c r="AT158" s="11">
        <v>609.45835281434404</v>
      </c>
      <c r="AU158" s="11">
        <v>613.60649452394352</v>
      </c>
      <c r="AV158" s="11">
        <v>605.61020293550882</v>
      </c>
      <c r="AW158" s="11">
        <v>608.32810058706082</v>
      </c>
      <c r="AX158" s="11">
        <v>622.97194103037293</v>
      </c>
      <c r="AY158" s="11">
        <v>642.28327131710535</v>
      </c>
      <c r="AZ158" s="11">
        <v>665.20596166221469</v>
      </c>
      <c r="BA158" s="11">
        <v>691.17393543887101</v>
      </c>
      <c r="BB158" s="11">
        <v>724.84333895562133</v>
      </c>
      <c r="BC158" s="11">
        <v>773.63812755161598</v>
      </c>
      <c r="BD158" s="11">
        <v>844.46226035941891</v>
      </c>
      <c r="BE158" s="11">
        <v>911.23618194706376</v>
      </c>
      <c r="BF158" s="11">
        <v>932.86527223275039</v>
      </c>
      <c r="BG158" s="11">
        <v>958.04135839229252</v>
      </c>
      <c r="BH158" s="11">
        <v>1001.7149381650798</v>
      </c>
      <c r="BI158" s="11">
        <v>1024.9959211584271</v>
      </c>
      <c r="BJ158" s="11">
        <v>1048.1727764714142</v>
      </c>
      <c r="BK158" s="11">
        <v>1080.0184074949607</v>
      </c>
      <c r="BL158" s="11">
        <v>1163.4808684345098</v>
      </c>
      <c r="BM158" s="11">
        <v>1429.3703496024175</v>
      </c>
      <c r="BN158" s="11">
        <v>1610.1385446972781</v>
      </c>
      <c r="BO158" s="11">
        <v>1664.0038873728233</v>
      </c>
      <c r="BP158" s="11">
        <v>1794.1242484398404</v>
      </c>
      <c r="BQ158" s="11">
        <v>1818.9378647754288</v>
      </c>
      <c r="BR158" s="11">
        <v>1920.5792764721948</v>
      </c>
      <c r="BS158" s="11">
        <v>2023.456323096907</v>
      </c>
      <c r="BT158" s="11">
        <v>2062.7199622631242</v>
      </c>
      <c r="BU158" s="11">
        <v>2093.7864244056359</v>
      </c>
      <c r="BV158" s="11">
        <v>2172.8574253488505</v>
      </c>
      <c r="BW158" s="11">
        <v>2191.8290547309048</v>
      </c>
      <c r="BX158" s="11">
        <v>2295.4935471481876</v>
      </c>
      <c r="BY158" s="11">
        <v>2324.6369620900828</v>
      </c>
      <c r="BZ158" s="11">
        <v>2412.5365562142952</v>
      </c>
      <c r="CA158" s="11">
        <v>2432.6327643351483</v>
      </c>
      <c r="CB158" s="11">
        <v>2466.8518007263533</v>
      </c>
      <c r="CC158" s="11">
        <v>2515.2508761381587</v>
      </c>
      <c r="CD158" s="11">
        <v>2622.1218445308405</v>
      </c>
      <c r="CE158" s="11">
        <v>2708.3090496803202</v>
      </c>
      <c r="CF158" s="11">
        <v>2796.8178431894862</v>
      </c>
      <c r="CG158" s="11">
        <v>2873.8082765070517</v>
      </c>
      <c r="CH158" s="11">
        <v>3061.6775590172806</v>
      </c>
      <c r="CI158" s="11">
        <v>3133.3825096557152</v>
      </c>
      <c r="CJ158" s="11">
        <v>3320.0285201183906</v>
      </c>
      <c r="CK158" s="11">
        <v>3391.2986814978881</v>
      </c>
      <c r="CL158" s="11">
        <v>3478.6413522149041</v>
      </c>
      <c r="CM158" s="11">
        <v>3505.4667594392477</v>
      </c>
      <c r="CN158" s="11">
        <v>3552.1278475871927</v>
      </c>
      <c r="CO158" s="11">
        <v>3608.1458168222821</v>
      </c>
      <c r="CP158" s="11">
        <v>3687.4332746012733</v>
      </c>
      <c r="CQ158" s="11">
        <v>3737.1928476528274</v>
      </c>
      <c r="CR158" s="11">
        <v>3929.1744458657076</v>
      </c>
      <c r="CS158" s="11">
        <v>4104.0052570842136</v>
      </c>
      <c r="CT158" s="11">
        <v>4176.4577406368426</v>
      </c>
      <c r="CU158" s="11">
        <v>4203.4628929622522</v>
      </c>
      <c r="CV158" s="11">
        <v>4243.0993420587138</v>
      </c>
      <c r="CW158" s="11">
        <v>4338.9296512059445</v>
      </c>
      <c r="CX158" s="11">
        <v>4464.5231926731885</v>
      </c>
      <c r="CY158" s="11">
        <v>4524.2760657256158</v>
      </c>
      <c r="CZ158" s="11">
        <v>4578.6984197787751</v>
      </c>
      <c r="DA158" s="11">
        <v>4625.9862234456259</v>
      </c>
      <c r="DB158" s="11">
        <v>4670.5685961378485</v>
      </c>
      <c r="DC158" s="11">
        <v>4713.1890396674316</v>
      </c>
      <c r="DD158" s="11">
        <v>4798.4137717572912</v>
      </c>
      <c r="DE158" s="11">
        <v>4807.037159512015</v>
      </c>
      <c r="DF158" s="11">
        <v>4833.3595568537676</v>
      </c>
      <c r="DG158" s="11">
        <v>4837.4660928582471</v>
      </c>
      <c r="DH158" s="11">
        <v>4868.9105840188495</v>
      </c>
      <c r="DI158" s="11">
        <v>4890.8441073800923</v>
      </c>
      <c r="DJ158" s="11">
        <v>4933.7892254471935</v>
      </c>
      <c r="DK158" s="11">
        <v>5000.7579650678817</v>
      </c>
      <c r="DL158" s="11">
        <v>5355.0982520495172</v>
      </c>
      <c r="DM158" s="11">
        <v>5481.4636259201425</v>
      </c>
      <c r="DN158" s="11">
        <v>5566.547527242612</v>
      </c>
      <c r="DO158" s="11">
        <v>5659.2630610073802</v>
      </c>
      <c r="DP158" s="11">
        <v>5693.1558385127737</v>
      </c>
      <c r="DQ158" s="11">
        <v>5776.9445825899438</v>
      </c>
      <c r="DR158" s="11">
        <v>5792.6247187292447</v>
      </c>
      <c r="DS158" s="11">
        <v>5803.4741841190025</v>
      </c>
      <c r="DT158" s="11">
        <v>5813.7715248560444</v>
      </c>
      <c r="DU158" s="11">
        <v>5824.9346720622971</v>
      </c>
      <c r="DV158" s="11">
        <v>5825.1745121438535</v>
      </c>
      <c r="DW158" s="11">
        <v>5821.2504329611656</v>
      </c>
      <c r="DX158" s="11">
        <v>5744.9467721272558</v>
      </c>
      <c r="DY158" s="11">
        <v>5825.3656271915142</v>
      </c>
      <c r="DZ158" s="11">
        <v>5822.8710960649087</v>
      </c>
      <c r="EA158" s="11">
        <v>5848.1092840949059</v>
      </c>
      <c r="EB158" s="11">
        <v>5986.6876289379934</v>
      </c>
      <c r="EC158" s="11">
        <v>6020.0909995452303</v>
      </c>
      <c r="ED158" s="11">
        <v>6207.0095294329822</v>
      </c>
      <c r="EE158" s="11">
        <v>6268.6393389472287</v>
      </c>
      <c r="EF158" s="11">
        <v>6478.5792596829533</v>
      </c>
      <c r="EG158" s="11">
        <v>6641.8090630503166</v>
      </c>
      <c r="EH158" s="11">
        <v>6783.6444952193469</v>
      </c>
      <c r="EI158" s="11">
        <v>6896.9965306641579</v>
      </c>
      <c r="EJ158" s="11">
        <v>6959.1088579445704</v>
      </c>
      <c r="EK158" s="11">
        <v>7002.153431776841</v>
      </c>
      <c r="EL158" s="11">
        <v>7073.1953672712252</v>
      </c>
      <c r="EM158" s="11">
        <v>7075.3262845401323</v>
      </c>
      <c r="EN158" s="11">
        <v>7151.6879619664223</v>
      </c>
      <c r="EO158" s="11">
        <v>7240.8180322916714</v>
      </c>
      <c r="EP158" s="11">
        <v>7286.4661372792516</v>
      </c>
      <c r="EQ158" s="11">
        <v>7427.4147993236202</v>
      </c>
      <c r="ER158" s="11">
        <v>7503.528752018271</v>
      </c>
      <c r="ES158" s="11">
        <v>7641.9445001082595</v>
      </c>
      <c r="ET158" s="11">
        <v>7706.9969287432486</v>
      </c>
      <c r="EU158" s="11">
        <v>7783.839371621817</v>
      </c>
      <c r="EV158" s="11">
        <v>7848.003579749442</v>
      </c>
      <c r="EW158" s="11">
        <v>7920.0502191520318</v>
      </c>
      <c r="EX158" s="11">
        <v>8170.1976758281144</v>
      </c>
      <c r="EY158" s="11">
        <v>8253.8507761105539</v>
      </c>
      <c r="EZ158" s="11">
        <v>8427.0913450311855</v>
      </c>
      <c r="FA158" s="11">
        <v>8594.2438038042274</v>
      </c>
      <c r="FB158" s="11">
        <v>8676.6840382255305</v>
      </c>
      <c r="FC158" s="11">
        <v>8717.7247633272764</v>
      </c>
      <c r="FD158" s="11">
        <v>8771.4739760100674</v>
      </c>
      <c r="FE158" s="11">
        <v>8893.6135699383703</v>
      </c>
      <c r="FF158" s="11">
        <v>9065.0338004001496</v>
      </c>
      <c r="FG158" s="11">
        <v>9089.4518895774327</v>
      </c>
      <c r="FH158" s="11">
        <v>9132.4613225008943</v>
      </c>
      <c r="FI158" s="11">
        <v>9213.2517811949929</v>
      </c>
      <c r="FJ158" s="11">
        <v>9258.5529202091093</v>
      </c>
      <c r="FK158" s="11">
        <v>9276.9443705762678</v>
      </c>
      <c r="FL158" s="11">
        <v>9293.0114538271737</v>
      </c>
      <c r="FM158" s="11">
        <v>9300.2906392708373</v>
      </c>
      <c r="FN158" s="11">
        <v>9335.0232682876049</v>
      </c>
      <c r="FO158" s="11">
        <v>9357.4087411423534</v>
      </c>
      <c r="FP158" s="11">
        <v>9382.7990856108881</v>
      </c>
      <c r="FQ158" s="11">
        <v>9409.1385400335821</v>
      </c>
      <c r="FR158" s="11">
        <v>9421.1906549559717</v>
      </c>
      <c r="FS158" s="11">
        <v>9466.7581936920196</v>
      </c>
      <c r="FT158" s="11">
        <v>9539.1484753576369</v>
      </c>
      <c r="FU158" s="11">
        <v>9641.6738222451222</v>
      </c>
      <c r="FV158" s="11">
        <v>9779.017950426427</v>
      </c>
      <c r="FW158" s="11">
        <v>9821.434220159681</v>
      </c>
      <c r="FX158" s="11">
        <v>9838.135513969115</v>
      </c>
      <c r="FY158" s="11">
        <v>9857.4286615768779</v>
      </c>
      <c r="FZ158" s="11">
        <v>9874.2452191986067</v>
      </c>
      <c r="GA158" s="11">
        <v>9901.4547819486997</v>
      </c>
      <c r="GB158" s="11">
        <v>9922.9819174009899</v>
      </c>
      <c r="GC158" s="11">
        <v>9954.0976258923893</v>
      </c>
      <c r="GD158" s="11">
        <v>9988.1420165077998</v>
      </c>
      <c r="GE158" s="11">
        <v>10012.938672110253</v>
      </c>
      <c r="GF158" s="11">
        <v>10033.595547162446</v>
      </c>
      <c r="GG158" s="11">
        <v>10046.287288510401</v>
      </c>
      <c r="GH158" s="11">
        <v>10058.930188944694</v>
      </c>
      <c r="GI158" s="11">
        <v>10061.685839773543</v>
      </c>
      <c r="GJ158" s="11">
        <v>10069.693000556052</v>
      </c>
      <c r="GK158" s="11">
        <v>10072.225767656042</v>
      </c>
      <c r="GL158" s="11">
        <v>10085.43100008395</v>
      </c>
      <c r="GM158" s="11">
        <v>10068.550239778924</v>
      </c>
      <c r="GN158" s="11">
        <v>10074.736454623482</v>
      </c>
      <c r="GO158" s="11">
        <v>10079.642576567499</v>
      </c>
      <c r="GP158" s="11">
        <v>10084.992936379438</v>
      </c>
      <c r="GQ158" s="11">
        <v>10135.150250812301</v>
      </c>
      <c r="GR158" s="11">
        <v>10245.248897921485</v>
      </c>
      <c r="GS158" s="11">
        <v>10388.066699844365</v>
      </c>
      <c r="GT158" s="11">
        <v>10449.516134437868</v>
      </c>
      <c r="GU158" s="11">
        <v>10467.896842447322</v>
      </c>
      <c r="GV158" s="11">
        <v>10492.830609653456</v>
      </c>
      <c r="GW158" s="11">
        <v>10519.601462543904</v>
      </c>
      <c r="GX158" s="11">
        <v>10547.440830723548</v>
      </c>
      <c r="GY158" s="11">
        <v>10567.944609991304</v>
      </c>
      <c r="GZ158" s="11">
        <v>10713.159231175461</v>
      </c>
      <c r="HA158" s="11">
        <v>10734.226971408629</v>
      </c>
      <c r="HB158" s="11">
        <v>10749.920198918937</v>
      </c>
      <c r="HC158" s="11">
        <v>10766.345728825368</v>
      </c>
      <c r="HD158" s="11">
        <v>10778.514271849044</v>
      </c>
      <c r="HE158" s="11">
        <v>10786.519833673112</v>
      </c>
      <c r="HF158" s="11">
        <v>10772.164055953479</v>
      </c>
      <c r="HG158" s="11">
        <v>10808.0281462408</v>
      </c>
      <c r="HH158" s="11">
        <v>10805.218393617286</v>
      </c>
      <c r="HI158" s="11">
        <v>10824.937222917126</v>
      </c>
      <c r="HJ158" s="11">
        <v>10829.478183856889</v>
      </c>
      <c r="HK158" s="11">
        <v>10815.249208961885</v>
      </c>
      <c r="HL158" s="11">
        <v>10801.9635334499</v>
      </c>
      <c r="HM158" s="11">
        <v>10748.055877674638</v>
      </c>
      <c r="HN158" s="11">
        <v>10675.226257243699</v>
      </c>
      <c r="HO158" s="11">
        <v>10616.797962526314</v>
      </c>
      <c r="HP158" s="11">
        <v>10624.131374686811</v>
      </c>
      <c r="HQ158" s="11">
        <v>10611.127200117844</v>
      </c>
      <c r="HR158" s="11">
        <v>10507.120910763781</v>
      </c>
      <c r="HS158" s="11">
        <v>10501.959530384433</v>
      </c>
      <c r="HT158" s="11">
        <v>10503.380998434217</v>
      </c>
      <c r="HU158" s="11">
        <v>10459.233620469293</v>
      </c>
      <c r="HV158" s="11">
        <v>10453.396412270602</v>
      </c>
      <c r="HW158" s="11">
        <v>10453.196700018136</v>
      </c>
      <c r="HX158" s="11">
        <v>10458.037755011774</v>
      </c>
      <c r="HY158" s="11">
        <v>10464.465320736488</v>
      </c>
      <c r="HZ158" s="11">
        <v>10463.582721919323</v>
      </c>
      <c r="IA158" s="11">
        <v>10555.599234303039</v>
      </c>
      <c r="IB158" s="11">
        <v>10665.179016159778</v>
      </c>
      <c r="IC158" s="11">
        <v>10699.461477296431</v>
      </c>
      <c r="ID158" s="11">
        <v>10734.401411436105</v>
      </c>
      <c r="IE158" s="11">
        <v>10764.842637469441</v>
      </c>
      <c r="IF158" s="11">
        <v>10788.809487309522</v>
      </c>
      <c r="IG158" s="11">
        <v>10893.508794984076</v>
      </c>
      <c r="IH158" s="11">
        <v>10919.815974389829</v>
      </c>
      <c r="II158" s="11">
        <v>10956.832605345633</v>
      </c>
      <c r="IJ158" s="11">
        <v>10989.666307677073</v>
      </c>
      <c r="IK158" s="11">
        <v>11038.487673130592</v>
      </c>
      <c r="IL158" s="11">
        <v>11075.926791218846</v>
      </c>
      <c r="IM158" s="11">
        <v>11116.926617451812</v>
      </c>
      <c r="IN158" s="11">
        <v>11177.721404388481</v>
      </c>
      <c r="IO158" s="11">
        <v>11312.276911003804</v>
      </c>
      <c r="IP158" s="11">
        <v>11343.632583027649</v>
      </c>
      <c r="IQ158" s="11">
        <v>11342.116648052108</v>
      </c>
      <c r="IR158" s="11">
        <v>11389.92538944361</v>
      </c>
      <c r="IS158" s="11">
        <v>11451.607982184751</v>
      </c>
      <c r="IT158" s="11">
        <v>11488.088840226816</v>
      </c>
      <c r="IU158" s="11">
        <v>11509.229065980831</v>
      </c>
      <c r="IV158" s="11">
        <v>11525.566108350193</v>
      </c>
      <c r="IW158" s="11">
        <v>11530.894620254085</v>
      </c>
      <c r="IX158" s="11">
        <v>11540.412080816301</v>
      </c>
      <c r="IY158" s="11">
        <v>11559.767237170692</v>
      </c>
      <c r="IZ158" s="11">
        <v>11598.021107070694</v>
      </c>
      <c r="JA158" s="11">
        <v>11644.276268095444</v>
      </c>
      <c r="JB158" s="11">
        <v>11732.382922355064</v>
      </c>
      <c r="JC158" s="11">
        <v>11840.096435748903</v>
      </c>
      <c r="JD158" s="11">
        <v>11921.442572214779</v>
      </c>
      <c r="JE158" s="11">
        <v>11941.96712556025</v>
      </c>
      <c r="JF158" s="11">
        <v>11957.586502006563</v>
      </c>
      <c r="JG158" s="11">
        <v>11960.440759779864</v>
      </c>
      <c r="JH158" s="11">
        <v>12043.869779985902</v>
      </c>
      <c r="JI158" s="11">
        <v>12090.828793968145</v>
      </c>
      <c r="JJ158" s="11">
        <v>12099.207356850964</v>
      </c>
      <c r="JK158" s="11">
        <v>12064.187835913004</v>
      </c>
      <c r="JL158" s="11">
        <v>12106.644589823976</v>
      </c>
      <c r="JM158" s="11">
        <v>12102.558724647608</v>
      </c>
      <c r="JN158" s="11">
        <v>12044.349310296213</v>
      </c>
      <c r="JO158" s="11">
        <v>12147.414606839688</v>
      </c>
      <c r="JP158" s="11">
        <v>12239.360545986052</v>
      </c>
      <c r="JQ158" s="11">
        <v>12252.546981648733</v>
      </c>
      <c r="JR158" s="11">
        <v>12299.233013174477</v>
      </c>
      <c r="JS158" s="11">
        <v>12339.324485688019</v>
      </c>
      <c r="JT158" s="11">
        <v>12471.100725768529</v>
      </c>
      <c r="JU158" s="11">
        <v>12532.427515146897</v>
      </c>
      <c r="JV158" s="11">
        <v>12507.673831402115</v>
      </c>
      <c r="JW158" s="11">
        <v>12457.455614308014</v>
      </c>
      <c r="JX158" s="11">
        <v>12464.355269788801</v>
      </c>
      <c r="JY158" s="11">
        <v>12461.100810222477</v>
      </c>
      <c r="JZ158" s="11">
        <v>12451.973772389019</v>
      </c>
      <c r="KA158" s="11">
        <v>12446.429094667041</v>
      </c>
      <c r="KB158" s="11">
        <v>12443.001658813047</v>
      </c>
      <c r="KC158" s="11">
        <v>12431.24054046872</v>
      </c>
      <c r="KD158" s="11">
        <v>12416.702930404357</v>
      </c>
      <c r="KE158" s="11">
        <v>12412.520930932924</v>
      </c>
      <c r="KF158" s="11">
        <v>12419.790417483538</v>
      </c>
      <c r="KG158" s="11">
        <v>12419.406267517794</v>
      </c>
      <c r="KH158" s="11">
        <v>12431.932074979568</v>
      </c>
      <c r="KI158" s="11">
        <v>12428.799040342261</v>
      </c>
      <c r="KJ158" s="11">
        <v>12446.273580137449</v>
      </c>
      <c r="KK158" s="11">
        <v>12447.956030445448</v>
      </c>
      <c r="KL158" s="23"/>
      <c r="KM158" s="11">
        <f>SMALL(Tabela2[[#This Row],[1]:[285]],1)</f>
        <v>0.83458663983971793</v>
      </c>
      <c r="KN158" s="11">
        <f>MATCH(Tabela2[[#This Row],[1° menor]],Tabela2[[#This Row],[1]:[285]],0)</f>
        <v>1</v>
      </c>
      <c r="KO15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58" s="11">
        <f>VLOOKUP(Tabela2[[#This Row],[Shape]],shape!A:D,4,0)+VLOOKUP(Tabela2[[#This Row],[Shape]]+1,shape!A:E,5,0)*Tabela2[[#This Row],[% avanc]]</f>
        <v>3.8776556234191881</v>
      </c>
      <c r="KQ158" s="15">
        <f>Tabela2[[#This Row],[8686,881807]]/Tabela2[[#Headers],[8686,881807]]</f>
        <v>4.4638061269517033E-4</v>
      </c>
      <c r="KR158" s="11">
        <f>Tabela2[[#This Row],[8686,881807]]-KP157</f>
        <v>0</v>
      </c>
      <c r="KS158" s="11">
        <f>(Tabela2[[#This Row],[hora bus]]-H157)*86400</f>
        <v>44.999999832361937</v>
      </c>
      <c r="KT158" s="11">
        <f>Tabela2[[#This Row],[desloc]]/Tabela2[[#This Row],[seconds]]</f>
        <v>0</v>
      </c>
      <c r="KU158" s="11">
        <f>Tabela2[[#This Row],[spd m/s]]*3.6</f>
        <v>0</v>
      </c>
      <c r="KV158" s="23"/>
      <c r="KW158" s="22">
        <f t="shared" si="36"/>
        <v>0</v>
      </c>
      <c r="KX158" s="23">
        <f t="shared" si="37"/>
        <v>0.5</v>
      </c>
      <c r="KY158" s="23">
        <f t="shared" si="38"/>
        <v>1</v>
      </c>
      <c r="KZ158" s="23">
        <f t="shared" si="39"/>
        <v>7</v>
      </c>
      <c r="LA158" s="23">
        <f t="shared" si="40"/>
        <v>0</v>
      </c>
      <c r="LB158" s="23">
        <f t="shared" si="41"/>
        <v>1</v>
      </c>
      <c r="LC158" s="23">
        <f t="shared" si="42"/>
        <v>7</v>
      </c>
      <c r="LD158" s="23">
        <f t="shared" si="43"/>
        <v>0</v>
      </c>
      <c r="LE158" s="23">
        <f t="shared" si="44"/>
        <v>3.8776556234191881</v>
      </c>
      <c r="LF158" s="22">
        <f t="shared" si="53"/>
        <v>0</v>
      </c>
      <c r="LG158" s="23">
        <f t="shared" si="45"/>
        <v>0.5</v>
      </c>
      <c r="LH158" s="23">
        <f t="shared" si="46"/>
        <v>0.5</v>
      </c>
      <c r="LI158" s="23">
        <f t="shared" si="47"/>
        <v>8544.8116110658502</v>
      </c>
      <c r="LJ158" s="23">
        <f t="shared" si="48"/>
        <v>3.8776556234191881</v>
      </c>
      <c r="LK158" s="23">
        <f t="shared" si="49"/>
        <v>0.5</v>
      </c>
      <c r="LL158" s="23">
        <f t="shared" si="50"/>
        <v>0</v>
      </c>
      <c r="LM158" s="23">
        <f t="shared" si="51"/>
        <v>1</v>
      </c>
      <c r="LN158" s="23">
        <f t="shared" si="52"/>
        <v>1</v>
      </c>
    </row>
    <row r="159" spans="1:326" x14ac:dyDescent="0.25">
      <c r="A159" s="22">
        <v>149</v>
      </c>
      <c r="B159" s="22">
        <v>1</v>
      </c>
      <c r="C159" s="23" t="s">
        <v>1454</v>
      </c>
      <c r="D159" s="22">
        <v>332</v>
      </c>
      <c r="E159" s="24">
        <v>0.92777777777777781</v>
      </c>
      <c r="F159" s="23" t="s">
        <v>721</v>
      </c>
      <c r="G159" s="23" t="b">
        <v>1</v>
      </c>
      <c r="H159" s="25">
        <v>43538.927731481483</v>
      </c>
      <c r="I159" s="26" t="s">
        <v>681</v>
      </c>
      <c r="J159" s="23" t="s">
        <v>682</v>
      </c>
      <c r="K159" s="11">
        <f>IF(AND(Tabela2[[#This Row],[hora bus]]=H158,Tabela2[[#This Row],[lat bus]]=I158,Tabela2[[#This Row],[lon bus]]=J158),1,0)</f>
        <v>0</v>
      </c>
      <c r="L159" s="23"/>
      <c r="M159" s="11">
        <v>298</v>
      </c>
      <c r="N159" s="11">
        <v>0.83458663983971793</v>
      </c>
      <c r="O159" s="11">
        <v>1.3984196839489078</v>
      </c>
      <c r="P159" s="11">
        <v>9.4267941257220311</v>
      </c>
      <c r="Q159" s="11">
        <v>19.688773108132185</v>
      </c>
      <c r="R159" s="11">
        <v>75.195397337780264</v>
      </c>
      <c r="S159" s="11">
        <v>159.30451526494889</v>
      </c>
      <c r="T159" s="11">
        <v>180.18195583801287</v>
      </c>
      <c r="U159" s="11">
        <v>199.79338924508923</v>
      </c>
      <c r="V159" s="11">
        <v>211.09716553928146</v>
      </c>
      <c r="W159" s="11">
        <v>227.14293750271159</v>
      </c>
      <c r="X159" s="11">
        <v>239.59169647723874</v>
      </c>
      <c r="Y159" s="11">
        <v>250.11206903549589</v>
      </c>
      <c r="Z159" s="11">
        <v>275.30364977201225</v>
      </c>
      <c r="AA159" s="11">
        <v>294.46895517304961</v>
      </c>
      <c r="AB159" s="11">
        <v>320.19106785367666</v>
      </c>
      <c r="AC159" s="11">
        <v>332.17949791971603</v>
      </c>
      <c r="AD159" s="11">
        <v>348.04076670293443</v>
      </c>
      <c r="AE159" s="11">
        <v>372.23091522388552</v>
      </c>
      <c r="AF159" s="11">
        <v>373.05585750378327</v>
      </c>
      <c r="AG159" s="11">
        <v>433.84569918205443</v>
      </c>
      <c r="AH159" s="11">
        <v>469.02374511556127</v>
      </c>
      <c r="AI159" s="11">
        <v>499.67607388344703</v>
      </c>
      <c r="AJ159" s="11">
        <v>523.47830821792434</v>
      </c>
      <c r="AK159" s="11">
        <v>544.81141607945688</v>
      </c>
      <c r="AL159" s="11">
        <v>559.9004097040812</v>
      </c>
      <c r="AM159" s="11">
        <v>585.98771261657532</v>
      </c>
      <c r="AN159" s="11">
        <v>594.50788944836063</v>
      </c>
      <c r="AO159" s="11">
        <v>599.8950753359245</v>
      </c>
      <c r="AP159" s="11">
        <v>602.43355425919754</v>
      </c>
      <c r="AQ159" s="11">
        <v>609.53499398530153</v>
      </c>
      <c r="AR159" s="11">
        <v>609.5933977620092</v>
      </c>
      <c r="AS159" s="11">
        <v>603.71880286526709</v>
      </c>
      <c r="AT159" s="11">
        <v>609.45835281434404</v>
      </c>
      <c r="AU159" s="11">
        <v>613.60649452394352</v>
      </c>
      <c r="AV159" s="11">
        <v>605.61020293550882</v>
      </c>
      <c r="AW159" s="11">
        <v>608.32810058706082</v>
      </c>
      <c r="AX159" s="11">
        <v>622.97194103037293</v>
      </c>
      <c r="AY159" s="11">
        <v>642.28327131710535</v>
      </c>
      <c r="AZ159" s="11">
        <v>665.20596166221469</v>
      </c>
      <c r="BA159" s="11">
        <v>691.17393543887101</v>
      </c>
      <c r="BB159" s="11">
        <v>724.84333895562133</v>
      </c>
      <c r="BC159" s="11">
        <v>773.63812755161598</v>
      </c>
      <c r="BD159" s="11">
        <v>844.46226035941891</v>
      </c>
      <c r="BE159" s="11">
        <v>911.23618194706376</v>
      </c>
      <c r="BF159" s="11">
        <v>932.86527223275039</v>
      </c>
      <c r="BG159" s="11">
        <v>958.04135839229252</v>
      </c>
      <c r="BH159" s="11">
        <v>1001.7149381650798</v>
      </c>
      <c r="BI159" s="11">
        <v>1024.9959211584271</v>
      </c>
      <c r="BJ159" s="11">
        <v>1048.1727764714142</v>
      </c>
      <c r="BK159" s="11">
        <v>1080.0184074949607</v>
      </c>
      <c r="BL159" s="11">
        <v>1163.4808684345098</v>
      </c>
      <c r="BM159" s="11">
        <v>1429.3703496024175</v>
      </c>
      <c r="BN159" s="11">
        <v>1610.1385446972781</v>
      </c>
      <c r="BO159" s="11">
        <v>1664.0038873728233</v>
      </c>
      <c r="BP159" s="11">
        <v>1794.1242484398404</v>
      </c>
      <c r="BQ159" s="11">
        <v>1818.9378647754288</v>
      </c>
      <c r="BR159" s="11">
        <v>1920.5792764721948</v>
      </c>
      <c r="BS159" s="11">
        <v>2023.456323096907</v>
      </c>
      <c r="BT159" s="11">
        <v>2062.7199622631242</v>
      </c>
      <c r="BU159" s="11">
        <v>2093.7864244056359</v>
      </c>
      <c r="BV159" s="11">
        <v>2172.8574253488505</v>
      </c>
      <c r="BW159" s="11">
        <v>2191.8290547309048</v>
      </c>
      <c r="BX159" s="11">
        <v>2295.4935471481876</v>
      </c>
      <c r="BY159" s="11">
        <v>2324.6369620900828</v>
      </c>
      <c r="BZ159" s="11">
        <v>2412.5365562142952</v>
      </c>
      <c r="CA159" s="11">
        <v>2432.6327643351483</v>
      </c>
      <c r="CB159" s="11">
        <v>2466.8518007263533</v>
      </c>
      <c r="CC159" s="11">
        <v>2515.2508761381587</v>
      </c>
      <c r="CD159" s="11">
        <v>2622.1218445308405</v>
      </c>
      <c r="CE159" s="11">
        <v>2708.3090496803202</v>
      </c>
      <c r="CF159" s="11">
        <v>2796.8178431894862</v>
      </c>
      <c r="CG159" s="11">
        <v>2873.8082765070517</v>
      </c>
      <c r="CH159" s="11">
        <v>3061.6775590172806</v>
      </c>
      <c r="CI159" s="11">
        <v>3133.3825096557152</v>
      </c>
      <c r="CJ159" s="11">
        <v>3320.0285201183906</v>
      </c>
      <c r="CK159" s="11">
        <v>3391.2986814978881</v>
      </c>
      <c r="CL159" s="11">
        <v>3478.6413522149041</v>
      </c>
      <c r="CM159" s="11">
        <v>3505.4667594392477</v>
      </c>
      <c r="CN159" s="11">
        <v>3552.1278475871927</v>
      </c>
      <c r="CO159" s="11">
        <v>3608.1458168222821</v>
      </c>
      <c r="CP159" s="11">
        <v>3687.4332746012733</v>
      </c>
      <c r="CQ159" s="11">
        <v>3737.1928476528274</v>
      </c>
      <c r="CR159" s="11">
        <v>3929.1744458657076</v>
      </c>
      <c r="CS159" s="11">
        <v>4104.0052570842136</v>
      </c>
      <c r="CT159" s="11">
        <v>4176.4577406368426</v>
      </c>
      <c r="CU159" s="11">
        <v>4203.4628929622522</v>
      </c>
      <c r="CV159" s="11">
        <v>4243.0993420587138</v>
      </c>
      <c r="CW159" s="11">
        <v>4338.9296512059445</v>
      </c>
      <c r="CX159" s="11">
        <v>4464.5231926731885</v>
      </c>
      <c r="CY159" s="11">
        <v>4524.2760657256158</v>
      </c>
      <c r="CZ159" s="11">
        <v>4578.6984197787751</v>
      </c>
      <c r="DA159" s="11">
        <v>4625.9862234456259</v>
      </c>
      <c r="DB159" s="11">
        <v>4670.5685961378485</v>
      </c>
      <c r="DC159" s="11">
        <v>4713.1890396674316</v>
      </c>
      <c r="DD159" s="11">
        <v>4798.4137717572912</v>
      </c>
      <c r="DE159" s="11">
        <v>4807.037159512015</v>
      </c>
      <c r="DF159" s="11">
        <v>4833.3595568537676</v>
      </c>
      <c r="DG159" s="11">
        <v>4837.4660928582471</v>
      </c>
      <c r="DH159" s="11">
        <v>4868.9105840188495</v>
      </c>
      <c r="DI159" s="11">
        <v>4890.8441073800923</v>
      </c>
      <c r="DJ159" s="11">
        <v>4933.7892254471935</v>
      </c>
      <c r="DK159" s="11">
        <v>5000.7579650678817</v>
      </c>
      <c r="DL159" s="11">
        <v>5355.0982520495172</v>
      </c>
      <c r="DM159" s="11">
        <v>5481.4636259201425</v>
      </c>
      <c r="DN159" s="11">
        <v>5566.547527242612</v>
      </c>
      <c r="DO159" s="11">
        <v>5659.2630610073802</v>
      </c>
      <c r="DP159" s="11">
        <v>5693.1558385127737</v>
      </c>
      <c r="DQ159" s="11">
        <v>5776.9445825899438</v>
      </c>
      <c r="DR159" s="11">
        <v>5792.6247187292447</v>
      </c>
      <c r="DS159" s="11">
        <v>5803.4741841190025</v>
      </c>
      <c r="DT159" s="11">
        <v>5813.7715248560444</v>
      </c>
      <c r="DU159" s="11">
        <v>5824.9346720622971</v>
      </c>
      <c r="DV159" s="11">
        <v>5825.1745121438535</v>
      </c>
      <c r="DW159" s="11">
        <v>5821.2504329611656</v>
      </c>
      <c r="DX159" s="11">
        <v>5744.9467721272558</v>
      </c>
      <c r="DY159" s="11">
        <v>5825.3656271915142</v>
      </c>
      <c r="DZ159" s="11">
        <v>5822.8710960649087</v>
      </c>
      <c r="EA159" s="11">
        <v>5848.1092840949059</v>
      </c>
      <c r="EB159" s="11">
        <v>5986.6876289379934</v>
      </c>
      <c r="EC159" s="11">
        <v>6020.0909995452303</v>
      </c>
      <c r="ED159" s="11">
        <v>6207.0095294329822</v>
      </c>
      <c r="EE159" s="11">
        <v>6268.6393389472287</v>
      </c>
      <c r="EF159" s="11">
        <v>6478.5792596829533</v>
      </c>
      <c r="EG159" s="11">
        <v>6641.8090630503166</v>
      </c>
      <c r="EH159" s="11">
        <v>6783.6444952193469</v>
      </c>
      <c r="EI159" s="11">
        <v>6896.9965306641579</v>
      </c>
      <c r="EJ159" s="11">
        <v>6959.1088579445704</v>
      </c>
      <c r="EK159" s="11">
        <v>7002.153431776841</v>
      </c>
      <c r="EL159" s="11">
        <v>7073.1953672712252</v>
      </c>
      <c r="EM159" s="11">
        <v>7075.3262845401323</v>
      </c>
      <c r="EN159" s="11">
        <v>7151.6879619664223</v>
      </c>
      <c r="EO159" s="11">
        <v>7240.8180322916714</v>
      </c>
      <c r="EP159" s="11">
        <v>7286.4661372792516</v>
      </c>
      <c r="EQ159" s="11">
        <v>7427.4147993236202</v>
      </c>
      <c r="ER159" s="11">
        <v>7503.528752018271</v>
      </c>
      <c r="ES159" s="11">
        <v>7641.9445001082595</v>
      </c>
      <c r="ET159" s="11">
        <v>7706.9969287432486</v>
      </c>
      <c r="EU159" s="11">
        <v>7783.839371621817</v>
      </c>
      <c r="EV159" s="11">
        <v>7848.003579749442</v>
      </c>
      <c r="EW159" s="11">
        <v>7920.0502191520318</v>
      </c>
      <c r="EX159" s="11">
        <v>8170.1976758281144</v>
      </c>
      <c r="EY159" s="11">
        <v>8253.8507761105539</v>
      </c>
      <c r="EZ159" s="11">
        <v>8427.0913450311855</v>
      </c>
      <c r="FA159" s="11">
        <v>8594.2438038042274</v>
      </c>
      <c r="FB159" s="11">
        <v>8676.6840382255305</v>
      </c>
      <c r="FC159" s="11">
        <v>8717.7247633272764</v>
      </c>
      <c r="FD159" s="11">
        <v>8771.4739760100674</v>
      </c>
      <c r="FE159" s="11">
        <v>8893.6135699383703</v>
      </c>
      <c r="FF159" s="11">
        <v>9065.0338004001496</v>
      </c>
      <c r="FG159" s="11">
        <v>9089.4518895774327</v>
      </c>
      <c r="FH159" s="11">
        <v>9132.4613225008943</v>
      </c>
      <c r="FI159" s="11">
        <v>9213.2517811949929</v>
      </c>
      <c r="FJ159" s="11">
        <v>9258.5529202091093</v>
      </c>
      <c r="FK159" s="11">
        <v>9276.9443705762678</v>
      </c>
      <c r="FL159" s="11">
        <v>9293.0114538271737</v>
      </c>
      <c r="FM159" s="11">
        <v>9300.2906392708373</v>
      </c>
      <c r="FN159" s="11">
        <v>9335.0232682876049</v>
      </c>
      <c r="FO159" s="11">
        <v>9357.4087411423534</v>
      </c>
      <c r="FP159" s="11">
        <v>9382.7990856108881</v>
      </c>
      <c r="FQ159" s="11">
        <v>9409.1385400335821</v>
      </c>
      <c r="FR159" s="11">
        <v>9421.1906549559717</v>
      </c>
      <c r="FS159" s="11">
        <v>9466.7581936920196</v>
      </c>
      <c r="FT159" s="11">
        <v>9539.1484753576369</v>
      </c>
      <c r="FU159" s="11">
        <v>9641.6738222451222</v>
      </c>
      <c r="FV159" s="11">
        <v>9779.017950426427</v>
      </c>
      <c r="FW159" s="11">
        <v>9821.434220159681</v>
      </c>
      <c r="FX159" s="11">
        <v>9838.135513969115</v>
      </c>
      <c r="FY159" s="11">
        <v>9857.4286615768779</v>
      </c>
      <c r="FZ159" s="11">
        <v>9874.2452191986067</v>
      </c>
      <c r="GA159" s="11">
        <v>9901.4547819486997</v>
      </c>
      <c r="GB159" s="11">
        <v>9922.9819174009899</v>
      </c>
      <c r="GC159" s="11">
        <v>9954.0976258923893</v>
      </c>
      <c r="GD159" s="11">
        <v>9988.1420165077998</v>
      </c>
      <c r="GE159" s="11">
        <v>10012.938672110253</v>
      </c>
      <c r="GF159" s="11">
        <v>10033.595547162446</v>
      </c>
      <c r="GG159" s="11">
        <v>10046.287288510401</v>
      </c>
      <c r="GH159" s="11">
        <v>10058.930188944694</v>
      </c>
      <c r="GI159" s="11">
        <v>10061.685839773543</v>
      </c>
      <c r="GJ159" s="11">
        <v>10069.693000556052</v>
      </c>
      <c r="GK159" s="11">
        <v>10072.225767656042</v>
      </c>
      <c r="GL159" s="11">
        <v>10085.43100008395</v>
      </c>
      <c r="GM159" s="11">
        <v>10068.550239778924</v>
      </c>
      <c r="GN159" s="11">
        <v>10074.736454623482</v>
      </c>
      <c r="GO159" s="11">
        <v>10079.642576567499</v>
      </c>
      <c r="GP159" s="11">
        <v>10084.992936379438</v>
      </c>
      <c r="GQ159" s="11">
        <v>10135.150250812301</v>
      </c>
      <c r="GR159" s="11">
        <v>10245.248897921485</v>
      </c>
      <c r="GS159" s="11">
        <v>10388.066699844365</v>
      </c>
      <c r="GT159" s="11">
        <v>10449.516134437868</v>
      </c>
      <c r="GU159" s="11">
        <v>10467.896842447322</v>
      </c>
      <c r="GV159" s="11">
        <v>10492.830609653456</v>
      </c>
      <c r="GW159" s="11">
        <v>10519.601462543904</v>
      </c>
      <c r="GX159" s="11">
        <v>10547.440830723548</v>
      </c>
      <c r="GY159" s="11">
        <v>10567.944609991304</v>
      </c>
      <c r="GZ159" s="11">
        <v>10713.159231175461</v>
      </c>
      <c r="HA159" s="11">
        <v>10734.226971408629</v>
      </c>
      <c r="HB159" s="11">
        <v>10749.920198918937</v>
      </c>
      <c r="HC159" s="11">
        <v>10766.345728825368</v>
      </c>
      <c r="HD159" s="11">
        <v>10778.514271849044</v>
      </c>
      <c r="HE159" s="11">
        <v>10786.519833673112</v>
      </c>
      <c r="HF159" s="11">
        <v>10772.164055953479</v>
      </c>
      <c r="HG159" s="11">
        <v>10808.0281462408</v>
      </c>
      <c r="HH159" s="11">
        <v>10805.218393617286</v>
      </c>
      <c r="HI159" s="11">
        <v>10824.937222917126</v>
      </c>
      <c r="HJ159" s="11">
        <v>10829.478183856889</v>
      </c>
      <c r="HK159" s="11">
        <v>10815.249208961885</v>
      </c>
      <c r="HL159" s="11">
        <v>10801.9635334499</v>
      </c>
      <c r="HM159" s="11">
        <v>10748.055877674638</v>
      </c>
      <c r="HN159" s="11">
        <v>10675.226257243699</v>
      </c>
      <c r="HO159" s="11">
        <v>10616.797962526314</v>
      </c>
      <c r="HP159" s="11">
        <v>10624.131374686811</v>
      </c>
      <c r="HQ159" s="11">
        <v>10611.127200117844</v>
      </c>
      <c r="HR159" s="11">
        <v>10507.120910763781</v>
      </c>
      <c r="HS159" s="11">
        <v>10501.959530384433</v>
      </c>
      <c r="HT159" s="11">
        <v>10503.380998434217</v>
      </c>
      <c r="HU159" s="11">
        <v>10459.233620469293</v>
      </c>
      <c r="HV159" s="11">
        <v>10453.396412270602</v>
      </c>
      <c r="HW159" s="11">
        <v>10453.196700018136</v>
      </c>
      <c r="HX159" s="11">
        <v>10458.037755011774</v>
      </c>
      <c r="HY159" s="11">
        <v>10464.465320736488</v>
      </c>
      <c r="HZ159" s="11">
        <v>10463.582721919323</v>
      </c>
      <c r="IA159" s="11">
        <v>10555.599234303039</v>
      </c>
      <c r="IB159" s="11">
        <v>10665.179016159778</v>
      </c>
      <c r="IC159" s="11">
        <v>10699.461477296431</v>
      </c>
      <c r="ID159" s="11">
        <v>10734.401411436105</v>
      </c>
      <c r="IE159" s="11">
        <v>10764.842637469441</v>
      </c>
      <c r="IF159" s="11">
        <v>10788.809487309522</v>
      </c>
      <c r="IG159" s="11">
        <v>10893.508794984076</v>
      </c>
      <c r="IH159" s="11">
        <v>10919.815974389829</v>
      </c>
      <c r="II159" s="11">
        <v>10956.832605345633</v>
      </c>
      <c r="IJ159" s="11">
        <v>10989.666307677073</v>
      </c>
      <c r="IK159" s="11">
        <v>11038.487673130592</v>
      </c>
      <c r="IL159" s="11">
        <v>11075.926791218846</v>
      </c>
      <c r="IM159" s="11">
        <v>11116.926617451812</v>
      </c>
      <c r="IN159" s="11">
        <v>11177.721404388481</v>
      </c>
      <c r="IO159" s="11">
        <v>11312.276911003804</v>
      </c>
      <c r="IP159" s="11">
        <v>11343.632583027649</v>
      </c>
      <c r="IQ159" s="11">
        <v>11342.116648052108</v>
      </c>
      <c r="IR159" s="11">
        <v>11389.92538944361</v>
      </c>
      <c r="IS159" s="11">
        <v>11451.607982184751</v>
      </c>
      <c r="IT159" s="11">
        <v>11488.088840226816</v>
      </c>
      <c r="IU159" s="11">
        <v>11509.229065980831</v>
      </c>
      <c r="IV159" s="11">
        <v>11525.566108350193</v>
      </c>
      <c r="IW159" s="11">
        <v>11530.894620254085</v>
      </c>
      <c r="IX159" s="11">
        <v>11540.412080816301</v>
      </c>
      <c r="IY159" s="11">
        <v>11559.767237170692</v>
      </c>
      <c r="IZ159" s="11">
        <v>11598.021107070694</v>
      </c>
      <c r="JA159" s="11">
        <v>11644.276268095444</v>
      </c>
      <c r="JB159" s="11">
        <v>11732.382922355064</v>
      </c>
      <c r="JC159" s="11">
        <v>11840.096435748903</v>
      </c>
      <c r="JD159" s="11">
        <v>11921.442572214779</v>
      </c>
      <c r="JE159" s="11">
        <v>11941.96712556025</v>
      </c>
      <c r="JF159" s="11">
        <v>11957.586502006563</v>
      </c>
      <c r="JG159" s="11">
        <v>11960.440759779864</v>
      </c>
      <c r="JH159" s="11">
        <v>12043.869779985902</v>
      </c>
      <c r="JI159" s="11">
        <v>12090.828793968145</v>
      </c>
      <c r="JJ159" s="11">
        <v>12099.207356850964</v>
      </c>
      <c r="JK159" s="11">
        <v>12064.187835913004</v>
      </c>
      <c r="JL159" s="11">
        <v>12106.644589823976</v>
      </c>
      <c r="JM159" s="11">
        <v>12102.558724647608</v>
      </c>
      <c r="JN159" s="11">
        <v>12044.349310296213</v>
      </c>
      <c r="JO159" s="11">
        <v>12147.414606839688</v>
      </c>
      <c r="JP159" s="11">
        <v>12239.360545986052</v>
      </c>
      <c r="JQ159" s="11">
        <v>12252.546981648733</v>
      </c>
      <c r="JR159" s="11">
        <v>12299.233013174477</v>
      </c>
      <c r="JS159" s="11">
        <v>12339.324485688019</v>
      </c>
      <c r="JT159" s="11">
        <v>12471.100725768529</v>
      </c>
      <c r="JU159" s="11">
        <v>12532.427515146897</v>
      </c>
      <c r="JV159" s="11">
        <v>12507.673831402115</v>
      </c>
      <c r="JW159" s="11">
        <v>12457.455614308014</v>
      </c>
      <c r="JX159" s="11">
        <v>12464.355269788801</v>
      </c>
      <c r="JY159" s="11">
        <v>12461.100810222477</v>
      </c>
      <c r="JZ159" s="11">
        <v>12451.973772389019</v>
      </c>
      <c r="KA159" s="11">
        <v>12446.429094667041</v>
      </c>
      <c r="KB159" s="11">
        <v>12443.001658813047</v>
      </c>
      <c r="KC159" s="11">
        <v>12431.24054046872</v>
      </c>
      <c r="KD159" s="11">
        <v>12416.702930404357</v>
      </c>
      <c r="KE159" s="11">
        <v>12412.520930932924</v>
      </c>
      <c r="KF159" s="11">
        <v>12419.790417483538</v>
      </c>
      <c r="KG159" s="11">
        <v>12419.406267517794</v>
      </c>
      <c r="KH159" s="11">
        <v>12431.932074979568</v>
      </c>
      <c r="KI159" s="11">
        <v>12428.799040342261</v>
      </c>
      <c r="KJ159" s="11">
        <v>12446.273580137449</v>
      </c>
      <c r="KK159" s="11">
        <v>12447.956030445448</v>
      </c>
      <c r="KL159" s="23"/>
      <c r="KM159" s="11">
        <f>SMALL(Tabela2[[#This Row],[1]:[285]],1)</f>
        <v>0.83458663983971793</v>
      </c>
      <c r="KN159" s="11">
        <f>MATCH(Tabela2[[#This Row],[1° menor]],Tabela2[[#This Row],[1]:[285]],0)</f>
        <v>1</v>
      </c>
      <c r="KO15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59" s="11">
        <f>VLOOKUP(Tabela2[[#This Row],[Shape]],shape!A:D,4,0)+VLOOKUP(Tabela2[[#This Row],[Shape]]+1,shape!A:E,5,0)*Tabela2[[#This Row],[% avanc]]</f>
        <v>3.8776556234191881</v>
      </c>
      <c r="KQ159" s="15">
        <f>Tabela2[[#This Row],[8686,881807]]/Tabela2[[#Headers],[8686,881807]]</f>
        <v>4.4638061269517033E-4</v>
      </c>
      <c r="KR159" s="11">
        <f>Tabela2[[#This Row],[8686,881807]]-KP158</f>
        <v>0</v>
      </c>
      <c r="KS159" s="11">
        <f>(Tabela2[[#This Row],[hora bus]]-H158)*86400</f>
        <v>49.000000138767064</v>
      </c>
      <c r="KT159" s="11">
        <f>Tabela2[[#This Row],[desloc]]/Tabela2[[#This Row],[seconds]]</f>
        <v>0</v>
      </c>
      <c r="KU159" s="11">
        <f>Tabela2[[#This Row],[spd m/s]]*3.6</f>
        <v>0</v>
      </c>
      <c r="KV159" s="23"/>
      <c r="KW159" s="22">
        <f t="shared" si="36"/>
        <v>0</v>
      </c>
      <c r="KX159" s="23">
        <f t="shared" si="37"/>
        <v>0.5</v>
      </c>
      <c r="KY159" s="23">
        <f t="shared" si="38"/>
        <v>1</v>
      </c>
      <c r="KZ159" s="23">
        <f t="shared" si="39"/>
        <v>6</v>
      </c>
      <c r="LA159" s="23">
        <f t="shared" si="40"/>
        <v>0</v>
      </c>
      <c r="LB159" s="23">
        <f t="shared" si="41"/>
        <v>1</v>
      </c>
      <c r="LC159" s="23">
        <f t="shared" si="42"/>
        <v>6</v>
      </c>
      <c r="LD159" s="23">
        <f t="shared" si="43"/>
        <v>0</v>
      </c>
      <c r="LE159" s="23">
        <f t="shared" si="44"/>
        <v>3.8776556234191881</v>
      </c>
      <c r="LF159" s="22">
        <f t="shared" si="53"/>
        <v>0</v>
      </c>
      <c r="LG159" s="23">
        <f t="shared" si="45"/>
        <v>0.5</v>
      </c>
      <c r="LH159" s="23">
        <f t="shared" si="46"/>
        <v>0.5</v>
      </c>
      <c r="LI159" s="23">
        <f t="shared" si="47"/>
        <v>8544.8116110658502</v>
      </c>
      <c r="LJ159" s="23">
        <f t="shared" si="48"/>
        <v>3.8776556234191881</v>
      </c>
      <c r="LK159" s="23">
        <f t="shared" si="49"/>
        <v>0.5</v>
      </c>
      <c r="LL159" s="23">
        <f t="shared" si="50"/>
        <v>0</v>
      </c>
      <c r="LM159" s="23">
        <f t="shared" si="51"/>
        <v>1</v>
      </c>
      <c r="LN159" s="23">
        <f t="shared" si="52"/>
        <v>1</v>
      </c>
    </row>
    <row r="160" spans="1:326" x14ac:dyDescent="0.25">
      <c r="A160" s="22">
        <v>150</v>
      </c>
      <c r="B160" s="22">
        <v>1</v>
      </c>
      <c r="C160" s="23" t="s">
        <v>1455</v>
      </c>
      <c r="D160" s="22">
        <v>332</v>
      </c>
      <c r="E160" s="24">
        <v>0.92777777777777781</v>
      </c>
      <c r="F160" s="23" t="s">
        <v>721</v>
      </c>
      <c r="G160" s="23" t="b">
        <v>1</v>
      </c>
      <c r="H160" s="25">
        <v>43538.928217592591</v>
      </c>
      <c r="I160" s="26" t="s">
        <v>681</v>
      </c>
      <c r="J160" s="23" t="s">
        <v>682</v>
      </c>
      <c r="K160" s="11">
        <f>IF(AND(Tabela2[[#This Row],[hora bus]]=H159,Tabela2[[#This Row],[lat bus]]=I159,Tabela2[[#This Row],[lon bus]]=J159),1,0)</f>
        <v>0</v>
      </c>
      <c r="L160" s="23"/>
      <c r="M160" s="11">
        <v>301</v>
      </c>
      <c r="N160" s="11">
        <v>0.83458663983971793</v>
      </c>
      <c r="O160" s="11">
        <v>1.3984196839489078</v>
      </c>
      <c r="P160" s="11">
        <v>9.4267941257220311</v>
      </c>
      <c r="Q160" s="11">
        <v>19.688773108132185</v>
      </c>
      <c r="R160" s="11">
        <v>75.195397337780264</v>
      </c>
      <c r="S160" s="11">
        <v>159.30451526494889</v>
      </c>
      <c r="T160" s="11">
        <v>180.18195583801287</v>
      </c>
      <c r="U160" s="11">
        <v>199.79338924508923</v>
      </c>
      <c r="V160" s="11">
        <v>211.09716553928146</v>
      </c>
      <c r="W160" s="11">
        <v>227.14293750271159</v>
      </c>
      <c r="X160" s="11">
        <v>239.59169647723874</v>
      </c>
      <c r="Y160" s="11">
        <v>250.11206903549589</v>
      </c>
      <c r="Z160" s="11">
        <v>275.30364977201225</v>
      </c>
      <c r="AA160" s="11">
        <v>294.46895517304961</v>
      </c>
      <c r="AB160" s="11">
        <v>320.19106785367666</v>
      </c>
      <c r="AC160" s="11">
        <v>332.17949791971603</v>
      </c>
      <c r="AD160" s="11">
        <v>348.04076670293443</v>
      </c>
      <c r="AE160" s="11">
        <v>372.23091522388552</v>
      </c>
      <c r="AF160" s="11">
        <v>373.05585750378327</v>
      </c>
      <c r="AG160" s="11">
        <v>433.84569918205443</v>
      </c>
      <c r="AH160" s="11">
        <v>469.02374511556127</v>
      </c>
      <c r="AI160" s="11">
        <v>499.67607388344703</v>
      </c>
      <c r="AJ160" s="11">
        <v>523.47830821792434</v>
      </c>
      <c r="AK160" s="11">
        <v>544.81141607945688</v>
      </c>
      <c r="AL160" s="11">
        <v>559.9004097040812</v>
      </c>
      <c r="AM160" s="11">
        <v>585.98771261657532</v>
      </c>
      <c r="AN160" s="11">
        <v>594.50788944836063</v>
      </c>
      <c r="AO160" s="11">
        <v>599.8950753359245</v>
      </c>
      <c r="AP160" s="11">
        <v>602.43355425919754</v>
      </c>
      <c r="AQ160" s="11">
        <v>609.53499398530153</v>
      </c>
      <c r="AR160" s="11">
        <v>609.5933977620092</v>
      </c>
      <c r="AS160" s="11">
        <v>603.71880286526709</v>
      </c>
      <c r="AT160" s="11">
        <v>609.45835281434404</v>
      </c>
      <c r="AU160" s="11">
        <v>613.60649452394352</v>
      </c>
      <c r="AV160" s="11">
        <v>605.61020293550882</v>
      </c>
      <c r="AW160" s="11">
        <v>608.32810058706082</v>
      </c>
      <c r="AX160" s="11">
        <v>622.97194103037293</v>
      </c>
      <c r="AY160" s="11">
        <v>642.28327131710535</v>
      </c>
      <c r="AZ160" s="11">
        <v>665.20596166221469</v>
      </c>
      <c r="BA160" s="11">
        <v>691.17393543887101</v>
      </c>
      <c r="BB160" s="11">
        <v>724.84333895562133</v>
      </c>
      <c r="BC160" s="11">
        <v>773.63812755161598</v>
      </c>
      <c r="BD160" s="11">
        <v>844.46226035941891</v>
      </c>
      <c r="BE160" s="11">
        <v>911.23618194706376</v>
      </c>
      <c r="BF160" s="11">
        <v>932.86527223275039</v>
      </c>
      <c r="BG160" s="11">
        <v>958.04135839229252</v>
      </c>
      <c r="BH160" s="11">
        <v>1001.7149381650798</v>
      </c>
      <c r="BI160" s="11">
        <v>1024.9959211584271</v>
      </c>
      <c r="BJ160" s="11">
        <v>1048.1727764714142</v>
      </c>
      <c r="BK160" s="11">
        <v>1080.0184074949607</v>
      </c>
      <c r="BL160" s="11">
        <v>1163.4808684345098</v>
      </c>
      <c r="BM160" s="11">
        <v>1429.3703496024175</v>
      </c>
      <c r="BN160" s="11">
        <v>1610.1385446972781</v>
      </c>
      <c r="BO160" s="11">
        <v>1664.0038873728233</v>
      </c>
      <c r="BP160" s="11">
        <v>1794.1242484398404</v>
      </c>
      <c r="BQ160" s="11">
        <v>1818.9378647754288</v>
      </c>
      <c r="BR160" s="11">
        <v>1920.5792764721948</v>
      </c>
      <c r="BS160" s="11">
        <v>2023.456323096907</v>
      </c>
      <c r="BT160" s="11">
        <v>2062.7199622631242</v>
      </c>
      <c r="BU160" s="11">
        <v>2093.7864244056359</v>
      </c>
      <c r="BV160" s="11">
        <v>2172.8574253488505</v>
      </c>
      <c r="BW160" s="11">
        <v>2191.8290547309048</v>
      </c>
      <c r="BX160" s="11">
        <v>2295.4935471481876</v>
      </c>
      <c r="BY160" s="11">
        <v>2324.6369620900828</v>
      </c>
      <c r="BZ160" s="11">
        <v>2412.5365562142952</v>
      </c>
      <c r="CA160" s="11">
        <v>2432.6327643351483</v>
      </c>
      <c r="CB160" s="11">
        <v>2466.8518007263533</v>
      </c>
      <c r="CC160" s="11">
        <v>2515.2508761381587</v>
      </c>
      <c r="CD160" s="11">
        <v>2622.1218445308405</v>
      </c>
      <c r="CE160" s="11">
        <v>2708.3090496803202</v>
      </c>
      <c r="CF160" s="11">
        <v>2796.8178431894862</v>
      </c>
      <c r="CG160" s="11">
        <v>2873.8082765070517</v>
      </c>
      <c r="CH160" s="11">
        <v>3061.6775590172806</v>
      </c>
      <c r="CI160" s="11">
        <v>3133.3825096557152</v>
      </c>
      <c r="CJ160" s="11">
        <v>3320.0285201183906</v>
      </c>
      <c r="CK160" s="11">
        <v>3391.2986814978881</v>
      </c>
      <c r="CL160" s="11">
        <v>3478.6413522149041</v>
      </c>
      <c r="CM160" s="11">
        <v>3505.4667594392477</v>
      </c>
      <c r="CN160" s="11">
        <v>3552.1278475871927</v>
      </c>
      <c r="CO160" s="11">
        <v>3608.1458168222821</v>
      </c>
      <c r="CP160" s="11">
        <v>3687.4332746012733</v>
      </c>
      <c r="CQ160" s="11">
        <v>3737.1928476528274</v>
      </c>
      <c r="CR160" s="11">
        <v>3929.1744458657076</v>
      </c>
      <c r="CS160" s="11">
        <v>4104.0052570842136</v>
      </c>
      <c r="CT160" s="11">
        <v>4176.4577406368426</v>
      </c>
      <c r="CU160" s="11">
        <v>4203.4628929622522</v>
      </c>
      <c r="CV160" s="11">
        <v>4243.0993420587138</v>
      </c>
      <c r="CW160" s="11">
        <v>4338.9296512059445</v>
      </c>
      <c r="CX160" s="11">
        <v>4464.5231926731885</v>
      </c>
      <c r="CY160" s="11">
        <v>4524.2760657256158</v>
      </c>
      <c r="CZ160" s="11">
        <v>4578.6984197787751</v>
      </c>
      <c r="DA160" s="11">
        <v>4625.9862234456259</v>
      </c>
      <c r="DB160" s="11">
        <v>4670.5685961378485</v>
      </c>
      <c r="DC160" s="11">
        <v>4713.1890396674316</v>
      </c>
      <c r="DD160" s="11">
        <v>4798.4137717572912</v>
      </c>
      <c r="DE160" s="11">
        <v>4807.037159512015</v>
      </c>
      <c r="DF160" s="11">
        <v>4833.3595568537676</v>
      </c>
      <c r="DG160" s="11">
        <v>4837.4660928582471</v>
      </c>
      <c r="DH160" s="11">
        <v>4868.9105840188495</v>
      </c>
      <c r="DI160" s="11">
        <v>4890.8441073800923</v>
      </c>
      <c r="DJ160" s="11">
        <v>4933.7892254471935</v>
      </c>
      <c r="DK160" s="11">
        <v>5000.7579650678817</v>
      </c>
      <c r="DL160" s="11">
        <v>5355.0982520495172</v>
      </c>
      <c r="DM160" s="11">
        <v>5481.4636259201425</v>
      </c>
      <c r="DN160" s="11">
        <v>5566.547527242612</v>
      </c>
      <c r="DO160" s="11">
        <v>5659.2630610073802</v>
      </c>
      <c r="DP160" s="11">
        <v>5693.1558385127737</v>
      </c>
      <c r="DQ160" s="11">
        <v>5776.9445825899438</v>
      </c>
      <c r="DR160" s="11">
        <v>5792.6247187292447</v>
      </c>
      <c r="DS160" s="11">
        <v>5803.4741841190025</v>
      </c>
      <c r="DT160" s="11">
        <v>5813.7715248560444</v>
      </c>
      <c r="DU160" s="11">
        <v>5824.9346720622971</v>
      </c>
      <c r="DV160" s="11">
        <v>5825.1745121438535</v>
      </c>
      <c r="DW160" s="11">
        <v>5821.2504329611656</v>
      </c>
      <c r="DX160" s="11">
        <v>5744.9467721272558</v>
      </c>
      <c r="DY160" s="11">
        <v>5825.3656271915142</v>
      </c>
      <c r="DZ160" s="11">
        <v>5822.8710960649087</v>
      </c>
      <c r="EA160" s="11">
        <v>5848.1092840949059</v>
      </c>
      <c r="EB160" s="11">
        <v>5986.6876289379934</v>
      </c>
      <c r="EC160" s="11">
        <v>6020.0909995452303</v>
      </c>
      <c r="ED160" s="11">
        <v>6207.0095294329822</v>
      </c>
      <c r="EE160" s="11">
        <v>6268.6393389472287</v>
      </c>
      <c r="EF160" s="11">
        <v>6478.5792596829533</v>
      </c>
      <c r="EG160" s="11">
        <v>6641.8090630503166</v>
      </c>
      <c r="EH160" s="11">
        <v>6783.6444952193469</v>
      </c>
      <c r="EI160" s="11">
        <v>6896.9965306641579</v>
      </c>
      <c r="EJ160" s="11">
        <v>6959.1088579445704</v>
      </c>
      <c r="EK160" s="11">
        <v>7002.153431776841</v>
      </c>
      <c r="EL160" s="11">
        <v>7073.1953672712252</v>
      </c>
      <c r="EM160" s="11">
        <v>7075.3262845401323</v>
      </c>
      <c r="EN160" s="11">
        <v>7151.6879619664223</v>
      </c>
      <c r="EO160" s="11">
        <v>7240.8180322916714</v>
      </c>
      <c r="EP160" s="11">
        <v>7286.4661372792516</v>
      </c>
      <c r="EQ160" s="11">
        <v>7427.4147993236202</v>
      </c>
      <c r="ER160" s="11">
        <v>7503.528752018271</v>
      </c>
      <c r="ES160" s="11">
        <v>7641.9445001082595</v>
      </c>
      <c r="ET160" s="11">
        <v>7706.9969287432486</v>
      </c>
      <c r="EU160" s="11">
        <v>7783.839371621817</v>
      </c>
      <c r="EV160" s="11">
        <v>7848.003579749442</v>
      </c>
      <c r="EW160" s="11">
        <v>7920.0502191520318</v>
      </c>
      <c r="EX160" s="11">
        <v>8170.1976758281144</v>
      </c>
      <c r="EY160" s="11">
        <v>8253.8507761105539</v>
      </c>
      <c r="EZ160" s="11">
        <v>8427.0913450311855</v>
      </c>
      <c r="FA160" s="11">
        <v>8594.2438038042274</v>
      </c>
      <c r="FB160" s="11">
        <v>8676.6840382255305</v>
      </c>
      <c r="FC160" s="11">
        <v>8717.7247633272764</v>
      </c>
      <c r="FD160" s="11">
        <v>8771.4739760100674</v>
      </c>
      <c r="FE160" s="11">
        <v>8893.6135699383703</v>
      </c>
      <c r="FF160" s="11">
        <v>9065.0338004001496</v>
      </c>
      <c r="FG160" s="11">
        <v>9089.4518895774327</v>
      </c>
      <c r="FH160" s="11">
        <v>9132.4613225008943</v>
      </c>
      <c r="FI160" s="11">
        <v>9213.2517811949929</v>
      </c>
      <c r="FJ160" s="11">
        <v>9258.5529202091093</v>
      </c>
      <c r="FK160" s="11">
        <v>9276.9443705762678</v>
      </c>
      <c r="FL160" s="11">
        <v>9293.0114538271737</v>
      </c>
      <c r="FM160" s="11">
        <v>9300.2906392708373</v>
      </c>
      <c r="FN160" s="11">
        <v>9335.0232682876049</v>
      </c>
      <c r="FO160" s="11">
        <v>9357.4087411423534</v>
      </c>
      <c r="FP160" s="11">
        <v>9382.7990856108881</v>
      </c>
      <c r="FQ160" s="11">
        <v>9409.1385400335821</v>
      </c>
      <c r="FR160" s="11">
        <v>9421.1906549559717</v>
      </c>
      <c r="FS160" s="11">
        <v>9466.7581936920196</v>
      </c>
      <c r="FT160" s="11">
        <v>9539.1484753576369</v>
      </c>
      <c r="FU160" s="11">
        <v>9641.6738222451222</v>
      </c>
      <c r="FV160" s="11">
        <v>9779.017950426427</v>
      </c>
      <c r="FW160" s="11">
        <v>9821.434220159681</v>
      </c>
      <c r="FX160" s="11">
        <v>9838.135513969115</v>
      </c>
      <c r="FY160" s="11">
        <v>9857.4286615768779</v>
      </c>
      <c r="FZ160" s="11">
        <v>9874.2452191986067</v>
      </c>
      <c r="GA160" s="11">
        <v>9901.4547819486997</v>
      </c>
      <c r="GB160" s="11">
        <v>9922.9819174009899</v>
      </c>
      <c r="GC160" s="11">
        <v>9954.0976258923893</v>
      </c>
      <c r="GD160" s="11">
        <v>9988.1420165077998</v>
      </c>
      <c r="GE160" s="11">
        <v>10012.938672110253</v>
      </c>
      <c r="GF160" s="11">
        <v>10033.595547162446</v>
      </c>
      <c r="GG160" s="11">
        <v>10046.287288510401</v>
      </c>
      <c r="GH160" s="11">
        <v>10058.930188944694</v>
      </c>
      <c r="GI160" s="11">
        <v>10061.685839773543</v>
      </c>
      <c r="GJ160" s="11">
        <v>10069.693000556052</v>
      </c>
      <c r="GK160" s="11">
        <v>10072.225767656042</v>
      </c>
      <c r="GL160" s="11">
        <v>10085.43100008395</v>
      </c>
      <c r="GM160" s="11">
        <v>10068.550239778924</v>
      </c>
      <c r="GN160" s="11">
        <v>10074.736454623482</v>
      </c>
      <c r="GO160" s="11">
        <v>10079.642576567499</v>
      </c>
      <c r="GP160" s="11">
        <v>10084.992936379438</v>
      </c>
      <c r="GQ160" s="11">
        <v>10135.150250812301</v>
      </c>
      <c r="GR160" s="11">
        <v>10245.248897921485</v>
      </c>
      <c r="GS160" s="11">
        <v>10388.066699844365</v>
      </c>
      <c r="GT160" s="11">
        <v>10449.516134437868</v>
      </c>
      <c r="GU160" s="11">
        <v>10467.896842447322</v>
      </c>
      <c r="GV160" s="11">
        <v>10492.830609653456</v>
      </c>
      <c r="GW160" s="11">
        <v>10519.601462543904</v>
      </c>
      <c r="GX160" s="11">
        <v>10547.440830723548</v>
      </c>
      <c r="GY160" s="11">
        <v>10567.944609991304</v>
      </c>
      <c r="GZ160" s="11">
        <v>10713.159231175461</v>
      </c>
      <c r="HA160" s="11">
        <v>10734.226971408629</v>
      </c>
      <c r="HB160" s="11">
        <v>10749.920198918937</v>
      </c>
      <c r="HC160" s="11">
        <v>10766.345728825368</v>
      </c>
      <c r="HD160" s="11">
        <v>10778.514271849044</v>
      </c>
      <c r="HE160" s="11">
        <v>10786.519833673112</v>
      </c>
      <c r="HF160" s="11">
        <v>10772.164055953479</v>
      </c>
      <c r="HG160" s="11">
        <v>10808.0281462408</v>
      </c>
      <c r="HH160" s="11">
        <v>10805.218393617286</v>
      </c>
      <c r="HI160" s="11">
        <v>10824.937222917126</v>
      </c>
      <c r="HJ160" s="11">
        <v>10829.478183856889</v>
      </c>
      <c r="HK160" s="11">
        <v>10815.249208961885</v>
      </c>
      <c r="HL160" s="11">
        <v>10801.9635334499</v>
      </c>
      <c r="HM160" s="11">
        <v>10748.055877674638</v>
      </c>
      <c r="HN160" s="11">
        <v>10675.226257243699</v>
      </c>
      <c r="HO160" s="11">
        <v>10616.797962526314</v>
      </c>
      <c r="HP160" s="11">
        <v>10624.131374686811</v>
      </c>
      <c r="HQ160" s="11">
        <v>10611.127200117844</v>
      </c>
      <c r="HR160" s="11">
        <v>10507.120910763781</v>
      </c>
      <c r="HS160" s="11">
        <v>10501.959530384433</v>
      </c>
      <c r="HT160" s="11">
        <v>10503.380998434217</v>
      </c>
      <c r="HU160" s="11">
        <v>10459.233620469293</v>
      </c>
      <c r="HV160" s="11">
        <v>10453.396412270602</v>
      </c>
      <c r="HW160" s="11">
        <v>10453.196700018136</v>
      </c>
      <c r="HX160" s="11">
        <v>10458.037755011774</v>
      </c>
      <c r="HY160" s="11">
        <v>10464.465320736488</v>
      </c>
      <c r="HZ160" s="11">
        <v>10463.582721919323</v>
      </c>
      <c r="IA160" s="11">
        <v>10555.599234303039</v>
      </c>
      <c r="IB160" s="11">
        <v>10665.179016159778</v>
      </c>
      <c r="IC160" s="11">
        <v>10699.461477296431</v>
      </c>
      <c r="ID160" s="11">
        <v>10734.401411436105</v>
      </c>
      <c r="IE160" s="11">
        <v>10764.842637469441</v>
      </c>
      <c r="IF160" s="11">
        <v>10788.809487309522</v>
      </c>
      <c r="IG160" s="11">
        <v>10893.508794984076</v>
      </c>
      <c r="IH160" s="11">
        <v>10919.815974389829</v>
      </c>
      <c r="II160" s="11">
        <v>10956.832605345633</v>
      </c>
      <c r="IJ160" s="11">
        <v>10989.666307677073</v>
      </c>
      <c r="IK160" s="11">
        <v>11038.487673130592</v>
      </c>
      <c r="IL160" s="11">
        <v>11075.926791218846</v>
      </c>
      <c r="IM160" s="11">
        <v>11116.926617451812</v>
      </c>
      <c r="IN160" s="11">
        <v>11177.721404388481</v>
      </c>
      <c r="IO160" s="11">
        <v>11312.276911003804</v>
      </c>
      <c r="IP160" s="11">
        <v>11343.632583027649</v>
      </c>
      <c r="IQ160" s="11">
        <v>11342.116648052108</v>
      </c>
      <c r="IR160" s="11">
        <v>11389.92538944361</v>
      </c>
      <c r="IS160" s="11">
        <v>11451.607982184751</v>
      </c>
      <c r="IT160" s="11">
        <v>11488.088840226816</v>
      </c>
      <c r="IU160" s="11">
        <v>11509.229065980831</v>
      </c>
      <c r="IV160" s="11">
        <v>11525.566108350193</v>
      </c>
      <c r="IW160" s="11">
        <v>11530.894620254085</v>
      </c>
      <c r="IX160" s="11">
        <v>11540.412080816301</v>
      </c>
      <c r="IY160" s="11">
        <v>11559.767237170692</v>
      </c>
      <c r="IZ160" s="11">
        <v>11598.021107070694</v>
      </c>
      <c r="JA160" s="11">
        <v>11644.276268095444</v>
      </c>
      <c r="JB160" s="11">
        <v>11732.382922355064</v>
      </c>
      <c r="JC160" s="11">
        <v>11840.096435748903</v>
      </c>
      <c r="JD160" s="11">
        <v>11921.442572214779</v>
      </c>
      <c r="JE160" s="11">
        <v>11941.96712556025</v>
      </c>
      <c r="JF160" s="11">
        <v>11957.586502006563</v>
      </c>
      <c r="JG160" s="11">
        <v>11960.440759779864</v>
      </c>
      <c r="JH160" s="11">
        <v>12043.869779985902</v>
      </c>
      <c r="JI160" s="11">
        <v>12090.828793968145</v>
      </c>
      <c r="JJ160" s="11">
        <v>12099.207356850964</v>
      </c>
      <c r="JK160" s="11">
        <v>12064.187835913004</v>
      </c>
      <c r="JL160" s="11">
        <v>12106.644589823976</v>
      </c>
      <c r="JM160" s="11">
        <v>12102.558724647608</v>
      </c>
      <c r="JN160" s="11">
        <v>12044.349310296213</v>
      </c>
      <c r="JO160" s="11">
        <v>12147.414606839688</v>
      </c>
      <c r="JP160" s="11">
        <v>12239.360545986052</v>
      </c>
      <c r="JQ160" s="11">
        <v>12252.546981648733</v>
      </c>
      <c r="JR160" s="11">
        <v>12299.233013174477</v>
      </c>
      <c r="JS160" s="11">
        <v>12339.324485688019</v>
      </c>
      <c r="JT160" s="11">
        <v>12471.100725768529</v>
      </c>
      <c r="JU160" s="11">
        <v>12532.427515146897</v>
      </c>
      <c r="JV160" s="11">
        <v>12507.673831402115</v>
      </c>
      <c r="JW160" s="11">
        <v>12457.455614308014</v>
      </c>
      <c r="JX160" s="11">
        <v>12464.355269788801</v>
      </c>
      <c r="JY160" s="11">
        <v>12461.100810222477</v>
      </c>
      <c r="JZ160" s="11">
        <v>12451.973772389019</v>
      </c>
      <c r="KA160" s="11">
        <v>12446.429094667041</v>
      </c>
      <c r="KB160" s="11">
        <v>12443.001658813047</v>
      </c>
      <c r="KC160" s="11">
        <v>12431.24054046872</v>
      </c>
      <c r="KD160" s="11">
        <v>12416.702930404357</v>
      </c>
      <c r="KE160" s="11">
        <v>12412.520930932924</v>
      </c>
      <c r="KF160" s="11">
        <v>12419.790417483538</v>
      </c>
      <c r="KG160" s="11">
        <v>12419.406267517794</v>
      </c>
      <c r="KH160" s="11">
        <v>12431.932074979568</v>
      </c>
      <c r="KI160" s="11">
        <v>12428.799040342261</v>
      </c>
      <c r="KJ160" s="11">
        <v>12446.273580137449</v>
      </c>
      <c r="KK160" s="11">
        <v>12447.956030445448</v>
      </c>
      <c r="KL160" s="23"/>
      <c r="KM160" s="11">
        <f>SMALL(Tabela2[[#This Row],[1]:[285]],1)</f>
        <v>0.83458663983971793</v>
      </c>
      <c r="KN160" s="11">
        <f>MATCH(Tabela2[[#This Row],[1° menor]],Tabela2[[#This Row],[1]:[285]],0)</f>
        <v>1</v>
      </c>
      <c r="KO16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60" s="11">
        <f>VLOOKUP(Tabela2[[#This Row],[Shape]],shape!A:D,4,0)+VLOOKUP(Tabela2[[#This Row],[Shape]]+1,shape!A:E,5,0)*Tabela2[[#This Row],[% avanc]]</f>
        <v>3.8776556234191881</v>
      </c>
      <c r="KQ160" s="15">
        <f>Tabela2[[#This Row],[8686,881807]]/Tabela2[[#Headers],[8686,881807]]</f>
        <v>4.4638061269517033E-4</v>
      </c>
      <c r="KR160" s="11">
        <f>Tabela2[[#This Row],[8686,881807]]-KP159</f>
        <v>0</v>
      </c>
      <c r="KS160" s="11">
        <f>(Tabela2[[#This Row],[hora bus]]-H159)*86400</f>
        <v>41.999999759718776</v>
      </c>
      <c r="KT160" s="11">
        <f>Tabela2[[#This Row],[desloc]]/Tabela2[[#This Row],[seconds]]</f>
        <v>0</v>
      </c>
      <c r="KU160" s="11">
        <f>Tabela2[[#This Row],[spd m/s]]*3.6</f>
        <v>0</v>
      </c>
      <c r="KV160" s="23"/>
      <c r="KW160" s="22">
        <f t="shared" si="36"/>
        <v>0</v>
      </c>
      <c r="KX160" s="23">
        <f t="shared" si="37"/>
        <v>0.5</v>
      </c>
      <c r="KY160" s="23">
        <f t="shared" si="38"/>
        <v>1</v>
      </c>
      <c r="KZ160" s="23">
        <f t="shared" si="39"/>
        <v>5</v>
      </c>
      <c r="LA160" s="23">
        <f t="shared" si="40"/>
        <v>0</v>
      </c>
      <c r="LB160" s="23">
        <f t="shared" si="41"/>
        <v>1</v>
      </c>
      <c r="LC160" s="23">
        <f t="shared" si="42"/>
        <v>5</v>
      </c>
      <c r="LD160" s="23">
        <f t="shared" si="43"/>
        <v>0</v>
      </c>
      <c r="LE160" s="23">
        <f t="shared" si="44"/>
        <v>3.8776556234191881</v>
      </c>
      <c r="LF160" s="22">
        <f t="shared" si="53"/>
        <v>0</v>
      </c>
      <c r="LG160" s="23">
        <f t="shared" si="45"/>
        <v>0.5</v>
      </c>
      <c r="LH160" s="23">
        <f t="shared" si="46"/>
        <v>0.5</v>
      </c>
      <c r="LI160" s="23">
        <f t="shared" si="47"/>
        <v>8544.8116110658502</v>
      </c>
      <c r="LJ160" s="23">
        <f t="shared" si="48"/>
        <v>3.8776556234191881</v>
      </c>
      <c r="LK160" s="23">
        <f t="shared" si="49"/>
        <v>0.5</v>
      </c>
      <c r="LL160" s="23">
        <f t="shared" si="50"/>
        <v>0</v>
      </c>
      <c r="LM160" s="23">
        <f t="shared" si="51"/>
        <v>1</v>
      </c>
      <c r="LN160" s="23">
        <f t="shared" si="52"/>
        <v>1</v>
      </c>
    </row>
    <row r="161" spans="1:326" x14ac:dyDescent="0.25">
      <c r="A161" s="22">
        <v>151</v>
      </c>
      <c r="B161" s="22">
        <v>1</v>
      </c>
      <c r="C161" s="23" t="s">
        <v>1456</v>
      </c>
      <c r="D161" s="22">
        <v>332</v>
      </c>
      <c r="E161" s="24">
        <v>0.92847222222222225</v>
      </c>
      <c r="F161" s="23" t="s">
        <v>721</v>
      </c>
      <c r="G161" s="23" t="b">
        <v>1</v>
      </c>
      <c r="H161" s="25">
        <v>43538.928472222222</v>
      </c>
      <c r="I161" s="26" t="s">
        <v>681</v>
      </c>
      <c r="J161" s="23" t="s">
        <v>682</v>
      </c>
      <c r="K161" s="11">
        <f>IF(AND(Tabela2[[#This Row],[hora bus]]=H160,Tabela2[[#This Row],[lat bus]]=I160,Tabela2[[#This Row],[lon bus]]=J160),1,0)</f>
        <v>0</v>
      </c>
      <c r="L161" s="23"/>
      <c r="M161" s="11">
        <v>302</v>
      </c>
      <c r="N161" s="11">
        <v>0.83458663983971793</v>
      </c>
      <c r="O161" s="11">
        <v>1.3984196839489078</v>
      </c>
      <c r="P161" s="11">
        <v>9.4267941257220311</v>
      </c>
      <c r="Q161" s="11">
        <v>19.688773108132185</v>
      </c>
      <c r="R161" s="11">
        <v>75.195397337780264</v>
      </c>
      <c r="S161" s="11">
        <v>159.30451526494889</v>
      </c>
      <c r="T161" s="11">
        <v>180.18195583801287</v>
      </c>
      <c r="U161" s="11">
        <v>199.79338924508923</v>
      </c>
      <c r="V161" s="11">
        <v>211.09716553928146</v>
      </c>
      <c r="W161" s="11">
        <v>227.14293750271159</v>
      </c>
      <c r="X161" s="11">
        <v>239.59169647723874</v>
      </c>
      <c r="Y161" s="11">
        <v>250.11206903549589</v>
      </c>
      <c r="Z161" s="11">
        <v>275.30364977201225</v>
      </c>
      <c r="AA161" s="11">
        <v>294.46895517304961</v>
      </c>
      <c r="AB161" s="11">
        <v>320.19106785367666</v>
      </c>
      <c r="AC161" s="11">
        <v>332.17949791971603</v>
      </c>
      <c r="AD161" s="11">
        <v>348.04076670293443</v>
      </c>
      <c r="AE161" s="11">
        <v>372.23091522388552</v>
      </c>
      <c r="AF161" s="11">
        <v>373.05585750378327</v>
      </c>
      <c r="AG161" s="11">
        <v>433.84569918205443</v>
      </c>
      <c r="AH161" s="11">
        <v>469.02374511556127</v>
      </c>
      <c r="AI161" s="11">
        <v>499.67607388344703</v>
      </c>
      <c r="AJ161" s="11">
        <v>523.47830821792434</v>
      </c>
      <c r="AK161" s="11">
        <v>544.81141607945688</v>
      </c>
      <c r="AL161" s="11">
        <v>559.9004097040812</v>
      </c>
      <c r="AM161" s="11">
        <v>585.98771261657532</v>
      </c>
      <c r="AN161" s="11">
        <v>594.50788944836063</v>
      </c>
      <c r="AO161" s="11">
        <v>599.8950753359245</v>
      </c>
      <c r="AP161" s="11">
        <v>602.43355425919754</v>
      </c>
      <c r="AQ161" s="11">
        <v>609.53499398530153</v>
      </c>
      <c r="AR161" s="11">
        <v>609.5933977620092</v>
      </c>
      <c r="AS161" s="11">
        <v>603.71880286526709</v>
      </c>
      <c r="AT161" s="11">
        <v>609.45835281434404</v>
      </c>
      <c r="AU161" s="11">
        <v>613.60649452394352</v>
      </c>
      <c r="AV161" s="11">
        <v>605.61020293550882</v>
      </c>
      <c r="AW161" s="11">
        <v>608.32810058706082</v>
      </c>
      <c r="AX161" s="11">
        <v>622.97194103037293</v>
      </c>
      <c r="AY161" s="11">
        <v>642.28327131710535</v>
      </c>
      <c r="AZ161" s="11">
        <v>665.20596166221469</v>
      </c>
      <c r="BA161" s="11">
        <v>691.17393543887101</v>
      </c>
      <c r="BB161" s="11">
        <v>724.84333895562133</v>
      </c>
      <c r="BC161" s="11">
        <v>773.63812755161598</v>
      </c>
      <c r="BD161" s="11">
        <v>844.46226035941891</v>
      </c>
      <c r="BE161" s="11">
        <v>911.23618194706376</v>
      </c>
      <c r="BF161" s="11">
        <v>932.86527223275039</v>
      </c>
      <c r="BG161" s="11">
        <v>958.04135839229252</v>
      </c>
      <c r="BH161" s="11">
        <v>1001.7149381650798</v>
      </c>
      <c r="BI161" s="11">
        <v>1024.9959211584271</v>
      </c>
      <c r="BJ161" s="11">
        <v>1048.1727764714142</v>
      </c>
      <c r="BK161" s="11">
        <v>1080.0184074949607</v>
      </c>
      <c r="BL161" s="11">
        <v>1163.4808684345098</v>
      </c>
      <c r="BM161" s="11">
        <v>1429.3703496024175</v>
      </c>
      <c r="BN161" s="11">
        <v>1610.1385446972781</v>
      </c>
      <c r="BO161" s="11">
        <v>1664.0038873728233</v>
      </c>
      <c r="BP161" s="11">
        <v>1794.1242484398404</v>
      </c>
      <c r="BQ161" s="11">
        <v>1818.9378647754288</v>
      </c>
      <c r="BR161" s="11">
        <v>1920.5792764721948</v>
      </c>
      <c r="BS161" s="11">
        <v>2023.456323096907</v>
      </c>
      <c r="BT161" s="11">
        <v>2062.7199622631242</v>
      </c>
      <c r="BU161" s="11">
        <v>2093.7864244056359</v>
      </c>
      <c r="BV161" s="11">
        <v>2172.8574253488505</v>
      </c>
      <c r="BW161" s="11">
        <v>2191.8290547309048</v>
      </c>
      <c r="BX161" s="11">
        <v>2295.4935471481876</v>
      </c>
      <c r="BY161" s="11">
        <v>2324.6369620900828</v>
      </c>
      <c r="BZ161" s="11">
        <v>2412.5365562142952</v>
      </c>
      <c r="CA161" s="11">
        <v>2432.6327643351483</v>
      </c>
      <c r="CB161" s="11">
        <v>2466.8518007263533</v>
      </c>
      <c r="CC161" s="11">
        <v>2515.2508761381587</v>
      </c>
      <c r="CD161" s="11">
        <v>2622.1218445308405</v>
      </c>
      <c r="CE161" s="11">
        <v>2708.3090496803202</v>
      </c>
      <c r="CF161" s="11">
        <v>2796.8178431894862</v>
      </c>
      <c r="CG161" s="11">
        <v>2873.8082765070517</v>
      </c>
      <c r="CH161" s="11">
        <v>3061.6775590172806</v>
      </c>
      <c r="CI161" s="11">
        <v>3133.3825096557152</v>
      </c>
      <c r="CJ161" s="11">
        <v>3320.0285201183906</v>
      </c>
      <c r="CK161" s="11">
        <v>3391.2986814978881</v>
      </c>
      <c r="CL161" s="11">
        <v>3478.6413522149041</v>
      </c>
      <c r="CM161" s="11">
        <v>3505.4667594392477</v>
      </c>
      <c r="CN161" s="11">
        <v>3552.1278475871927</v>
      </c>
      <c r="CO161" s="11">
        <v>3608.1458168222821</v>
      </c>
      <c r="CP161" s="11">
        <v>3687.4332746012733</v>
      </c>
      <c r="CQ161" s="11">
        <v>3737.1928476528274</v>
      </c>
      <c r="CR161" s="11">
        <v>3929.1744458657076</v>
      </c>
      <c r="CS161" s="11">
        <v>4104.0052570842136</v>
      </c>
      <c r="CT161" s="11">
        <v>4176.4577406368426</v>
      </c>
      <c r="CU161" s="11">
        <v>4203.4628929622522</v>
      </c>
      <c r="CV161" s="11">
        <v>4243.0993420587138</v>
      </c>
      <c r="CW161" s="11">
        <v>4338.9296512059445</v>
      </c>
      <c r="CX161" s="11">
        <v>4464.5231926731885</v>
      </c>
      <c r="CY161" s="11">
        <v>4524.2760657256158</v>
      </c>
      <c r="CZ161" s="11">
        <v>4578.6984197787751</v>
      </c>
      <c r="DA161" s="11">
        <v>4625.9862234456259</v>
      </c>
      <c r="DB161" s="11">
        <v>4670.5685961378485</v>
      </c>
      <c r="DC161" s="11">
        <v>4713.1890396674316</v>
      </c>
      <c r="DD161" s="11">
        <v>4798.4137717572912</v>
      </c>
      <c r="DE161" s="11">
        <v>4807.037159512015</v>
      </c>
      <c r="DF161" s="11">
        <v>4833.3595568537676</v>
      </c>
      <c r="DG161" s="11">
        <v>4837.4660928582471</v>
      </c>
      <c r="DH161" s="11">
        <v>4868.9105840188495</v>
      </c>
      <c r="DI161" s="11">
        <v>4890.8441073800923</v>
      </c>
      <c r="DJ161" s="11">
        <v>4933.7892254471935</v>
      </c>
      <c r="DK161" s="11">
        <v>5000.7579650678817</v>
      </c>
      <c r="DL161" s="11">
        <v>5355.0982520495172</v>
      </c>
      <c r="DM161" s="11">
        <v>5481.4636259201425</v>
      </c>
      <c r="DN161" s="11">
        <v>5566.547527242612</v>
      </c>
      <c r="DO161" s="11">
        <v>5659.2630610073802</v>
      </c>
      <c r="DP161" s="11">
        <v>5693.1558385127737</v>
      </c>
      <c r="DQ161" s="11">
        <v>5776.9445825899438</v>
      </c>
      <c r="DR161" s="11">
        <v>5792.6247187292447</v>
      </c>
      <c r="DS161" s="11">
        <v>5803.4741841190025</v>
      </c>
      <c r="DT161" s="11">
        <v>5813.7715248560444</v>
      </c>
      <c r="DU161" s="11">
        <v>5824.9346720622971</v>
      </c>
      <c r="DV161" s="11">
        <v>5825.1745121438535</v>
      </c>
      <c r="DW161" s="11">
        <v>5821.2504329611656</v>
      </c>
      <c r="DX161" s="11">
        <v>5744.9467721272558</v>
      </c>
      <c r="DY161" s="11">
        <v>5825.3656271915142</v>
      </c>
      <c r="DZ161" s="11">
        <v>5822.8710960649087</v>
      </c>
      <c r="EA161" s="11">
        <v>5848.1092840949059</v>
      </c>
      <c r="EB161" s="11">
        <v>5986.6876289379934</v>
      </c>
      <c r="EC161" s="11">
        <v>6020.0909995452303</v>
      </c>
      <c r="ED161" s="11">
        <v>6207.0095294329822</v>
      </c>
      <c r="EE161" s="11">
        <v>6268.6393389472287</v>
      </c>
      <c r="EF161" s="11">
        <v>6478.5792596829533</v>
      </c>
      <c r="EG161" s="11">
        <v>6641.8090630503166</v>
      </c>
      <c r="EH161" s="11">
        <v>6783.6444952193469</v>
      </c>
      <c r="EI161" s="11">
        <v>6896.9965306641579</v>
      </c>
      <c r="EJ161" s="11">
        <v>6959.1088579445704</v>
      </c>
      <c r="EK161" s="11">
        <v>7002.153431776841</v>
      </c>
      <c r="EL161" s="11">
        <v>7073.1953672712252</v>
      </c>
      <c r="EM161" s="11">
        <v>7075.3262845401323</v>
      </c>
      <c r="EN161" s="11">
        <v>7151.6879619664223</v>
      </c>
      <c r="EO161" s="11">
        <v>7240.8180322916714</v>
      </c>
      <c r="EP161" s="11">
        <v>7286.4661372792516</v>
      </c>
      <c r="EQ161" s="11">
        <v>7427.4147993236202</v>
      </c>
      <c r="ER161" s="11">
        <v>7503.528752018271</v>
      </c>
      <c r="ES161" s="11">
        <v>7641.9445001082595</v>
      </c>
      <c r="ET161" s="11">
        <v>7706.9969287432486</v>
      </c>
      <c r="EU161" s="11">
        <v>7783.839371621817</v>
      </c>
      <c r="EV161" s="11">
        <v>7848.003579749442</v>
      </c>
      <c r="EW161" s="11">
        <v>7920.0502191520318</v>
      </c>
      <c r="EX161" s="11">
        <v>8170.1976758281144</v>
      </c>
      <c r="EY161" s="11">
        <v>8253.8507761105539</v>
      </c>
      <c r="EZ161" s="11">
        <v>8427.0913450311855</v>
      </c>
      <c r="FA161" s="11">
        <v>8594.2438038042274</v>
      </c>
      <c r="FB161" s="11">
        <v>8676.6840382255305</v>
      </c>
      <c r="FC161" s="11">
        <v>8717.7247633272764</v>
      </c>
      <c r="FD161" s="11">
        <v>8771.4739760100674</v>
      </c>
      <c r="FE161" s="11">
        <v>8893.6135699383703</v>
      </c>
      <c r="FF161" s="11">
        <v>9065.0338004001496</v>
      </c>
      <c r="FG161" s="11">
        <v>9089.4518895774327</v>
      </c>
      <c r="FH161" s="11">
        <v>9132.4613225008943</v>
      </c>
      <c r="FI161" s="11">
        <v>9213.2517811949929</v>
      </c>
      <c r="FJ161" s="11">
        <v>9258.5529202091093</v>
      </c>
      <c r="FK161" s="11">
        <v>9276.9443705762678</v>
      </c>
      <c r="FL161" s="11">
        <v>9293.0114538271737</v>
      </c>
      <c r="FM161" s="11">
        <v>9300.2906392708373</v>
      </c>
      <c r="FN161" s="11">
        <v>9335.0232682876049</v>
      </c>
      <c r="FO161" s="11">
        <v>9357.4087411423534</v>
      </c>
      <c r="FP161" s="11">
        <v>9382.7990856108881</v>
      </c>
      <c r="FQ161" s="11">
        <v>9409.1385400335821</v>
      </c>
      <c r="FR161" s="11">
        <v>9421.1906549559717</v>
      </c>
      <c r="FS161" s="11">
        <v>9466.7581936920196</v>
      </c>
      <c r="FT161" s="11">
        <v>9539.1484753576369</v>
      </c>
      <c r="FU161" s="11">
        <v>9641.6738222451222</v>
      </c>
      <c r="FV161" s="11">
        <v>9779.017950426427</v>
      </c>
      <c r="FW161" s="11">
        <v>9821.434220159681</v>
      </c>
      <c r="FX161" s="11">
        <v>9838.135513969115</v>
      </c>
      <c r="FY161" s="11">
        <v>9857.4286615768779</v>
      </c>
      <c r="FZ161" s="11">
        <v>9874.2452191986067</v>
      </c>
      <c r="GA161" s="11">
        <v>9901.4547819486997</v>
      </c>
      <c r="GB161" s="11">
        <v>9922.9819174009899</v>
      </c>
      <c r="GC161" s="11">
        <v>9954.0976258923893</v>
      </c>
      <c r="GD161" s="11">
        <v>9988.1420165077998</v>
      </c>
      <c r="GE161" s="11">
        <v>10012.938672110253</v>
      </c>
      <c r="GF161" s="11">
        <v>10033.595547162446</v>
      </c>
      <c r="GG161" s="11">
        <v>10046.287288510401</v>
      </c>
      <c r="GH161" s="11">
        <v>10058.930188944694</v>
      </c>
      <c r="GI161" s="11">
        <v>10061.685839773543</v>
      </c>
      <c r="GJ161" s="11">
        <v>10069.693000556052</v>
      </c>
      <c r="GK161" s="11">
        <v>10072.225767656042</v>
      </c>
      <c r="GL161" s="11">
        <v>10085.43100008395</v>
      </c>
      <c r="GM161" s="11">
        <v>10068.550239778924</v>
      </c>
      <c r="GN161" s="11">
        <v>10074.736454623482</v>
      </c>
      <c r="GO161" s="11">
        <v>10079.642576567499</v>
      </c>
      <c r="GP161" s="11">
        <v>10084.992936379438</v>
      </c>
      <c r="GQ161" s="11">
        <v>10135.150250812301</v>
      </c>
      <c r="GR161" s="11">
        <v>10245.248897921485</v>
      </c>
      <c r="GS161" s="11">
        <v>10388.066699844365</v>
      </c>
      <c r="GT161" s="11">
        <v>10449.516134437868</v>
      </c>
      <c r="GU161" s="11">
        <v>10467.896842447322</v>
      </c>
      <c r="GV161" s="11">
        <v>10492.830609653456</v>
      </c>
      <c r="GW161" s="11">
        <v>10519.601462543904</v>
      </c>
      <c r="GX161" s="11">
        <v>10547.440830723548</v>
      </c>
      <c r="GY161" s="11">
        <v>10567.944609991304</v>
      </c>
      <c r="GZ161" s="11">
        <v>10713.159231175461</v>
      </c>
      <c r="HA161" s="11">
        <v>10734.226971408629</v>
      </c>
      <c r="HB161" s="11">
        <v>10749.920198918937</v>
      </c>
      <c r="HC161" s="11">
        <v>10766.345728825368</v>
      </c>
      <c r="HD161" s="11">
        <v>10778.514271849044</v>
      </c>
      <c r="HE161" s="11">
        <v>10786.519833673112</v>
      </c>
      <c r="HF161" s="11">
        <v>10772.164055953479</v>
      </c>
      <c r="HG161" s="11">
        <v>10808.0281462408</v>
      </c>
      <c r="HH161" s="11">
        <v>10805.218393617286</v>
      </c>
      <c r="HI161" s="11">
        <v>10824.937222917126</v>
      </c>
      <c r="HJ161" s="11">
        <v>10829.478183856889</v>
      </c>
      <c r="HK161" s="11">
        <v>10815.249208961885</v>
      </c>
      <c r="HL161" s="11">
        <v>10801.9635334499</v>
      </c>
      <c r="HM161" s="11">
        <v>10748.055877674638</v>
      </c>
      <c r="HN161" s="11">
        <v>10675.226257243699</v>
      </c>
      <c r="HO161" s="11">
        <v>10616.797962526314</v>
      </c>
      <c r="HP161" s="11">
        <v>10624.131374686811</v>
      </c>
      <c r="HQ161" s="11">
        <v>10611.127200117844</v>
      </c>
      <c r="HR161" s="11">
        <v>10507.120910763781</v>
      </c>
      <c r="HS161" s="11">
        <v>10501.959530384433</v>
      </c>
      <c r="HT161" s="11">
        <v>10503.380998434217</v>
      </c>
      <c r="HU161" s="11">
        <v>10459.233620469293</v>
      </c>
      <c r="HV161" s="11">
        <v>10453.396412270602</v>
      </c>
      <c r="HW161" s="11">
        <v>10453.196700018136</v>
      </c>
      <c r="HX161" s="11">
        <v>10458.037755011774</v>
      </c>
      <c r="HY161" s="11">
        <v>10464.465320736488</v>
      </c>
      <c r="HZ161" s="11">
        <v>10463.582721919323</v>
      </c>
      <c r="IA161" s="11">
        <v>10555.599234303039</v>
      </c>
      <c r="IB161" s="11">
        <v>10665.179016159778</v>
      </c>
      <c r="IC161" s="11">
        <v>10699.461477296431</v>
      </c>
      <c r="ID161" s="11">
        <v>10734.401411436105</v>
      </c>
      <c r="IE161" s="11">
        <v>10764.842637469441</v>
      </c>
      <c r="IF161" s="11">
        <v>10788.809487309522</v>
      </c>
      <c r="IG161" s="11">
        <v>10893.508794984076</v>
      </c>
      <c r="IH161" s="11">
        <v>10919.815974389829</v>
      </c>
      <c r="II161" s="11">
        <v>10956.832605345633</v>
      </c>
      <c r="IJ161" s="11">
        <v>10989.666307677073</v>
      </c>
      <c r="IK161" s="11">
        <v>11038.487673130592</v>
      </c>
      <c r="IL161" s="11">
        <v>11075.926791218846</v>
      </c>
      <c r="IM161" s="11">
        <v>11116.926617451812</v>
      </c>
      <c r="IN161" s="11">
        <v>11177.721404388481</v>
      </c>
      <c r="IO161" s="11">
        <v>11312.276911003804</v>
      </c>
      <c r="IP161" s="11">
        <v>11343.632583027649</v>
      </c>
      <c r="IQ161" s="11">
        <v>11342.116648052108</v>
      </c>
      <c r="IR161" s="11">
        <v>11389.92538944361</v>
      </c>
      <c r="IS161" s="11">
        <v>11451.607982184751</v>
      </c>
      <c r="IT161" s="11">
        <v>11488.088840226816</v>
      </c>
      <c r="IU161" s="11">
        <v>11509.229065980831</v>
      </c>
      <c r="IV161" s="11">
        <v>11525.566108350193</v>
      </c>
      <c r="IW161" s="11">
        <v>11530.894620254085</v>
      </c>
      <c r="IX161" s="11">
        <v>11540.412080816301</v>
      </c>
      <c r="IY161" s="11">
        <v>11559.767237170692</v>
      </c>
      <c r="IZ161" s="11">
        <v>11598.021107070694</v>
      </c>
      <c r="JA161" s="11">
        <v>11644.276268095444</v>
      </c>
      <c r="JB161" s="11">
        <v>11732.382922355064</v>
      </c>
      <c r="JC161" s="11">
        <v>11840.096435748903</v>
      </c>
      <c r="JD161" s="11">
        <v>11921.442572214779</v>
      </c>
      <c r="JE161" s="11">
        <v>11941.96712556025</v>
      </c>
      <c r="JF161" s="11">
        <v>11957.586502006563</v>
      </c>
      <c r="JG161" s="11">
        <v>11960.440759779864</v>
      </c>
      <c r="JH161" s="11">
        <v>12043.869779985902</v>
      </c>
      <c r="JI161" s="11">
        <v>12090.828793968145</v>
      </c>
      <c r="JJ161" s="11">
        <v>12099.207356850964</v>
      </c>
      <c r="JK161" s="11">
        <v>12064.187835913004</v>
      </c>
      <c r="JL161" s="11">
        <v>12106.644589823976</v>
      </c>
      <c r="JM161" s="11">
        <v>12102.558724647608</v>
      </c>
      <c r="JN161" s="11">
        <v>12044.349310296213</v>
      </c>
      <c r="JO161" s="11">
        <v>12147.414606839688</v>
      </c>
      <c r="JP161" s="11">
        <v>12239.360545986052</v>
      </c>
      <c r="JQ161" s="11">
        <v>12252.546981648733</v>
      </c>
      <c r="JR161" s="11">
        <v>12299.233013174477</v>
      </c>
      <c r="JS161" s="11">
        <v>12339.324485688019</v>
      </c>
      <c r="JT161" s="11">
        <v>12471.100725768529</v>
      </c>
      <c r="JU161" s="11">
        <v>12532.427515146897</v>
      </c>
      <c r="JV161" s="11">
        <v>12507.673831402115</v>
      </c>
      <c r="JW161" s="11">
        <v>12457.455614308014</v>
      </c>
      <c r="JX161" s="11">
        <v>12464.355269788801</v>
      </c>
      <c r="JY161" s="11">
        <v>12461.100810222477</v>
      </c>
      <c r="JZ161" s="11">
        <v>12451.973772389019</v>
      </c>
      <c r="KA161" s="11">
        <v>12446.429094667041</v>
      </c>
      <c r="KB161" s="11">
        <v>12443.001658813047</v>
      </c>
      <c r="KC161" s="11">
        <v>12431.24054046872</v>
      </c>
      <c r="KD161" s="11">
        <v>12416.702930404357</v>
      </c>
      <c r="KE161" s="11">
        <v>12412.520930932924</v>
      </c>
      <c r="KF161" s="11">
        <v>12419.790417483538</v>
      </c>
      <c r="KG161" s="11">
        <v>12419.406267517794</v>
      </c>
      <c r="KH161" s="11">
        <v>12431.932074979568</v>
      </c>
      <c r="KI161" s="11">
        <v>12428.799040342261</v>
      </c>
      <c r="KJ161" s="11">
        <v>12446.273580137449</v>
      </c>
      <c r="KK161" s="11">
        <v>12447.956030445448</v>
      </c>
      <c r="KL161" s="23"/>
      <c r="KM161" s="11">
        <f>SMALL(Tabela2[[#This Row],[1]:[285]],1)</f>
        <v>0.83458663983971793</v>
      </c>
      <c r="KN161" s="11">
        <f>MATCH(Tabela2[[#This Row],[1° menor]],Tabela2[[#This Row],[1]:[285]],0)</f>
        <v>1</v>
      </c>
      <c r="KO16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61" s="11">
        <f>VLOOKUP(Tabela2[[#This Row],[Shape]],shape!A:D,4,0)+VLOOKUP(Tabela2[[#This Row],[Shape]]+1,shape!A:E,5,0)*Tabela2[[#This Row],[% avanc]]</f>
        <v>3.8776556234191881</v>
      </c>
      <c r="KQ161" s="15">
        <f>Tabela2[[#This Row],[8686,881807]]/Tabela2[[#Headers],[8686,881807]]</f>
        <v>4.4638061269517033E-4</v>
      </c>
      <c r="KR161" s="11">
        <f>Tabela2[[#This Row],[8686,881807]]-KP160</f>
        <v>0</v>
      </c>
      <c r="KS161" s="11">
        <f>(Tabela2[[#This Row],[hora bus]]-H160)*86400</f>
        <v>22.000000113621354</v>
      </c>
      <c r="KT161" s="11">
        <f>Tabela2[[#This Row],[desloc]]/Tabela2[[#This Row],[seconds]]</f>
        <v>0</v>
      </c>
      <c r="KU161" s="11">
        <f>Tabela2[[#This Row],[spd m/s]]*3.6</f>
        <v>0</v>
      </c>
      <c r="KV161" s="23"/>
      <c r="KW161" s="22">
        <f t="shared" si="36"/>
        <v>0</v>
      </c>
      <c r="KX161" s="23">
        <f t="shared" si="37"/>
        <v>0.5</v>
      </c>
      <c r="KY161" s="23">
        <f t="shared" si="38"/>
        <v>1</v>
      </c>
      <c r="KZ161" s="23">
        <f t="shared" si="39"/>
        <v>4</v>
      </c>
      <c r="LA161" s="23">
        <f t="shared" si="40"/>
        <v>0</v>
      </c>
      <c r="LB161" s="23">
        <f t="shared" si="41"/>
        <v>1</v>
      </c>
      <c r="LC161" s="23">
        <f t="shared" si="42"/>
        <v>4</v>
      </c>
      <c r="LD161" s="23">
        <f t="shared" si="43"/>
        <v>0</v>
      </c>
      <c r="LE161" s="23">
        <f t="shared" si="44"/>
        <v>3.8776556234191881</v>
      </c>
      <c r="LF161" s="22">
        <f t="shared" si="53"/>
        <v>0</v>
      </c>
      <c r="LG161" s="23">
        <f t="shared" si="45"/>
        <v>0.5</v>
      </c>
      <c r="LH161" s="23">
        <f t="shared" si="46"/>
        <v>0.5</v>
      </c>
      <c r="LI161" s="23">
        <f t="shared" si="47"/>
        <v>8544.8116110658502</v>
      </c>
      <c r="LJ161" s="23">
        <f t="shared" si="48"/>
        <v>3.8776556234191881</v>
      </c>
      <c r="LK161" s="23">
        <f t="shared" si="49"/>
        <v>0.5</v>
      </c>
      <c r="LL161" s="23">
        <f t="shared" si="50"/>
        <v>0</v>
      </c>
      <c r="LM161" s="23">
        <f t="shared" si="51"/>
        <v>1</v>
      </c>
      <c r="LN161" s="23">
        <f t="shared" si="52"/>
        <v>1</v>
      </c>
    </row>
    <row r="162" spans="1:326" x14ac:dyDescent="0.25">
      <c r="A162" s="22">
        <v>152</v>
      </c>
      <c r="B162" s="22">
        <v>1</v>
      </c>
      <c r="C162" s="23" t="s">
        <v>1457</v>
      </c>
      <c r="D162" s="22">
        <v>332</v>
      </c>
      <c r="E162" s="24">
        <v>0.92847222222222225</v>
      </c>
      <c r="F162" s="23" t="s">
        <v>721</v>
      </c>
      <c r="G162" s="23" t="b">
        <v>1</v>
      </c>
      <c r="H162" s="25">
        <v>43538.928738425922</v>
      </c>
      <c r="I162" s="26" t="s">
        <v>681</v>
      </c>
      <c r="J162" s="23" t="s">
        <v>682</v>
      </c>
      <c r="K162" s="11">
        <f>IF(AND(Tabela2[[#This Row],[hora bus]]=H161,Tabela2[[#This Row],[lat bus]]=I161,Tabela2[[#This Row],[lon bus]]=J161),1,0)</f>
        <v>0</v>
      </c>
      <c r="L162" s="23"/>
      <c r="M162" s="11">
        <v>304</v>
      </c>
      <c r="N162" s="11">
        <v>0.83458663983971793</v>
      </c>
      <c r="O162" s="11">
        <v>1.3984196839489078</v>
      </c>
      <c r="P162" s="11">
        <v>9.4267941257220311</v>
      </c>
      <c r="Q162" s="11">
        <v>19.688773108132185</v>
      </c>
      <c r="R162" s="11">
        <v>75.195397337780264</v>
      </c>
      <c r="S162" s="11">
        <v>159.30451526494889</v>
      </c>
      <c r="T162" s="11">
        <v>180.18195583801287</v>
      </c>
      <c r="U162" s="11">
        <v>199.79338924508923</v>
      </c>
      <c r="V162" s="11">
        <v>211.09716553928146</v>
      </c>
      <c r="W162" s="11">
        <v>227.14293750271159</v>
      </c>
      <c r="X162" s="11">
        <v>239.59169647723874</v>
      </c>
      <c r="Y162" s="11">
        <v>250.11206903549589</v>
      </c>
      <c r="Z162" s="11">
        <v>275.30364977201225</v>
      </c>
      <c r="AA162" s="11">
        <v>294.46895517304961</v>
      </c>
      <c r="AB162" s="11">
        <v>320.19106785367666</v>
      </c>
      <c r="AC162" s="11">
        <v>332.17949791971603</v>
      </c>
      <c r="AD162" s="11">
        <v>348.04076670293443</v>
      </c>
      <c r="AE162" s="11">
        <v>372.23091522388552</v>
      </c>
      <c r="AF162" s="11">
        <v>373.05585750378327</v>
      </c>
      <c r="AG162" s="11">
        <v>433.84569918205443</v>
      </c>
      <c r="AH162" s="11">
        <v>469.02374511556127</v>
      </c>
      <c r="AI162" s="11">
        <v>499.67607388344703</v>
      </c>
      <c r="AJ162" s="11">
        <v>523.47830821792434</v>
      </c>
      <c r="AK162" s="11">
        <v>544.81141607945688</v>
      </c>
      <c r="AL162" s="11">
        <v>559.9004097040812</v>
      </c>
      <c r="AM162" s="11">
        <v>585.98771261657532</v>
      </c>
      <c r="AN162" s="11">
        <v>594.50788944836063</v>
      </c>
      <c r="AO162" s="11">
        <v>599.8950753359245</v>
      </c>
      <c r="AP162" s="11">
        <v>602.43355425919754</v>
      </c>
      <c r="AQ162" s="11">
        <v>609.53499398530153</v>
      </c>
      <c r="AR162" s="11">
        <v>609.5933977620092</v>
      </c>
      <c r="AS162" s="11">
        <v>603.71880286526709</v>
      </c>
      <c r="AT162" s="11">
        <v>609.45835281434404</v>
      </c>
      <c r="AU162" s="11">
        <v>613.60649452394352</v>
      </c>
      <c r="AV162" s="11">
        <v>605.61020293550882</v>
      </c>
      <c r="AW162" s="11">
        <v>608.32810058706082</v>
      </c>
      <c r="AX162" s="11">
        <v>622.97194103037293</v>
      </c>
      <c r="AY162" s="11">
        <v>642.28327131710535</v>
      </c>
      <c r="AZ162" s="11">
        <v>665.20596166221469</v>
      </c>
      <c r="BA162" s="11">
        <v>691.17393543887101</v>
      </c>
      <c r="BB162" s="11">
        <v>724.84333895562133</v>
      </c>
      <c r="BC162" s="11">
        <v>773.63812755161598</v>
      </c>
      <c r="BD162" s="11">
        <v>844.46226035941891</v>
      </c>
      <c r="BE162" s="11">
        <v>911.23618194706376</v>
      </c>
      <c r="BF162" s="11">
        <v>932.86527223275039</v>
      </c>
      <c r="BG162" s="11">
        <v>958.04135839229252</v>
      </c>
      <c r="BH162" s="11">
        <v>1001.7149381650798</v>
      </c>
      <c r="BI162" s="11">
        <v>1024.9959211584271</v>
      </c>
      <c r="BJ162" s="11">
        <v>1048.1727764714142</v>
      </c>
      <c r="BK162" s="11">
        <v>1080.0184074949607</v>
      </c>
      <c r="BL162" s="11">
        <v>1163.4808684345098</v>
      </c>
      <c r="BM162" s="11">
        <v>1429.3703496024175</v>
      </c>
      <c r="BN162" s="11">
        <v>1610.1385446972781</v>
      </c>
      <c r="BO162" s="11">
        <v>1664.0038873728233</v>
      </c>
      <c r="BP162" s="11">
        <v>1794.1242484398404</v>
      </c>
      <c r="BQ162" s="11">
        <v>1818.9378647754288</v>
      </c>
      <c r="BR162" s="11">
        <v>1920.5792764721948</v>
      </c>
      <c r="BS162" s="11">
        <v>2023.456323096907</v>
      </c>
      <c r="BT162" s="11">
        <v>2062.7199622631242</v>
      </c>
      <c r="BU162" s="11">
        <v>2093.7864244056359</v>
      </c>
      <c r="BV162" s="11">
        <v>2172.8574253488505</v>
      </c>
      <c r="BW162" s="11">
        <v>2191.8290547309048</v>
      </c>
      <c r="BX162" s="11">
        <v>2295.4935471481876</v>
      </c>
      <c r="BY162" s="11">
        <v>2324.6369620900828</v>
      </c>
      <c r="BZ162" s="11">
        <v>2412.5365562142952</v>
      </c>
      <c r="CA162" s="11">
        <v>2432.6327643351483</v>
      </c>
      <c r="CB162" s="11">
        <v>2466.8518007263533</v>
      </c>
      <c r="CC162" s="11">
        <v>2515.2508761381587</v>
      </c>
      <c r="CD162" s="11">
        <v>2622.1218445308405</v>
      </c>
      <c r="CE162" s="11">
        <v>2708.3090496803202</v>
      </c>
      <c r="CF162" s="11">
        <v>2796.8178431894862</v>
      </c>
      <c r="CG162" s="11">
        <v>2873.8082765070517</v>
      </c>
      <c r="CH162" s="11">
        <v>3061.6775590172806</v>
      </c>
      <c r="CI162" s="11">
        <v>3133.3825096557152</v>
      </c>
      <c r="CJ162" s="11">
        <v>3320.0285201183906</v>
      </c>
      <c r="CK162" s="11">
        <v>3391.2986814978881</v>
      </c>
      <c r="CL162" s="11">
        <v>3478.6413522149041</v>
      </c>
      <c r="CM162" s="11">
        <v>3505.4667594392477</v>
      </c>
      <c r="CN162" s="11">
        <v>3552.1278475871927</v>
      </c>
      <c r="CO162" s="11">
        <v>3608.1458168222821</v>
      </c>
      <c r="CP162" s="11">
        <v>3687.4332746012733</v>
      </c>
      <c r="CQ162" s="11">
        <v>3737.1928476528274</v>
      </c>
      <c r="CR162" s="11">
        <v>3929.1744458657076</v>
      </c>
      <c r="CS162" s="11">
        <v>4104.0052570842136</v>
      </c>
      <c r="CT162" s="11">
        <v>4176.4577406368426</v>
      </c>
      <c r="CU162" s="11">
        <v>4203.4628929622522</v>
      </c>
      <c r="CV162" s="11">
        <v>4243.0993420587138</v>
      </c>
      <c r="CW162" s="11">
        <v>4338.9296512059445</v>
      </c>
      <c r="CX162" s="11">
        <v>4464.5231926731885</v>
      </c>
      <c r="CY162" s="11">
        <v>4524.2760657256158</v>
      </c>
      <c r="CZ162" s="11">
        <v>4578.6984197787751</v>
      </c>
      <c r="DA162" s="11">
        <v>4625.9862234456259</v>
      </c>
      <c r="DB162" s="11">
        <v>4670.5685961378485</v>
      </c>
      <c r="DC162" s="11">
        <v>4713.1890396674316</v>
      </c>
      <c r="DD162" s="11">
        <v>4798.4137717572912</v>
      </c>
      <c r="DE162" s="11">
        <v>4807.037159512015</v>
      </c>
      <c r="DF162" s="11">
        <v>4833.3595568537676</v>
      </c>
      <c r="DG162" s="11">
        <v>4837.4660928582471</v>
      </c>
      <c r="DH162" s="11">
        <v>4868.9105840188495</v>
      </c>
      <c r="DI162" s="11">
        <v>4890.8441073800923</v>
      </c>
      <c r="DJ162" s="11">
        <v>4933.7892254471935</v>
      </c>
      <c r="DK162" s="11">
        <v>5000.7579650678817</v>
      </c>
      <c r="DL162" s="11">
        <v>5355.0982520495172</v>
      </c>
      <c r="DM162" s="11">
        <v>5481.4636259201425</v>
      </c>
      <c r="DN162" s="11">
        <v>5566.547527242612</v>
      </c>
      <c r="DO162" s="11">
        <v>5659.2630610073802</v>
      </c>
      <c r="DP162" s="11">
        <v>5693.1558385127737</v>
      </c>
      <c r="DQ162" s="11">
        <v>5776.9445825899438</v>
      </c>
      <c r="DR162" s="11">
        <v>5792.6247187292447</v>
      </c>
      <c r="DS162" s="11">
        <v>5803.4741841190025</v>
      </c>
      <c r="DT162" s="11">
        <v>5813.7715248560444</v>
      </c>
      <c r="DU162" s="11">
        <v>5824.9346720622971</v>
      </c>
      <c r="DV162" s="11">
        <v>5825.1745121438535</v>
      </c>
      <c r="DW162" s="11">
        <v>5821.2504329611656</v>
      </c>
      <c r="DX162" s="11">
        <v>5744.9467721272558</v>
      </c>
      <c r="DY162" s="11">
        <v>5825.3656271915142</v>
      </c>
      <c r="DZ162" s="11">
        <v>5822.8710960649087</v>
      </c>
      <c r="EA162" s="11">
        <v>5848.1092840949059</v>
      </c>
      <c r="EB162" s="11">
        <v>5986.6876289379934</v>
      </c>
      <c r="EC162" s="11">
        <v>6020.0909995452303</v>
      </c>
      <c r="ED162" s="11">
        <v>6207.0095294329822</v>
      </c>
      <c r="EE162" s="11">
        <v>6268.6393389472287</v>
      </c>
      <c r="EF162" s="11">
        <v>6478.5792596829533</v>
      </c>
      <c r="EG162" s="11">
        <v>6641.8090630503166</v>
      </c>
      <c r="EH162" s="11">
        <v>6783.6444952193469</v>
      </c>
      <c r="EI162" s="11">
        <v>6896.9965306641579</v>
      </c>
      <c r="EJ162" s="11">
        <v>6959.1088579445704</v>
      </c>
      <c r="EK162" s="11">
        <v>7002.153431776841</v>
      </c>
      <c r="EL162" s="11">
        <v>7073.1953672712252</v>
      </c>
      <c r="EM162" s="11">
        <v>7075.3262845401323</v>
      </c>
      <c r="EN162" s="11">
        <v>7151.6879619664223</v>
      </c>
      <c r="EO162" s="11">
        <v>7240.8180322916714</v>
      </c>
      <c r="EP162" s="11">
        <v>7286.4661372792516</v>
      </c>
      <c r="EQ162" s="11">
        <v>7427.4147993236202</v>
      </c>
      <c r="ER162" s="11">
        <v>7503.528752018271</v>
      </c>
      <c r="ES162" s="11">
        <v>7641.9445001082595</v>
      </c>
      <c r="ET162" s="11">
        <v>7706.9969287432486</v>
      </c>
      <c r="EU162" s="11">
        <v>7783.839371621817</v>
      </c>
      <c r="EV162" s="11">
        <v>7848.003579749442</v>
      </c>
      <c r="EW162" s="11">
        <v>7920.0502191520318</v>
      </c>
      <c r="EX162" s="11">
        <v>8170.1976758281144</v>
      </c>
      <c r="EY162" s="11">
        <v>8253.8507761105539</v>
      </c>
      <c r="EZ162" s="11">
        <v>8427.0913450311855</v>
      </c>
      <c r="FA162" s="11">
        <v>8594.2438038042274</v>
      </c>
      <c r="FB162" s="11">
        <v>8676.6840382255305</v>
      </c>
      <c r="FC162" s="11">
        <v>8717.7247633272764</v>
      </c>
      <c r="FD162" s="11">
        <v>8771.4739760100674</v>
      </c>
      <c r="FE162" s="11">
        <v>8893.6135699383703</v>
      </c>
      <c r="FF162" s="11">
        <v>9065.0338004001496</v>
      </c>
      <c r="FG162" s="11">
        <v>9089.4518895774327</v>
      </c>
      <c r="FH162" s="11">
        <v>9132.4613225008943</v>
      </c>
      <c r="FI162" s="11">
        <v>9213.2517811949929</v>
      </c>
      <c r="FJ162" s="11">
        <v>9258.5529202091093</v>
      </c>
      <c r="FK162" s="11">
        <v>9276.9443705762678</v>
      </c>
      <c r="FL162" s="11">
        <v>9293.0114538271737</v>
      </c>
      <c r="FM162" s="11">
        <v>9300.2906392708373</v>
      </c>
      <c r="FN162" s="11">
        <v>9335.0232682876049</v>
      </c>
      <c r="FO162" s="11">
        <v>9357.4087411423534</v>
      </c>
      <c r="FP162" s="11">
        <v>9382.7990856108881</v>
      </c>
      <c r="FQ162" s="11">
        <v>9409.1385400335821</v>
      </c>
      <c r="FR162" s="11">
        <v>9421.1906549559717</v>
      </c>
      <c r="FS162" s="11">
        <v>9466.7581936920196</v>
      </c>
      <c r="FT162" s="11">
        <v>9539.1484753576369</v>
      </c>
      <c r="FU162" s="11">
        <v>9641.6738222451222</v>
      </c>
      <c r="FV162" s="11">
        <v>9779.017950426427</v>
      </c>
      <c r="FW162" s="11">
        <v>9821.434220159681</v>
      </c>
      <c r="FX162" s="11">
        <v>9838.135513969115</v>
      </c>
      <c r="FY162" s="11">
        <v>9857.4286615768779</v>
      </c>
      <c r="FZ162" s="11">
        <v>9874.2452191986067</v>
      </c>
      <c r="GA162" s="11">
        <v>9901.4547819486997</v>
      </c>
      <c r="GB162" s="11">
        <v>9922.9819174009899</v>
      </c>
      <c r="GC162" s="11">
        <v>9954.0976258923893</v>
      </c>
      <c r="GD162" s="11">
        <v>9988.1420165077998</v>
      </c>
      <c r="GE162" s="11">
        <v>10012.938672110253</v>
      </c>
      <c r="GF162" s="11">
        <v>10033.595547162446</v>
      </c>
      <c r="GG162" s="11">
        <v>10046.287288510401</v>
      </c>
      <c r="GH162" s="11">
        <v>10058.930188944694</v>
      </c>
      <c r="GI162" s="11">
        <v>10061.685839773543</v>
      </c>
      <c r="GJ162" s="11">
        <v>10069.693000556052</v>
      </c>
      <c r="GK162" s="11">
        <v>10072.225767656042</v>
      </c>
      <c r="GL162" s="11">
        <v>10085.43100008395</v>
      </c>
      <c r="GM162" s="11">
        <v>10068.550239778924</v>
      </c>
      <c r="GN162" s="11">
        <v>10074.736454623482</v>
      </c>
      <c r="GO162" s="11">
        <v>10079.642576567499</v>
      </c>
      <c r="GP162" s="11">
        <v>10084.992936379438</v>
      </c>
      <c r="GQ162" s="11">
        <v>10135.150250812301</v>
      </c>
      <c r="GR162" s="11">
        <v>10245.248897921485</v>
      </c>
      <c r="GS162" s="11">
        <v>10388.066699844365</v>
      </c>
      <c r="GT162" s="11">
        <v>10449.516134437868</v>
      </c>
      <c r="GU162" s="11">
        <v>10467.896842447322</v>
      </c>
      <c r="GV162" s="11">
        <v>10492.830609653456</v>
      </c>
      <c r="GW162" s="11">
        <v>10519.601462543904</v>
      </c>
      <c r="GX162" s="11">
        <v>10547.440830723548</v>
      </c>
      <c r="GY162" s="11">
        <v>10567.944609991304</v>
      </c>
      <c r="GZ162" s="11">
        <v>10713.159231175461</v>
      </c>
      <c r="HA162" s="11">
        <v>10734.226971408629</v>
      </c>
      <c r="HB162" s="11">
        <v>10749.920198918937</v>
      </c>
      <c r="HC162" s="11">
        <v>10766.345728825368</v>
      </c>
      <c r="HD162" s="11">
        <v>10778.514271849044</v>
      </c>
      <c r="HE162" s="11">
        <v>10786.519833673112</v>
      </c>
      <c r="HF162" s="11">
        <v>10772.164055953479</v>
      </c>
      <c r="HG162" s="11">
        <v>10808.0281462408</v>
      </c>
      <c r="HH162" s="11">
        <v>10805.218393617286</v>
      </c>
      <c r="HI162" s="11">
        <v>10824.937222917126</v>
      </c>
      <c r="HJ162" s="11">
        <v>10829.478183856889</v>
      </c>
      <c r="HK162" s="11">
        <v>10815.249208961885</v>
      </c>
      <c r="HL162" s="11">
        <v>10801.9635334499</v>
      </c>
      <c r="HM162" s="11">
        <v>10748.055877674638</v>
      </c>
      <c r="HN162" s="11">
        <v>10675.226257243699</v>
      </c>
      <c r="HO162" s="11">
        <v>10616.797962526314</v>
      </c>
      <c r="HP162" s="11">
        <v>10624.131374686811</v>
      </c>
      <c r="HQ162" s="11">
        <v>10611.127200117844</v>
      </c>
      <c r="HR162" s="11">
        <v>10507.120910763781</v>
      </c>
      <c r="HS162" s="11">
        <v>10501.959530384433</v>
      </c>
      <c r="HT162" s="11">
        <v>10503.380998434217</v>
      </c>
      <c r="HU162" s="11">
        <v>10459.233620469293</v>
      </c>
      <c r="HV162" s="11">
        <v>10453.396412270602</v>
      </c>
      <c r="HW162" s="11">
        <v>10453.196700018136</v>
      </c>
      <c r="HX162" s="11">
        <v>10458.037755011774</v>
      </c>
      <c r="HY162" s="11">
        <v>10464.465320736488</v>
      </c>
      <c r="HZ162" s="11">
        <v>10463.582721919323</v>
      </c>
      <c r="IA162" s="11">
        <v>10555.599234303039</v>
      </c>
      <c r="IB162" s="11">
        <v>10665.179016159778</v>
      </c>
      <c r="IC162" s="11">
        <v>10699.461477296431</v>
      </c>
      <c r="ID162" s="11">
        <v>10734.401411436105</v>
      </c>
      <c r="IE162" s="11">
        <v>10764.842637469441</v>
      </c>
      <c r="IF162" s="11">
        <v>10788.809487309522</v>
      </c>
      <c r="IG162" s="11">
        <v>10893.508794984076</v>
      </c>
      <c r="IH162" s="11">
        <v>10919.815974389829</v>
      </c>
      <c r="II162" s="11">
        <v>10956.832605345633</v>
      </c>
      <c r="IJ162" s="11">
        <v>10989.666307677073</v>
      </c>
      <c r="IK162" s="11">
        <v>11038.487673130592</v>
      </c>
      <c r="IL162" s="11">
        <v>11075.926791218846</v>
      </c>
      <c r="IM162" s="11">
        <v>11116.926617451812</v>
      </c>
      <c r="IN162" s="11">
        <v>11177.721404388481</v>
      </c>
      <c r="IO162" s="11">
        <v>11312.276911003804</v>
      </c>
      <c r="IP162" s="11">
        <v>11343.632583027649</v>
      </c>
      <c r="IQ162" s="11">
        <v>11342.116648052108</v>
      </c>
      <c r="IR162" s="11">
        <v>11389.92538944361</v>
      </c>
      <c r="IS162" s="11">
        <v>11451.607982184751</v>
      </c>
      <c r="IT162" s="11">
        <v>11488.088840226816</v>
      </c>
      <c r="IU162" s="11">
        <v>11509.229065980831</v>
      </c>
      <c r="IV162" s="11">
        <v>11525.566108350193</v>
      </c>
      <c r="IW162" s="11">
        <v>11530.894620254085</v>
      </c>
      <c r="IX162" s="11">
        <v>11540.412080816301</v>
      </c>
      <c r="IY162" s="11">
        <v>11559.767237170692</v>
      </c>
      <c r="IZ162" s="11">
        <v>11598.021107070694</v>
      </c>
      <c r="JA162" s="11">
        <v>11644.276268095444</v>
      </c>
      <c r="JB162" s="11">
        <v>11732.382922355064</v>
      </c>
      <c r="JC162" s="11">
        <v>11840.096435748903</v>
      </c>
      <c r="JD162" s="11">
        <v>11921.442572214779</v>
      </c>
      <c r="JE162" s="11">
        <v>11941.96712556025</v>
      </c>
      <c r="JF162" s="11">
        <v>11957.586502006563</v>
      </c>
      <c r="JG162" s="11">
        <v>11960.440759779864</v>
      </c>
      <c r="JH162" s="11">
        <v>12043.869779985902</v>
      </c>
      <c r="JI162" s="11">
        <v>12090.828793968145</v>
      </c>
      <c r="JJ162" s="11">
        <v>12099.207356850964</v>
      </c>
      <c r="JK162" s="11">
        <v>12064.187835913004</v>
      </c>
      <c r="JL162" s="11">
        <v>12106.644589823976</v>
      </c>
      <c r="JM162" s="11">
        <v>12102.558724647608</v>
      </c>
      <c r="JN162" s="11">
        <v>12044.349310296213</v>
      </c>
      <c r="JO162" s="11">
        <v>12147.414606839688</v>
      </c>
      <c r="JP162" s="11">
        <v>12239.360545986052</v>
      </c>
      <c r="JQ162" s="11">
        <v>12252.546981648733</v>
      </c>
      <c r="JR162" s="11">
        <v>12299.233013174477</v>
      </c>
      <c r="JS162" s="11">
        <v>12339.324485688019</v>
      </c>
      <c r="JT162" s="11">
        <v>12471.100725768529</v>
      </c>
      <c r="JU162" s="11">
        <v>12532.427515146897</v>
      </c>
      <c r="JV162" s="11">
        <v>12507.673831402115</v>
      </c>
      <c r="JW162" s="11">
        <v>12457.455614308014</v>
      </c>
      <c r="JX162" s="11">
        <v>12464.355269788801</v>
      </c>
      <c r="JY162" s="11">
        <v>12461.100810222477</v>
      </c>
      <c r="JZ162" s="11">
        <v>12451.973772389019</v>
      </c>
      <c r="KA162" s="11">
        <v>12446.429094667041</v>
      </c>
      <c r="KB162" s="11">
        <v>12443.001658813047</v>
      </c>
      <c r="KC162" s="11">
        <v>12431.24054046872</v>
      </c>
      <c r="KD162" s="11">
        <v>12416.702930404357</v>
      </c>
      <c r="KE162" s="11">
        <v>12412.520930932924</v>
      </c>
      <c r="KF162" s="11">
        <v>12419.790417483538</v>
      </c>
      <c r="KG162" s="11">
        <v>12419.406267517794</v>
      </c>
      <c r="KH162" s="11">
        <v>12431.932074979568</v>
      </c>
      <c r="KI162" s="11">
        <v>12428.799040342261</v>
      </c>
      <c r="KJ162" s="11">
        <v>12446.273580137449</v>
      </c>
      <c r="KK162" s="11">
        <v>12447.956030445448</v>
      </c>
      <c r="KL162" s="23"/>
      <c r="KM162" s="11">
        <f>SMALL(Tabela2[[#This Row],[1]:[285]],1)</f>
        <v>0.83458663983971793</v>
      </c>
      <c r="KN162" s="11">
        <f>MATCH(Tabela2[[#This Row],[1° menor]],Tabela2[[#This Row],[1]:[285]],0)</f>
        <v>1</v>
      </c>
      <c r="KO16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62" s="11">
        <f>VLOOKUP(Tabela2[[#This Row],[Shape]],shape!A:D,4,0)+VLOOKUP(Tabela2[[#This Row],[Shape]]+1,shape!A:E,5,0)*Tabela2[[#This Row],[% avanc]]</f>
        <v>3.8776556234191881</v>
      </c>
      <c r="KQ162" s="15">
        <f>Tabela2[[#This Row],[8686,881807]]/Tabela2[[#Headers],[8686,881807]]</f>
        <v>4.4638061269517033E-4</v>
      </c>
      <c r="KR162" s="11">
        <f>Tabela2[[#This Row],[8686,881807]]-KP161</f>
        <v>0</v>
      </c>
      <c r="KS162" s="11">
        <f>(Tabela2[[#This Row],[hora bus]]-H161)*86400</f>
        <v>22.999999718740582</v>
      </c>
      <c r="KT162" s="11">
        <f>Tabela2[[#This Row],[desloc]]/Tabela2[[#This Row],[seconds]]</f>
        <v>0</v>
      </c>
      <c r="KU162" s="11">
        <f>Tabela2[[#This Row],[spd m/s]]*3.6</f>
        <v>0</v>
      </c>
      <c r="KV162" s="23"/>
      <c r="KW162" s="22">
        <f t="shared" si="36"/>
        <v>0</v>
      </c>
      <c r="KX162" s="23">
        <f t="shared" si="37"/>
        <v>0.5</v>
      </c>
      <c r="KY162" s="23">
        <f t="shared" si="38"/>
        <v>1</v>
      </c>
      <c r="KZ162" s="23">
        <f t="shared" si="39"/>
        <v>3</v>
      </c>
      <c r="LA162" s="23">
        <f t="shared" si="40"/>
        <v>0</v>
      </c>
      <c r="LB162" s="23">
        <f t="shared" si="41"/>
        <v>1</v>
      </c>
      <c r="LC162" s="23">
        <f t="shared" si="42"/>
        <v>3</v>
      </c>
      <c r="LD162" s="23">
        <f t="shared" si="43"/>
        <v>0</v>
      </c>
      <c r="LE162" s="23">
        <f t="shared" si="44"/>
        <v>3.8776556234191881</v>
      </c>
      <c r="LF162" s="22">
        <f t="shared" si="53"/>
        <v>0</v>
      </c>
      <c r="LG162" s="23">
        <f t="shared" si="45"/>
        <v>0.5</v>
      </c>
      <c r="LH162" s="23">
        <f t="shared" si="46"/>
        <v>0.5</v>
      </c>
      <c r="LI162" s="23">
        <f t="shared" si="47"/>
        <v>8544.8116110658502</v>
      </c>
      <c r="LJ162" s="23">
        <f t="shared" si="48"/>
        <v>3.8776556234191881</v>
      </c>
      <c r="LK162" s="23">
        <f t="shared" si="49"/>
        <v>0.5</v>
      </c>
      <c r="LL162" s="23">
        <f t="shared" si="50"/>
        <v>0</v>
      </c>
      <c r="LM162" s="23">
        <f t="shared" si="51"/>
        <v>1</v>
      </c>
      <c r="LN162" s="23">
        <f t="shared" si="52"/>
        <v>1</v>
      </c>
    </row>
    <row r="163" spans="1:326" x14ac:dyDescent="0.25">
      <c r="A163" s="22">
        <v>153</v>
      </c>
      <c r="B163" s="22">
        <v>1</v>
      </c>
      <c r="C163" s="23" t="s">
        <v>1458</v>
      </c>
      <c r="D163" s="22">
        <v>332</v>
      </c>
      <c r="E163" s="24">
        <v>0.9291666666666667</v>
      </c>
      <c r="F163" s="23" t="s">
        <v>721</v>
      </c>
      <c r="G163" s="23" t="b">
        <v>1</v>
      </c>
      <c r="H163" s="25">
        <v>43538.929259259261</v>
      </c>
      <c r="I163" s="26" t="s">
        <v>681</v>
      </c>
      <c r="J163" s="23" t="s">
        <v>682</v>
      </c>
      <c r="K163" s="11">
        <f>IF(AND(Tabela2[[#This Row],[hora bus]]=H162,Tabela2[[#This Row],[lat bus]]=I162,Tabela2[[#This Row],[lon bus]]=J162),1,0)</f>
        <v>0</v>
      </c>
      <c r="L163" s="23"/>
      <c r="M163" s="11">
        <v>306</v>
      </c>
      <c r="N163" s="11">
        <v>0.83458663983971793</v>
      </c>
      <c r="O163" s="11">
        <v>1.3984196839489078</v>
      </c>
      <c r="P163" s="11">
        <v>9.4267941257220311</v>
      </c>
      <c r="Q163" s="11">
        <v>19.688773108132185</v>
      </c>
      <c r="R163" s="11">
        <v>75.195397337780264</v>
      </c>
      <c r="S163" s="11">
        <v>159.30451526494889</v>
      </c>
      <c r="T163" s="11">
        <v>180.18195583801287</v>
      </c>
      <c r="U163" s="11">
        <v>199.79338924508923</v>
      </c>
      <c r="V163" s="11">
        <v>211.09716553928146</v>
      </c>
      <c r="W163" s="11">
        <v>227.14293750271159</v>
      </c>
      <c r="X163" s="11">
        <v>239.59169647723874</v>
      </c>
      <c r="Y163" s="11">
        <v>250.11206903549589</v>
      </c>
      <c r="Z163" s="11">
        <v>275.30364977201225</v>
      </c>
      <c r="AA163" s="11">
        <v>294.46895517304961</v>
      </c>
      <c r="AB163" s="11">
        <v>320.19106785367666</v>
      </c>
      <c r="AC163" s="11">
        <v>332.17949791971603</v>
      </c>
      <c r="AD163" s="11">
        <v>348.04076670293443</v>
      </c>
      <c r="AE163" s="11">
        <v>372.23091522388552</v>
      </c>
      <c r="AF163" s="11">
        <v>373.05585750378327</v>
      </c>
      <c r="AG163" s="11">
        <v>433.84569918205443</v>
      </c>
      <c r="AH163" s="11">
        <v>469.02374511556127</v>
      </c>
      <c r="AI163" s="11">
        <v>499.67607388344703</v>
      </c>
      <c r="AJ163" s="11">
        <v>523.47830821792434</v>
      </c>
      <c r="AK163" s="11">
        <v>544.81141607945688</v>
      </c>
      <c r="AL163" s="11">
        <v>559.9004097040812</v>
      </c>
      <c r="AM163" s="11">
        <v>585.98771261657532</v>
      </c>
      <c r="AN163" s="11">
        <v>594.50788944836063</v>
      </c>
      <c r="AO163" s="11">
        <v>599.8950753359245</v>
      </c>
      <c r="AP163" s="11">
        <v>602.43355425919754</v>
      </c>
      <c r="AQ163" s="11">
        <v>609.53499398530153</v>
      </c>
      <c r="AR163" s="11">
        <v>609.5933977620092</v>
      </c>
      <c r="AS163" s="11">
        <v>603.71880286526709</v>
      </c>
      <c r="AT163" s="11">
        <v>609.45835281434404</v>
      </c>
      <c r="AU163" s="11">
        <v>613.60649452394352</v>
      </c>
      <c r="AV163" s="11">
        <v>605.61020293550882</v>
      </c>
      <c r="AW163" s="11">
        <v>608.32810058706082</v>
      </c>
      <c r="AX163" s="11">
        <v>622.97194103037293</v>
      </c>
      <c r="AY163" s="11">
        <v>642.28327131710535</v>
      </c>
      <c r="AZ163" s="11">
        <v>665.20596166221469</v>
      </c>
      <c r="BA163" s="11">
        <v>691.17393543887101</v>
      </c>
      <c r="BB163" s="11">
        <v>724.84333895562133</v>
      </c>
      <c r="BC163" s="11">
        <v>773.63812755161598</v>
      </c>
      <c r="BD163" s="11">
        <v>844.46226035941891</v>
      </c>
      <c r="BE163" s="11">
        <v>911.23618194706376</v>
      </c>
      <c r="BF163" s="11">
        <v>932.86527223275039</v>
      </c>
      <c r="BG163" s="11">
        <v>958.04135839229252</v>
      </c>
      <c r="BH163" s="11">
        <v>1001.7149381650798</v>
      </c>
      <c r="BI163" s="11">
        <v>1024.9959211584271</v>
      </c>
      <c r="BJ163" s="11">
        <v>1048.1727764714142</v>
      </c>
      <c r="BK163" s="11">
        <v>1080.0184074949607</v>
      </c>
      <c r="BL163" s="11">
        <v>1163.4808684345098</v>
      </c>
      <c r="BM163" s="11">
        <v>1429.3703496024175</v>
      </c>
      <c r="BN163" s="11">
        <v>1610.1385446972781</v>
      </c>
      <c r="BO163" s="11">
        <v>1664.0038873728233</v>
      </c>
      <c r="BP163" s="11">
        <v>1794.1242484398404</v>
      </c>
      <c r="BQ163" s="11">
        <v>1818.9378647754288</v>
      </c>
      <c r="BR163" s="11">
        <v>1920.5792764721948</v>
      </c>
      <c r="BS163" s="11">
        <v>2023.456323096907</v>
      </c>
      <c r="BT163" s="11">
        <v>2062.7199622631242</v>
      </c>
      <c r="BU163" s="11">
        <v>2093.7864244056359</v>
      </c>
      <c r="BV163" s="11">
        <v>2172.8574253488505</v>
      </c>
      <c r="BW163" s="11">
        <v>2191.8290547309048</v>
      </c>
      <c r="BX163" s="11">
        <v>2295.4935471481876</v>
      </c>
      <c r="BY163" s="11">
        <v>2324.6369620900828</v>
      </c>
      <c r="BZ163" s="11">
        <v>2412.5365562142952</v>
      </c>
      <c r="CA163" s="11">
        <v>2432.6327643351483</v>
      </c>
      <c r="CB163" s="11">
        <v>2466.8518007263533</v>
      </c>
      <c r="CC163" s="11">
        <v>2515.2508761381587</v>
      </c>
      <c r="CD163" s="11">
        <v>2622.1218445308405</v>
      </c>
      <c r="CE163" s="11">
        <v>2708.3090496803202</v>
      </c>
      <c r="CF163" s="11">
        <v>2796.8178431894862</v>
      </c>
      <c r="CG163" s="11">
        <v>2873.8082765070517</v>
      </c>
      <c r="CH163" s="11">
        <v>3061.6775590172806</v>
      </c>
      <c r="CI163" s="11">
        <v>3133.3825096557152</v>
      </c>
      <c r="CJ163" s="11">
        <v>3320.0285201183906</v>
      </c>
      <c r="CK163" s="11">
        <v>3391.2986814978881</v>
      </c>
      <c r="CL163" s="11">
        <v>3478.6413522149041</v>
      </c>
      <c r="CM163" s="11">
        <v>3505.4667594392477</v>
      </c>
      <c r="CN163" s="11">
        <v>3552.1278475871927</v>
      </c>
      <c r="CO163" s="11">
        <v>3608.1458168222821</v>
      </c>
      <c r="CP163" s="11">
        <v>3687.4332746012733</v>
      </c>
      <c r="CQ163" s="11">
        <v>3737.1928476528274</v>
      </c>
      <c r="CR163" s="11">
        <v>3929.1744458657076</v>
      </c>
      <c r="CS163" s="11">
        <v>4104.0052570842136</v>
      </c>
      <c r="CT163" s="11">
        <v>4176.4577406368426</v>
      </c>
      <c r="CU163" s="11">
        <v>4203.4628929622522</v>
      </c>
      <c r="CV163" s="11">
        <v>4243.0993420587138</v>
      </c>
      <c r="CW163" s="11">
        <v>4338.9296512059445</v>
      </c>
      <c r="CX163" s="11">
        <v>4464.5231926731885</v>
      </c>
      <c r="CY163" s="11">
        <v>4524.2760657256158</v>
      </c>
      <c r="CZ163" s="11">
        <v>4578.6984197787751</v>
      </c>
      <c r="DA163" s="11">
        <v>4625.9862234456259</v>
      </c>
      <c r="DB163" s="11">
        <v>4670.5685961378485</v>
      </c>
      <c r="DC163" s="11">
        <v>4713.1890396674316</v>
      </c>
      <c r="DD163" s="11">
        <v>4798.4137717572912</v>
      </c>
      <c r="DE163" s="11">
        <v>4807.037159512015</v>
      </c>
      <c r="DF163" s="11">
        <v>4833.3595568537676</v>
      </c>
      <c r="DG163" s="11">
        <v>4837.4660928582471</v>
      </c>
      <c r="DH163" s="11">
        <v>4868.9105840188495</v>
      </c>
      <c r="DI163" s="11">
        <v>4890.8441073800923</v>
      </c>
      <c r="DJ163" s="11">
        <v>4933.7892254471935</v>
      </c>
      <c r="DK163" s="11">
        <v>5000.7579650678817</v>
      </c>
      <c r="DL163" s="11">
        <v>5355.0982520495172</v>
      </c>
      <c r="DM163" s="11">
        <v>5481.4636259201425</v>
      </c>
      <c r="DN163" s="11">
        <v>5566.547527242612</v>
      </c>
      <c r="DO163" s="11">
        <v>5659.2630610073802</v>
      </c>
      <c r="DP163" s="11">
        <v>5693.1558385127737</v>
      </c>
      <c r="DQ163" s="11">
        <v>5776.9445825899438</v>
      </c>
      <c r="DR163" s="11">
        <v>5792.6247187292447</v>
      </c>
      <c r="DS163" s="11">
        <v>5803.4741841190025</v>
      </c>
      <c r="DT163" s="11">
        <v>5813.7715248560444</v>
      </c>
      <c r="DU163" s="11">
        <v>5824.9346720622971</v>
      </c>
      <c r="DV163" s="11">
        <v>5825.1745121438535</v>
      </c>
      <c r="DW163" s="11">
        <v>5821.2504329611656</v>
      </c>
      <c r="DX163" s="11">
        <v>5744.9467721272558</v>
      </c>
      <c r="DY163" s="11">
        <v>5825.3656271915142</v>
      </c>
      <c r="DZ163" s="11">
        <v>5822.8710960649087</v>
      </c>
      <c r="EA163" s="11">
        <v>5848.1092840949059</v>
      </c>
      <c r="EB163" s="11">
        <v>5986.6876289379934</v>
      </c>
      <c r="EC163" s="11">
        <v>6020.0909995452303</v>
      </c>
      <c r="ED163" s="11">
        <v>6207.0095294329822</v>
      </c>
      <c r="EE163" s="11">
        <v>6268.6393389472287</v>
      </c>
      <c r="EF163" s="11">
        <v>6478.5792596829533</v>
      </c>
      <c r="EG163" s="11">
        <v>6641.8090630503166</v>
      </c>
      <c r="EH163" s="11">
        <v>6783.6444952193469</v>
      </c>
      <c r="EI163" s="11">
        <v>6896.9965306641579</v>
      </c>
      <c r="EJ163" s="11">
        <v>6959.1088579445704</v>
      </c>
      <c r="EK163" s="11">
        <v>7002.153431776841</v>
      </c>
      <c r="EL163" s="11">
        <v>7073.1953672712252</v>
      </c>
      <c r="EM163" s="11">
        <v>7075.3262845401323</v>
      </c>
      <c r="EN163" s="11">
        <v>7151.6879619664223</v>
      </c>
      <c r="EO163" s="11">
        <v>7240.8180322916714</v>
      </c>
      <c r="EP163" s="11">
        <v>7286.4661372792516</v>
      </c>
      <c r="EQ163" s="11">
        <v>7427.4147993236202</v>
      </c>
      <c r="ER163" s="11">
        <v>7503.528752018271</v>
      </c>
      <c r="ES163" s="11">
        <v>7641.9445001082595</v>
      </c>
      <c r="ET163" s="11">
        <v>7706.9969287432486</v>
      </c>
      <c r="EU163" s="11">
        <v>7783.839371621817</v>
      </c>
      <c r="EV163" s="11">
        <v>7848.003579749442</v>
      </c>
      <c r="EW163" s="11">
        <v>7920.0502191520318</v>
      </c>
      <c r="EX163" s="11">
        <v>8170.1976758281144</v>
      </c>
      <c r="EY163" s="11">
        <v>8253.8507761105539</v>
      </c>
      <c r="EZ163" s="11">
        <v>8427.0913450311855</v>
      </c>
      <c r="FA163" s="11">
        <v>8594.2438038042274</v>
      </c>
      <c r="FB163" s="11">
        <v>8676.6840382255305</v>
      </c>
      <c r="FC163" s="11">
        <v>8717.7247633272764</v>
      </c>
      <c r="FD163" s="11">
        <v>8771.4739760100674</v>
      </c>
      <c r="FE163" s="11">
        <v>8893.6135699383703</v>
      </c>
      <c r="FF163" s="11">
        <v>9065.0338004001496</v>
      </c>
      <c r="FG163" s="11">
        <v>9089.4518895774327</v>
      </c>
      <c r="FH163" s="11">
        <v>9132.4613225008943</v>
      </c>
      <c r="FI163" s="11">
        <v>9213.2517811949929</v>
      </c>
      <c r="FJ163" s="11">
        <v>9258.5529202091093</v>
      </c>
      <c r="FK163" s="11">
        <v>9276.9443705762678</v>
      </c>
      <c r="FL163" s="11">
        <v>9293.0114538271737</v>
      </c>
      <c r="FM163" s="11">
        <v>9300.2906392708373</v>
      </c>
      <c r="FN163" s="11">
        <v>9335.0232682876049</v>
      </c>
      <c r="FO163" s="11">
        <v>9357.4087411423534</v>
      </c>
      <c r="FP163" s="11">
        <v>9382.7990856108881</v>
      </c>
      <c r="FQ163" s="11">
        <v>9409.1385400335821</v>
      </c>
      <c r="FR163" s="11">
        <v>9421.1906549559717</v>
      </c>
      <c r="FS163" s="11">
        <v>9466.7581936920196</v>
      </c>
      <c r="FT163" s="11">
        <v>9539.1484753576369</v>
      </c>
      <c r="FU163" s="11">
        <v>9641.6738222451222</v>
      </c>
      <c r="FV163" s="11">
        <v>9779.017950426427</v>
      </c>
      <c r="FW163" s="11">
        <v>9821.434220159681</v>
      </c>
      <c r="FX163" s="11">
        <v>9838.135513969115</v>
      </c>
      <c r="FY163" s="11">
        <v>9857.4286615768779</v>
      </c>
      <c r="FZ163" s="11">
        <v>9874.2452191986067</v>
      </c>
      <c r="GA163" s="11">
        <v>9901.4547819486997</v>
      </c>
      <c r="GB163" s="11">
        <v>9922.9819174009899</v>
      </c>
      <c r="GC163" s="11">
        <v>9954.0976258923893</v>
      </c>
      <c r="GD163" s="11">
        <v>9988.1420165077998</v>
      </c>
      <c r="GE163" s="11">
        <v>10012.938672110253</v>
      </c>
      <c r="GF163" s="11">
        <v>10033.595547162446</v>
      </c>
      <c r="GG163" s="11">
        <v>10046.287288510401</v>
      </c>
      <c r="GH163" s="11">
        <v>10058.930188944694</v>
      </c>
      <c r="GI163" s="11">
        <v>10061.685839773543</v>
      </c>
      <c r="GJ163" s="11">
        <v>10069.693000556052</v>
      </c>
      <c r="GK163" s="11">
        <v>10072.225767656042</v>
      </c>
      <c r="GL163" s="11">
        <v>10085.43100008395</v>
      </c>
      <c r="GM163" s="11">
        <v>10068.550239778924</v>
      </c>
      <c r="GN163" s="11">
        <v>10074.736454623482</v>
      </c>
      <c r="GO163" s="11">
        <v>10079.642576567499</v>
      </c>
      <c r="GP163" s="11">
        <v>10084.992936379438</v>
      </c>
      <c r="GQ163" s="11">
        <v>10135.150250812301</v>
      </c>
      <c r="GR163" s="11">
        <v>10245.248897921485</v>
      </c>
      <c r="GS163" s="11">
        <v>10388.066699844365</v>
      </c>
      <c r="GT163" s="11">
        <v>10449.516134437868</v>
      </c>
      <c r="GU163" s="11">
        <v>10467.896842447322</v>
      </c>
      <c r="GV163" s="11">
        <v>10492.830609653456</v>
      </c>
      <c r="GW163" s="11">
        <v>10519.601462543904</v>
      </c>
      <c r="GX163" s="11">
        <v>10547.440830723548</v>
      </c>
      <c r="GY163" s="11">
        <v>10567.944609991304</v>
      </c>
      <c r="GZ163" s="11">
        <v>10713.159231175461</v>
      </c>
      <c r="HA163" s="11">
        <v>10734.226971408629</v>
      </c>
      <c r="HB163" s="11">
        <v>10749.920198918937</v>
      </c>
      <c r="HC163" s="11">
        <v>10766.345728825368</v>
      </c>
      <c r="HD163" s="11">
        <v>10778.514271849044</v>
      </c>
      <c r="HE163" s="11">
        <v>10786.519833673112</v>
      </c>
      <c r="HF163" s="11">
        <v>10772.164055953479</v>
      </c>
      <c r="HG163" s="11">
        <v>10808.0281462408</v>
      </c>
      <c r="HH163" s="11">
        <v>10805.218393617286</v>
      </c>
      <c r="HI163" s="11">
        <v>10824.937222917126</v>
      </c>
      <c r="HJ163" s="11">
        <v>10829.478183856889</v>
      </c>
      <c r="HK163" s="11">
        <v>10815.249208961885</v>
      </c>
      <c r="HL163" s="11">
        <v>10801.9635334499</v>
      </c>
      <c r="HM163" s="11">
        <v>10748.055877674638</v>
      </c>
      <c r="HN163" s="11">
        <v>10675.226257243699</v>
      </c>
      <c r="HO163" s="11">
        <v>10616.797962526314</v>
      </c>
      <c r="HP163" s="11">
        <v>10624.131374686811</v>
      </c>
      <c r="HQ163" s="11">
        <v>10611.127200117844</v>
      </c>
      <c r="HR163" s="11">
        <v>10507.120910763781</v>
      </c>
      <c r="HS163" s="11">
        <v>10501.959530384433</v>
      </c>
      <c r="HT163" s="11">
        <v>10503.380998434217</v>
      </c>
      <c r="HU163" s="11">
        <v>10459.233620469293</v>
      </c>
      <c r="HV163" s="11">
        <v>10453.396412270602</v>
      </c>
      <c r="HW163" s="11">
        <v>10453.196700018136</v>
      </c>
      <c r="HX163" s="11">
        <v>10458.037755011774</v>
      </c>
      <c r="HY163" s="11">
        <v>10464.465320736488</v>
      </c>
      <c r="HZ163" s="11">
        <v>10463.582721919323</v>
      </c>
      <c r="IA163" s="11">
        <v>10555.599234303039</v>
      </c>
      <c r="IB163" s="11">
        <v>10665.179016159778</v>
      </c>
      <c r="IC163" s="11">
        <v>10699.461477296431</v>
      </c>
      <c r="ID163" s="11">
        <v>10734.401411436105</v>
      </c>
      <c r="IE163" s="11">
        <v>10764.842637469441</v>
      </c>
      <c r="IF163" s="11">
        <v>10788.809487309522</v>
      </c>
      <c r="IG163" s="11">
        <v>10893.508794984076</v>
      </c>
      <c r="IH163" s="11">
        <v>10919.815974389829</v>
      </c>
      <c r="II163" s="11">
        <v>10956.832605345633</v>
      </c>
      <c r="IJ163" s="11">
        <v>10989.666307677073</v>
      </c>
      <c r="IK163" s="11">
        <v>11038.487673130592</v>
      </c>
      <c r="IL163" s="11">
        <v>11075.926791218846</v>
      </c>
      <c r="IM163" s="11">
        <v>11116.926617451812</v>
      </c>
      <c r="IN163" s="11">
        <v>11177.721404388481</v>
      </c>
      <c r="IO163" s="11">
        <v>11312.276911003804</v>
      </c>
      <c r="IP163" s="11">
        <v>11343.632583027649</v>
      </c>
      <c r="IQ163" s="11">
        <v>11342.116648052108</v>
      </c>
      <c r="IR163" s="11">
        <v>11389.92538944361</v>
      </c>
      <c r="IS163" s="11">
        <v>11451.607982184751</v>
      </c>
      <c r="IT163" s="11">
        <v>11488.088840226816</v>
      </c>
      <c r="IU163" s="11">
        <v>11509.229065980831</v>
      </c>
      <c r="IV163" s="11">
        <v>11525.566108350193</v>
      </c>
      <c r="IW163" s="11">
        <v>11530.894620254085</v>
      </c>
      <c r="IX163" s="11">
        <v>11540.412080816301</v>
      </c>
      <c r="IY163" s="11">
        <v>11559.767237170692</v>
      </c>
      <c r="IZ163" s="11">
        <v>11598.021107070694</v>
      </c>
      <c r="JA163" s="11">
        <v>11644.276268095444</v>
      </c>
      <c r="JB163" s="11">
        <v>11732.382922355064</v>
      </c>
      <c r="JC163" s="11">
        <v>11840.096435748903</v>
      </c>
      <c r="JD163" s="11">
        <v>11921.442572214779</v>
      </c>
      <c r="JE163" s="11">
        <v>11941.96712556025</v>
      </c>
      <c r="JF163" s="11">
        <v>11957.586502006563</v>
      </c>
      <c r="JG163" s="11">
        <v>11960.440759779864</v>
      </c>
      <c r="JH163" s="11">
        <v>12043.869779985902</v>
      </c>
      <c r="JI163" s="11">
        <v>12090.828793968145</v>
      </c>
      <c r="JJ163" s="11">
        <v>12099.207356850964</v>
      </c>
      <c r="JK163" s="11">
        <v>12064.187835913004</v>
      </c>
      <c r="JL163" s="11">
        <v>12106.644589823976</v>
      </c>
      <c r="JM163" s="11">
        <v>12102.558724647608</v>
      </c>
      <c r="JN163" s="11">
        <v>12044.349310296213</v>
      </c>
      <c r="JO163" s="11">
        <v>12147.414606839688</v>
      </c>
      <c r="JP163" s="11">
        <v>12239.360545986052</v>
      </c>
      <c r="JQ163" s="11">
        <v>12252.546981648733</v>
      </c>
      <c r="JR163" s="11">
        <v>12299.233013174477</v>
      </c>
      <c r="JS163" s="11">
        <v>12339.324485688019</v>
      </c>
      <c r="JT163" s="11">
        <v>12471.100725768529</v>
      </c>
      <c r="JU163" s="11">
        <v>12532.427515146897</v>
      </c>
      <c r="JV163" s="11">
        <v>12507.673831402115</v>
      </c>
      <c r="JW163" s="11">
        <v>12457.455614308014</v>
      </c>
      <c r="JX163" s="11">
        <v>12464.355269788801</v>
      </c>
      <c r="JY163" s="11">
        <v>12461.100810222477</v>
      </c>
      <c r="JZ163" s="11">
        <v>12451.973772389019</v>
      </c>
      <c r="KA163" s="11">
        <v>12446.429094667041</v>
      </c>
      <c r="KB163" s="11">
        <v>12443.001658813047</v>
      </c>
      <c r="KC163" s="11">
        <v>12431.24054046872</v>
      </c>
      <c r="KD163" s="11">
        <v>12416.702930404357</v>
      </c>
      <c r="KE163" s="11">
        <v>12412.520930932924</v>
      </c>
      <c r="KF163" s="11">
        <v>12419.790417483538</v>
      </c>
      <c r="KG163" s="11">
        <v>12419.406267517794</v>
      </c>
      <c r="KH163" s="11">
        <v>12431.932074979568</v>
      </c>
      <c r="KI163" s="11">
        <v>12428.799040342261</v>
      </c>
      <c r="KJ163" s="11">
        <v>12446.273580137449</v>
      </c>
      <c r="KK163" s="11">
        <v>12447.956030445448</v>
      </c>
      <c r="KL163" s="23"/>
      <c r="KM163" s="11">
        <f>SMALL(Tabela2[[#This Row],[1]:[285]],1)</f>
        <v>0.83458663983971793</v>
      </c>
      <c r="KN163" s="11">
        <f>MATCH(Tabela2[[#This Row],[1° menor]],Tabela2[[#This Row],[1]:[285]],0)</f>
        <v>1</v>
      </c>
      <c r="KO16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63" s="11">
        <f>VLOOKUP(Tabela2[[#This Row],[Shape]],shape!A:D,4,0)+VLOOKUP(Tabela2[[#This Row],[Shape]]+1,shape!A:E,5,0)*Tabela2[[#This Row],[% avanc]]</f>
        <v>3.8776556234191881</v>
      </c>
      <c r="KQ163" s="15">
        <f>Tabela2[[#This Row],[8686,881807]]/Tabela2[[#Headers],[8686,881807]]</f>
        <v>4.4638061269517033E-4</v>
      </c>
      <c r="KR163" s="11">
        <f>Tabela2[[#This Row],[8686,881807]]-KP162</f>
        <v>0</v>
      </c>
      <c r="KS163" s="11">
        <f>(Tabela2[[#This Row],[hora bus]]-H162)*86400</f>
        <v>45.000000461004674</v>
      </c>
      <c r="KT163" s="11">
        <f>Tabela2[[#This Row],[desloc]]/Tabela2[[#This Row],[seconds]]</f>
        <v>0</v>
      </c>
      <c r="KU163" s="11">
        <f>Tabela2[[#This Row],[spd m/s]]*3.6</f>
        <v>0</v>
      </c>
      <c r="KV163" s="23"/>
      <c r="KW163" s="22">
        <f t="shared" si="36"/>
        <v>0</v>
      </c>
      <c r="KX163" s="23">
        <f t="shared" si="37"/>
        <v>0.5</v>
      </c>
      <c r="KY163" s="23">
        <f t="shared" si="38"/>
        <v>1</v>
      </c>
      <c r="KZ163" s="23">
        <f t="shared" si="39"/>
        <v>2</v>
      </c>
      <c r="LA163" s="23">
        <f t="shared" si="40"/>
        <v>0</v>
      </c>
      <c r="LB163" s="23">
        <f t="shared" si="41"/>
        <v>1</v>
      </c>
      <c r="LC163" s="23">
        <f t="shared" si="42"/>
        <v>2</v>
      </c>
      <c r="LD163" s="23">
        <f t="shared" si="43"/>
        <v>0</v>
      </c>
      <c r="LE163" s="23">
        <f t="shared" si="44"/>
        <v>3.8776556234191881</v>
      </c>
      <c r="LF163" s="22">
        <f t="shared" si="53"/>
        <v>0</v>
      </c>
      <c r="LG163" s="23">
        <f t="shared" si="45"/>
        <v>0.5</v>
      </c>
      <c r="LH163" s="23">
        <f t="shared" si="46"/>
        <v>0.5</v>
      </c>
      <c r="LI163" s="23">
        <f t="shared" si="47"/>
        <v>8544.8116110658502</v>
      </c>
      <c r="LJ163" s="23">
        <f t="shared" si="48"/>
        <v>3.8776556234191881</v>
      </c>
      <c r="LK163" s="23">
        <f t="shared" si="49"/>
        <v>0.5</v>
      </c>
      <c r="LL163" s="23">
        <f t="shared" si="50"/>
        <v>0</v>
      </c>
      <c r="LM163" s="23">
        <f t="shared" si="51"/>
        <v>1</v>
      </c>
      <c r="LN163" s="23">
        <f t="shared" si="52"/>
        <v>1</v>
      </c>
    </row>
    <row r="164" spans="1:326" x14ac:dyDescent="0.25">
      <c r="A164" s="22">
        <v>155</v>
      </c>
      <c r="B164" s="22">
        <v>1</v>
      </c>
      <c r="C164" s="23" t="s">
        <v>1460</v>
      </c>
      <c r="D164" s="22">
        <v>332</v>
      </c>
      <c r="E164" s="24">
        <v>0.92986111111111114</v>
      </c>
      <c r="F164" s="23" t="s">
        <v>721</v>
      </c>
      <c r="G164" s="23" t="b">
        <v>1</v>
      </c>
      <c r="H164" s="25">
        <v>43538.929814814815</v>
      </c>
      <c r="I164" s="26" t="s">
        <v>681</v>
      </c>
      <c r="J164" s="23" t="s">
        <v>682</v>
      </c>
      <c r="K164" s="11">
        <f>IF(AND(Tabela2[[#This Row],[hora bus]]=H163,Tabela2[[#This Row],[lat bus]]=I163,Tabela2[[#This Row],[lon bus]]=J163),1,0)</f>
        <v>0</v>
      </c>
      <c r="L164" s="23"/>
      <c r="M164" s="11">
        <v>308</v>
      </c>
      <c r="N164" s="11">
        <v>0.83458663983971793</v>
      </c>
      <c r="O164" s="11">
        <v>1.3984196839489078</v>
      </c>
      <c r="P164" s="11">
        <v>9.4267941257220311</v>
      </c>
      <c r="Q164" s="11">
        <v>19.688773108132185</v>
      </c>
      <c r="R164" s="11">
        <v>75.195397337780264</v>
      </c>
      <c r="S164" s="11">
        <v>159.30451526494889</v>
      </c>
      <c r="T164" s="11">
        <v>180.18195583801287</v>
      </c>
      <c r="U164" s="11">
        <v>199.79338924508923</v>
      </c>
      <c r="V164" s="11">
        <v>211.09716553928146</v>
      </c>
      <c r="W164" s="11">
        <v>227.14293750271159</v>
      </c>
      <c r="X164" s="11">
        <v>239.59169647723874</v>
      </c>
      <c r="Y164" s="11">
        <v>250.11206903549589</v>
      </c>
      <c r="Z164" s="11">
        <v>275.30364977201225</v>
      </c>
      <c r="AA164" s="11">
        <v>294.46895517304961</v>
      </c>
      <c r="AB164" s="11">
        <v>320.19106785367666</v>
      </c>
      <c r="AC164" s="11">
        <v>332.17949791971603</v>
      </c>
      <c r="AD164" s="11">
        <v>348.04076670293443</v>
      </c>
      <c r="AE164" s="11">
        <v>372.23091522388552</v>
      </c>
      <c r="AF164" s="11">
        <v>373.05585750378327</v>
      </c>
      <c r="AG164" s="11">
        <v>433.84569918205443</v>
      </c>
      <c r="AH164" s="11">
        <v>469.02374511556127</v>
      </c>
      <c r="AI164" s="11">
        <v>499.67607388344703</v>
      </c>
      <c r="AJ164" s="11">
        <v>523.47830821792434</v>
      </c>
      <c r="AK164" s="11">
        <v>544.81141607945688</v>
      </c>
      <c r="AL164" s="11">
        <v>559.9004097040812</v>
      </c>
      <c r="AM164" s="11">
        <v>585.98771261657532</v>
      </c>
      <c r="AN164" s="11">
        <v>594.50788944836063</v>
      </c>
      <c r="AO164" s="11">
        <v>599.8950753359245</v>
      </c>
      <c r="AP164" s="11">
        <v>602.43355425919754</v>
      </c>
      <c r="AQ164" s="11">
        <v>609.53499398530153</v>
      </c>
      <c r="AR164" s="11">
        <v>609.5933977620092</v>
      </c>
      <c r="AS164" s="11">
        <v>603.71880286526709</v>
      </c>
      <c r="AT164" s="11">
        <v>609.45835281434404</v>
      </c>
      <c r="AU164" s="11">
        <v>613.60649452394352</v>
      </c>
      <c r="AV164" s="11">
        <v>605.61020293550882</v>
      </c>
      <c r="AW164" s="11">
        <v>608.32810058706082</v>
      </c>
      <c r="AX164" s="11">
        <v>622.97194103037293</v>
      </c>
      <c r="AY164" s="11">
        <v>642.28327131710535</v>
      </c>
      <c r="AZ164" s="11">
        <v>665.20596166221469</v>
      </c>
      <c r="BA164" s="11">
        <v>691.17393543887101</v>
      </c>
      <c r="BB164" s="11">
        <v>724.84333895562133</v>
      </c>
      <c r="BC164" s="11">
        <v>773.63812755161598</v>
      </c>
      <c r="BD164" s="11">
        <v>844.46226035941891</v>
      </c>
      <c r="BE164" s="11">
        <v>911.23618194706376</v>
      </c>
      <c r="BF164" s="11">
        <v>932.86527223275039</v>
      </c>
      <c r="BG164" s="11">
        <v>958.04135839229252</v>
      </c>
      <c r="BH164" s="11">
        <v>1001.7149381650798</v>
      </c>
      <c r="BI164" s="11">
        <v>1024.9959211584271</v>
      </c>
      <c r="BJ164" s="11">
        <v>1048.1727764714142</v>
      </c>
      <c r="BK164" s="11">
        <v>1080.0184074949607</v>
      </c>
      <c r="BL164" s="11">
        <v>1163.4808684345098</v>
      </c>
      <c r="BM164" s="11">
        <v>1429.3703496024175</v>
      </c>
      <c r="BN164" s="11">
        <v>1610.1385446972781</v>
      </c>
      <c r="BO164" s="11">
        <v>1664.0038873728233</v>
      </c>
      <c r="BP164" s="11">
        <v>1794.1242484398404</v>
      </c>
      <c r="BQ164" s="11">
        <v>1818.9378647754288</v>
      </c>
      <c r="BR164" s="11">
        <v>1920.5792764721948</v>
      </c>
      <c r="BS164" s="11">
        <v>2023.456323096907</v>
      </c>
      <c r="BT164" s="11">
        <v>2062.7199622631242</v>
      </c>
      <c r="BU164" s="11">
        <v>2093.7864244056359</v>
      </c>
      <c r="BV164" s="11">
        <v>2172.8574253488505</v>
      </c>
      <c r="BW164" s="11">
        <v>2191.8290547309048</v>
      </c>
      <c r="BX164" s="11">
        <v>2295.4935471481876</v>
      </c>
      <c r="BY164" s="11">
        <v>2324.6369620900828</v>
      </c>
      <c r="BZ164" s="11">
        <v>2412.5365562142952</v>
      </c>
      <c r="CA164" s="11">
        <v>2432.6327643351483</v>
      </c>
      <c r="CB164" s="11">
        <v>2466.8518007263533</v>
      </c>
      <c r="CC164" s="11">
        <v>2515.2508761381587</v>
      </c>
      <c r="CD164" s="11">
        <v>2622.1218445308405</v>
      </c>
      <c r="CE164" s="11">
        <v>2708.3090496803202</v>
      </c>
      <c r="CF164" s="11">
        <v>2796.8178431894862</v>
      </c>
      <c r="CG164" s="11">
        <v>2873.8082765070517</v>
      </c>
      <c r="CH164" s="11">
        <v>3061.6775590172806</v>
      </c>
      <c r="CI164" s="11">
        <v>3133.3825096557152</v>
      </c>
      <c r="CJ164" s="11">
        <v>3320.0285201183906</v>
      </c>
      <c r="CK164" s="11">
        <v>3391.2986814978881</v>
      </c>
      <c r="CL164" s="11">
        <v>3478.6413522149041</v>
      </c>
      <c r="CM164" s="11">
        <v>3505.4667594392477</v>
      </c>
      <c r="CN164" s="11">
        <v>3552.1278475871927</v>
      </c>
      <c r="CO164" s="11">
        <v>3608.1458168222821</v>
      </c>
      <c r="CP164" s="11">
        <v>3687.4332746012733</v>
      </c>
      <c r="CQ164" s="11">
        <v>3737.1928476528274</v>
      </c>
      <c r="CR164" s="11">
        <v>3929.1744458657076</v>
      </c>
      <c r="CS164" s="11">
        <v>4104.0052570842136</v>
      </c>
      <c r="CT164" s="11">
        <v>4176.4577406368426</v>
      </c>
      <c r="CU164" s="11">
        <v>4203.4628929622522</v>
      </c>
      <c r="CV164" s="11">
        <v>4243.0993420587138</v>
      </c>
      <c r="CW164" s="11">
        <v>4338.9296512059445</v>
      </c>
      <c r="CX164" s="11">
        <v>4464.5231926731885</v>
      </c>
      <c r="CY164" s="11">
        <v>4524.2760657256158</v>
      </c>
      <c r="CZ164" s="11">
        <v>4578.6984197787751</v>
      </c>
      <c r="DA164" s="11">
        <v>4625.9862234456259</v>
      </c>
      <c r="DB164" s="11">
        <v>4670.5685961378485</v>
      </c>
      <c r="DC164" s="11">
        <v>4713.1890396674316</v>
      </c>
      <c r="DD164" s="11">
        <v>4798.4137717572912</v>
      </c>
      <c r="DE164" s="11">
        <v>4807.037159512015</v>
      </c>
      <c r="DF164" s="11">
        <v>4833.3595568537676</v>
      </c>
      <c r="DG164" s="11">
        <v>4837.4660928582471</v>
      </c>
      <c r="DH164" s="11">
        <v>4868.9105840188495</v>
      </c>
      <c r="DI164" s="11">
        <v>4890.8441073800923</v>
      </c>
      <c r="DJ164" s="11">
        <v>4933.7892254471935</v>
      </c>
      <c r="DK164" s="11">
        <v>5000.7579650678817</v>
      </c>
      <c r="DL164" s="11">
        <v>5355.0982520495172</v>
      </c>
      <c r="DM164" s="11">
        <v>5481.4636259201425</v>
      </c>
      <c r="DN164" s="11">
        <v>5566.547527242612</v>
      </c>
      <c r="DO164" s="11">
        <v>5659.2630610073802</v>
      </c>
      <c r="DP164" s="11">
        <v>5693.1558385127737</v>
      </c>
      <c r="DQ164" s="11">
        <v>5776.9445825899438</v>
      </c>
      <c r="DR164" s="11">
        <v>5792.6247187292447</v>
      </c>
      <c r="DS164" s="11">
        <v>5803.4741841190025</v>
      </c>
      <c r="DT164" s="11">
        <v>5813.7715248560444</v>
      </c>
      <c r="DU164" s="11">
        <v>5824.9346720622971</v>
      </c>
      <c r="DV164" s="11">
        <v>5825.1745121438535</v>
      </c>
      <c r="DW164" s="11">
        <v>5821.2504329611656</v>
      </c>
      <c r="DX164" s="11">
        <v>5744.9467721272558</v>
      </c>
      <c r="DY164" s="11">
        <v>5825.3656271915142</v>
      </c>
      <c r="DZ164" s="11">
        <v>5822.8710960649087</v>
      </c>
      <c r="EA164" s="11">
        <v>5848.1092840949059</v>
      </c>
      <c r="EB164" s="11">
        <v>5986.6876289379934</v>
      </c>
      <c r="EC164" s="11">
        <v>6020.0909995452303</v>
      </c>
      <c r="ED164" s="11">
        <v>6207.0095294329822</v>
      </c>
      <c r="EE164" s="11">
        <v>6268.6393389472287</v>
      </c>
      <c r="EF164" s="11">
        <v>6478.5792596829533</v>
      </c>
      <c r="EG164" s="11">
        <v>6641.8090630503166</v>
      </c>
      <c r="EH164" s="11">
        <v>6783.6444952193469</v>
      </c>
      <c r="EI164" s="11">
        <v>6896.9965306641579</v>
      </c>
      <c r="EJ164" s="11">
        <v>6959.1088579445704</v>
      </c>
      <c r="EK164" s="11">
        <v>7002.153431776841</v>
      </c>
      <c r="EL164" s="11">
        <v>7073.1953672712252</v>
      </c>
      <c r="EM164" s="11">
        <v>7075.3262845401323</v>
      </c>
      <c r="EN164" s="11">
        <v>7151.6879619664223</v>
      </c>
      <c r="EO164" s="11">
        <v>7240.8180322916714</v>
      </c>
      <c r="EP164" s="11">
        <v>7286.4661372792516</v>
      </c>
      <c r="EQ164" s="11">
        <v>7427.4147993236202</v>
      </c>
      <c r="ER164" s="11">
        <v>7503.528752018271</v>
      </c>
      <c r="ES164" s="11">
        <v>7641.9445001082595</v>
      </c>
      <c r="ET164" s="11">
        <v>7706.9969287432486</v>
      </c>
      <c r="EU164" s="11">
        <v>7783.839371621817</v>
      </c>
      <c r="EV164" s="11">
        <v>7848.003579749442</v>
      </c>
      <c r="EW164" s="11">
        <v>7920.0502191520318</v>
      </c>
      <c r="EX164" s="11">
        <v>8170.1976758281144</v>
      </c>
      <c r="EY164" s="11">
        <v>8253.8507761105539</v>
      </c>
      <c r="EZ164" s="11">
        <v>8427.0913450311855</v>
      </c>
      <c r="FA164" s="11">
        <v>8594.2438038042274</v>
      </c>
      <c r="FB164" s="11">
        <v>8676.6840382255305</v>
      </c>
      <c r="FC164" s="11">
        <v>8717.7247633272764</v>
      </c>
      <c r="FD164" s="11">
        <v>8771.4739760100674</v>
      </c>
      <c r="FE164" s="11">
        <v>8893.6135699383703</v>
      </c>
      <c r="FF164" s="11">
        <v>9065.0338004001496</v>
      </c>
      <c r="FG164" s="11">
        <v>9089.4518895774327</v>
      </c>
      <c r="FH164" s="11">
        <v>9132.4613225008943</v>
      </c>
      <c r="FI164" s="11">
        <v>9213.2517811949929</v>
      </c>
      <c r="FJ164" s="11">
        <v>9258.5529202091093</v>
      </c>
      <c r="FK164" s="11">
        <v>9276.9443705762678</v>
      </c>
      <c r="FL164" s="11">
        <v>9293.0114538271737</v>
      </c>
      <c r="FM164" s="11">
        <v>9300.2906392708373</v>
      </c>
      <c r="FN164" s="11">
        <v>9335.0232682876049</v>
      </c>
      <c r="FO164" s="11">
        <v>9357.4087411423534</v>
      </c>
      <c r="FP164" s="11">
        <v>9382.7990856108881</v>
      </c>
      <c r="FQ164" s="11">
        <v>9409.1385400335821</v>
      </c>
      <c r="FR164" s="11">
        <v>9421.1906549559717</v>
      </c>
      <c r="FS164" s="11">
        <v>9466.7581936920196</v>
      </c>
      <c r="FT164" s="11">
        <v>9539.1484753576369</v>
      </c>
      <c r="FU164" s="11">
        <v>9641.6738222451222</v>
      </c>
      <c r="FV164" s="11">
        <v>9779.017950426427</v>
      </c>
      <c r="FW164" s="11">
        <v>9821.434220159681</v>
      </c>
      <c r="FX164" s="11">
        <v>9838.135513969115</v>
      </c>
      <c r="FY164" s="11">
        <v>9857.4286615768779</v>
      </c>
      <c r="FZ164" s="11">
        <v>9874.2452191986067</v>
      </c>
      <c r="GA164" s="11">
        <v>9901.4547819486997</v>
      </c>
      <c r="GB164" s="11">
        <v>9922.9819174009899</v>
      </c>
      <c r="GC164" s="11">
        <v>9954.0976258923893</v>
      </c>
      <c r="GD164" s="11">
        <v>9988.1420165077998</v>
      </c>
      <c r="GE164" s="11">
        <v>10012.938672110253</v>
      </c>
      <c r="GF164" s="11">
        <v>10033.595547162446</v>
      </c>
      <c r="GG164" s="11">
        <v>10046.287288510401</v>
      </c>
      <c r="GH164" s="11">
        <v>10058.930188944694</v>
      </c>
      <c r="GI164" s="11">
        <v>10061.685839773543</v>
      </c>
      <c r="GJ164" s="11">
        <v>10069.693000556052</v>
      </c>
      <c r="GK164" s="11">
        <v>10072.225767656042</v>
      </c>
      <c r="GL164" s="11">
        <v>10085.43100008395</v>
      </c>
      <c r="GM164" s="11">
        <v>10068.550239778924</v>
      </c>
      <c r="GN164" s="11">
        <v>10074.736454623482</v>
      </c>
      <c r="GO164" s="11">
        <v>10079.642576567499</v>
      </c>
      <c r="GP164" s="11">
        <v>10084.992936379438</v>
      </c>
      <c r="GQ164" s="11">
        <v>10135.150250812301</v>
      </c>
      <c r="GR164" s="11">
        <v>10245.248897921485</v>
      </c>
      <c r="GS164" s="11">
        <v>10388.066699844365</v>
      </c>
      <c r="GT164" s="11">
        <v>10449.516134437868</v>
      </c>
      <c r="GU164" s="11">
        <v>10467.896842447322</v>
      </c>
      <c r="GV164" s="11">
        <v>10492.830609653456</v>
      </c>
      <c r="GW164" s="11">
        <v>10519.601462543904</v>
      </c>
      <c r="GX164" s="11">
        <v>10547.440830723548</v>
      </c>
      <c r="GY164" s="11">
        <v>10567.944609991304</v>
      </c>
      <c r="GZ164" s="11">
        <v>10713.159231175461</v>
      </c>
      <c r="HA164" s="11">
        <v>10734.226971408629</v>
      </c>
      <c r="HB164" s="11">
        <v>10749.920198918937</v>
      </c>
      <c r="HC164" s="11">
        <v>10766.345728825368</v>
      </c>
      <c r="HD164" s="11">
        <v>10778.514271849044</v>
      </c>
      <c r="HE164" s="11">
        <v>10786.519833673112</v>
      </c>
      <c r="HF164" s="11">
        <v>10772.164055953479</v>
      </c>
      <c r="HG164" s="11">
        <v>10808.0281462408</v>
      </c>
      <c r="HH164" s="11">
        <v>10805.218393617286</v>
      </c>
      <c r="HI164" s="11">
        <v>10824.937222917126</v>
      </c>
      <c r="HJ164" s="11">
        <v>10829.478183856889</v>
      </c>
      <c r="HK164" s="11">
        <v>10815.249208961885</v>
      </c>
      <c r="HL164" s="11">
        <v>10801.9635334499</v>
      </c>
      <c r="HM164" s="11">
        <v>10748.055877674638</v>
      </c>
      <c r="HN164" s="11">
        <v>10675.226257243699</v>
      </c>
      <c r="HO164" s="11">
        <v>10616.797962526314</v>
      </c>
      <c r="HP164" s="11">
        <v>10624.131374686811</v>
      </c>
      <c r="HQ164" s="11">
        <v>10611.127200117844</v>
      </c>
      <c r="HR164" s="11">
        <v>10507.120910763781</v>
      </c>
      <c r="HS164" s="11">
        <v>10501.959530384433</v>
      </c>
      <c r="HT164" s="11">
        <v>10503.380998434217</v>
      </c>
      <c r="HU164" s="11">
        <v>10459.233620469293</v>
      </c>
      <c r="HV164" s="11">
        <v>10453.396412270602</v>
      </c>
      <c r="HW164" s="11">
        <v>10453.196700018136</v>
      </c>
      <c r="HX164" s="11">
        <v>10458.037755011774</v>
      </c>
      <c r="HY164" s="11">
        <v>10464.465320736488</v>
      </c>
      <c r="HZ164" s="11">
        <v>10463.582721919323</v>
      </c>
      <c r="IA164" s="11">
        <v>10555.599234303039</v>
      </c>
      <c r="IB164" s="11">
        <v>10665.179016159778</v>
      </c>
      <c r="IC164" s="11">
        <v>10699.461477296431</v>
      </c>
      <c r="ID164" s="11">
        <v>10734.401411436105</v>
      </c>
      <c r="IE164" s="11">
        <v>10764.842637469441</v>
      </c>
      <c r="IF164" s="11">
        <v>10788.809487309522</v>
      </c>
      <c r="IG164" s="11">
        <v>10893.508794984076</v>
      </c>
      <c r="IH164" s="11">
        <v>10919.815974389829</v>
      </c>
      <c r="II164" s="11">
        <v>10956.832605345633</v>
      </c>
      <c r="IJ164" s="11">
        <v>10989.666307677073</v>
      </c>
      <c r="IK164" s="11">
        <v>11038.487673130592</v>
      </c>
      <c r="IL164" s="11">
        <v>11075.926791218846</v>
      </c>
      <c r="IM164" s="11">
        <v>11116.926617451812</v>
      </c>
      <c r="IN164" s="11">
        <v>11177.721404388481</v>
      </c>
      <c r="IO164" s="11">
        <v>11312.276911003804</v>
      </c>
      <c r="IP164" s="11">
        <v>11343.632583027649</v>
      </c>
      <c r="IQ164" s="11">
        <v>11342.116648052108</v>
      </c>
      <c r="IR164" s="11">
        <v>11389.92538944361</v>
      </c>
      <c r="IS164" s="11">
        <v>11451.607982184751</v>
      </c>
      <c r="IT164" s="11">
        <v>11488.088840226816</v>
      </c>
      <c r="IU164" s="11">
        <v>11509.229065980831</v>
      </c>
      <c r="IV164" s="11">
        <v>11525.566108350193</v>
      </c>
      <c r="IW164" s="11">
        <v>11530.894620254085</v>
      </c>
      <c r="IX164" s="11">
        <v>11540.412080816301</v>
      </c>
      <c r="IY164" s="11">
        <v>11559.767237170692</v>
      </c>
      <c r="IZ164" s="11">
        <v>11598.021107070694</v>
      </c>
      <c r="JA164" s="11">
        <v>11644.276268095444</v>
      </c>
      <c r="JB164" s="11">
        <v>11732.382922355064</v>
      </c>
      <c r="JC164" s="11">
        <v>11840.096435748903</v>
      </c>
      <c r="JD164" s="11">
        <v>11921.442572214779</v>
      </c>
      <c r="JE164" s="11">
        <v>11941.96712556025</v>
      </c>
      <c r="JF164" s="11">
        <v>11957.586502006563</v>
      </c>
      <c r="JG164" s="11">
        <v>11960.440759779864</v>
      </c>
      <c r="JH164" s="11">
        <v>12043.869779985902</v>
      </c>
      <c r="JI164" s="11">
        <v>12090.828793968145</v>
      </c>
      <c r="JJ164" s="11">
        <v>12099.207356850964</v>
      </c>
      <c r="JK164" s="11">
        <v>12064.187835913004</v>
      </c>
      <c r="JL164" s="11">
        <v>12106.644589823976</v>
      </c>
      <c r="JM164" s="11">
        <v>12102.558724647608</v>
      </c>
      <c r="JN164" s="11">
        <v>12044.349310296213</v>
      </c>
      <c r="JO164" s="11">
        <v>12147.414606839688</v>
      </c>
      <c r="JP164" s="11">
        <v>12239.360545986052</v>
      </c>
      <c r="JQ164" s="11">
        <v>12252.546981648733</v>
      </c>
      <c r="JR164" s="11">
        <v>12299.233013174477</v>
      </c>
      <c r="JS164" s="11">
        <v>12339.324485688019</v>
      </c>
      <c r="JT164" s="11">
        <v>12471.100725768529</v>
      </c>
      <c r="JU164" s="11">
        <v>12532.427515146897</v>
      </c>
      <c r="JV164" s="11">
        <v>12507.673831402115</v>
      </c>
      <c r="JW164" s="11">
        <v>12457.455614308014</v>
      </c>
      <c r="JX164" s="11">
        <v>12464.355269788801</v>
      </c>
      <c r="JY164" s="11">
        <v>12461.100810222477</v>
      </c>
      <c r="JZ164" s="11">
        <v>12451.973772389019</v>
      </c>
      <c r="KA164" s="11">
        <v>12446.429094667041</v>
      </c>
      <c r="KB164" s="11">
        <v>12443.001658813047</v>
      </c>
      <c r="KC164" s="11">
        <v>12431.24054046872</v>
      </c>
      <c r="KD164" s="11">
        <v>12416.702930404357</v>
      </c>
      <c r="KE164" s="11">
        <v>12412.520930932924</v>
      </c>
      <c r="KF164" s="11">
        <v>12419.790417483538</v>
      </c>
      <c r="KG164" s="11">
        <v>12419.406267517794</v>
      </c>
      <c r="KH164" s="11">
        <v>12431.932074979568</v>
      </c>
      <c r="KI164" s="11">
        <v>12428.799040342261</v>
      </c>
      <c r="KJ164" s="11">
        <v>12446.273580137449</v>
      </c>
      <c r="KK164" s="11">
        <v>12447.956030445448</v>
      </c>
      <c r="KL164" s="23"/>
      <c r="KM164" s="11">
        <f>SMALL(Tabela2[[#This Row],[1]:[285]],1)</f>
        <v>0.83458663983971793</v>
      </c>
      <c r="KN164" s="11">
        <f>MATCH(Tabela2[[#This Row],[1° menor]],Tabela2[[#This Row],[1]:[285]],0)</f>
        <v>1</v>
      </c>
      <c r="KO16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164" s="11">
        <f>VLOOKUP(Tabela2[[#This Row],[Shape]],shape!A:D,4,0)+VLOOKUP(Tabela2[[#This Row],[Shape]]+1,shape!A:E,5,0)*Tabela2[[#This Row],[% avanc]]</f>
        <v>3.8776556234191881</v>
      </c>
      <c r="KQ164" s="15">
        <f>Tabela2[[#This Row],[8686,881807]]/Tabela2[[#Headers],[8686,881807]]</f>
        <v>4.4638061269517033E-4</v>
      </c>
      <c r="KR164" s="11">
        <f>Tabela2[[#This Row],[8686,881807]]-KP163</f>
        <v>0</v>
      </c>
      <c r="KS164" s="11">
        <f>(Tabela2[[#This Row],[hora bus]]-H163)*86400</f>
        <v>47.999999905005097</v>
      </c>
      <c r="KT164" s="11">
        <f>Tabela2[[#This Row],[desloc]]/Tabela2[[#This Row],[seconds]]</f>
        <v>0</v>
      </c>
      <c r="KU164" s="11">
        <f>Tabela2[[#This Row],[spd m/s]]*3.6</f>
        <v>0</v>
      </c>
      <c r="KV164" s="23"/>
      <c r="KW164" s="22">
        <f t="shared" si="36"/>
        <v>0</v>
      </c>
      <c r="KX164" s="23">
        <f t="shared" si="37"/>
        <v>0.5</v>
      </c>
      <c r="KY164" s="23">
        <f t="shared" si="38"/>
        <v>1</v>
      </c>
      <c r="KZ164" s="23">
        <f t="shared" si="39"/>
        <v>1</v>
      </c>
      <c r="LA164" s="23">
        <f t="shared" si="40"/>
        <v>0</v>
      </c>
      <c r="LB164" s="23">
        <f t="shared" si="41"/>
        <v>1</v>
      </c>
      <c r="LC164" s="23">
        <f t="shared" si="42"/>
        <v>1</v>
      </c>
      <c r="LD164" s="23">
        <f t="shared" si="43"/>
        <v>0</v>
      </c>
      <c r="LE164" s="23">
        <f t="shared" si="44"/>
        <v>3.8776556234191881</v>
      </c>
      <c r="LF164" s="22">
        <f t="shared" si="53"/>
        <v>1</v>
      </c>
      <c r="LG164" s="23">
        <f t="shared" si="45"/>
        <v>1</v>
      </c>
      <c r="LH164" s="23">
        <f t="shared" si="46"/>
        <v>1</v>
      </c>
      <c r="LI164" s="23">
        <f t="shared" si="47"/>
        <v>3.8776556234191881</v>
      </c>
      <c r="LJ164" s="23">
        <f t="shared" si="48"/>
        <v>0</v>
      </c>
      <c r="LK164" s="23">
        <f t="shared" si="49"/>
        <v>0</v>
      </c>
      <c r="LL164" s="23">
        <f t="shared" si="50"/>
        <v>41</v>
      </c>
      <c r="LM164" s="23">
        <f t="shared" si="51"/>
        <v>0</v>
      </c>
      <c r="LN164" s="23">
        <f t="shared" si="52"/>
        <v>0</v>
      </c>
    </row>
    <row r="165" spans="1:326" x14ac:dyDescent="0.25">
      <c r="A165" s="22">
        <v>156</v>
      </c>
      <c r="B165" s="22">
        <v>1</v>
      </c>
      <c r="C165" s="23" t="s">
        <v>1461</v>
      </c>
      <c r="D165" s="22">
        <v>332</v>
      </c>
      <c r="E165" s="24">
        <v>0.92986111111111114</v>
      </c>
      <c r="F165" s="23" t="s">
        <v>721</v>
      </c>
      <c r="G165" s="23" t="b">
        <v>1</v>
      </c>
      <c r="H165" s="25">
        <v>43538.930289351854</v>
      </c>
      <c r="I165" s="26" t="s">
        <v>688</v>
      </c>
      <c r="J165" s="23" t="s">
        <v>689</v>
      </c>
      <c r="K165" s="11">
        <f>IF(AND(Tabela2[[#This Row],[hora bus]]=H164,Tabela2[[#This Row],[lat bus]]=I164,Tabela2[[#This Row],[lon bus]]=J164),1,0)</f>
        <v>0</v>
      </c>
      <c r="L165" s="23"/>
      <c r="M165" s="11">
        <v>311</v>
      </c>
      <c r="N165" s="11">
        <v>116.34902340656666</v>
      </c>
      <c r="O165" s="11">
        <v>109.06467582992146</v>
      </c>
      <c r="P165" s="11">
        <v>99.329920121370563</v>
      </c>
      <c r="Q165" s="11">
        <v>41.752952057607246</v>
      </c>
      <c r="R165" s="11">
        <v>3.5959144854537328E-2</v>
      </c>
      <c r="S165" s="11">
        <v>44.384139241759385</v>
      </c>
      <c r="T165" s="11">
        <v>65.027613269563943</v>
      </c>
      <c r="U165" s="11">
        <v>84.171777405695366</v>
      </c>
      <c r="V165" s="11">
        <v>95.030226202846947</v>
      </c>
      <c r="W165" s="11">
        <v>110.74436889208474</v>
      </c>
      <c r="X165" s="11">
        <v>123.12896374952896</v>
      </c>
      <c r="Y165" s="11">
        <v>133.94148373360659</v>
      </c>
      <c r="Z165" s="11">
        <v>159.70317843014379</v>
      </c>
      <c r="AA165" s="11">
        <v>179.35939458000718</v>
      </c>
      <c r="AB165" s="11">
        <v>205.29452839485322</v>
      </c>
      <c r="AC165" s="11">
        <v>217.31198077226102</v>
      </c>
      <c r="AD165" s="11">
        <v>232.87963710123535</v>
      </c>
      <c r="AE165" s="11">
        <v>256.68670673138928</v>
      </c>
      <c r="AF165" s="11">
        <v>257.00985843537268</v>
      </c>
      <c r="AG165" s="11">
        <v>317.56077180260718</v>
      </c>
      <c r="AH165" s="11">
        <v>353.06215417518405</v>
      </c>
      <c r="AI165" s="11">
        <v>383.97699033298414</v>
      </c>
      <c r="AJ165" s="11">
        <v>407.99603500045794</v>
      </c>
      <c r="AK165" s="11">
        <v>429.5035973875365</v>
      </c>
      <c r="AL165" s="11">
        <v>444.78889489434766</v>
      </c>
      <c r="AM165" s="11">
        <v>471.08007157953546</v>
      </c>
      <c r="AN165" s="11">
        <v>479.92773208671724</v>
      </c>
      <c r="AO165" s="11">
        <v>486.00594818246242</v>
      </c>
      <c r="AP165" s="11">
        <v>489.55074793612067</v>
      </c>
      <c r="AQ165" s="11">
        <v>497.49713105465162</v>
      </c>
      <c r="AR165" s="11">
        <v>498.19830613340213</v>
      </c>
      <c r="AS165" s="11">
        <v>493.51706017817975</v>
      </c>
      <c r="AT165" s="11">
        <v>500.64970414409191</v>
      </c>
      <c r="AU165" s="11">
        <v>505.65747617551574</v>
      </c>
      <c r="AV165" s="11">
        <v>499.07975548040167</v>
      </c>
      <c r="AW165" s="11">
        <v>504.39723081808961</v>
      </c>
      <c r="AX165" s="11">
        <v>521.75949439488807</v>
      </c>
      <c r="AY165" s="11">
        <v>542.98682643271604</v>
      </c>
      <c r="AZ165" s="11">
        <v>567.19708193215979</v>
      </c>
      <c r="BA165" s="11">
        <v>594.089266850689</v>
      </c>
      <c r="BB165" s="11">
        <v>628.09895440364448</v>
      </c>
      <c r="BC165" s="11">
        <v>675.38399997319686</v>
      </c>
      <c r="BD165" s="11">
        <v>744.10075157542974</v>
      </c>
      <c r="BE165" s="11">
        <v>810.41561568215002</v>
      </c>
      <c r="BF165" s="11">
        <v>832.47401811252428</v>
      </c>
      <c r="BG165" s="11">
        <v>858.46455434862582</v>
      </c>
      <c r="BH165" s="11">
        <v>902.97971247525345</v>
      </c>
      <c r="BI165" s="11">
        <v>926.77155412549621</v>
      </c>
      <c r="BJ165" s="11">
        <v>950.34309844037705</v>
      </c>
      <c r="BK165" s="11">
        <v>982.52689817745841</v>
      </c>
      <c r="BL165" s="11">
        <v>1066.6245659988997</v>
      </c>
      <c r="BM165" s="11">
        <v>1333.3784490395365</v>
      </c>
      <c r="BN165" s="11">
        <v>1514.5807375458844</v>
      </c>
      <c r="BO165" s="11">
        <v>1568.6690475696837</v>
      </c>
      <c r="BP165" s="11">
        <v>1698.9351469413</v>
      </c>
      <c r="BQ165" s="11">
        <v>1723.7438436938155</v>
      </c>
      <c r="BR165" s="11">
        <v>1825.2617095909188</v>
      </c>
      <c r="BS165" s="11">
        <v>1927.8774855707088</v>
      </c>
      <c r="BT165" s="11">
        <v>1966.660296858425</v>
      </c>
      <c r="BU165" s="11">
        <v>1998.773791808806</v>
      </c>
      <c r="BV165" s="11">
        <v>2080.5282328156718</v>
      </c>
      <c r="BW165" s="11">
        <v>2097.6075105982513</v>
      </c>
      <c r="BX165" s="11">
        <v>2196.5774619647214</v>
      </c>
      <c r="BY165" s="11">
        <v>2222.5636526433459</v>
      </c>
      <c r="BZ165" s="11">
        <v>2308.3982556632554</v>
      </c>
      <c r="CA165" s="11">
        <v>2327.7984962662554</v>
      </c>
      <c r="CB165" s="11">
        <v>2361.3466964391077</v>
      </c>
      <c r="CC165" s="11">
        <v>2408.7807237298398</v>
      </c>
      <c r="CD165" s="11">
        <v>2514.6720108099253</v>
      </c>
      <c r="CE165" s="11">
        <v>2600.2120472097431</v>
      </c>
      <c r="CF165" s="11">
        <v>2688.2511609320295</v>
      </c>
      <c r="CG165" s="11">
        <v>2764.6008537985231</v>
      </c>
      <c r="CH165" s="11">
        <v>2951.8756890086702</v>
      </c>
      <c r="CI165" s="11">
        <v>3023.0893694546803</v>
      </c>
      <c r="CJ165" s="11">
        <v>3209.2963820150921</v>
      </c>
      <c r="CK165" s="11">
        <v>3280.2993201449285</v>
      </c>
      <c r="CL165" s="11">
        <v>3367.4481029446524</v>
      </c>
      <c r="CM165" s="11">
        <v>3394.1768487617637</v>
      </c>
      <c r="CN165" s="11">
        <v>3440.6997971096284</v>
      </c>
      <c r="CO165" s="11">
        <v>3496.522842093178</v>
      </c>
      <c r="CP165" s="11">
        <v>3575.6417424177507</v>
      </c>
      <c r="CQ165" s="11">
        <v>3625.1586997370223</v>
      </c>
      <c r="CR165" s="11">
        <v>3816.7979821671593</v>
      </c>
      <c r="CS165" s="11">
        <v>3991.4014671999948</v>
      </c>
      <c r="CT165" s="11">
        <v>4063.7544913694146</v>
      </c>
      <c r="CU165" s="11">
        <v>4090.6938306656739</v>
      </c>
      <c r="CV165" s="11">
        <v>4130.219892025606</v>
      </c>
      <c r="CW165" s="11">
        <v>4225.8884449267316</v>
      </c>
      <c r="CX165" s="11">
        <v>4351.3503000385008</v>
      </c>
      <c r="CY165" s="11">
        <v>4411.0190029297055</v>
      </c>
      <c r="CZ165" s="11">
        <v>4465.3401365464542</v>
      </c>
      <c r="DA165" s="11">
        <v>4512.5060887064201</v>
      </c>
      <c r="DB165" s="11">
        <v>4556.9286992122934</v>
      </c>
      <c r="DC165" s="11">
        <v>4599.3002498514215</v>
      </c>
      <c r="DD165" s="11">
        <v>4684.3533312645131</v>
      </c>
      <c r="DE165" s="11">
        <v>4692.9122043732241</v>
      </c>
      <c r="DF165" s="11">
        <v>4719.1615078689465</v>
      </c>
      <c r="DG165" s="11">
        <v>4723.1437386966609</v>
      </c>
      <c r="DH165" s="11">
        <v>4754.3845252772462</v>
      </c>
      <c r="DI165" s="11">
        <v>4776.0980217962579</v>
      </c>
      <c r="DJ165" s="11">
        <v>4819.0224553294593</v>
      </c>
      <c r="DK165" s="11">
        <v>4886.467733154921</v>
      </c>
      <c r="DL165" s="11">
        <v>5241.3092011826548</v>
      </c>
      <c r="DM165" s="11">
        <v>5367.8524584378474</v>
      </c>
      <c r="DN165" s="11">
        <v>5453.0400854936397</v>
      </c>
      <c r="DO165" s="11">
        <v>5545.8238603122836</v>
      </c>
      <c r="DP165" s="11">
        <v>5579.8019808512327</v>
      </c>
      <c r="DQ165" s="11">
        <v>5663.656526975944</v>
      </c>
      <c r="DR165" s="11">
        <v>5679.3477237508596</v>
      </c>
      <c r="DS165" s="11">
        <v>5690.2059408629784</v>
      </c>
      <c r="DT165" s="11">
        <v>5700.4748036284755</v>
      </c>
      <c r="DU165" s="11">
        <v>5711.5785993956924</v>
      </c>
      <c r="DV165" s="11">
        <v>5711.7552671398134</v>
      </c>
      <c r="DW165" s="11">
        <v>5707.7599876886334</v>
      </c>
      <c r="DX165" s="11">
        <v>5631.0538846829477</v>
      </c>
      <c r="DY165" s="11">
        <v>5711.0488891858467</v>
      </c>
      <c r="DZ165" s="11">
        <v>5708.4133874328973</v>
      </c>
      <c r="EA165" s="11">
        <v>5733.6108267172767</v>
      </c>
      <c r="EB165" s="11">
        <v>5872.2313283601188</v>
      </c>
      <c r="EC165" s="11">
        <v>5905.6198858270182</v>
      </c>
      <c r="ED165" s="11">
        <v>6092.5198145509003</v>
      </c>
      <c r="EE165" s="11">
        <v>6153.9412042396671</v>
      </c>
      <c r="EF165" s="11">
        <v>6363.5464686060786</v>
      </c>
      <c r="EG165" s="11">
        <v>6526.5466812797395</v>
      </c>
      <c r="EH165" s="11">
        <v>6668.2245230369408</v>
      </c>
      <c r="EI165" s="11">
        <v>6781.4939293887282</v>
      </c>
      <c r="EJ165" s="11">
        <v>6843.575058519732</v>
      </c>
      <c r="EK165" s="11">
        <v>6886.5466203003998</v>
      </c>
      <c r="EL165" s="11">
        <v>6957.516111244352</v>
      </c>
      <c r="EM165" s="11">
        <v>6959.5894955509038</v>
      </c>
      <c r="EN165" s="11">
        <v>7035.8818334486341</v>
      </c>
      <c r="EO165" s="11">
        <v>7124.9908981069011</v>
      </c>
      <c r="EP165" s="11">
        <v>7170.6423084758244</v>
      </c>
      <c r="EQ165" s="11">
        <v>7311.6010911694693</v>
      </c>
      <c r="ER165" s="11">
        <v>7387.7269065366118</v>
      </c>
      <c r="ES165" s="11">
        <v>7526.1501802049415</v>
      </c>
      <c r="ET165" s="11">
        <v>7591.2041414649993</v>
      </c>
      <c r="EU165" s="11">
        <v>7668.0498489863185</v>
      </c>
      <c r="EV165" s="11">
        <v>7732.2195665225754</v>
      </c>
      <c r="EW165" s="11">
        <v>7804.2756886080379</v>
      </c>
      <c r="EX165" s="11">
        <v>8054.4321292329932</v>
      </c>
      <c r="EY165" s="11">
        <v>8138.092459927444</v>
      </c>
      <c r="EZ165" s="11">
        <v>8311.3414740018488</v>
      </c>
      <c r="FA165" s="11">
        <v>8478.4879915535021</v>
      </c>
      <c r="FB165" s="11">
        <v>8560.9133787049559</v>
      </c>
      <c r="FC165" s="11">
        <v>8601.9419492253255</v>
      </c>
      <c r="FD165" s="11">
        <v>8655.6682239491784</v>
      </c>
      <c r="FE165" s="11">
        <v>8777.7671839735904</v>
      </c>
      <c r="FF165" s="11">
        <v>8949.1600783507602</v>
      </c>
      <c r="FG165" s="11">
        <v>8973.5704527034377</v>
      </c>
      <c r="FH165" s="11">
        <v>9016.5607047375088</v>
      </c>
      <c r="FI165" s="11">
        <v>9097.3379312285742</v>
      </c>
      <c r="FJ165" s="11">
        <v>9142.6439055770716</v>
      </c>
      <c r="FK165" s="11">
        <v>9161.0446173598139</v>
      </c>
      <c r="FL165" s="11">
        <v>9177.121996586533</v>
      </c>
      <c r="FM165" s="11">
        <v>9184.4270847850603</v>
      </c>
      <c r="FN165" s="11">
        <v>9219.1915664521966</v>
      </c>
      <c r="FO165" s="11">
        <v>9241.598024283121</v>
      </c>
      <c r="FP165" s="11">
        <v>9267.007242507505</v>
      </c>
      <c r="FQ165" s="11">
        <v>9293.3599351767662</v>
      </c>
      <c r="FR165" s="11">
        <v>9305.43002850636</v>
      </c>
      <c r="FS165" s="11">
        <v>9351.0186782786841</v>
      </c>
      <c r="FT165" s="11">
        <v>9423.4142437587034</v>
      </c>
      <c r="FU165" s="11">
        <v>9525.9152899113269</v>
      </c>
      <c r="FV165" s="11">
        <v>9663.2134550744031</v>
      </c>
      <c r="FW165" s="11">
        <v>9705.590456046777</v>
      </c>
      <c r="FX165" s="11">
        <v>9722.2616835622539</v>
      </c>
      <c r="FY165" s="11">
        <v>9741.529625664296</v>
      </c>
      <c r="FZ165" s="11">
        <v>9758.3259917986816</v>
      </c>
      <c r="GA165" s="11">
        <v>9785.5212179628907</v>
      </c>
      <c r="GB165" s="11">
        <v>9807.0394146657218</v>
      </c>
      <c r="GC165" s="11">
        <v>9838.1500957581411</v>
      </c>
      <c r="GD165" s="11">
        <v>9872.193199520605</v>
      </c>
      <c r="GE165" s="11">
        <v>9896.9891624222964</v>
      </c>
      <c r="GF165" s="11">
        <v>9917.6456209657954</v>
      </c>
      <c r="GG165" s="11">
        <v>9930.3326951321196</v>
      </c>
      <c r="GH165" s="11">
        <v>9942.9695341421466</v>
      </c>
      <c r="GI165" s="11">
        <v>9945.7161318491253</v>
      </c>
      <c r="GJ165" s="11">
        <v>9953.7047170947735</v>
      </c>
      <c r="GK165" s="11">
        <v>9956.2114186306535</v>
      </c>
      <c r="GL165" s="11">
        <v>9969.4004148028944</v>
      </c>
      <c r="GM165" s="11">
        <v>9952.5005677010686</v>
      </c>
      <c r="GN165" s="11">
        <v>9958.6570092689562</v>
      </c>
      <c r="GO165" s="11">
        <v>9963.5361931282041</v>
      </c>
      <c r="GP165" s="11">
        <v>9968.8410075413467</v>
      </c>
      <c r="GQ165" s="11">
        <v>10018.932137956843</v>
      </c>
      <c r="GR165" s="11">
        <v>10128.963516093992</v>
      </c>
      <c r="GS165" s="11">
        <v>10271.737573498363</v>
      </c>
      <c r="GT165" s="11">
        <v>10333.171813290253</v>
      </c>
      <c r="GU165" s="11">
        <v>10351.547235059992</v>
      </c>
      <c r="GV165" s="11">
        <v>10376.478255631135</v>
      </c>
      <c r="GW165" s="11">
        <v>10403.248339969068</v>
      </c>
      <c r="GX165" s="11">
        <v>10431.088795102087</v>
      </c>
      <c r="GY165" s="11">
        <v>10451.610435500999</v>
      </c>
      <c r="GZ165" s="11">
        <v>10596.844507653132</v>
      </c>
      <c r="HA165" s="11">
        <v>10617.91634758942</v>
      </c>
      <c r="HB165" s="11">
        <v>10633.611102986508</v>
      </c>
      <c r="HC165" s="11">
        <v>10650.036996166777</v>
      </c>
      <c r="HD165" s="11">
        <v>10662.206021454351</v>
      </c>
      <c r="HE165" s="11">
        <v>10670.212823321408</v>
      </c>
      <c r="HF165" s="11">
        <v>10655.824374172313</v>
      </c>
      <c r="HG165" s="11">
        <v>10691.636680769316</v>
      </c>
      <c r="HH165" s="11">
        <v>10688.793477385825</v>
      </c>
      <c r="HI165" s="11">
        <v>10708.490623930187</v>
      </c>
      <c r="HJ165" s="11">
        <v>10713.021368658861</v>
      </c>
      <c r="HK165" s="11">
        <v>10698.783584065057</v>
      </c>
      <c r="HL165" s="11">
        <v>10685.489622177149</v>
      </c>
      <c r="HM165" s="11">
        <v>10631.574039375731</v>
      </c>
      <c r="HN165" s="11">
        <v>10558.737861451249</v>
      </c>
      <c r="HO165" s="11">
        <v>10500.309874945895</v>
      </c>
      <c r="HP165" s="11">
        <v>10507.646733658483</v>
      </c>
      <c r="HQ165" s="11">
        <v>10494.645016480466</v>
      </c>
      <c r="HR165" s="11">
        <v>10390.652829277755</v>
      </c>
      <c r="HS165" s="11">
        <v>10385.510973463392</v>
      </c>
      <c r="HT165" s="11">
        <v>10386.941540939462</v>
      </c>
      <c r="HU165" s="11">
        <v>10342.807468825016</v>
      </c>
      <c r="HV165" s="11">
        <v>10336.989614941585</v>
      </c>
      <c r="HW165" s="11">
        <v>10336.806572525038</v>
      </c>
      <c r="HX165" s="11">
        <v>10341.664949810414</v>
      </c>
      <c r="HY165" s="11">
        <v>10348.114566721079</v>
      </c>
      <c r="HZ165" s="11">
        <v>10347.289084584352</v>
      </c>
      <c r="IA165" s="11">
        <v>10439.401785886968</v>
      </c>
      <c r="IB165" s="11">
        <v>10549.054247672999</v>
      </c>
      <c r="IC165" s="11">
        <v>10583.379216370875</v>
      </c>
      <c r="ID165" s="11">
        <v>10618.361862036389</v>
      </c>
      <c r="IE165" s="11">
        <v>10648.847715027086</v>
      </c>
      <c r="IF165" s="11">
        <v>10672.894513707652</v>
      </c>
      <c r="IG165" s="11">
        <v>10777.663809888365</v>
      </c>
      <c r="IH165" s="11">
        <v>10804.000662872306</v>
      </c>
      <c r="II165" s="11">
        <v>10841.04532561708</v>
      </c>
      <c r="IJ165" s="11">
        <v>10873.903764526724</v>
      </c>
      <c r="IK165" s="11">
        <v>10922.742043995837</v>
      </c>
      <c r="IL165" s="11">
        <v>10960.192521367304</v>
      </c>
      <c r="IM165" s="11">
        <v>11001.207558714519</v>
      </c>
      <c r="IN165" s="11">
        <v>11062.030666838831</v>
      </c>
      <c r="IO165" s="11">
        <v>11196.613806646805</v>
      </c>
      <c r="IP165" s="11">
        <v>11227.977500639508</v>
      </c>
      <c r="IQ165" s="11">
        <v>11226.477711868392</v>
      </c>
      <c r="IR165" s="11">
        <v>11274.324698033468</v>
      </c>
      <c r="IS165" s="11">
        <v>11336.042396187542</v>
      </c>
      <c r="IT165" s="11">
        <v>11372.542440496016</v>
      </c>
      <c r="IU165" s="11">
        <v>11393.694634025238</v>
      </c>
      <c r="IV165" s="11">
        <v>11410.03887074936</v>
      </c>
      <c r="IW165" s="11">
        <v>11415.372053902114</v>
      </c>
      <c r="IX165" s="11">
        <v>11424.897306497101</v>
      </c>
      <c r="IY165" s="11">
        <v>11444.266370642088</v>
      </c>
      <c r="IZ165" s="11">
        <v>11482.540780984004</v>
      </c>
      <c r="JA165" s="11">
        <v>11528.827325055388</v>
      </c>
      <c r="JB165" s="11">
        <v>11616.971357459501</v>
      </c>
      <c r="JC165" s="11">
        <v>11724.704413586278</v>
      </c>
      <c r="JD165" s="11">
        <v>11806.048272524986</v>
      </c>
      <c r="JE165" s="11">
        <v>11826.563565316703</v>
      </c>
      <c r="JF165" s="11">
        <v>11842.171424010874</v>
      </c>
      <c r="JG165" s="11">
        <v>11844.969715333857</v>
      </c>
      <c r="JH165" s="11">
        <v>11928.408779085461</v>
      </c>
      <c r="JI165" s="11">
        <v>11975.439772746218</v>
      </c>
      <c r="JJ165" s="11">
        <v>11983.83342535782</v>
      </c>
      <c r="JK165" s="11">
        <v>11948.872203374043</v>
      </c>
      <c r="JL165" s="11">
        <v>11991.388386878471</v>
      </c>
      <c r="JM165" s="11">
        <v>11987.321231844235</v>
      </c>
      <c r="JN165" s="11">
        <v>11929.283763573951</v>
      </c>
      <c r="JO165" s="11">
        <v>12032.620415839367</v>
      </c>
      <c r="JP165" s="11">
        <v>12124.711135402222</v>
      </c>
      <c r="JQ165" s="11">
        <v>12137.983765758463</v>
      </c>
      <c r="JR165" s="11">
        <v>12184.668434420679</v>
      </c>
      <c r="JS165" s="11">
        <v>12224.59339168382</v>
      </c>
      <c r="JT165" s="11">
        <v>12356.204660356701</v>
      </c>
      <c r="JU165" s="11">
        <v>12417.474371016247</v>
      </c>
      <c r="JV165" s="11">
        <v>12392.720844563863</v>
      </c>
      <c r="JW165" s="11">
        <v>12342.451582292819</v>
      </c>
      <c r="JX165" s="11">
        <v>12349.280087194784</v>
      </c>
      <c r="JY165" s="11">
        <v>12345.994758781013</v>
      </c>
      <c r="JZ165" s="11">
        <v>12336.84022655744</v>
      </c>
      <c r="KA165" s="11">
        <v>12331.268088204364</v>
      </c>
      <c r="KB165" s="11">
        <v>12327.819329669346</v>
      </c>
      <c r="KC165" s="11">
        <v>12316.033345749667</v>
      </c>
      <c r="KD165" s="11">
        <v>12301.486197743419</v>
      </c>
      <c r="KE165" s="11">
        <v>12297.320912429483</v>
      </c>
      <c r="KF165" s="11">
        <v>12304.607596699232</v>
      </c>
      <c r="KG165" s="11">
        <v>12304.245553751387</v>
      </c>
      <c r="KH165" s="11">
        <v>12316.792647998753</v>
      </c>
      <c r="KI165" s="11">
        <v>12313.684847540129</v>
      </c>
      <c r="KJ165" s="11">
        <v>12331.182342453534</v>
      </c>
      <c r="KK165" s="11">
        <v>12332.872892899888</v>
      </c>
      <c r="KL165" s="23"/>
      <c r="KM165" s="11">
        <f>SMALL(Tabela2[[#This Row],[1]:[285]],1)</f>
        <v>3.5959144854537328E-2</v>
      </c>
      <c r="KN165" s="11">
        <f>MATCH(Tabela2[[#This Row],[1° menor]],Tabela2[[#This Row],[1]:[285]],0)</f>
        <v>5</v>
      </c>
      <c r="KO16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0.49217465463146087</v>
      </c>
      <c r="KP165" s="11">
        <f>VLOOKUP(Tabela2[[#This Row],[Shape]],shape!A:D,4,0)+VLOOKUP(Tabela2[[#This Row],[Shape]]+1,shape!A:E,5,0)*Tabela2[[#This Row],[% avanc]]</f>
        <v>66.389109605342753</v>
      </c>
      <c r="KQ165" s="15">
        <f>Tabela2[[#This Row],[8686,881807]]/Tabela2[[#Headers],[8686,881807]]</f>
        <v>7.6424557258101024E-3</v>
      </c>
      <c r="KR165" s="11">
        <f>Tabela2[[#This Row],[8686,881807]]-KP164</f>
        <v>62.511453981923566</v>
      </c>
      <c r="KS165" s="11">
        <f>(Tabela2[[#This Row],[hora bus]]-H164)*86400</f>
        <v>41.000000154599547</v>
      </c>
      <c r="KT165" s="11">
        <f>Tabela2[[#This Row],[desloc]]/Tabela2[[#This Row],[seconds]]</f>
        <v>1.5246696035661058</v>
      </c>
      <c r="KU165" s="11">
        <f>Tabela2[[#This Row],[spd m/s]]*3.6</f>
        <v>5.4888105728379815</v>
      </c>
      <c r="KV165" s="23"/>
      <c r="KW165" s="22">
        <f t="shared" si="36"/>
        <v>0</v>
      </c>
      <c r="KX165" s="23">
        <f t="shared" si="37"/>
        <v>0</v>
      </c>
      <c r="KY165" s="23">
        <f t="shared" si="38"/>
        <v>0</v>
      </c>
      <c r="KZ165" s="23">
        <f t="shared" si="39"/>
        <v>0</v>
      </c>
      <c r="LA165" s="23">
        <f t="shared" si="40"/>
        <v>0</v>
      </c>
      <c r="LB165" s="23">
        <f t="shared" si="41"/>
        <v>0</v>
      </c>
      <c r="LC165" s="23">
        <f t="shared" si="42"/>
        <v>0</v>
      </c>
      <c r="LD165" s="23">
        <f t="shared" si="43"/>
        <v>0</v>
      </c>
      <c r="LE165" s="23">
        <f t="shared" si="44"/>
        <v>66.389109605342753</v>
      </c>
      <c r="LF165" s="22">
        <f t="shared" si="53"/>
        <v>0</v>
      </c>
      <c r="LG165" s="23">
        <f t="shared" si="45"/>
        <v>0</v>
      </c>
      <c r="LH165" s="23">
        <f t="shared" si="46"/>
        <v>0</v>
      </c>
      <c r="LI165" s="23">
        <f t="shared" si="47"/>
        <v>66.389109605342753</v>
      </c>
      <c r="LJ165" s="23">
        <f t="shared" si="48"/>
        <v>8544.8116110658502</v>
      </c>
      <c r="LK165" s="23">
        <f t="shared" si="49"/>
        <v>0</v>
      </c>
      <c r="LL165" s="23">
        <f t="shared" si="50"/>
        <v>40</v>
      </c>
      <c r="LM165" s="23">
        <f t="shared" si="51"/>
        <v>0</v>
      </c>
      <c r="LN165" s="23">
        <f t="shared" si="52"/>
        <v>0</v>
      </c>
    </row>
    <row r="166" spans="1:326" x14ac:dyDescent="0.25">
      <c r="A166" s="22">
        <v>158</v>
      </c>
      <c r="B166" s="22">
        <v>1</v>
      </c>
      <c r="C166" s="23" t="s">
        <v>1463</v>
      </c>
      <c r="D166" s="22">
        <v>332</v>
      </c>
      <c r="E166" s="24">
        <v>0.93055555555555558</v>
      </c>
      <c r="F166" s="23" t="s">
        <v>721</v>
      </c>
      <c r="G166" s="23" t="b">
        <v>1</v>
      </c>
      <c r="H166" s="25">
        <v>43538.930821759262</v>
      </c>
      <c r="I166" s="26" t="s">
        <v>724</v>
      </c>
      <c r="J166" s="23" t="s">
        <v>725</v>
      </c>
      <c r="K166" s="11">
        <f>IF(AND(Tabela2[[#This Row],[hora bus]]=H165,Tabela2[[#This Row],[lat bus]]=I165,Tabela2[[#This Row],[lon bus]]=J165),1,0)</f>
        <v>0</v>
      </c>
      <c r="L166" s="23"/>
      <c r="M166" s="11">
        <v>313</v>
      </c>
      <c r="N166" s="11">
        <v>615.52990046571301</v>
      </c>
      <c r="O166" s="11">
        <v>609.9235230221816</v>
      </c>
      <c r="P166" s="11">
        <v>601.84521595768456</v>
      </c>
      <c r="Q166" s="11">
        <v>546.35386177803343</v>
      </c>
      <c r="R166" s="11">
        <v>461.46084913002738</v>
      </c>
      <c r="S166" s="11">
        <v>440.60395808578738</v>
      </c>
      <c r="T166" s="11">
        <v>421.65805963429739</v>
      </c>
      <c r="U166" s="11">
        <v>411.18635799812455</v>
      </c>
      <c r="V166" s="11">
        <v>397.08578737111571</v>
      </c>
      <c r="W166" s="11">
        <v>388.45572936300823</v>
      </c>
      <c r="X166" s="11">
        <v>381.41611343406134</v>
      </c>
      <c r="Y166" s="11">
        <v>364.44387897378363</v>
      </c>
      <c r="Z166" s="11">
        <v>358.2946399722702</v>
      </c>
      <c r="AA166" s="11">
        <v>344.86394557288224</v>
      </c>
      <c r="AB166" s="11">
        <v>341.36544153377451</v>
      </c>
      <c r="AC166" s="11">
        <v>330.20843282491234</v>
      </c>
      <c r="AD166" s="11">
        <v>309.7106873013721</v>
      </c>
      <c r="AE166" s="11">
        <v>301.89457123985284</v>
      </c>
      <c r="AF166" s="11">
        <v>229.18713741158751</v>
      </c>
      <c r="AG166" s="11">
        <v>189.72600088821409</v>
      </c>
      <c r="AH166" s="11">
        <v>159.54036624109125</v>
      </c>
      <c r="AI166" s="11">
        <v>138.43659731351781</v>
      </c>
      <c r="AJ166" s="11">
        <v>120.93558442891319</v>
      </c>
      <c r="AK166" s="11">
        <v>109.97163674546826</v>
      </c>
      <c r="AL166" s="11">
        <v>90.992399964743072</v>
      </c>
      <c r="AM166" s="11">
        <v>87.357461182019406</v>
      </c>
      <c r="AN166" s="11">
        <v>74.810659128541857</v>
      </c>
      <c r="AO166" s="11">
        <v>55.638991177933022</v>
      </c>
      <c r="AP166" s="11">
        <v>34.172299285693413</v>
      </c>
      <c r="AQ166" s="11">
        <v>24.086827850307039</v>
      </c>
      <c r="AR166" s="11">
        <v>12.447057957215039</v>
      </c>
      <c r="AS166" s="11">
        <v>2.8776980798284058E-13</v>
      </c>
      <c r="AT166" s="11">
        <v>12.448396565251137</v>
      </c>
      <c r="AU166" s="11">
        <v>27.447702040480934</v>
      </c>
      <c r="AV166" s="11">
        <v>35.291445300419042</v>
      </c>
      <c r="AW166" s="11">
        <v>62.080061917823414</v>
      </c>
      <c r="AX166" s="11">
        <v>95.996714379073239</v>
      </c>
      <c r="AY166" s="11">
        <v>122.55705482786611</v>
      </c>
      <c r="AZ166" s="11">
        <v>144.89280480475028</v>
      </c>
      <c r="BA166" s="11">
        <v>166.97456195484847</v>
      </c>
      <c r="BB166" s="11">
        <v>190.58724470542703</v>
      </c>
      <c r="BC166" s="11">
        <v>217.52009332105879</v>
      </c>
      <c r="BD166" s="11">
        <v>267.3939704719611</v>
      </c>
      <c r="BE166" s="11">
        <v>328.47388965904878</v>
      </c>
      <c r="BF166" s="11">
        <v>351.12105247930248</v>
      </c>
      <c r="BG166" s="11">
        <v>378.85017825724447</v>
      </c>
      <c r="BH166" s="11">
        <v>425.31566125275032</v>
      </c>
      <c r="BI166" s="11">
        <v>450.19549683193702</v>
      </c>
      <c r="BJ166" s="11">
        <v>474.23822270959818</v>
      </c>
      <c r="BK166" s="11">
        <v>505.76796478604729</v>
      </c>
      <c r="BL166" s="11">
        <v>587.98724501783249</v>
      </c>
      <c r="BM166" s="11">
        <v>853.69101521648247</v>
      </c>
      <c r="BN166" s="11">
        <v>1034.7853782927132</v>
      </c>
      <c r="BO166" s="11">
        <v>1088.6554223792018</v>
      </c>
      <c r="BP166" s="11">
        <v>1218.6543934105862</v>
      </c>
      <c r="BQ166" s="11">
        <v>1242.9787461757187</v>
      </c>
      <c r="BR166" s="11">
        <v>1343.4677655621524</v>
      </c>
      <c r="BS166" s="11">
        <v>1444.9511076062558</v>
      </c>
      <c r="BT166" s="11">
        <v>1482.2472061803085</v>
      </c>
      <c r="BU166" s="11">
        <v>1516.8453774707718</v>
      </c>
      <c r="BV166" s="11">
        <v>1605.5232778514101</v>
      </c>
      <c r="BW166" s="11">
        <v>1617.4628039930481</v>
      </c>
      <c r="BX166" s="11">
        <v>1704.5169517323736</v>
      </c>
      <c r="BY166" s="11">
        <v>1724.2490396896555</v>
      </c>
      <c r="BZ166" s="11">
        <v>1806.5687356945032</v>
      </c>
      <c r="CA166" s="11">
        <v>1825.0233766125125</v>
      </c>
      <c r="CB166" s="11">
        <v>1857.7648578523203</v>
      </c>
      <c r="CC166" s="11">
        <v>1904.2548739008053</v>
      </c>
      <c r="CD166" s="11">
        <v>2009.3962929315037</v>
      </c>
      <c r="CE166" s="11">
        <v>2094.607686348349</v>
      </c>
      <c r="CF166" s="11">
        <v>2182.5035739013242</v>
      </c>
      <c r="CG166" s="11">
        <v>2258.8247049359716</v>
      </c>
      <c r="CH166" s="11">
        <v>2446.1637198645954</v>
      </c>
      <c r="CI166" s="11">
        <v>2517.593731594744</v>
      </c>
      <c r="CJ166" s="11">
        <v>2704.0529135395554</v>
      </c>
      <c r="CK166" s="11">
        <v>2775.275041793609</v>
      </c>
      <c r="CL166" s="11">
        <v>2862.5991369989561</v>
      </c>
      <c r="CM166" s="11">
        <v>2889.4268999499263</v>
      </c>
      <c r="CN166" s="11">
        <v>2936.1013905804343</v>
      </c>
      <c r="CO166" s="11">
        <v>2992.1588545750838</v>
      </c>
      <c r="CP166" s="11">
        <v>3071.4951218456868</v>
      </c>
      <c r="CQ166" s="11">
        <v>3121.3739768484402</v>
      </c>
      <c r="CR166" s="11">
        <v>3313.5764343338069</v>
      </c>
      <c r="CS166" s="11">
        <v>3488.599453424431</v>
      </c>
      <c r="CT166" s="11">
        <v>3561.1512872981552</v>
      </c>
      <c r="CU166" s="11">
        <v>3588.2286257516307</v>
      </c>
      <c r="CV166" s="11">
        <v>3627.9954924210233</v>
      </c>
      <c r="CW166" s="11">
        <v>3724.0363118370165</v>
      </c>
      <c r="CX166" s="11">
        <v>3849.8159323055784</v>
      </c>
      <c r="CY166" s="11">
        <v>3909.6995924058097</v>
      </c>
      <c r="CZ166" s="11">
        <v>3964.2920997793808</v>
      </c>
      <c r="DA166" s="11">
        <v>4011.8013594767012</v>
      </c>
      <c r="DB166" s="11">
        <v>4056.7075131545403</v>
      </c>
      <c r="DC166" s="11">
        <v>4099.9109042437303</v>
      </c>
      <c r="DD166" s="11">
        <v>4185.5676771636945</v>
      </c>
      <c r="DE166" s="11">
        <v>4194.3745829512827</v>
      </c>
      <c r="DF166" s="11">
        <v>4220.9115269194581</v>
      </c>
      <c r="DG166" s="11">
        <v>4225.4184532259806</v>
      </c>
      <c r="DH166" s="11">
        <v>4257.5814633658629</v>
      </c>
      <c r="DI166" s="11">
        <v>4280.4054398147882</v>
      </c>
      <c r="DJ166" s="11">
        <v>4323.4244452271387</v>
      </c>
      <c r="DK166" s="11">
        <v>4388.7100987206541</v>
      </c>
      <c r="DL166" s="11">
        <v>4741.5066934013885</v>
      </c>
      <c r="DM166" s="11">
        <v>4867.4693366760766</v>
      </c>
      <c r="DN166" s="11">
        <v>4952.3413482276665</v>
      </c>
      <c r="DO166" s="11">
        <v>5044.9255058209628</v>
      </c>
      <c r="DP166" s="11">
        <v>5078.6668783994892</v>
      </c>
      <c r="DQ166" s="11">
        <v>5162.3414035015112</v>
      </c>
      <c r="DR166" s="11">
        <v>5178.0030015588582</v>
      </c>
      <c r="DS166" s="11">
        <v>5188.8378384767348</v>
      </c>
      <c r="DT166" s="11">
        <v>5199.1812249984596</v>
      </c>
      <c r="DU166" s="11">
        <v>5210.4428516296448</v>
      </c>
      <c r="DV166" s="11">
        <v>5210.7930079169737</v>
      </c>
      <c r="DW166" s="11">
        <v>5206.9990665154555</v>
      </c>
      <c r="DX166" s="11">
        <v>5131.6663365892073</v>
      </c>
      <c r="DY166" s="11">
        <v>5213.1715001934126</v>
      </c>
      <c r="DZ166" s="11">
        <v>5211.1550519536786</v>
      </c>
      <c r="EA166" s="11">
        <v>5236.5247477797275</v>
      </c>
      <c r="EB166" s="11">
        <v>5374.9414914478957</v>
      </c>
      <c r="EC166" s="11">
        <v>5408.3858401618136</v>
      </c>
      <c r="ED166" s="11">
        <v>5595.3567939930335</v>
      </c>
      <c r="EE166" s="11">
        <v>5657.8218524623335</v>
      </c>
      <c r="EF166" s="11">
        <v>5869.2476184896477</v>
      </c>
      <c r="EG166" s="11">
        <v>6033.729969415117</v>
      </c>
      <c r="EH166" s="11">
        <v>6176.5553189489092</v>
      </c>
      <c r="EI166" s="11">
        <v>6290.4763488958815</v>
      </c>
      <c r="EJ166" s="11">
        <v>6352.8123226834277</v>
      </c>
      <c r="EK166" s="11">
        <v>6396.4379235549422</v>
      </c>
      <c r="EL166" s="11">
        <v>6468.0685820843664</v>
      </c>
      <c r="EM166" s="11">
        <v>6470.7218522334251</v>
      </c>
      <c r="EN166" s="11">
        <v>6547.7265479438311</v>
      </c>
      <c r="EO166" s="11">
        <v>6637.0552363520319</v>
      </c>
      <c r="EP166" s="11">
        <v>6682.6543142481169</v>
      </c>
      <c r="EQ166" s="11">
        <v>6823.4831307111999</v>
      </c>
      <c r="ER166" s="11">
        <v>6899.4624572259818</v>
      </c>
      <c r="ES166" s="11">
        <v>7037.7885500295079</v>
      </c>
      <c r="ET166" s="11">
        <v>7102.8156510368553</v>
      </c>
      <c r="EU166" s="11">
        <v>7179.6162447933657</v>
      </c>
      <c r="EV166" s="11">
        <v>7243.7175662646969</v>
      </c>
      <c r="EW166" s="11">
        <v>7315.6519997754122</v>
      </c>
      <c r="EX166" s="11">
        <v>7565.6923611126258</v>
      </c>
      <c r="EY166" s="11">
        <v>7649.2620518113408</v>
      </c>
      <c r="EZ166" s="11">
        <v>7822.4040646041722</v>
      </c>
      <c r="FA166" s="11">
        <v>7989.5978263904481</v>
      </c>
      <c r="FB166" s="11">
        <v>8072.1700840852009</v>
      </c>
      <c r="FC166" s="11">
        <v>8113.3212196013601</v>
      </c>
      <c r="FD166" s="11">
        <v>8167.2841634242941</v>
      </c>
      <c r="FE166" s="11">
        <v>8289.8180119264034</v>
      </c>
      <c r="FF166" s="11">
        <v>8461.5096056948205</v>
      </c>
      <c r="FG166" s="11">
        <v>8486.0063424307027</v>
      </c>
      <c r="FH166" s="11">
        <v>8529.2182337587001</v>
      </c>
      <c r="FI166" s="11">
        <v>8610.1469064473495</v>
      </c>
      <c r="FJ166" s="11">
        <v>8655.3909219949637</v>
      </c>
      <c r="FK166" s="11">
        <v>8673.6786200828719</v>
      </c>
      <c r="FL166" s="11">
        <v>8689.6321387303396</v>
      </c>
      <c r="FM166" s="11">
        <v>8696.6363150015004</v>
      </c>
      <c r="FN166" s="11">
        <v>8731.0371639528021</v>
      </c>
      <c r="FO166" s="11">
        <v>8753.2114358319923</v>
      </c>
      <c r="FP166" s="11">
        <v>8778.4156474612864</v>
      </c>
      <c r="FQ166" s="11">
        <v>8804.6265444749024</v>
      </c>
      <c r="FR166" s="11">
        <v>8816.5081118654998</v>
      </c>
      <c r="FS166" s="11">
        <v>8861.8758804316403</v>
      </c>
      <c r="FT166" s="11">
        <v>8934.2102778866974</v>
      </c>
      <c r="FU166" s="11">
        <v>9036.9492491318797</v>
      </c>
      <c r="FV166" s="11">
        <v>9174.7223036198193</v>
      </c>
      <c r="FW166" s="11">
        <v>9217.525114816588</v>
      </c>
      <c r="FX166" s="11">
        <v>9234.5366978205438</v>
      </c>
      <c r="FY166" s="11">
        <v>9254.098017643777</v>
      </c>
      <c r="FZ166" s="11">
        <v>9271.1354774891388</v>
      </c>
      <c r="GA166" s="11">
        <v>9298.5040864721523</v>
      </c>
      <c r="GB166" s="11">
        <v>9320.1311935954691</v>
      </c>
      <c r="GC166" s="11">
        <v>9351.3018488402104</v>
      </c>
      <c r="GD166" s="11">
        <v>9385.3584260433854</v>
      </c>
      <c r="GE166" s="11">
        <v>9410.1610126173491</v>
      </c>
      <c r="GF166" s="11">
        <v>9430.8211341395545</v>
      </c>
      <c r="GG166" s="11">
        <v>9443.5662892161672</v>
      </c>
      <c r="GH166" s="11">
        <v>9456.2795309252833</v>
      </c>
      <c r="GI166" s="11">
        <v>9459.1423223058919</v>
      </c>
      <c r="GJ166" s="11">
        <v>9467.3741358425232</v>
      </c>
      <c r="GK166" s="11">
        <v>9470.2333200077574</v>
      </c>
      <c r="GL166" s="11">
        <v>9483.6459744811327</v>
      </c>
      <c r="GM166" s="11">
        <v>9467.0216964204828</v>
      </c>
      <c r="GN166" s="11">
        <v>9473.6168074814304</v>
      </c>
      <c r="GO166" s="11">
        <v>9478.9126632387615</v>
      </c>
      <c r="GP166" s="11">
        <v>9484.9752083096064</v>
      </c>
      <c r="GQ166" s="11">
        <v>9536.2801427442973</v>
      </c>
      <c r="GR166" s="11">
        <v>9647.7350538573519</v>
      </c>
      <c r="GS166" s="11">
        <v>9791.557768589304</v>
      </c>
      <c r="GT166" s="11">
        <v>9853.3989710807182</v>
      </c>
      <c r="GU166" s="11">
        <v>9871.9225691998508</v>
      </c>
      <c r="GV166" s="11">
        <v>9896.9300842071807</v>
      </c>
      <c r="GW166" s="11">
        <v>9923.7193066183518</v>
      </c>
      <c r="GX166" s="11">
        <v>9951.5247844696114</v>
      </c>
      <c r="GY166" s="11">
        <v>9971.5483865013084</v>
      </c>
      <c r="GZ166" s="11">
        <v>10116.248514214642</v>
      </c>
      <c r="HA166" s="11">
        <v>10137.214831186189</v>
      </c>
      <c r="HB166" s="11">
        <v>10152.869600391485</v>
      </c>
      <c r="HC166" s="11">
        <v>10169.284886443946</v>
      </c>
      <c r="HD166" s="11">
        <v>10181.440816406504</v>
      </c>
      <c r="HE166" s="11">
        <v>10189.414554022935</v>
      </c>
      <c r="HF166" s="11">
        <v>10175.938603322877</v>
      </c>
      <c r="HG166" s="11">
        <v>10213.330630034774</v>
      </c>
      <c r="HH166" s="11">
        <v>10211.813652173676</v>
      </c>
      <c r="HI166" s="11">
        <v>10232.545635065684</v>
      </c>
      <c r="HJ166" s="11">
        <v>10237.673970417052</v>
      </c>
      <c r="HK166" s="11">
        <v>10224.053534529039</v>
      </c>
      <c r="HL166" s="11">
        <v>10211.444398060798</v>
      </c>
      <c r="HM166" s="11">
        <v>10158.46164701964</v>
      </c>
      <c r="HN166" s="11">
        <v>10087.080689064616</v>
      </c>
      <c r="HO166" s="11">
        <v>10030.309350313059</v>
      </c>
      <c r="HP166" s="11">
        <v>10038.651590901851</v>
      </c>
      <c r="HQ166" s="11">
        <v>10026.029955451031</v>
      </c>
      <c r="HR166" s="11">
        <v>9923.4036239761808</v>
      </c>
      <c r="HS166" s="11">
        <v>9919.8802203448977</v>
      </c>
      <c r="HT166" s="11">
        <v>9921.8944732005966</v>
      </c>
      <c r="HU166" s="11">
        <v>9878.4902360725628</v>
      </c>
      <c r="HV166" s="11">
        <v>9873.6606601591993</v>
      </c>
      <c r="HW166" s="11">
        <v>9874.2363894079917</v>
      </c>
      <c r="HX166" s="11">
        <v>9879.8215324079447</v>
      </c>
      <c r="HY166" s="11">
        <v>9887.1240090029987</v>
      </c>
      <c r="HZ166" s="11">
        <v>9888.2071712002526</v>
      </c>
      <c r="IA166" s="11">
        <v>9983.1531757325592</v>
      </c>
      <c r="IB166" s="11">
        <v>10094.723627148869</v>
      </c>
      <c r="IC166" s="11">
        <v>10130.069553868485</v>
      </c>
      <c r="ID166" s="11">
        <v>10166.035683385073</v>
      </c>
      <c r="IE166" s="11">
        <v>10197.506544740945</v>
      </c>
      <c r="IF166" s="11">
        <v>10223.214429633732</v>
      </c>
      <c r="IG166" s="11">
        <v>10329.397683034755</v>
      </c>
      <c r="IH166" s="11">
        <v>10356.30412103458</v>
      </c>
      <c r="II166" s="11">
        <v>10393.87727780464</v>
      </c>
      <c r="IJ166" s="11">
        <v>10427.191993017212</v>
      </c>
      <c r="IK166" s="11">
        <v>10476.335335358361</v>
      </c>
      <c r="IL166" s="11">
        <v>10513.985663481952</v>
      </c>
      <c r="IM166" s="11">
        <v>10555.266843417456</v>
      </c>
      <c r="IN166" s="11">
        <v>10616.578042473127</v>
      </c>
      <c r="IO166" s="11">
        <v>10751.637026727256</v>
      </c>
      <c r="IP166" s="11">
        <v>10783.139469051514</v>
      </c>
      <c r="IQ166" s="11">
        <v>10781.917446007483</v>
      </c>
      <c r="IR166" s="11">
        <v>10830.417049518632</v>
      </c>
      <c r="IS166" s="11">
        <v>10892.726976371674</v>
      </c>
      <c r="IT166" s="11">
        <v>10929.546047066729</v>
      </c>
      <c r="IU166" s="11">
        <v>10950.895535189198</v>
      </c>
      <c r="IV166" s="11">
        <v>10967.358073989937</v>
      </c>
      <c r="IW166" s="11">
        <v>10972.76762409372</v>
      </c>
      <c r="IX166" s="11">
        <v>10982.41937582038</v>
      </c>
      <c r="IY166" s="11">
        <v>11002.012439808939</v>
      </c>
      <c r="IZ166" s="11">
        <v>11040.615579108226</v>
      </c>
      <c r="JA166" s="11">
        <v>11087.398426494561</v>
      </c>
      <c r="JB166" s="11">
        <v>11176.1229760307</v>
      </c>
      <c r="JC166" s="11">
        <v>11284.146400071204</v>
      </c>
      <c r="JD166" s="11">
        <v>11365.441280093539</v>
      </c>
      <c r="JE166" s="11">
        <v>11385.804016402251</v>
      </c>
      <c r="JF166" s="11">
        <v>11401.223502175044</v>
      </c>
      <c r="JG166" s="11">
        <v>11403.091750402911</v>
      </c>
      <c r="JH166" s="11">
        <v>11486.676839313774</v>
      </c>
      <c r="JI166" s="11">
        <v>11534.876150314731</v>
      </c>
      <c r="JJ166" s="11">
        <v>11543.509572468347</v>
      </c>
      <c r="JK166" s="11">
        <v>11509.45442057969</v>
      </c>
      <c r="JL166" s="11">
        <v>11552.892232208411</v>
      </c>
      <c r="JM166" s="11">
        <v>11549.108311504917</v>
      </c>
      <c r="JN166" s="11">
        <v>11493.562444676953</v>
      </c>
      <c r="JO166" s="11">
        <v>11600.713301637923</v>
      </c>
      <c r="JP166" s="11">
        <v>11694.75198877012</v>
      </c>
      <c r="JQ166" s="11">
        <v>11709.142958679826</v>
      </c>
      <c r="JR166" s="11">
        <v>11755.796267837006</v>
      </c>
      <c r="JS166" s="11">
        <v>11793.488200226295</v>
      </c>
      <c r="JT166" s="11">
        <v>11922.835090094703</v>
      </c>
      <c r="JU166" s="11">
        <v>11983.305917249723</v>
      </c>
      <c r="JV166" s="11">
        <v>11958.561358982452</v>
      </c>
      <c r="JW166" s="11">
        <v>11907.570815540943</v>
      </c>
      <c r="JX166" s="11">
        <v>11913.385348916789</v>
      </c>
      <c r="JY166" s="11">
        <v>11909.652855275877</v>
      </c>
      <c r="JZ166" s="11">
        <v>11900.096557754896</v>
      </c>
      <c r="KA166" s="11">
        <v>11894.120538101095</v>
      </c>
      <c r="KB166" s="11">
        <v>11890.356144344576</v>
      </c>
      <c r="KC166" s="11">
        <v>11878.199003121927</v>
      </c>
      <c r="KD166" s="11">
        <v>11863.512272560693</v>
      </c>
      <c r="KE166" s="11">
        <v>11859.599979177719</v>
      </c>
      <c r="KF166" s="11">
        <v>11867.142977691108</v>
      </c>
      <c r="KG166" s="11">
        <v>11867.108069379055</v>
      </c>
      <c r="KH166" s="11">
        <v>11879.969050793898</v>
      </c>
      <c r="KI166" s="11">
        <v>11877.229884601427</v>
      </c>
      <c r="KJ166" s="11">
        <v>11895.061833299669</v>
      </c>
      <c r="KK166" s="11">
        <v>11896.869682755407</v>
      </c>
      <c r="KL166" s="23"/>
      <c r="KM166" s="11">
        <f>SMALL(Tabela2[[#This Row],[1]:[285]],1)</f>
        <v>2.8776980798284058E-13</v>
      </c>
      <c r="KN166" s="11">
        <f>MATCH(Tabela2[[#This Row],[1° menor]],Tabela2[[#This Row],[1]:[285]],0)</f>
        <v>32</v>
      </c>
      <c r="KO16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0.49999999621410052</v>
      </c>
      <c r="KP166" s="11">
        <f>VLOOKUP(Tabela2[[#This Row],[Shape]],shape!A:D,4,0)+VLOOKUP(Tabela2[[#This Row],[Shape]]+1,shape!A:E,5,0)*Tabela2[[#This Row],[% avanc]]</f>
        <v>379.09065981070893</v>
      </c>
      <c r="KQ166" s="15">
        <f>Tabela2[[#This Row],[8686,881807]]/Tabela2[[#Headers],[8686,881807]]</f>
        <v>4.3639440277089166E-2</v>
      </c>
      <c r="KR166" s="11">
        <f>Tabela2[[#This Row],[8686,881807]]-KP165</f>
        <v>312.70155020536617</v>
      </c>
      <c r="KS166" s="11">
        <f>(Tabela2[[#This Row],[hora bus]]-H165)*86400</f>
        <v>46.000000066123903</v>
      </c>
      <c r="KT166" s="11">
        <f>Tabela2[[#This Row],[desloc]]/Tabela2[[#This Row],[seconds]]</f>
        <v>6.797859777301416</v>
      </c>
      <c r="KU166" s="11">
        <f>Tabela2[[#This Row],[spd m/s]]*3.6</f>
        <v>24.472295198285099</v>
      </c>
      <c r="KV166" s="23"/>
      <c r="KW166" s="22">
        <f t="shared" si="36"/>
        <v>0</v>
      </c>
      <c r="KX166" s="23">
        <f t="shared" si="37"/>
        <v>0</v>
      </c>
      <c r="KY166" s="23">
        <f t="shared" si="38"/>
        <v>0</v>
      </c>
      <c r="KZ166" s="23">
        <f t="shared" si="39"/>
        <v>0</v>
      </c>
      <c r="LA166" s="23">
        <f t="shared" si="40"/>
        <v>0</v>
      </c>
      <c r="LB166" s="23">
        <f t="shared" si="41"/>
        <v>0</v>
      </c>
      <c r="LC166" s="23">
        <f t="shared" si="42"/>
        <v>0</v>
      </c>
      <c r="LD166" s="23">
        <f t="shared" si="43"/>
        <v>0</v>
      </c>
      <c r="LE166" s="23">
        <f t="shared" si="44"/>
        <v>379.09065981070893</v>
      </c>
      <c r="LF166" s="22">
        <f t="shared" si="53"/>
        <v>0</v>
      </c>
      <c r="LG166" s="23">
        <f t="shared" si="45"/>
        <v>0</v>
      </c>
      <c r="LH166" s="23">
        <f t="shared" si="46"/>
        <v>0</v>
      </c>
      <c r="LI166" s="23">
        <f t="shared" si="47"/>
        <v>379.09065981070893</v>
      </c>
      <c r="LJ166" s="23">
        <f t="shared" si="48"/>
        <v>8544.8116110658502</v>
      </c>
      <c r="LK166" s="23">
        <f t="shared" si="49"/>
        <v>0</v>
      </c>
      <c r="LL166" s="23">
        <f t="shared" si="50"/>
        <v>39</v>
      </c>
      <c r="LM166" s="23">
        <f t="shared" si="51"/>
        <v>0</v>
      </c>
      <c r="LN166" s="23">
        <f t="shared" si="52"/>
        <v>0</v>
      </c>
    </row>
    <row r="167" spans="1:326" x14ac:dyDescent="0.25">
      <c r="A167" s="22">
        <v>159</v>
      </c>
      <c r="B167" s="22">
        <v>1</v>
      </c>
      <c r="C167" s="23" t="s">
        <v>1464</v>
      </c>
      <c r="D167" s="22">
        <v>332</v>
      </c>
      <c r="E167" s="24">
        <v>0.93125000000000002</v>
      </c>
      <c r="F167" s="23" t="s">
        <v>721</v>
      </c>
      <c r="G167" s="23" t="b">
        <v>1</v>
      </c>
      <c r="H167" s="25">
        <v>43538.931331018517</v>
      </c>
      <c r="I167" s="26" t="s">
        <v>294</v>
      </c>
      <c r="J167" s="23" t="s">
        <v>295</v>
      </c>
      <c r="K167" s="11">
        <f>IF(AND(Tabela2[[#This Row],[hora bus]]=H166,Tabela2[[#This Row],[lat bus]]=I166,Tabela2[[#This Row],[lon bus]]=J166),1,0)</f>
        <v>0</v>
      </c>
      <c r="L167" s="23"/>
      <c r="M167" s="11">
        <v>315</v>
      </c>
      <c r="N167" s="11">
        <v>945.75463573988168</v>
      </c>
      <c r="O167" s="11">
        <v>941.64142331350058</v>
      </c>
      <c r="P167" s="11">
        <v>935.20402584803173</v>
      </c>
      <c r="Q167" s="11">
        <v>883.45173734509206</v>
      </c>
      <c r="R167" s="11">
        <v>802.40567286006251</v>
      </c>
      <c r="S167" s="11">
        <v>783.17667728509582</v>
      </c>
      <c r="T167" s="11">
        <v>765.83992377885795</v>
      </c>
      <c r="U167" s="11">
        <v>757.19539214451925</v>
      </c>
      <c r="V167" s="11">
        <v>745.28209552016142</v>
      </c>
      <c r="W167" s="11">
        <v>739.19905240360242</v>
      </c>
      <c r="X167" s="11">
        <v>734.390126693654</v>
      </c>
      <c r="Y167" s="11">
        <v>720.48878595782855</v>
      </c>
      <c r="Z167" s="11">
        <v>717.56881836222999</v>
      </c>
      <c r="AA167" s="11">
        <v>706.45963544313918</v>
      </c>
      <c r="AB167" s="11">
        <v>704.43222606883501</v>
      </c>
      <c r="AC167" s="11">
        <v>694.04428569834158</v>
      </c>
      <c r="AD167" s="11">
        <v>674.19965083355146</v>
      </c>
      <c r="AE167" s="11">
        <v>666.70825547630511</v>
      </c>
      <c r="AF167" s="11">
        <v>594.12721314906605</v>
      </c>
      <c r="AG167" s="11">
        <v>554.67155197940122</v>
      </c>
      <c r="AH167" s="11">
        <v>524.03884363801626</v>
      </c>
      <c r="AI167" s="11">
        <v>501.79740098006636</v>
      </c>
      <c r="AJ167" s="11">
        <v>482.29513273114264</v>
      </c>
      <c r="AK167" s="11">
        <v>468.72250623465538</v>
      </c>
      <c r="AL167" s="11">
        <v>444.59288769301105</v>
      </c>
      <c r="AM167" s="11">
        <v>435.07069353522627</v>
      </c>
      <c r="AN167" s="11">
        <v>418.97476636416741</v>
      </c>
      <c r="AO167" s="11">
        <v>399.87907018862307</v>
      </c>
      <c r="AP167" s="11">
        <v>383.10523953043906</v>
      </c>
      <c r="AQ167" s="11">
        <v>377.70065292109052</v>
      </c>
      <c r="AR167" s="11">
        <v>369.80946600192516</v>
      </c>
      <c r="AS167" s="11">
        <v>352.6941526396767</v>
      </c>
      <c r="AT167" s="11">
        <v>347.07326040935516</v>
      </c>
      <c r="AU167" s="11">
        <v>345.14146125595738</v>
      </c>
      <c r="AV167" s="11">
        <v>327.96127132792276</v>
      </c>
      <c r="AW167" s="11">
        <v>309.80715032610334</v>
      </c>
      <c r="AX167" s="11">
        <v>295.76202900963381</v>
      </c>
      <c r="AY167" s="11">
        <v>277.78965102412809</v>
      </c>
      <c r="AZ167" s="11">
        <v>254.15891297819743</v>
      </c>
      <c r="BA167" s="11">
        <v>223.53007185216165</v>
      </c>
      <c r="BB167" s="11">
        <v>172.8761744494648</v>
      </c>
      <c r="BC167" s="11">
        <v>99.946393526534195</v>
      </c>
      <c r="BD167" s="11">
        <v>35.260354246390207</v>
      </c>
      <c r="BE167" s="11">
        <v>13.790282281089693</v>
      </c>
      <c r="BF167" s="11">
        <v>3.4638958368304884E-13</v>
      </c>
      <c r="BG167" s="11">
        <v>13.875552024562996</v>
      </c>
      <c r="BH167" s="11">
        <v>60.42205908570137</v>
      </c>
      <c r="BI167" s="11">
        <v>85.323492602130543</v>
      </c>
      <c r="BJ167" s="11">
        <v>109.29378193027466</v>
      </c>
      <c r="BK167" s="11">
        <v>140.94586668893129</v>
      </c>
      <c r="BL167" s="11">
        <v>224.03799581368131</v>
      </c>
      <c r="BM167" s="11">
        <v>490.70335534693794</v>
      </c>
      <c r="BN167" s="11">
        <v>672.09299051713367</v>
      </c>
      <c r="BO167" s="11">
        <v>726.20211316160623</v>
      </c>
      <c r="BP167" s="11">
        <v>856.42757404743736</v>
      </c>
      <c r="BQ167" s="11">
        <v>881.03498164956454</v>
      </c>
      <c r="BR167" s="11">
        <v>982.09443282500365</v>
      </c>
      <c r="BS167" s="11">
        <v>1084.1838768120494</v>
      </c>
      <c r="BT167" s="11">
        <v>1122.3030919078358</v>
      </c>
      <c r="BU167" s="11">
        <v>1155.9225374782243</v>
      </c>
      <c r="BV167" s="11">
        <v>1242.2323628513218</v>
      </c>
      <c r="BW167" s="11">
        <v>1256.8804267791702</v>
      </c>
      <c r="BX167" s="11">
        <v>1350.6673249927983</v>
      </c>
      <c r="BY167" s="11">
        <v>1378.6360848489171</v>
      </c>
      <c r="BZ167" s="11">
        <v>1467.5040337069599</v>
      </c>
      <c r="CA167" s="11">
        <v>1488.6322752929609</v>
      </c>
      <c r="CB167" s="11">
        <v>1524.1309646439054</v>
      </c>
      <c r="CC167" s="11">
        <v>1574.8781476537583</v>
      </c>
      <c r="CD167" s="11">
        <v>1684.6014819450572</v>
      </c>
      <c r="CE167" s="11">
        <v>1773.0028752803887</v>
      </c>
      <c r="CF167" s="11">
        <v>1863.2763927146636</v>
      </c>
      <c r="CG167" s="11">
        <v>1942.9888232788562</v>
      </c>
      <c r="CH167" s="11">
        <v>2133.5671160320194</v>
      </c>
      <c r="CI167" s="11">
        <v>2207.817683620055</v>
      </c>
      <c r="CJ167" s="11">
        <v>2396.8358254813402</v>
      </c>
      <c r="CK167" s="11">
        <v>2469.7043183852911</v>
      </c>
      <c r="CL167" s="11">
        <v>2558.2493558595465</v>
      </c>
      <c r="CM167" s="11">
        <v>2585.6746420108748</v>
      </c>
      <c r="CN167" s="11">
        <v>2633.2212123070954</v>
      </c>
      <c r="CO167" s="11">
        <v>2690.5580169563682</v>
      </c>
      <c r="CP167" s="11">
        <v>2771.0029477474336</v>
      </c>
      <c r="CQ167" s="11">
        <v>2822.4712301489153</v>
      </c>
      <c r="CR167" s="11">
        <v>3016.9714271189218</v>
      </c>
      <c r="CS167" s="11">
        <v>3193.5915742708276</v>
      </c>
      <c r="CT167" s="11">
        <v>3266.8787907012356</v>
      </c>
      <c r="CU167" s="11">
        <v>3294.4507887442719</v>
      </c>
      <c r="CV167" s="11">
        <v>3335.032998164078</v>
      </c>
      <c r="CW167" s="11">
        <v>3432.2751226681507</v>
      </c>
      <c r="CX167" s="11">
        <v>3559.0527419280252</v>
      </c>
      <c r="CY167" s="11">
        <v>3619.5979925461206</v>
      </c>
      <c r="CZ167" s="11">
        <v>3675.048833723295</v>
      </c>
      <c r="DA167" s="11">
        <v>3723.6510619036367</v>
      </c>
      <c r="DB167" s="11">
        <v>3770.0786129613816</v>
      </c>
      <c r="DC167" s="11">
        <v>3815.8046510091581</v>
      </c>
      <c r="DD167" s="11">
        <v>3903.2467171355411</v>
      </c>
      <c r="DE167" s="11">
        <v>3912.7541312770995</v>
      </c>
      <c r="DF167" s="11">
        <v>3940.1006351298752</v>
      </c>
      <c r="DG167" s="11">
        <v>3946.0569914332459</v>
      </c>
      <c r="DH167" s="11">
        <v>3980.7211439199232</v>
      </c>
      <c r="DI167" s="11">
        <v>4006.4438225507333</v>
      </c>
      <c r="DJ167" s="11">
        <v>4049.5849365582048</v>
      </c>
      <c r="DK167" s="11">
        <v>4108.4529667558454</v>
      </c>
      <c r="DL167" s="11">
        <v>4454.9121095813762</v>
      </c>
      <c r="DM167" s="11">
        <v>4578.867901057276</v>
      </c>
      <c r="DN167" s="11">
        <v>4662.5758405364231</v>
      </c>
      <c r="DO167" s="11">
        <v>4754.4037203200578</v>
      </c>
      <c r="DP167" s="11">
        <v>4787.2577567173485</v>
      </c>
      <c r="DQ167" s="11">
        <v>4870.2486388434418</v>
      </c>
      <c r="DR167" s="11">
        <v>4885.7903043437427</v>
      </c>
      <c r="DS167" s="11">
        <v>4896.5284147826824</v>
      </c>
      <c r="DT167" s="11">
        <v>4907.1164831763426</v>
      </c>
      <c r="DU167" s="11">
        <v>4918.9165261875296</v>
      </c>
      <c r="DV167" s="11">
        <v>4919.8570201153352</v>
      </c>
      <c r="DW167" s="11">
        <v>4916.7453335039063</v>
      </c>
      <c r="DX167" s="11">
        <v>4845.626805527625</v>
      </c>
      <c r="DY167" s="11">
        <v>4931.6668658397348</v>
      </c>
      <c r="DZ167" s="11">
        <v>4931.3449169406313</v>
      </c>
      <c r="EA167" s="11">
        <v>4957.0858658163488</v>
      </c>
      <c r="EB167" s="11">
        <v>5094.8334148607819</v>
      </c>
      <c r="EC167" s="11">
        <v>5128.2838195253216</v>
      </c>
      <c r="ED167" s="11">
        <v>5315.2748710038622</v>
      </c>
      <c r="EE167" s="11">
        <v>5380.2497273235786</v>
      </c>
      <c r="EF167" s="11">
        <v>5595.9965631307705</v>
      </c>
      <c r="EG167" s="11">
        <v>5763.781994425528</v>
      </c>
      <c r="EH167" s="11">
        <v>5909.054246295349</v>
      </c>
      <c r="EI167" s="11">
        <v>6024.3118176049538</v>
      </c>
      <c r="EJ167" s="11">
        <v>6087.1331067705496</v>
      </c>
      <c r="EK167" s="11">
        <v>6132.0870228107378</v>
      </c>
      <c r="EL167" s="11">
        <v>6205.0839467966816</v>
      </c>
      <c r="EM167" s="11">
        <v>6208.8943423474784</v>
      </c>
      <c r="EN167" s="11">
        <v>6287.2766680379355</v>
      </c>
      <c r="EO167" s="11">
        <v>6376.9757055184027</v>
      </c>
      <c r="EP167" s="11">
        <v>6422.3638111398141</v>
      </c>
      <c r="EQ167" s="11">
        <v>6562.8093088432852</v>
      </c>
      <c r="ER167" s="11">
        <v>6638.3781060157407</v>
      </c>
      <c r="ES167" s="11">
        <v>6776.4019844636341</v>
      </c>
      <c r="ET167" s="11">
        <v>6841.3038959821342</v>
      </c>
      <c r="EU167" s="11">
        <v>6917.9439198999125</v>
      </c>
      <c r="EV167" s="11">
        <v>6981.8410425834745</v>
      </c>
      <c r="EW167" s="11">
        <v>7053.3809611180759</v>
      </c>
      <c r="EX167" s="11">
        <v>7303.0362925816225</v>
      </c>
      <c r="EY167" s="11">
        <v>7386.3135864923652</v>
      </c>
      <c r="EZ167" s="11">
        <v>7559.0995367349969</v>
      </c>
      <c r="FA167" s="11">
        <v>7726.2920878899604</v>
      </c>
      <c r="FB167" s="11">
        <v>7809.1165959762639</v>
      </c>
      <c r="FC167" s="11">
        <v>7850.4805873069417</v>
      </c>
      <c r="FD167" s="11">
        <v>7904.855742605363</v>
      </c>
      <c r="FE167" s="11">
        <v>8028.15476839447</v>
      </c>
      <c r="FF167" s="11">
        <v>8200.3726302210489</v>
      </c>
      <c r="FG167" s="11">
        <v>8225.0162738885065</v>
      </c>
      <c r="FH167" s="11">
        <v>8268.6222633394136</v>
      </c>
      <c r="FI167" s="11">
        <v>8349.8062048521715</v>
      </c>
      <c r="FJ167" s="11">
        <v>8394.9064736932851</v>
      </c>
      <c r="FK167" s="11">
        <v>8412.9600994146058</v>
      </c>
      <c r="FL167" s="11">
        <v>8428.659755465369</v>
      </c>
      <c r="FM167" s="11">
        <v>8435.0531196793072</v>
      </c>
      <c r="FN167" s="11">
        <v>8468.7137344107268</v>
      </c>
      <c r="FO167" s="11">
        <v>8490.4080834252673</v>
      </c>
      <c r="FP167" s="11">
        <v>8515.184019928256</v>
      </c>
      <c r="FQ167" s="11">
        <v>8541.0965975329418</v>
      </c>
      <c r="FR167" s="11">
        <v>8552.57828239628</v>
      </c>
      <c r="FS167" s="11">
        <v>8597.4616081025542</v>
      </c>
      <c r="FT167" s="11">
        <v>8669.6180111831382</v>
      </c>
      <c r="FU167" s="11">
        <v>8772.765949522096</v>
      </c>
      <c r="FV167" s="11">
        <v>8911.4416194701062</v>
      </c>
      <c r="FW167" s="11">
        <v>8955.078153555507</v>
      </c>
      <c r="FX167" s="11">
        <v>8972.7540909518375</v>
      </c>
      <c r="FY167" s="11">
        <v>8992.8837084038842</v>
      </c>
      <c r="FZ167" s="11">
        <v>9010.381290278392</v>
      </c>
      <c r="GA167" s="11">
        <v>9038.0745383571302</v>
      </c>
      <c r="GB167" s="11">
        <v>9059.8982378975379</v>
      </c>
      <c r="GC167" s="11">
        <v>9091.1665188423449</v>
      </c>
      <c r="GD167" s="11">
        <v>9125.2321551914883</v>
      </c>
      <c r="GE167" s="11">
        <v>9150.0344725671912</v>
      </c>
      <c r="GF167" s="11">
        <v>9170.6917940257554</v>
      </c>
      <c r="GG167" s="11">
        <v>9183.5420318708711</v>
      </c>
      <c r="GH167" s="11">
        <v>9196.3982263657817</v>
      </c>
      <c r="GI167" s="11">
        <v>9199.4803729265677</v>
      </c>
      <c r="GJ167" s="11">
        <v>9208.1741363433011</v>
      </c>
      <c r="GK167" s="11">
        <v>9211.7050402091645</v>
      </c>
      <c r="GL167" s="11">
        <v>9225.5441283022301</v>
      </c>
      <c r="GM167" s="11">
        <v>9209.4421215546081</v>
      </c>
      <c r="GN167" s="11">
        <v>9216.8640257143925</v>
      </c>
      <c r="GO167" s="11">
        <v>9222.9342722848687</v>
      </c>
      <c r="GP167" s="11">
        <v>9230.3804385648837</v>
      </c>
      <c r="GQ167" s="11">
        <v>9283.8520557276388</v>
      </c>
      <c r="GR167" s="11">
        <v>9397.7816178937337</v>
      </c>
      <c r="GS167" s="11">
        <v>9543.3966821116755</v>
      </c>
      <c r="GT167" s="11">
        <v>9605.9252872005491</v>
      </c>
      <c r="GU167" s="11">
        <v>9624.6935459946326</v>
      </c>
      <c r="GV167" s="11">
        <v>9649.8183078541861</v>
      </c>
      <c r="GW167" s="11">
        <v>9676.6244507173051</v>
      </c>
      <c r="GX167" s="11">
        <v>9704.3533930602225</v>
      </c>
      <c r="GY167" s="11">
        <v>9723.4624064469353</v>
      </c>
      <c r="GZ167" s="11">
        <v>9867.1863174983046</v>
      </c>
      <c r="HA167" s="11">
        <v>9887.957636913532</v>
      </c>
      <c r="HB167" s="11">
        <v>9903.5334297705031</v>
      </c>
      <c r="HC167" s="11">
        <v>9919.922186299942</v>
      </c>
      <c r="HD167" s="11">
        <v>9932.0495447321136</v>
      </c>
      <c r="HE167" s="11">
        <v>9939.9532340764945</v>
      </c>
      <c r="HF167" s="11">
        <v>9928.0431843684673</v>
      </c>
      <c r="HG167" s="11">
        <v>9968.1471408791549</v>
      </c>
      <c r="HH167" s="11">
        <v>9968.8685435594671</v>
      </c>
      <c r="HI167" s="11">
        <v>9991.3278455602886</v>
      </c>
      <c r="HJ167" s="11">
        <v>9997.443606276649</v>
      </c>
      <c r="HK167" s="11">
        <v>9984.8384169492219</v>
      </c>
      <c r="HL167" s="11">
        <v>9973.3534951553556</v>
      </c>
      <c r="HM167" s="11">
        <v>9921.894626836458</v>
      </c>
      <c r="HN167" s="11">
        <v>9852.8696517940734</v>
      </c>
      <c r="HO167" s="11">
        <v>9798.7455955959886</v>
      </c>
      <c r="HP167" s="11">
        <v>9808.6778368006308</v>
      </c>
      <c r="HQ167" s="11">
        <v>9796.6516709807456</v>
      </c>
      <c r="HR167" s="11">
        <v>9696.1423806413695</v>
      </c>
      <c r="HS167" s="11">
        <v>9695.1141678454969</v>
      </c>
      <c r="HT167" s="11">
        <v>9698.018383022456</v>
      </c>
      <c r="HU167" s="11">
        <v>9655.7166672400072</v>
      </c>
      <c r="HV167" s="11">
        <v>9652.3694957382704</v>
      </c>
      <c r="HW167" s="11">
        <v>9654.0665306679257</v>
      </c>
      <c r="HX167" s="11">
        <v>9660.7139714644672</v>
      </c>
      <c r="HY167" s="11">
        <v>9669.2496020778071</v>
      </c>
      <c r="HZ167" s="11">
        <v>9673.0383959500941</v>
      </c>
      <c r="IA167" s="11">
        <v>9771.9443222678619</v>
      </c>
      <c r="IB167" s="11">
        <v>9886.1606214322055</v>
      </c>
      <c r="IC167" s="11">
        <v>9922.8955889025201</v>
      </c>
      <c r="ID167" s="11">
        <v>9960.1921584291431</v>
      </c>
      <c r="IE167" s="11">
        <v>9992.9856776094875</v>
      </c>
      <c r="IF167" s="11">
        <v>10020.900062126771</v>
      </c>
      <c r="IG167" s="11">
        <v>10128.950257359023</v>
      </c>
      <c r="IH167" s="11">
        <v>10156.595936172322</v>
      </c>
      <c r="II167" s="11">
        <v>10194.849108900347</v>
      </c>
      <c r="IJ167" s="11">
        <v>10228.741249605035</v>
      </c>
      <c r="IK167" s="11">
        <v>10278.257783945603</v>
      </c>
      <c r="IL167" s="11">
        <v>10316.143340519464</v>
      </c>
      <c r="IM167" s="11">
        <v>10357.738362029471</v>
      </c>
      <c r="IN167" s="11">
        <v>10419.621696959059</v>
      </c>
      <c r="IO167" s="11">
        <v>10555.247877277654</v>
      </c>
      <c r="IP167" s="11">
        <v>10586.921411735175</v>
      </c>
      <c r="IQ167" s="11">
        <v>10586.045656411994</v>
      </c>
      <c r="IR167" s="11">
        <v>10635.361240606171</v>
      </c>
      <c r="IS167" s="11">
        <v>10698.411454528918</v>
      </c>
      <c r="IT167" s="11">
        <v>10735.626413427677</v>
      </c>
      <c r="IU167" s="11">
        <v>10757.21965933592</v>
      </c>
      <c r="IV167" s="11">
        <v>10773.828567654757</v>
      </c>
      <c r="IW167" s="11">
        <v>10779.331976044532</v>
      </c>
      <c r="IX167" s="11">
        <v>10789.137546169934</v>
      </c>
      <c r="IY167" s="11">
        <v>10809.000572976183</v>
      </c>
      <c r="IZ167" s="11">
        <v>10847.999434092751</v>
      </c>
      <c r="JA167" s="11">
        <v>10895.376854714961</v>
      </c>
      <c r="JB167" s="11">
        <v>10984.783010966095</v>
      </c>
      <c r="JC167" s="11">
        <v>11093.115767931236</v>
      </c>
      <c r="JD167" s="11">
        <v>11174.31274074968</v>
      </c>
      <c r="JE167" s="11">
        <v>11194.466690440153</v>
      </c>
      <c r="JF167" s="11">
        <v>11209.63370010799</v>
      </c>
      <c r="JG167" s="11">
        <v>11210.259130730527</v>
      </c>
      <c r="JH167" s="11">
        <v>11293.990206278928</v>
      </c>
      <c r="JI167" s="11">
        <v>11343.691526511795</v>
      </c>
      <c r="JJ167" s="11">
        <v>11352.632312144633</v>
      </c>
      <c r="JK167" s="11">
        <v>11319.732776589684</v>
      </c>
      <c r="JL167" s="11">
        <v>11364.345099389553</v>
      </c>
      <c r="JM167" s="11">
        <v>11360.918452237076</v>
      </c>
      <c r="JN167" s="11">
        <v>11308.478640876123</v>
      </c>
      <c r="JO167" s="11">
        <v>11420.346563403673</v>
      </c>
      <c r="JP167" s="11">
        <v>11516.764488254643</v>
      </c>
      <c r="JQ167" s="11">
        <v>11532.500914095666</v>
      </c>
      <c r="JR167" s="11">
        <v>11579.081741654378</v>
      </c>
      <c r="JS167" s="11">
        <v>11613.975298609581</v>
      </c>
      <c r="JT167" s="11">
        <v>11740.462173585298</v>
      </c>
      <c r="JU167" s="11">
        <v>11799.925030687693</v>
      </c>
      <c r="JV167" s="11">
        <v>11775.209334451125</v>
      </c>
      <c r="JW167" s="11">
        <v>11723.332484400644</v>
      </c>
      <c r="JX167" s="11">
        <v>11727.888250740845</v>
      </c>
      <c r="JY167" s="11">
        <v>11723.598314302502</v>
      </c>
      <c r="JZ167" s="11">
        <v>11713.540194024525</v>
      </c>
      <c r="KA167" s="11">
        <v>11707.05910687185</v>
      </c>
      <c r="KB167" s="11">
        <v>11702.899488988238</v>
      </c>
      <c r="KC167" s="11">
        <v>11690.276357353227</v>
      </c>
      <c r="KD167" s="11">
        <v>11675.422168119459</v>
      </c>
      <c r="KE167" s="11">
        <v>11671.835595443397</v>
      </c>
      <c r="KF167" s="11">
        <v>11679.70021345016</v>
      </c>
      <c r="KG167" s="11">
        <v>11680.075085216178</v>
      </c>
      <c r="KH167" s="11">
        <v>11693.328946150255</v>
      </c>
      <c r="KI167" s="11">
        <v>11691.050092613243</v>
      </c>
      <c r="KJ167" s="11">
        <v>11709.29937624818</v>
      </c>
      <c r="KK167" s="11">
        <v>11711.253389430467</v>
      </c>
      <c r="KL167" s="23"/>
      <c r="KM167" s="11">
        <f>SMALL(Tabela2[[#This Row],[1]:[285]],1)</f>
        <v>3.4638958368304884E-13</v>
      </c>
      <c r="KN167" s="11">
        <f>MATCH(Tabela2[[#This Row],[1° menor]],Tabela2[[#This Row],[1]:[285]],0)</f>
        <v>45</v>
      </c>
      <c r="KO16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0.49999996981485401</v>
      </c>
      <c r="KP167" s="11">
        <f>VLOOKUP(Tabela2[[#This Row],[Shape]],shape!A:D,4,0)+VLOOKUP(Tabela2[[#This Row],[Shape]]+1,shape!A:E,5,0)*Tabela2[[#This Row],[% avanc]]</f>
        <v>603.08522521107511</v>
      </c>
      <c r="KQ167" s="15">
        <f>Tabela2[[#This Row],[8686,881807]]/Tabela2[[#Headers],[8686,881807]]</f>
        <v>6.9424822233117231E-2</v>
      </c>
      <c r="KR167" s="11">
        <f>Tabela2[[#This Row],[8686,881807]]-KP166</f>
        <v>223.99456540036618</v>
      </c>
      <c r="KS167" s="11">
        <f>(Tabela2[[#This Row],[hora bus]]-H166)*86400</f>
        <v>43.99999959859997</v>
      </c>
      <c r="KT167" s="11">
        <f>Tabela2[[#This Row],[desloc]]/Tabela2[[#This Row],[seconds]]</f>
        <v>5.0907856237229021</v>
      </c>
      <c r="KU167" s="11">
        <f>Tabela2[[#This Row],[spd m/s]]*3.6</f>
        <v>18.326828245402449</v>
      </c>
      <c r="KV167" s="23"/>
      <c r="KW167" s="22">
        <f t="shared" si="36"/>
        <v>0</v>
      </c>
      <c r="KX167" s="23">
        <f t="shared" si="37"/>
        <v>0</v>
      </c>
      <c r="KY167" s="23">
        <f t="shared" si="38"/>
        <v>0</v>
      </c>
      <c r="KZ167" s="23">
        <f t="shared" si="39"/>
        <v>0</v>
      </c>
      <c r="LA167" s="23">
        <f t="shared" si="40"/>
        <v>0</v>
      </c>
      <c r="LB167" s="23">
        <f t="shared" si="41"/>
        <v>0</v>
      </c>
      <c r="LC167" s="23">
        <f t="shared" si="42"/>
        <v>0</v>
      </c>
      <c r="LD167" s="23">
        <f t="shared" si="43"/>
        <v>0</v>
      </c>
      <c r="LE167" s="23">
        <f t="shared" si="44"/>
        <v>603.08522521107511</v>
      </c>
      <c r="LF167" s="22">
        <f t="shared" si="53"/>
        <v>0</v>
      </c>
      <c r="LG167" s="23">
        <f t="shared" si="45"/>
        <v>0</v>
      </c>
      <c r="LH167" s="23">
        <f t="shared" si="46"/>
        <v>0</v>
      </c>
      <c r="LI167" s="23">
        <f t="shared" si="47"/>
        <v>603.08522521107511</v>
      </c>
      <c r="LJ167" s="23">
        <f t="shared" si="48"/>
        <v>8544.8116110658502</v>
      </c>
      <c r="LK167" s="23">
        <f t="shared" si="49"/>
        <v>0</v>
      </c>
      <c r="LL167" s="23">
        <f t="shared" si="50"/>
        <v>38</v>
      </c>
      <c r="LM167" s="23">
        <f t="shared" si="51"/>
        <v>0</v>
      </c>
      <c r="LN167" s="23">
        <f t="shared" si="52"/>
        <v>0</v>
      </c>
    </row>
    <row r="168" spans="1:326" x14ac:dyDescent="0.25">
      <c r="A168" s="22">
        <v>161</v>
      </c>
      <c r="B168" s="22">
        <v>1</v>
      </c>
      <c r="C168" s="23" t="s">
        <v>1466</v>
      </c>
      <c r="D168" s="22">
        <v>332</v>
      </c>
      <c r="E168" s="24">
        <v>0.93194444444444446</v>
      </c>
      <c r="F168" s="23" t="s">
        <v>721</v>
      </c>
      <c r="G168" s="23" t="b">
        <v>1</v>
      </c>
      <c r="H168" s="25">
        <v>43538.931898148148</v>
      </c>
      <c r="I168" s="26" t="s">
        <v>320</v>
      </c>
      <c r="J168" s="23" t="s">
        <v>321</v>
      </c>
      <c r="K168" s="11">
        <f>IF(AND(Tabela2[[#This Row],[hora bus]]=H167,Tabela2[[#This Row],[lat bus]]=I167,Tabela2[[#This Row],[lon bus]]=J167),1,0)</f>
        <v>0</v>
      </c>
      <c r="L168" s="23"/>
      <c r="M168" s="11">
        <v>317</v>
      </c>
      <c r="N168" s="11">
        <v>1457.9642609577693</v>
      </c>
      <c r="O168" s="11">
        <v>1454.4614537427201</v>
      </c>
      <c r="P168" s="11">
        <v>1448.676063919512</v>
      </c>
      <c r="Q168" s="11">
        <v>1398.4254018165132</v>
      </c>
      <c r="R168" s="11">
        <v>1319.1106211289459</v>
      </c>
      <c r="S168" s="11">
        <v>1300.6872182895049</v>
      </c>
      <c r="T168" s="11">
        <v>1283.8416291740041</v>
      </c>
      <c r="U168" s="11">
        <v>1275.6670780037625</v>
      </c>
      <c r="V168" s="11">
        <v>1264.2187062058752</v>
      </c>
      <c r="W168" s="11">
        <v>1258.6014730537793</v>
      </c>
      <c r="X168" s="11">
        <v>1254.1224233991948</v>
      </c>
      <c r="Y168" s="11">
        <v>1240.5045070965689</v>
      </c>
      <c r="Z168" s="11">
        <v>1237.7009145602888</v>
      </c>
      <c r="AA168" s="11">
        <v>1226.3832101818703</v>
      </c>
      <c r="AB168" s="11">
        <v>1224.0485842596884</v>
      </c>
      <c r="AC168" s="11">
        <v>1213.3076041423419</v>
      </c>
      <c r="AD168" s="11">
        <v>1192.9709219841445</v>
      </c>
      <c r="AE168" s="11">
        <v>1185.0763557295547</v>
      </c>
      <c r="AF168" s="11">
        <v>1112.0875093791462</v>
      </c>
      <c r="AG168" s="11">
        <v>1072.1817972538138</v>
      </c>
      <c r="AH168" s="11">
        <v>1040.8896353687078</v>
      </c>
      <c r="AI168" s="11">
        <v>1017.7179060979061</v>
      </c>
      <c r="AJ168" s="11">
        <v>997.25455592202525</v>
      </c>
      <c r="AK168" s="11">
        <v>982.77615987013087</v>
      </c>
      <c r="AL168" s="11">
        <v>957.42676324112927</v>
      </c>
      <c r="AM168" s="11">
        <v>946.79211826647531</v>
      </c>
      <c r="AN168" s="11">
        <v>930.56403356782926</v>
      </c>
      <c r="AO168" s="11">
        <v>912.52644156753581</v>
      </c>
      <c r="AP168" s="11">
        <v>897.68281702903994</v>
      </c>
      <c r="AQ168" s="11">
        <v>893.73265827825469</v>
      </c>
      <c r="AR168" s="11">
        <v>886.7426704711412</v>
      </c>
      <c r="AS168" s="11">
        <v>870.92184801130804</v>
      </c>
      <c r="AT168" s="11">
        <v>866.45368793926161</v>
      </c>
      <c r="AU168" s="11">
        <v>864.97161937251121</v>
      </c>
      <c r="AV168" s="11">
        <v>847.98673483558764</v>
      </c>
      <c r="AW168" s="11">
        <v>829.27623264072326</v>
      </c>
      <c r="AX168" s="11">
        <v>813.44992590010236</v>
      </c>
      <c r="AY168" s="11">
        <v>793.39664656738478</v>
      </c>
      <c r="AZ168" s="11">
        <v>767.64652506069615</v>
      </c>
      <c r="BA168" s="11">
        <v>734.76192775691732</v>
      </c>
      <c r="BB168" s="11">
        <v>682.02010768077514</v>
      </c>
      <c r="BC168" s="11">
        <v>612.65112904152897</v>
      </c>
      <c r="BD168" s="11">
        <v>553.97148766944974</v>
      </c>
      <c r="BE168" s="11">
        <v>533.85234297569684</v>
      </c>
      <c r="BF168" s="11">
        <v>506.2973170269106</v>
      </c>
      <c r="BG168" s="11">
        <v>460.2748742505816</v>
      </c>
      <c r="BH168" s="11">
        <v>436.24157906684917</v>
      </c>
      <c r="BI168" s="11">
        <v>412.83997299553067</v>
      </c>
      <c r="BJ168" s="11">
        <v>380.59233374380347</v>
      </c>
      <c r="BK168" s="11">
        <v>296.50133250556485</v>
      </c>
      <c r="BL168" s="11">
        <v>29.445048046572765</v>
      </c>
      <c r="BM168" s="11">
        <v>5.5067062021407764E-11</v>
      </c>
      <c r="BN168" s="11">
        <v>151.97431751957456</v>
      </c>
      <c r="BO168" s="11">
        <v>206.12903831003655</v>
      </c>
      <c r="BP168" s="11">
        <v>336.40825278908278</v>
      </c>
      <c r="BQ168" s="11">
        <v>361.12962862044964</v>
      </c>
      <c r="BR168" s="11">
        <v>462.47874176430389</v>
      </c>
      <c r="BS168" s="11">
        <v>564.97129697975356</v>
      </c>
      <c r="BT168" s="11">
        <v>603.83201460194698</v>
      </c>
      <c r="BU168" s="11">
        <v>636.86834200667693</v>
      </c>
      <c r="BV168" s="11">
        <v>722.68615330604086</v>
      </c>
      <c r="BW168" s="11">
        <v>739.53729308092704</v>
      </c>
      <c r="BX168" s="11">
        <v>839.48990752415273</v>
      </c>
      <c r="BY168" s="11">
        <v>880.4483120284458</v>
      </c>
      <c r="BZ168" s="11">
        <v>980.33529017573846</v>
      </c>
      <c r="CA168" s="11">
        <v>1005.8918267998805</v>
      </c>
      <c r="CB168" s="11">
        <v>1045.5763832819666</v>
      </c>
      <c r="CC168" s="11">
        <v>1102.4661557753004</v>
      </c>
      <c r="CD168" s="11">
        <v>1218.5043515860018</v>
      </c>
      <c r="CE168" s="11">
        <v>1310.8603426596089</v>
      </c>
      <c r="CF168" s="11">
        <v>1403.7146447851858</v>
      </c>
      <c r="CG168" s="11">
        <v>1486.9609260721891</v>
      </c>
      <c r="CH168" s="11">
        <v>1680.9074536856224</v>
      </c>
      <c r="CI168" s="11">
        <v>1757.9625247797387</v>
      </c>
      <c r="CJ168" s="11">
        <v>1949.4170602559063</v>
      </c>
      <c r="CK168" s="11">
        <v>2023.942444192191</v>
      </c>
      <c r="CL168" s="11">
        <v>2113.7534782781277</v>
      </c>
      <c r="CM168" s="11">
        <v>2141.7017005920388</v>
      </c>
      <c r="CN168" s="11">
        <v>2190.0437155694476</v>
      </c>
      <c r="CO168" s="11">
        <v>2248.6548941025903</v>
      </c>
      <c r="CP168" s="11">
        <v>2330.1526471478273</v>
      </c>
      <c r="CQ168" s="11">
        <v>2382.9165227983804</v>
      </c>
      <c r="CR168" s="11">
        <v>2579.3038494999973</v>
      </c>
      <c r="CS168" s="11">
        <v>2757.3262931465088</v>
      </c>
      <c r="CT168" s="11">
        <v>2831.3289502132197</v>
      </c>
      <c r="CU168" s="11">
        <v>2859.3840564989864</v>
      </c>
      <c r="CV168" s="11">
        <v>2900.6826767939592</v>
      </c>
      <c r="CW168" s="11">
        <v>2998.9333362968068</v>
      </c>
      <c r="CX168" s="11">
        <v>3126.5636156922674</v>
      </c>
      <c r="CY168" s="11">
        <v>3187.7086163096919</v>
      </c>
      <c r="CZ168" s="11">
        <v>3244.0847778597899</v>
      </c>
      <c r="DA168" s="11">
        <v>3293.9753584572622</v>
      </c>
      <c r="DB168" s="11">
        <v>3342.3102258765985</v>
      </c>
      <c r="DC168" s="11">
        <v>3391.2962982748563</v>
      </c>
      <c r="DD168" s="11">
        <v>3481.0462500333329</v>
      </c>
      <c r="DE168" s="11">
        <v>3491.4530475504039</v>
      </c>
      <c r="DF168" s="11">
        <v>3519.8540721340128</v>
      </c>
      <c r="DG168" s="11">
        <v>3527.7452279949821</v>
      </c>
      <c r="DH168" s="11">
        <v>3565.8195740513661</v>
      </c>
      <c r="DI168" s="11">
        <v>3595.5357875961836</v>
      </c>
      <c r="DJ168" s="11">
        <v>3638.5217741788542</v>
      </c>
      <c r="DK168" s="11">
        <v>3687.2630722411191</v>
      </c>
      <c r="DL168" s="11">
        <v>4023.7563979373535</v>
      </c>
      <c r="DM168" s="11">
        <v>4144.5316069066912</v>
      </c>
      <c r="DN168" s="11">
        <v>4226.3211736740504</v>
      </c>
      <c r="DO168" s="11">
        <v>4316.8923522603691</v>
      </c>
      <c r="DP168" s="11">
        <v>4348.3436800098953</v>
      </c>
      <c r="DQ168" s="11">
        <v>4430.2454748413447</v>
      </c>
      <c r="DR168" s="11">
        <v>4445.5829626219511</v>
      </c>
      <c r="DS168" s="11">
        <v>4456.1525931568976</v>
      </c>
      <c r="DT168" s="11">
        <v>4467.0350586322875</v>
      </c>
      <c r="DU168" s="11">
        <v>4479.5448377442453</v>
      </c>
      <c r="DV168" s="11">
        <v>4481.2843022970865</v>
      </c>
      <c r="DW168" s="11">
        <v>4479.1140225854806</v>
      </c>
      <c r="DX168" s="11">
        <v>4413.7693324230831</v>
      </c>
      <c r="DY168" s="11">
        <v>4506.0116792942526</v>
      </c>
      <c r="DZ168" s="11">
        <v>4508.009438095004</v>
      </c>
      <c r="EA168" s="11">
        <v>4534.0180977207829</v>
      </c>
      <c r="EB168" s="11">
        <v>4670.5538018059842</v>
      </c>
      <c r="EC168" s="11">
        <v>4703.6669095186535</v>
      </c>
      <c r="ED168" s="11">
        <v>4890.2773152198379</v>
      </c>
      <c r="EE168" s="11">
        <v>4958.2670300970312</v>
      </c>
      <c r="EF168" s="11">
        <v>5179.3926845986662</v>
      </c>
      <c r="EG168" s="11">
        <v>5351.272267669232</v>
      </c>
      <c r="EH168" s="11">
        <v>5499.547855442288</v>
      </c>
      <c r="EI168" s="11">
        <v>5616.401519936253</v>
      </c>
      <c r="EJ168" s="11">
        <v>5679.7309433654464</v>
      </c>
      <c r="EK168" s="11">
        <v>5726.3457376212818</v>
      </c>
      <c r="EL168" s="11">
        <v>5801.1160376323687</v>
      </c>
      <c r="EM168" s="11">
        <v>5806.4030867724532</v>
      </c>
      <c r="EN168" s="11">
        <v>5886.4641119147118</v>
      </c>
      <c r="EO168" s="11">
        <v>5976.4998518180373</v>
      </c>
      <c r="EP168" s="11">
        <v>6021.3745901609964</v>
      </c>
      <c r="EQ168" s="11">
        <v>6161.0415595497107</v>
      </c>
      <c r="ER168" s="11">
        <v>6235.8116819742982</v>
      </c>
      <c r="ES168" s="11">
        <v>6373.2022558028284</v>
      </c>
      <c r="ET168" s="11">
        <v>6437.7841484001774</v>
      </c>
      <c r="EU168" s="11">
        <v>6514.060690062186</v>
      </c>
      <c r="EV168" s="11">
        <v>6577.5441789482684</v>
      </c>
      <c r="EW168" s="11">
        <v>6648.2424142054961</v>
      </c>
      <c r="EX168" s="11">
        <v>6897.066142945976</v>
      </c>
      <c r="EY168" s="11">
        <v>6979.7253617802544</v>
      </c>
      <c r="EZ168" s="11">
        <v>7151.7459330596084</v>
      </c>
      <c r="FA168" s="11">
        <v>7318.7322268250236</v>
      </c>
      <c r="FB168" s="11">
        <v>7401.7948603241402</v>
      </c>
      <c r="FC168" s="11">
        <v>7443.3677041638484</v>
      </c>
      <c r="FD168" s="11">
        <v>7498.1554523879286</v>
      </c>
      <c r="FE168" s="11">
        <v>7622.2530358798458</v>
      </c>
      <c r="FF168" s="11">
        <v>7795.0274204665729</v>
      </c>
      <c r="FG168" s="11">
        <v>7819.8166951923904</v>
      </c>
      <c r="FH168" s="11">
        <v>7863.8581732958928</v>
      </c>
      <c r="FI168" s="11">
        <v>7945.292815328844</v>
      </c>
      <c r="FJ168" s="11">
        <v>7990.1568472158733</v>
      </c>
      <c r="FK168" s="11">
        <v>8007.8754631556885</v>
      </c>
      <c r="FL168" s="11">
        <v>8023.218059110076</v>
      </c>
      <c r="FM168" s="11">
        <v>8028.7716878393785</v>
      </c>
      <c r="FN168" s="11">
        <v>8061.4158768028137</v>
      </c>
      <c r="FO168" s="11">
        <v>8082.4436607441257</v>
      </c>
      <c r="FP168" s="11">
        <v>8106.6195860891758</v>
      </c>
      <c r="FQ168" s="11">
        <v>8132.1120806044019</v>
      </c>
      <c r="FR168" s="11">
        <v>8143.0282573116365</v>
      </c>
      <c r="FS168" s="11">
        <v>8187.1978045172846</v>
      </c>
      <c r="FT168" s="11">
        <v>8259.0092019552612</v>
      </c>
      <c r="FU168" s="11">
        <v>8362.5457142420782</v>
      </c>
      <c r="FV168" s="11">
        <v>8502.3002177438884</v>
      </c>
      <c r="FW168" s="11">
        <v>8547.0010386954236</v>
      </c>
      <c r="FX168" s="11">
        <v>8565.5332794430087</v>
      </c>
      <c r="FY168" s="11">
        <v>8586.3935002615071</v>
      </c>
      <c r="FZ168" s="11">
        <v>8604.4740269753438</v>
      </c>
      <c r="GA168" s="11">
        <v>8632.5679884662059</v>
      </c>
      <c r="GB168" s="11">
        <v>8654.6203470111996</v>
      </c>
      <c r="GC168" s="11">
        <v>8685.9792555791464</v>
      </c>
      <c r="GD168" s="11">
        <v>8720.0222583510931</v>
      </c>
      <c r="GE168" s="11">
        <v>8744.7976685189733</v>
      </c>
      <c r="GF168" s="11">
        <v>8765.431256613947</v>
      </c>
      <c r="GG168" s="11">
        <v>8778.4051660596488</v>
      </c>
      <c r="GH168" s="11">
        <v>8791.4399900763892</v>
      </c>
      <c r="GI168" s="11">
        <v>8794.801611595698</v>
      </c>
      <c r="GJ168" s="11">
        <v>8804.0927990747859</v>
      </c>
      <c r="GK168" s="11">
        <v>8808.5046620216453</v>
      </c>
      <c r="GL168" s="11">
        <v>8822.9062139523612</v>
      </c>
      <c r="GM168" s="11">
        <v>8807.4955647601455</v>
      </c>
      <c r="GN168" s="11">
        <v>8816.0088257789721</v>
      </c>
      <c r="GO168" s="11">
        <v>8823.0927670731853</v>
      </c>
      <c r="GP168" s="11">
        <v>8832.3345700888567</v>
      </c>
      <c r="GQ168" s="11">
        <v>8888.5843897818886</v>
      </c>
      <c r="GR168" s="11">
        <v>9005.6529372135719</v>
      </c>
      <c r="GS168" s="11">
        <v>9153.5348488851487</v>
      </c>
      <c r="GT168" s="11">
        <v>9216.9331352172157</v>
      </c>
      <c r="GU168" s="11">
        <v>9236.0021295788647</v>
      </c>
      <c r="GV168" s="11">
        <v>9261.2527133066997</v>
      </c>
      <c r="GW168" s="11">
        <v>9288.0494838581126</v>
      </c>
      <c r="GX168" s="11">
        <v>9315.6452929236984</v>
      </c>
      <c r="GY168" s="11">
        <v>9333.4467558545402</v>
      </c>
      <c r="GZ168" s="11">
        <v>9475.7856115475388</v>
      </c>
      <c r="HA168" s="11">
        <v>9496.2789528423018</v>
      </c>
      <c r="HB168" s="11">
        <v>9511.7328175453331</v>
      </c>
      <c r="HC168" s="11">
        <v>9528.0708969930347</v>
      </c>
      <c r="HD168" s="11">
        <v>9540.1494547342281</v>
      </c>
      <c r="HE168" s="11">
        <v>9547.9368747647331</v>
      </c>
      <c r="HF168" s="11">
        <v>9538.0686286589698</v>
      </c>
      <c r="HG168" s="11">
        <v>9581.7543954569464</v>
      </c>
      <c r="HH168" s="11">
        <v>9585.4511492225138</v>
      </c>
      <c r="HI168" s="11">
        <v>9610.2105718677431</v>
      </c>
      <c r="HJ168" s="11">
        <v>9617.6433497964736</v>
      </c>
      <c r="HK168" s="11">
        <v>9606.3992410943683</v>
      </c>
      <c r="HL168" s="11">
        <v>9596.4314890338283</v>
      </c>
      <c r="HM168" s="11">
        <v>9547.0463549658507</v>
      </c>
      <c r="HN168" s="11">
        <v>9481.2416999063244</v>
      </c>
      <c r="HO168" s="11">
        <v>9430.7434828543956</v>
      </c>
      <c r="HP168" s="11">
        <v>9442.8528438619232</v>
      </c>
      <c r="HQ168" s="11">
        <v>9431.6422691643784</v>
      </c>
      <c r="HR168" s="11">
        <v>9334.039161758481</v>
      </c>
      <c r="HS168" s="11">
        <v>9336.4375359322439</v>
      </c>
      <c r="HT168" s="11">
        <v>9340.5645977632685</v>
      </c>
      <c r="HU168" s="11">
        <v>9299.7765191003618</v>
      </c>
      <c r="HV168" s="11">
        <v>9298.4570109879587</v>
      </c>
      <c r="HW168" s="11">
        <v>9301.6724893035644</v>
      </c>
      <c r="HX168" s="11">
        <v>9309.7485160029864</v>
      </c>
      <c r="HY168" s="11">
        <v>9319.9324493087242</v>
      </c>
      <c r="HZ168" s="11">
        <v>9327.3044512933193</v>
      </c>
      <c r="IA168" s="11">
        <v>9431.4503483820208</v>
      </c>
      <c r="IB168" s="11">
        <v>9549.1700729519926</v>
      </c>
      <c r="IC168" s="11">
        <v>9587.7418133212122</v>
      </c>
      <c r="ID168" s="11">
        <v>9626.7991569561673</v>
      </c>
      <c r="IE168" s="11">
        <v>9661.3409248818516</v>
      </c>
      <c r="IF168" s="11">
        <v>9692.1680233426268</v>
      </c>
      <c r="IG168" s="11">
        <v>9802.6782286423968</v>
      </c>
      <c r="IH168" s="11">
        <v>9831.2859082580071</v>
      </c>
      <c r="II168" s="11">
        <v>9870.4165753515899</v>
      </c>
      <c r="IJ168" s="11">
        <v>9905.0387816985076</v>
      </c>
      <c r="IK168" s="11">
        <v>9955.0035563225429</v>
      </c>
      <c r="IL168" s="11">
        <v>9993.1541572480983</v>
      </c>
      <c r="IM168" s="11">
        <v>10035.10489800144</v>
      </c>
      <c r="IN168" s="11">
        <v>10097.632982089261</v>
      </c>
      <c r="IO168" s="11">
        <v>10233.919695514762</v>
      </c>
      <c r="IP168" s="11">
        <v>10265.804747931774</v>
      </c>
      <c r="IQ168" s="11">
        <v>10265.365920051407</v>
      </c>
      <c r="IR168" s="11">
        <v>10315.719166920911</v>
      </c>
      <c r="IS168" s="11">
        <v>10379.714176810146</v>
      </c>
      <c r="IT168" s="11">
        <v>10417.430911184651</v>
      </c>
      <c r="IU168" s="11">
        <v>10439.331820396865</v>
      </c>
      <c r="IV168" s="11">
        <v>10456.126083068724</v>
      </c>
      <c r="IW168" s="11">
        <v>10461.74727830783</v>
      </c>
      <c r="IX168" s="11">
        <v>10471.742873802958</v>
      </c>
      <c r="IY168" s="11">
        <v>10491.935261893104</v>
      </c>
      <c r="IZ168" s="11">
        <v>10531.417138610728</v>
      </c>
      <c r="JA168" s="11">
        <v>10579.517555082801</v>
      </c>
      <c r="JB168" s="11">
        <v>10669.728760147642</v>
      </c>
      <c r="JC168" s="11">
        <v>10778.365183999518</v>
      </c>
      <c r="JD168" s="11">
        <v>10859.365761212488</v>
      </c>
      <c r="JE168" s="11">
        <v>10879.213115520351</v>
      </c>
      <c r="JF168" s="11">
        <v>10894.018834701601</v>
      </c>
      <c r="JG168" s="11">
        <v>10892.882413562209</v>
      </c>
      <c r="JH168" s="11">
        <v>10976.73589195205</v>
      </c>
      <c r="JI168" s="11">
        <v>11028.466150553553</v>
      </c>
      <c r="JJ168" s="11">
        <v>11037.823432129431</v>
      </c>
      <c r="JK168" s="11">
        <v>11006.490388641652</v>
      </c>
      <c r="JL168" s="11">
        <v>11052.694156338701</v>
      </c>
      <c r="JM168" s="11">
        <v>11049.748486649873</v>
      </c>
      <c r="JN168" s="11">
        <v>11001.486492514961</v>
      </c>
      <c r="JO168" s="11">
        <v>11119.70112329127</v>
      </c>
      <c r="JP168" s="11">
        <v>11219.319471623763</v>
      </c>
      <c r="JQ168" s="11">
        <v>11236.853308851525</v>
      </c>
      <c r="JR168" s="11">
        <v>11283.274451717351</v>
      </c>
      <c r="JS168" s="11">
        <v>11314.25061686868</v>
      </c>
      <c r="JT168" s="11">
        <v>11436.728294271625</v>
      </c>
      <c r="JU168" s="11">
        <v>11494.791833195646</v>
      </c>
      <c r="JV168" s="11">
        <v>11470.147037818051</v>
      </c>
      <c r="JW168" s="11">
        <v>11417.092900091771</v>
      </c>
      <c r="JX168" s="11">
        <v>11419.955889337845</v>
      </c>
      <c r="JY168" s="11">
        <v>11414.916517515665</v>
      </c>
      <c r="JZ168" s="11">
        <v>11404.184085699344</v>
      </c>
      <c r="KA168" s="11">
        <v>11397.024838168709</v>
      </c>
      <c r="KB168" s="11">
        <v>11392.334845974528</v>
      </c>
      <c r="KC168" s="11">
        <v>11379.08585001563</v>
      </c>
      <c r="KD168" s="11">
        <v>11364.020924560953</v>
      </c>
      <c r="KE168" s="11">
        <v>11360.886151930903</v>
      </c>
      <c r="KF168" s="11">
        <v>11369.182626819995</v>
      </c>
      <c r="KG168" s="11">
        <v>11370.107828013817</v>
      </c>
      <c r="KH168" s="11">
        <v>11383.889425415933</v>
      </c>
      <c r="KI168" s="11">
        <v>11382.228939634528</v>
      </c>
      <c r="KJ168" s="11">
        <v>11401.038840242167</v>
      </c>
      <c r="KK168" s="11">
        <v>11403.18926427145</v>
      </c>
      <c r="KL168" s="23"/>
      <c r="KM168" s="11">
        <f>SMALL(Tabela2[[#This Row],[1]:[285]],1)</f>
        <v>5.5067062021407764E-11</v>
      </c>
      <c r="KN168" s="11">
        <f>MATCH(Tabela2[[#This Row],[1° menor]],Tabela2[[#This Row],[1]:[285]],0)</f>
        <v>52</v>
      </c>
      <c r="KO16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0.16231997319439737</v>
      </c>
      <c r="KP168" s="11">
        <f>VLOOKUP(Tabela2[[#This Row],[Shape]],shape!A:D,4,0)+VLOOKUP(Tabela2[[#This Row],[Shape]]+1,shape!A:E,5,0)*Tabela2[[#This Row],[% avanc]]</f>
        <v>864.52224506206994</v>
      </c>
      <c r="KQ168" s="15">
        <f>Tabela2[[#This Row],[8686,881807]]/Tabela2[[#Headers],[8686,881807]]</f>
        <v>9.9520433714825829E-2</v>
      </c>
      <c r="KR168" s="11">
        <f>Tabela2[[#This Row],[8686,881807]]-KP167</f>
        <v>261.43701985099483</v>
      </c>
      <c r="KS168" s="11">
        <f>(Tabela2[[#This Row],[hora bus]]-H167)*86400</f>
        <v>49.000000138767064</v>
      </c>
      <c r="KT168" s="11">
        <f>Tabela2[[#This Row],[desloc]]/Tabela2[[#This Row],[seconds]]</f>
        <v>5.3354493696042899</v>
      </c>
      <c r="KU168" s="11">
        <f>Tabela2[[#This Row],[spd m/s]]*3.6</f>
        <v>19.207617730575443</v>
      </c>
      <c r="KV168" s="23"/>
      <c r="KW168" s="22">
        <f t="shared" si="36"/>
        <v>0</v>
      </c>
      <c r="KX168" s="23">
        <f t="shared" si="37"/>
        <v>0</v>
      </c>
      <c r="KY168" s="23">
        <f t="shared" si="38"/>
        <v>0</v>
      </c>
      <c r="KZ168" s="23">
        <f t="shared" si="39"/>
        <v>0</v>
      </c>
      <c r="LA168" s="23">
        <f t="shared" si="40"/>
        <v>0</v>
      </c>
      <c r="LB168" s="23">
        <f t="shared" si="41"/>
        <v>0</v>
      </c>
      <c r="LC168" s="23">
        <f t="shared" si="42"/>
        <v>0</v>
      </c>
      <c r="LD168" s="23">
        <f t="shared" si="43"/>
        <v>0</v>
      </c>
      <c r="LE168" s="23">
        <f t="shared" si="44"/>
        <v>864.52224506206994</v>
      </c>
      <c r="LF168" s="22">
        <f t="shared" si="53"/>
        <v>0</v>
      </c>
      <c r="LG168" s="23">
        <f t="shared" si="45"/>
        <v>0</v>
      </c>
      <c r="LH168" s="23">
        <f t="shared" si="46"/>
        <v>0</v>
      </c>
      <c r="LI168" s="23">
        <f t="shared" si="47"/>
        <v>864.52224506206994</v>
      </c>
      <c r="LJ168" s="23">
        <f t="shared" si="48"/>
        <v>8544.8116110658502</v>
      </c>
      <c r="LK168" s="23">
        <f t="shared" si="49"/>
        <v>0</v>
      </c>
      <c r="LL168" s="23">
        <f t="shared" si="50"/>
        <v>37</v>
      </c>
      <c r="LM168" s="23">
        <f t="shared" si="51"/>
        <v>0</v>
      </c>
      <c r="LN168" s="23">
        <f t="shared" si="52"/>
        <v>0</v>
      </c>
    </row>
    <row r="169" spans="1:326" x14ac:dyDescent="0.25">
      <c r="A169" s="22">
        <v>162</v>
      </c>
      <c r="B169" s="22">
        <v>1</v>
      </c>
      <c r="C169" s="23" t="s">
        <v>1467</v>
      </c>
      <c r="D169" s="22">
        <v>332</v>
      </c>
      <c r="E169" s="24">
        <v>0.93194444444444446</v>
      </c>
      <c r="F169" s="23" t="s">
        <v>721</v>
      </c>
      <c r="G169" s="23" t="b">
        <v>1</v>
      </c>
      <c r="H169" s="25">
        <v>43538.932384259257</v>
      </c>
      <c r="I169" s="26" t="s">
        <v>404</v>
      </c>
      <c r="J169" s="23" t="s">
        <v>405</v>
      </c>
      <c r="K169" s="11">
        <f>IF(AND(Tabela2[[#This Row],[hora bus]]=H168,Tabela2[[#This Row],[lat bus]]=I168,Tabela2[[#This Row],[lon bus]]=J168),1,0)</f>
        <v>0</v>
      </c>
      <c r="L169" s="23"/>
      <c r="M169" s="11">
        <v>320</v>
      </c>
      <c r="N169" s="11">
        <v>1760.3965705232142</v>
      </c>
      <c r="O169" s="11">
        <v>1757.0406222051606</v>
      </c>
      <c r="P169" s="11">
        <v>1751.4088749063599</v>
      </c>
      <c r="Q169" s="11">
        <v>1701.49789731961</v>
      </c>
      <c r="R169" s="11">
        <v>1622.5604209887993</v>
      </c>
      <c r="S169" s="11">
        <v>1604.2959257110713</v>
      </c>
      <c r="T169" s="11">
        <v>1587.5281645368682</v>
      </c>
      <c r="U169" s="11">
        <v>1579.4193554726262</v>
      </c>
      <c r="V169" s="11">
        <v>1568.0213903383258</v>
      </c>
      <c r="W169" s="11">
        <v>1562.4388978717236</v>
      </c>
      <c r="X169" s="11">
        <v>1557.9635216042359</v>
      </c>
      <c r="Y169" s="11">
        <v>1544.2880761928907</v>
      </c>
      <c r="Z169" s="11">
        <v>1541.3556187117772</v>
      </c>
      <c r="AA169" s="11">
        <v>1529.8338515919472</v>
      </c>
      <c r="AB169" s="11">
        <v>1527.3033933047823</v>
      </c>
      <c r="AC169" s="11">
        <v>1516.3880140981539</v>
      </c>
      <c r="AD169" s="11">
        <v>1495.8354021615662</v>
      </c>
      <c r="AE169" s="11">
        <v>1487.7782921385542</v>
      </c>
      <c r="AF169" s="11">
        <v>1414.6633975425973</v>
      </c>
      <c r="AG169" s="11">
        <v>1374.6422798546719</v>
      </c>
      <c r="AH169" s="11">
        <v>1343.1683467484856</v>
      </c>
      <c r="AI169" s="11">
        <v>1319.7366408233429</v>
      </c>
      <c r="AJ169" s="11">
        <v>1299.0220019428573</v>
      </c>
      <c r="AK169" s="11">
        <v>1284.3183700590935</v>
      </c>
      <c r="AL169" s="11">
        <v>1258.6852337229539</v>
      </c>
      <c r="AM169" s="11">
        <v>1247.8057237302119</v>
      </c>
      <c r="AN169" s="11">
        <v>1231.5911377766383</v>
      </c>
      <c r="AO169" s="11">
        <v>1213.8793802501461</v>
      </c>
      <c r="AP169" s="11">
        <v>1199.5756100192475</v>
      </c>
      <c r="AQ169" s="11">
        <v>1196.028258709812</v>
      </c>
      <c r="AR169" s="11">
        <v>1189.2922053189527</v>
      </c>
      <c r="AS169" s="11">
        <v>1173.8549339249325</v>
      </c>
      <c r="AT169" s="11">
        <v>1169.755905955074</v>
      </c>
      <c r="AU169" s="11">
        <v>1168.446403498632</v>
      </c>
      <c r="AV169" s="11">
        <v>1151.6385577013536</v>
      </c>
      <c r="AW169" s="11">
        <v>1133.0825806431253</v>
      </c>
      <c r="AX169" s="11">
        <v>1117.2163298078951</v>
      </c>
      <c r="AY169" s="11">
        <v>1097.0244936162485</v>
      </c>
      <c r="AZ169" s="11">
        <v>1071.1198884636112</v>
      </c>
      <c r="BA169" s="11">
        <v>1038.0960579751602</v>
      </c>
      <c r="BB169" s="11">
        <v>985.31117373628797</v>
      </c>
      <c r="BC169" s="11">
        <v>916.22188342033257</v>
      </c>
      <c r="BD169" s="11">
        <v>857.74554611979352</v>
      </c>
      <c r="BE169" s="11">
        <v>837.55544900413702</v>
      </c>
      <c r="BF169" s="11">
        <v>810.0258767467119</v>
      </c>
      <c r="BG169" s="11">
        <v>764.06992313944374</v>
      </c>
      <c r="BH169" s="11">
        <v>740.07938769415421</v>
      </c>
      <c r="BI169" s="11">
        <v>716.67952571690932</v>
      </c>
      <c r="BJ169" s="11">
        <v>684.41194675746112</v>
      </c>
      <c r="BK169" s="11">
        <v>600.32007625710662</v>
      </c>
      <c r="BL169" s="11">
        <v>333.28420391048758</v>
      </c>
      <c r="BM169" s="11">
        <v>151.87567637484807</v>
      </c>
      <c r="BN169" s="11">
        <v>97.719477195561268</v>
      </c>
      <c r="BO169" s="11">
        <v>1.3841372492606752E-11</v>
      </c>
      <c r="BP169" s="11">
        <v>32.572603439889654</v>
      </c>
      <c r="BQ169" s="11">
        <v>57.377372510967831</v>
      </c>
      <c r="BR169" s="11">
        <v>158.96976293332904</v>
      </c>
      <c r="BS169" s="11">
        <v>261.86435292252122</v>
      </c>
      <c r="BT169" s="11">
        <v>301.59556647504331</v>
      </c>
      <c r="BU169" s="11">
        <v>334.26488731476371</v>
      </c>
      <c r="BV169" s="11">
        <v>420.77509699518515</v>
      </c>
      <c r="BW169" s="11">
        <v>439.44875134272399</v>
      </c>
      <c r="BX169" s="11">
        <v>544.63692893479777</v>
      </c>
      <c r="BY169" s="11">
        <v>599.60181556695147</v>
      </c>
      <c r="BZ169" s="11">
        <v>711.03088696140435</v>
      </c>
      <c r="CA169" s="11">
        <v>740.6468452803125</v>
      </c>
      <c r="CB169" s="11">
        <v>783.45840810040954</v>
      </c>
      <c r="CC169" s="11">
        <v>844.39079917387721</v>
      </c>
      <c r="CD169" s="11">
        <v>964.14287021885491</v>
      </c>
      <c r="CE169" s="11">
        <v>1058.2371552723507</v>
      </c>
      <c r="CF169" s="11">
        <v>1151.7302334718722</v>
      </c>
      <c r="CG169" s="11">
        <v>1235.7933209290672</v>
      </c>
      <c r="CH169" s="11">
        <v>1430.5897271987551</v>
      </c>
      <c r="CI169" s="11">
        <v>1508.3027944841265</v>
      </c>
      <c r="CJ169" s="11">
        <v>1700.2162216290333</v>
      </c>
      <c r="CK169" s="11">
        <v>1775.2243016951675</v>
      </c>
      <c r="CL169" s="11">
        <v>1865.4614101012241</v>
      </c>
      <c r="CM169" s="11">
        <v>1893.4727303939321</v>
      </c>
      <c r="CN169" s="11">
        <v>1941.9624420215036</v>
      </c>
      <c r="CO169" s="11">
        <v>2000.9655463622857</v>
      </c>
      <c r="CP169" s="11">
        <v>2082.7316583914726</v>
      </c>
      <c r="CQ169" s="11">
        <v>2135.5866006208335</v>
      </c>
      <c r="CR169" s="11">
        <v>2332.1564917187216</v>
      </c>
      <c r="CS169" s="11">
        <v>2510.45867786696</v>
      </c>
      <c r="CT169" s="11">
        <v>2584.6951071236867</v>
      </c>
      <c r="CU169" s="11">
        <v>2612.9116406715207</v>
      </c>
      <c r="CV169" s="11">
        <v>2654.3675871783062</v>
      </c>
      <c r="CW169" s="11">
        <v>2752.7912260411763</v>
      </c>
      <c r="CX169" s="11">
        <v>2880.5908068130984</v>
      </c>
      <c r="CY169" s="11">
        <v>2941.8985977455382</v>
      </c>
      <c r="CZ169" s="11">
        <v>2998.6875718318611</v>
      </c>
      <c r="DA169" s="11">
        <v>3049.2534370046601</v>
      </c>
      <c r="DB169" s="11">
        <v>3098.6806404831214</v>
      </c>
      <c r="DC169" s="11">
        <v>3149.6044778249234</v>
      </c>
      <c r="DD169" s="11">
        <v>3240.7249532867249</v>
      </c>
      <c r="DE169" s="11">
        <v>3251.6600636661319</v>
      </c>
      <c r="DF169" s="11">
        <v>3280.6913638900432</v>
      </c>
      <c r="DG169" s="11">
        <v>3289.7708433003995</v>
      </c>
      <c r="DH169" s="11">
        <v>3329.9859936069738</v>
      </c>
      <c r="DI169" s="11">
        <v>3362.2300642844293</v>
      </c>
      <c r="DJ169" s="11">
        <v>3404.897529664584</v>
      </c>
      <c r="DK169" s="11">
        <v>3446.3365975192905</v>
      </c>
      <c r="DL169" s="11">
        <v>3775.6509653518683</v>
      </c>
      <c r="DM169" s="11">
        <v>3894.1136284837767</v>
      </c>
      <c r="DN169" s="11">
        <v>3974.4677123329029</v>
      </c>
      <c r="DO169" s="11">
        <v>4064.0931617593674</v>
      </c>
      <c r="DP169" s="11">
        <v>4094.5258046496401</v>
      </c>
      <c r="DQ169" s="11">
        <v>4175.6321857976591</v>
      </c>
      <c r="DR169" s="11">
        <v>4190.8136378645231</v>
      </c>
      <c r="DS169" s="11">
        <v>4201.2526581771053</v>
      </c>
      <c r="DT169" s="11">
        <v>4212.2999287514021</v>
      </c>
      <c r="DU169" s="11">
        <v>4225.2499703300018</v>
      </c>
      <c r="DV169" s="11">
        <v>4227.4978011806461</v>
      </c>
      <c r="DW169" s="11">
        <v>4225.9372009842136</v>
      </c>
      <c r="DX169" s="11">
        <v>4164.2867484534945</v>
      </c>
      <c r="DY169" s="11">
        <v>4260.485763396412</v>
      </c>
      <c r="DZ169" s="11">
        <v>4263.9558622994291</v>
      </c>
      <c r="EA169" s="11">
        <v>4289.9857384143006</v>
      </c>
      <c r="EB169" s="11">
        <v>4425.5703775568545</v>
      </c>
      <c r="EC169" s="11">
        <v>4458.2588784835716</v>
      </c>
      <c r="ED169" s="11">
        <v>4644.3801261339722</v>
      </c>
      <c r="EE169" s="11">
        <v>4714.0243250133462</v>
      </c>
      <c r="EF169" s="11">
        <v>4938.2256733665045</v>
      </c>
      <c r="EG169" s="11">
        <v>5112.4257762523966</v>
      </c>
      <c r="EH169" s="11">
        <v>5262.3800980549204</v>
      </c>
      <c r="EI169" s="11">
        <v>5380.0954099584842</v>
      </c>
      <c r="EJ169" s="11">
        <v>5443.6509659941739</v>
      </c>
      <c r="EK169" s="11">
        <v>5491.210635315776</v>
      </c>
      <c r="EL169" s="11">
        <v>5567.031328234576</v>
      </c>
      <c r="EM169" s="11">
        <v>5573.1757334451713</v>
      </c>
      <c r="EN169" s="11">
        <v>5654.1614588588573</v>
      </c>
      <c r="EO169" s="11">
        <v>5744.3076082069247</v>
      </c>
      <c r="EP169" s="11">
        <v>5788.7329391791482</v>
      </c>
      <c r="EQ169" s="11">
        <v>5927.7690005290842</v>
      </c>
      <c r="ER169" s="11">
        <v>6001.9063552676653</v>
      </c>
      <c r="ES169" s="11">
        <v>6138.7772593320578</v>
      </c>
      <c r="ET169" s="11">
        <v>6203.0754225334149</v>
      </c>
      <c r="EU169" s="11">
        <v>6279.0442251640015</v>
      </c>
      <c r="EV169" s="11">
        <v>6342.1944123658304</v>
      </c>
      <c r="EW169" s="11">
        <v>6412.1992403896556</v>
      </c>
      <c r="EX169" s="11">
        <v>6660.3347299162415</v>
      </c>
      <c r="EY169" s="11">
        <v>6742.4881950452782</v>
      </c>
      <c r="EZ169" s="11">
        <v>6913.8786206479981</v>
      </c>
      <c r="FA169" s="11">
        <v>7080.6240299143401</v>
      </c>
      <c r="FB169" s="11">
        <v>7163.7762484986197</v>
      </c>
      <c r="FC169" s="11">
        <v>7205.4339942929028</v>
      </c>
      <c r="FD169" s="11">
        <v>7260.3957414667475</v>
      </c>
      <c r="FE169" s="11">
        <v>7384.8545313559498</v>
      </c>
      <c r="FF169" s="11">
        <v>7557.8858907039594</v>
      </c>
      <c r="FG169" s="11">
        <v>7582.7356002045908</v>
      </c>
      <c r="FH169" s="11">
        <v>7626.9912922787553</v>
      </c>
      <c r="FI169" s="11">
        <v>7708.5282679464317</v>
      </c>
      <c r="FJ169" s="11">
        <v>7753.2243081305114</v>
      </c>
      <c r="FK169" s="11">
        <v>7770.727020800693</v>
      </c>
      <c r="FL169" s="11">
        <v>7785.8427130197742</v>
      </c>
      <c r="FM169" s="11">
        <v>7790.8726572180394</v>
      </c>
      <c r="FN169" s="11">
        <v>7822.8834859325034</v>
      </c>
      <c r="FO169" s="11">
        <v>7843.4916671337442</v>
      </c>
      <c r="FP169" s="11">
        <v>7867.2870489900624</v>
      </c>
      <c r="FQ169" s="11">
        <v>7892.5119460124251</v>
      </c>
      <c r="FR169" s="11">
        <v>7903.0665430841527</v>
      </c>
      <c r="FS169" s="11">
        <v>7946.7648475887645</v>
      </c>
      <c r="FT169" s="11">
        <v>8018.3075624057001</v>
      </c>
      <c r="FU169" s="11">
        <v>8121.9949415549954</v>
      </c>
      <c r="FV169" s="11">
        <v>8262.337302274007</v>
      </c>
      <c r="FW169" s="11">
        <v>8307.6588504419014</v>
      </c>
      <c r="FX169" s="11">
        <v>8326.6948403146907</v>
      </c>
      <c r="FY169" s="11">
        <v>8347.9835987151655</v>
      </c>
      <c r="FZ169" s="11">
        <v>8366.4010466882592</v>
      </c>
      <c r="GA169" s="11">
        <v>8394.7204752196467</v>
      </c>
      <c r="GB169" s="11">
        <v>8416.8932218236132</v>
      </c>
      <c r="GC169" s="11">
        <v>8448.2855418021427</v>
      </c>
      <c r="GD169" s="11">
        <v>8482.29594277469</v>
      </c>
      <c r="GE169" s="11">
        <v>8507.0406122068271</v>
      </c>
      <c r="GF169" s="11">
        <v>8527.6489482684447</v>
      </c>
      <c r="GG169" s="11">
        <v>8540.6888726539109</v>
      </c>
      <c r="GH169" s="11">
        <v>8553.8254384199208</v>
      </c>
      <c r="GI169" s="11">
        <v>8557.3493192968999</v>
      </c>
      <c r="GJ169" s="11">
        <v>8566.9923121110405</v>
      </c>
      <c r="GK169" s="11">
        <v>8571.9295831934542</v>
      </c>
      <c r="GL169" s="11">
        <v>8586.6682764206962</v>
      </c>
      <c r="GM169" s="11">
        <v>8571.673130779056</v>
      </c>
      <c r="GN169" s="11">
        <v>8580.8404018779693</v>
      </c>
      <c r="GO169" s="11">
        <v>8588.5267302449938</v>
      </c>
      <c r="GP169" s="11">
        <v>8598.8259127690617</v>
      </c>
      <c r="GQ169" s="11">
        <v>8656.6908088961281</v>
      </c>
      <c r="GR169" s="11">
        <v>8775.5617836812289</v>
      </c>
      <c r="GS169" s="11">
        <v>8924.7398343209006</v>
      </c>
      <c r="GT169" s="11">
        <v>8988.6350510928587</v>
      </c>
      <c r="GU169" s="11">
        <v>9007.8707326090498</v>
      </c>
      <c r="GV169" s="11">
        <v>9033.1801867745835</v>
      </c>
      <c r="GW169" s="11">
        <v>9059.9538645243356</v>
      </c>
      <c r="GX169" s="11">
        <v>9087.4527323849234</v>
      </c>
      <c r="GY169" s="11">
        <v>9104.4205488006774</v>
      </c>
      <c r="GZ169" s="11">
        <v>9245.8816730751514</v>
      </c>
      <c r="HA169" s="11">
        <v>9266.198114900033</v>
      </c>
      <c r="HB169" s="11">
        <v>9281.5696380110803</v>
      </c>
      <c r="HC169" s="11">
        <v>9297.8689372818571</v>
      </c>
      <c r="HD169" s="11">
        <v>9309.9123409136027</v>
      </c>
      <c r="HE169" s="11">
        <v>9317.6174388699965</v>
      </c>
      <c r="HF169" s="11">
        <v>9308.9506980777369</v>
      </c>
      <c r="HG169" s="11">
        <v>9354.7681355523218</v>
      </c>
      <c r="HH169" s="11">
        <v>9360.2429200382467</v>
      </c>
      <c r="HI169" s="11">
        <v>9386.3776859316076</v>
      </c>
      <c r="HJ169" s="11">
        <v>9394.5983920356794</v>
      </c>
      <c r="HK169" s="11">
        <v>9384.1718077636069</v>
      </c>
      <c r="HL169" s="11">
        <v>9375.1202966660203</v>
      </c>
      <c r="HM169" s="11">
        <v>9326.9957260001993</v>
      </c>
      <c r="HN169" s="11">
        <v>9263.154319852827</v>
      </c>
      <c r="HO169" s="11">
        <v>9214.8678487643119</v>
      </c>
      <c r="HP169" s="11">
        <v>9228.3037670100366</v>
      </c>
      <c r="HQ169" s="11">
        <v>9217.5898651626776</v>
      </c>
      <c r="HR169" s="11">
        <v>9121.7581870377435</v>
      </c>
      <c r="HS169" s="11">
        <v>9126.2448676213335</v>
      </c>
      <c r="HT169" s="11">
        <v>9131.1167946520109</v>
      </c>
      <c r="HU169" s="11">
        <v>9091.2492977949842</v>
      </c>
      <c r="HV169" s="11">
        <v>9091.1584185882984</v>
      </c>
      <c r="HW169" s="11">
        <v>9095.2849495406044</v>
      </c>
      <c r="HX169" s="11">
        <v>9104.2121219488963</v>
      </c>
      <c r="HY169" s="11">
        <v>9115.3718846214251</v>
      </c>
      <c r="HZ169" s="11">
        <v>9124.8437885899657</v>
      </c>
      <c r="IA169" s="11">
        <v>9232.0538918381299</v>
      </c>
      <c r="IB169" s="11">
        <v>9351.8208637485695</v>
      </c>
      <c r="IC169" s="11">
        <v>9391.4631193586793</v>
      </c>
      <c r="ID169" s="11">
        <v>9431.5468739485277</v>
      </c>
      <c r="IE169" s="11">
        <v>9467.1058081361025</v>
      </c>
      <c r="IF169" s="11">
        <v>9499.6237154622831</v>
      </c>
      <c r="IG169" s="11">
        <v>9611.5586952053472</v>
      </c>
      <c r="IH169" s="11">
        <v>9640.7161539055451</v>
      </c>
      <c r="II169" s="11">
        <v>9680.3438585859913</v>
      </c>
      <c r="IJ169" s="11">
        <v>9715.3706996453657</v>
      </c>
      <c r="IK169" s="11">
        <v>9765.5698316750568</v>
      </c>
      <c r="IL169" s="11">
        <v>9803.8480412725003</v>
      </c>
      <c r="IM169" s="11">
        <v>9845.9714444727651</v>
      </c>
      <c r="IN169" s="11">
        <v>9908.8099833051638</v>
      </c>
      <c r="IO169" s="11">
        <v>10045.428942552529</v>
      </c>
      <c r="IP169" s="11">
        <v>10077.428277649497</v>
      </c>
      <c r="IQ169" s="11">
        <v>10077.230831730803</v>
      </c>
      <c r="IR169" s="11">
        <v>10128.161990281562</v>
      </c>
      <c r="IS169" s="11">
        <v>10192.685052360523</v>
      </c>
      <c r="IT169" s="11">
        <v>10230.680114703862</v>
      </c>
      <c r="IU169" s="11">
        <v>10252.750889827921</v>
      </c>
      <c r="IV169" s="11">
        <v>10269.647844898811</v>
      </c>
      <c r="IW169" s="11">
        <v>10275.333660508008</v>
      </c>
      <c r="IX169" s="11">
        <v>10285.431707399894</v>
      </c>
      <c r="IY169" s="11">
        <v>10305.799140096946</v>
      </c>
      <c r="IZ169" s="11">
        <v>10345.537830004287</v>
      </c>
      <c r="JA169" s="11">
        <v>10394.020899514753</v>
      </c>
      <c r="JB169" s="11">
        <v>10484.643490419128</v>
      </c>
      <c r="JC169" s="11">
        <v>10593.396067751373</v>
      </c>
      <c r="JD169" s="11">
        <v>10674.245249266929</v>
      </c>
      <c r="JE169" s="11">
        <v>10693.898019783672</v>
      </c>
      <c r="JF169" s="11">
        <v>10708.479231534873</v>
      </c>
      <c r="JG169" s="11">
        <v>10706.256177148727</v>
      </c>
      <c r="JH169" s="11">
        <v>10790.14067848171</v>
      </c>
      <c r="JI169" s="11">
        <v>10843.069447216936</v>
      </c>
      <c r="JJ169" s="11">
        <v>10852.673340819836</v>
      </c>
      <c r="JK169" s="11">
        <v>10822.267624944116</v>
      </c>
      <c r="JL169" s="11">
        <v>10869.41307995155</v>
      </c>
      <c r="JM169" s="11">
        <v>10866.750132592342</v>
      </c>
      <c r="JN169" s="11">
        <v>10820.938933672662</v>
      </c>
      <c r="JO169" s="11">
        <v>10942.874504374491</v>
      </c>
      <c r="JP169" s="11">
        <v>11044.366263108654</v>
      </c>
      <c r="JQ169" s="11">
        <v>11062.944181654142</v>
      </c>
      <c r="JR169" s="11">
        <v>11109.237349812311</v>
      </c>
      <c r="JS169" s="11">
        <v>11137.836497632621</v>
      </c>
      <c r="JT169" s="11">
        <v>11257.876847668931</v>
      </c>
      <c r="JU169" s="11">
        <v>11315.096383910512</v>
      </c>
      <c r="JV169" s="11">
        <v>11290.51089900865</v>
      </c>
      <c r="JW169" s="11">
        <v>11236.77465057287</v>
      </c>
      <c r="JX169" s="11">
        <v>11238.645118442921</v>
      </c>
      <c r="JY169" s="11">
        <v>11233.16624152648</v>
      </c>
      <c r="JZ169" s="11">
        <v>11222.038454767066</v>
      </c>
      <c r="KA169" s="11">
        <v>11214.481804397554</v>
      </c>
      <c r="KB169" s="11">
        <v>11209.481120580982</v>
      </c>
      <c r="KC169" s="11">
        <v>11195.865124579146</v>
      </c>
      <c r="KD169" s="11">
        <v>11180.684469195941</v>
      </c>
      <c r="KE169" s="11">
        <v>11177.822573002328</v>
      </c>
      <c r="KF169" s="11">
        <v>11186.372213107756</v>
      </c>
      <c r="KG169" s="11">
        <v>11187.620020035747</v>
      </c>
      <c r="KH169" s="11">
        <v>11201.711006317828</v>
      </c>
      <c r="KI169" s="11">
        <v>11200.412977258156</v>
      </c>
      <c r="KJ169" s="11">
        <v>11219.551450869329</v>
      </c>
      <c r="KK169" s="11">
        <v>11221.817005728533</v>
      </c>
      <c r="KL169" s="23"/>
      <c r="KM169" s="11">
        <f>SMALL(Tabela2[[#This Row],[1]:[285]],1)</f>
        <v>1.3841372492606752E-11</v>
      </c>
      <c r="KN169" s="11">
        <f>MATCH(Tabela2[[#This Row],[1° menor]],Tabela2[[#This Row],[1]:[285]],0)</f>
        <v>54</v>
      </c>
      <c r="KO16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0.74999994932894676</v>
      </c>
      <c r="KP169" s="11">
        <f>VLOOKUP(Tabela2[[#This Row],[Shape]],shape!A:D,4,0)+VLOOKUP(Tabela2[[#This Row],[Shape]]+1,shape!A:E,5,0)*Tabela2[[#This Row],[% avanc]]</f>
        <v>1016.4543789749463</v>
      </c>
      <c r="KQ169" s="15">
        <f>Tabela2[[#This Row],[8686,881807]]/Tabela2[[#Headers],[8686,881807]]</f>
        <v>0.11701026922639542</v>
      </c>
      <c r="KR169" s="11">
        <f>Tabela2[[#This Row],[8686,881807]]-KP168</f>
        <v>151.93213391287634</v>
      </c>
      <c r="KS169" s="11">
        <f>(Tabela2[[#This Row],[hora bus]]-H168)*86400</f>
        <v>41.999999759718776</v>
      </c>
      <c r="KT169" s="11">
        <f>Tabela2[[#This Row],[desloc]]/Tabela2[[#This Row],[seconds]]</f>
        <v>3.6174317805256493</v>
      </c>
      <c r="KU169" s="11">
        <f>Tabela2[[#This Row],[spd m/s]]*3.6</f>
        <v>13.022754409892338</v>
      </c>
      <c r="KV169" s="23"/>
      <c r="KW169" s="22">
        <f t="shared" si="36"/>
        <v>0</v>
      </c>
      <c r="KX169" s="23">
        <f t="shared" si="37"/>
        <v>0</v>
      </c>
      <c r="KY169" s="23">
        <f t="shared" si="38"/>
        <v>0</v>
      </c>
      <c r="KZ169" s="23">
        <f t="shared" si="39"/>
        <v>0</v>
      </c>
      <c r="LA169" s="23">
        <f t="shared" si="40"/>
        <v>0</v>
      </c>
      <c r="LB169" s="23">
        <f t="shared" si="41"/>
        <v>0</v>
      </c>
      <c r="LC169" s="23">
        <f t="shared" si="42"/>
        <v>0</v>
      </c>
      <c r="LD169" s="23">
        <f t="shared" si="43"/>
        <v>0</v>
      </c>
      <c r="LE169" s="23">
        <f t="shared" si="44"/>
        <v>1016.4543789749463</v>
      </c>
      <c r="LF169" s="22">
        <f t="shared" si="53"/>
        <v>0</v>
      </c>
      <c r="LG169" s="23">
        <f t="shared" si="45"/>
        <v>0</v>
      </c>
      <c r="LH169" s="23">
        <f t="shared" si="46"/>
        <v>0</v>
      </c>
      <c r="LI169" s="23">
        <f t="shared" si="47"/>
        <v>1016.4543789749463</v>
      </c>
      <c r="LJ169" s="23">
        <f t="shared" si="48"/>
        <v>8544.8116110658502</v>
      </c>
      <c r="LK169" s="23">
        <f t="shared" si="49"/>
        <v>0</v>
      </c>
      <c r="LL169" s="23">
        <f t="shared" si="50"/>
        <v>36</v>
      </c>
      <c r="LM169" s="23">
        <f t="shared" si="51"/>
        <v>0</v>
      </c>
      <c r="LN169" s="23">
        <f t="shared" si="52"/>
        <v>0</v>
      </c>
    </row>
    <row r="170" spans="1:326" x14ac:dyDescent="0.25">
      <c r="A170" s="22">
        <v>163</v>
      </c>
      <c r="B170" s="22">
        <v>1</v>
      </c>
      <c r="C170" s="23" t="s">
        <v>1468</v>
      </c>
      <c r="D170" s="22">
        <v>332</v>
      </c>
      <c r="E170" s="24">
        <v>0.93263888888888891</v>
      </c>
      <c r="F170" s="23" t="s">
        <v>721</v>
      </c>
      <c r="G170" s="23" t="b">
        <v>1</v>
      </c>
      <c r="H170" s="25">
        <v>43538.932627314818</v>
      </c>
      <c r="I170" s="26" t="s">
        <v>208</v>
      </c>
      <c r="J170" s="23" t="s">
        <v>209</v>
      </c>
      <c r="K170" s="11">
        <f>IF(AND(Tabela2[[#This Row],[hora bus]]=H169,Tabela2[[#This Row],[lat bus]]=I169,Tabela2[[#This Row],[lon bus]]=J169),1,0)</f>
        <v>0</v>
      </c>
      <c r="L170" s="23"/>
      <c r="M170" s="11">
        <v>321</v>
      </c>
      <c r="N170" s="11">
        <v>1843.1113403033617</v>
      </c>
      <c r="O170" s="11">
        <v>1839.7718651176019</v>
      </c>
      <c r="P170" s="11">
        <v>1834.1562428872123</v>
      </c>
      <c r="Q170" s="11">
        <v>1784.2734604844479</v>
      </c>
      <c r="R170" s="11">
        <v>1705.3580647686699</v>
      </c>
      <c r="S170" s="11">
        <v>1687.0948593700718</v>
      </c>
      <c r="T170" s="11">
        <v>1670.3220989368335</v>
      </c>
      <c r="U170" s="11">
        <v>1662.2051710317121</v>
      </c>
      <c r="V170" s="11">
        <v>1650.7925554184699</v>
      </c>
      <c r="W170" s="11">
        <v>1645.187721643621</v>
      </c>
      <c r="X170" s="11">
        <v>1640.6860206240185</v>
      </c>
      <c r="Y170" s="11">
        <v>1626.9569225548648</v>
      </c>
      <c r="Z170" s="11">
        <v>1623.9483504029638</v>
      </c>
      <c r="AA170" s="11">
        <v>1612.3391876380529</v>
      </c>
      <c r="AB170" s="11">
        <v>1609.7337508319567</v>
      </c>
      <c r="AC170" s="11">
        <v>1598.7579533994467</v>
      </c>
      <c r="AD170" s="11">
        <v>1578.1344765902347</v>
      </c>
      <c r="AE170" s="11">
        <v>1570.0262140430784</v>
      </c>
      <c r="AF170" s="11">
        <v>1496.8759427482241</v>
      </c>
      <c r="AG170" s="11">
        <v>1456.8252636557474</v>
      </c>
      <c r="AH170" s="11">
        <v>1425.3020518020373</v>
      </c>
      <c r="AI170" s="11">
        <v>1401.7992091924507</v>
      </c>
      <c r="AJ170" s="11">
        <v>1381.0177790391056</v>
      </c>
      <c r="AK170" s="11">
        <v>1366.2555289909424</v>
      </c>
      <c r="AL170" s="11">
        <v>1340.550564192951</v>
      </c>
      <c r="AM170" s="11">
        <v>1329.6102977827618</v>
      </c>
      <c r="AN170" s="11">
        <v>1313.4025063519621</v>
      </c>
      <c r="AO170" s="11">
        <v>1295.7800480245069</v>
      </c>
      <c r="AP170" s="11">
        <v>1281.6237747147995</v>
      </c>
      <c r="AQ170" s="11">
        <v>1278.1886149100121</v>
      </c>
      <c r="AR170" s="11">
        <v>1271.5257761162929</v>
      </c>
      <c r="AS170" s="11">
        <v>1256.2049558612912</v>
      </c>
      <c r="AT170" s="11">
        <v>1252.2243343544083</v>
      </c>
      <c r="AU170" s="11">
        <v>1250.97563211131</v>
      </c>
      <c r="AV170" s="11">
        <v>1234.2444512054315</v>
      </c>
      <c r="AW170" s="11">
        <v>1215.7914097393932</v>
      </c>
      <c r="AX170" s="11">
        <v>1199.9899306728712</v>
      </c>
      <c r="AY170" s="11">
        <v>1179.8206352303905</v>
      </c>
      <c r="AZ170" s="11">
        <v>1153.9195391000856</v>
      </c>
      <c r="BA170" s="11">
        <v>1120.8941357588217</v>
      </c>
      <c r="BB170" s="11">
        <v>1068.1083883192246</v>
      </c>
      <c r="BC170" s="11">
        <v>998.99615271868629</v>
      </c>
      <c r="BD170" s="11">
        <v>940.44014129828429</v>
      </c>
      <c r="BE170" s="11">
        <v>920.19245143871456</v>
      </c>
      <c r="BF170" s="11">
        <v>892.67584986816212</v>
      </c>
      <c r="BG170" s="11">
        <v>846.7576474507598</v>
      </c>
      <c r="BH170" s="11">
        <v>822.80732058897422</v>
      </c>
      <c r="BI170" s="11">
        <v>799.4297950963479</v>
      </c>
      <c r="BJ170" s="11">
        <v>767.17463909756918</v>
      </c>
      <c r="BK170" s="11">
        <v>683.08316448437654</v>
      </c>
      <c r="BL170" s="11">
        <v>416.03358884616557</v>
      </c>
      <c r="BM170" s="11">
        <v>234.63180327366439</v>
      </c>
      <c r="BN170" s="11">
        <v>180.49755569612191</v>
      </c>
      <c r="BO170" s="11">
        <v>50.227203460690262</v>
      </c>
      <c r="BP170" s="11">
        <v>25.41876510761719</v>
      </c>
      <c r="BQ170" s="11">
        <v>4.8956394493870903E-12</v>
      </c>
      <c r="BR170" s="11">
        <v>76.23685711837777</v>
      </c>
      <c r="BS170" s="11">
        <v>179.26839160061581</v>
      </c>
      <c r="BT170" s="11">
        <v>219.36172928630853</v>
      </c>
      <c r="BU170" s="11">
        <v>252.10541902784433</v>
      </c>
      <c r="BV170" s="11">
        <v>339.55309444033264</v>
      </c>
      <c r="BW170" s="11">
        <v>358.59402562196237</v>
      </c>
      <c r="BX170" s="11">
        <v>464.99251822000133</v>
      </c>
      <c r="BY170" s="11">
        <v>525.22081372189018</v>
      </c>
      <c r="BZ170" s="11">
        <v>640.87204076262469</v>
      </c>
      <c r="CA170" s="11">
        <v>671.80433182755144</v>
      </c>
      <c r="CB170" s="11">
        <v>715.42212959099118</v>
      </c>
      <c r="CC170" s="11">
        <v>777.25977706207084</v>
      </c>
      <c r="CD170" s="11">
        <v>897.73355196643001</v>
      </c>
      <c r="CE170" s="11">
        <v>991.98997229133511</v>
      </c>
      <c r="CF170" s="11">
        <v>1085.3418164609227</v>
      </c>
      <c r="CG170" s="11">
        <v>1169.2274125964445</v>
      </c>
      <c r="CH170" s="11">
        <v>1363.9122814630491</v>
      </c>
      <c r="CI170" s="11">
        <v>1441.5389692951164</v>
      </c>
      <c r="CJ170" s="11">
        <v>1633.3310739763522</v>
      </c>
      <c r="CK170" s="11">
        <v>1708.3481427386409</v>
      </c>
      <c r="CL170" s="11">
        <v>1798.6212296039014</v>
      </c>
      <c r="CM170" s="11">
        <v>1826.5952972593682</v>
      </c>
      <c r="CN170" s="11">
        <v>1875.0536817798754</v>
      </c>
      <c r="CO170" s="11">
        <v>1934.0810401851363</v>
      </c>
      <c r="CP170" s="11">
        <v>2015.8428366505884</v>
      </c>
      <c r="CQ170" s="11">
        <v>2068.5870500521714</v>
      </c>
      <c r="CR170" s="11">
        <v>2265.0233166677435</v>
      </c>
      <c r="CS170" s="11">
        <v>2443.2948438139338</v>
      </c>
      <c r="CT170" s="11">
        <v>2517.5572366726269</v>
      </c>
      <c r="CU170" s="11">
        <v>2545.7931855535203</v>
      </c>
      <c r="CV170" s="11">
        <v>2587.242219353252</v>
      </c>
      <c r="CW170" s="11">
        <v>2685.6358727433494</v>
      </c>
      <c r="CX170" s="11">
        <v>2813.4210303759455</v>
      </c>
      <c r="CY170" s="11">
        <v>2874.738283681902</v>
      </c>
      <c r="CZ170" s="11">
        <v>2931.6123540457424</v>
      </c>
      <c r="DA170" s="11">
        <v>2982.3404982698644</v>
      </c>
      <c r="DB170" s="11">
        <v>3032.0482719470169</v>
      </c>
      <c r="DC170" s="11">
        <v>3083.4827557227118</v>
      </c>
      <c r="DD170" s="11">
        <v>3174.9643875787983</v>
      </c>
      <c r="DE170" s="11">
        <v>3186.0379007519214</v>
      </c>
      <c r="DF170" s="11">
        <v>3215.236157858687</v>
      </c>
      <c r="DG170" s="11">
        <v>3224.6358269740404</v>
      </c>
      <c r="DH170" s="11">
        <v>3265.4354364882106</v>
      </c>
      <c r="DI170" s="11">
        <v>3298.3733702812565</v>
      </c>
      <c r="DJ170" s="11">
        <v>3340.9199367563097</v>
      </c>
      <c r="DK170" s="11">
        <v>3380.2228990228127</v>
      </c>
      <c r="DL170" s="11">
        <v>3707.4408890309765</v>
      </c>
      <c r="DM170" s="11">
        <v>3825.2275901793519</v>
      </c>
      <c r="DN170" s="11">
        <v>3905.1575715479321</v>
      </c>
      <c r="DO170" s="11">
        <v>3994.5031942591108</v>
      </c>
      <c r="DP170" s="11">
        <v>4024.639160176504</v>
      </c>
      <c r="DQ170" s="11">
        <v>4105.5134074772641</v>
      </c>
      <c r="DR170" s="11">
        <v>4120.6485060480827</v>
      </c>
      <c r="DS170" s="11">
        <v>4131.0485164800502</v>
      </c>
      <c r="DT170" s="11">
        <v>4142.1377375313195</v>
      </c>
      <c r="DU170" s="11">
        <v>4155.2066752459386</v>
      </c>
      <c r="DV170" s="11">
        <v>4157.5936539716395</v>
      </c>
      <c r="DW170" s="11">
        <v>4156.2014651162353</v>
      </c>
      <c r="DX170" s="11">
        <v>4095.5668610485877</v>
      </c>
      <c r="DY170" s="11">
        <v>4192.8526461079555</v>
      </c>
      <c r="DZ170" s="11">
        <v>4196.7267624625474</v>
      </c>
      <c r="EA170" s="11">
        <v>4222.7416910537813</v>
      </c>
      <c r="EB170" s="11">
        <v>4358.0399291906542</v>
      </c>
      <c r="EC170" s="11">
        <v>4390.5829047191237</v>
      </c>
      <c r="ED170" s="11">
        <v>4576.5359451628638</v>
      </c>
      <c r="EE170" s="11">
        <v>4646.5989694806731</v>
      </c>
      <c r="EF170" s="11">
        <v>4871.5989775288663</v>
      </c>
      <c r="EG170" s="11">
        <v>5046.3994352385625</v>
      </c>
      <c r="EH170" s="11">
        <v>5196.7849883902572</v>
      </c>
      <c r="EI170" s="11">
        <v>5314.717198774053</v>
      </c>
      <c r="EJ170" s="11">
        <v>5378.3222253530075</v>
      </c>
      <c r="EK170" s="11">
        <v>5426.1274720812735</v>
      </c>
      <c r="EL170" s="11">
        <v>5502.2272879324837</v>
      </c>
      <c r="EM170" s="11">
        <v>5508.5972179611517</v>
      </c>
      <c r="EN170" s="11">
        <v>5589.8190621611757</v>
      </c>
      <c r="EO170" s="11">
        <v>5679.9821064074476</v>
      </c>
      <c r="EP170" s="11">
        <v>5724.2676307295396</v>
      </c>
      <c r="EQ170" s="11">
        <v>5863.1122645014275</v>
      </c>
      <c r="ER170" s="11">
        <v>5937.0592422532964</v>
      </c>
      <c r="ES170" s="11">
        <v>6073.7720059177836</v>
      </c>
      <c r="ET170" s="11">
        <v>6137.981781662289</v>
      </c>
      <c r="EU170" s="11">
        <v>6213.8560859287354</v>
      </c>
      <c r="EV170" s="11">
        <v>6276.9055847096452</v>
      </c>
      <c r="EW170" s="11">
        <v>6346.6995799515234</v>
      </c>
      <c r="EX170" s="11">
        <v>6594.6255854646006</v>
      </c>
      <c r="EY170" s="11">
        <v>6676.6258307104654</v>
      </c>
      <c r="EZ170" s="11">
        <v>6847.8250869502135</v>
      </c>
      <c r="FA170" s="11">
        <v>7014.4906133103395</v>
      </c>
      <c r="FB170" s="11">
        <v>7097.6597614858147</v>
      </c>
      <c r="FC170" s="11">
        <v>7139.3348915937086</v>
      </c>
      <c r="FD170" s="11">
        <v>7194.3335053571</v>
      </c>
      <c r="FE170" s="11">
        <v>7318.873438568171</v>
      </c>
      <c r="FF170" s="11">
        <v>7491.9634574218062</v>
      </c>
      <c r="FG170" s="11">
        <v>7516.8258153630486</v>
      </c>
      <c r="FH170" s="11">
        <v>7561.1326643269249</v>
      </c>
      <c r="FI170" s="11">
        <v>7642.690750708638</v>
      </c>
      <c r="FJ170" s="11">
        <v>7687.3384518209887</v>
      </c>
      <c r="FK170" s="11">
        <v>7704.7814932062784</v>
      </c>
      <c r="FL170" s="11">
        <v>7719.8348671064396</v>
      </c>
      <c r="FM170" s="11">
        <v>7724.7222313324555</v>
      </c>
      <c r="FN170" s="11">
        <v>7756.5607048649472</v>
      </c>
      <c r="FO170" s="11">
        <v>7777.0541977077091</v>
      </c>
      <c r="FP170" s="11">
        <v>7800.7452338170524</v>
      </c>
      <c r="FQ170" s="11">
        <v>7825.8966210742719</v>
      </c>
      <c r="FR170" s="11">
        <v>7836.3517468631289</v>
      </c>
      <c r="FS170" s="11">
        <v>7879.9186311441472</v>
      </c>
      <c r="FT170" s="11">
        <v>7951.3816438152126</v>
      </c>
      <c r="FU170" s="11">
        <v>8055.0987427245327</v>
      </c>
      <c r="FV170" s="11">
        <v>8195.590490263472</v>
      </c>
      <c r="FW170" s="11">
        <v>8241.0755719233457</v>
      </c>
      <c r="FX170" s="11">
        <v>8260.2448768745071</v>
      </c>
      <c r="FY170" s="11">
        <v>8281.646897923225</v>
      </c>
      <c r="FZ170" s="11">
        <v>8300.152750946987</v>
      </c>
      <c r="GA170" s="11">
        <v>8328.5305295808939</v>
      </c>
      <c r="GB170" s="11">
        <v>8350.7333053256389</v>
      </c>
      <c r="GC170" s="11">
        <v>8382.1318729387749</v>
      </c>
      <c r="GD170" s="11">
        <v>8416.1311248067832</v>
      </c>
      <c r="GE170" s="11">
        <v>8440.8657100513865</v>
      </c>
      <c r="GF170" s="11">
        <v>8461.4658881268388</v>
      </c>
      <c r="GG170" s="11">
        <v>8474.5224130509523</v>
      </c>
      <c r="GH170" s="11">
        <v>8487.685481805911</v>
      </c>
      <c r="GI170" s="11">
        <v>8491.2520475978472</v>
      </c>
      <c r="GJ170" s="11">
        <v>8500.9882499861724</v>
      </c>
      <c r="GK170" s="11">
        <v>8506.0656112670931</v>
      </c>
      <c r="GL170" s="11">
        <v>8520.8944213200648</v>
      </c>
      <c r="GM170" s="11">
        <v>8506.0105058246845</v>
      </c>
      <c r="GN170" s="11">
        <v>8515.3526313887996</v>
      </c>
      <c r="GO170" s="11">
        <v>8523.1993996417277</v>
      </c>
      <c r="GP170" s="11">
        <v>8533.7790453778562</v>
      </c>
      <c r="GQ170" s="11">
        <v>8592.0697719822529</v>
      </c>
      <c r="GR170" s="11">
        <v>8711.4132639159143</v>
      </c>
      <c r="GS170" s="11">
        <v>8860.9305058701048</v>
      </c>
      <c r="GT170" s="11">
        <v>8924.9557624443441</v>
      </c>
      <c r="GU170" s="11">
        <v>8944.2343792555184</v>
      </c>
      <c r="GV170" s="11">
        <v>8969.557496941452</v>
      </c>
      <c r="GW170" s="11">
        <v>8996.32275517587</v>
      </c>
      <c r="GX170" s="11">
        <v>9023.7934569592526</v>
      </c>
      <c r="GY170" s="11">
        <v>9040.5315676476384</v>
      </c>
      <c r="GZ170" s="11">
        <v>9181.7514936220614</v>
      </c>
      <c r="HA170" s="11">
        <v>9202.0192495186857</v>
      </c>
      <c r="HB170" s="11">
        <v>9217.3675435528512</v>
      </c>
      <c r="HC170" s="11">
        <v>9233.6553894165572</v>
      </c>
      <c r="HD170" s="11">
        <v>9245.6886287555535</v>
      </c>
      <c r="HE170" s="11">
        <v>9253.3700773824912</v>
      </c>
      <c r="HF170" s="11">
        <v>9245.0223833397013</v>
      </c>
      <c r="HG170" s="11">
        <v>9291.4090917236135</v>
      </c>
      <c r="HH170" s="11">
        <v>9297.3599394222692</v>
      </c>
      <c r="HI170" s="11">
        <v>9323.8631917303919</v>
      </c>
      <c r="HJ170" s="11">
        <v>9332.2951288581153</v>
      </c>
      <c r="HK170" s="11">
        <v>9322.0881788832503</v>
      </c>
      <c r="HL170" s="11">
        <v>9313.2835041328035</v>
      </c>
      <c r="HM170" s="11">
        <v>9265.4996888416299</v>
      </c>
      <c r="HN170" s="11">
        <v>9202.1899232334745</v>
      </c>
      <c r="HO170" s="11">
        <v>9154.5028377919007</v>
      </c>
      <c r="HP170" s="11">
        <v>9168.2981926734083</v>
      </c>
      <c r="HQ170" s="11">
        <v>9157.7188748707686</v>
      </c>
      <c r="HR170" s="11">
        <v>9062.3676102473473</v>
      </c>
      <c r="HS170" s="11">
        <v>9067.4207077087412</v>
      </c>
      <c r="HT170" s="11">
        <v>9072.4946957573538</v>
      </c>
      <c r="HU170" s="11">
        <v>9032.876821100037</v>
      </c>
      <c r="HV170" s="11">
        <v>9033.1185601496563</v>
      </c>
      <c r="HW170" s="11">
        <v>9037.4906470908645</v>
      </c>
      <c r="HX170" s="11">
        <v>9046.6465015317517</v>
      </c>
      <c r="HY170" s="11">
        <v>9058.0676924672916</v>
      </c>
      <c r="HZ170" s="11">
        <v>9068.099599452411</v>
      </c>
      <c r="IA170" s="11">
        <v>9176.1263308812649</v>
      </c>
      <c r="IB170" s="11">
        <v>9296.4389351305963</v>
      </c>
      <c r="IC170" s="11">
        <v>9336.3662458582985</v>
      </c>
      <c r="ID170" s="11">
        <v>9376.723389187704</v>
      </c>
      <c r="IE170" s="11">
        <v>9412.5530471784859</v>
      </c>
      <c r="IF170" s="11">
        <v>9445.5205969926246</v>
      </c>
      <c r="IG170" s="11">
        <v>9557.8340972957631</v>
      </c>
      <c r="IH170" s="11">
        <v>9587.1366741262318</v>
      </c>
      <c r="II170" s="11">
        <v>9626.8949892036217</v>
      </c>
      <c r="IJ170" s="11">
        <v>9662.0269629117611</v>
      </c>
      <c r="IK170" s="11">
        <v>9712.2850389885371</v>
      </c>
      <c r="IL170" s="11">
        <v>9750.5937365666014</v>
      </c>
      <c r="IM170" s="11">
        <v>9792.7586183997228</v>
      </c>
      <c r="IN170" s="11">
        <v>9855.6713556756331</v>
      </c>
      <c r="IO170" s="11">
        <v>9992.3719868810895</v>
      </c>
      <c r="IP170" s="11">
        <v>10024.40061853195</v>
      </c>
      <c r="IQ170" s="11">
        <v>10024.265808390066</v>
      </c>
      <c r="IR170" s="11">
        <v>10075.34758302599</v>
      </c>
      <c r="IS170" s="11">
        <v>10140.008534052527</v>
      </c>
      <c r="IT170" s="11">
        <v>10178.075992171227</v>
      </c>
      <c r="IU170" s="11">
        <v>10200.190844448243</v>
      </c>
      <c r="IV170" s="11">
        <v>10217.114496186772</v>
      </c>
      <c r="IW170" s="11">
        <v>10222.817023477633</v>
      </c>
      <c r="IX170" s="11">
        <v>10232.941315471215</v>
      </c>
      <c r="IY170" s="11">
        <v>10253.35323294525</v>
      </c>
      <c r="IZ170" s="11">
        <v>10293.157206668968</v>
      </c>
      <c r="JA170" s="11">
        <v>10341.73730676406</v>
      </c>
      <c r="JB170" s="11">
        <v>10432.46210728412</v>
      </c>
      <c r="JC170" s="11">
        <v>10541.237727715674</v>
      </c>
      <c r="JD170" s="11">
        <v>10622.041683859516</v>
      </c>
      <c r="JE170" s="11">
        <v>10641.640455126884</v>
      </c>
      <c r="JF170" s="11">
        <v>10656.159940232497</v>
      </c>
      <c r="JG170" s="11">
        <v>10653.639183764994</v>
      </c>
      <c r="JH170" s="11">
        <v>10737.526703213063</v>
      </c>
      <c r="JI170" s="11">
        <v>10790.777314511395</v>
      </c>
      <c r="JJ170" s="11">
        <v>10800.447518934599</v>
      </c>
      <c r="JK170" s="11">
        <v>10770.291167461412</v>
      </c>
      <c r="JL170" s="11">
        <v>10817.689799595315</v>
      </c>
      <c r="JM170" s="11">
        <v>10815.102635692254</v>
      </c>
      <c r="JN170" s="11">
        <v>10769.947970007988</v>
      </c>
      <c r="JO170" s="11">
        <v>10892.880316450077</v>
      </c>
      <c r="JP170" s="11">
        <v>10994.873754351647</v>
      </c>
      <c r="JQ170" s="11">
        <v>11013.730313426484</v>
      </c>
      <c r="JR170" s="11">
        <v>11059.984726401135</v>
      </c>
      <c r="JS170" s="11">
        <v>11087.936373333165</v>
      </c>
      <c r="JT170" s="11">
        <v>11207.312391309422</v>
      </c>
      <c r="JU170" s="11">
        <v>11264.302772438888</v>
      </c>
      <c r="JV170" s="11">
        <v>11239.735467258759</v>
      </c>
      <c r="JW170" s="11">
        <v>11185.817577826423</v>
      </c>
      <c r="JX170" s="11">
        <v>11187.422218304997</v>
      </c>
      <c r="JY170" s="11">
        <v>11181.825633980736</v>
      </c>
      <c r="JZ170" s="11">
        <v>11170.591984340572</v>
      </c>
      <c r="KA170" s="11">
        <v>11162.928955883133</v>
      </c>
      <c r="KB170" s="11">
        <v>11157.845123845364</v>
      </c>
      <c r="KC170" s="11">
        <v>11144.130868918031</v>
      </c>
      <c r="KD170" s="11">
        <v>11128.92024239172</v>
      </c>
      <c r="KE170" s="11">
        <v>11126.132430800653</v>
      </c>
      <c r="KF170" s="11">
        <v>11134.749844443229</v>
      </c>
      <c r="KG170" s="11">
        <v>11136.084018306345</v>
      </c>
      <c r="KH170" s="11">
        <v>11150.257839213902</v>
      </c>
      <c r="KI170" s="11">
        <v>11149.056852327862</v>
      </c>
      <c r="KJ170" s="11">
        <v>11168.283294008625</v>
      </c>
      <c r="KK170" s="11">
        <v>11170.579676318144</v>
      </c>
      <c r="KL170" s="23"/>
      <c r="KM170" s="11">
        <f>SMALL(Tabela2[[#This Row],[1]:[285]],1)</f>
        <v>4.8956394493870903E-12</v>
      </c>
      <c r="KN170" s="11">
        <f>MATCH(Tabela2[[#This Row],[1° menor]],Tabela2[[#This Row],[1]:[285]],0)</f>
        <v>56</v>
      </c>
      <c r="KO17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0.24999997104729357</v>
      </c>
      <c r="KP170" s="11">
        <f>VLOOKUP(Tabela2[[#This Row],[Shape]],shape!A:D,4,0)+VLOOKUP(Tabela2[[#This Row],[Shape]]+1,shape!A:E,5,0)*Tabela2[[#This Row],[% avanc]]</f>
        <v>1057.8668646258182</v>
      </c>
      <c r="KQ170" s="15">
        <f>Tabela2[[#This Row],[8686,881807]]/Tabela2[[#Headers],[8686,881807]]</f>
        <v>0.12177751328139121</v>
      </c>
      <c r="KR170" s="11">
        <f>Tabela2[[#This Row],[8686,881807]]-KP169</f>
        <v>41.412485650871872</v>
      </c>
      <c r="KS170" s="11">
        <f>(Tabela2[[#This Row],[hora bus]]-H169)*86400</f>
        <v>21.000000508502126</v>
      </c>
      <c r="KT170" s="11">
        <f>Tabela2[[#This Row],[desloc]]/Tabela2[[#This Row],[seconds]]</f>
        <v>1.972023078480664</v>
      </c>
      <c r="KU170" s="11">
        <f>Tabela2[[#This Row],[spd m/s]]*3.6</f>
        <v>7.0992830825303903</v>
      </c>
      <c r="KV170" s="23"/>
      <c r="KW170" s="22">
        <f t="shared" si="36"/>
        <v>0</v>
      </c>
      <c r="KX170" s="23">
        <f t="shared" si="37"/>
        <v>0</v>
      </c>
      <c r="KY170" s="23">
        <f t="shared" si="38"/>
        <v>0</v>
      </c>
      <c r="KZ170" s="23">
        <f t="shared" si="39"/>
        <v>0</v>
      </c>
      <c r="LA170" s="23">
        <f t="shared" si="40"/>
        <v>0</v>
      </c>
      <c r="LB170" s="23">
        <f t="shared" si="41"/>
        <v>0</v>
      </c>
      <c r="LC170" s="23">
        <f t="shared" si="42"/>
        <v>0</v>
      </c>
      <c r="LD170" s="23">
        <f t="shared" si="43"/>
        <v>0</v>
      </c>
      <c r="LE170" s="23">
        <f t="shared" si="44"/>
        <v>1057.8668646258182</v>
      </c>
      <c r="LF170" s="22">
        <f t="shared" si="53"/>
        <v>0</v>
      </c>
      <c r="LG170" s="23">
        <f t="shared" si="45"/>
        <v>0</v>
      </c>
      <c r="LH170" s="23">
        <f t="shared" si="46"/>
        <v>0</v>
      </c>
      <c r="LI170" s="23">
        <f t="shared" si="47"/>
        <v>1057.8668646258182</v>
      </c>
      <c r="LJ170" s="23">
        <f t="shared" si="48"/>
        <v>8544.8116110658502</v>
      </c>
      <c r="LK170" s="23">
        <f t="shared" si="49"/>
        <v>0</v>
      </c>
      <c r="LL170" s="23">
        <f t="shared" si="50"/>
        <v>35</v>
      </c>
      <c r="LM170" s="23">
        <f t="shared" si="51"/>
        <v>0</v>
      </c>
      <c r="LN170" s="23">
        <f t="shared" si="52"/>
        <v>0</v>
      </c>
    </row>
    <row r="171" spans="1:326" x14ac:dyDescent="0.25">
      <c r="A171" s="22">
        <v>164</v>
      </c>
      <c r="B171" s="22">
        <v>1</v>
      </c>
      <c r="C171" s="23" t="s">
        <v>1469</v>
      </c>
      <c r="D171" s="22">
        <v>332</v>
      </c>
      <c r="E171" s="24">
        <v>0.93263888888888891</v>
      </c>
      <c r="F171" s="23" t="s">
        <v>721</v>
      </c>
      <c r="G171" s="23" t="b">
        <v>1</v>
      </c>
      <c r="H171" s="25">
        <v>43538.932986111111</v>
      </c>
      <c r="I171" s="26" t="s">
        <v>210</v>
      </c>
      <c r="J171" s="23" t="s">
        <v>211</v>
      </c>
      <c r="K171" s="11">
        <f>IF(AND(Tabela2[[#This Row],[hora bus]]=H170,Tabela2[[#This Row],[lat bus]]=I170,Tabela2[[#This Row],[lon bus]]=J170),1,0)</f>
        <v>0</v>
      </c>
      <c r="L171" s="23"/>
      <c r="M171" s="11">
        <v>323</v>
      </c>
      <c r="N171" s="11">
        <v>2168.7266442351524</v>
      </c>
      <c r="O171" s="11">
        <v>2165.5105875899681</v>
      </c>
      <c r="P171" s="11">
        <v>2160.0253696983</v>
      </c>
      <c r="Q171" s="11">
        <v>2110.4416738406153</v>
      </c>
      <c r="R171" s="11">
        <v>2031.8716120499239</v>
      </c>
      <c r="S171" s="11">
        <v>2013.7638865517665</v>
      </c>
      <c r="T171" s="11">
        <v>1997.0726072516163</v>
      </c>
      <c r="U171" s="11">
        <v>1989.0292474703065</v>
      </c>
      <c r="V171" s="11">
        <v>1977.6841634829457</v>
      </c>
      <c r="W171" s="11">
        <v>1972.1424295364814</v>
      </c>
      <c r="X171" s="11">
        <v>1967.6800109098731</v>
      </c>
      <c r="Y171" s="11">
        <v>1953.9701890718572</v>
      </c>
      <c r="Z171" s="11">
        <v>1950.9450272073391</v>
      </c>
      <c r="AA171" s="11">
        <v>1939.2653613774155</v>
      </c>
      <c r="AB171" s="11">
        <v>1936.5809102034927</v>
      </c>
      <c r="AC171" s="11">
        <v>1925.527113450252</v>
      </c>
      <c r="AD171" s="11">
        <v>1904.8043853414183</v>
      </c>
      <c r="AE171" s="11">
        <v>1896.6203234645693</v>
      </c>
      <c r="AF171" s="11">
        <v>1823.4180641998298</v>
      </c>
      <c r="AG171" s="11">
        <v>1783.3255685308279</v>
      </c>
      <c r="AH171" s="11">
        <v>1751.7252901945665</v>
      </c>
      <c r="AI171" s="11">
        <v>1728.1064975287838</v>
      </c>
      <c r="AJ171" s="11">
        <v>1707.2124938103291</v>
      </c>
      <c r="AK171" s="11">
        <v>1692.3493331418238</v>
      </c>
      <c r="AL171" s="11">
        <v>1666.5175945251121</v>
      </c>
      <c r="AM171" s="11">
        <v>1655.4695987716875</v>
      </c>
      <c r="AN171" s="11">
        <v>1639.2779966588762</v>
      </c>
      <c r="AO171" s="11">
        <v>1621.8212923078352</v>
      </c>
      <c r="AP171" s="11">
        <v>1607.9241113775759</v>
      </c>
      <c r="AQ171" s="11">
        <v>1604.6754788042165</v>
      </c>
      <c r="AR171" s="11">
        <v>1598.1249836527709</v>
      </c>
      <c r="AS171" s="11">
        <v>1582.9631477266016</v>
      </c>
      <c r="AT171" s="11">
        <v>1579.1253522525055</v>
      </c>
      <c r="AU171" s="11">
        <v>1577.9351631933666</v>
      </c>
      <c r="AV171" s="11">
        <v>1561.2438928961062</v>
      </c>
      <c r="AW171" s="11">
        <v>1542.7770394506269</v>
      </c>
      <c r="AX171" s="11">
        <v>1526.8579938292066</v>
      </c>
      <c r="AY171" s="11">
        <v>1506.551644795255</v>
      </c>
      <c r="AZ171" s="11">
        <v>1480.5302466629473</v>
      </c>
      <c r="BA171" s="11">
        <v>1447.4076289999907</v>
      </c>
      <c r="BB171" s="11">
        <v>1394.6025089657458</v>
      </c>
      <c r="BC171" s="11">
        <v>1325.7293648217208</v>
      </c>
      <c r="BD171" s="11">
        <v>1267.4298516573967</v>
      </c>
      <c r="BE171" s="11">
        <v>1247.213920394267</v>
      </c>
      <c r="BF171" s="11">
        <v>1219.6979268156206</v>
      </c>
      <c r="BG171" s="11">
        <v>1173.7720668996276</v>
      </c>
      <c r="BH171" s="11">
        <v>1149.7950255563644</v>
      </c>
      <c r="BI171" s="11">
        <v>1126.389547656983</v>
      </c>
      <c r="BJ171" s="11">
        <v>1094.1082009460672</v>
      </c>
      <c r="BK171" s="11">
        <v>1010.0168161546371</v>
      </c>
      <c r="BL171" s="11">
        <v>742.99683169699711</v>
      </c>
      <c r="BM171" s="11">
        <v>561.59108958421893</v>
      </c>
      <c r="BN171" s="11">
        <v>507.42778239766898</v>
      </c>
      <c r="BO171" s="11">
        <v>377.14034833779704</v>
      </c>
      <c r="BP171" s="11">
        <v>352.33737450129479</v>
      </c>
      <c r="BQ171" s="11">
        <v>250.90735495516964</v>
      </c>
      <c r="BR171" s="11">
        <v>149.02237606777081</v>
      </c>
      <c r="BS171" s="11">
        <v>111.52248656341401</v>
      </c>
      <c r="BT171" s="11">
        <v>73.908812355752843</v>
      </c>
      <c r="BU171" s="11">
        <v>5.6682836202526232E-10</v>
      </c>
      <c r="BV171" s="11">
        <v>30.168519214111605</v>
      </c>
      <c r="BW171" s="11">
        <v>58.12769336741772</v>
      </c>
      <c r="BX171" s="11">
        <v>183.34743835441495</v>
      </c>
      <c r="BY171" s="11">
        <v>284.60558436868621</v>
      </c>
      <c r="BZ171" s="11">
        <v>426.37074266350965</v>
      </c>
      <c r="CA171" s="11">
        <v>462.59620925454112</v>
      </c>
      <c r="CB171" s="11">
        <v>506.3671488416727</v>
      </c>
      <c r="CC171" s="11">
        <v>566.90085885132942</v>
      </c>
      <c r="CD171" s="11">
        <v>685.08108604356585</v>
      </c>
      <c r="CE171" s="11">
        <v>775.90288804131933</v>
      </c>
      <c r="CF171" s="11">
        <v>865.11089391548205</v>
      </c>
      <c r="CG171" s="11">
        <v>944.1401472315996</v>
      </c>
      <c r="CH171" s="11">
        <v>1134.983915655027</v>
      </c>
      <c r="CI171" s="11">
        <v>1209.8751746845207</v>
      </c>
      <c r="CJ171" s="11">
        <v>1399.0308249837724</v>
      </c>
      <c r="CK171" s="11">
        <v>1473.0831631660358</v>
      </c>
      <c r="CL171" s="11">
        <v>1562.8650866789028</v>
      </c>
      <c r="CM171" s="11">
        <v>1590.2529451312621</v>
      </c>
      <c r="CN171" s="11">
        <v>1638.0228674109148</v>
      </c>
      <c r="CO171" s="11">
        <v>1696.5269644561818</v>
      </c>
      <c r="CP171" s="11">
        <v>1777.6902400168406</v>
      </c>
      <c r="CQ171" s="11">
        <v>1828.9707015047079</v>
      </c>
      <c r="CR171" s="11">
        <v>2023.5247717232094</v>
      </c>
      <c r="CS171" s="11">
        <v>2200.926303348806</v>
      </c>
      <c r="CT171" s="11">
        <v>2275.0487392348723</v>
      </c>
      <c r="CU171" s="11">
        <v>2303.2064302382919</v>
      </c>
      <c r="CV171" s="11">
        <v>2344.295796835685</v>
      </c>
      <c r="CW171" s="11">
        <v>2442.0531146931239</v>
      </c>
      <c r="CX171" s="11">
        <v>2569.3835326677258</v>
      </c>
      <c r="CY171" s="11">
        <v>2630.5206257583914</v>
      </c>
      <c r="CZ171" s="11">
        <v>2687.6002711222663</v>
      </c>
      <c r="DA171" s="11">
        <v>2738.9143375766021</v>
      </c>
      <c r="DB171" s="11">
        <v>2789.7632970617701</v>
      </c>
      <c r="DC171" s="11">
        <v>2843.3575670159767</v>
      </c>
      <c r="DD171" s="11">
        <v>2936.3654464611532</v>
      </c>
      <c r="DE171" s="11">
        <v>2948.0179190065414</v>
      </c>
      <c r="DF171" s="11">
        <v>2977.9258941536004</v>
      </c>
      <c r="DG171" s="11">
        <v>2988.7183108486711</v>
      </c>
      <c r="DH171" s="11">
        <v>3032.10153801252</v>
      </c>
      <c r="DI171" s="11">
        <v>3068.1205274706108</v>
      </c>
      <c r="DJ171" s="11">
        <v>3109.9332903349418</v>
      </c>
      <c r="DK171" s="11">
        <v>3138.8919502383951</v>
      </c>
      <c r="DL171" s="11">
        <v>3455.923651206961</v>
      </c>
      <c r="DM171" s="11">
        <v>3570.3835202041932</v>
      </c>
      <c r="DN171" s="11">
        <v>3648.1927958271681</v>
      </c>
      <c r="DO171" s="11">
        <v>3736.1337636972262</v>
      </c>
      <c r="DP171" s="11">
        <v>3764.8016444921586</v>
      </c>
      <c r="DQ171" s="11">
        <v>3844.523587385981</v>
      </c>
      <c r="DR171" s="11">
        <v>3859.4237973714094</v>
      </c>
      <c r="DS171" s="11">
        <v>3869.6249588808137</v>
      </c>
      <c r="DT171" s="11">
        <v>3880.8896620464443</v>
      </c>
      <c r="DU171" s="11">
        <v>3894.4979729694287</v>
      </c>
      <c r="DV171" s="11">
        <v>3897.526288067701</v>
      </c>
      <c r="DW171" s="11">
        <v>3896.9181908559035</v>
      </c>
      <c r="DX171" s="11">
        <v>3840.9522588175764</v>
      </c>
      <c r="DY171" s="11">
        <v>3943.2170971161058</v>
      </c>
      <c r="DZ171" s="11">
        <v>3948.9255893968925</v>
      </c>
      <c r="EA171" s="11">
        <v>3974.7565495717363</v>
      </c>
      <c r="EB171" s="11">
        <v>4108.6134061549174</v>
      </c>
      <c r="EC171" s="11">
        <v>4140.3335962431229</v>
      </c>
      <c r="ED171" s="11">
        <v>4325.3331814217145</v>
      </c>
      <c r="EE171" s="11">
        <v>4397.1080372796641</v>
      </c>
      <c r="EF171" s="11">
        <v>4625.4872459193402</v>
      </c>
      <c r="EG171" s="11">
        <v>4802.8064545466332</v>
      </c>
      <c r="EH171" s="11">
        <v>4954.9799997345326</v>
      </c>
      <c r="EI171" s="11">
        <v>5073.7853795059309</v>
      </c>
      <c r="EJ171" s="11">
        <v>5137.5468489083369</v>
      </c>
      <c r="EK171" s="11">
        <v>5186.3831728812611</v>
      </c>
      <c r="EL171" s="11">
        <v>5263.6886474840321</v>
      </c>
      <c r="EM171" s="11">
        <v>5271.018323132871</v>
      </c>
      <c r="EN171" s="11">
        <v>5353.2062592045249</v>
      </c>
      <c r="EO171" s="11">
        <v>5443.3755838977877</v>
      </c>
      <c r="EP171" s="11">
        <v>5486.9501643993344</v>
      </c>
      <c r="EQ171" s="11">
        <v>5624.8430671137194</v>
      </c>
      <c r="ER171" s="11">
        <v>5697.8502701987136</v>
      </c>
      <c r="ES171" s="11">
        <v>5833.7736967025867</v>
      </c>
      <c r="ET171" s="11">
        <v>5897.5326273413148</v>
      </c>
      <c r="EU171" s="11">
        <v>5972.9309443921611</v>
      </c>
      <c r="EV171" s="11">
        <v>6035.4806790305247</v>
      </c>
      <c r="EW171" s="11">
        <v>6104.2211921518183</v>
      </c>
      <c r="EX171" s="11">
        <v>6351.0990630666656</v>
      </c>
      <c r="EY171" s="11">
        <v>6432.3353001857695</v>
      </c>
      <c r="EZ171" s="11">
        <v>6602.5796551516723</v>
      </c>
      <c r="FA171" s="11">
        <v>6768.8151367241708</v>
      </c>
      <c r="FB171" s="11">
        <v>6852.022385456451</v>
      </c>
      <c r="FC171" s="11">
        <v>6893.7464369870941</v>
      </c>
      <c r="FD171" s="11">
        <v>6948.8571856492763</v>
      </c>
      <c r="FE171" s="11">
        <v>7073.6738896081515</v>
      </c>
      <c r="FF171" s="11">
        <v>7246.9697152716344</v>
      </c>
      <c r="FG171" s="11">
        <v>7271.8696138387077</v>
      </c>
      <c r="FH171" s="11">
        <v>7316.3694621592322</v>
      </c>
      <c r="FI171" s="11">
        <v>7397.988258999535</v>
      </c>
      <c r="FJ171" s="11">
        <v>7442.4067574590517</v>
      </c>
      <c r="FK171" s="11">
        <v>7459.5783748076383</v>
      </c>
      <c r="FL171" s="11">
        <v>7474.3501340411858</v>
      </c>
      <c r="FM171" s="11">
        <v>7478.5988493031255</v>
      </c>
      <c r="FN171" s="11">
        <v>7509.6653597077948</v>
      </c>
      <c r="FO171" s="11">
        <v>7529.6421860399805</v>
      </c>
      <c r="FP171" s="11">
        <v>7552.8612125420732</v>
      </c>
      <c r="FQ171" s="11">
        <v>7577.6792637778717</v>
      </c>
      <c r="FR171" s="11">
        <v>7587.6823052331756</v>
      </c>
      <c r="FS171" s="11">
        <v>7630.6428388695185</v>
      </c>
      <c r="FT171" s="11">
        <v>7701.7147127980888</v>
      </c>
      <c r="FU171" s="11">
        <v>7805.5090111170603</v>
      </c>
      <c r="FV171" s="11">
        <v>7946.6194742080352</v>
      </c>
      <c r="FW171" s="11">
        <v>7992.812247651661</v>
      </c>
      <c r="FX171" s="11">
        <v>8012.5610218262646</v>
      </c>
      <c r="FY171" s="11">
        <v>8034.4542919625401</v>
      </c>
      <c r="FZ171" s="11">
        <v>8053.340077420532</v>
      </c>
      <c r="GA171" s="11">
        <v>8081.9643838833417</v>
      </c>
      <c r="GB171" s="11">
        <v>8104.2881416981509</v>
      </c>
      <c r="GC171" s="11">
        <v>8135.7006376960671</v>
      </c>
      <c r="GD171" s="11">
        <v>8169.6387227670011</v>
      </c>
      <c r="GE171" s="11">
        <v>8194.3196666302774</v>
      </c>
      <c r="GF171" s="11">
        <v>8214.8769645894627</v>
      </c>
      <c r="GG171" s="11">
        <v>8228.0011009844693</v>
      </c>
      <c r="GH171" s="11">
        <v>8241.2770111122645</v>
      </c>
      <c r="GI171" s="11">
        <v>8245.0274148635654</v>
      </c>
      <c r="GJ171" s="11">
        <v>8255.168287486953</v>
      </c>
      <c r="GK171" s="11">
        <v>8260.8579522852269</v>
      </c>
      <c r="GL171" s="11">
        <v>8276.0816309902439</v>
      </c>
      <c r="GM171" s="11">
        <v>8261.68546296163</v>
      </c>
      <c r="GN171" s="11">
        <v>8271.7928910191767</v>
      </c>
      <c r="GO171" s="11">
        <v>8280.3381165861319</v>
      </c>
      <c r="GP171" s="11">
        <v>8292.1312940876069</v>
      </c>
      <c r="GQ171" s="11">
        <v>8352.2488027225281</v>
      </c>
      <c r="GR171" s="11">
        <v>8473.6015756959605</v>
      </c>
      <c r="GS171" s="11">
        <v>8624.5559227073227</v>
      </c>
      <c r="GT171" s="11">
        <v>8689.1314613293016</v>
      </c>
      <c r="GU171" s="11">
        <v>8708.5882175320512</v>
      </c>
      <c r="GV171" s="11">
        <v>8733.9603203886472</v>
      </c>
      <c r="GW171" s="11">
        <v>8760.6779739352478</v>
      </c>
      <c r="GX171" s="11">
        <v>8788.0154258383536</v>
      </c>
      <c r="GY171" s="11">
        <v>8803.7226803231551</v>
      </c>
      <c r="GZ171" s="11">
        <v>8943.8630670676284</v>
      </c>
      <c r="HA171" s="11">
        <v>8963.9123333658536</v>
      </c>
      <c r="HB171" s="11">
        <v>8979.1536442793458</v>
      </c>
      <c r="HC171" s="11">
        <v>8995.386334074974</v>
      </c>
      <c r="HD171" s="11">
        <v>9007.3715985891995</v>
      </c>
      <c r="HE171" s="11">
        <v>9014.9421101404205</v>
      </c>
      <c r="HF171" s="11">
        <v>9007.9689658543011</v>
      </c>
      <c r="HG171" s="11">
        <v>9056.8219508266575</v>
      </c>
      <c r="HH171" s="11">
        <v>9064.8359797391149</v>
      </c>
      <c r="HI171" s="11">
        <v>9092.934937307482</v>
      </c>
      <c r="HJ171" s="11">
        <v>9102.2809252944953</v>
      </c>
      <c r="HK171" s="11">
        <v>9093.0256777588747</v>
      </c>
      <c r="HL171" s="11">
        <v>9085.2930029516701</v>
      </c>
      <c r="HM171" s="11">
        <v>9038.9925732587726</v>
      </c>
      <c r="HN171" s="11">
        <v>8977.997853914685</v>
      </c>
      <c r="HO171" s="11">
        <v>8932.9178191937899</v>
      </c>
      <c r="HP171" s="11">
        <v>8948.2740683913162</v>
      </c>
      <c r="HQ171" s="11">
        <v>8938.2784603531254</v>
      </c>
      <c r="HR171" s="11">
        <v>8845.0092128182805</v>
      </c>
      <c r="HS171" s="11">
        <v>8852.5154481485479</v>
      </c>
      <c r="HT171" s="11">
        <v>8858.4632976183329</v>
      </c>
      <c r="HU171" s="11">
        <v>8819.9231646171684</v>
      </c>
      <c r="HV171" s="11">
        <v>8821.5975717077072</v>
      </c>
      <c r="HW171" s="11">
        <v>8827.0210095386774</v>
      </c>
      <c r="HX171" s="11">
        <v>8837.1516910471328</v>
      </c>
      <c r="HY171" s="11">
        <v>8849.6827346044756</v>
      </c>
      <c r="HZ171" s="11">
        <v>8862.0757740000081</v>
      </c>
      <c r="IA171" s="11">
        <v>8973.5373321135357</v>
      </c>
      <c r="IB171" s="11">
        <v>9096.1413101505041</v>
      </c>
      <c r="IC171" s="11">
        <v>9137.2625710673674</v>
      </c>
      <c r="ID171" s="11">
        <v>9178.7643001536235</v>
      </c>
      <c r="IE171" s="11">
        <v>9215.7255163933751</v>
      </c>
      <c r="IF171" s="11">
        <v>9250.5684133666437</v>
      </c>
      <c r="IG171" s="11">
        <v>9364.4579343350761</v>
      </c>
      <c r="IH171" s="11">
        <v>9394.3595894913524</v>
      </c>
      <c r="II171" s="11">
        <v>9434.6540863414302</v>
      </c>
      <c r="IJ171" s="11">
        <v>9470.2117142691368</v>
      </c>
      <c r="IK171" s="11">
        <v>9520.6988590628025</v>
      </c>
      <c r="IL171" s="11">
        <v>9559.1178871707471</v>
      </c>
      <c r="IM171" s="11">
        <v>9601.4340813364361</v>
      </c>
      <c r="IN171" s="11">
        <v>9664.6154571173538</v>
      </c>
      <c r="IO171" s="11">
        <v>9801.6238148658795</v>
      </c>
      <c r="IP171" s="11">
        <v>9833.7690421176212</v>
      </c>
      <c r="IQ171" s="11">
        <v>9833.887209632745</v>
      </c>
      <c r="IR171" s="11">
        <v>9885.5803693634953</v>
      </c>
      <c r="IS171" s="11">
        <v>9950.8021980618996</v>
      </c>
      <c r="IT171" s="11">
        <v>9989.1626789732636</v>
      </c>
      <c r="IU171" s="11">
        <v>10011.455386576046</v>
      </c>
      <c r="IV171" s="11">
        <v>10028.486997147202</v>
      </c>
      <c r="IW171" s="11">
        <v>10034.256674287933</v>
      </c>
      <c r="IX171" s="11">
        <v>10044.485193176026</v>
      </c>
      <c r="IY171" s="11">
        <v>10065.071997591735</v>
      </c>
      <c r="IZ171" s="11">
        <v>10105.132693186846</v>
      </c>
      <c r="JA171" s="11">
        <v>10154.09308400085</v>
      </c>
      <c r="JB171" s="11">
        <v>10245.207927816875</v>
      </c>
      <c r="JC171" s="11">
        <v>10354.041951995117</v>
      </c>
      <c r="JD171" s="11">
        <v>10434.634694712822</v>
      </c>
      <c r="JE171" s="11">
        <v>10453.998670300616</v>
      </c>
      <c r="JF171" s="11">
        <v>10468.252339316774</v>
      </c>
      <c r="JG171" s="11">
        <v>10464.453466290679</v>
      </c>
      <c r="JH171" s="11">
        <v>10548.328725352842</v>
      </c>
      <c r="JI171" s="11">
        <v>10602.931071510373</v>
      </c>
      <c r="JJ171" s="11">
        <v>10612.87998808062</v>
      </c>
      <c r="JK171" s="11">
        <v>10583.771051070515</v>
      </c>
      <c r="JL171" s="11">
        <v>10632.232812444063</v>
      </c>
      <c r="JM171" s="11">
        <v>10629.962571528109</v>
      </c>
      <c r="JN171" s="11">
        <v>10587.547526359267</v>
      </c>
      <c r="JO171" s="11">
        <v>10714.634646698738</v>
      </c>
      <c r="JP171" s="11">
        <v>10818.714916422272</v>
      </c>
      <c r="JQ171" s="11">
        <v>10838.7245455047</v>
      </c>
      <c r="JR171" s="11">
        <v>10884.797003576901</v>
      </c>
      <c r="JS171" s="11">
        <v>10910.005317194444</v>
      </c>
      <c r="JT171" s="11">
        <v>11026.561846674484</v>
      </c>
      <c r="JU171" s="11">
        <v>11082.582770670211</v>
      </c>
      <c r="JV171" s="11">
        <v>11058.101983955372</v>
      </c>
      <c r="JW171" s="11">
        <v>11003.431294627042</v>
      </c>
      <c r="JX171" s="11">
        <v>11003.926907536676</v>
      </c>
      <c r="JY171" s="11">
        <v>10997.838984402617</v>
      </c>
      <c r="JZ171" s="11">
        <v>10986.163394030606</v>
      </c>
      <c r="KA171" s="11">
        <v>10978.056324523568</v>
      </c>
      <c r="KB171" s="11">
        <v>10972.625424954189</v>
      </c>
      <c r="KC171" s="11">
        <v>10958.500722358776</v>
      </c>
      <c r="KD171" s="11">
        <v>10943.169651041588</v>
      </c>
      <c r="KE171" s="11">
        <v>10940.696131199869</v>
      </c>
      <c r="KF171" s="11">
        <v>10949.596585132458</v>
      </c>
      <c r="KG171" s="11">
        <v>10951.291378875192</v>
      </c>
      <c r="KH171" s="11">
        <v>10965.811056016368</v>
      </c>
      <c r="KI171" s="11">
        <v>10965.01511014316</v>
      </c>
      <c r="KJ171" s="11">
        <v>10984.608674031177</v>
      </c>
      <c r="KK171" s="11">
        <v>10987.033699509966</v>
      </c>
      <c r="KL171" s="23"/>
      <c r="KM171" s="11">
        <f>SMALL(Tabela2[[#This Row],[1]:[285]],1)</f>
        <v>5.6682836202526232E-10</v>
      </c>
      <c r="KN171" s="11">
        <f>MATCH(Tabela2[[#This Row],[1° menor]],Tabela2[[#This Row],[1]:[285]],0)</f>
        <v>60</v>
      </c>
      <c r="KO17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0.74028428865241436</v>
      </c>
      <c r="KP171" s="11">
        <f>VLOOKUP(Tabela2[[#This Row],[Shape]],shape!A:D,4,0)+VLOOKUP(Tabela2[[#This Row],[Shape]]+1,shape!A:E,5,0)*Tabela2[[#This Row],[% avanc]]</f>
        <v>1237.7325557028746</v>
      </c>
      <c r="KQ171" s="15">
        <f>Tabela2[[#This Row],[8686,881807]]/Tabela2[[#Headers],[8686,881807]]</f>
        <v>0.14248295109822881</v>
      </c>
      <c r="KR171" s="11">
        <f>Tabela2[[#This Row],[8686,881807]]-KP170</f>
        <v>179.86569107705645</v>
      </c>
      <c r="KS171" s="11">
        <f>(Tabela2[[#This Row],[hora bus]]-H170)*86400</f>
        <v>30.999999702908099</v>
      </c>
      <c r="KT171" s="11">
        <f>Tabela2[[#This Row],[desloc]]/Tabela2[[#This Row],[seconds]]</f>
        <v>5.8021191226070661</v>
      </c>
      <c r="KU171" s="11">
        <f>Tabela2[[#This Row],[spd m/s]]*3.6</f>
        <v>20.887628841385439</v>
      </c>
      <c r="KV171" s="23"/>
      <c r="KW171" s="22">
        <f t="shared" si="36"/>
        <v>0</v>
      </c>
      <c r="KX171" s="23">
        <f t="shared" si="37"/>
        <v>0</v>
      </c>
      <c r="KY171" s="23">
        <f t="shared" si="38"/>
        <v>0</v>
      </c>
      <c r="KZ171" s="23">
        <f t="shared" si="39"/>
        <v>0</v>
      </c>
      <c r="LA171" s="23">
        <f t="shared" si="40"/>
        <v>0</v>
      </c>
      <c r="LB171" s="23">
        <f t="shared" si="41"/>
        <v>0</v>
      </c>
      <c r="LC171" s="23">
        <f t="shared" si="42"/>
        <v>0</v>
      </c>
      <c r="LD171" s="23">
        <f t="shared" si="43"/>
        <v>0</v>
      </c>
      <c r="LE171" s="23">
        <f t="shared" si="44"/>
        <v>1237.7325557028746</v>
      </c>
      <c r="LF171" s="22">
        <f t="shared" si="53"/>
        <v>0</v>
      </c>
      <c r="LG171" s="23">
        <f t="shared" si="45"/>
        <v>0</v>
      </c>
      <c r="LH171" s="23">
        <f t="shared" si="46"/>
        <v>0</v>
      </c>
      <c r="LI171" s="23">
        <f t="shared" si="47"/>
        <v>1237.7325557028746</v>
      </c>
      <c r="LJ171" s="23">
        <f t="shared" si="48"/>
        <v>8544.8116110658502</v>
      </c>
      <c r="LK171" s="23">
        <f t="shared" si="49"/>
        <v>0</v>
      </c>
      <c r="LL171" s="23">
        <f t="shared" si="50"/>
        <v>34</v>
      </c>
      <c r="LM171" s="23">
        <f t="shared" si="51"/>
        <v>0</v>
      </c>
      <c r="LN171" s="23">
        <f t="shared" si="52"/>
        <v>0</v>
      </c>
    </row>
    <row r="172" spans="1:326" x14ac:dyDescent="0.25">
      <c r="A172" s="22">
        <v>165</v>
      </c>
      <c r="B172" s="22">
        <v>1</v>
      </c>
      <c r="C172" s="23" t="s">
        <v>1470</v>
      </c>
      <c r="D172" s="22">
        <v>332</v>
      </c>
      <c r="E172" s="24">
        <v>0.93333333333333335</v>
      </c>
      <c r="F172" s="23" t="s">
        <v>721</v>
      </c>
      <c r="G172" s="23" t="b">
        <v>1</v>
      </c>
      <c r="H172" s="25">
        <v>43538.933437500003</v>
      </c>
      <c r="I172" s="26" t="s">
        <v>244</v>
      </c>
      <c r="J172" s="23" t="s">
        <v>245</v>
      </c>
      <c r="K172" s="11">
        <f>IF(AND(Tabela2[[#This Row],[hora bus]]=H171,Tabela2[[#This Row],[lat bus]]=I171,Tabela2[[#This Row],[lon bus]]=J171),1,0)</f>
        <v>0</v>
      </c>
      <c r="L172" s="23"/>
      <c r="M172" s="11">
        <v>325</v>
      </c>
      <c r="N172" s="11">
        <v>2344.5454061982523</v>
      </c>
      <c r="O172" s="11">
        <v>2340.8508244686691</v>
      </c>
      <c r="P172" s="11">
        <v>2334.8290866752559</v>
      </c>
      <c r="Q172" s="11">
        <v>2283.8270075073015</v>
      </c>
      <c r="R172" s="11">
        <v>2203.4283993960435</v>
      </c>
      <c r="S172" s="11">
        <v>2184.3304102314592</v>
      </c>
      <c r="T172" s="11">
        <v>2166.9716912392673</v>
      </c>
      <c r="U172" s="11">
        <v>2158.2346024602211</v>
      </c>
      <c r="V172" s="11">
        <v>2146.0797375446341</v>
      </c>
      <c r="W172" s="11">
        <v>2139.5767870429095</v>
      </c>
      <c r="X172" s="11">
        <v>2134.2252753948173</v>
      </c>
      <c r="Y172" s="11">
        <v>2119.1305955808648</v>
      </c>
      <c r="Z172" s="11">
        <v>2114.4514539900692</v>
      </c>
      <c r="AA172" s="11">
        <v>2101.2484804425676</v>
      </c>
      <c r="AB172" s="11">
        <v>2097.3992010836014</v>
      </c>
      <c r="AC172" s="11">
        <v>2085.5169586310185</v>
      </c>
      <c r="AD172" s="11">
        <v>2063.9095876004071</v>
      </c>
      <c r="AE172" s="11">
        <v>2055.1376105947461</v>
      </c>
      <c r="AF172" s="11">
        <v>1981.6796878981097</v>
      </c>
      <c r="AG172" s="11">
        <v>1941.4831305655059</v>
      </c>
      <c r="AH172" s="11">
        <v>1909.4984983449904</v>
      </c>
      <c r="AI172" s="11">
        <v>1885.248308134162</v>
      </c>
      <c r="AJ172" s="11">
        <v>1863.7866856997678</v>
      </c>
      <c r="AK172" s="11">
        <v>1848.4423600187251</v>
      </c>
      <c r="AL172" s="11">
        <v>1822.0500477978658</v>
      </c>
      <c r="AM172" s="11">
        <v>1810.5511048350056</v>
      </c>
      <c r="AN172" s="11">
        <v>1794.5052532299937</v>
      </c>
      <c r="AO172" s="11">
        <v>1777.9687284191912</v>
      </c>
      <c r="AP172" s="11">
        <v>1765.5859722414373</v>
      </c>
      <c r="AQ172" s="11">
        <v>1763.5431117798232</v>
      </c>
      <c r="AR172" s="11">
        <v>1757.8370980366408</v>
      </c>
      <c r="AS172" s="11">
        <v>1744.1412408561634</v>
      </c>
      <c r="AT172" s="11">
        <v>1741.9181393157171</v>
      </c>
      <c r="AU172" s="11">
        <v>1741.6568784229601</v>
      </c>
      <c r="AV172" s="11">
        <v>1726.3711677421059</v>
      </c>
      <c r="AW172" s="11">
        <v>1710.2723696806986</v>
      </c>
      <c r="AX172" s="11">
        <v>1696.6261114445913</v>
      </c>
      <c r="AY172" s="11">
        <v>1677.8252877649247</v>
      </c>
      <c r="AZ172" s="11">
        <v>1652.7963004053156</v>
      </c>
      <c r="BA172" s="11">
        <v>1620.4137032147319</v>
      </c>
      <c r="BB172" s="11">
        <v>1567.8705268055478</v>
      </c>
      <c r="BC172" s="11">
        <v>1497.1002515028724</v>
      </c>
      <c r="BD172" s="11">
        <v>1435.7461631463875</v>
      </c>
      <c r="BE172" s="11">
        <v>1414.4163262253251</v>
      </c>
      <c r="BF172" s="11">
        <v>1387.2933470301987</v>
      </c>
      <c r="BG172" s="11">
        <v>1342.3476257047812</v>
      </c>
      <c r="BH172" s="11">
        <v>1319.5016976952454</v>
      </c>
      <c r="BI172" s="11">
        <v>1296.8320096433763</v>
      </c>
      <c r="BJ172" s="11">
        <v>1265.1151263246236</v>
      </c>
      <c r="BK172" s="11">
        <v>1181.4077479074938</v>
      </c>
      <c r="BL172" s="11">
        <v>915.50243093205722</v>
      </c>
      <c r="BM172" s="11">
        <v>736.73119895232151</v>
      </c>
      <c r="BN172" s="11">
        <v>684.77217855755282</v>
      </c>
      <c r="BO172" s="11">
        <v>556.7210124995089</v>
      </c>
      <c r="BP172" s="11">
        <v>533.8317239269121</v>
      </c>
      <c r="BQ172" s="11">
        <v>433.70677996596334</v>
      </c>
      <c r="BR172" s="11">
        <v>332.84034125462313</v>
      </c>
      <c r="BS172" s="11">
        <v>292.61133640881587</v>
      </c>
      <c r="BT172" s="11">
        <v>240.27222296385165</v>
      </c>
      <c r="BU172" s="11">
        <v>171.69261141312762</v>
      </c>
      <c r="BV172" s="11">
        <v>179.97617734020932</v>
      </c>
      <c r="BW172" s="11">
        <v>33.214573278081957</v>
      </c>
      <c r="BX172" s="11">
        <v>2.1815083073306596E-10</v>
      </c>
      <c r="BY172" s="11">
        <v>83.911187304207687</v>
      </c>
      <c r="BZ172" s="11">
        <v>232.6313044123809</v>
      </c>
      <c r="CA172" s="11">
        <v>268.28515579251643</v>
      </c>
      <c r="CB172" s="11">
        <v>307.97857885978328</v>
      </c>
      <c r="CC172" s="11">
        <v>363.46940303540538</v>
      </c>
      <c r="CD172" s="11">
        <v>477.256354432222</v>
      </c>
      <c r="CE172" s="11">
        <v>565.20220392288468</v>
      </c>
      <c r="CF172" s="11">
        <v>652.12298743200029</v>
      </c>
      <c r="CG172" s="11">
        <v>729.08571259042344</v>
      </c>
      <c r="CH172" s="11">
        <v>918.47713472780254</v>
      </c>
      <c r="CI172" s="11">
        <v>992.6260561556453</v>
      </c>
      <c r="CJ172" s="11">
        <v>1181.1682161001811</v>
      </c>
      <c r="CK172" s="11">
        <v>1255.0109233427838</v>
      </c>
      <c r="CL172" s="11">
        <v>1344.6792638370068</v>
      </c>
      <c r="CM172" s="11">
        <v>1371.9782917671964</v>
      </c>
      <c r="CN172" s="11">
        <v>1419.6442907448238</v>
      </c>
      <c r="CO172" s="11">
        <v>1478.0580256093667</v>
      </c>
      <c r="CP172" s="11">
        <v>1559.1367921719352</v>
      </c>
      <c r="CQ172" s="11">
        <v>1610.2747511374737</v>
      </c>
      <c r="CR172" s="11">
        <v>1804.6726316886688</v>
      </c>
      <c r="CS172" s="11">
        <v>1982.0120840152938</v>
      </c>
      <c r="CT172" s="11">
        <v>2056.1219261974406</v>
      </c>
      <c r="CU172" s="11">
        <v>2084.2724239502827</v>
      </c>
      <c r="CV172" s="11">
        <v>2125.3435506043461</v>
      </c>
      <c r="CW172" s="11">
        <v>2223.0747137230537</v>
      </c>
      <c r="CX172" s="11">
        <v>2350.3889546835148</v>
      </c>
      <c r="CY172" s="11">
        <v>2411.5197951522387</v>
      </c>
      <c r="CZ172" s="11">
        <v>2468.6000900305116</v>
      </c>
      <c r="DA172" s="11">
        <v>2519.9215903888685</v>
      </c>
      <c r="DB172" s="11">
        <v>2570.792188696988</v>
      </c>
      <c r="DC172" s="11">
        <v>2624.4441000773422</v>
      </c>
      <c r="DD172" s="11">
        <v>2717.4989707688387</v>
      </c>
      <c r="DE172" s="11">
        <v>2729.173194877229</v>
      </c>
      <c r="DF172" s="11">
        <v>2759.1097015406926</v>
      </c>
      <c r="DG172" s="11">
        <v>2769.9680909210906</v>
      </c>
      <c r="DH172" s="11">
        <v>2813.495662370658</v>
      </c>
      <c r="DI172" s="11">
        <v>2849.7217245672232</v>
      </c>
      <c r="DJ172" s="11">
        <v>2891.4764034226023</v>
      </c>
      <c r="DK172" s="11">
        <v>2920.0892850195123</v>
      </c>
      <c r="DL172" s="11">
        <v>3237.0306172057471</v>
      </c>
      <c r="DM172" s="11">
        <v>3351.6423508126909</v>
      </c>
      <c r="DN172" s="11">
        <v>3429.5940405660813</v>
      </c>
      <c r="DO172" s="11">
        <v>3517.645541826932</v>
      </c>
      <c r="DP172" s="11">
        <v>3546.4487598826013</v>
      </c>
      <c r="DQ172" s="11">
        <v>3626.282119193218</v>
      </c>
      <c r="DR172" s="11">
        <v>3641.2073281921298</v>
      </c>
      <c r="DS172" s="11">
        <v>3651.4300970300942</v>
      </c>
      <c r="DT172" s="11">
        <v>3662.6785674991825</v>
      </c>
      <c r="DU172" s="11">
        <v>3676.2340536965726</v>
      </c>
      <c r="DV172" s="11">
        <v>3679.201609468591</v>
      </c>
      <c r="DW172" s="11">
        <v>3678.5222481703527</v>
      </c>
      <c r="DX172" s="11">
        <v>3622.2727822296265</v>
      </c>
      <c r="DY172" s="11">
        <v>3724.269864979181</v>
      </c>
      <c r="DZ172" s="11">
        <v>3729.9374772307324</v>
      </c>
      <c r="EA172" s="11">
        <v>3755.7756630674162</v>
      </c>
      <c r="EB172" s="11">
        <v>3889.6648177797933</v>
      </c>
      <c r="EC172" s="11">
        <v>3921.416239657427</v>
      </c>
      <c r="ED172" s="11">
        <v>4106.4550031805065</v>
      </c>
      <c r="EE172" s="11">
        <v>4178.18402824855</v>
      </c>
      <c r="EF172" s="11">
        <v>4406.486807558791</v>
      </c>
      <c r="EG172" s="11">
        <v>4583.7863455657762</v>
      </c>
      <c r="EH172" s="11">
        <v>4735.9624141394252</v>
      </c>
      <c r="EI172" s="11">
        <v>4854.7738373863049</v>
      </c>
      <c r="EJ172" s="11">
        <v>4918.536357823351</v>
      </c>
      <c r="EK172" s="11">
        <v>4967.388414608331</v>
      </c>
      <c r="EL172" s="11">
        <v>5044.712987412121</v>
      </c>
      <c r="EM172" s="11">
        <v>5052.0656722013819</v>
      </c>
      <c r="EN172" s="11">
        <v>5134.2767779638862</v>
      </c>
      <c r="EO172" s="11">
        <v>5224.4446090364027</v>
      </c>
      <c r="EP172" s="11">
        <v>5267.9984702346119</v>
      </c>
      <c r="EQ172" s="11">
        <v>5405.8666104819767</v>
      </c>
      <c r="ER172" s="11">
        <v>5478.855493575963</v>
      </c>
      <c r="ES172" s="11">
        <v>5614.7659557107727</v>
      </c>
      <c r="ET172" s="11">
        <v>5678.519475359426</v>
      </c>
      <c r="EU172" s="11">
        <v>5753.9133618400665</v>
      </c>
      <c r="EV172" s="11">
        <v>5816.4599186007472</v>
      </c>
      <c r="EW172" s="11">
        <v>5885.1999883746748</v>
      </c>
      <c r="EX172" s="11">
        <v>6132.0805749283409</v>
      </c>
      <c r="EY172" s="11">
        <v>6213.3246353896229</v>
      </c>
      <c r="EZ172" s="11">
        <v>6383.582793090698</v>
      </c>
      <c r="FA172" s="11">
        <v>6549.8261602669081</v>
      </c>
      <c r="FB172" s="11">
        <v>6633.0332509849395</v>
      </c>
      <c r="FC172" s="11">
        <v>6674.7568155373074</v>
      </c>
      <c r="FD172" s="11">
        <v>6729.8662775824596</v>
      </c>
      <c r="FE172" s="11">
        <v>6854.6793572697825</v>
      </c>
      <c r="FF172" s="11">
        <v>7027.972438937657</v>
      </c>
      <c r="FG172" s="11">
        <v>7052.8719726418385</v>
      </c>
      <c r="FH172" s="11">
        <v>7097.369295523742</v>
      </c>
      <c r="FI172" s="11">
        <v>7178.9875491089269</v>
      </c>
      <c r="FJ172" s="11">
        <v>7223.4098039622086</v>
      </c>
      <c r="FK172" s="11">
        <v>7240.5861154623744</v>
      </c>
      <c r="FL172" s="11">
        <v>7255.3630953885631</v>
      </c>
      <c r="FM172" s="11">
        <v>7259.6257637080807</v>
      </c>
      <c r="FN172" s="11">
        <v>7290.7107509589969</v>
      </c>
      <c r="FO172" s="11">
        <v>7310.702086253651</v>
      </c>
      <c r="FP172" s="11">
        <v>7333.9356463413451</v>
      </c>
      <c r="FQ172" s="11">
        <v>7358.7646456546481</v>
      </c>
      <c r="FR172" s="11">
        <v>7368.7839566331668</v>
      </c>
      <c r="FS172" s="11">
        <v>7411.7678794529975</v>
      </c>
      <c r="FT172" s="11">
        <v>7482.8565968983758</v>
      </c>
      <c r="FU172" s="11">
        <v>7586.6494831256505</v>
      </c>
      <c r="FV172" s="11">
        <v>7727.7370482439537</v>
      </c>
      <c r="FW172" s="11">
        <v>7773.9043651275724</v>
      </c>
      <c r="FX172" s="11">
        <v>7793.6343379740501</v>
      </c>
      <c r="FY172" s="11">
        <v>7815.5129308825944</v>
      </c>
      <c r="FZ172" s="11">
        <v>7834.3883440467753</v>
      </c>
      <c r="GA172" s="11">
        <v>7863.0063403406466</v>
      </c>
      <c r="GB172" s="11">
        <v>7885.3272588715172</v>
      </c>
      <c r="GC172" s="11">
        <v>7916.7396752610712</v>
      </c>
      <c r="GD172" s="11">
        <v>7950.6795375846414</v>
      </c>
      <c r="GE172" s="11">
        <v>7975.3620379485501</v>
      </c>
      <c r="GF172" s="11">
        <v>7995.9205812883283</v>
      </c>
      <c r="GG172" s="11">
        <v>8009.0431032498154</v>
      </c>
      <c r="GH172" s="11">
        <v>8022.3162229314448</v>
      </c>
      <c r="GI172" s="11">
        <v>8026.062244950007</v>
      </c>
      <c r="GJ172" s="11">
        <v>8036.1939933101557</v>
      </c>
      <c r="GK172" s="11">
        <v>8041.8713359508056</v>
      </c>
      <c r="GL172" s="11">
        <v>8057.0876301694716</v>
      </c>
      <c r="GM172" s="11">
        <v>8042.6843003882914</v>
      </c>
      <c r="GN172" s="11">
        <v>8052.7818331202134</v>
      </c>
      <c r="GO172" s="11">
        <v>8061.3209008472595</v>
      </c>
      <c r="GP172" s="11">
        <v>8073.1100117699352</v>
      </c>
      <c r="GQ172" s="11">
        <v>8133.2329879525832</v>
      </c>
      <c r="GR172" s="11">
        <v>8254.6081952189688</v>
      </c>
      <c r="GS172" s="11">
        <v>8405.5874048225924</v>
      </c>
      <c r="GT172" s="11">
        <v>8470.175116254879</v>
      </c>
      <c r="GU172" s="11">
        <v>8489.6360921947089</v>
      </c>
      <c r="GV172" s="11">
        <v>8515.0092091207061</v>
      </c>
      <c r="GW172" s="11">
        <v>8541.7254329205953</v>
      </c>
      <c r="GX172" s="11">
        <v>8569.0593667661433</v>
      </c>
      <c r="GY172" s="11">
        <v>8584.7451983556966</v>
      </c>
      <c r="GZ172" s="11">
        <v>8724.8643501025181</v>
      </c>
      <c r="HA172" s="11">
        <v>8744.9103579497259</v>
      </c>
      <c r="HB172" s="11">
        <v>8760.1501272011756</v>
      </c>
      <c r="HC172" s="11">
        <v>8776.3820269459884</v>
      </c>
      <c r="HD172" s="11">
        <v>8788.3666252962121</v>
      </c>
      <c r="HE172" s="11">
        <v>8795.9356714721162</v>
      </c>
      <c r="HF172" s="11">
        <v>8788.9883160992467</v>
      </c>
      <c r="HG172" s="11">
        <v>8837.8974867174093</v>
      </c>
      <c r="HH172" s="11">
        <v>8845.981040849023</v>
      </c>
      <c r="HI172" s="11">
        <v>8874.1440316694607</v>
      </c>
      <c r="HJ172" s="11">
        <v>8883.5321374932737</v>
      </c>
      <c r="HK172" s="11">
        <v>8874.3250653821869</v>
      </c>
      <c r="HL172" s="11">
        <v>8866.6505864450319</v>
      </c>
      <c r="HM172" s="11">
        <v>8820.4400488883421</v>
      </c>
      <c r="HN172" s="11">
        <v>8759.6023292267309</v>
      </c>
      <c r="HO172" s="11">
        <v>8714.7215064357097</v>
      </c>
      <c r="HP172" s="11">
        <v>8730.2064351485624</v>
      </c>
      <c r="HQ172" s="11">
        <v>8720.2622893653606</v>
      </c>
      <c r="HR172" s="11">
        <v>8627.1920544812383</v>
      </c>
      <c r="HS172" s="11">
        <v>8634.9410453160126</v>
      </c>
      <c r="HT172" s="11">
        <v>8640.9813968181643</v>
      </c>
      <c r="HU172" s="11">
        <v>8602.5608815221076</v>
      </c>
      <c r="HV172" s="11">
        <v>8604.3976757398304</v>
      </c>
      <c r="HW172" s="11">
        <v>8609.9444098662789</v>
      </c>
      <c r="HX172" s="11">
        <v>8620.1922870473227</v>
      </c>
      <c r="HY172" s="11">
        <v>8632.8602171740476</v>
      </c>
      <c r="HZ172" s="11">
        <v>8645.5588934776715</v>
      </c>
      <c r="IA172" s="11">
        <v>8757.4882571415055</v>
      </c>
      <c r="IB172" s="11">
        <v>8880.4197769135535</v>
      </c>
      <c r="IC172" s="11">
        <v>8921.7192889045509</v>
      </c>
      <c r="ID172" s="11">
        <v>8963.395549108347</v>
      </c>
      <c r="IE172" s="11">
        <v>9000.5328423038318</v>
      </c>
      <c r="IF172" s="11">
        <v>9035.6764908269361</v>
      </c>
      <c r="IG172" s="11">
        <v>9149.8221406382909</v>
      </c>
      <c r="IH172" s="11">
        <v>9179.8229196468837</v>
      </c>
      <c r="II172" s="11">
        <v>9220.2063637817009</v>
      </c>
      <c r="IJ172" s="11">
        <v>9255.8341632551183</v>
      </c>
      <c r="IK172" s="11">
        <v>9306.3575695344443</v>
      </c>
      <c r="IL172" s="11">
        <v>9344.7926693672252</v>
      </c>
      <c r="IM172" s="11">
        <v>9387.1311663260385</v>
      </c>
      <c r="IN172" s="11">
        <v>9450.3518984224411</v>
      </c>
      <c r="IO172" s="11">
        <v>9587.4077904845526</v>
      </c>
      <c r="IP172" s="11">
        <v>9619.5722407577978</v>
      </c>
      <c r="IQ172" s="11">
        <v>9619.7329948896131</v>
      </c>
      <c r="IR172" s="11">
        <v>9671.5301891090621</v>
      </c>
      <c r="IS172" s="11">
        <v>9736.8482812073416</v>
      </c>
      <c r="IT172" s="11">
        <v>9775.2591357422643</v>
      </c>
      <c r="IU172" s="11">
        <v>9797.5824420144327</v>
      </c>
      <c r="IV172" s="11">
        <v>9814.6327017983604</v>
      </c>
      <c r="IW172" s="11">
        <v>9820.4139207943754</v>
      </c>
      <c r="IX172" s="11">
        <v>9830.6601543141605</v>
      </c>
      <c r="IY172" s="11">
        <v>9851.276417391924</v>
      </c>
      <c r="IZ172" s="11">
        <v>9891.3804947191711</v>
      </c>
      <c r="JA172" s="11">
        <v>9940.4052100293375</v>
      </c>
      <c r="JB172" s="11">
        <v>10031.584299375272</v>
      </c>
      <c r="JC172" s="11">
        <v>10140.422226797569</v>
      </c>
      <c r="JD172" s="11">
        <v>10220.972622786208</v>
      </c>
      <c r="JE172" s="11">
        <v>10240.292437439763</v>
      </c>
      <c r="JF172" s="11">
        <v>10254.496741140745</v>
      </c>
      <c r="JG172" s="11">
        <v>10250.465669819463</v>
      </c>
      <c r="JH172" s="11">
        <v>10334.334378854133</v>
      </c>
      <c r="JI172" s="11">
        <v>10389.177431818358</v>
      </c>
      <c r="JJ172" s="11">
        <v>10399.176889298566</v>
      </c>
      <c r="JK172" s="11">
        <v>10370.261179937845</v>
      </c>
      <c r="JL172" s="11">
        <v>10418.919330983561</v>
      </c>
      <c r="JM172" s="11">
        <v>10416.708440652321</v>
      </c>
      <c r="JN172" s="11">
        <v>10374.823214808415</v>
      </c>
      <c r="JO172" s="11">
        <v>10502.732952079979</v>
      </c>
      <c r="JP172" s="11">
        <v>10607.240669876775</v>
      </c>
      <c r="JQ172" s="11">
        <v>10627.491968677276</v>
      </c>
      <c r="JR172" s="11">
        <v>10673.522002875199</v>
      </c>
      <c r="JS172" s="11">
        <v>10698.153166691403</v>
      </c>
      <c r="JT172" s="11">
        <v>10814.129335632586</v>
      </c>
      <c r="JU172" s="11">
        <v>10869.95579316208</v>
      </c>
      <c r="JV172" s="11">
        <v>10845.493969226243</v>
      </c>
      <c r="JW172" s="11">
        <v>10790.678538036749</v>
      </c>
      <c r="JX172" s="11">
        <v>10790.960150849665</v>
      </c>
      <c r="JY172" s="11">
        <v>10784.778640399638</v>
      </c>
      <c r="JZ172" s="11">
        <v>10773.019470770138</v>
      </c>
      <c r="KA172" s="11">
        <v>10764.828891460878</v>
      </c>
      <c r="KB172" s="11">
        <v>10759.333069430806</v>
      </c>
      <c r="KC172" s="11">
        <v>10745.132027721271</v>
      </c>
      <c r="KD172" s="11">
        <v>10729.779414635517</v>
      </c>
      <c r="KE172" s="11">
        <v>10727.365148654624</v>
      </c>
      <c r="KF172" s="11">
        <v>10736.318359126992</v>
      </c>
      <c r="KG172" s="11">
        <v>10738.080746748077</v>
      </c>
      <c r="KH172" s="11">
        <v>10752.665436035264</v>
      </c>
      <c r="KI172" s="11">
        <v>10751.946181074429</v>
      </c>
      <c r="KJ172" s="11">
        <v>10771.609397072005</v>
      </c>
      <c r="KK172" s="11">
        <v>10774.05895116319</v>
      </c>
      <c r="KL172" s="23"/>
      <c r="KM172" s="11">
        <f>SMALL(Tabela2[[#This Row],[1]:[285]],1)</f>
        <v>2.1815083073306596E-10</v>
      </c>
      <c r="KN172" s="11">
        <f>MATCH(Tabela2[[#This Row],[1° menor]],Tabela2[[#This Row],[1]:[285]],0)</f>
        <v>63</v>
      </c>
      <c r="KO17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0.2837592005540987</v>
      </c>
      <c r="KP172" s="11">
        <f>VLOOKUP(Tabela2[[#This Row],[Shape]],shape!A:D,4,0)+VLOOKUP(Tabela2[[#This Row],[Shape]]+1,shape!A:E,5,0)*Tabela2[[#This Row],[% avanc]]</f>
        <v>1436.3898294256555</v>
      </c>
      <c r="KQ172" s="15">
        <f>Tabela2[[#This Row],[8686,881807]]/Tabela2[[#Headers],[8686,881807]]</f>
        <v>0.16535160271988442</v>
      </c>
      <c r="KR172" s="11">
        <f>Tabela2[[#This Row],[8686,881807]]-KP171</f>
        <v>198.65727372278093</v>
      </c>
      <c r="KS172" s="11">
        <f>(Tabela2[[#This Row],[hora bus]]-H171)*86400</f>
        <v>39.000000315718353</v>
      </c>
      <c r="KT172" s="11">
        <f>Tabela2[[#This Row],[desloc]]/Tabela2[[#This Row],[seconds]]</f>
        <v>5.0937762080662123</v>
      </c>
      <c r="KU172" s="11">
        <f>Tabela2[[#This Row],[spd m/s]]*3.6</f>
        <v>18.337594349038365</v>
      </c>
      <c r="KV172" s="23"/>
      <c r="KW172" s="22">
        <f t="shared" si="36"/>
        <v>0</v>
      </c>
      <c r="KX172" s="23">
        <f t="shared" si="37"/>
        <v>0</v>
      </c>
      <c r="KY172" s="23">
        <f t="shared" si="38"/>
        <v>0</v>
      </c>
      <c r="KZ172" s="23">
        <f t="shared" si="39"/>
        <v>0</v>
      </c>
      <c r="LA172" s="23">
        <f t="shared" si="40"/>
        <v>0</v>
      </c>
      <c r="LB172" s="23">
        <f t="shared" si="41"/>
        <v>0</v>
      </c>
      <c r="LC172" s="23">
        <f t="shared" si="42"/>
        <v>0</v>
      </c>
      <c r="LD172" s="23">
        <f t="shared" si="43"/>
        <v>0</v>
      </c>
      <c r="LE172" s="23">
        <f t="shared" si="44"/>
        <v>1436.3898294256555</v>
      </c>
      <c r="LF172" s="22">
        <f t="shared" si="53"/>
        <v>0</v>
      </c>
      <c r="LG172" s="23">
        <f t="shared" si="45"/>
        <v>0</v>
      </c>
      <c r="LH172" s="23">
        <f t="shared" si="46"/>
        <v>0</v>
      </c>
      <c r="LI172" s="23">
        <f t="shared" si="47"/>
        <v>1436.3898294256555</v>
      </c>
      <c r="LJ172" s="23">
        <f t="shared" si="48"/>
        <v>8544.8116110658502</v>
      </c>
      <c r="LK172" s="23">
        <f t="shared" si="49"/>
        <v>0</v>
      </c>
      <c r="LL172" s="23">
        <f t="shared" si="50"/>
        <v>33</v>
      </c>
      <c r="LM172" s="23">
        <f t="shared" si="51"/>
        <v>0</v>
      </c>
      <c r="LN172" s="23">
        <f t="shared" si="52"/>
        <v>0</v>
      </c>
    </row>
    <row r="173" spans="1:326" x14ac:dyDescent="0.25">
      <c r="A173" s="22">
        <v>167</v>
      </c>
      <c r="B173" s="22">
        <v>1</v>
      </c>
      <c r="C173" s="23" t="s">
        <v>1474</v>
      </c>
      <c r="D173" s="22">
        <v>332</v>
      </c>
      <c r="E173" s="24">
        <v>0.93402777777777779</v>
      </c>
      <c r="F173" s="23" t="s">
        <v>721</v>
      </c>
      <c r="G173" s="23" t="b">
        <v>1</v>
      </c>
      <c r="H173" s="25">
        <v>43538.933993055558</v>
      </c>
      <c r="I173" s="26" t="s">
        <v>418</v>
      </c>
      <c r="J173" s="23" t="s">
        <v>419</v>
      </c>
      <c r="K173" s="11">
        <f>IF(AND(Tabela2[[#This Row],[hora bus]]=H172,Tabela2[[#This Row],[lat bus]]=I172,Tabela2[[#This Row],[lon bus]]=J172),1,0)</f>
        <v>0</v>
      </c>
      <c r="L173" s="23"/>
      <c r="M173" s="11">
        <v>327</v>
      </c>
      <c r="N173" s="11">
        <v>2835.9389460514426</v>
      </c>
      <c r="O173" s="11">
        <v>2830.7863717579389</v>
      </c>
      <c r="P173" s="11">
        <v>2823.1353791679062</v>
      </c>
      <c r="Q173" s="11">
        <v>2768.2258327148484</v>
      </c>
      <c r="R173" s="11">
        <v>2683.7021620849068</v>
      </c>
      <c r="S173" s="11">
        <v>2662.8688978287205</v>
      </c>
      <c r="T173" s="11">
        <v>2643.9192288307054</v>
      </c>
      <c r="U173" s="11">
        <v>2633.3690407220156</v>
      </c>
      <c r="V173" s="11">
        <v>2618.9622097515362</v>
      </c>
      <c r="W173" s="11">
        <v>2609.7103603048308</v>
      </c>
      <c r="X173" s="11">
        <v>2601.7738907808985</v>
      </c>
      <c r="Y173" s="11">
        <v>2582.6310791549445</v>
      </c>
      <c r="Z173" s="11">
        <v>2573.1178507579953</v>
      </c>
      <c r="AA173" s="11">
        <v>2555.5796204057374</v>
      </c>
      <c r="AB173" s="11">
        <v>2548.5239791301306</v>
      </c>
      <c r="AC173" s="11">
        <v>2534.436239550093</v>
      </c>
      <c r="AD173" s="11">
        <v>2510.7402249633706</v>
      </c>
      <c r="AE173" s="11">
        <v>2500.7615666870715</v>
      </c>
      <c r="AF173" s="11">
        <v>2428.0747328069056</v>
      </c>
      <c r="AG173" s="11">
        <v>2389.7290385355554</v>
      </c>
      <c r="AH173" s="11">
        <v>2358.0250117849637</v>
      </c>
      <c r="AI173" s="11">
        <v>2333.0477613339008</v>
      </c>
      <c r="AJ173" s="11">
        <v>2310.8754289250546</v>
      </c>
      <c r="AK173" s="11">
        <v>2294.9117901779255</v>
      </c>
      <c r="AL173" s="11">
        <v>2267.8012709635309</v>
      </c>
      <c r="AM173" s="11">
        <v>2255.8420849149734</v>
      </c>
      <c r="AN173" s="11">
        <v>2240.8508148330047</v>
      </c>
      <c r="AO173" s="11">
        <v>2227.6510572487477</v>
      </c>
      <c r="AP173" s="11">
        <v>2220.211868822526</v>
      </c>
      <c r="AQ173" s="11">
        <v>2222.0227296984194</v>
      </c>
      <c r="AR173" s="11">
        <v>2218.9896832172708</v>
      </c>
      <c r="AS173" s="11">
        <v>2209.86479266878</v>
      </c>
      <c r="AT173" s="11">
        <v>2212.647847040118</v>
      </c>
      <c r="AU173" s="11">
        <v>2215.2537934844891</v>
      </c>
      <c r="AV173" s="11">
        <v>2204.3045377392436</v>
      </c>
      <c r="AW173" s="11">
        <v>2195.627462621459</v>
      </c>
      <c r="AX173" s="11">
        <v>2189.2876357229588</v>
      </c>
      <c r="AY173" s="11">
        <v>2175.7088369589578</v>
      </c>
      <c r="AZ173" s="11">
        <v>2154.5847932157349</v>
      </c>
      <c r="BA173" s="11">
        <v>2125.5912012727777</v>
      </c>
      <c r="BB173" s="11">
        <v>2075.6888635443424</v>
      </c>
      <c r="BC173" s="11">
        <v>2002.3456826195943</v>
      </c>
      <c r="BD173" s="11">
        <v>1935.8025245759591</v>
      </c>
      <c r="BE173" s="11">
        <v>1913.792647430942</v>
      </c>
      <c r="BF173" s="11">
        <v>1889.1464446593009</v>
      </c>
      <c r="BG173" s="11">
        <v>1848.9159335673935</v>
      </c>
      <c r="BH173" s="11">
        <v>1831.0868819339173</v>
      </c>
      <c r="BI173" s="11">
        <v>1811.7697488734273</v>
      </c>
      <c r="BJ173" s="11">
        <v>1783.2393272307804</v>
      </c>
      <c r="BK173" s="11">
        <v>1704.3141113036195</v>
      </c>
      <c r="BL173" s="11">
        <v>1454.5117836450956</v>
      </c>
      <c r="BM173" s="11">
        <v>1301.3012525388979</v>
      </c>
      <c r="BN173" s="11">
        <v>1265.9854954837338</v>
      </c>
      <c r="BO173" s="11">
        <v>1153.0558847712787</v>
      </c>
      <c r="BP173" s="11">
        <v>1143.1950890063663</v>
      </c>
      <c r="BQ173" s="11">
        <v>1054.1453591638815</v>
      </c>
      <c r="BR173" s="11">
        <v>971.43514614143919</v>
      </c>
      <c r="BS173" s="11">
        <v>943.12770601052716</v>
      </c>
      <c r="BT173" s="11">
        <v>895.08949134049431</v>
      </c>
      <c r="BU173" s="11">
        <v>845.09218031631428</v>
      </c>
      <c r="BV173" s="11">
        <v>866.04313195343525</v>
      </c>
      <c r="BW173" s="11">
        <v>718.83933553906638</v>
      </c>
      <c r="BX173" s="11">
        <v>610.19119110819759</v>
      </c>
      <c r="BY173" s="11">
        <v>475.0147849794148</v>
      </c>
      <c r="BZ173" s="11">
        <v>450.20457447380227</v>
      </c>
      <c r="CA173" s="11">
        <v>409.87703410745894</v>
      </c>
      <c r="CB173" s="11">
        <v>347.48235826578048</v>
      </c>
      <c r="CC173" s="11">
        <v>226.93226956313706</v>
      </c>
      <c r="CD173" s="11">
        <v>132.92823974477059</v>
      </c>
      <c r="CE173" s="11">
        <v>39.680295998872637</v>
      </c>
      <c r="CF173" s="11">
        <v>3.1121771826292388E-11</v>
      </c>
      <c r="CG173" s="11">
        <v>44.393726101227116</v>
      </c>
      <c r="CH173" s="11">
        <v>239.19038155490364</v>
      </c>
      <c r="CI173" s="11">
        <v>316.90288907013957</v>
      </c>
      <c r="CJ173" s="11">
        <v>508.8257355738711</v>
      </c>
      <c r="CK173" s="11">
        <v>583.8264975172408</v>
      </c>
      <c r="CL173" s="11">
        <v>674.05341202513534</v>
      </c>
      <c r="CM173" s="11">
        <v>702.06732482888947</v>
      </c>
      <c r="CN173" s="11">
        <v>750.55816802285926</v>
      </c>
      <c r="CO173" s="11">
        <v>809.5574174177849</v>
      </c>
      <c r="CP173" s="11">
        <v>891.32212060125403</v>
      </c>
      <c r="CQ173" s="11">
        <v>944.18501102671644</v>
      </c>
      <c r="CR173" s="11">
        <v>1140.7674302096423</v>
      </c>
      <c r="CS173" s="11">
        <v>1319.0697683199373</v>
      </c>
      <c r="CT173" s="11">
        <v>1393.2991845708405</v>
      </c>
      <c r="CU173" s="11">
        <v>1421.5117834561424</v>
      </c>
      <c r="CV173" s="11">
        <v>1462.9667821511243</v>
      </c>
      <c r="CW173" s="11">
        <v>1561.391710414314</v>
      </c>
      <c r="CX173" s="11">
        <v>1689.1910866850653</v>
      </c>
      <c r="CY173" s="11">
        <v>1750.4966165770036</v>
      </c>
      <c r="CZ173" s="11">
        <v>1807.2804237648115</v>
      </c>
      <c r="DA173" s="11">
        <v>1857.8517911113813</v>
      </c>
      <c r="DB173" s="11">
        <v>1907.3489527613642</v>
      </c>
      <c r="DC173" s="11">
        <v>1958.558364230254</v>
      </c>
      <c r="DD173" s="11">
        <v>2049.9430182985593</v>
      </c>
      <c r="DE173" s="11">
        <v>2061.0195654169888</v>
      </c>
      <c r="DF173" s="11">
        <v>2090.2339861464243</v>
      </c>
      <c r="DG173" s="11">
        <v>2099.7370459601375</v>
      </c>
      <c r="DH173" s="11">
        <v>2140.8751500135199</v>
      </c>
      <c r="DI173" s="11">
        <v>2174.4694683436155</v>
      </c>
      <c r="DJ173" s="11">
        <v>2216.9006803277366</v>
      </c>
      <c r="DK173" s="11">
        <v>2256.2119718818453</v>
      </c>
      <c r="DL173" s="11">
        <v>2584.7655276843452</v>
      </c>
      <c r="DM173" s="11">
        <v>2703.9029804152251</v>
      </c>
      <c r="DN173" s="11">
        <v>2784.8802272087541</v>
      </c>
      <c r="DO173" s="11">
        <v>2874.9866912645807</v>
      </c>
      <c r="DP173" s="11">
        <v>2906.0259285058751</v>
      </c>
      <c r="DQ173" s="11">
        <v>2987.6278791560699</v>
      </c>
      <c r="DR173" s="11">
        <v>3002.915265477227</v>
      </c>
      <c r="DS173" s="11">
        <v>3013.4444372088774</v>
      </c>
      <c r="DT173" s="11">
        <v>3024.3844314017001</v>
      </c>
      <c r="DU173" s="11">
        <v>3037.0481771819996</v>
      </c>
      <c r="DV173" s="11">
        <v>3038.9828080942366</v>
      </c>
      <c r="DW173" s="11">
        <v>3037.0673718943362</v>
      </c>
      <c r="DX173" s="11">
        <v>2974.1332135229054</v>
      </c>
      <c r="DY173" s="11">
        <v>3069.1695120126865</v>
      </c>
      <c r="DZ173" s="11">
        <v>3072.569152663923</v>
      </c>
      <c r="EA173" s="11">
        <v>3098.6012833728032</v>
      </c>
      <c r="EB173" s="11">
        <v>3234.2097697079489</v>
      </c>
      <c r="EC173" s="11">
        <v>3266.9453197467915</v>
      </c>
      <c r="ED173" s="11">
        <v>3453.1284126293417</v>
      </c>
      <c r="EE173" s="11">
        <v>3522.7116484873832</v>
      </c>
      <c r="EF173" s="11">
        <v>3746.949724320807</v>
      </c>
      <c r="EG173" s="11">
        <v>3921.4631042977308</v>
      </c>
      <c r="EH173" s="11">
        <v>4071.7697437225293</v>
      </c>
      <c r="EI173" s="11">
        <v>4189.7018446826605</v>
      </c>
      <c r="EJ173" s="11">
        <v>4253.3108878697985</v>
      </c>
      <c r="EK173" s="11">
        <v>4301.1768079817684</v>
      </c>
      <c r="EL173" s="11">
        <v>4377.3492653071826</v>
      </c>
      <c r="EM173" s="11">
        <v>4383.829736545892</v>
      </c>
      <c r="EN173" s="11">
        <v>4465.1736907994509</v>
      </c>
      <c r="EO173" s="11">
        <v>4555.3443161321056</v>
      </c>
      <c r="EP173" s="11">
        <v>4599.5466748110612</v>
      </c>
      <c r="EQ173" s="11">
        <v>4738.2886272507949</v>
      </c>
      <c r="ER173" s="11">
        <v>4812.1584928578804</v>
      </c>
      <c r="ES173" s="11">
        <v>4948.8172704361814</v>
      </c>
      <c r="ET173" s="11">
        <v>5013.0048160273182</v>
      </c>
      <c r="EU173" s="11">
        <v>5088.860214635245</v>
      </c>
      <c r="EV173" s="11">
        <v>5151.8952424087911</v>
      </c>
      <c r="EW173" s="11">
        <v>5221.6832838032378</v>
      </c>
      <c r="EX173" s="11">
        <v>5469.6155906331969</v>
      </c>
      <c r="EY173" s="11">
        <v>5551.642810040823</v>
      </c>
      <c r="EZ173" s="11">
        <v>5722.8908272003737</v>
      </c>
      <c r="FA173" s="11">
        <v>5889.5811707970015</v>
      </c>
      <c r="FB173" s="11">
        <v>5972.7447763069722</v>
      </c>
      <c r="FC173" s="11">
        <v>6014.414298303147</v>
      </c>
      <c r="FD173" s="11">
        <v>6069.4016138048173</v>
      </c>
      <c r="FE173" s="11">
        <v>6193.9191432474436</v>
      </c>
      <c r="FF173" s="11">
        <v>6366.9938852873729</v>
      </c>
      <c r="FG173" s="11">
        <v>6391.853409844176</v>
      </c>
      <c r="FH173" s="11">
        <v>6436.1497565165828</v>
      </c>
      <c r="FI173" s="11">
        <v>6517.7034845458265</v>
      </c>
      <c r="FJ173" s="11">
        <v>6562.3613905175171</v>
      </c>
      <c r="FK173" s="11">
        <v>6579.8187275782475</v>
      </c>
      <c r="FL173" s="11">
        <v>6594.8888802794927</v>
      </c>
      <c r="FM173" s="11">
        <v>6599.8259407135902</v>
      </c>
      <c r="FN173" s="11">
        <v>6631.7327714851654</v>
      </c>
      <c r="FO173" s="11">
        <v>6652.2824766003969</v>
      </c>
      <c r="FP173" s="11">
        <v>6676.0309050217002</v>
      </c>
      <c r="FQ173" s="11">
        <v>6701.2260602864299</v>
      </c>
      <c r="FR173" s="11">
        <v>6711.7473161617536</v>
      </c>
      <c r="FS173" s="11">
        <v>6755.4077569612718</v>
      </c>
      <c r="FT173" s="11">
        <v>6826.9320691255407</v>
      </c>
      <c r="FU173" s="11">
        <v>6930.6267627286206</v>
      </c>
      <c r="FV173" s="11">
        <v>7071.0105685194421</v>
      </c>
      <c r="FW173" s="11">
        <v>7116.3883261254823</v>
      </c>
      <c r="FX173" s="11">
        <v>7135.4823405061688</v>
      </c>
      <c r="FY173" s="11">
        <v>7156.827491875968</v>
      </c>
      <c r="FZ173" s="11">
        <v>7175.2942478069726</v>
      </c>
      <c r="GA173" s="11">
        <v>7203.6482607880362</v>
      </c>
      <c r="GB173" s="11">
        <v>7225.8397609708481</v>
      </c>
      <c r="GC173" s="11">
        <v>7257.2361239396159</v>
      </c>
      <c r="GD173" s="11">
        <v>7291.2396099161078</v>
      </c>
      <c r="GE173" s="11">
        <v>7315.9780831458966</v>
      </c>
      <c r="GF173" s="11">
        <v>7336.5814273742581</v>
      </c>
      <c r="GG173" s="11">
        <v>7349.6318130167429</v>
      </c>
      <c r="GH173" s="11">
        <v>7362.7851174971229</v>
      </c>
      <c r="GI173" s="11">
        <v>7366.3371506834828</v>
      </c>
      <c r="GJ173" s="11">
        <v>7376.0448817515162</v>
      </c>
      <c r="GK173" s="11">
        <v>7381.0880166002853</v>
      </c>
      <c r="GL173" s="11">
        <v>7395.8979794776851</v>
      </c>
      <c r="GM173" s="11">
        <v>7381.0014537319012</v>
      </c>
      <c r="GN173" s="11">
        <v>7390.3309957521087</v>
      </c>
      <c r="GO173" s="11">
        <v>7398.1818096205743</v>
      </c>
      <c r="GP173" s="11">
        <v>7408.805334359653</v>
      </c>
      <c r="GQ173" s="11">
        <v>7467.2286262123807</v>
      </c>
      <c r="GR173" s="11">
        <v>7586.8140326057119</v>
      </c>
      <c r="GS173" s="11">
        <v>7736.5561939556583</v>
      </c>
      <c r="GT173" s="11">
        <v>7800.6830993202066</v>
      </c>
      <c r="GU173" s="11">
        <v>7819.9971516274845</v>
      </c>
      <c r="GV173" s="11">
        <v>7845.3311968186317</v>
      </c>
      <c r="GW173" s="11">
        <v>7872.0885289041771</v>
      </c>
      <c r="GX173" s="11">
        <v>7899.534740973877</v>
      </c>
      <c r="GY173" s="11">
        <v>7916.1000625997012</v>
      </c>
      <c r="GZ173" s="11">
        <v>8057.1443275130723</v>
      </c>
      <c r="HA173" s="11">
        <v>8077.3817552794653</v>
      </c>
      <c r="HB173" s="11">
        <v>8092.7158617474361</v>
      </c>
      <c r="HC173" s="11">
        <v>8108.9967470587762</v>
      </c>
      <c r="HD173" s="11">
        <v>8121.0238956212697</v>
      </c>
      <c r="HE173" s="11">
        <v>8128.6914968467408</v>
      </c>
      <c r="HF173" s="11">
        <v>8120.5738451528414</v>
      </c>
      <c r="HG173" s="11">
        <v>8167.4242887148748</v>
      </c>
      <c r="HH173" s="11">
        <v>8173.8834844812118</v>
      </c>
      <c r="HI173" s="11">
        <v>8200.8349511387369</v>
      </c>
      <c r="HJ173" s="11">
        <v>8209.5527788833133</v>
      </c>
      <c r="HK173" s="11">
        <v>8199.6658700798416</v>
      </c>
      <c r="HL173" s="11">
        <v>8191.2413596063061</v>
      </c>
      <c r="HM173" s="11">
        <v>8144.0310019171911</v>
      </c>
      <c r="HN173" s="11">
        <v>8081.7028392029961</v>
      </c>
      <c r="HO173" s="11">
        <v>8035.23932420654</v>
      </c>
      <c r="HP173" s="11">
        <v>8049.8175830316222</v>
      </c>
      <c r="HQ173" s="11">
        <v>8039.5488805266241</v>
      </c>
      <c r="HR173" s="11">
        <v>7945.3871657555173</v>
      </c>
      <c r="HS173" s="11">
        <v>7951.8860268049266</v>
      </c>
      <c r="HT173" s="11">
        <v>7957.5073239117401</v>
      </c>
      <c r="HU173" s="11">
        <v>7918.5946334266409</v>
      </c>
      <c r="HV173" s="11">
        <v>7919.793922467592</v>
      </c>
      <c r="HW173" s="11">
        <v>7924.8949833595379</v>
      </c>
      <c r="HX173" s="11">
        <v>7934.7451349365347</v>
      </c>
      <c r="HY173" s="11">
        <v>7946.9786458692115</v>
      </c>
      <c r="HZ173" s="11">
        <v>7958.8284468097536</v>
      </c>
      <c r="IA173" s="11">
        <v>8069.6301810621144</v>
      </c>
      <c r="IB173" s="11">
        <v>8191.8795060643952</v>
      </c>
      <c r="IC173" s="11">
        <v>8232.8589429376188</v>
      </c>
      <c r="ID173" s="11">
        <v>8274.2445305751098</v>
      </c>
      <c r="IE173" s="11">
        <v>8311.1112826272129</v>
      </c>
      <c r="IF173" s="11">
        <v>8345.8484976849177</v>
      </c>
      <c r="IG173" s="11">
        <v>8459.669475458164</v>
      </c>
      <c r="IH173" s="11">
        <v>8489.5589493620428</v>
      </c>
      <c r="II173" s="11">
        <v>8529.8464535390303</v>
      </c>
      <c r="IJ173" s="11">
        <v>8565.4015505257921</v>
      </c>
      <c r="IK173" s="11">
        <v>8615.8881314183345</v>
      </c>
      <c r="IL173" s="11">
        <v>8654.3072707489137</v>
      </c>
      <c r="IM173" s="11">
        <v>8696.6237726236832</v>
      </c>
      <c r="IN173" s="11">
        <v>8759.8065132181182</v>
      </c>
      <c r="IO173" s="11">
        <v>8896.8171487774762</v>
      </c>
      <c r="IP173" s="11">
        <v>8928.9635718707086</v>
      </c>
      <c r="IQ173" s="11">
        <v>8929.0855537313128</v>
      </c>
      <c r="IR173" s="11">
        <v>8980.7910113997823</v>
      </c>
      <c r="IS173" s="11">
        <v>9046.0274235870693</v>
      </c>
      <c r="IT173" s="11">
        <v>9084.3972805261492</v>
      </c>
      <c r="IU173" s="11">
        <v>9106.696304157771</v>
      </c>
      <c r="IV173" s="11">
        <v>9123.7319323518059</v>
      </c>
      <c r="IW173" s="11">
        <v>9129.5041975095246</v>
      </c>
      <c r="IX173" s="11">
        <v>9139.7368111536907</v>
      </c>
      <c r="IY173" s="11">
        <v>9160.3307426024985</v>
      </c>
      <c r="IZ173" s="11">
        <v>9200.4025721107027</v>
      </c>
      <c r="JA173" s="11">
        <v>9249.3809879583005</v>
      </c>
      <c r="JB173" s="11">
        <v>9340.5151817523692</v>
      </c>
      <c r="JC173" s="11">
        <v>9449.3506205450194</v>
      </c>
      <c r="JD173" s="11">
        <v>9529.9305038489601</v>
      </c>
      <c r="JE173" s="11">
        <v>9549.2817338544464</v>
      </c>
      <c r="JF173" s="11">
        <v>9563.5220784441317</v>
      </c>
      <c r="JG173" s="11">
        <v>9559.6825060614246</v>
      </c>
      <c r="JH173" s="11">
        <v>9643.5562628856587</v>
      </c>
      <c r="JI173" s="11">
        <v>9698.2018050003262</v>
      </c>
      <c r="JJ173" s="11">
        <v>9708.164173858635</v>
      </c>
      <c r="JK173" s="11">
        <v>9679.123474588805</v>
      </c>
      <c r="JL173" s="11">
        <v>9727.6561221004049</v>
      </c>
      <c r="JM173" s="11">
        <v>9725.4123266563602</v>
      </c>
      <c r="JN173" s="11">
        <v>9683.3180800549562</v>
      </c>
      <c r="JO173" s="11">
        <v>9810.9948262718863</v>
      </c>
      <c r="JP173" s="11">
        <v>9915.4489044543006</v>
      </c>
      <c r="JQ173" s="11">
        <v>9935.6986881719095</v>
      </c>
      <c r="JR173" s="11">
        <v>9981.7300666422725</v>
      </c>
      <c r="JS173" s="11">
        <v>10006.411998175461</v>
      </c>
      <c r="JT173" s="11">
        <v>10122.497949932562</v>
      </c>
      <c r="JU173" s="11">
        <v>10178.380699072623</v>
      </c>
      <c r="JV173" s="11">
        <v>10153.912291935792</v>
      </c>
      <c r="JW173" s="11">
        <v>10099.153235948099</v>
      </c>
      <c r="JX173" s="11">
        <v>10099.521140524605</v>
      </c>
      <c r="JY173" s="11">
        <v>10093.38319502848</v>
      </c>
      <c r="JZ173" s="11">
        <v>10081.665750578883</v>
      </c>
      <c r="KA173" s="11">
        <v>10073.519000563869</v>
      </c>
      <c r="KB173" s="11">
        <v>10068.058890793109</v>
      </c>
      <c r="KC173" s="11">
        <v>10053.90218612645</v>
      </c>
      <c r="KD173" s="11">
        <v>10038.562046889607</v>
      </c>
      <c r="KE173" s="11">
        <v>10036.112972109348</v>
      </c>
      <c r="KF173" s="11">
        <v>10045.036135970666</v>
      </c>
      <c r="KG173" s="11">
        <v>10046.761880033597</v>
      </c>
      <c r="KH173" s="11">
        <v>10061.312214262474</v>
      </c>
      <c r="KI173" s="11">
        <v>10060.555156472927</v>
      </c>
      <c r="KJ173" s="11">
        <v>10080.184735849676</v>
      </c>
      <c r="KK173" s="11">
        <v>10082.623021776139</v>
      </c>
      <c r="KL173" s="23"/>
      <c r="KM173" s="11">
        <f>SMALL(Tabela2[[#This Row],[1]:[285]],1)</f>
        <v>3.1121771826292388E-11</v>
      </c>
      <c r="KN173" s="11">
        <f>MATCH(Tabela2[[#This Row],[1° menor]],Tabela2[[#This Row],[1]:[285]],0)</f>
        <v>71</v>
      </c>
      <c r="KO17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0.47196850648001182</v>
      </c>
      <c r="KP173" s="11">
        <f>VLOOKUP(Tabela2[[#This Row],[Shape]],shape!A:D,4,0)+VLOOKUP(Tabela2[[#This Row],[Shape]]+1,shape!A:E,5,0)*Tabela2[[#This Row],[% avanc]]</f>
        <v>1799.9897340391453</v>
      </c>
      <c r="KQ173" s="15">
        <f>Tabela2[[#This Row],[8686,881807]]/Tabela2[[#Headers],[8686,881807]]</f>
        <v>0.20720780759198204</v>
      </c>
      <c r="KR173" s="11">
        <f>Tabela2[[#This Row],[8686,881807]]-KP172</f>
        <v>363.5999046134898</v>
      </c>
      <c r="KS173" s="11">
        <f>(Tabela2[[#This Row],[hora bus]]-H172)*86400</f>
        <v>47.999999905005097</v>
      </c>
      <c r="KT173" s="11">
        <f>Tabela2[[#This Row],[desloc]]/Tabela2[[#This Row],[seconds]]</f>
        <v>7.5749980277724163</v>
      </c>
      <c r="KU173" s="11">
        <f>Tabela2[[#This Row],[spd m/s]]*3.6</f>
        <v>27.2699928999807</v>
      </c>
      <c r="KV173" s="23"/>
      <c r="KW173" s="22">
        <f t="shared" si="36"/>
        <v>0</v>
      </c>
      <c r="KX173" s="23">
        <f t="shared" si="37"/>
        <v>0</v>
      </c>
      <c r="KY173" s="23">
        <f t="shared" si="38"/>
        <v>0</v>
      </c>
      <c r="KZ173" s="23">
        <f t="shared" si="39"/>
        <v>0</v>
      </c>
      <c r="LA173" s="23">
        <f t="shared" si="40"/>
        <v>0</v>
      </c>
      <c r="LB173" s="23">
        <f t="shared" si="41"/>
        <v>0</v>
      </c>
      <c r="LC173" s="23">
        <f t="shared" si="42"/>
        <v>0</v>
      </c>
      <c r="LD173" s="23">
        <f t="shared" si="43"/>
        <v>0</v>
      </c>
      <c r="LE173" s="23">
        <f t="shared" si="44"/>
        <v>1799.9897340391453</v>
      </c>
      <c r="LF173" s="22">
        <f t="shared" si="53"/>
        <v>0</v>
      </c>
      <c r="LG173" s="23">
        <f t="shared" si="45"/>
        <v>0</v>
      </c>
      <c r="LH173" s="23">
        <f t="shared" si="46"/>
        <v>0</v>
      </c>
      <c r="LI173" s="23">
        <f t="shared" si="47"/>
        <v>1799.9897340391453</v>
      </c>
      <c r="LJ173" s="23">
        <f t="shared" si="48"/>
        <v>8544.8116110658502</v>
      </c>
      <c r="LK173" s="23">
        <f t="shared" si="49"/>
        <v>0</v>
      </c>
      <c r="LL173" s="23">
        <f t="shared" si="50"/>
        <v>32</v>
      </c>
      <c r="LM173" s="23">
        <f t="shared" si="51"/>
        <v>0</v>
      </c>
      <c r="LN173" s="23">
        <f t="shared" si="52"/>
        <v>0</v>
      </c>
    </row>
    <row r="174" spans="1:326" x14ac:dyDescent="0.25">
      <c r="A174" s="22">
        <v>168</v>
      </c>
      <c r="B174" s="22">
        <v>1</v>
      </c>
      <c r="C174" s="23" t="s">
        <v>1475</v>
      </c>
      <c r="D174" s="22">
        <v>332</v>
      </c>
      <c r="E174" s="24">
        <v>0.93402777777777779</v>
      </c>
      <c r="F174" s="23" t="s">
        <v>721</v>
      </c>
      <c r="G174" s="23" t="b">
        <v>1</v>
      </c>
      <c r="H174" s="25">
        <v>43538.934467592589</v>
      </c>
      <c r="I174" s="26" t="s">
        <v>188</v>
      </c>
      <c r="J174" s="23" t="s">
        <v>189</v>
      </c>
      <c r="K174" s="11">
        <f>IF(AND(Tabela2[[#This Row],[hora bus]]=H173,Tabela2[[#This Row],[lat bus]]=I173,Tabela2[[#This Row],[lon bus]]=J173),1,0)</f>
        <v>0</v>
      </c>
      <c r="L174" s="23"/>
      <c r="M174" s="11">
        <v>331</v>
      </c>
      <c r="N174" s="11">
        <v>3232.6529563360809</v>
      </c>
      <c r="O174" s="11">
        <v>3227.1977869294924</v>
      </c>
      <c r="P174" s="11">
        <v>3219.2075786369542</v>
      </c>
      <c r="Q174" s="11">
        <v>3163.5643532378608</v>
      </c>
      <c r="R174" s="11">
        <v>3078.4864339311985</v>
      </c>
      <c r="S174" s="11">
        <v>3057.5660220854834</v>
      </c>
      <c r="T174" s="11">
        <v>3038.3694633688442</v>
      </c>
      <c r="U174" s="11">
        <v>3027.4911350484763</v>
      </c>
      <c r="V174" s="11">
        <v>3012.6380905941983</v>
      </c>
      <c r="W174" s="11">
        <v>3002.8191313444381</v>
      </c>
      <c r="X174" s="11">
        <v>2994.3344242392136</v>
      </c>
      <c r="Y174" s="11">
        <v>2974.3163607532952</v>
      </c>
      <c r="Z174" s="11">
        <v>2963.7469635648763</v>
      </c>
      <c r="AA174" s="11">
        <v>2945.2746302454038</v>
      </c>
      <c r="AB174" s="11">
        <v>2937.5485312087962</v>
      </c>
      <c r="AC174" s="11">
        <v>2923.0138947295459</v>
      </c>
      <c r="AD174" s="11">
        <v>2898.9624779002065</v>
      </c>
      <c r="AE174" s="11">
        <v>2888.8309609809994</v>
      </c>
      <c r="AF174" s="11">
        <v>2816.6734843494373</v>
      </c>
      <c r="AG174" s="11">
        <v>2779.243394256428</v>
      </c>
      <c r="AH174" s="11">
        <v>2747.91789975746</v>
      </c>
      <c r="AI174" s="11">
        <v>2723.02529747058</v>
      </c>
      <c r="AJ174" s="11">
        <v>2700.9014747064066</v>
      </c>
      <c r="AK174" s="11">
        <v>2684.9701244247335</v>
      </c>
      <c r="AL174" s="11">
        <v>2657.8967545575447</v>
      </c>
      <c r="AM174" s="11">
        <v>2646.0178209397054</v>
      </c>
      <c r="AN174" s="11">
        <v>2631.3933207655637</v>
      </c>
      <c r="AO174" s="11">
        <v>2619.0635302728833</v>
      </c>
      <c r="AP174" s="11">
        <v>2612.8061582115838</v>
      </c>
      <c r="AQ174" s="11">
        <v>2615.5123884970367</v>
      </c>
      <c r="AR174" s="11">
        <v>2613.0871398771469</v>
      </c>
      <c r="AS174" s="11">
        <v>2604.973708261889</v>
      </c>
      <c r="AT174" s="11">
        <v>2608.8464486116195</v>
      </c>
      <c r="AU174" s="11">
        <v>2612.0650487664752</v>
      </c>
      <c r="AV174" s="11">
        <v>2602.0240773458008</v>
      </c>
      <c r="AW174" s="11">
        <v>2594.8902594909405</v>
      </c>
      <c r="AX174" s="11">
        <v>2590.058168552202</v>
      </c>
      <c r="AY174" s="11">
        <v>2577.5857609573109</v>
      </c>
      <c r="AZ174" s="11">
        <v>2557.3311956224293</v>
      </c>
      <c r="BA174" s="11">
        <v>2529.1315076151059</v>
      </c>
      <c r="BB174" s="11">
        <v>2479.9718888374287</v>
      </c>
      <c r="BC174" s="11">
        <v>2406.621735980229</v>
      </c>
      <c r="BD174" s="11">
        <v>2339.7159469991516</v>
      </c>
      <c r="BE174" s="11">
        <v>2317.943748905253</v>
      </c>
      <c r="BF174" s="11">
        <v>2293.8942806223295</v>
      </c>
      <c r="BG174" s="11">
        <v>2254.6773404593014</v>
      </c>
      <c r="BH174" s="11">
        <v>2237.8645778305508</v>
      </c>
      <c r="BI174" s="11">
        <v>2219.2082854004611</v>
      </c>
      <c r="BJ174" s="11">
        <v>2191.327797635312</v>
      </c>
      <c r="BK174" s="11">
        <v>2113.4602258139253</v>
      </c>
      <c r="BL174" s="11">
        <v>1866.5354703807063</v>
      </c>
      <c r="BM174" s="11">
        <v>1716.6162315175907</v>
      </c>
      <c r="BN174" s="11">
        <v>1682.5908967675955</v>
      </c>
      <c r="BO174" s="11">
        <v>1569.9159925136805</v>
      </c>
      <c r="BP174" s="11">
        <v>1560.0574119763737</v>
      </c>
      <c r="BQ174" s="11">
        <v>1470.4048776256832</v>
      </c>
      <c r="BR174" s="11">
        <v>1386.0627162360263</v>
      </c>
      <c r="BS174" s="11">
        <v>1356.1708978281722</v>
      </c>
      <c r="BT174" s="11">
        <v>1307.1386849244932</v>
      </c>
      <c r="BU174" s="11">
        <v>1251.8902648238964</v>
      </c>
      <c r="BV174" s="11">
        <v>1261.4751913069151</v>
      </c>
      <c r="BW174" s="11">
        <v>1112.5953547137924</v>
      </c>
      <c r="BX174" s="11">
        <v>1012.3026738000584</v>
      </c>
      <c r="BY174" s="11">
        <v>884.58709457181578</v>
      </c>
      <c r="BZ174" s="11">
        <v>864.70429462545724</v>
      </c>
      <c r="CA174" s="11">
        <v>825.46613845182344</v>
      </c>
      <c r="CB174" s="11">
        <v>763.51985405397818</v>
      </c>
      <c r="CC174" s="11">
        <v>643.48396157327102</v>
      </c>
      <c r="CD174" s="11">
        <v>549.85067073693062</v>
      </c>
      <c r="CE174" s="11">
        <v>456.70099920283275</v>
      </c>
      <c r="CF174" s="11">
        <v>372.62769261844869</v>
      </c>
      <c r="CG174" s="11">
        <v>177.81949763566541</v>
      </c>
      <c r="CH174" s="11">
        <v>100.10537953835851</v>
      </c>
      <c r="CI174" s="11">
        <v>1.0558665053395089E-10</v>
      </c>
      <c r="CJ174" s="11">
        <v>91.807942263157727</v>
      </c>
      <c r="CK174" s="11">
        <v>166.81346825994498</v>
      </c>
      <c r="CL174" s="11">
        <v>257.04469035502359</v>
      </c>
      <c r="CM174" s="11">
        <v>285.05387085317881</v>
      </c>
      <c r="CN174" s="11">
        <v>333.54154060775187</v>
      </c>
      <c r="CO174" s="11">
        <v>392.54989494374308</v>
      </c>
      <c r="CP174" s="11">
        <v>474.31729636423199</v>
      </c>
      <c r="CQ174" s="11">
        <v>527.16979869257011</v>
      </c>
      <c r="CR174" s="11">
        <v>723.74632896880178</v>
      </c>
      <c r="CS174" s="11">
        <v>902.04874307687055</v>
      </c>
      <c r="CT174" s="11">
        <v>976.2786349087047</v>
      </c>
      <c r="CU174" s="11">
        <v>1004.4925420284677</v>
      </c>
      <c r="CV174" s="11">
        <v>1045.9479185819962</v>
      </c>
      <c r="CW174" s="11">
        <v>1144.3723289683528</v>
      </c>
      <c r="CX174" s="11">
        <v>1272.1718483994105</v>
      </c>
      <c r="CY174" s="11">
        <v>1333.4785883533361</v>
      </c>
      <c r="CZ174" s="11">
        <v>1390.2725858280078</v>
      </c>
      <c r="DA174" s="11">
        <v>1440.8728673780117</v>
      </c>
      <c r="DB174" s="11">
        <v>1490.4608869580788</v>
      </c>
      <c r="DC174" s="11">
        <v>1541.9389712006569</v>
      </c>
      <c r="DD174" s="11">
        <v>1633.5535044861572</v>
      </c>
      <c r="DE174" s="11">
        <v>1644.7422821757368</v>
      </c>
      <c r="DF174" s="11">
        <v>1674.100242340392</v>
      </c>
      <c r="DG174" s="11">
        <v>1683.9239032566568</v>
      </c>
      <c r="DH174" s="11">
        <v>1725.7429503528988</v>
      </c>
      <c r="DI174" s="11">
        <v>1760.2985810383429</v>
      </c>
      <c r="DJ174" s="11">
        <v>1802.5292642822344</v>
      </c>
      <c r="DK174" s="11">
        <v>1840.1635946531553</v>
      </c>
      <c r="DL174" s="11">
        <v>2167.9386212746545</v>
      </c>
      <c r="DM174" s="11">
        <v>2287.3889866797176</v>
      </c>
      <c r="DN174" s="11">
        <v>2368.6697342966172</v>
      </c>
      <c r="DO174" s="11">
        <v>2459.011955000839</v>
      </c>
      <c r="DP174" s="11">
        <v>2490.3510420336329</v>
      </c>
      <c r="DQ174" s="11">
        <v>2572.1972628376689</v>
      </c>
      <c r="DR174" s="11">
        <v>2587.5358987861869</v>
      </c>
      <c r="DS174" s="11">
        <v>2598.1083892313163</v>
      </c>
      <c r="DT174" s="11">
        <v>2608.9900207128508</v>
      </c>
      <c r="DU174" s="11">
        <v>2621.5051358662199</v>
      </c>
      <c r="DV174" s="11">
        <v>2623.2799321438847</v>
      </c>
      <c r="DW174" s="11">
        <v>2621.1856548055257</v>
      </c>
      <c r="DX174" s="11">
        <v>2557.650457909303</v>
      </c>
      <c r="DY174" s="11">
        <v>2652.1611670451589</v>
      </c>
      <c r="DZ174" s="11">
        <v>2655.5677609671129</v>
      </c>
      <c r="EA174" s="11">
        <v>2681.6000526297671</v>
      </c>
      <c r="EB174" s="11">
        <v>2817.1898308266195</v>
      </c>
      <c r="EC174" s="11">
        <v>2849.9352925956587</v>
      </c>
      <c r="ED174" s="11">
        <v>3036.1336552586067</v>
      </c>
      <c r="EE174" s="11">
        <v>3105.7304688579934</v>
      </c>
      <c r="EF174" s="11">
        <v>3330.0707935437449</v>
      </c>
      <c r="EG174" s="11">
        <v>3504.8025563007263</v>
      </c>
      <c r="EH174" s="11">
        <v>3655.3254728977386</v>
      </c>
      <c r="EI174" s="11">
        <v>3773.3832478546633</v>
      </c>
      <c r="EJ174" s="11">
        <v>3837.0207015955457</v>
      </c>
      <c r="EK174" s="11">
        <v>3885.0574256709333</v>
      </c>
      <c r="EL174" s="11">
        <v>3961.4272785850735</v>
      </c>
      <c r="EM174" s="11">
        <v>3968.0898431237961</v>
      </c>
      <c r="EN174" s="11">
        <v>4049.6234863399418</v>
      </c>
      <c r="EO174" s="11">
        <v>4139.8011891023953</v>
      </c>
      <c r="EP174" s="11">
        <v>4183.8752982900387</v>
      </c>
      <c r="EQ174" s="11">
        <v>4322.4500428339907</v>
      </c>
      <c r="ER174" s="11">
        <v>4396.1684823567748</v>
      </c>
      <c r="ES174" s="11">
        <v>4532.7066192675984</v>
      </c>
      <c r="ET174" s="11">
        <v>4596.8306968427587</v>
      </c>
      <c r="EU174" s="11">
        <v>4672.6212924101783</v>
      </c>
      <c r="EV174" s="11">
        <v>4735.5907694476173</v>
      </c>
      <c r="EW174" s="11">
        <v>4805.2544195128785</v>
      </c>
      <c r="EX174" s="11">
        <v>5053.0696010070451</v>
      </c>
      <c r="EY174" s="11">
        <v>5135.0229937796394</v>
      </c>
      <c r="EZ174" s="11">
        <v>5306.1866195813218</v>
      </c>
      <c r="FA174" s="11">
        <v>5472.843472175834</v>
      </c>
      <c r="FB174" s="11">
        <v>5556.0131753295627</v>
      </c>
      <c r="FC174" s="11">
        <v>5597.6891144057226</v>
      </c>
      <c r="FD174" s="11">
        <v>5652.6903464888546</v>
      </c>
      <c r="FE174" s="11">
        <v>5777.2398247859801</v>
      </c>
      <c r="FF174" s="11">
        <v>5950.3380663431853</v>
      </c>
      <c r="FG174" s="11">
        <v>5975.202682869759</v>
      </c>
      <c r="FH174" s="11">
        <v>6019.520803961801</v>
      </c>
      <c r="FI174" s="11">
        <v>6101.0830964267598</v>
      </c>
      <c r="FJ174" s="11">
        <v>6145.7196003430554</v>
      </c>
      <c r="FK174" s="11">
        <v>6163.1515491206792</v>
      </c>
      <c r="FL174" s="11">
        <v>6178.1960560773423</v>
      </c>
      <c r="FM174" s="11">
        <v>6183.0795598647101</v>
      </c>
      <c r="FN174" s="11">
        <v>6214.9253226991113</v>
      </c>
      <c r="FO174" s="11">
        <v>6235.4391036476418</v>
      </c>
      <c r="FP174" s="11">
        <v>6259.1576002486045</v>
      </c>
      <c r="FQ174" s="11">
        <v>6284.3331414608811</v>
      </c>
      <c r="FR174" s="11">
        <v>6294.830907141295</v>
      </c>
      <c r="FS174" s="11">
        <v>6338.4630411819753</v>
      </c>
      <c r="FT174" s="11">
        <v>6409.9722091768135</v>
      </c>
      <c r="FU174" s="11">
        <v>6513.672691797502</v>
      </c>
      <c r="FV174" s="11">
        <v>6654.0876114825869</v>
      </c>
      <c r="FW174" s="11">
        <v>6699.5040332137269</v>
      </c>
      <c r="FX174" s="11">
        <v>6718.634765251205</v>
      </c>
      <c r="FY174" s="11">
        <v>6740.0141188906919</v>
      </c>
      <c r="FZ174" s="11">
        <v>6758.509774031887</v>
      </c>
      <c r="GA174" s="11">
        <v>6786.8836671256395</v>
      </c>
      <c r="GB174" s="11">
        <v>6809.0857155733893</v>
      </c>
      <c r="GC174" s="11">
        <v>6840.4841815198051</v>
      </c>
      <c r="GD174" s="11">
        <v>6874.4835590650328</v>
      </c>
      <c r="GE174" s="11">
        <v>6899.2183696578204</v>
      </c>
      <c r="GF174" s="11">
        <v>6919.818769029278</v>
      </c>
      <c r="GG174" s="11">
        <v>6932.8750156839305</v>
      </c>
      <c r="GH174" s="11">
        <v>6946.0377557479669</v>
      </c>
      <c r="GI174" s="11">
        <v>6949.6055133943964</v>
      </c>
      <c r="GJ174" s="11">
        <v>6959.34900592336</v>
      </c>
      <c r="GK174" s="11">
        <v>6964.4495893071471</v>
      </c>
      <c r="GL174" s="11">
        <v>6979.29787229457</v>
      </c>
      <c r="GM174" s="11">
        <v>6964.4531921013959</v>
      </c>
      <c r="GN174" s="11">
        <v>6973.8672743372599</v>
      </c>
      <c r="GO174" s="11">
        <v>6981.8021560343432</v>
      </c>
      <c r="GP174" s="11">
        <v>6992.5878223202262</v>
      </c>
      <c r="GQ174" s="11">
        <v>7051.2838365682192</v>
      </c>
      <c r="GR174" s="11">
        <v>7171.2095166442168</v>
      </c>
      <c r="GS174" s="11">
        <v>7321.2162301636945</v>
      </c>
      <c r="GT174" s="11">
        <v>7385.4506633467226</v>
      </c>
      <c r="GU174" s="11">
        <v>7404.800586159462</v>
      </c>
      <c r="GV174" s="11">
        <v>7430.1450862337369</v>
      </c>
      <c r="GW174" s="11">
        <v>7456.8936589892819</v>
      </c>
      <c r="GX174" s="11">
        <v>7484.3141625760345</v>
      </c>
      <c r="GY174" s="11">
        <v>7500.6876185409728</v>
      </c>
      <c r="GZ174" s="11">
        <v>7641.5332866234212</v>
      </c>
      <c r="HA174" s="11">
        <v>7661.7328642101684</v>
      </c>
      <c r="HB174" s="11">
        <v>7677.0488267438732</v>
      </c>
      <c r="HC174" s="11">
        <v>7693.3205992995163</v>
      </c>
      <c r="HD174" s="11">
        <v>7705.3397761679171</v>
      </c>
      <c r="HE174" s="11">
        <v>7712.9890365379724</v>
      </c>
      <c r="HF174" s="11">
        <v>7705.1273650906596</v>
      </c>
      <c r="HG174" s="11">
        <v>7752.4578562737961</v>
      </c>
      <c r="HH174" s="11">
        <v>7759.3689138389718</v>
      </c>
      <c r="HI174" s="11">
        <v>7786.6929025819727</v>
      </c>
      <c r="HJ174" s="11">
        <v>7795.6363254098014</v>
      </c>
      <c r="HK174" s="11">
        <v>7785.9938053550459</v>
      </c>
      <c r="HL174" s="11">
        <v>7777.8530953382879</v>
      </c>
      <c r="HM174" s="11">
        <v>7731.0560772979879</v>
      </c>
      <c r="HN174" s="11">
        <v>7669.4105929585185</v>
      </c>
      <c r="HO174" s="11">
        <v>7623.76684935499</v>
      </c>
      <c r="HP174" s="11">
        <v>7638.8574727868609</v>
      </c>
      <c r="HQ174" s="11">
        <v>7628.7880300811148</v>
      </c>
      <c r="HR174" s="11">
        <v>7535.3724321994687</v>
      </c>
      <c r="HS174" s="11">
        <v>7542.7694150932275</v>
      </c>
      <c r="HT174" s="11">
        <v>7548.7245031739012</v>
      </c>
      <c r="HU174" s="11">
        <v>7510.2362184526946</v>
      </c>
      <c r="HV174" s="11">
        <v>7512.0073894747738</v>
      </c>
      <c r="HW174" s="11">
        <v>7517.5374297767421</v>
      </c>
      <c r="HX174" s="11">
        <v>7527.7916535954128</v>
      </c>
      <c r="HY174" s="11">
        <v>7540.4926357620088</v>
      </c>
      <c r="HZ174" s="11">
        <v>7553.3669458027816</v>
      </c>
      <c r="IA174" s="11">
        <v>7665.7077850661535</v>
      </c>
      <c r="IB174" s="11">
        <v>7789.0161792495201</v>
      </c>
      <c r="IC174" s="11">
        <v>7830.5629170060956</v>
      </c>
      <c r="ID174" s="11">
        <v>7872.499883992039</v>
      </c>
      <c r="IE174" s="11">
        <v>7909.918681319391</v>
      </c>
      <c r="IF174" s="11">
        <v>7945.5882620202465</v>
      </c>
      <c r="IG174" s="11">
        <v>8060.1989659215105</v>
      </c>
      <c r="IH174" s="11">
        <v>8090.3906581652218</v>
      </c>
      <c r="II174" s="11">
        <v>8130.9481011977032</v>
      </c>
      <c r="IJ174" s="11">
        <v>8166.7145662797429</v>
      </c>
      <c r="IK174" s="11">
        <v>8217.3086107109448</v>
      </c>
      <c r="IL174" s="11">
        <v>8255.7737818002151</v>
      </c>
      <c r="IM174" s="11">
        <v>8298.154336016767</v>
      </c>
      <c r="IN174" s="11">
        <v>8361.4492998909991</v>
      </c>
      <c r="IO174" s="11">
        <v>8498.5978649666886</v>
      </c>
      <c r="IP174" s="11">
        <v>8530.8012207500724</v>
      </c>
      <c r="IQ174" s="11">
        <v>8531.0497130319145</v>
      </c>
      <c r="IR174" s="11">
        <v>8583.0640844318496</v>
      </c>
      <c r="IS174" s="11">
        <v>8648.5857822522539</v>
      </c>
      <c r="IT174" s="11">
        <v>8687.1042263660256</v>
      </c>
      <c r="IU174" s="11">
        <v>8709.493243754283</v>
      </c>
      <c r="IV174" s="11">
        <v>8726.5837274352925</v>
      </c>
      <c r="IW174" s="11">
        <v>8732.389826855775</v>
      </c>
      <c r="IX174" s="11">
        <v>8742.6740750701192</v>
      </c>
      <c r="IY174" s="11">
        <v>8763.3533879030692</v>
      </c>
      <c r="IZ174" s="11">
        <v>8803.5507723805586</v>
      </c>
      <c r="JA174" s="11">
        <v>8852.7145774156161</v>
      </c>
      <c r="JB174" s="11">
        <v>8944.0309437873038</v>
      </c>
      <c r="JC174" s="11">
        <v>9052.86988921587</v>
      </c>
      <c r="JD174" s="11">
        <v>9133.3201243988169</v>
      </c>
      <c r="JE174" s="11">
        <v>9152.5391038614798</v>
      </c>
      <c r="JF174" s="11">
        <v>9166.6320026815883</v>
      </c>
      <c r="JG174" s="11">
        <v>9162.0969411329606</v>
      </c>
      <c r="JH174" s="11">
        <v>9245.9464195762976</v>
      </c>
      <c r="JI174" s="11">
        <v>9301.3070099673951</v>
      </c>
      <c r="JJ174" s="11">
        <v>9311.4188260329483</v>
      </c>
      <c r="JK174" s="11">
        <v>9282.9465814057021</v>
      </c>
      <c r="JL174" s="11">
        <v>9332.0566645248527</v>
      </c>
      <c r="JM174" s="11">
        <v>9329.9862351055617</v>
      </c>
      <c r="JN174" s="11">
        <v>9289.4232053421874</v>
      </c>
      <c r="JO174" s="11">
        <v>9419.4598208191674</v>
      </c>
      <c r="JP174" s="11">
        <v>9525.1267858732317</v>
      </c>
      <c r="JQ174" s="11">
        <v>9546.0547392609897</v>
      </c>
      <c r="JR174" s="11">
        <v>9591.9584100941975</v>
      </c>
      <c r="JS174" s="11">
        <v>9614.9906977120681</v>
      </c>
      <c r="JT174" s="11">
        <v>9729.4087881091691</v>
      </c>
      <c r="JU174" s="11">
        <v>9784.7309787225495</v>
      </c>
      <c r="JV174" s="11">
        <v>9760.3201044186044</v>
      </c>
      <c r="JW174" s="11">
        <v>9705.1458576022396</v>
      </c>
      <c r="JX174" s="11">
        <v>9704.8972443164712</v>
      </c>
      <c r="JY174" s="11">
        <v>9698.4885895742209</v>
      </c>
      <c r="JZ174" s="11">
        <v>9686.5288801811475</v>
      </c>
      <c r="KA174" s="11">
        <v>9678.1397037510942</v>
      </c>
      <c r="KB174" s="11">
        <v>9672.4908397760155</v>
      </c>
      <c r="KC174" s="11">
        <v>9658.1117054766091</v>
      </c>
      <c r="KD174" s="11">
        <v>9642.7098975712743</v>
      </c>
      <c r="KE174" s="11">
        <v>9640.4346736689677</v>
      </c>
      <c r="KF174" s="11">
        <v>9649.5114773682835</v>
      </c>
      <c r="KG174" s="11">
        <v>9651.4337291396532</v>
      </c>
      <c r="KH174" s="11">
        <v>9666.1729061378919</v>
      </c>
      <c r="KI174" s="11">
        <v>9665.6381029448694</v>
      </c>
      <c r="KJ174" s="11">
        <v>9685.4694045390006</v>
      </c>
      <c r="KK174" s="11">
        <v>9687.9786245703744</v>
      </c>
      <c r="KL174" s="23"/>
      <c r="KM174" s="11">
        <f>SMALL(Tabela2[[#This Row],[1]:[285]],1)</f>
        <v>1.0558665053395089E-10</v>
      </c>
      <c r="KN174" s="11">
        <f>MATCH(Tabela2[[#This Row],[1° menor]],Tabela2[[#This Row],[1]:[285]],0)</f>
        <v>74</v>
      </c>
      <c r="KO17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0.52165290437200751</v>
      </c>
      <c r="KP174" s="11">
        <f>VLOOKUP(Tabela2[[#This Row],[Shape]],shape!A:D,4,0)+VLOOKUP(Tabela2[[#This Row],[Shape]]+1,shape!A:E,5,0)*Tabela2[[#This Row],[% avanc]]</f>
        <v>2008.5185113176724</v>
      </c>
      <c r="KQ174" s="15">
        <f>Tabela2[[#This Row],[8686,881807]]/Tabela2[[#Headers],[8686,881807]]</f>
        <v>0.23121282825549469</v>
      </c>
      <c r="KR174" s="11">
        <f>Tabela2[[#This Row],[8686,881807]]-KP173</f>
        <v>208.52877727852706</v>
      </c>
      <c r="KS174" s="11">
        <f>(Tabela2[[#This Row],[hora bus]]-H173)*86400</f>
        <v>40.99999952595681</v>
      </c>
      <c r="KT174" s="11">
        <f>Tabela2[[#This Row],[desloc]]/Tabela2[[#This Row],[seconds]]</f>
        <v>5.0860677973059234</v>
      </c>
      <c r="KU174" s="11">
        <f>Tabela2[[#This Row],[spd m/s]]*3.6</f>
        <v>18.309844070301324</v>
      </c>
      <c r="KV174" s="23"/>
      <c r="KW174" s="22">
        <f t="shared" si="36"/>
        <v>0</v>
      </c>
      <c r="KX174" s="23">
        <f t="shared" si="37"/>
        <v>0</v>
      </c>
      <c r="KY174" s="23">
        <f t="shared" si="38"/>
        <v>0</v>
      </c>
      <c r="KZ174" s="23">
        <f t="shared" si="39"/>
        <v>0</v>
      </c>
      <c r="LA174" s="23">
        <f t="shared" si="40"/>
        <v>0</v>
      </c>
      <c r="LB174" s="23">
        <f t="shared" si="41"/>
        <v>0</v>
      </c>
      <c r="LC174" s="23">
        <f t="shared" si="42"/>
        <v>0</v>
      </c>
      <c r="LD174" s="23">
        <f t="shared" si="43"/>
        <v>0</v>
      </c>
      <c r="LE174" s="23">
        <f t="shared" si="44"/>
        <v>2008.5185113176724</v>
      </c>
      <c r="LF174" s="22">
        <f t="shared" si="53"/>
        <v>0</v>
      </c>
      <c r="LG174" s="23">
        <f t="shared" si="45"/>
        <v>0</v>
      </c>
      <c r="LH174" s="23">
        <f t="shared" si="46"/>
        <v>0</v>
      </c>
      <c r="LI174" s="23">
        <f t="shared" si="47"/>
        <v>2008.5185113176724</v>
      </c>
      <c r="LJ174" s="23">
        <f t="shared" si="48"/>
        <v>8544.8116110658502</v>
      </c>
      <c r="LK174" s="23">
        <f t="shared" si="49"/>
        <v>0</v>
      </c>
      <c r="LL174" s="23">
        <f t="shared" si="50"/>
        <v>31</v>
      </c>
      <c r="LM174" s="23">
        <f t="shared" si="51"/>
        <v>0</v>
      </c>
      <c r="LN174" s="23">
        <f t="shared" si="52"/>
        <v>0</v>
      </c>
    </row>
    <row r="175" spans="1:326" x14ac:dyDescent="0.25">
      <c r="A175" s="22">
        <v>170</v>
      </c>
      <c r="B175" s="22">
        <v>1</v>
      </c>
      <c r="C175" s="23" t="s">
        <v>1477</v>
      </c>
      <c r="D175" s="22">
        <v>332</v>
      </c>
      <c r="E175" s="24">
        <v>0.93472222222222223</v>
      </c>
      <c r="F175" s="23" t="s">
        <v>721</v>
      </c>
      <c r="G175" s="23" t="b">
        <v>1</v>
      </c>
      <c r="H175" s="25">
        <v>43538.934988425928</v>
      </c>
      <c r="I175" s="26" t="s">
        <v>270</v>
      </c>
      <c r="J175" s="23" t="s">
        <v>271</v>
      </c>
      <c r="K175" s="11">
        <f>IF(AND(Tabela2[[#This Row],[hora bus]]=H174,Tabela2[[#This Row],[lat bus]]=I174,Tabela2[[#This Row],[lon bus]]=J174),1,0)</f>
        <v>0</v>
      </c>
      <c r="L175" s="23"/>
      <c r="M175" s="11">
        <v>335</v>
      </c>
      <c r="N175" s="11">
        <v>3648.5244615547649</v>
      </c>
      <c r="O175" s="11">
        <v>3642.8238716120563</v>
      </c>
      <c r="P175" s="11">
        <v>3634.5589414222814</v>
      </c>
      <c r="Q175" s="11">
        <v>3578.3499074601696</v>
      </c>
      <c r="R175" s="11">
        <v>3492.9214361872214</v>
      </c>
      <c r="S175" s="11">
        <v>3472.0166916280618</v>
      </c>
      <c r="T175" s="11">
        <v>3452.6496872944772</v>
      </c>
      <c r="U175" s="11">
        <v>3441.5261050866411</v>
      </c>
      <c r="V175" s="11">
        <v>3426.3272155930549</v>
      </c>
      <c r="W175" s="11">
        <v>3416.0628181609081</v>
      </c>
      <c r="X175" s="11">
        <v>3407.1444686005339</v>
      </c>
      <c r="Y175" s="11">
        <v>3386.4328161000458</v>
      </c>
      <c r="Z175" s="11">
        <v>3375.0268163033097</v>
      </c>
      <c r="AA175" s="11">
        <v>3355.8236609996097</v>
      </c>
      <c r="AB175" s="11">
        <v>3347.5817285211601</v>
      </c>
      <c r="AC175" s="11">
        <v>3332.7097680208099</v>
      </c>
      <c r="AD175" s="11">
        <v>3308.4142660199132</v>
      </c>
      <c r="AE175" s="11">
        <v>3298.1997904848095</v>
      </c>
      <c r="AF175" s="11">
        <v>3226.5667211965488</v>
      </c>
      <c r="AG175" s="11">
        <v>3190.0060057648993</v>
      </c>
      <c r="AH175" s="11">
        <v>3159.0696566137462</v>
      </c>
      <c r="AI175" s="11">
        <v>3134.3142670619845</v>
      </c>
      <c r="AJ175" s="11">
        <v>3112.2871593078144</v>
      </c>
      <c r="AK175" s="11">
        <v>3096.4289598658161</v>
      </c>
      <c r="AL175" s="11">
        <v>3069.439476196083</v>
      </c>
      <c r="AM175" s="11">
        <v>3057.6736162273664</v>
      </c>
      <c r="AN175" s="11">
        <v>3043.3708957314157</v>
      </c>
      <c r="AO175" s="11">
        <v>3031.7546508402938</v>
      </c>
      <c r="AP175" s="11">
        <v>3026.4450765230945</v>
      </c>
      <c r="AQ175" s="11">
        <v>3029.8654396895267</v>
      </c>
      <c r="AR175" s="11">
        <v>3027.9236949124956</v>
      </c>
      <c r="AS175" s="11">
        <v>3020.6117999931562</v>
      </c>
      <c r="AT175" s="11">
        <v>3025.3468333405895</v>
      </c>
      <c r="AU175" s="11">
        <v>3029.0497180440798</v>
      </c>
      <c r="AV175" s="11">
        <v>3019.7267592735325</v>
      </c>
      <c r="AW175" s="11">
        <v>3013.8175381503538</v>
      </c>
      <c r="AX175" s="11">
        <v>3010.1885118304717</v>
      </c>
      <c r="AY175" s="11">
        <v>2998.6108399294803</v>
      </c>
      <c r="AZ175" s="11">
        <v>2979.0710758335258</v>
      </c>
      <c r="BA175" s="11">
        <v>2951.5321887744449</v>
      </c>
      <c r="BB175" s="11">
        <v>2903.0102813142239</v>
      </c>
      <c r="BC175" s="11">
        <v>2829.7452794730748</v>
      </c>
      <c r="BD175" s="11">
        <v>2762.6644958966508</v>
      </c>
      <c r="BE175" s="11">
        <v>2741.1428161552035</v>
      </c>
      <c r="BF175" s="11">
        <v>2717.5811509814507</v>
      </c>
      <c r="BG175" s="11">
        <v>2679.1773193938279</v>
      </c>
      <c r="BH175" s="11">
        <v>2663.1728568923781</v>
      </c>
      <c r="BI175" s="11">
        <v>2645.0406061459275</v>
      </c>
      <c r="BJ175" s="11">
        <v>2617.6790855517102</v>
      </c>
      <c r="BK175" s="11">
        <v>2540.6636160583189</v>
      </c>
      <c r="BL175" s="11">
        <v>2296.0022319150544</v>
      </c>
      <c r="BM175" s="11">
        <v>2148.6339643311126</v>
      </c>
      <c r="BN175" s="11">
        <v>2115.6097929330431</v>
      </c>
      <c r="BO175" s="11">
        <v>2003.2239319704563</v>
      </c>
      <c r="BP175" s="11">
        <v>1993.4779309821581</v>
      </c>
      <c r="BQ175" s="11">
        <v>1903.5688814411378</v>
      </c>
      <c r="BR175" s="11">
        <v>1818.4694807962662</v>
      </c>
      <c r="BS175" s="11">
        <v>1787.8284458773633</v>
      </c>
      <c r="BT175" s="11">
        <v>1738.3498564080578</v>
      </c>
      <c r="BU175" s="11">
        <v>1680.4747556958673</v>
      </c>
      <c r="BV175" s="11">
        <v>1684.1182248149278</v>
      </c>
      <c r="BW175" s="11">
        <v>1534.8962719114008</v>
      </c>
      <c r="BX175" s="11">
        <v>1439.5648467009244</v>
      </c>
      <c r="BY175" s="11">
        <v>1315.3312251792429</v>
      </c>
      <c r="BZ175" s="11">
        <v>1297.4539157175889</v>
      </c>
      <c r="CA175" s="11">
        <v>1258.5828397771995</v>
      </c>
      <c r="CB175" s="11">
        <v>1196.7801944729056</v>
      </c>
      <c r="CC175" s="11">
        <v>1076.8711256159247</v>
      </c>
      <c r="CD175" s="11">
        <v>983.28698104480645</v>
      </c>
      <c r="CE175" s="11">
        <v>890.13305473280957</v>
      </c>
      <c r="CF175" s="11">
        <v>806.06315626515777</v>
      </c>
      <c r="CG175" s="11">
        <v>611.26190457490327</v>
      </c>
      <c r="CH175" s="11">
        <v>533.54554688138967</v>
      </c>
      <c r="CI175" s="11">
        <v>341.64413774536746</v>
      </c>
      <c r="CJ175" s="11">
        <v>266.62065946644026</v>
      </c>
      <c r="CK175" s="11">
        <v>176.37828361305691</v>
      </c>
      <c r="CL175" s="11">
        <v>148.37220335692172</v>
      </c>
      <c r="CM175" s="11">
        <v>99.892270493658032</v>
      </c>
      <c r="CN175" s="11">
        <v>40.898464186856074</v>
      </c>
      <c r="CO175" s="11">
        <v>3.3892888495756779E-12</v>
      </c>
      <c r="CP175" s="11">
        <v>40.877563324428039</v>
      </c>
      <c r="CQ175" s="11">
        <v>93.747745441791452</v>
      </c>
      <c r="CR175" s="11">
        <v>290.35659576714164</v>
      </c>
      <c r="CS175" s="11">
        <v>468.65074380830907</v>
      </c>
      <c r="CT175" s="11">
        <v>542.86089323674162</v>
      </c>
      <c r="CU175" s="11">
        <v>571.0654268570687</v>
      </c>
      <c r="CV175" s="11">
        <v>612.51768163981819</v>
      </c>
      <c r="CW175" s="11">
        <v>710.94339083750253</v>
      </c>
      <c r="CX175" s="11">
        <v>838.7416750054366</v>
      </c>
      <c r="CY175" s="11">
        <v>900.04440782315874</v>
      </c>
      <c r="CZ175" s="11">
        <v>956.82959289009364</v>
      </c>
      <c r="DA175" s="11">
        <v>1007.4348925611506</v>
      </c>
      <c r="DB175" s="11">
        <v>1057.1100856198491</v>
      </c>
      <c r="DC175" s="11">
        <v>1108.929718117623</v>
      </c>
      <c r="DD175" s="11">
        <v>1200.8542869596076</v>
      </c>
      <c r="DE175" s="11">
        <v>1212.2003787938343</v>
      </c>
      <c r="DF175" s="11">
        <v>1241.7619379462928</v>
      </c>
      <c r="DG175" s="11">
        <v>1252.0499840430559</v>
      </c>
      <c r="DH175" s="11">
        <v>1294.8748730921484</v>
      </c>
      <c r="DI175" s="11">
        <v>1330.8622385858589</v>
      </c>
      <c r="DJ175" s="11">
        <v>1372.7451231670186</v>
      </c>
      <c r="DK175" s="11">
        <v>1408.0593288606667</v>
      </c>
      <c r="DL175" s="11">
        <v>1734.9953143621324</v>
      </c>
      <c r="DM175" s="11">
        <v>1855.051089752337</v>
      </c>
      <c r="DN175" s="11">
        <v>1936.8539116761212</v>
      </c>
      <c r="DO175" s="11">
        <v>2027.5852402123353</v>
      </c>
      <c r="DP175" s="11">
        <v>2059.4038594250824</v>
      </c>
      <c r="DQ175" s="11">
        <v>2141.6359153674284</v>
      </c>
      <c r="DR175" s="11">
        <v>2157.0527446550595</v>
      </c>
      <c r="DS175" s="11">
        <v>2167.6907035136842</v>
      </c>
      <c r="DT175" s="11">
        <v>2178.473401971245</v>
      </c>
      <c r="DU175" s="11">
        <v>2190.745421027535</v>
      </c>
      <c r="DV175" s="11">
        <v>2192.2596832604727</v>
      </c>
      <c r="DW175" s="11">
        <v>2189.8733746601397</v>
      </c>
      <c r="DX175" s="11">
        <v>2125.26730080059</v>
      </c>
      <c r="DY175" s="11">
        <v>2218.802369945211</v>
      </c>
      <c r="DZ175" s="11">
        <v>2222.1413177241889</v>
      </c>
      <c r="EA175" s="11">
        <v>2248.1751553020081</v>
      </c>
      <c r="EB175" s="11">
        <v>2383.7907551821686</v>
      </c>
      <c r="EC175" s="11">
        <v>2416.5741031661214</v>
      </c>
      <c r="ED175" s="11">
        <v>2602.8207954532531</v>
      </c>
      <c r="EE175" s="11">
        <v>2672.3605577692279</v>
      </c>
      <c r="EF175" s="11">
        <v>2896.6990882885816</v>
      </c>
      <c r="EG175" s="11">
        <v>3071.6213790092074</v>
      </c>
      <c r="EH175" s="11">
        <v>3222.3584545286872</v>
      </c>
      <c r="EI175" s="11">
        <v>3340.544800846395</v>
      </c>
      <c r="EJ175" s="11">
        <v>3404.2100314330155</v>
      </c>
      <c r="EK175" s="11">
        <v>3452.4287690776932</v>
      </c>
      <c r="EL175" s="11">
        <v>3529.0105349436762</v>
      </c>
      <c r="EM175" s="11">
        <v>3535.8720897121161</v>
      </c>
      <c r="EN175" s="11">
        <v>3617.6103977590142</v>
      </c>
      <c r="EO175" s="11">
        <v>3707.7908251771737</v>
      </c>
      <c r="EP175" s="11">
        <v>3751.7171368554059</v>
      </c>
      <c r="EQ175" s="11">
        <v>3890.1022440261713</v>
      </c>
      <c r="ER175" s="11">
        <v>3963.653152765693</v>
      </c>
      <c r="ES175" s="11">
        <v>4100.0590404998084</v>
      </c>
      <c r="ET175" s="11">
        <v>4164.1144726325329</v>
      </c>
      <c r="EU175" s="11">
        <v>4239.8359903594464</v>
      </c>
      <c r="EV175" s="11">
        <v>4302.7367548714728</v>
      </c>
      <c r="EW175" s="11">
        <v>4372.2736464880891</v>
      </c>
      <c r="EX175" s="11">
        <v>4619.9714487905458</v>
      </c>
      <c r="EY175" s="11">
        <v>4701.8545531077798</v>
      </c>
      <c r="EZ175" s="11">
        <v>4872.9404287866546</v>
      </c>
      <c r="FA175" s="11">
        <v>5039.566910063756</v>
      </c>
      <c r="FB175" s="11">
        <v>5122.7414904950911</v>
      </c>
      <c r="FC175" s="11">
        <v>5164.422676977686</v>
      </c>
      <c r="FD175" s="11">
        <v>5219.4354376522806</v>
      </c>
      <c r="FE175" s="11">
        <v>5344.0119979062147</v>
      </c>
      <c r="FF175" s="11">
        <v>5517.1303128606196</v>
      </c>
      <c r="FG175" s="11">
        <v>5541.9992255713187</v>
      </c>
      <c r="FH175" s="11">
        <v>5586.3364259443388</v>
      </c>
      <c r="FI175" s="11">
        <v>5667.9059366502761</v>
      </c>
      <c r="FJ175" s="11">
        <v>5712.5230735233226</v>
      </c>
      <c r="FK175" s="11">
        <v>5729.9324651324223</v>
      </c>
      <c r="FL175" s="11">
        <v>5744.9544859748912</v>
      </c>
      <c r="FM175" s="11">
        <v>5749.7927892522475</v>
      </c>
      <c r="FN175" s="11">
        <v>5781.588365005302</v>
      </c>
      <c r="FO175" s="11">
        <v>5802.0744426106894</v>
      </c>
      <c r="FP175" s="11">
        <v>5825.7710571046546</v>
      </c>
      <c r="FQ175" s="11">
        <v>5850.9329594980218</v>
      </c>
      <c r="FR175" s="11">
        <v>5861.4159472291249</v>
      </c>
      <c r="FS175" s="11">
        <v>5905.0318136152082</v>
      </c>
      <c r="FT175" s="11">
        <v>5976.5334722583921</v>
      </c>
      <c r="FU175" s="11">
        <v>6080.2367186445654</v>
      </c>
      <c r="FV175" s="11">
        <v>6220.6686568793421</v>
      </c>
      <c r="FW175" s="11">
        <v>6266.1093149483868</v>
      </c>
      <c r="FX175" s="11">
        <v>6285.2660236490246</v>
      </c>
      <c r="FY175" s="11">
        <v>6306.671032419662</v>
      </c>
      <c r="FZ175" s="11">
        <v>6325.1893243481645</v>
      </c>
      <c r="GA175" s="11">
        <v>6353.579098461757</v>
      </c>
      <c r="GB175" s="11">
        <v>6375.789668307033</v>
      </c>
      <c r="GC175" s="11">
        <v>6407.1897464122803</v>
      </c>
      <c r="GD175" s="11">
        <v>6441.1856586829181</v>
      </c>
      <c r="GE175" s="11">
        <v>6465.9174080104813</v>
      </c>
      <c r="GF175" s="11">
        <v>6486.515355558081</v>
      </c>
      <c r="GG175" s="11">
        <v>6499.5763466696089</v>
      </c>
      <c r="GH175" s="11">
        <v>6512.7467759520887</v>
      </c>
      <c r="GI175" s="11">
        <v>6516.3275526270954</v>
      </c>
      <c r="GJ175" s="11">
        <v>6526.1011807728755</v>
      </c>
      <c r="GK175" s="11">
        <v>6531.2514755845541</v>
      </c>
      <c r="GL175" s="11">
        <v>6546.1333647282445</v>
      </c>
      <c r="GM175" s="11">
        <v>6531.3355754682925</v>
      </c>
      <c r="GN175" s="11">
        <v>6540.8269679663681</v>
      </c>
      <c r="GO175" s="11">
        <v>6548.8404586965626</v>
      </c>
      <c r="GP175" s="11">
        <v>6559.7813893788616</v>
      </c>
      <c r="GQ175" s="11">
        <v>6618.7440062763253</v>
      </c>
      <c r="GR175" s="11">
        <v>6739.0089614207282</v>
      </c>
      <c r="GS175" s="11">
        <v>6889.2825440375482</v>
      </c>
      <c r="GT175" s="11">
        <v>6953.6262923713612</v>
      </c>
      <c r="GU175" s="11">
        <v>6973.0125458976327</v>
      </c>
      <c r="GV175" s="11">
        <v>6998.3671038260345</v>
      </c>
      <c r="GW175" s="11">
        <v>7025.1059209457617</v>
      </c>
      <c r="GX175" s="11">
        <v>7052.4992778933174</v>
      </c>
      <c r="GY175" s="11">
        <v>7068.6753250311549</v>
      </c>
      <c r="GZ175" s="11">
        <v>7209.3173008232698</v>
      </c>
      <c r="HA175" s="11">
        <v>7229.4784477716794</v>
      </c>
      <c r="HB175" s="11">
        <v>7244.7758905734609</v>
      </c>
      <c r="HC175" s="11">
        <v>7261.0382606631274</v>
      </c>
      <c r="HD175" s="11">
        <v>7273.0492626794985</v>
      </c>
      <c r="HE175" s="11">
        <v>7280.6797779842773</v>
      </c>
      <c r="HF175" s="11">
        <v>7273.0770400286119</v>
      </c>
      <c r="HG175" s="11">
        <v>7320.8973364385884</v>
      </c>
      <c r="HH175" s="11">
        <v>7328.2771958898429</v>
      </c>
      <c r="HI175" s="11">
        <v>7355.9907272097525</v>
      </c>
      <c r="HJ175" s="11">
        <v>7365.1715727165783</v>
      </c>
      <c r="HK175" s="11">
        <v>7355.787597509413</v>
      </c>
      <c r="HL175" s="11">
        <v>7347.948486787518</v>
      </c>
      <c r="HM175" s="11">
        <v>7301.5937872125241</v>
      </c>
      <c r="HN175" s="11">
        <v>7240.6836230895915</v>
      </c>
      <c r="HO175" s="11">
        <v>7195.9285078921612</v>
      </c>
      <c r="HP175" s="11">
        <v>7211.5765740482811</v>
      </c>
      <c r="HQ175" s="11">
        <v>7201.7246394633867</v>
      </c>
      <c r="HR175" s="11">
        <v>7109.1270372901854</v>
      </c>
      <c r="HS175" s="11">
        <v>7117.5103373594757</v>
      </c>
      <c r="HT175" s="11">
        <v>7123.8331579056694</v>
      </c>
      <c r="HU175" s="11">
        <v>7085.8132727639013</v>
      </c>
      <c r="HV175" s="11">
        <v>7088.2154138448414</v>
      </c>
      <c r="HW175" s="11">
        <v>7094.2178188980915</v>
      </c>
      <c r="HX175" s="11">
        <v>7104.9162079284924</v>
      </c>
      <c r="HY175" s="11">
        <v>7118.1301223996916</v>
      </c>
      <c r="HZ175" s="11">
        <v>7132.124686153601</v>
      </c>
      <c r="IA175" s="11">
        <v>7246.1478917440782</v>
      </c>
      <c r="IB175" s="11">
        <v>7370.6140079538327</v>
      </c>
      <c r="IC175" s="11">
        <v>7412.7802574594816</v>
      </c>
      <c r="ID175" s="11">
        <v>7455.3194312023497</v>
      </c>
      <c r="IE175" s="11">
        <v>7493.3405710148936</v>
      </c>
      <c r="IF175" s="11">
        <v>7530.0261389298485</v>
      </c>
      <c r="IG175" s="11">
        <v>7645.4962448103097</v>
      </c>
      <c r="IH175" s="11">
        <v>7676.0142164508688</v>
      </c>
      <c r="II175" s="11">
        <v>7716.8614377482691</v>
      </c>
      <c r="IJ175" s="11">
        <v>7752.8514382644498</v>
      </c>
      <c r="IK175" s="11">
        <v>7803.553522404638</v>
      </c>
      <c r="IL175" s="11">
        <v>7842.0596839395357</v>
      </c>
      <c r="IM175" s="11">
        <v>7884.4982096681524</v>
      </c>
      <c r="IN175" s="11">
        <v>7947.8931272329464</v>
      </c>
      <c r="IO175" s="11">
        <v>8085.1739014526593</v>
      </c>
      <c r="IP175" s="11">
        <v>8117.4361601604014</v>
      </c>
      <c r="IQ175" s="11">
        <v>8117.8177762753194</v>
      </c>
      <c r="IR175" s="11">
        <v>8170.1589984761067</v>
      </c>
      <c r="IS175" s="11">
        <v>8235.9831836251851</v>
      </c>
      <c r="IT175" s="11">
        <v>8274.6582927023155</v>
      </c>
      <c r="IU175" s="11">
        <v>8297.1418575779771</v>
      </c>
      <c r="IV175" s="11">
        <v>8314.2901124791279</v>
      </c>
      <c r="IW175" s="11">
        <v>8320.1315816549941</v>
      </c>
      <c r="IX175" s="11">
        <v>8330.4690462648559</v>
      </c>
      <c r="IY175" s="11">
        <v>8351.2352154100263</v>
      </c>
      <c r="IZ175" s="11">
        <v>8391.560341400218</v>
      </c>
      <c r="JA175" s="11">
        <v>8440.9118616146079</v>
      </c>
      <c r="JB175" s="11">
        <v>8532.4056190283409</v>
      </c>
      <c r="JC175" s="11">
        <v>8641.2270128416167</v>
      </c>
      <c r="JD175" s="11">
        <v>8721.5237357781916</v>
      </c>
      <c r="JE175" s="11">
        <v>8740.593839096995</v>
      </c>
      <c r="JF175" s="11">
        <v>8754.5221264065749</v>
      </c>
      <c r="JG175" s="11">
        <v>8749.2138240167878</v>
      </c>
      <c r="JH175" s="11">
        <v>8833.0232800807407</v>
      </c>
      <c r="JI175" s="11">
        <v>8889.1632724540705</v>
      </c>
      <c r="JJ175" s="11">
        <v>8899.4382229993444</v>
      </c>
      <c r="JK175" s="11">
        <v>8871.5866202018296</v>
      </c>
      <c r="JL175" s="11">
        <v>8921.3270273614544</v>
      </c>
      <c r="JM175" s="11">
        <v>8919.4452493754015</v>
      </c>
      <c r="JN175" s="11">
        <v>8880.547012185476</v>
      </c>
      <c r="JO175" s="11">
        <v>9013.1488059758158</v>
      </c>
      <c r="JP175" s="11">
        <v>9120.133171740843</v>
      </c>
      <c r="JQ175" s="11">
        <v>9141.7943558442657</v>
      </c>
      <c r="JR175" s="11">
        <v>9187.5451650189189</v>
      </c>
      <c r="JS175" s="11">
        <v>9208.7536383327206</v>
      </c>
      <c r="JT175" s="11">
        <v>9321.3280366003219</v>
      </c>
      <c r="JU175" s="11">
        <v>9376.0333694066467</v>
      </c>
      <c r="JV175" s="11">
        <v>9351.6913689928642</v>
      </c>
      <c r="JW175" s="11">
        <v>9296.0698088458576</v>
      </c>
      <c r="JX175" s="11">
        <v>9295.1525614845705</v>
      </c>
      <c r="JY175" s="11">
        <v>9288.4503107782512</v>
      </c>
      <c r="JZ175" s="11">
        <v>9276.2279023068695</v>
      </c>
      <c r="KA175" s="11">
        <v>9267.5759355848804</v>
      </c>
      <c r="KB175" s="11">
        <v>9261.7225079048203</v>
      </c>
      <c r="KC175" s="11">
        <v>9247.1021996213585</v>
      </c>
      <c r="KD175" s="11">
        <v>9231.6362058137802</v>
      </c>
      <c r="KE175" s="11">
        <v>9229.5522131806265</v>
      </c>
      <c r="KF175" s="11">
        <v>9238.795611620968</v>
      </c>
      <c r="KG175" s="11">
        <v>9240.9309467992553</v>
      </c>
      <c r="KH175" s="11">
        <v>9255.8749099683246</v>
      </c>
      <c r="KI175" s="11">
        <v>9255.5811166431286</v>
      </c>
      <c r="KJ175" s="11">
        <v>9275.6311549986622</v>
      </c>
      <c r="KK175" s="11">
        <v>9278.217300675371</v>
      </c>
      <c r="KL175" s="23"/>
      <c r="KM175" s="11">
        <f>SMALL(Tabela2[[#This Row],[1]:[285]],1)</f>
        <v>3.3892888495756779E-12</v>
      </c>
      <c r="KN175" s="11">
        <f>MATCH(Tabela2[[#This Row],[1° menor]],Tabela2[[#This Row],[1]:[285]],0)</f>
        <v>80</v>
      </c>
      <c r="KO17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0.49999996909293121</v>
      </c>
      <c r="KP175" s="11">
        <f>VLOOKUP(Tabela2[[#This Row],[Shape]],shape!A:D,4,0)+VLOOKUP(Tabela2[[#This Row],[Shape]]+1,shape!A:E,5,0)*Tabela2[[#This Row],[% avanc]]</f>
        <v>2225.3320597514598</v>
      </c>
      <c r="KQ175" s="15">
        <f>Tabela2[[#This Row],[8686,881807]]/Tabela2[[#Headers],[8686,881807]]</f>
        <v>0.25617155950691756</v>
      </c>
      <c r="KR175" s="11">
        <f>Tabela2[[#This Row],[8686,881807]]-KP174</f>
        <v>216.81354843378745</v>
      </c>
      <c r="KS175" s="11">
        <f>(Tabela2[[#This Row],[hora bus]]-H174)*86400</f>
        <v>45.000000461004674</v>
      </c>
      <c r="KT175" s="11">
        <f>Tabela2[[#This Row],[desloc]]/Tabela2[[#This Row],[seconds]]</f>
        <v>4.8180788047251246</v>
      </c>
      <c r="KU175" s="11">
        <f>Tabela2[[#This Row],[spd m/s]]*3.6</f>
        <v>17.345083697010448</v>
      </c>
      <c r="KV175" s="23"/>
      <c r="KW175" s="22">
        <f t="shared" si="36"/>
        <v>0</v>
      </c>
      <c r="KX175" s="23">
        <f t="shared" si="37"/>
        <v>0</v>
      </c>
      <c r="KY175" s="23">
        <f t="shared" si="38"/>
        <v>0</v>
      </c>
      <c r="KZ175" s="23">
        <f t="shared" si="39"/>
        <v>0</v>
      </c>
      <c r="LA175" s="23">
        <f t="shared" si="40"/>
        <v>0</v>
      </c>
      <c r="LB175" s="23">
        <f t="shared" si="41"/>
        <v>0</v>
      </c>
      <c r="LC175" s="23">
        <f t="shared" si="42"/>
        <v>0</v>
      </c>
      <c r="LD175" s="23">
        <f t="shared" si="43"/>
        <v>0</v>
      </c>
      <c r="LE175" s="23">
        <f t="shared" si="44"/>
        <v>2225.3320597514598</v>
      </c>
      <c r="LF175" s="22">
        <f t="shared" si="53"/>
        <v>0</v>
      </c>
      <c r="LG175" s="23">
        <f t="shared" si="45"/>
        <v>0</v>
      </c>
      <c r="LH175" s="23">
        <f t="shared" si="46"/>
        <v>0</v>
      </c>
      <c r="LI175" s="23">
        <f t="shared" si="47"/>
        <v>2225.3320597514598</v>
      </c>
      <c r="LJ175" s="23">
        <f t="shared" si="48"/>
        <v>8544.8116110658502</v>
      </c>
      <c r="LK175" s="23">
        <f t="shared" si="49"/>
        <v>0</v>
      </c>
      <c r="LL175" s="23">
        <f t="shared" si="50"/>
        <v>30</v>
      </c>
      <c r="LM175" s="23">
        <f t="shared" si="51"/>
        <v>0</v>
      </c>
      <c r="LN175" s="23">
        <f t="shared" si="52"/>
        <v>0</v>
      </c>
    </row>
    <row r="176" spans="1:326" x14ac:dyDescent="0.25">
      <c r="A176" s="22">
        <v>171</v>
      </c>
      <c r="B176" s="22">
        <v>1</v>
      </c>
      <c r="C176" s="23" t="s">
        <v>1478</v>
      </c>
      <c r="D176" s="22">
        <v>332</v>
      </c>
      <c r="E176" s="24">
        <v>0.93541666666666667</v>
      </c>
      <c r="F176" s="23" t="s">
        <v>721</v>
      </c>
      <c r="G176" s="23" t="b">
        <v>1</v>
      </c>
      <c r="H176" s="25">
        <v>43538.93550925926</v>
      </c>
      <c r="I176" s="26" t="s">
        <v>236</v>
      </c>
      <c r="J176" s="23" t="s">
        <v>237</v>
      </c>
      <c r="K176" s="11">
        <f>IF(AND(Tabela2[[#This Row],[hora bus]]=H175,Tabela2[[#This Row],[lat bus]]=I175,Tabela2[[#This Row],[lon bus]]=J175),1,0)</f>
        <v>0</v>
      </c>
      <c r="L176" s="23"/>
      <c r="M176" s="11">
        <v>337</v>
      </c>
      <c r="N176" s="11">
        <v>4061.335846482852</v>
      </c>
      <c r="O176" s="11">
        <v>4055.4656237680488</v>
      </c>
      <c r="P176" s="11">
        <v>4047.0108461778032</v>
      </c>
      <c r="Q176" s="11">
        <v>3990.4262826396798</v>
      </c>
      <c r="R176" s="11">
        <v>3904.8105157688374</v>
      </c>
      <c r="S176" s="11">
        <v>3883.9649824082712</v>
      </c>
      <c r="T176" s="11">
        <v>3864.4960893964799</v>
      </c>
      <c r="U176" s="11">
        <v>3853.2136235219859</v>
      </c>
      <c r="V176" s="11">
        <v>3837.7830275955962</v>
      </c>
      <c r="W176" s="11">
        <v>3827.2165024556753</v>
      </c>
      <c r="X176" s="11">
        <v>3818.0019289683687</v>
      </c>
      <c r="Y176" s="11">
        <v>3796.8148592414254</v>
      </c>
      <c r="Z176" s="11">
        <v>3784.8347587364133</v>
      </c>
      <c r="AA176" s="11">
        <v>3765.1341358825161</v>
      </c>
      <c r="AB176" s="11">
        <v>3756.5455963482018</v>
      </c>
      <c r="AC176" s="11">
        <v>3741.4504101515349</v>
      </c>
      <c r="AD176" s="11">
        <v>3717.0074032915536</v>
      </c>
      <c r="AE176" s="11">
        <v>3706.7568491634656</v>
      </c>
      <c r="AF176" s="11">
        <v>3635.5427017709208</v>
      </c>
      <c r="AG176" s="11">
        <v>3599.6590125847142</v>
      </c>
      <c r="AH176" s="11">
        <v>3569.0379665464629</v>
      </c>
      <c r="AI176" s="11">
        <v>3544.4139353076416</v>
      </c>
      <c r="AJ176" s="11">
        <v>3522.4838072252787</v>
      </c>
      <c r="AK176" s="11">
        <v>3506.7006112298268</v>
      </c>
      <c r="AL176" s="11">
        <v>3479.7968497398037</v>
      </c>
      <c r="AM176" s="11">
        <v>3468.1340338365922</v>
      </c>
      <c r="AN176" s="11">
        <v>3454.0678143704336</v>
      </c>
      <c r="AO176" s="11">
        <v>3442.9523155024967</v>
      </c>
      <c r="AP176" s="11">
        <v>3438.2959204233416</v>
      </c>
      <c r="AQ176" s="11">
        <v>3442.2054897380776</v>
      </c>
      <c r="AR176" s="11">
        <v>3440.5935732708158</v>
      </c>
      <c r="AS176" s="11">
        <v>3433.8255450024844</v>
      </c>
      <c r="AT176" s="11">
        <v>3439.1438822644473</v>
      </c>
      <c r="AU176" s="11">
        <v>3443.1732652268852</v>
      </c>
      <c r="AV176" s="11">
        <v>3434.332725490659</v>
      </c>
      <c r="AW176" s="11">
        <v>3429.2455294335914</v>
      </c>
      <c r="AX176" s="11">
        <v>3426.4231014010375</v>
      </c>
      <c r="AY176" s="11">
        <v>3415.4476481489605</v>
      </c>
      <c r="AZ176" s="11">
        <v>3396.3918068251774</v>
      </c>
      <c r="BA176" s="11">
        <v>3369.3017913418862</v>
      </c>
      <c r="BB176" s="11">
        <v>3321.2192139506856</v>
      </c>
      <c r="BC176" s="11">
        <v>3248.0510265595999</v>
      </c>
      <c r="BD176" s="11">
        <v>3180.9063566134196</v>
      </c>
      <c r="BE176" s="11">
        <v>3159.5745363345209</v>
      </c>
      <c r="BF176" s="11">
        <v>3136.3348910447239</v>
      </c>
      <c r="BG176" s="11">
        <v>3098.4576909001375</v>
      </c>
      <c r="BH176" s="11">
        <v>3082.9703829295177</v>
      </c>
      <c r="BI176" s="11">
        <v>3065.1697734713443</v>
      </c>
      <c r="BJ176" s="11">
        <v>3038.1353454018322</v>
      </c>
      <c r="BK176" s="11">
        <v>2961.6525839004012</v>
      </c>
      <c r="BL176" s="11">
        <v>2718.3085214696266</v>
      </c>
      <c r="BM176" s="11">
        <v>2572.2827752715189</v>
      </c>
      <c r="BN176" s="11">
        <v>2539.6701917498535</v>
      </c>
      <c r="BO176" s="11">
        <v>2427.2497688050494</v>
      </c>
      <c r="BP176" s="11">
        <v>2417.3869745712568</v>
      </c>
      <c r="BQ176" s="11">
        <v>2327.1623253957082</v>
      </c>
      <c r="BR176" s="11">
        <v>2241.3513908106156</v>
      </c>
      <c r="BS176" s="11">
        <v>2210.0988714053606</v>
      </c>
      <c r="BT176" s="11">
        <v>2160.2966505231893</v>
      </c>
      <c r="BU176" s="11">
        <v>2100.5665854469312</v>
      </c>
      <c r="BV176" s="11">
        <v>2100.1242496865507</v>
      </c>
      <c r="BW176" s="11">
        <v>1950.8484532209654</v>
      </c>
      <c r="BX176" s="11">
        <v>1859.0616710484117</v>
      </c>
      <c r="BY176" s="11">
        <v>1737.2298926245644</v>
      </c>
      <c r="BZ176" s="11">
        <v>1720.7672879696115</v>
      </c>
      <c r="CA176" s="11">
        <v>1682.1921021730748</v>
      </c>
      <c r="CB176" s="11">
        <v>1620.5295190268175</v>
      </c>
      <c r="CC176" s="11">
        <v>1500.7757539746922</v>
      </c>
      <c r="CD176" s="11">
        <v>1407.3124065388852</v>
      </c>
      <c r="CE176" s="11">
        <v>1314.1960153531807</v>
      </c>
      <c r="CF176" s="11">
        <v>1230.1226047895818</v>
      </c>
      <c r="CG176" s="11">
        <v>1035.3121133257409</v>
      </c>
      <c r="CH176" s="11">
        <v>957.5967445779844</v>
      </c>
      <c r="CI176" s="11">
        <v>765.68729114741654</v>
      </c>
      <c r="CJ176" s="11">
        <v>690.63382995142092</v>
      </c>
      <c r="CK176" s="11">
        <v>600.41707432745056</v>
      </c>
      <c r="CL176" s="11">
        <v>572.45261038849719</v>
      </c>
      <c r="CM176" s="11">
        <v>523.95063843907485</v>
      </c>
      <c r="CN176" s="11">
        <v>464.94293012569898</v>
      </c>
      <c r="CO176" s="11">
        <v>383.21468405787743</v>
      </c>
      <c r="CP176" s="11">
        <v>330.36988715586369</v>
      </c>
      <c r="CQ176" s="11">
        <v>133.75099161131516</v>
      </c>
      <c r="CR176" s="11">
        <v>1.8715695659921039E-11</v>
      </c>
      <c r="CS176" s="11">
        <v>44.565895947427506</v>
      </c>
      <c r="CT176" s="11">
        <v>118.81388535484845</v>
      </c>
      <c r="CU176" s="11">
        <v>147.0503858694172</v>
      </c>
      <c r="CV176" s="11">
        <v>188.50254936048967</v>
      </c>
      <c r="CW176" s="11">
        <v>286.90608446780493</v>
      </c>
      <c r="CX176" s="11">
        <v>414.70168684845981</v>
      </c>
      <c r="CY176" s="11">
        <v>476.01632254718817</v>
      </c>
      <c r="CZ176" s="11">
        <v>532.88204544318637</v>
      </c>
      <c r="DA176" s="11">
        <v>583.66996523810622</v>
      </c>
      <c r="DB176" s="11">
        <v>633.79899039021188</v>
      </c>
      <c r="DC176" s="11">
        <v>686.73608947139178</v>
      </c>
      <c r="DD176" s="11">
        <v>779.55200145707386</v>
      </c>
      <c r="DE176" s="11">
        <v>791.28328838841048</v>
      </c>
      <c r="DF176" s="11">
        <v>821.33593744394261</v>
      </c>
      <c r="DG176" s="11">
        <v>832.68750665120569</v>
      </c>
      <c r="DH176" s="11">
        <v>877.72636628656301</v>
      </c>
      <c r="DI176" s="11">
        <v>916.6746588717964</v>
      </c>
      <c r="DJ176" s="11">
        <v>957.61558391467167</v>
      </c>
      <c r="DK176" s="11">
        <v>987.18098879716774</v>
      </c>
      <c r="DL176" s="11">
        <v>1311.1698165055361</v>
      </c>
      <c r="DM176" s="11">
        <v>1431.7756238807331</v>
      </c>
      <c r="DN176" s="11">
        <v>1514.126804723636</v>
      </c>
      <c r="DO176" s="11">
        <v>1605.2780471499952</v>
      </c>
      <c r="DP176" s="11">
        <v>1637.628573162418</v>
      </c>
      <c r="DQ176" s="11">
        <v>1720.2884898232051</v>
      </c>
      <c r="DR176" s="11">
        <v>1735.7901958212879</v>
      </c>
      <c r="DS176" s="11">
        <v>1746.4985676898018</v>
      </c>
      <c r="DT176" s="11">
        <v>1757.1574671653616</v>
      </c>
      <c r="DU176" s="11">
        <v>1769.1403583670735</v>
      </c>
      <c r="DV176" s="11">
        <v>1770.3527680284476</v>
      </c>
      <c r="DW176" s="11">
        <v>1767.6352896662147</v>
      </c>
      <c r="DX176" s="11">
        <v>1702.0145173681688</v>
      </c>
      <c r="DY176" s="11">
        <v>1794.7056043847667</v>
      </c>
      <c r="DZ176" s="11">
        <v>1798.1494245597873</v>
      </c>
      <c r="EA176" s="11">
        <v>1824.1819994421353</v>
      </c>
      <c r="EB176" s="11">
        <v>1959.6974016730444</v>
      </c>
      <c r="EC176" s="11">
        <v>1992.471101155945</v>
      </c>
      <c r="ED176" s="11">
        <v>2178.7138996861859</v>
      </c>
      <c r="EE176" s="11">
        <v>2248.3636602932615</v>
      </c>
      <c r="EF176" s="11">
        <v>2473.0343710228053</v>
      </c>
      <c r="EG176" s="11">
        <v>2648.4314727972651</v>
      </c>
      <c r="EH176" s="11">
        <v>2799.5925428665319</v>
      </c>
      <c r="EI176" s="11">
        <v>2918.0100756574998</v>
      </c>
      <c r="EJ176" s="11">
        <v>2981.7192904698768</v>
      </c>
      <c r="EK176" s="11">
        <v>3030.2431708301974</v>
      </c>
      <c r="EL176" s="11">
        <v>3107.1826142786736</v>
      </c>
      <c r="EM176" s="11">
        <v>3114.3606990648459</v>
      </c>
      <c r="EN176" s="11">
        <v>3196.4158330458326</v>
      </c>
      <c r="EO176" s="11">
        <v>3286.5894247946776</v>
      </c>
      <c r="EP176" s="11">
        <v>3330.267976362818</v>
      </c>
      <c r="EQ176" s="11">
        <v>3468.3365156613409</v>
      </c>
      <c r="ER176" s="11">
        <v>3541.6045492779581</v>
      </c>
      <c r="ES176" s="11">
        <v>3677.784329628078</v>
      </c>
      <c r="ET176" s="11">
        <v>3741.7199190554652</v>
      </c>
      <c r="EU176" s="11">
        <v>3817.3202512724038</v>
      </c>
      <c r="EV176" s="11">
        <v>3880.0996795490373</v>
      </c>
      <c r="EW176" s="11">
        <v>3949.4058933435854</v>
      </c>
      <c r="EX176" s="11">
        <v>4196.8863083587476</v>
      </c>
      <c r="EY176" s="11">
        <v>4278.6320752899701</v>
      </c>
      <c r="EZ176" s="11">
        <v>4449.5599957682152</v>
      </c>
      <c r="FA176" s="11">
        <v>4616.1219467907422</v>
      </c>
      <c r="FB176" s="11">
        <v>4699.305709500517</v>
      </c>
      <c r="FC176" s="11">
        <v>4740.9970118262236</v>
      </c>
      <c r="FD176" s="11">
        <v>4796.0319163419972</v>
      </c>
      <c r="FE176" s="11">
        <v>4920.6601189357953</v>
      </c>
      <c r="FF176" s="11">
        <v>5093.8164209820607</v>
      </c>
      <c r="FG176" s="11">
        <v>5118.693022677623</v>
      </c>
      <c r="FH176" s="11">
        <v>5163.065428108639</v>
      </c>
      <c r="FI176" s="11">
        <v>5244.6476151527959</v>
      </c>
      <c r="FJ176" s="11">
        <v>5289.2273398045272</v>
      </c>
      <c r="FK176" s="11">
        <v>5306.5928092722897</v>
      </c>
      <c r="FL176" s="11">
        <v>5321.5703002945693</v>
      </c>
      <c r="FM176" s="11">
        <v>5326.3141037040259</v>
      </c>
      <c r="FN176" s="11">
        <v>5358.0005059914401</v>
      </c>
      <c r="FO176" s="11">
        <v>5378.4202830594122</v>
      </c>
      <c r="FP176" s="11">
        <v>5402.0603060737067</v>
      </c>
      <c r="FQ176" s="11">
        <v>5427.184348024085</v>
      </c>
      <c r="FR176" s="11">
        <v>5437.6202873779366</v>
      </c>
      <c r="FS176" s="11">
        <v>5481.1776478535912</v>
      </c>
      <c r="FT176" s="11">
        <v>5552.646414709925</v>
      </c>
      <c r="FU176" s="11">
        <v>5656.3612982520708</v>
      </c>
      <c r="FV176" s="11">
        <v>5796.8565805821918</v>
      </c>
      <c r="FW176" s="11">
        <v>5842.3727289797862</v>
      </c>
      <c r="FX176" s="11">
        <v>5861.5976788469834</v>
      </c>
      <c r="FY176" s="11">
        <v>5883.0644791054901</v>
      </c>
      <c r="FZ176" s="11">
        <v>5901.6336680442682</v>
      </c>
      <c r="GA176" s="11">
        <v>5930.0578671901976</v>
      </c>
      <c r="GB176" s="11">
        <v>5952.2862727716929</v>
      </c>
      <c r="GC176" s="11">
        <v>5983.689440021215</v>
      </c>
      <c r="GD176" s="11">
        <v>6017.6777724411149</v>
      </c>
      <c r="GE176" s="11">
        <v>6042.4028250873935</v>
      </c>
      <c r="GF176" s="11">
        <v>6062.9954077311859</v>
      </c>
      <c r="GG176" s="11">
        <v>6076.0662833890046</v>
      </c>
      <c r="GH176" s="11">
        <v>6089.2528037860347</v>
      </c>
      <c r="GI176" s="11">
        <v>6092.8602492600803</v>
      </c>
      <c r="GJ176" s="11">
        <v>6102.6940733728889</v>
      </c>
      <c r="GK176" s="11">
        <v>6107.9397907321236</v>
      </c>
      <c r="GL176" s="11">
        <v>6122.8848711153678</v>
      </c>
      <c r="GM176" s="11">
        <v>6108.1709751435619</v>
      </c>
      <c r="GN176" s="11">
        <v>6117.7980475847935</v>
      </c>
      <c r="GO176" s="11">
        <v>6125.9440397310909</v>
      </c>
      <c r="GP176" s="11">
        <v>6137.1349963947423</v>
      </c>
      <c r="GQ176" s="11">
        <v>6196.5079428146901</v>
      </c>
      <c r="GR176" s="11">
        <v>6317.2708719450175</v>
      </c>
      <c r="GS176" s="11">
        <v>6467.9249264634</v>
      </c>
      <c r="GT176" s="11">
        <v>6532.4215038233224</v>
      </c>
      <c r="GU176" s="11">
        <v>6551.8577598430584</v>
      </c>
      <c r="GV176" s="11">
        <v>6577.2252017622795</v>
      </c>
      <c r="GW176" s="11">
        <v>6603.9490976615925</v>
      </c>
      <c r="GX176" s="11">
        <v>6631.3031970466818</v>
      </c>
      <c r="GY176" s="11">
        <v>6647.1959009267393</v>
      </c>
      <c r="GZ176" s="11">
        <v>6787.5449450919123</v>
      </c>
      <c r="HA176" s="11">
        <v>6807.6499508070547</v>
      </c>
      <c r="HB176" s="11">
        <v>6822.9200366127025</v>
      </c>
      <c r="HC176" s="11">
        <v>6839.1682951783951</v>
      </c>
      <c r="HD176" s="11">
        <v>6851.1670989232171</v>
      </c>
      <c r="HE176" s="11">
        <v>6858.769652195946</v>
      </c>
      <c r="HF176" s="11">
        <v>6851.5333062034651</v>
      </c>
      <c r="HG176" s="11">
        <v>6900.0390077482907</v>
      </c>
      <c r="HH176" s="11">
        <v>6908.0554901237174</v>
      </c>
      <c r="HI176" s="11">
        <v>6936.2901514607174</v>
      </c>
      <c r="HJ176" s="11">
        <v>6945.7847521173189</v>
      </c>
      <c r="HK176" s="11">
        <v>6936.7399535480527</v>
      </c>
      <c r="HL176" s="11">
        <v>6929.2946846387031</v>
      </c>
      <c r="HM176" s="11">
        <v>6883.5131635720254</v>
      </c>
      <c r="HN176" s="11">
        <v>6823.5474830956928</v>
      </c>
      <c r="HO176" s="11">
        <v>6779.9222928610261</v>
      </c>
      <c r="HP176" s="11">
        <v>6796.2743153544498</v>
      </c>
      <c r="HQ176" s="11">
        <v>6786.6954390222891</v>
      </c>
      <c r="HR176" s="11">
        <v>6695.1181280030351</v>
      </c>
      <c r="HS176" s="11">
        <v>6704.72804604265</v>
      </c>
      <c r="HT176" s="11">
        <v>6711.5055557057976</v>
      </c>
      <c r="HU176" s="11">
        <v>6674.0621961672678</v>
      </c>
      <c r="HV176" s="11">
        <v>6677.2382815312149</v>
      </c>
      <c r="HW176" s="11">
        <v>6683.8157254252301</v>
      </c>
      <c r="HX176" s="11">
        <v>6695.0516882758902</v>
      </c>
      <c r="HY176" s="11">
        <v>6708.882747968074</v>
      </c>
      <c r="HZ176" s="11">
        <v>6724.210427284238</v>
      </c>
      <c r="IA176" s="11">
        <v>6840.221813982851</v>
      </c>
      <c r="IB176" s="11">
        <v>6966.0480106443392</v>
      </c>
      <c r="IC176" s="11">
        <v>7008.9372546215482</v>
      </c>
      <c r="ID176" s="11">
        <v>7052.1775988951376</v>
      </c>
      <c r="IE176" s="11">
        <v>7090.8975142542995</v>
      </c>
      <c r="IF176" s="11">
        <v>7128.7556744906396</v>
      </c>
      <c r="IG176" s="11">
        <v>7245.2144509438631</v>
      </c>
      <c r="IH176" s="11">
        <v>7276.1031669065778</v>
      </c>
      <c r="II176" s="11">
        <v>7317.2771182831939</v>
      </c>
      <c r="IJ176" s="11">
        <v>7353.5143408379063</v>
      </c>
      <c r="IK176" s="11">
        <v>7404.3280685464815</v>
      </c>
      <c r="IL176" s="11">
        <v>7442.8688530807876</v>
      </c>
      <c r="IM176" s="11">
        <v>7485.357915745547</v>
      </c>
      <c r="IN176" s="11">
        <v>7548.8374299359575</v>
      </c>
      <c r="IO176" s="11">
        <v>7686.2454734565945</v>
      </c>
      <c r="IP176" s="11">
        <v>7718.5710242019313</v>
      </c>
      <c r="IQ176" s="11">
        <v>7719.0987617750161</v>
      </c>
      <c r="IR176" s="11">
        <v>7771.8010287996494</v>
      </c>
      <c r="IS176" s="11">
        <v>7837.9600240054624</v>
      </c>
      <c r="IT176" s="11">
        <v>7876.8072312681425</v>
      </c>
      <c r="IU176" s="11">
        <v>7899.394157881582</v>
      </c>
      <c r="IV176" s="11">
        <v>7916.6057522612409</v>
      </c>
      <c r="IW176" s="11">
        <v>7922.485635236977</v>
      </c>
      <c r="IX176" s="11">
        <v>7932.8798423101671</v>
      </c>
      <c r="IY176" s="11">
        <v>7953.7370200767909</v>
      </c>
      <c r="IZ176" s="11">
        <v>7994.195998440905</v>
      </c>
      <c r="JA176" s="11">
        <v>8043.7429021498874</v>
      </c>
      <c r="JB176" s="11">
        <v>8135.4113176097544</v>
      </c>
      <c r="JC176" s="11">
        <v>8244.1847540999388</v>
      </c>
      <c r="JD176" s="11">
        <v>8324.2903997849862</v>
      </c>
      <c r="JE176" s="11">
        <v>8343.1843920108768</v>
      </c>
      <c r="JF176" s="11">
        <v>8356.9195996425606</v>
      </c>
      <c r="JG176" s="11">
        <v>8350.7065085057166</v>
      </c>
      <c r="JH176" s="11">
        <v>8434.4525985678138</v>
      </c>
      <c r="JI176" s="11">
        <v>8491.4847161053731</v>
      </c>
      <c r="JJ176" s="11">
        <v>8501.9463520906083</v>
      </c>
      <c r="JK176" s="11">
        <v>8474.8037981796988</v>
      </c>
      <c r="JL176" s="11">
        <v>8525.2640332746378</v>
      </c>
      <c r="JM176" s="11">
        <v>8523.5965264595798</v>
      </c>
      <c r="JN176" s="11">
        <v>8486.5806445898252</v>
      </c>
      <c r="JO176" s="11">
        <v>8622.0748988430114</v>
      </c>
      <c r="JP176" s="11">
        <v>8730.5381142961141</v>
      </c>
      <c r="JQ176" s="11">
        <v>8753.0158231710975</v>
      </c>
      <c r="JR176" s="11">
        <v>8798.5773639404597</v>
      </c>
      <c r="JS176" s="11">
        <v>8817.6990665496942</v>
      </c>
      <c r="JT176" s="11">
        <v>8928.1591569032516</v>
      </c>
      <c r="JU176" s="11">
        <v>8982.1589217134897</v>
      </c>
      <c r="JV176" s="11">
        <v>8957.9028083020694</v>
      </c>
      <c r="JW176" s="11">
        <v>8901.7805111225662</v>
      </c>
      <c r="JX176" s="11">
        <v>8900.108864890417</v>
      </c>
      <c r="JY176" s="11">
        <v>8893.0748949772187</v>
      </c>
      <c r="JZ176" s="11">
        <v>8880.555515259879</v>
      </c>
      <c r="KA176" s="11">
        <v>8871.6064136861969</v>
      </c>
      <c r="KB176" s="11">
        <v>8865.5216178744959</v>
      </c>
      <c r="KC176" s="11">
        <v>8850.6282026433491</v>
      </c>
      <c r="KD176" s="11">
        <v>8835.0929783089596</v>
      </c>
      <c r="KE176" s="11">
        <v>8833.2290794233832</v>
      </c>
      <c r="KF176" s="11">
        <v>8842.6610866479859</v>
      </c>
      <c r="KG176" s="11">
        <v>8845.0375248398104</v>
      </c>
      <c r="KH176" s="11">
        <v>8860.2131512014294</v>
      </c>
      <c r="KI176" s="11">
        <v>8860.1917734234685</v>
      </c>
      <c r="KJ176" s="11">
        <v>8880.4889866514004</v>
      </c>
      <c r="KK176" s="11">
        <v>8883.1620246312668</v>
      </c>
      <c r="KL176" s="23"/>
      <c r="KM176" s="11">
        <f>SMALL(Tabela2[[#This Row],[1]:[285]],1)</f>
        <v>1.8715695659921039E-11</v>
      </c>
      <c r="KN176" s="11">
        <f>MATCH(Tabela2[[#This Row],[1° menor]],Tabela2[[#This Row],[1]:[285]],0)</f>
        <v>83</v>
      </c>
      <c r="KO17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0.74999996456072171</v>
      </c>
      <c r="KP176" s="11">
        <f>VLOOKUP(Tabela2[[#This Row],[Shape]],shape!A:D,4,0)+VLOOKUP(Tabela2[[#This Row],[Shape]]+1,shape!A:E,5,0)*Tabela2[[#This Row],[% avanc]]</f>
        <v>2437.4216519542515</v>
      </c>
      <c r="KQ176" s="15">
        <f>Tabela2[[#This Row],[8686,881807]]/Tabela2[[#Headers],[8686,881807]]</f>
        <v>0.28058648731586816</v>
      </c>
      <c r="KR176" s="11">
        <f>Tabela2[[#This Row],[8686,881807]]-KP175</f>
        <v>212.08959220279166</v>
      </c>
      <c r="KS176" s="11">
        <f>(Tabela2[[#This Row],[hora bus]]-H175)*86400</f>
        <v>44.999999832361937</v>
      </c>
      <c r="KT176" s="11">
        <f>Tabela2[[#This Row],[desloc]]/Tabela2[[#This Row],[seconds]]</f>
        <v>4.7131020665085996</v>
      </c>
      <c r="KU176" s="11">
        <f>Tabela2[[#This Row],[spd m/s]]*3.6</f>
        <v>16.967167439430959</v>
      </c>
      <c r="KV176" s="23"/>
      <c r="KW176" s="22">
        <f t="shared" si="36"/>
        <v>0</v>
      </c>
      <c r="KX176" s="23">
        <f t="shared" si="37"/>
        <v>0</v>
      </c>
      <c r="KY176" s="23">
        <f t="shared" si="38"/>
        <v>0</v>
      </c>
      <c r="KZ176" s="23">
        <f t="shared" si="39"/>
        <v>0</v>
      </c>
      <c r="LA176" s="23">
        <f t="shared" si="40"/>
        <v>0</v>
      </c>
      <c r="LB176" s="23">
        <f t="shared" si="41"/>
        <v>0</v>
      </c>
      <c r="LC176" s="23">
        <f t="shared" si="42"/>
        <v>0</v>
      </c>
      <c r="LD176" s="23">
        <f t="shared" si="43"/>
        <v>0</v>
      </c>
      <c r="LE176" s="23">
        <f t="shared" si="44"/>
        <v>2437.4216519542515</v>
      </c>
      <c r="LF176" s="22">
        <f t="shared" si="53"/>
        <v>0</v>
      </c>
      <c r="LG176" s="23">
        <f t="shared" si="45"/>
        <v>0</v>
      </c>
      <c r="LH176" s="23">
        <f t="shared" si="46"/>
        <v>0</v>
      </c>
      <c r="LI176" s="23">
        <f t="shared" si="47"/>
        <v>2437.4216519542515</v>
      </c>
      <c r="LJ176" s="23">
        <f t="shared" si="48"/>
        <v>8544.8116110658502</v>
      </c>
      <c r="LK176" s="23">
        <f t="shared" si="49"/>
        <v>0</v>
      </c>
      <c r="LL176" s="23">
        <f t="shared" si="50"/>
        <v>29</v>
      </c>
      <c r="LM176" s="23">
        <f t="shared" si="51"/>
        <v>0</v>
      </c>
      <c r="LN176" s="23">
        <f t="shared" si="52"/>
        <v>0</v>
      </c>
    </row>
    <row r="177" spans="1:326" x14ac:dyDescent="0.25">
      <c r="A177" s="22">
        <v>173</v>
      </c>
      <c r="B177" s="22">
        <v>1</v>
      </c>
      <c r="C177" s="23" t="s">
        <v>1480</v>
      </c>
      <c r="D177" s="22">
        <v>332</v>
      </c>
      <c r="E177" s="24">
        <v>0.93611111111111112</v>
      </c>
      <c r="F177" s="23" t="s">
        <v>721</v>
      </c>
      <c r="G177" s="23" t="b">
        <v>1</v>
      </c>
      <c r="H177" s="25">
        <v>43538.936076388891</v>
      </c>
      <c r="I177" s="26" t="s">
        <v>348</v>
      </c>
      <c r="J177" s="23" t="s">
        <v>349</v>
      </c>
      <c r="K177" s="11">
        <f>IF(AND(Tabela2[[#This Row],[hora bus]]=H176,Tabela2[[#This Row],[lat bus]]=I176,Tabela2[[#This Row],[lon bus]]=J176),1,0)</f>
        <v>0</v>
      </c>
      <c r="L177" s="23"/>
      <c r="M177" s="11">
        <v>341</v>
      </c>
      <c r="N177" s="11">
        <v>4552.474645502617</v>
      </c>
      <c r="O177" s="11">
        <v>4546.427879759849</v>
      </c>
      <c r="P177" s="11">
        <v>4537.7758861068387</v>
      </c>
      <c r="Q177" s="11">
        <v>4480.8167730145697</v>
      </c>
      <c r="R177" s="11">
        <v>4395.0579299793526</v>
      </c>
      <c r="S177" s="11">
        <v>4374.3181396990522</v>
      </c>
      <c r="T177" s="11">
        <v>4354.7584097164263</v>
      </c>
      <c r="U177" s="11">
        <v>4343.3214506162576</v>
      </c>
      <c r="V177" s="11">
        <v>4327.6585284451039</v>
      </c>
      <c r="W177" s="11">
        <v>4316.7861187418102</v>
      </c>
      <c r="X177" s="11">
        <v>4307.2703571407892</v>
      </c>
      <c r="Y177" s="11">
        <v>4285.6000029707611</v>
      </c>
      <c r="Z177" s="11">
        <v>4273.0372198408704</v>
      </c>
      <c r="AA177" s="11">
        <v>4252.8371752038247</v>
      </c>
      <c r="AB177" s="11">
        <v>4243.9054878421048</v>
      </c>
      <c r="AC177" s="11">
        <v>4228.5929302008199</v>
      </c>
      <c r="AD177" s="11">
        <v>4204.0193634460329</v>
      </c>
      <c r="AE177" s="11">
        <v>4193.7511348783173</v>
      </c>
      <c r="AF177" s="11">
        <v>4123.011480427821</v>
      </c>
      <c r="AG177" s="11">
        <v>4087.8819662699834</v>
      </c>
      <c r="AH177" s="11">
        <v>4057.6221364992589</v>
      </c>
      <c r="AI177" s="11">
        <v>4033.1634314870989</v>
      </c>
      <c r="AJ177" s="11">
        <v>4011.3579725626496</v>
      </c>
      <c r="AK177" s="11">
        <v>3995.6721039115068</v>
      </c>
      <c r="AL177" s="11">
        <v>3968.8793195693111</v>
      </c>
      <c r="AM177" s="11">
        <v>3957.3427878950042</v>
      </c>
      <c r="AN177" s="11">
        <v>3943.5306891896025</v>
      </c>
      <c r="AO177" s="11">
        <v>3932.9359618607573</v>
      </c>
      <c r="AP177" s="11">
        <v>3928.951562661699</v>
      </c>
      <c r="AQ177" s="11">
        <v>3933.3637515769365</v>
      </c>
      <c r="AR177" s="11">
        <v>3932.0909216543341</v>
      </c>
      <c r="AS177" s="11">
        <v>3925.8820838324191</v>
      </c>
      <c r="AT177" s="11">
        <v>3931.8007797354844</v>
      </c>
      <c r="AU177" s="11">
        <v>3936.1667990004248</v>
      </c>
      <c r="AV177" s="11">
        <v>3927.8252757088876</v>
      </c>
      <c r="AW177" s="11">
        <v>3923.5931941996273</v>
      </c>
      <c r="AX177" s="11">
        <v>3921.6165499085328</v>
      </c>
      <c r="AY177" s="11">
        <v>3911.2805619344849</v>
      </c>
      <c r="AZ177" s="11">
        <v>3892.7455834771404</v>
      </c>
      <c r="BA177" s="11">
        <v>3866.1436141780514</v>
      </c>
      <c r="BB177" s="11">
        <v>3818.5477170494128</v>
      </c>
      <c r="BC177" s="11">
        <v>3745.5171566854492</v>
      </c>
      <c r="BD177" s="11">
        <v>3678.3455575196172</v>
      </c>
      <c r="BE177" s="11">
        <v>3657.2383746571672</v>
      </c>
      <c r="BF177" s="11">
        <v>3634.3482643085999</v>
      </c>
      <c r="BG177" s="11">
        <v>3597.0408102945876</v>
      </c>
      <c r="BH177" s="11">
        <v>3582.1137521641731</v>
      </c>
      <c r="BI177" s="11">
        <v>3564.6745479544543</v>
      </c>
      <c r="BJ177" s="11">
        <v>3538.0002060227766</v>
      </c>
      <c r="BK177" s="11">
        <v>3462.1124881313385</v>
      </c>
      <c r="BL177" s="11">
        <v>3220.2956324257834</v>
      </c>
      <c r="BM177" s="11">
        <v>3075.9456657837177</v>
      </c>
      <c r="BN177" s="11">
        <v>3043.9752181999611</v>
      </c>
      <c r="BO177" s="11">
        <v>2931.7704707067601</v>
      </c>
      <c r="BP177" s="11">
        <v>2922.0186027924183</v>
      </c>
      <c r="BQ177" s="11">
        <v>2831.7093835652436</v>
      </c>
      <c r="BR177" s="11">
        <v>2745.6073810359676</v>
      </c>
      <c r="BS177" s="11">
        <v>2714.0570883166183</v>
      </c>
      <c r="BT177" s="11">
        <v>2664.0868988072757</v>
      </c>
      <c r="BU177" s="11">
        <v>2603.2461615328361</v>
      </c>
      <c r="BV177" s="11">
        <v>2600.195758429636</v>
      </c>
      <c r="BW177" s="11">
        <v>2450.9562119016837</v>
      </c>
      <c r="BX177" s="11">
        <v>2361.5237459930936</v>
      </c>
      <c r="BY177" s="11">
        <v>2241.0358686829245</v>
      </c>
      <c r="BZ177" s="11">
        <v>2225.2551015720956</v>
      </c>
      <c r="CA177" s="11">
        <v>2186.7778480607044</v>
      </c>
      <c r="CB177" s="11">
        <v>2125.1456322628924</v>
      </c>
      <c r="CC177" s="11">
        <v>2005.4035562066117</v>
      </c>
      <c r="CD177" s="11">
        <v>1911.9232721986007</v>
      </c>
      <c r="CE177" s="11">
        <v>1818.7921266291573</v>
      </c>
      <c r="CF177" s="11">
        <v>1734.7207083791852</v>
      </c>
      <c r="CG177" s="11">
        <v>1539.914303416278</v>
      </c>
      <c r="CH177" s="11">
        <v>1462.1973552863183</v>
      </c>
      <c r="CI177" s="11">
        <v>1270.2885229459278</v>
      </c>
      <c r="CJ177" s="11">
        <v>1195.2427124753256</v>
      </c>
      <c r="CK177" s="11">
        <v>1105.0122230786649</v>
      </c>
      <c r="CL177" s="11">
        <v>1077.0298033338156</v>
      </c>
      <c r="CM177" s="11">
        <v>1028.5335867522394</v>
      </c>
      <c r="CN177" s="11">
        <v>969.52628757173875</v>
      </c>
      <c r="CO177" s="11">
        <v>887.76272487325093</v>
      </c>
      <c r="CP177" s="11">
        <v>834.89627312026084</v>
      </c>
      <c r="CQ177" s="11">
        <v>638.31620747657303</v>
      </c>
      <c r="CR177" s="11">
        <v>460.0398014494308</v>
      </c>
      <c r="CS177" s="11">
        <v>385.80781861091634</v>
      </c>
      <c r="CT177" s="11">
        <v>357.58401419048221</v>
      </c>
      <c r="CU177" s="11">
        <v>316.13147272745198</v>
      </c>
      <c r="CV177" s="11">
        <v>217.72291909265209</v>
      </c>
      <c r="CW177" s="11">
        <v>89.930090698265985</v>
      </c>
      <c r="CX177" s="11">
        <v>28.613182226614644</v>
      </c>
      <c r="CY177" s="11">
        <v>1.1404210908949608E-12</v>
      </c>
      <c r="CZ177" s="11">
        <v>28.513763869653118</v>
      </c>
      <c r="DA177" s="11">
        <v>79.975392569471609</v>
      </c>
      <c r="DB177" s="11">
        <v>131.9010312974402</v>
      </c>
      <c r="DC177" s="11">
        <v>188.68255579865703</v>
      </c>
      <c r="DD177" s="11">
        <v>284.27030333991343</v>
      </c>
      <c r="DE177" s="11">
        <v>296.96367774235875</v>
      </c>
      <c r="DF177" s="11">
        <v>328.30771869299718</v>
      </c>
      <c r="DG177" s="11">
        <v>342.54099260726485</v>
      </c>
      <c r="DH177" s="11">
        <v>393.69581082413907</v>
      </c>
      <c r="DI177" s="11">
        <v>440.36841020388397</v>
      </c>
      <c r="DJ177" s="11">
        <v>476.96278160633256</v>
      </c>
      <c r="DK177" s="11">
        <v>490.7020537865302</v>
      </c>
      <c r="DL177" s="11">
        <v>808.19439469337874</v>
      </c>
      <c r="DM177" s="11">
        <v>930.75840079730608</v>
      </c>
      <c r="DN177" s="11">
        <v>1014.6139684006455</v>
      </c>
      <c r="DO177" s="11">
        <v>1106.8139894170934</v>
      </c>
      <c r="DP177" s="11">
        <v>1140.4190494747115</v>
      </c>
      <c r="DQ177" s="11">
        <v>1224.0587034454652</v>
      </c>
      <c r="DR177" s="11">
        <v>1239.7363115239805</v>
      </c>
      <c r="DS177" s="11">
        <v>1250.5863222334544</v>
      </c>
      <c r="DT177" s="11">
        <v>1260.9033824750345</v>
      </c>
      <c r="DU177" s="11">
        <v>1272.1464480904958</v>
      </c>
      <c r="DV177" s="11">
        <v>1272.5949406675181</v>
      </c>
      <c r="DW177" s="11">
        <v>1269.0390115425787</v>
      </c>
      <c r="DX177" s="11">
        <v>1200.361354671616</v>
      </c>
      <c r="DY177" s="11">
        <v>1290.2781457095605</v>
      </c>
      <c r="DZ177" s="11">
        <v>1293.5689517595426</v>
      </c>
      <c r="EA177" s="11">
        <v>1319.6043282448281</v>
      </c>
      <c r="EB177" s="11">
        <v>1455.1625887081002</v>
      </c>
      <c r="EC177" s="11">
        <v>1488.0214070220047</v>
      </c>
      <c r="ED177" s="11">
        <v>1674.3712135755356</v>
      </c>
      <c r="EE177" s="11">
        <v>1743.9035112307176</v>
      </c>
      <c r="EF177" s="11">
        <v>1968.590731400087</v>
      </c>
      <c r="EG177" s="11">
        <v>2144.4112527350471</v>
      </c>
      <c r="EH177" s="11">
        <v>2296.0167572241357</v>
      </c>
      <c r="EI177" s="11">
        <v>2414.6856019555576</v>
      </c>
      <c r="EJ177" s="11">
        <v>2478.4360611888715</v>
      </c>
      <c r="EK177" s="11">
        <v>2527.3131657180456</v>
      </c>
      <c r="EL177" s="11">
        <v>2604.6728265656634</v>
      </c>
      <c r="EM177" s="11">
        <v>2612.2318284935877</v>
      </c>
      <c r="EN177" s="11">
        <v>2694.6574382063004</v>
      </c>
      <c r="EO177" s="11">
        <v>2784.8033280655477</v>
      </c>
      <c r="EP177" s="11">
        <v>2828.1562484197561</v>
      </c>
      <c r="EQ177" s="11">
        <v>2965.8196978220276</v>
      </c>
      <c r="ER177" s="11">
        <v>3038.7412652504768</v>
      </c>
      <c r="ES177" s="11">
        <v>3174.6487739443332</v>
      </c>
      <c r="ET177" s="11">
        <v>3238.4436363660539</v>
      </c>
      <c r="EU177" s="11">
        <v>3313.9051382088282</v>
      </c>
      <c r="EV177" s="11">
        <v>3376.5494823426711</v>
      </c>
      <c r="EW177" s="11">
        <v>3445.6111289443625</v>
      </c>
      <c r="EX177" s="11">
        <v>3692.867557568361</v>
      </c>
      <c r="EY177" s="11">
        <v>3774.4835882086804</v>
      </c>
      <c r="EZ177" s="11">
        <v>3945.2702140814836</v>
      </c>
      <c r="FA177" s="11">
        <v>4111.7760591907818</v>
      </c>
      <c r="FB177" s="11">
        <v>4194.9660690909395</v>
      </c>
      <c r="FC177" s="11">
        <v>4236.6646303980606</v>
      </c>
      <c r="FD177" s="11">
        <v>4291.7158244625298</v>
      </c>
      <c r="FE177" s="11">
        <v>4416.3836499093595</v>
      </c>
      <c r="FF177" s="11">
        <v>4589.5694756724624</v>
      </c>
      <c r="FG177" s="11">
        <v>4614.4518626263689</v>
      </c>
      <c r="FH177" s="11">
        <v>4658.8528220836524</v>
      </c>
      <c r="FI177" s="11">
        <v>4740.4444962057196</v>
      </c>
      <c r="FJ177" s="11">
        <v>4784.9921788190441</v>
      </c>
      <c r="FK177" s="11">
        <v>4802.3211433629258</v>
      </c>
      <c r="FL177" s="11">
        <v>4817.2624209108999</v>
      </c>
      <c r="FM177" s="11">
        <v>4821.9339734163759</v>
      </c>
      <c r="FN177" s="11">
        <v>4853.5403727606226</v>
      </c>
      <c r="FO177" s="11">
        <v>4873.9161557384004</v>
      </c>
      <c r="FP177" s="11">
        <v>4897.5215626328672</v>
      </c>
      <c r="FQ177" s="11">
        <v>4922.6241176405665</v>
      </c>
      <c r="FR177" s="11">
        <v>4933.0369881379193</v>
      </c>
      <c r="FS177" s="11">
        <v>4976.5691280632955</v>
      </c>
      <c r="FT177" s="11">
        <v>5048.0263413432267</v>
      </c>
      <c r="FU177" s="11">
        <v>5151.7450152578476</v>
      </c>
      <c r="FV177" s="11">
        <v>5292.2654235715281</v>
      </c>
      <c r="FW177" s="11">
        <v>5337.8179043068349</v>
      </c>
      <c r="FX177" s="11">
        <v>5357.0821307715605</v>
      </c>
      <c r="FY177" s="11">
        <v>5378.5878153848962</v>
      </c>
      <c r="FZ177" s="11">
        <v>5397.1912623084299</v>
      </c>
      <c r="GA177" s="11">
        <v>5425.6393562316125</v>
      </c>
      <c r="GB177" s="11">
        <v>5447.8803549640834</v>
      </c>
      <c r="GC177" s="11">
        <v>5479.2854793500155</v>
      </c>
      <c r="GD177" s="11">
        <v>5513.2680898035069</v>
      </c>
      <c r="GE177" s="11">
        <v>5537.9881582970238</v>
      </c>
      <c r="GF177" s="11">
        <v>5558.5767726888625</v>
      </c>
      <c r="GG177" s="11">
        <v>5571.654642096707</v>
      </c>
      <c r="GH177" s="11">
        <v>5584.8526742516324</v>
      </c>
      <c r="GI177" s="11">
        <v>5588.4796956443652</v>
      </c>
      <c r="GJ177" s="11">
        <v>5598.3589984274968</v>
      </c>
      <c r="GK177" s="11">
        <v>5603.680037339469</v>
      </c>
      <c r="GL177" s="11">
        <v>5618.6761246260812</v>
      </c>
      <c r="GM177" s="11">
        <v>5604.0335728268201</v>
      </c>
      <c r="GN177" s="11">
        <v>5613.7782372569282</v>
      </c>
      <c r="GO177" s="11">
        <v>5622.0435969270766</v>
      </c>
      <c r="GP177" s="11">
        <v>5633.4694693268311</v>
      </c>
      <c r="GQ177" s="11">
        <v>5693.2426361061689</v>
      </c>
      <c r="GR177" s="11">
        <v>5814.5095056798036</v>
      </c>
      <c r="GS177" s="11">
        <v>5965.5572543061289</v>
      </c>
      <c r="GT177" s="11">
        <v>6030.2143642267374</v>
      </c>
      <c r="GU177" s="11">
        <v>6049.7028919246759</v>
      </c>
      <c r="GV177" s="11">
        <v>6075.0825851878053</v>
      </c>
      <c r="GW177" s="11">
        <v>6101.7888528336289</v>
      </c>
      <c r="GX177" s="11">
        <v>6129.0993816550117</v>
      </c>
      <c r="GY177" s="11">
        <v>6144.6897820198719</v>
      </c>
      <c r="GZ177" s="11">
        <v>6284.7279803793481</v>
      </c>
      <c r="HA177" s="11">
        <v>6304.7745234156555</v>
      </c>
      <c r="HB177" s="11">
        <v>6320.0159356155027</v>
      </c>
      <c r="HC177" s="11">
        <v>6336.2491999564381</v>
      </c>
      <c r="HD177" s="11">
        <v>6348.2351500668183</v>
      </c>
      <c r="HE177" s="11">
        <v>6355.8083936091371</v>
      </c>
      <c r="HF177" s="11">
        <v>6348.952861892747</v>
      </c>
      <c r="HG177" s="11">
        <v>6398.1821870902322</v>
      </c>
      <c r="HH177" s="11">
        <v>6406.8923918060264</v>
      </c>
      <c r="HI177" s="11">
        <v>6435.7036044354072</v>
      </c>
      <c r="HJ177" s="11">
        <v>6445.5496727047657</v>
      </c>
      <c r="HK177" s="11">
        <v>6436.8885207460007</v>
      </c>
      <c r="HL177" s="11">
        <v>6429.892369432654</v>
      </c>
      <c r="HM177" s="11">
        <v>6384.7727590485792</v>
      </c>
      <c r="HN177" s="11">
        <v>6325.9111196106132</v>
      </c>
      <c r="HO177" s="11">
        <v>6283.6228973324505</v>
      </c>
      <c r="HP177" s="11">
        <v>6300.8138908184437</v>
      </c>
      <c r="HQ177" s="11">
        <v>6291.5625448111541</v>
      </c>
      <c r="HR177" s="11">
        <v>6201.2191587657735</v>
      </c>
      <c r="HS177" s="11">
        <v>6212.3174114993362</v>
      </c>
      <c r="HT177" s="11">
        <v>6219.6500455364676</v>
      </c>
      <c r="HU177" s="11">
        <v>6182.9131836400011</v>
      </c>
      <c r="HV177" s="11">
        <v>6187.0378080474775</v>
      </c>
      <c r="HW177" s="11">
        <v>6194.3186737635033</v>
      </c>
      <c r="HX177" s="11">
        <v>6206.2109963518915</v>
      </c>
      <c r="HY177" s="11">
        <v>6220.7940648697631</v>
      </c>
      <c r="HZ177" s="11">
        <v>6237.7397181462147</v>
      </c>
      <c r="IA177" s="11">
        <v>6356.1655306508792</v>
      </c>
      <c r="IB177" s="11">
        <v>6483.6452697953628</v>
      </c>
      <c r="IC177" s="11">
        <v>6527.4130063346192</v>
      </c>
      <c r="ID177" s="11">
        <v>6571.5058879331427</v>
      </c>
      <c r="IE177" s="11">
        <v>6611.0745773697026</v>
      </c>
      <c r="IF177" s="11">
        <v>6650.3552483598687</v>
      </c>
      <c r="IG177" s="11">
        <v>6768.0113960697199</v>
      </c>
      <c r="IH177" s="11">
        <v>6799.3439403984903</v>
      </c>
      <c r="II177" s="11">
        <v>6840.9056125607331</v>
      </c>
      <c r="IJ177" s="11">
        <v>6877.4290764924481</v>
      </c>
      <c r="IK177" s="11">
        <v>6928.359711579079</v>
      </c>
      <c r="IL177" s="11">
        <v>6966.9236846260701</v>
      </c>
      <c r="IM177" s="11">
        <v>7009.4499130275944</v>
      </c>
      <c r="IN177" s="11">
        <v>7072.9867847701817</v>
      </c>
      <c r="IO177" s="11">
        <v>7210.512849734786</v>
      </c>
      <c r="IP177" s="11">
        <v>7242.9090238438339</v>
      </c>
      <c r="IQ177" s="11">
        <v>7243.6049218006619</v>
      </c>
      <c r="IR177" s="11">
        <v>7296.7266717274078</v>
      </c>
      <c r="IS177" s="11">
        <v>7363.2761479597502</v>
      </c>
      <c r="IT177" s="11">
        <v>7402.3222641671991</v>
      </c>
      <c r="IU177" s="11">
        <v>7425.027954759209</v>
      </c>
      <c r="IV177" s="11">
        <v>7442.3126358685386</v>
      </c>
      <c r="IW177" s="11">
        <v>7448.2362861940728</v>
      </c>
      <c r="IX177" s="11">
        <v>7458.6934961231273</v>
      </c>
      <c r="IY177" s="11">
        <v>7479.6491924474794</v>
      </c>
      <c r="IZ177" s="11">
        <v>7520.2531660657341</v>
      </c>
      <c r="JA177" s="11">
        <v>7570.0098018739691</v>
      </c>
      <c r="JB177" s="11">
        <v>7661.8495904452702</v>
      </c>
      <c r="JC177" s="11">
        <v>7770.5231537417367</v>
      </c>
      <c r="JD177" s="11">
        <v>7850.3725219619655</v>
      </c>
      <c r="JE177" s="11">
        <v>7869.0429402395775</v>
      </c>
      <c r="JF177" s="11">
        <v>7882.5355277817844</v>
      </c>
      <c r="JG177" s="11">
        <v>7875.1920110758438</v>
      </c>
      <c r="JH177" s="11">
        <v>7958.8349963546279</v>
      </c>
      <c r="JI177" s="11">
        <v>8016.9531042419376</v>
      </c>
      <c r="JJ177" s="11">
        <v>8027.6425344720656</v>
      </c>
      <c r="JK177" s="11">
        <v>8001.3657437605234</v>
      </c>
      <c r="JL177" s="11">
        <v>8052.7047010375754</v>
      </c>
      <c r="JM177" s="11">
        <v>8051.2977399058746</v>
      </c>
      <c r="JN177" s="11">
        <v>8016.5697363420277</v>
      </c>
      <c r="JO177" s="11">
        <v>8155.5804198768374</v>
      </c>
      <c r="JP177" s="11">
        <v>8265.8410045225246</v>
      </c>
      <c r="JQ177" s="11">
        <v>8289.3053468067137</v>
      </c>
      <c r="JR177" s="11">
        <v>8334.6101047110078</v>
      </c>
      <c r="JS177" s="11">
        <v>8351.1348323223556</v>
      </c>
      <c r="JT177" s="11">
        <v>8458.9656604497268</v>
      </c>
      <c r="JU177" s="11">
        <v>8512.0935261081249</v>
      </c>
      <c r="JV177" s="11">
        <v>8487.9536053975153</v>
      </c>
      <c r="JW177" s="11">
        <v>8431.2302459525145</v>
      </c>
      <c r="JX177" s="11">
        <v>8428.6447185007601</v>
      </c>
      <c r="JY177" s="11">
        <v>8421.2090200951643</v>
      </c>
      <c r="JZ177" s="11">
        <v>8408.3301422633049</v>
      </c>
      <c r="KA177" s="11">
        <v>8399.0215470118019</v>
      </c>
      <c r="KB177" s="11">
        <v>8392.6569471129333</v>
      </c>
      <c r="KC177" s="11">
        <v>8377.4330842439722</v>
      </c>
      <c r="KD177" s="11">
        <v>8361.8191477625842</v>
      </c>
      <c r="KE177" s="11">
        <v>8360.2266925144413</v>
      </c>
      <c r="KF177" s="11">
        <v>8369.8869326322238</v>
      </c>
      <c r="KG177" s="11">
        <v>8372.5551763193816</v>
      </c>
      <c r="KH177" s="11">
        <v>8388.0112285435753</v>
      </c>
      <c r="KI177" s="11">
        <v>8388.3196466228055</v>
      </c>
      <c r="KJ177" s="11">
        <v>8408.9160977657011</v>
      </c>
      <c r="KK177" s="11">
        <v>8411.6943584390701</v>
      </c>
      <c r="KL177" s="23"/>
      <c r="KM177" s="11">
        <f>SMALL(Tabela2[[#This Row],[1]:[285]],1)</f>
        <v>1.1404210908949608E-12</v>
      </c>
      <c r="KN177" s="11">
        <f>MATCH(Tabela2[[#This Row],[1° menor]],Tabela2[[#This Row],[1]:[285]],0)</f>
        <v>90</v>
      </c>
      <c r="KO17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0.49999997854972567</v>
      </c>
      <c r="KP177" s="11">
        <f>VLOOKUP(Tabela2[[#This Row],[Shape]],shape!A:D,4,0)+VLOOKUP(Tabela2[[#This Row],[Shape]]+1,shape!A:E,5,0)*Tabela2[[#This Row],[% avanc]]</f>
        <v>2689.7924167680808</v>
      </c>
      <c r="KQ177" s="15">
        <f>Tabela2[[#This Row],[8686,881807]]/Tabela2[[#Headers],[8686,881807]]</f>
        <v>0.30963842682890103</v>
      </c>
      <c r="KR177" s="11">
        <f>Tabela2[[#This Row],[8686,881807]]-KP176</f>
        <v>252.37076481382928</v>
      </c>
      <c r="KS177" s="11">
        <f>(Tabela2[[#This Row],[hora bus]]-H176)*86400</f>
        <v>49.000000138767064</v>
      </c>
      <c r="KT177" s="11">
        <f>Tabela2[[#This Row],[desloc]]/Tabela2[[#This Row],[seconds]]</f>
        <v>5.1504237571248996</v>
      </c>
      <c r="KU177" s="11">
        <f>Tabela2[[#This Row],[spd m/s]]*3.6</f>
        <v>18.541525525649639</v>
      </c>
      <c r="KV177" s="23"/>
      <c r="KW177" s="22">
        <f t="shared" si="36"/>
        <v>0</v>
      </c>
      <c r="KX177" s="23">
        <f t="shared" si="37"/>
        <v>0</v>
      </c>
      <c r="KY177" s="23">
        <f t="shared" si="38"/>
        <v>0</v>
      </c>
      <c r="KZ177" s="23">
        <f t="shared" si="39"/>
        <v>0</v>
      </c>
      <c r="LA177" s="23">
        <f t="shared" si="40"/>
        <v>0</v>
      </c>
      <c r="LB177" s="23">
        <f t="shared" si="41"/>
        <v>0</v>
      </c>
      <c r="LC177" s="23">
        <f t="shared" si="42"/>
        <v>0</v>
      </c>
      <c r="LD177" s="23">
        <f t="shared" si="43"/>
        <v>0</v>
      </c>
      <c r="LE177" s="23">
        <f t="shared" si="44"/>
        <v>2689.7924167680808</v>
      </c>
      <c r="LF177" s="22">
        <f t="shared" si="53"/>
        <v>0</v>
      </c>
      <c r="LG177" s="23">
        <f t="shared" si="45"/>
        <v>0</v>
      </c>
      <c r="LH177" s="23">
        <f t="shared" si="46"/>
        <v>0</v>
      </c>
      <c r="LI177" s="23">
        <f t="shared" si="47"/>
        <v>2689.7924167680808</v>
      </c>
      <c r="LJ177" s="23">
        <f t="shared" si="48"/>
        <v>8544.8116110658502</v>
      </c>
      <c r="LK177" s="23">
        <f t="shared" si="49"/>
        <v>0</v>
      </c>
      <c r="LL177" s="23">
        <f t="shared" si="50"/>
        <v>28</v>
      </c>
      <c r="LM177" s="23">
        <f t="shared" si="51"/>
        <v>0</v>
      </c>
      <c r="LN177" s="23">
        <f t="shared" si="52"/>
        <v>0</v>
      </c>
    </row>
    <row r="178" spans="1:326" x14ac:dyDescent="0.25">
      <c r="A178" s="22">
        <v>174</v>
      </c>
      <c r="B178" s="22">
        <v>1</v>
      </c>
      <c r="C178" s="23" t="s">
        <v>1481</v>
      </c>
      <c r="D178" s="22">
        <v>332</v>
      </c>
      <c r="E178" s="24">
        <v>0.93611111111111112</v>
      </c>
      <c r="F178" s="23" t="s">
        <v>721</v>
      </c>
      <c r="G178" s="23" t="b">
        <v>1</v>
      </c>
      <c r="H178" s="25">
        <v>43538.936550925922</v>
      </c>
      <c r="I178" s="26" t="s">
        <v>218</v>
      </c>
      <c r="J178" s="23" t="s">
        <v>219</v>
      </c>
      <c r="K178" s="11">
        <f>IF(AND(Tabela2[[#This Row],[hora bus]]=H177,Tabela2[[#This Row],[lat bus]]=I177,Tabela2[[#This Row],[lon bus]]=J177),1,0)</f>
        <v>0</v>
      </c>
      <c r="L178" s="23"/>
      <c r="M178" s="11">
        <v>344</v>
      </c>
      <c r="N178" s="11">
        <v>4744.3025667084521</v>
      </c>
      <c r="O178" s="11">
        <v>4738.1189857118552</v>
      </c>
      <c r="P178" s="11">
        <v>4729.3149124722695</v>
      </c>
      <c r="Q178" s="11">
        <v>4672.0798018516871</v>
      </c>
      <c r="R178" s="11">
        <v>4586.2487132948527</v>
      </c>
      <c r="S178" s="11">
        <v>4565.6218593700642</v>
      </c>
      <c r="T178" s="11">
        <v>4546.0031853647934</v>
      </c>
      <c r="U178" s="11">
        <v>4534.4553094466428</v>
      </c>
      <c r="V178" s="11">
        <v>4518.6207438558622</v>
      </c>
      <c r="W178" s="11">
        <v>4507.5208943749922</v>
      </c>
      <c r="X178" s="11">
        <v>4497.7812123645108</v>
      </c>
      <c r="Y178" s="11">
        <v>4475.7539926405743</v>
      </c>
      <c r="Z178" s="11">
        <v>4462.7638694565549</v>
      </c>
      <c r="AA178" s="11">
        <v>4442.2039838217524</v>
      </c>
      <c r="AB178" s="11">
        <v>4433.0293545281156</v>
      </c>
      <c r="AC178" s="11">
        <v>4417.566007798001</v>
      </c>
      <c r="AD178" s="11">
        <v>4392.9108852748823</v>
      </c>
      <c r="AE178" s="11">
        <v>4382.6423116959768</v>
      </c>
      <c r="AF178" s="11">
        <v>4312.2792999849198</v>
      </c>
      <c r="AG178" s="11">
        <v>4277.7434162590189</v>
      </c>
      <c r="AH178" s="11">
        <v>4247.7765863197956</v>
      </c>
      <c r="AI178" s="11">
        <v>4223.4615290442052</v>
      </c>
      <c r="AJ178" s="11">
        <v>4201.7660634294343</v>
      </c>
      <c r="AK178" s="11">
        <v>4186.1667162156946</v>
      </c>
      <c r="AL178" s="11">
        <v>4159.4726479453348</v>
      </c>
      <c r="AM178" s="11">
        <v>4148.044923839052</v>
      </c>
      <c r="AN178" s="11">
        <v>4134.4329083195553</v>
      </c>
      <c r="AO178" s="11">
        <v>4124.2398286261996</v>
      </c>
      <c r="AP178" s="11">
        <v>4120.773509433051</v>
      </c>
      <c r="AQ178" s="11">
        <v>4125.57593235679</v>
      </c>
      <c r="AR178" s="11">
        <v>4124.5689508993</v>
      </c>
      <c r="AS178" s="11">
        <v>4118.8029089399661</v>
      </c>
      <c r="AT178" s="11">
        <v>4125.2010982507009</v>
      </c>
      <c r="AU178" s="11">
        <v>4129.8390061563277</v>
      </c>
      <c r="AV178" s="11">
        <v>4121.9068317869906</v>
      </c>
      <c r="AW178" s="11">
        <v>4118.3891797057713</v>
      </c>
      <c r="AX178" s="11">
        <v>4117.1373104293216</v>
      </c>
      <c r="AY178" s="11">
        <v>4107.3663660170341</v>
      </c>
      <c r="AZ178" s="11">
        <v>4089.3058962715254</v>
      </c>
      <c r="BA178" s="11">
        <v>4063.1597973904773</v>
      </c>
      <c r="BB178" s="11">
        <v>4016.0346207142579</v>
      </c>
      <c r="BC178" s="11">
        <v>3943.1644929049744</v>
      </c>
      <c r="BD178" s="11">
        <v>3876.005364896248</v>
      </c>
      <c r="BE178" s="11">
        <v>3855.1329689478539</v>
      </c>
      <c r="BF178" s="11">
        <v>3832.5866305939726</v>
      </c>
      <c r="BG178" s="11">
        <v>3795.8492789788279</v>
      </c>
      <c r="BH178" s="11">
        <v>3781.4938969400641</v>
      </c>
      <c r="BI178" s="11">
        <v>3764.4344776313719</v>
      </c>
      <c r="BJ178" s="11">
        <v>3738.1504307087885</v>
      </c>
      <c r="BK178" s="11">
        <v>3662.9385156090443</v>
      </c>
      <c r="BL178" s="11">
        <v>3423.127983878408</v>
      </c>
      <c r="BM178" s="11">
        <v>3281.4276834202542</v>
      </c>
      <c r="BN178" s="11">
        <v>3250.8758891903021</v>
      </c>
      <c r="BO178" s="11">
        <v>3139.7392297058491</v>
      </c>
      <c r="BP178" s="11">
        <v>3130.8670656627969</v>
      </c>
      <c r="BQ178" s="11">
        <v>3041.2150095216398</v>
      </c>
      <c r="BR178" s="11">
        <v>2956.1149669846236</v>
      </c>
      <c r="BS178" s="11">
        <v>2925.1847658151314</v>
      </c>
      <c r="BT178" s="11">
        <v>2875.4608596924131</v>
      </c>
      <c r="BU178" s="11">
        <v>2815.5716056679198</v>
      </c>
      <c r="BV178" s="11">
        <v>2814.0110243232557</v>
      </c>
      <c r="BW178" s="11">
        <v>2664.7442518516914</v>
      </c>
      <c r="BX178" s="11">
        <v>2574.0998745427141</v>
      </c>
      <c r="BY178" s="11">
        <v>2452.1912035252276</v>
      </c>
      <c r="BZ178" s="11">
        <v>2435.2330925087272</v>
      </c>
      <c r="CA178" s="11">
        <v>2396.3503289753021</v>
      </c>
      <c r="CB178" s="11">
        <v>2334.4677840014438</v>
      </c>
      <c r="CC178" s="11">
        <v>2214.3818220936832</v>
      </c>
      <c r="CD178" s="11">
        <v>2120.5551522442306</v>
      </c>
      <c r="CE178" s="11">
        <v>2027.3098170668272</v>
      </c>
      <c r="CF178" s="11">
        <v>1943.2973840256932</v>
      </c>
      <c r="CG178" s="11">
        <v>1748.6023137042707</v>
      </c>
      <c r="CH178" s="11">
        <v>1670.9598296066069</v>
      </c>
      <c r="CI178" s="11">
        <v>1479.1604753892441</v>
      </c>
      <c r="CJ178" s="11">
        <v>1404.2862128707955</v>
      </c>
      <c r="CK178" s="11">
        <v>1314.0610533713116</v>
      </c>
      <c r="CL178" s="11">
        <v>1286.0384774323531</v>
      </c>
      <c r="CM178" s="11">
        <v>1237.6226387335494</v>
      </c>
      <c r="CN178" s="11">
        <v>1178.695249550603</v>
      </c>
      <c r="CO178" s="11">
        <v>1096.9119064698157</v>
      </c>
      <c r="CP178" s="11">
        <v>1044.0932604501704</v>
      </c>
      <c r="CQ178" s="11">
        <v>847.95244596662837</v>
      </c>
      <c r="CR178" s="11">
        <v>670.47287816176572</v>
      </c>
      <c r="CS178" s="11">
        <v>596.7458816319654</v>
      </c>
      <c r="CT178" s="11">
        <v>568.61717974900182</v>
      </c>
      <c r="CU178" s="11">
        <v>527.22681524486825</v>
      </c>
      <c r="CV178" s="11">
        <v>429.31897682395254</v>
      </c>
      <c r="CW178" s="11">
        <v>302.91449908336716</v>
      </c>
      <c r="CX178" s="11">
        <v>243.2714393907969</v>
      </c>
      <c r="CY178" s="11">
        <v>187.6580716483887</v>
      </c>
      <c r="CZ178" s="11">
        <v>137.19611062069453</v>
      </c>
      <c r="DA178" s="11">
        <v>85.14659916967851</v>
      </c>
      <c r="DB178" s="11">
        <v>27.298025403095682</v>
      </c>
      <c r="DC178" s="11">
        <v>2.0321522242738865E-11</v>
      </c>
      <c r="DD178" s="11">
        <v>69.059197665988776</v>
      </c>
      <c r="DE178" s="11">
        <v>81.895849188505068</v>
      </c>
      <c r="DF178" s="11">
        <v>113.55579738830377</v>
      </c>
      <c r="DG178" s="11">
        <v>128.81217376873326</v>
      </c>
      <c r="DH178" s="11">
        <v>182.70970066671001</v>
      </c>
      <c r="DI178" s="11">
        <v>232.9310006953225</v>
      </c>
      <c r="DJ178" s="11">
        <v>266.47794626920734</v>
      </c>
      <c r="DK178" s="11">
        <v>282.86221595604684</v>
      </c>
      <c r="DL178" s="11">
        <v>610.86217675601745</v>
      </c>
      <c r="DM178" s="11">
        <v>738.13256057004173</v>
      </c>
      <c r="DN178" s="11">
        <v>824.37255023363082</v>
      </c>
      <c r="DO178" s="11">
        <v>917.98435957839877</v>
      </c>
      <c r="DP178" s="11">
        <v>953.21303401570322</v>
      </c>
      <c r="DQ178" s="11">
        <v>1038.0531420783075</v>
      </c>
      <c r="DR178" s="11">
        <v>1053.898857058397</v>
      </c>
      <c r="DS178" s="11">
        <v>1064.8729420222355</v>
      </c>
      <c r="DT178" s="11">
        <v>1074.5720253081017</v>
      </c>
      <c r="DU178" s="11">
        <v>1084.6147901947577</v>
      </c>
      <c r="DV178" s="11">
        <v>1083.8287804875906</v>
      </c>
      <c r="DW178" s="11">
        <v>1078.9045311148757</v>
      </c>
      <c r="DX178" s="11">
        <v>1003.1759204415162</v>
      </c>
      <c r="DY178" s="11">
        <v>1085.8754791065792</v>
      </c>
      <c r="DZ178" s="11">
        <v>1087.1715939319629</v>
      </c>
      <c r="EA178" s="11">
        <v>1113.1191659522351</v>
      </c>
      <c r="EB178" s="11">
        <v>1249.8318882943736</v>
      </c>
      <c r="EC178" s="11">
        <v>1283.1170478716269</v>
      </c>
      <c r="ED178" s="11">
        <v>1469.9362271292941</v>
      </c>
      <c r="EE178" s="11">
        <v>1537.7606116700861</v>
      </c>
      <c r="EF178" s="11">
        <v>1759.661625943359</v>
      </c>
      <c r="EG178" s="11">
        <v>1933.9175862801785</v>
      </c>
      <c r="EH178" s="11">
        <v>2084.6043366085992</v>
      </c>
      <c r="EI178" s="11">
        <v>2202.8799118658949</v>
      </c>
      <c r="EJ178" s="11">
        <v>2266.5707278455502</v>
      </c>
      <c r="EK178" s="11">
        <v>2315.0505905138043</v>
      </c>
      <c r="EL178" s="11">
        <v>2391.9428369773373</v>
      </c>
      <c r="EM178" s="11">
        <v>2399.1816750376406</v>
      </c>
      <c r="EN178" s="11">
        <v>2481.3060405447118</v>
      </c>
      <c r="EO178" s="11">
        <v>2571.4745984927326</v>
      </c>
      <c r="EP178" s="11">
        <v>2615.0898514078863</v>
      </c>
      <c r="EQ178" s="11">
        <v>2753.1018803653346</v>
      </c>
      <c r="ER178" s="11">
        <v>2826.3740156109247</v>
      </c>
      <c r="ES178" s="11">
        <v>2962.5804294124187</v>
      </c>
      <c r="ET178" s="11">
        <v>3026.5489170602254</v>
      </c>
      <c r="EU178" s="11">
        <v>3102.1935462626611</v>
      </c>
      <c r="EV178" s="11">
        <v>3165.0301212027553</v>
      </c>
      <c r="EW178" s="11">
        <v>3234.4994814727215</v>
      </c>
      <c r="EX178" s="11">
        <v>3482.1622983010916</v>
      </c>
      <c r="EY178" s="11">
        <v>3564.0750252564576</v>
      </c>
      <c r="EZ178" s="11">
        <v>3735.2318126028417</v>
      </c>
      <c r="FA178" s="11">
        <v>3901.8979269802262</v>
      </c>
      <c r="FB178" s="11">
        <v>3985.0639562575006</v>
      </c>
      <c r="FC178" s="11">
        <v>4026.7364993323954</v>
      </c>
      <c r="FD178" s="11">
        <v>4081.7321709317107</v>
      </c>
      <c r="FE178" s="11">
        <v>4206.2759652567738</v>
      </c>
      <c r="FF178" s="11">
        <v>4379.37242437433</v>
      </c>
      <c r="FG178" s="11">
        <v>4404.2376067752684</v>
      </c>
      <c r="FH178" s="11">
        <v>4448.5611256116717</v>
      </c>
      <c r="FI178" s="11">
        <v>4530.1251239366484</v>
      </c>
      <c r="FJ178" s="11">
        <v>4574.7562264619573</v>
      </c>
      <c r="FK178" s="11">
        <v>4592.1860759254041</v>
      </c>
      <c r="FL178" s="11">
        <v>4607.2330341274592</v>
      </c>
      <c r="FM178" s="11">
        <v>4612.1501581569692</v>
      </c>
      <c r="FN178" s="11">
        <v>4644.0569007780996</v>
      </c>
      <c r="FO178" s="11">
        <v>4664.6374155842996</v>
      </c>
      <c r="FP178" s="11">
        <v>4688.4317004235827</v>
      </c>
      <c r="FQ178" s="11">
        <v>4713.6686257887313</v>
      </c>
      <c r="FR178" s="11">
        <v>4724.2658250424001</v>
      </c>
      <c r="FS178" s="11">
        <v>4768.0430404433309</v>
      </c>
      <c r="FT178" s="11">
        <v>4839.6483421491648</v>
      </c>
      <c r="FU178" s="11">
        <v>4943.3081569040905</v>
      </c>
      <c r="FV178" s="11">
        <v>5083.5519677912107</v>
      </c>
      <c r="FW178" s="11">
        <v>5128.8102925996354</v>
      </c>
      <c r="FX178" s="11">
        <v>5147.8414100293139</v>
      </c>
      <c r="FY178" s="11">
        <v>5169.1529149194557</v>
      </c>
      <c r="FZ178" s="11">
        <v>5187.6080403002525</v>
      </c>
      <c r="GA178" s="11">
        <v>5215.959920829755</v>
      </c>
      <c r="GB178" s="11">
        <v>5238.1527997555258</v>
      </c>
      <c r="GC178" s="11">
        <v>5269.5495241141316</v>
      </c>
      <c r="GD178" s="11">
        <v>5303.552176691579</v>
      </c>
      <c r="GE178" s="11">
        <v>5328.2901060838931</v>
      </c>
      <c r="GF178" s="11">
        <v>5348.8930827013064</v>
      </c>
      <c r="GG178" s="11">
        <v>5361.9445015340452</v>
      </c>
      <c r="GH178" s="11">
        <v>5375.099692011835</v>
      </c>
      <c r="GI178" s="11">
        <v>5378.6580775371622</v>
      </c>
      <c r="GJ178" s="11">
        <v>5388.3886678160197</v>
      </c>
      <c r="GK178" s="11">
        <v>5393.4896385992406</v>
      </c>
      <c r="GL178" s="11">
        <v>5408.3454820214047</v>
      </c>
      <c r="GM178" s="11">
        <v>5393.5346607561951</v>
      </c>
      <c r="GN178" s="11">
        <v>5403.0185385844998</v>
      </c>
      <c r="GO178" s="11">
        <v>5411.0529696159783</v>
      </c>
      <c r="GP178" s="11">
        <v>5422.095310125088</v>
      </c>
      <c r="GQ178" s="11">
        <v>5481.3245420485637</v>
      </c>
      <c r="GR178" s="11">
        <v>5602.0420899426008</v>
      </c>
      <c r="GS178" s="11">
        <v>5752.7231316128318</v>
      </c>
      <c r="GT178" s="11">
        <v>5817.2474511859236</v>
      </c>
      <c r="GU178" s="11">
        <v>5836.694798568411</v>
      </c>
      <c r="GV178" s="11">
        <v>5862.0650649097843</v>
      </c>
      <c r="GW178" s="11">
        <v>5888.7852394820175</v>
      </c>
      <c r="GX178" s="11">
        <v>5916.130258612021</v>
      </c>
      <c r="GY178" s="11">
        <v>5931.9847805632635</v>
      </c>
      <c r="GZ178" s="11">
        <v>6072.3010851509871</v>
      </c>
      <c r="HA178" s="11">
        <v>6092.4059459807186</v>
      </c>
      <c r="HB178" s="11">
        <v>6107.6764751444452</v>
      </c>
      <c r="HC178" s="11">
        <v>6123.9251455003123</v>
      </c>
      <c r="HD178" s="11">
        <v>6135.9243704329929</v>
      </c>
      <c r="HE178" s="11">
        <v>6143.5282914496311</v>
      </c>
      <c r="HF178" s="11">
        <v>6136.3304105872585</v>
      </c>
      <c r="HG178" s="11">
        <v>6184.9655169875195</v>
      </c>
      <c r="HH178" s="11">
        <v>6193.2294552336025</v>
      </c>
      <c r="HI178" s="11">
        <v>6221.7188654180936</v>
      </c>
      <c r="HJ178" s="11">
        <v>6231.3929369351899</v>
      </c>
      <c r="HK178" s="11">
        <v>6222.5617560732353</v>
      </c>
      <c r="HL178" s="11">
        <v>6215.3817383295045</v>
      </c>
      <c r="HM178" s="11">
        <v>6170.0267225500147</v>
      </c>
      <c r="HN178" s="11">
        <v>6110.8340424907301</v>
      </c>
      <c r="HO178" s="11">
        <v>6068.2238795458679</v>
      </c>
      <c r="HP178" s="11">
        <v>6085.2441531240456</v>
      </c>
      <c r="HQ178" s="11">
        <v>6075.9367930919871</v>
      </c>
      <c r="HR178" s="11">
        <v>5985.4293731548842</v>
      </c>
      <c r="HS178" s="11">
        <v>5996.3539142995269</v>
      </c>
      <c r="HT178" s="11">
        <v>6003.6389917836977</v>
      </c>
      <c r="HU178" s="11">
        <v>5966.8569391654255</v>
      </c>
      <c r="HV178" s="11">
        <v>5970.9304595631356</v>
      </c>
      <c r="HW178" s="11">
        <v>5978.1853960105936</v>
      </c>
      <c r="HX178" s="11">
        <v>5990.0614382544318</v>
      </c>
      <c r="HY178" s="11">
        <v>6004.6348110580175</v>
      </c>
      <c r="HZ178" s="11">
        <v>6021.5938797960453</v>
      </c>
      <c r="IA178" s="11">
        <v>6140.0877446708764</v>
      </c>
      <c r="IB178" s="11">
        <v>6267.6441060227044</v>
      </c>
      <c r="IC178" s="11">
        <v>6311.4667934963682</v>
      </c>
      <c r="ID178" s="11">
        <v>6355.6193223271694</v>
      </c>
      <c r="IE178" s="11">
        <v>6395.2536116234833</v>
      </c>
      <c r="IF178" s="11">
        <v>6434.6592423253032</v>
      </c>
      <c r="IG178" s="11">
        <v>6552.4262205066734</v>
      </c>
      <c r="IH178" s="11">
        <v>6583.8032216502233</v>
      </c>
      <c r="II178" s="11">
        <v>6625.4044442791228</v>
      </c>
      <c r="IJ178" s="11">
        <v>6661.9572398597866</v>
      </c>
      <c r="IK178" s="11">
        <v>6712.8990748920205</v>
      </c>
      <c r="IL178" s="11">
        <v>6751.4642482195177</v>
      </c>
      <c r="IM178" s="11">
        <v>6793.9928137519564</v>
      </c>
      <c r="IN178" s="11">
        <v>6857.53276100741</v>
      </c>
      <c r="IO178" s="11">
        <v>6995.0690835336836</v>
      </c>
      <c r="IP178" s="11">
        <v>7027.4724836759051</v>
      </c>
      <c r="IQ178" s="11">
        <v>7028.1861895677748</v>
      </c>
      <c r="IR178" s="11">
        <v>7081.3532839666432</v>
      </c>
      <c r="IS178" s="11">
        <v>7147.9457388059036</v>
      </c>
      <c r="IT178" s="11">
        <v>7187.0139696959068</v>
      </c>
      <c r="IU178" s="11">
        <v>7209.732933334134</v>
      </c>
      <c r="IV178" s="11">
        <v>7227.0258395781593</v>
      </c>
      <c r="IW178" s="11">
        <v>7232.9543904557568</v>
      </c>
      <c r="IX178" s="11">
        <v>7243.4185424085108</v>
      </c>
      <c r="IY178" s="11">
        <v>7264.3849289915725</v>
      </c>
      <c r="IZ178" s="11">
        <v>7305.0047312504294</v>
      </c>
      <c r="JA178" s="11">
        <v>7354.7842857508667</v>
      </c>
      <c r="JB178" s="11">
        <v>7446.6415129144279</v>
      </c>
      <c r="JC178" s="11">
        <v>7555.2999825202878</v>
      </c>
      <c r="JD178" s="11">
        <v>7635.1170079559333</v>
      </c>
      <c r="JE178" s="11">
        <v>7653.7604363927085</v>
      </c>
      <c r="JF178" s="11">
        <v>7667.2242668422359</v>
      </c>
      <c r="JG178" s="11">
        <v>7659.7551880807823</v>
      </c>
      <c r="JH178" s="11">
        <v>7743.3845675569701</v>
      </c>
      <c r="JI178" s="11">
        <v>7801.6209836581584</v>
      </c>
      <c r="JJ178" s="11">
        <v>7812.3365812877137</v>
      </c>
      <c r="JK178" s="11">
        <v>7786.1643590601871</v>
      </c>
      <c r="JL178" s="11">
        <v>7837.6098932706691</v>
      </c>
      <c r="JM178" s="11">
        <v>7836.235940844952</v>
      </c>
      <c r="JN178" s="11">
        <v>7801.8220790600708</v>
      </c>
      <c r="JO178" s="11">
        <v>7941.3419688669237</v>
      </c>
      <c r="JP178" s="11">
        <v>8051.8821504403832</v>
      </c>
      <c r="JQ178" s="11">
        <v>8075.5073924515591</v>
      </c>
      <c r="JR178" s="11">
        <v>8120.7677934275762</v>
      </c>
      <c r="JS178" s="11">
        <v>8136.8783680560509</v>
      </c>
      <c r="JT178" s="11">
        <v>8244.3105776319844</v>
      </c>
      <c r="JU178" s="11">
        <v>8297.3133192951173</v>
      </c>
      <c r="JV178" s="11">
        <v>8273.1904696333531</v>
      </c>
      <c r="JW178" s="11">
        <v>8216.3866423351428</v>
      </c>
      <c r="JX178" s="11">
        <v>8213.6787936811397</v>
      </c>
      <c r="JY178" s="11">
        <v>8206.1910235694286</v>
      </c>
      <c r="JZ178" s="11">
        <v>8193.2663755903086</v>
      </c>
      <c r="KA178" s="11">
        <v>8183.9126443568985</v>
      </c>
      <c r="KB178" s="11">
        <v>8177.5133951751786</v>
      </c>
      <c r="KC178" s="11">
        <v>8162.2492759020815</v>
      </c>
      <c r="KD178" s="11">
        <v>8146.6261288965652</v>
      </c>
      <c r="KE178" s="11">
        <v>8145.0670523648305</v>
      </c>
      <c r="KF178" s="11">
        <v>8154.7553165892095</v>
      </c>
      <c r="KG178" s="11">
        <v>8157.4599281262235</v>
      </c>
      <c r="KH178" s="11">
        <v>8172.9511900195048</v>
      </c>
      <c r="KI178" s="11">
        <v>8173.301804147547</v>
      </c>
      <c r="KJ178" s="11">
        <v>8193.9367425036999</v>
      </c>
      <c r="KK178" s="11">
        <v>8196.7287054142598</v>
      </c>
      <c r="KL178" s="23"/>
      <c r="KM178" s="11">
        <f>SMALL(Tabela2[[#This Row],[1]:[285]],1)</f>
        <v>2.0321522242738865E-11</v>
      </c>
      <c r="KN178" s="11">
        <f>MATCH(Tabela2[[#This Row],[1° menor]],Tabela2[[#This Row],[1]:[285]],0)</f>
        <v>94</v>
      </c>
      <c r="KO17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0.28331286711450243</v>
      </c>
      <c r="KP178" s="11">
        <f>VLOOKUP(Tabela2[[#This Row],[Shape]],shape!A:D,4,0)+VLOOKUP(Tabela2[[#This Row],[Shape]]+1,shape!A:E,5,0)*Tabela2[[#This Row],[% avanc]]</f>
        <v>2799.0844410239902</v>
      </c>
      <c r="KQ178" s="15">
        <f>Tabela2[[#This Row],[8686,881807]]/Tabela2[[#Headers],[8686,881807]]</f>
        <v>0.3222196989912367</v>
      </c>
      <c r="KR178" s="11">
        <f>Tabela2[[#This Row],[8686,881807]]-KP177</f>
        <v>109.29202425590938</v>
      </c>
      <c r="KS178" s="11">
        <f>(Tabela2[[#This Row],[hora bus]]-H177)*86400</f>
        <v>40.99999952595681</v>
      </c>
      <c r="KT178" s="11">
        <f>Tabela2[[#This Row],[desloc]]/Tabela2[[#This Row],[seconds]]</f>
        <v>2.6656591590133405</v>
      </c>
      <c r="KU178" s="11">
        <f>Tabela2[[#This Row],[spd m/s]]*3.6</f>
        <v>9.5963729724480267</v>
      </c>
      <c r="KV178" s="23"/>
      <c r="KW178" s="22">
        <f t="shared" si="36"/>
        <v>0</v>
      </c>
      <c r="KX178" s="23">
        <f t="shared" si="37"/>
        <v>0</v>
      </c>
      <c r="KY178" s="23">
        <f t="shared" si="38"/>
        <v>0</v>
      </c>
      <c r="KZ178" s="23">
        <f t="shared" si="39"/>
        <v>0</v>
      </c>
      <c r="LA178" s="23">
        <f t="shared" si="40"/>
        <v>0</v>
      </c>
      <c r="LB178" s="23">
        <f t="shared" si="41"/>
        <v>0</v>
      </c>
      <c r="LC178" s="23">
        <f t="shared" si="42"/>
        <v>0</v>
      </c>
      <c r="LD178" s="23">
        <f t="shared" si="43"/>
        <v>0</v>
      </c>
      <c r="LE178" s="23">
        <f t="shared" si="44"/>
        <v>2799.0844410239902</v>
      </c>
      <c r="LF178" s="22">
        <f t="shared" si="53"/>
        <v>0</v>
      </c>
      <c r="LG178" s="23">
        <f t="shared" si="45"/>
        <v>0</v>
      </c>
      <c r="LH178" s="23">
        <f t="shared" si="46"/>
        <v>0</v>
      </c>
      <c r="LI178" s="23">
        <f t="shared" si="47"/>
        <v>2799.0844410239902</v>
      </c>
      <c r="LJ178" s="23">
        <f t="shared" si="48"/>
        <v>8544.8116110658502</v>
      </c>
      <c r="LK178" s="23">
        <f t="shared" si="49"/>
        <v>0</v>
      </c>
      <c r="LL178" s="23">
        <f t="shared" si="50"/>
        <v>27</v>
      </c>
      <c r="LM178" s="23">
        <f t="shared" si="51"/>
        <v>0</v>
      </c>
      <c r="LN178" s="23">
        <f t="shared" si="52"/>
        <v>0</v>
      </c>
    </row>
    <row r="179" spans="1:326" x14ac:dyDescent="0.25">
      <c r="A179" s="22">
        <v>176</v>
      </c>
      <c r="B179" s="22">
        <v>1</v>
      </c>
      <c r="C179" s="23" t="s">
        <v>1483</v>
      </c>
      <c r="D179" s="22">
        <v>332</v>
      </c>
      <c r="E179" s="24">
        <v>0.93680555555555556</v>
      </c>
      <c r="F179" s="23" t="s">
        <v>721</v>
      </c>
      <c r="G179" s="23" t="b">
        <v>1</v>
      </c>
      <c r="H179" s="25">
        <v>43538.937083333331</v>
      </c>
      <c r="I179" s="26" t="s">
        <v>420</v>
      </c>
      <c r="J179" s="23" t="s">
        <v>421</v>
      </c>
      <c r="K179" s="11">
        <f>IF(AND(Tabela2[[#This Row],[hora bus]]=H178,Tabela2[[#This Row],[lat bus]]=I178,Tabela2[[#This Row],[lon bus]]=J178),1,0)</f>
        <v>0</v>
      </c>
      <c r="L179" s="23"/>
      <c r="M179" s="11">
        <v>346</v>
      </c>
      <c r="N179" s="11">
        <v>4859.9473991034738</v>
      </c>
      <c r="O179" s="11">
        <v>4853.6412348465437</v>
      </c>
      <c r="P179" s="11">
        <v>4844.701126355315</v>
      </c>
      <c r="Q179" s="11">
        <v>4787.227957326184</v>
      </c>
      <c r="R179" s="11">
        <v>4701.3615060469319</v>
      </c>
      <c r="S179" s="11">
        <v>4680.8607169561901</v>
      </c>
      <c r="T179" s="11">
        <v>4661.1973151800603</v>
      </c>
      <c r="U179" s="11">
        <v>4649.555403539176</v>
      </c>
      <c r="V179" s="11">
        <v>4633.5708609182266</v>
      </c>
      <c r="W179" s="11">
        <v>4622.2705630910978</v>
      </c>
      <c r="X179" s="11">
        <v>4612.332838544171</v>
      </c>
      <c r="Y179" s="11">
        <v>4589.9901665836742</v>
      </c>
      <c r="Z179" s="11">
        <v>4576.6229179373304</v>
      </c>
      <c r="AA179" s="11">
        <v>4555.7483855473429</v>
      </c>
      <c r="AB179" s="11">
        <v>4546.363797779507</v>
      </c>
      <c r="AC179" s="11">
        <v>4530.7719531431812</v>
      </c>
      <c r="AD179" s="11">
        <v>4506.0540673087462</v>
      </c>
      <c r="AE179" s="11">
        <v>4495.7941820877013</v>
      </c>
      <c r="AF179" s="11">
        <v>4425.7881000190764</v>
      </c>
      <c r="AG179" s="11">
        <v>4391.8107041466974</v>
      </c>
      <c r="AH179" s="11">
        <v>4362.1246519716997</v>
      </c>
      <c r="AI179" s="11">
        <v>4337.9534394247621</v>
      </c>
      <c r="AJ179" s="11">
        <v>4316.3691254782816</v>
      </c>
      <c r="AK179" s="11">
        <v>4300.8575863915676</v>
      </c>
      <c r="AL179" s="11">
        <v>4274.2637099438361</v>
      </c>
      <c r="AM179" s="11">
        <v>4262.9441948654458</v>
      </c>
      <c r="AN179" s="11">
        <v>4249.5187443749855</v>
      </c>
      <c r="AO179" s="11">
        <v>4239.6929833474078</v>
      </c>
      <c r="AP179" s="11">
        <v>4236.6978127941629</v>
      </c>
      <c r="AQ179" s="11">
        <v>4241.8553329574797</v>
      </c>
      <c r="AR179" s="11">
        <v>4241.0907569556612</v>
      </c>
      <c r="AS179" s="11">
        <v>4235.7291062442528</v>
      </c>
      <c r="AT179" s="11">
        <v>4242.5660178854623</v>
      </c>
      <c r="AU179" s="11">
        <v>4247.4533449459004</v>
      </c>
      <c r="AV179" s="11">
        <v>4239.8981977647081</v>
      </c>
      <c r="AW179" s="11">
        <v>4237.0425253505255</v>
      </c>
      <c r="AX179" s="11">
        <v>4236.4678245559717</v>
      </c>
      <c r="AY179" s="11">
        <v>4227.2314143438025</v>
      </c>
      <c r="AZ179" s="11">
        <v>4209.6257769118129</v>
      </c>
      <c r="BA179" s="11">
        <v>4183.9212719991565</v>
      </c>
      <c r="BB179" s="11">
        <v>4137.2603333153265</v>
      </c>
      <c r="BC179" s="11">
        <v>4064.57153478585</v>
      </c>
      <c r="BD179" s="11">
        <v>3997.4583298535076</v>
      </c>
      <c r="BE179" s="11">
        <v>3976.8305276175802</v>
      </c>
      <c r="BF179" s="11">
        <v>3954.6220389619161</v>
      </c>
      <c r="BG179" s="11">
        <v>3918.4445352474158</v>
      </c>
      <c r="BH179" s="11">
        <v>3904.6517475203846</v>
      </c>
      <c r="BI179" s="11">
        <v>3887.9684213426181</v>
      </c>
      <c r="BJ179" s="11">
        <v>3862.0745938245418</v>
      </c>
      <c r="BK179" s="11">
        <v>3787.5481046226741</v>
      </c>
      <c r="BL179" s="11">
        <v>3549.8173768562774</v>
      </c>
      <c r="BM179" s="11">
        <v>3410.9200553173118</v>
      </c>
      <c r="BN179" s="11">
        <v>3381.9119738366085</v>
      </c>
      <c r="BO179" s="11">
        <v>3271.984179784823</v>
      </c>
      <c r="BP179" s="11">
        <v>3264.1194951757234</v>
      </c>
      <c r="BQ179" s="11">
        <v>3175.249973193298</v>
      </c>
      <c r="BR179" s="11">
        <v>3091.3718651592508</v>
      </c>
      <c r="BS179" s="11">
        <v>3061.2206103684725</v>
      </c>
      <c r="BT179" s="11">
        <v>3011.8213631585104</v>
      </c>
      <c r="BU179" s="11">
        <v>2953.210636496201</v>
      </c>
      <c r="BV179" s="11">
        <v>2953.7885041656964</v>
      </c>
      <c r="BW179" s="11">
        <v>2804.5130552160531</v>
      </c>
      <c r="BX179" s="11">
        <v>2712.1443324773359</v>
      </c>
      <c r="BY179" s="11">
        <v>2588.4706840262893</v>
      </c>
      <c r="BZ179" s="11">
        <v>2570.1249886496735</v>
      </c>
      <c r="CA179" s="11">
        <v>2530.79748557112</v>
      </c>
      <c r="CB179" s="11">
        <v>2468.6674489296006</v>
      </c>
      <c r="CC179" s="11">
        <v>2348.2656438035988</v>
      </c>
      <c r="CD179" s="11">
        <v>2254.1448876812474</v>
      </c>
      <c r="CE179" s="11">
        <v>2160.8591158412187</v>
      </c>
      <c r="CF179" s="11">
        <v>2076.9959149816591</v>
      </c>
      <c r="CG179" s="11">
        <v>1882.5734081514747</v>
      </c>
      <c r="CH179" s="11">
        <v>1805.1730087251742</v>
      </c>
      <c r="CI179" s="11">
        <v>1613.6843173783873</v>
      </c>
      <c r="CJ179" s="11">
        <v>1539.1994708030068</v>
      </c>
      <c r="CK179" s="11">
        <v>1449.1354925357664</v>
      </c>
      <c r="CL179" s="11">
        <v>1421.1911251092195</v>
      </c>
      <c r="CM179" s="11">
        <v>1372.9396263981357</v>
      </c>
      <c r="CN179" s="11">
        <v>1314.2173037214206</v>
      </c>
      <c r="CO179" s="11">
        <v>1232.5967366256607</v>
      </c>
      <c r="CP179" s="11">
        <v>1180.0130485050518</v>
      </c>
      <c r="CQ179" s="11">
        <v>984.71779417842799</v>
      </c>
      <c r="CR179" s="11">
        <v>808.75490084637602</v>
      </c>
      <c r="CS179" s="11">
        <v>736.14642498202954</v>
      </c>
      <c r="CT179" s="11">
        <v>708.43461415009926</v>
      </c>
      <c r="CU179" s="11">
        <v>667.36091464785682</v>
      </c>
      <c r="CV179" s="11">
        <v>570.44467937911008</v>
      </c>
      <c r="CW179" s="11">
        <v>446.1809748695253</v>
      </c>
      <c r="CX179" s="11">
        <v>388.69063901500277</v>
      </c>
      <c r="CY179" s="11">
        <v>334.63509578005517</v>
      </c>
      <c r="CZ179" s="11">
        <v>285.3152809840858</v>
      </c>
      <c r="DA179" s="11">
        <v>233.96600942466725</v>
      </c>
      <c r="DB179" s="11">
        <v>176.45478744285398</v>
      </c>
      <c r="DC179" s="11">
        <v>80.189907797999609</v>
      </c>
      <c r="DD179" s="11">
        <v>67.43446567614879</v>
      </c>
      <c r="DE179" s="11">
        <v>35.853967913075998</v>
      </c>
      <c r="DF179" s="11">
        <v>20.362340476121897</v>
      </c>
      <c r="DG179" s="11">
        <v>1.127631321651279E-11</v>
      </c>
      <c r="DH179" s="11">
        <v>35.413314960562829</v>
      </c>
      <c r="DI179" s="11">
        <v>87.907003591763242</v>
      </c>
      <c r="DJ179" s="11">
        <v>120.37872505362172</v>
      </c>
      <c r="DK179" s="11">
        <v>154.64843633425991</v>
      </c>
      <c r="DL179" s="11">
        <v>505.57620375087356</v>
      </c>
      <c r="DM179" s="11">
        <v>637.2708335846055</v>
      </c>
      <c r="DN179" s="11">
        <v>725.02629390956554</v>
      </c>
      <c r="DO179" s="11">
        <v>819.38211366213125</v>
      </c>
      <c r="DP179" s="11">
        <v>855.76759365388898</v>
      </c>
      <c r="DQ179" s="11">
        <v>941.40076021612151</v>
      </c>
      <c r="DR179" s="11">
        <v>957.28397418005477</v>
      </c>
      <c r="DS179" s="11">
        <v>968.26196769813566</v>
      </c>
      <c r="DT179" s="11">
        <v>977.09952777232047</v>
      </c>
      <c r="DU179" s="11">
        <v>985.65847223509763</v>
      </c>
      <c r="DV179" s="11">
        <v>983.39843546573331</v>
      </c>
      <c r="DW179" s="11">
        <v>976.87893607026422</v>
      </c>
      <c r="DX179" s="11">
        <v>892.03327487508363</v>
      </c>
      <c r="DY179" s="11">
        <v>965.15887246622981</v>
      </c>
      <c r="DZ179" s="11">
        <v>963.46025689656369</v>
      </c>
      <c r="EA179" s="11">
        <v>988.91791364152289</v>
      </c>
      <c r="EB179" s="11">
        <v>1126.9604443232495</v>
      </c>
      <c r="EC179" s="11">
        <v>1160.4315508732795</v>
      </c>
      <c r="ED179" s="11">
        <v>1347.4391010884333</v>
      </c>
      <c r="EE179" s="11">
        <v>1412.5410569462692</v>
      </c>
      <c r="EF179" s="11">
        <v>1630.151018817219</v>
      </c>
      <c r="EG179" s="11">
        <v>1801.8692682023761</v>
      </c>
      <c r="EH179" s="11">
        <v>1950.9992743139235</v>
      </c>
      <c r="EI179" s="11">
        <v>2068.5733103809175</v>
      </c>
      <c r="EJ179" s="11">
        <v>2132.1247889035367</v>
      </c>
      <c r="EK179" s="11">
        <v>2179.9017021730629</v>
      </c>
      <c r="EL179" s="11">
        <v>2255.9891503032522</v>
      </c>
      <c r="EM179" s="11">
        <v>2262.6415267669213</v>
      </c>
      <c r="EN179" s="11">
        <v>2344.1926824820043</v>
      </c>
      <c r="EO179" s="11">
        <v>2434.3722291117847</v>
      </c>
      <c r="EP179" s="11">
        <v>2478.4116142566145</v>
      </c>
      <c r="EQ179" s="11">
        <v>2616.9830595991461</v>
      </c>
      <c r="ER179" s="11">
        <v>2690.7957287294803</v>
      </c>
      <c r="ES179" s="11">
        <v>2827.4504669906005</v>
      </c>
      <c r="ET179" s="11">
        <v>2891.6685971448364</v>
      </c>
      <c r="EU179" s="11">
        <v>2967.5749415176965</v>
      </c>
      <c r="EV179" s="11">
        <v>3030.6848928985237</v>
      </c>
      <c r="EW179" s="11">
        <v>3100.7145553732885</v>
      </c>
      <c r="EX179" s="11">
        <v>3348.9274657827673</v>
      </c>
      <c r="EY179" s="11">
        <v>3431.2296238346958</v>
      </c>
      <c r="EZ179" s="11">
        <v>3602.8635050201688</v>
      </c>
      <c r="FA179" s="11">
        <v>3769.7203628061111</v>
      </c>
      <c r="FB179" s="11">
        <v>3852.8360241806508</v>
      </c>
      <c r="FC179" s="11">
        <v>3894.4596486358741</v>
      </c>
      <c r="FD179" s="11">
        <v>3949.3554037373906</v>
      </c>
      <c r="FE179" s="11">
        <v>4073.6908632141435</v>
      </c>
      <c r="FF179" s="11">
        <v>4246.6400007958455</v>
      </c>
      <c r="FG179" s="11">
        <v>4271.4736958348767</v>
      </c>
      <c r="FH179" s="11">
        <v>4315.6753268486791</v>
      </c>
      <c r="FI179" s="11">
        <v>4397.1877676845734</v>
      </c>
      <c r="FJ179" s="11">
        <v>4441.9299682993696</v>
      </c>
      <c r="FK179" s="11">
        <v>4459.4978067242319</v>
      </c>
      <c r="FL179" s="11">
        <v>4474.6894128544554</v>
      </c>
      <c r="FM179" s="11">
        <v>4479.9413894099353</v>
      </c>
      <c r="FN179" s="11">
        <v>4512.2551801968984</v>
      </c>
      <c r="FO179" s="11">
        <v>4533.1087550561551</v>
      </c>
      <c r="FP179" s="11">
        <v>4557.1523156185458</v>
      </c>
      <c r="FQ179" s="11">
        <v>4582.5652720161306</v>
      </c>
      <c r="FR179" s="11">
        <v>4593.401536069995</v>
      </c>
      <c r="FS179" s="11">
        <v>4637.4907639965104</v>
      </c>
      <c r="FT179" s="11">
        <v>4709.2726856701765</v>
      </c>
      <c r="FU179" s="11">
        <v>4812.8314925506193</v>
      </c>
      <c r="FV179" s="11">
        <v>4952.6943739278686</v>
      </c>
      <c r="FW179" s="11">
        <v>4997.5582011590368</v>
      </c>
      <c r="FX179" s="11">
        <v>5016.2749579648116</v>
      </c>
      <c r="FY179" s="11">
        <v>5037.322528726776</v>
      </c>
      <c r="FZ179" s="11">
        <v>5055.5734850741392</v>
      </c>
      <c r="GA179" s="11">
        <v>5083.7908650384006</v>
      </c>
      <c r="GB179" s="11">
        <v>5105.9140751271279</v>
      </c>
      <c r="GC179" s="11">
        <v>5137.29436392763</v>
      </c>
      <c r="GD179" s="11">
        <v>5171.3198897923976</v>
      </c>
      <c r="GE179" s="11">
        <v>5196.0787331163447</v>
      </c>
      <c r="GF179" s="11">
        <v>5216.6986898573996</v>
      </c>
      <c r="GG179" s="11">
        <v>5229.7121485401922</v>
      </c>
      <c r="GH179" s="11">
        <v>5242.8076716882579</v>
      </c>
      <c r="GI179" s="11">
        <v>5246.2709440439776</v>
      </c>
      <c r="GJ179" s="11">
        <v>5255.7958001340294</v>
      </c>
      <c r="GK179" s="11">
        <v>5260.5915776876982</v>
      </c>
      <c r="GL179" s="11">
        <v>5275.2524494885583</v>
      </c>
      <c r="GM179" s="11">
        <v>5260.2049932323562</v>
      </c>
      <c r="GN179" s="11">
        <v>5269.3197129511527</v>
      </c>
      <c r="GO179" s="11">
        <v>5277.0218402620003</v>
      </c>
      <c r="GP179" s="11">
        <v>5287.5000411783612</v>
      </c>
      <c r="GQ179" s="11">
        <v>5345.9068223001714</v>
      </c>
      <c r="GR179" s="11">
        <v>5465.7626296474864</v>
      </c>
      <c r="GS179" s="11">
        <v>5615.8519958402549</v>
      </c>
      <c r="GT179" s="11">
        <v>5680.157174826727</v>
      </c>
      <c r="GU179" s="11">
        <v>5699.5351568540482</v>
      </c>
      <c r="GV179" s="11">
        <v>5724.8877741389106</v>
      </c>
      <c r="GW179" s="11">
        <v>5751.6285699871187</v>
      </c>
      <c r="GX179" s="11">
        <v>5779.0279608133433</v>
      </c>
      <c r="GY179" s="11">
        <v>5795.2994583618729</v>
      </c>
      <c r="GZ179" s="11">
        <v>5936.0531725853134</v>
      </c>
      <c r="HA179" s="11">
        <v>5956.2476575452856</v>
      </c>
      <c r="HB179" s="11">
        <v>5971.5621923107274</v>
      </c>
      <c r="HC179" s="11">
        <v>5987.8335932946129</v>
      </c>
      <c r="HD179" s="11">
        <v>5999.8525716119966</v>
      </c>
      <c r="HE179" s="11">
        <v>6007.5021547438337</v>
      </c>
      <c r="HF179" s="11">
        <v>5999.7566465769933</v>
      </c>
      <c r="HG179" s="11">
        <v>6047.426917368789</v>
      </c>
      <c r="HH179" s="11">
        <v>6054.9247902515526</v>
      </c>
      <c r="HI179" s="11">
        <v>6082.8403758111044</v>
      </c>
      <c r="HJ179" s="11">
        <v>6092.195585721046</v>
      </c>
      <c r="HK179" s="11">
        <v>6083.0392335780452</v>
      </c>
      <c r="HL179" s="11">
        <v>6075.4982440431759</v>
      </c>
      <c r="HM179" s="11">
        <v>6029.6569041371367</v>
      </c>
      <c r="HN179" s="11">
        <v>5969.7313157539475</v>
      </c>
      <c r="HO179" s="11">
        <v>5926.3335553609713</v>
      </c>
      <c r="HP179" s="11">
        <v>5942.8991749167953</v>
      </c>
      <c r="HQ179" s="11">
        <v>5933.427789786796</v>
      </c>
      <c r="HR179" s="11">
        <v>5842.3620613378098</v>
      </c>
      <c r="HS179" s="11">
        <v>5852.6438208029185</v>
      </c>
      <c r="HT179" s="11">
        <v>5859.711040900881</v>
      </c>
      <c r="HU179" s="11">
        <v>5822.6712573831855</v>
      </c>
      <c r="HV179" s="11">
        <v>5826.4110916593172</v>
      </c>
      <c r="HW179" s="11">
        <v>5833.4341859906044</v>
      </c>
      <c r="HX179" s="11">
        <v>5845.1043485512719</v>
      </c>
      <c r="HY179" s="11">
        <v>5859.4537758975066</v>
      </c>
      <c r="HZ179" s="11">
        <v>5875.9772280754532</v>
      </c>
      <c r="IA179" s="11">
        <v>5993.8848189576347</v>
      </c>
      <c r="IB179" s="11">
        <v>6121.0794687187426</v>
      </c>
      <c r="IC179" s="11">
        <v>6164.7290781411175</v>
      </c>
      <c r="ID179" s="11">
        <v>6208.7220004859328</v>
      </c>
      <c r="IE179" s="11">
        <v>6248.2058354785049</v>
      </c>
      <c r="IF179" s="11">
        <v>6287.3796951698259</v>
      </c>
      <c r="IG179" s="11">
        <v>6404.9594934636943</v>
      </c>
      <c r="IH179" s="11">
        <v>6436.272541752187</v>
      </c>
      <c r="II179" s="11">
        <v>6477.8194704421794</v>
      </c>
      <c r="IJ179" s="11">
        <v>6514.333660342576</v>
      </c>
      <c r="IK179" s="11">
        <v>6565.2609776234249</v>
      </c>
      <c r="IL179" s="11">
        <v>6603.8245833827168</v>
      </c>
      <c r="IM179" s="11">
        <v>6646.3501194346818</v>
      </c>
      <c r="IN179" s="11">
        <v>6709.8860813709289</v>
      </c>
      <c r="IO179" s="11">
        <v>6847.4094662260359</v>
      </c>
      <c r="IP179" s="11">
        <v>6879.8038379841773</v>
      </c>
      <c r="IQ179" s="11">
        <v>6880.4958830224323</v>
      </c>
      <c r="IR179" s="11">
        <v>6933.6094501028056</v>
      </c>
      <c r="IS179" s="11">
        <v>7000.15284863742</v>
      </c>
      <c r="IT179" s="11">
        <v>7039.1967263032166</v>
      </c>
      <c r="IU179" s="11">
        <v>7061.9013744559397</v>
      </c>
      <c r="IV179" s="11">
        <v>7079.1854900619655</v>
      </c>
      <c r="IW179" s="11">
        <v>7085.1088481039515</v>
      </c>
      <c r="IX179" s="11">
        <v>7095.565687626211</v>
      </c>
      <c r="IY179" s="11">
        <v>7116.5209129545965</v>
      </c>
      <c r="IZ179" s="11">
        <v>7157.1244004485206</v>
      </c>
      <c r="JA179" s="11">
        <v>7206.8807779022154</v>
      </c>
      <c r="JB179" s="11">
        <v>7298.720588931028</v>
      </c>
      <c r="JC179" s="11">
        <v>7407.3942007616915</v>
      </c>
      <c r="JD179" s="11">
        <v>7487.2439611713462</v>
      </c>
      <c r="JE179" s="11">
        <v>7505.915540309682</v>
      </c>
      <c r="JF179" s="11">
        <v>7519.4101944493505</v>
      </c>
      <c r="JG179" s="11">
        <v>7512.0945398482745</v>
      </c>
      <c r="JH179" s="11">
        <v>7595.7390926648168</v>
      </c>
      <c r="JI179" s="11">
        <v>7653.8298813387346</v>
      </c>
      <c r="JJ179" s="11">
        <v>7664.5166134556302</v>
      </c>
      <c r="JK179" s="11">
        <v>7638.2412924321534</v>
      </c>
      <c r="JL179" s="11">
        <v>7689.5828014849103</v>
      </c>
      <c r="JM179" s="11">
        <v>7688.1800323511425</v>
      </c>
      <c r="JN179" s="11">
        <v>7653.5452626931501</v>
      </c>
      <c r="JO179" s="11">
        <v>7792.7601743005143</v>
      </c>
      <c r="JP179" s="11">
        <v>7903.1699939355076</v>
      </c>
      <c r="JQ179" s="11">
        <v>7926.7345148135255</v>
      </c>
      <c r="JR179" s="11">
        <v>7972.0126980549621</v>
      </c>
      <c r="JS179" s="11">
        <v>7988.309259555449</v>
      </c>
      <c r="JT179" s="11">
        <v>8095.9563264360586</v>
      </c>
      <c r="JU179" s="11">
        <v>8149.0385476315978</v>
      </c>
      <c r="JV179" s="11">
        <v>8124.9038713112514</v>
      </c>
      <c r="JW179" s="11">
        <v>8068.1593147096082</v>
      </c>
      <c r="JX179" s="11">
        <v>8065.5431204173128</v>
      </c>
      <c r="JY179" s="11">
        <v>8058.0978503978095</v>
      </c>
      <c r="JZ179" s="11">
        <v>8045.2122956457006</v>
      </c>
      <c r="KA179" s="11">
        <v>8035.8984538571403</v>
      </c>
      <c r="KB179" s="11">
        <v>8029.5308629607862</v>
      </c>
      <c r="KC179" s="11">
        <v>8014.3050336016649</v>
      </c>
      <c r="KD179" s="11">
        <v>7998.6906257650426</v>
      </c>
      <c r="KE179" s="11">
        <v>7997.099607782051</v>
      </c>
      <c r="KF179" s="11">
        <v>8006.7617061043602</v>
      </c>
      <c r="KG179" s="11">
        <v>8009.4335612125124</v>
      </c>
      <c r="KH179" s="11">
        <v>8024.8936777858771</v>
      </c>
      <c r="KI179" s="11">
        <v>8025.2086910167855</v>
      </c>
      <c r="KJ179" s="11">
        <v>8045.8115912227659</v>
      </c>
      <c r="KK179" s="11">
        <v>8048.592505135467</v>
      </c>
      <c r="KL179" s="23"/>
      <c r="KM179" s="11">
        <f>SMALL(Tabela2[[#This Row],[1]:[285]],1)</f>
        <v>1.127631321651279E-11</v>
      </c>
      <c r="KN179" s="11">
        <f>MATCH(Tabela2[[#This Row],[1° menor]],Tabela2[[#This Row],[1]:[285]],0)</f>
        <v>98</v>
      </c>
      <c r="KO17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0.3609600549427226</v>
      </c>
      <c r="KP179" s="11">
        <f>VLOOKUP(Tabela2[[#This Row],[Shape]],shape!A:D,4,0)+VLOOKUP(Tabela2[[#This Row],[Shape]]+1,shape!A:E,5,0)*Tabela2[[#This Row],[% avanc]]</f>
        <v>2873.9575111672607</v>
      </c>
      <c r="KQ179" s="15">
        <f>Tabela2[[#This Row],[8686,881807]]/Tabela2[[#Headers],[8686,881807]]</f>
        <v>0.33083879521088788</v>
      </c>
      <c r="KR179" s="11">
        <f>Tabela2[[#This Row],[8686,881807]]-KP178</f>
        <v>74.873070143270525</v>
      </c>
      <c r="KS179" s="11">
        <f>(Tabela2[[#This Row],[hora bus]]-H178)*86400</f>
        <v>46.000000066123903</v>
      </c>
      <c r="KT179" s="11">
        <f>Tabela2[[#This Row],[desloc]]/Tabela2[[#This Row],[seconds]]</f>
        <v>1.6276754355574408</v>
      </c>
      <c r="KU179" s="11">
        <f>Tabela2[[#This Row],[spd m/s]]*3.6</f>
        <v>5.8596315680067868</v>
      </c>
      <c r="KV179" s="23"/>
      <c r="KW179" s="22">
        <f t="shared" si="36"/>
        <v>0</v>
      </c>
      <c r="KX179" s="23">
        <f t="shared" si="37"/>
        <v>0</v>
      </c>
      <c r="KY179" s="23">
        <f t="shared" si="38"/>
        <v>0</v>
      </c>
      <c r="KZ179" s="23">
        <f t="shared" si="39"/>
        <v>0</v>
      </c>
      <c r="LA179" s="23">
        <f t="shared" si="40"/>
        <v>0</v>
      </c>
      <c r="LB179" s="23">
        <f t="shared" si="41"/>
        <v>0</v>
      </c>
      <c r="LC179" s="23">
        <f t="shared" si="42"/>
        <v>0</v>
      </c>
      <c r="LD179" s="23">
        <f t="shared" si="43"/>
        <v>0</v>
      </c>
      <c r="LE179" s="23">
        <f t="shared" si="44"/>
        <v>2873.9575111672607</v>
      </c>
      <c r="LF179" s="22">
        <f t="shared" si="53"/>
        <v>0</v>
      </c>
      <c r="LG179" s="23">
        <f t="shared" si="45"/>
        <v>0</v>
      </c>
      <c r="LH179" s="23">
        <f t="shared" si="46"/>
        <v>0</v>
      </c>
      <c r="LI179" s="23">
        <f t="shared" si="47"/>
        <v>2873.9575111672607</v>
      </c>
      <c r="LJ179" s="23">
        <f t="shared" si="48"/>
        <v>8544.8116110658502</v>
      </c>
      <c r="LK179" s="23">
        <f t="shared" si="49"/>
        <v>0</v>
      </c>
      <c r="LL179" s="23">
        <f t="shared" si="50"/>
        <v>26</v>
      </c>
      <c r="LM179" s="23">
        <f t="shared" si="51"/>
        <v>0</v>
      </c>
      <c r="LN179" s="23">
        <f t="shared" si="52"/>
        <v>0</v>
      </c>
    </row>
    <row r="180" spans="1:326" x14ac:dyDescent="0.25">
      <c r="A180" s="22">
        <v>177</v>
      </c>
      <c r="B180" s="22">
        <v>1</v>
      </c>
      <c r="C180" s="23" t="s">
        <v>1485</v>
      </c>
      <c r="D180" s="22">
        <v>332</v>
      </c>
      <c r="E180" s="24">
        <v>0.9375</v>
      </c>
      <c r="F180" s="23" t="s">
        <v>721</v>
      </c>
      <c r="G180" s="23" t="b">
        <v>1</v>
      </c>
      <c r="H180" s="25">
        <v>43538.937592592592</v>
      </c>
      <c r="I180" s="26" t="s">
        <v>396</v>
      </c>
      <c r="J180" s="23" t="s">
        <v>397</v>
      </c>
      <c r="K180" s="11">
        <f>IF(AND(Tabela2[[#This Row],[hora bus]]=H179,Tabela2[[#This Row],[lat bus]]=I179,Tabela2[[#This Row],[lon bus]]=J179),1,0)</f>
        <v>0</v>
      </c>
      <c r="L180" s="23"/>
      <c r="M180" s="11">
        <v>350</v>
      </c>
      <c r="N180" s="11">
        <v>5688.9137317090135</v>
      </c>
      <c r="O180" s="11">
        <v>5682.8315316061617</v>
      </c>
      <c r="P180" s="11">
        <v>5674.1379694734997</v>
      </c>
      <c r="Q180" s="11">
        <v>5617.096067469437</v>
      </c>
      <c r="R180" s="11">
        <v>5531.3125179397048</v>
      </c>
      <c r="S180" s="11">
        <v>5510.6047971932958</v>
      </c>
      <c r="T180" s="11">
        <v>5491.0260417641093</v>
      </c>
      <c r="U180" s="11">
        <v>5479.5538785119552</v>
      </c>
      <c r="V180" s="11">
        <v>5463.834497184509</v>
      </c>
      <c r="W180" s="11">
        <v>5452.8842150883002</v>
      </c>
      <c r="X180" s="11">
        <v>5443.2875943702538</v>
      </c>
      <c r="Y180" s="11">
        <v>5421.4778271601954</v>
      </c>
      <c r="Z180" s="11">
        <v>5408.7378561572887</v>
      </c>
      <c r="AA180" s="11">
        <v>5388.3761007102921</v>
      </c>
      <c r="AB180" s="11">
        <v>5379.3301853226503</v>
      </c>
      <c r="AC180" s="11">
        <v>5363.9434115998602</v>
      </c>
      <c r="AD180" s="11">
        <v>5339.3283291152502</v>
      </c>
      <c r="AE180" s="11">
        <v>5329.0586002535956</v>
      </c>
      <c r="AF180" s="11">
        <v>5258.4923548816359</v>
      </c>
      <c r="AG180" s="11">
        <v>5223.6272279137456</v>
      </c>
      <c r="AH180" s="11">
        <v>5193.4867315796037</v>
      </c>
      <c r="AI180" s="11">
        <v>5169.0825624394811</v>
      </c>
      <c r="AJ180" s="11">
        <v>5147.3176341800418</v>
      </c>
      <c r="AK180" s="11">
        <v>5131.6628983604969</v>
      </c>
      <c r="AL180" s="11">
        <v>5104.9048200098714</v>
      </c>
      <c r="AM180" s="11">
        <v>5093.4060716698859</v>
      </c>
      <c r="AN180" s="11">
        <v>5079.6617324436065</v>
      </c>
      <c r="AO180" s="11">
        <v>5069.1939019625734</v>
      </c>
      <c r="AP180" s="11">
        <v>5065.355164194556</v>
      </c>
      <c r="AQ180" s="11">
        <v>5069.8643620876182</v>
      </c>
      <c r="AR180" s="11">
        <v>5068.6479076130845</v>
      </c>
      <c r="AS180" s="11">
        <v>5062.515677463839</v>
      </c>
      <c r="AT180" s="11">
        <v>5068.5028206050365</v>
      </c>
      <c r="AU180" s="11">
        <v>5072.8973865525732</v>
      </c>
      <c r="AV180" s="11">
        <v>5064.5786948339346</v>
      </c>
      <c r="AW180" s="11">
        <v>5060.3503075078079</v>
      </c>
      <c r="AX180" s="11">
        <v>5058.3280434227663</v>
      </c>
      <c r="AY180" s="11">
        <v>5047.9173527121802</v>
      </c>
      <c r="AZ180" s="11">
        <v>5029.2897620857539</v>
      </c>
      <c r="BA180" s="11">
        <v>5002.5750748534074</v>
      </c>
      <c r="BB180" s="11">
        <v>4954.8370297363081</v>
      </c>
      <c r="BC180" s="11">
        <v>4881.7612509135624</v>
      </c>
      <c r="BD180" s="11">
        <v>4814.594257795311</v>
      </c>
      <c r="BE180" s="11">
        <v>4793.4061483499145</v>
      </c>
      <c r="BF180" s="11">
        <v>4770.3786900880823</v>
      </c>
      <c r="BG180" s="11">
        <v>4732.8062211838796</v>
      </c>
      <c r="BH180" s="11">
        <v>4717.5801475525295</v>
      </c>
      <c r="BI180" s="11">
        <v>4699.9148379756625</v>
      </c>
      <c r="BJ180" s="11">
        <v>4672.9844775047277</v>
      </c>
      <c r="BK180" s="11">
        <v>4596.594775887882</v>
      </c>
      <c r="BL180" s="11">
        <v>4352.684224145115</v>
      </c>
      <c r="BM180" s="11">
        <v>4204.7330052724637</v>
      </c>
      <c r="BN180" s="11">
        <v>4170.2302967117112</v>
      </c>
      <c r="BO180" s="11">
        <v>4055.530210568993</v>
      </c>
      <c r="BP180" s="11">
        <v>4043.5820431372076</v>
      </c>
      <c r="BQ180" s="11">
        <v>3951.2926333258861</v>
      </c>
      <c r="BR180" s="11">
        <v>3861.8609298040901</v>
      </c>
      <c r="BS180" s="11">
        <v>3828.0443221518954</v>
      </c>
      <c r="BT180" s="11">
        <v>3777.1413395412897</v>
      </c>
      <c r="BU180" s="11">
        <v>3711.2903388650793</v>
      </c>
      <c r="BV180" s="11">
        <v>3698.3846763452993</v>
      </c>
      <c r="BW180" s="11">
        <v>3549.7529998463929</v>
      </c>
      <c r="BX180" s="11">
        <v>3469.404963609973</v>
      </c>
      <c r="BY180" s="11">
        <v>3355.9952382546776</v>
      </c>
      <c r="BZ180" s="11">
        <v>3345.0619560694413</v>
      </c>
      <c r="CA180" s="11">
        <v>3307.9910085394908</v>
      </c>
      <c r="CB180" s="11">
        <v>3247.2585686055722</v>
      </c>
      <c r="CC180" s="11">
        <v>3128.7467283320639</v>
      </c>
      <c r="CD180" s="11">
        <v>3036.4989707877403</v>
      </c>
      <c r="CE180" s="11">
        <v>2943.9583164738101</v>
      </c>
      <c r="CF180" s="11">
        <v>2860.0549238084336</v>
      </c>
      <c r="CG180" s="11">
        <v>2665.53187760321</v>
      </c>
      <c r="CH180" s="11">
        <v>2588.2068362779428</v>
      </c>
      <c r="CI180" s="11">
        <v>2396.7150956577484</v>
      </c>
      <c r="CJ180" s="11">
        <v>2321.9941738167136</v>
      </c>
      <c r="CK180" s="11">
        <v>2232.2393974614765</v>
      </c>
      <c r="CL180" s="11">
        <v>2204.7060601561452</v>
      </c>
      <c r="CM180" s="11">
        <v>2156.3021910614843</v>
      </c>
      <c r="CN180" s="11">
        <v>2097.5081038090079</v>
      </c>
      <c r="CO180" s="11">
        <v>2016.2965650852639</v>
      </c>
      <c r="CP180" s="11">
        <v>1963.865894774538</v>
      </c>
      <c r="CQ180" s="11">
        <v>1767.6799803901449</v>
      </c>
      <c r="CR180" s="11">
        <v>1590.1772716684479</v>
      </c>
      <c r="CS180" s="11">
        <v>1516.8940607193665</v>
      </c>
      <c r="CT180" s="11">
        <v>1489.3731017183484</v>
      </c>
      <c r="CU180" s="11">
        <v>1448.451665491893</v>
      </c>
      <c r="CV180" s="11">
        <v>1350.8222482473375</v>
      </c>
      <c r="CW180" s="11">
        <v>1224.292111154507</v>
      </c>
      <c r="CX180" s="11">
        <v>1164.2511088146041</v>
      </c>
      <c r="CY180" s="11">
        <v>1108.1678892468885</v>
      </c>
      <c r="CZ180" s="11">
        <v>1059.0748387293731</v>
      </c>
      <c r="DA180" s="11">
        <v>1010.7362918070927</v>
      </c>
      <c r="DB180" s="11">
        <v>961.74174739090461</v>
      </c>
      <c r="DC180" s="11">
        <v>885.53151575185848</v>
      </c>
      <c r="DD180" s="11">
        <v>888.11344550325475</v>
      </c>
      <c r="DE180" s="11">
        <v>863.12969008697041</v>
      </c>
      <c r="DF180" s="11">
        <v>856.12922232213202</v>
      </c>
      <c r="DG180" s="11">
        <v>818.33099182225567</v>
      </c>
      <c r="DH180" s="11">
        <v>804.11460475277204</v>
      </c>
      <c r="DI180" s="11">
        <v>791.46825263131086</v>
      </c>
      <c r="DJ180" s="11">
        <v>724.34224359816938</v>
      </c>
      <c r="DK180" s="11">
        <v>344.45534794191167</v>
      </c>
      <c r="DL180" s="11">
        <v>212.43304989180743</v>
      </c>
      <c r="DM180" s="11">
        <v>124.8520564886911</v>
      </c>
      <c r="DN180" s="11">
        <v>30.549601611434824</v>
      </c>
      <c r="DO180" s="11">
        <v>2.368594209656294E-11</v>
      </c>
      <c r="DP180" s="11">
        <v>6.0398715654708681</v>
      </c>
      <c r="DQ180" s="11">
        <v>91.806532867758847</v>
      </c>
      <c r="DR180" s="11">
        <v>107.62024855604737</v>
      </c>
      <c r="DS180" s="11">
        <v>118.5395313544779</v>
      </c>
      <c r="DT180" s="11">
        <v>127.35795968467431</v>
      </c>
      <c r="DU180" s="11">
        <v>136.46590723862997</v>
      </c>
      <c r="DV180" s="11">
        <v>136.06675115527347</v>
      </c>
      <c r="DW180" s="11">
        <v>132.89842073874638</v>
      </c>
      <c r="DX180" s="11">
        <v>104.35445748991252</v>
      </c>
      <c r="DY180" s="11">
        <v>242.52578075859643</v>
      </c>
      <c r="DZ180" s="11">
        <v>268.04516735764713</v>
      </c>
      <c r="EA180" s="11">
        <v>279.16215833042293</v>
      </c>
      <c r="EB180" s="11">
        <v>383.26494607781422</v>
      </c>
      <c r="EC180" s="11">
        <v>402.71991161209701</v>
      </c>
      <c r="ED180" s="11">
        <v>576.01284027166025</v>
      </c>
      <c r="EE180" s="11">
        <v>651.46803282357791</v>
      </c>
      <c r="EF180" s="11">
        <v>890.08260455434049</v>
      </c>
      <c r="EG180" s="11">
        <v>1075.1681100999726</v>
      </c>
      <c r="EH180" s="11">
        <v>1232.5185243166022</v>
      </c>
      <c r="EI180" s="11">
        <v>1353.1903395030222</v>
      </c>
      <c r="EJ180" s="11">
        <v>1416.114066903408</v>
      </c>
      <c r="EK180" s="11">
        <v>1468.4834933018028</v>
      </c>
      <c r="EL180" s="11">
        <v>1550.8106101207106</v>
      </c>
      <c r="EM180" s="11">
        <v>1561.9478871417882</v>
      </c>
      <c r="EN180" s="11">
        <v>1646.8608020348215</v>
      </c>
      <c r="EO180" s="11">
        <v>1735.198243131164</v>
      </c>
      <c r="EP180" s="11">
        <v>1773.1392203036276</v>
      </c>
      <c r="EQ180" s="11">
        <v>1904.3197602540652</v>
      </c>
      <c r="ER180" s="11">
        <v>1971.6029971778357</v>
      </c>
      <c r="ES180" s="11">
        <v>2102.8819200509784</v>
      </c>
      <c r="ET180" s="11">
        <v>2164.1007673245203</v>
      </c>
      <c r="EU180" s="11">
        <v>2237.0314292464773</v>
      </c>
      <c r="EV180" s="11">
        <v>2297.2242748200197</v>
      </c>
      <c r="EW180" s="11">
        <v>2361.5043768889973</v>
      </c>
      <c r="EX180" s="11">
        <v>2604.2058284654972</v>
      </c>
      <c r="EY180" s="11">
        <v>2682.8889581026519</v>
      </c>
      <c r="EZ180" s="11">
        <v>2850.2204137222211</v>
      </c>
      <c r="FA180" s="11">
        <v>3015.0896775522165</v>
      </c>
      <c r="FB180" s="11">
        <v>3098.1863309090527</v>
      </c>
      <c r="FC180" s="11">
        <v>3139.8688410983309</v>
      </c>
      <c r="FD180" s="11">
        <v>3194.952853695891</v>
      </c>
      <c r="FE180" s="11">
        <v>3319.9212981363403</v>
      </c>
      <c r="FF180" s="11">
        <v>3493.3672669642797</v>
      </c>
      <c r="FG180" s="11">
        <v>3518.2533081993215</v>
      </c>
      <c r="FH180" s="11">
        <v>3562.9781151626312</v>
      </c>
      <c r="FI180" s="11">
        <v>3644.5622262821912</v>
      </c>
      <c r="FJ180" s="11">
        <v>3688.4582741423264</v>
      </c>
      <c r="FK180" s="11">
        <v>3705.0768720769797</v>
      </c>
      <c r="FL180" s="11">
        <v>3719.2966533111212</v>
      </c>
      <c r="FM180" s="11">
        <v>3722.3924065527194</v>
      </c>
      <c r="FN180" s="11">
        <v>3752.1207005024166</v>
      </c>
      <c r="FO180" s="11">
        <v>3771.2622913639229</v>
      </c>
      <c r="FP180" s="11">
        <v>3793.7548923276986</v>
      </c>
      <c r="FQ180" s="11">
        <v>3818.0806058490875</v>
      </c>
      <c r="FR180" s="11">
        <v>3827.461588018743</v>
      </c>
      <c r="FS180" s="11">
        <v>3869.6145362276475</v>
      </c>
      <c r="FT180" s="11">
        <v>3940.1597938711038</v>
      </c>
      <c r="FU180" s="11">
        <v>4043.9361211890946</v>
      </c>
      <c r="FV180" s="11">
        <v>4185.6738127329718</v>
      </c>
      <c r="FW180" s="11">
        <v>4232.6911413093212</v>
      </c>
      <c r="FX180" s="11">
        <v>4253.1788650339422</v>
      </c>
      <c r="FY180" s="11">
        <v>4275.7297246712869</v>
      </c>
      <c r="FZ180" s="11">
        <v>4295.1380792462141</v>
      </c>
      <c r="GA180" s="11">
        <v>4324.0968374317736</v>
      </c>
      <c r="GB180" s="11">
        <v>4346.5688073677538</v>
      </c>
      <c r="GC180" s="11">
        <v>4377.9604550468212</v>
      </c>
      <c r="GD180" s="11">
        <v>4411.7689835969159</v>
      </c>
      <c r="GE180" s="11">
        <v>4436.3418112238305</v>
      </c>
      <c r="GF180" s="11">
        <v>4456.8145474972835</v>
      </c>
      <c r="GG180" s="11">
        <v>4470.022881238855</v>
      </c>
      <c r="GH180" s="11">
        <v>4483.4554039416525</v>
      </c>
      <c r="GI180" s="11">
        <v>4487.4728556776736</v>
      </c>
      <c r="GJ180" s="11">
        <v>4498.2276268580308</v>
      </c>
      <c r="GK180" s="11">
        <v>4504.9030352511936</v>
      </c>
      <c r="GL180" s="11">
        <v>4520.7820182897813</v>
      </c>
      <c r="GM180" s="11">
        <v>4507.2526135905027</v>
      </c>
      <c r="GN180" s="11">
        <v>4518.7514329259757</v>
      </c>
      <c r="GO180" s="11">
        <v>4528.6290357710832</v>
      </c>
      <c r="GP180" s="11">
        <v>4542.8763525045442</v>
      </c>
      <c r="GQ180" s="11">
        <v>4606.8892084473318</v>
      </c>
      <c r="GR180" s="11">
        <v>4732.8035214931615</v>
      </c>
      <c r="GS180" s="11">
        <v>4887.1826086291885</v>
      </c>
      <c r="GT180" s="11">
        <v>4953.1222626139861</v>
      </c>
      <c r="GU180" s="11">
        <v>4972.9970198895226</v>
      </c>
      <c r="GV180" s="11">
        <v>4998.4154808897938</v>
      </c>
      <c r="GW180" s="11">
        <v>5024.9083394819281</v>
      </c>
      <c r="GX180" s="11">
        <v>5051.7899815944002</v>
      </c>
      <c r="GY180" s="11">
        <v>5064.5671307364364</v>
      </c>
      <c r="GZ180" s="11">
        <v>5201.7009184170638</v>
      </c>
      <c r="HA180" s="11">
        <v>5221.1727332375331</v>
      </c>
      <c r="HB180" s="11">
        <v>5236.116314144484</v>
      </c>
      <c r="HC180" s="11">
        <v>5252.1814710242024</v>
      </c>
      <c r="HD180" s="11">
        <v>5264.0274110653263</v>
      </c>
      <c r="HE180" s="11">
        <v>5271.2828536204215</v>
      </c>
      <c r="HF180" s="11">
        <v>5267.6967505244802</v>
      </c>
      <c r="HG180" s="11">
        <v>5322.9765157845213</v>
      </c>
      <c r="HH180" s="11">
        <v>5336.9679096356949</v>
      </c>
      <c r="HI180" s="11">
        <v>5369.9533083648685</v>
      </c>
      <c r="HJ180" s="11">
        <v>5382.2380859647337</v>
      </c>
      <c r="HK180" s="11">
        <v>5376.1738235801395</v>
      </c>
      <c r="HL180" s="11">
        <v>5372.171768900439</v>
      </c>
      <c r="HM180" s="11">
        <v>5331.3440842785558</v>
      </c>
      <c r="HN180" s="11">
        <v>5279.3962696694171</v>
      </c>
      <c r="HO180" s="11">
        <v>5245.1381716527248</v>
      </c>
      <c r="HP180" s="11">
        <v>5267.2225360960138</v>
      </c>
      <c r="HQ180" s="11">
        <v>5259.8329427713243</v>
      </c>
      <c r="HR180" s="11">
        <v>5176.3030924882387</v>
      </c>
      <c r="HS180" s="11">
        <v>5195.5099814386904</v>
      </c>
      <c r="HT180" s="11">
        <v>5205.7874669312605</v>
      </c>
      <c r="HU180" s="11">
        <v>5172.7204549056323</v>
      </c>
      <c r="HV180" s="11">
        <v>5181.6988811778438</v>
      </c>
      <c r="HW180" s="11">
        <v>5192.4643542635995</v>
      </c>
      <c r="HX180" s="11">
        <v>5207.5286977392016</v>
      </c>
      <c r="HY180" s="11">
        <v>5225.6568893200774</v>
      </c>
      <c r="HZ180" s="11">
        <v>5249.8924512297353</v>
      </c>
      <c r="IA180" s="11">
        <v>5378.8973939815287</v>
      </c>
      <c r="IB180" s="11">
        <v>5513.454718041723</v>
      </c>
      <c r="IC180" s="11">
        <v>5560.8844575943231</v>
      </c>
      <c r="ID180" s="11">
        <v>5608.4995804852178</v>
      </c>
      <c r="IE180" s="11">
        <v>5651.524975352474</v>
      </c>
      <c r="IF180" s="11">
        <v>5696.4842784183802</v>
      </c>
      <c r="IG180" s="11">
        <v>5818.8603681927943</v>
      </c>
      <c r="IH180" s="11">
        <v>5851.8555306471299</v>
      </c>
      <c r="II180" s="11">
        <v>5894.8215320631925</v>
      </c>
      <c r="IJ180" s="11">
        <v>5932.2885552844782</v>
      </c>
      <c r="IK180" s="11">
        <v>5983.4440574780529</v>
      </c>
      <c r="IL180" s="11">
        <v>6021.8661896200429</v>
      </c>
      <c r="IM180" s="11">
        <v>6064.2404982400949</v>
      </c>
      <c r="IN180" s="11">
        <v>6127.4489443008197</v>
      </c>
      <c r="IO180" s="11">
        <v>6264.9933653553844</v>
      </c>
      <c r="IP180" s="11">
        <v>6297.5906220152101</v>
      </c>
      <c r="IQ180" s="11">
        <v>6298.8320254002656</v>
      </c>
      <c r="IR180" s="11">
        <v>6353.3628148663556</v>
      </c>
      <c r="IS180" s="11">
        <v>6421.2403221025661</v>
      </c>
      <c r="IT180" s="11">
        <v>6460.9395824619751</v>
      </c>
      <c r="IU180" s="11">
        <v>6484.0262743148269</v>
      </c>
      <c r="IV180" s="11">
        <v>6501.5491733347644</v>
      </c>
      <c r="IW180" s="11">
        <v>6507.6085771598418</v>
      </c>
      <c r="IX180" s="11">
        <v>6518.2407172955318</v>
      </c>
      <c r="IY180" s="11">
        <v>6539.4378848419765</v>
      </c>
      <c r="IZ180" s="11">
        <v>6580.3989364318622</v>
      </c>
      <c r="JA180" s="11">
        <v>6630.6486143259963</v>
      </c>
      <c r="JB180" s="11">
        <v>6722.684295329148</v>
      </c>
      <c r="JC180" s="11">
        <v>6830.4971325918659</v>
      </c>
      <c r="JD180" s="11">
        <v>6909.0779384741518</v>
      </c>
      <c r="JE180" s="11">
        <v>6926.7687167342228</v>
      </c>
      <c r="JF180" s="11">
        <v>6939.2227283785751</v>
      </c>
      <c r="JG180" s="11">
        <v>6927.0547878233738</v>
      </c>
      <c r="JH180" s="11">
        <v>7009.9967250386071</v>
      </c>
      <c r="JI180" s="11">
        <v>7072.4366355944576</v>
      </c>
      <c r="JJ180" s="11">
        <v>7084.0302473939073</v>
      </c>
      <c r="JK180" s="11">
        <v>7061.16356090713</v>
      </c>
      <c r="JL180" s="11">
        <v>7115.9584780214345</v>
      </c>
      <c r="JM180" s="11">
        <v>7115.5554286869656</v>
      </c>
      <c r="JN180" s="11">
        <v>7089.4814278441927</v>
      </c>
      <c r="JO180" s="11">
        <v>7241.6414213198968</v>
      </c>
      <c r="JP180" s="11">
        <v>7358.5003932528716</v>
      </c>
      <c r="JQ180" s="11">
        <v>7385.48085413641</v>
      </c>
      <c r="JR180" s="11">
        <v>7429.580812161199</v>
      </c>
      <c r="JS180" s="11">
        <v>7435.9610937443913</v>
      </c>
      <c r="JT180" s="11">
        <v>7533.4018519459351</v>
      </c>
      <c r="JU180" s="11">
        <v>7583.0960045902948</v>
      </c>
      <c r="JV180" s="11">
        <v>7559.5209419795428</v>
      </c>
      <c r="JW180" s="11">
        <v>7500.5869406784213</v>
      </c>
      <c r="JX180" s="11">
        <v>7494.5466589508105</v>
      </c>
      <c r="JY180" s="11">
        <v>7485.5831608235203</v>
      </c>
      <c r="JZ180" s="11">
        <v>7471.3336633573817</v>
      </c>
      <c r="KA180" s="11">
        <v>7460.6528520923002</v>
      </c>
      <c r="KB180" s="11">
        <v>7453.2186216744603</v>
      </c>
      <c r="KC180" s="11">
        <v>7436.7255126905593</v>
      </c>
      <c r="KD180" s="11">
        <v>7420.8647606686336</v>
      </c>
      <c r="KE180" s="11">
        <v>7420.3716892564826</v>
      </c>
      <c r="KF180" s="11">
        <v>7430.9072391291011</v>
      </c>
      <c r="KG180" s="11">
        <v>7434.6918490353601</v>
      </c>
      <c r="KH180" s="11">
        <v>7451.2196407824267</v>
      </c>
      <c r="KI180" s="11">
        <v>7452.784073982637</v>
      </c>
      <c r="KJ180" s="11">
        <v>7474.5189148579884</v>
      </c>
      <c r="KK180" s="11">
        <v>7477.6967519092805</v>
      </c>
      <c r="KL180" s="23"/>
      <c r="KM180" s="11">
        <f>SMALL(Tabela2[[#This Row],[1]:[285]],1)</f>
        <v>2.368594209656294E-11</v>
      </c>
      <c r="KN180" s="11">
        <f>MATCH(Tabela2[[#This Row],[1° menor]],Tabela2[[#This Row],[1]:[285]],0)</f>
        <v>106</v>
      </c>
      <c r="KO18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0.83525451506539039</v>
      </c>
      <c r="KP180" s="11">
        <f>VLOOKUP(Tabela2[[#This Row],[Shape]],shape!A:D,4,0)+VLOOKUP(Tabela2[[#This Row],[Shape]]+1,shape!A:E,5,0)*Tabela2[[#This Row],[% avanc]]</f>
        <v>3361.5123561367818</v>
      </c>
      <c r="KQ180" s="15">
        <f>Tabela2[[#This Row],[8686,881807]]/Tabela2[[#Headers],[8686,881807]]</f>
        <v>0.3869642100377183</v>
      </c>
      <c r="KR180" s="11">
        <f>Tabela2[[#This Row],[8686,881807]]-KP179</f>
        <v>487.55484496952113</v>
      </c>
      <c r="KS180" s="11">
        <f>(Tabela2[[#This Row],[hora bus]]-H179)*86400</f>
        <v>44.000000227242708</v>
      </c>
      <c r="KT180" s="11">
        <f>Tabela2[[#This Row],[desloc]]/Tabela2[[#This Row],[seconds]]</f>
        <v>11.080791873897544</v>
      </c>
      <c r="KU180" s="11">
        <f>Tabela2[[#This Row],[spd m/s]]*3.6</f>
        <v>39.890850746031163</v>
      </c>
      <c r="KV180" s="23"/>
      <c r="KW180" s="22">
        <f t="shared" si="36"/>
        <v>0</v>
      </c>
      <c r="KX180" s="23">
        <f t="shared" si="37"/>
        <v>0</v>
      </c>
      <c r="KY180" s="23">
        <f t="shared" si="38"/>
        <v>0</v>
      </c>
      <c r="KZ180" s="23">
        <f t="shared" si="39"/>
        <v>0</v>
      </c>
      <c r="LA180" s="23">
        <f t="shared" si="40"/>
        <v>0</v>
      </c>
      <c r="LB180" s="23">
        <f t="shared" si="41"/>
        <v>0</v>
      </c>
      <c r="LC180" s="23">
        <f t="shared" si="42"/>
        <v>0</v>
      </c>
      <c r="LD180" s="23">
        <f t="shared" si="43"/>
        <v>0</v>
      </c>
      <c r="LE180" s="23">
        <f t="shared" si="44"/>
        <v>3361.5123561367818</v>
      </c>
      <c r="LF180" s="22">
        <f t="shared" si="53"/>
        <v>0</v>
      </c>
      <c r="LG180" s="23">
        <f t="shared" si="45"/>
        <v>0</v>
      </c>
      <c r="LH180" s="23">
        <f t="shared" si="46"/>
        <v>0</v>
      </c>
      <c r="LI180" s="23">
        <f t="shared" si="47"/>
        <v>3361.5123561367818</v>
      </c>
      <c r="LJ180" s="23">
        <f t="shared" si="48"/>
        <v>8544.8116110658502</v>
      </c>
      <c r="LK180" s="23">
        <f t="shared" si="49"/>
        <v>0</v>
      </c>
      <c r="LL180" s="23">
        <f t="shared" si="50"/>
        <v>25</v>
      </c>
      <c r="LM180" s="23">
        <f t="shared" si="51"/>
        <v>0</v>
      </c>
      <c r="LN180" s="23">
        <f t="shared" si="52"/>
        <v>0</v>
      </c>
    </row>
    <row r="181" spans="1:326" x14ac:dyDescent="0.25">
      <c r="A181" s="22">
        <v>179</v>
      </c>
      <c r="B181" s="22">
        <v>1</v>
      </c>
      <c r="C181" s="23" t="s">
        <v>1487</v>
      </c>
      <c r="D181" s="22">
        <v>332</v>
      </c>
      <c r="E181" s="24">
        <v>0.93819444444444444</v>
      </c>
      <c r="F181" s="23" t="s">
        <v>721</v>
      </c>
      <c r="G181" s="23" t="b">
        <v>1</v>
      </c>
      <c r="H181" s="25">
        <v>43538.93818287037</v>
      </c>
      <c r="I181" s="26" t="s">
        <v>354</v>
      </c>
      <c r="J181" s="23" t="s">
        <v>355</v>
      </c>
      <c r="K181" s="11">
        <f>IF(AND(Tabela2[[#This Row],[hora bus]]=H180,Tabela2[[#This Row],[lat bus]]=I180,Tabela2[[#This Row],[lon bus]]=J180),1,0)</f>
        <v>0</v>
      </c>
      <c r="L181" s="23"/>
      <c r="M181" s="11">
        <v>353</v>
      </c>
      <c r="N181" s="11">
        <v>6053.1097153529408</v>
      </c>
      <c r="O181" s="11">
        <v>6046.7602152679228</v>
      </c>
      <c r="P181" s="11">
        <v>6037.7701829276484</v>
      </c>
      <c r="Q181" s="11">
        <v>5980.2070453897177</v>
      </c>
      <c r="R181" s="11">
        <v>5894.3347291275022</v>
      </c>
      <c r="S181" s="11">
        <v>5873.8906793662672</v>
      </c>
      <c r="T181" s="11">
        <v>5854.2121080418019</v>
      </c>
      <c r="U181" s="11">
        <v>5842.5348617492109</v>
      </c>
      <c r="V181" s="11">
        <v>5826.4906831874769</v>
      </c>
      <c r="W181" s="11">
        <v>5815.107405012227</v>
      </c>
      <c r="X181" s="11">
        <v>5805.0837593305032</v>
      </c>
      <c r="Y181" s="11">
        <v>5782.5949355863468</v>
      </c>
      <c r="Z181" s="11">
        <v>5769.0440833378343</v>
      </c>
      <c r="AA181" s="11">
        <v>5748.0067747074636</v>
      </c>
      <c r="AB181" s="11">
        <v>5738.5104830955142</v>
      </c>
      <c r="AC181" s="11">
        <v>5722.8485086279888</v>
      </c>
      <c r="AD181" s="11">
        <v>5698.0991480668654</v>
      </c>
      <c r="AE181" s="11">
        <v>5687.8481278896843</v>
      </c>
      <c r="AF181" s="11">
        <v>5618.0426633337775</v>
      </c>
      <c r="AG181" s="11">
        <v>5584.3660887724254</v>
      </c>
      <c r="AH181" s="11">
        <v>5554.820134795481</v>
      </c>
      <c r="AI181" s="11">
        <v>5530.7184819978465</v>
      </c>
      <c r="AJ181" s="11">
        <v>5509.1865594521068</v>
      </c>
      <c r="AK181" s="11">
        <v>5493.7154672545776</v>
      </c>
      <c r="AL181" s="11">
        <v>5467.1664853720113</v>
      </c>
      <c r="AM181" s="11">
        <v>5455.8938435359614</v>
      </c>
      <c r="AN181" s="11">
        <v>5442.5422928820262</v>
      </c>
      <c r="AO181" s="11">
        <v>5432.8500600657626</v>
      </c>
      <c r="AP181" s="11">
        <v>5430.0075993958399</v>
      </c>
      <c r="AQ181" s="11">
        <v>5435.2680893176612</v>
      </c>
      <c r="AR181" s="11">
        <v>5434.5647598317619</v>
      </c>
      <c r="AS181" s="11">
        <v>5429.2892885130523</v>
      </c>
      <c r="AT181" s="11">
        <v>5436.2064357294703</v>
      </c>
      <c r="AU181" s="11">
        <v>5441.1300530736735</v>
      </c>
      <c r="AV181" s="11">
        <v>5433.6115836200897</v>
      </c>
      <c r="AW181" s="11">
        <v>5430.7876196841526</v>
      </c>
      <c r="AX181" s="11">
        <v>5430.200524242905</v>
      </c>
      <c r="AY181" s="11">
        <v>5420.9178573557083</v>
      </c>
      <c r="AZ181" s="11">
        <v>5403.2442304897913</v>
      </c>
      <c r="BA181" s="11">
        <v>5377.4500174196792</v>
      </c>
      <c r="BB181" s="11">
        <v>5330.6669945292542</v>
      </c>
      <c r="BC181" s="11">
        <v>5257.9249853228412</v>
      </c>
      <c r="BD181" s="11">
        <v>5190.7932924020797</v>
      </c>
      <c r="BE181" s="11">
        <v>5170.0820992784656</v>
      </c>
      <c r="BF181" s="11">
        <v>5147.7466785344823</v>
      </c>
      <c r="BG181" s="11">
        <v>5111.3244289104596</v>
      </c>
      <c r="BH181" s="11">
        <v>5097.2551184478871</v>
      </c>
      <c r="BI181" s="11">
        <v>5080.3610046835165</v>
      </c>
      <c r="BJ181" s="11">
        <v>5054.225176347205</v>
      </c>
      <c r="BK181" s="11">
        <v>4979.2132672338566</v>
      </c>
      <c r="BL181" s="11">
        <v>4739.4398421719616</v>
      </c>
      <c r="BM181" s="11">
        <v>4597.0406442392195</v>
      </c>
      <c r="BN181" s="11">
        <v>4565.5807764060464</v>
      </c>
      <c r="BO181" s="11">
        <v>4453.2487799224655</v>
      </c>
      <c r="BP181" s="11">
        <v>4443.2696482578276</v>
      </c>
      <c r="BQ181" s="11">
        <v>4352.4950186640826</v>
      </c>
      <c r="BR181" s="11">
        <v>4265.411840517163</v>
      </c>
      <c r="BS181" s="11">
        <v>4233.0635526919277</v>
      </c>
      <c r="BT181" s="11">
        <v>4182.7089906844785</v>
      </c>
      <c r="BU181" s="11">
        <v>4119.5315000266646</v>
      </c>
      <c r="BV181" s="11">
        <v>4111.3122924755144</v>
      </c>
      <c r="BW181" s="11">
        <v>3962.2964810497892</v>
      </c>
      <c r="BX181" s="11">
        <v>3877.600098617087</v>
      </c>
      <c r="BY181" s="11">
        <v>3760.0074825984998</v>
      </c>
      <c r="BZ181" s="11">
        <v>3745.8747267360741</v>
      </c>
      <c r="CA181" s="11">
        <v>3707.7415502990002</v>
      </c>
      <c r="CB181" s="11">
        <v>3646.2807193623225</v>
      </c>
      <c r="CC181" s="11">
        <v>3526.7294270862267</v>
      </c>
      <c r="CD181" s="11">
        <v>3433.4007476167822</v>
      </c>
      <c r="CE181" s="11">
        <v>3340.319041074014</v>
      </c>
      <c r="CF181" s="11">
        <v>3256.2450093941447</v>
      </c>
      <c r="CG181" s="11">
        <v>3061.4327730597565</v>
      </c>
      <c r="CH181" s="11">
        <v>2983.7206454977045</v>
      </c>
      <c r="CI181" s="11">
        <v>2791.8136248045616</v>
      </c>
      <c r="CJ181" s="11">
        <v>2716.7566345977216</v>
      </c>
      <c r="CK181" s="11">
        <v>2626.5460209845851</v>
      </c>
      <c r="CL181" s="11">
        <v>2598.5889107706125</v>
      </c>
      <c r="CM181" s="11">
        <v>2550.0866381756473</v>
      </c>
      <c r="CN181" s="11">
        <v>2491.0787059583922</v>
      </c>
      <c r="CO181" s="11">
        <v>2409.3385831362889</v>
      </c>
      <c r="CP181" s="11">
        <v>2356.4842612572966</v>
      </c>
      <c r="CQ181" s="11">
        <v>2159.8763656823785</v>
      </c>
      <c r="CR181" s="11">
        <v>1981.5513627572138</v>
      </c>
      <c r="CS181" s="11">
        <v>1907.3223731938167</v>
      </c>
      <c r="CT181" s="11">
        <v>1879.1379654198447</v>
      </c>
      <c r="CU181" s="11">
        <v>1837.7124194022977</v>
      </c>
      <c r="CV181" s="11">
        <v>1739.3156305002603</v>
      </c>
      <c r="CW181" s="11">
        <v>1611.5226116799831</v>
      </c>
      <c r="CX181" s="11">
        <v>1550.2104075206255</v>
      </c>
      <c r="CY181" s="11">
        <v>1493.0202113040909</v>
      </c>
      <c r="CZ181" s="11">
        <v>1441.9779420737777</v>
      </c>
      <c r="DA181" s="11">
        <v>1390.6395613116315</v>
      </c>
      <c r="DB181" s="11">
        <v>1336.6944540594532</v>
      </c>
      <c r="DC181" s="11">
        <v>1250.6152602551251</v>
      </c>
      <c r="DD181" s="11">
        <v>1245.5959991894704</v>
      </c>
      <c r="DE181" s="11">
        <v>1217.0985003206652</v>
      </c>
      <c r="DF181" s="11">
        <v>1205.9546344705343</v>
      </c>
      <c r="DG181" s="11">
        <v>1160.2068879952487</v>
      </c>
      <c r="DH181" s="11">
        <v>1131.8822469391539</v>
      </c>
      <c r="DI181" s="11">
        <v>1101.5277818737561</v>
      </c>
      <c r="DJ181" s="11">
        <v>1028.483029906276</v>
      </c>
      <c r="DK181" s="11">
        <v>679.00790036928618</v>
      </c>
      <c r="DL181" s="11">
        <v>586.98560851173727</v>
      </c>
      <c r="DM181" s="11">
        <v>523.03318449527296</v>
      </c>
      <c r="DN181" s="11">
        <v>449.74900784004916</v>
      </c>
      <c r="DO181" s="11">
        <v>431.15881008872958</v>
      </c>
      <c r="DP181" s="11">
        <v>372.94985863246711</v>
      </c>
      <c r="DQ181" s="11">
        <v>381.30871196895595</v>
      </c>
      <c r="DR181" s="11">
        <v>376.7499187018534</v>
      </c>
      <c r="DS181" s="11">
        <v>369.32208380437118</v>
      </c>
      <c r="DT181" s="11">
        <v>353.9662433451864</v>
      </c>
      <c r="DU181" s="11">
        <v>342.29998326425726</v>
      </c>
      <c r="DV181" s="11">
        <v>328.64142552647866</v>
      </c>
      <c r="DW181" s="11">
        <v>318.41739869690952</v>
      </c>
      <c r="DX181" s="11">
        <v>185.67644338743548</v>
      </c>
      <c r="DY181" s="11">
        <v>202.53365221286541</v>
      </c>
      <c r="DZ181" s="11">
        <v>186.18636149544582</v>
      </c>
      <c r="EA181" s="11">
        <v>66.327998887802309</v>
      </c>
      <c r="EB181" s="11">
        <v>33.318965731208756</v>
      </c>
      <c r="EC181" s="11">
        <v>1.3997691894473974E-11</v>
      </c>
      <c r="ED181" s="11">
        <v>153.69327543281031</v>
      </c>
      <c r="EE181" s="11">
        <v>225.10732483926336</v>
      </c>
      <c r="EF181" s="11">
        <v>455.2948500004631</v>
      </c>
      <c r="EG181" s="11">
        <v>638.14991217670865</v>
      </c>
      <c r="EH181" s="11">
        <v>794.6655663955529</v>
      </c>
      <c r="EI181" s="11">
        <v>915.28599202661667</v>
      </c>
      <c r="EJ181" s="11">
        <v>978.66481964076888</v>
      </c>
      <c r="EK181" s="11">
        <v>1030.5605721493325</v>
      </c>
      <c r="EL181" s="11">
        <v>1111.9907144488377</v>
      </c>
      <c r="EM181" s="11">
        <v>1122.6820295287982</v>
      </c>
      <c r="EN181" s="11">
        <v>1207.4312281742141</v>
      </c>
      <c r="EO181" s="11">
        <v>1296.2410049012665</v>
      </c>
      <c r="EP181" s="11">
        <v>1335.4710431840158</v>
      </c>
      <c r="EQ181" s="11">
        <v>1468.3356440049527</v>
      </c>
      <c r="ER181" s="11">
        <v>1537.4080790144137</v>
      </c>
      <c r="ES181" s="11">
        <v>1670.3013665963467</v>
      </c>
      <c r="ET181" s="11">
        <v>1732.5362897430846</v>
      </c>
      <c r="EU181" s="11">
        <v>1806.5095023181798</v>
      </c>
      <c r="EV181" s="11">
        <v>1867.7567200700771</v>
      </c>
      <c r="EW181" s="11">
        <v>1934.3130883566789</v>
      </c>
      <c r="EX181" s="11">
        <v>2179.2850754144674</v>
      </c>
      <c r="EY181" s="11">
        <v>2259.5881401829051</v>
      </c>
      <c r="EZ181" s="11">
        <v>2428.9274595865022</v>
      </c>
      <c r="FA181" s="11">
        <v>2594.8170872279939</v>
      </c>
      <c r="FB181" s="11">
        <v>2678.0203607662625</v>
      </c>
      <c r="FC181" s="11">
        <v>2719.7517426563859</v>
      </c>
      <c r="FD181" s="11">
        <v>2774.8878997260831</v>
      </c>
      <c r="FE181" s="11">
        <v>2899.7990513432601</v>
      </c>
      <c r="FF181" s="11">
        <v>3073.1709608447368</v>
      </c>
      <c r="FG181" s="11">
        <v>3098.0789256829457</v>
      </c>
      <c r="FH181" s="11">
        <v>3142.6692459931292</v>
      </c>
      <c r="FI181" s="11">
        <v>3224.2990053122535</v>
      </c>
      <c r="FJ181" s="11">
        <v>3268.5734499773039</v>
      </c>
      <c r="FK181" s="11">
        <v>3285.5992028338392</v>
      </c>
      <c r="FL181" s="11">
        <v>3300.2367338973336</v>
      </c>
      <c r="FM181" s="11">
        <v>3304.275110667872</v>
      </c>
      <c r="FN181" s="11">
        <v>3335.1538376916114</v>
      </c>
      <c r="FO181" s="11">
        <v>3355.089640833613</v>
      </c>
      <c r="FP181" s="11">
        <v>3378.3211135389024</v>
      </c>
      <c r="FQ181" s="11">
        <v>3403.1746636123044</v>
      </c>
      <c r="FR181" s="11">
        <v>3413.2811135325946</v>
      </c>
      <c r="FS181" s="11">
        <v>3456.4323274639055</v>
      </c>
      <c r="FT181" s="11">
        <v>3527.6709290592594</v>
      </c>
      <c r="FU181" s="11">
        <v>3631.4433556599088</v>
      </c>
      <c r="FV181" s="11">
        <v>3772.3364784567984</v>
      </c>
      <c r="FW181" s="11">
        <v>3818.3434422650903</v>
      </c>
      <c r="FX181" s="11">
        <v>3838.0203834974432</v>
      </c>
      <c r="FY181" s="11">
        <v>3859.8993804196621</v>
      </c>
      <c r="FZ181" s="11">
        <v>3878.8076277860114</v>
      </c>
      <c r="GA181" s="11">
        <v>3907.4582542500252</v>
      </c>
      <c r="GB181" s="11">
        <v>3929.7989222310885</v>
      </c>
      <c r="GC181" s="11">
        <v>3961.2115980167473</v>
      </c>
      <c r="GD181" s="11">
        <v>3995.138083994842</v>
      </c>
      <c r="GE181" s="11">
        <v>4019.810054675122</v>
      </c>
      <c r="GF181" s="11">
        <v>4040.3606307176328</v>
      </c>
      <c r="GG181" s="11">
        <v>4053.4937611961577</v>
      </c>
      <c r="GH181" s="11">
        <v>4066.7857711805059</v>
      </c>
      <c r="GI181" s="11">
        <v>4070.570207321412</v>
      </c>
      <c r="GJ181" s="11">
        <v>4080.8077270294152</v>
      </c>
      <c r="GK181" s="11">
        <v>4086.7011624018987</v>
      </c>
      <c r="GL181" s="11">
        <v>4102.0775563021762</v>
      </c>
      <c r="GM181" s="11">
        <v>4087.9416110941879</v>
      </c>
      <c r="GN181" s="11">
        <v>4098.5042503476297</v>
      </c>
      <c r="GO181" s="11">
        <v>4107.5636852024272</v>
      </c>
      <c r="GP181" s="11">
        <v>4120.4727744169968</v>
      </c>
      <c r="GQ181" s="11">
        <v>4182.6329680306035</v>
      </c>
      <c r="GR181" s="11">
        <v>4306.7228786290707</v>
      </c>
      <c r="GS181" s="11">
        <v>4459.8929942161112</v>
      </c>
      <c r="GT181" s="11">
        <v>4525.393911322878</v>
      </c>
      <c r="GU181" s="11">
        <v>4545.1444958853044</v>
      </c>
      <c r="GV181" s="11">
        <v>4570.5624038833521</v>
      </c>
      <c r="GW181" s="11">
        <v>4597.143027150978</v>
      </c>
      <c r="GX181" s="11">
        <v>4624.1879996510115</v>
      </c>
      <c r="GY181" s="11">
        <v>4638.0441026510416</v>
      </c>
      <c r="GZ181" s="11">
        <v>4776.3026474396238</v>
      </c>
      <c r="HA181" s="11">
        <v>4796.0100099534275</v>
      </c>
      <c r="HB181" s="11">
        <v>4811.0795520892007</v>
      </c>
      <c r="HC181" s="11">
        <v>4827.2184825878912</v>
      </c>
      <c r="HD181" s="11">
        <v>4839.1252288920414</v>
      </c>
      <c r="HE181" s="11">
        <v>4846.5190057861109</v>
      </c>
      <c r="HF181" s="11">
        <v>4841.7105375879555</v>
      </c>
      <c r="HG181" s="11">
        <v>4894.809227411647</v>
      </c>
      <c r="HH181" s="11">
        <v>4907.1222234641809</v>
      </c>
      <c r="HI181" s="11">
        <v>4938.8818148687142</v>
      </c>
      <c r="HJ181" s="11">
        <v>4950.502618629097</v>
      </c>
      <c r="HK181" s="11">
        <v>4943.7695553814337</v>
      </c>
      <c r="HL181" s="11">
        <v>4939.0293865407557</v>
      </c>
      <c r="HM181" s="11">
        <v>4897.2270133986503</v>
      </c>
      <c r="HN181" s="11">
        <v>4843.8670155888622</v>
      </c>
      <c r="HO181" s="11">
        <v>4808.1834379944676</v>
      </c>
      <c r="HP181" s="11">
        <v>4829.4891186728846</v>
      </c>
      <c r="HQ181" s="11">
        <v>4821.834520331885</v>
      </c>
      <c r="HR181" s="11">
        <v>4737.4749277436385</v>
      </c>
      <c r="HS181" s="11">
        <v>4755.7691383291494</v>
      </c>
      <c r="HT181" s="11">
        <v>4765.7691755013302</v>
      </c>
      <c r="HU181" s="11">
        <v>4732.4057336588658</v>
      </c>
      <c r="HV181" s="11">
        <v>4741.0238019160579</v>
      </c>
      <c r="HW181" s="11">
        <v>4751.5706073022911</v>
      </c>
      <c r="HX181" s="11">
        <v>4766.4615015719328</v>
      </c>
      <c r="HY181" s="11">
        <v>4784.4234932575573</v>
      </c>
      <c r="HZ181" s="11">
        <v>4808.4152585827169</v>
      </c>
      <c r="IA181" s="11">
        <v>4937.1967616607362</v>
      </c>
      <c r="IB181" s="11">
        <v>5071.6850953324938</v>
      </c>
      <c r="IC181" s="11">
        <v>5119.1175665009368</v>
      </c>
      <c r="ID181" s="11">
        <v>5166.7521800309805</v>
      </c>
      <c r="IE181" s="11">
        <v>5209.8132013745408</v>
      </c>
      <c r="IF181" s="11">
        <v>5254.8701320188984</v>
      </c>
      <c r="IG181" s="11">
        <v>5377.3416376304049</v>
      </c>
      <c r="IH181" s="11">
        <v>5410.377818532811</v>
      </c>
      <c r="II181" s="11">
        <v>5453.3792780344947</v>
      </c>
      <c r="IJ181" s="11">
        <v>5490.8684853111181</v>
      </c>
      <c r="IK181" s="11">
        <v>5542.0240705635506</v>
      </c>
      <c r="IL181" s="11">
        <v>5580.4356196832086</v>
      </c>
      <c r="IM181" s="11">
        <v>5622.7975857537158</v>
      </c>
      <c r="IN181" s="11">
        <v>5685.9824782177611</v>
      </c>
      <c r="IO181" s="11">
        <v>5823.515984160339</v>
      </c>
      <c r="IP181" s="11">
        <v>5856.1167816137822</v>
      </c>
      <c r="IQ181" s="11">
        <v>5857.3704043032212</v>
      </c>
      <c r="IR181" s="11">
        <v>5911.9354125195514</v>
      </c>
      <c r="IS181" s="11">
        <v>5979.8468439022345</v>
      </c>
      <c r="IT181" s="11">
        <v>6019.5626937768802</v>
      </c>
      <c r="IU181" s="11">
        <v>6042.658968639189</v>
      </c>
      <c r="IV181" s="11">
        <v>6060.1880421293918</v>
      </c>
      <c r="IW181" s="11">
        <v>6066.2507548262365</v>
      </c>
      <c r="IX181" s="11">
        <v>6076.8864332922913</v>
      </c>
      <c r="IY181" s="11">
        <v>6098.0872080654226</v>
      </c>
      <c r="IZ181" s="11">
        <v>6139.0537298019653</v>
      </c>
      <c r="JA181" s="11">
        <v>6189.3099765487668</v>
      </c>
      <c r="JB181" s="11">
        <v>6281.3384119332604</v>
      </c>
      <c r="JC181" s="11">
        <v>6389.1113068403538</v>
      </c>
      <c r="JD181" s="11">
        <v>6467.6465569904949</v>
      </c>
      <c r="JE181" s="11">
        <v>6485.3067601380908</v>
      </c>
      <c r="JF181" s="11">
        <v>6497.7304326332423</v>
      </c>
      <c r="JG181" s="11">
        <v>6485.4546150691203</v>
      </c>
      <c r="JH181" s="11">
        <v>6568.3728634741101</v>
      </c>
      <c r="JI181" s="11">
        <v>6630.8998923183071</v>
      </c>
      <c r="JJ181" s="11">
        <v>6642.516012470337</v>
      </c>
      <c r="JK181" s="11">
        <v>6619.7506126027774</v>
      </c>
      <c r="JL181" s="11">
        <v>6674.649577001469</v>
      </c>
      <c r="JM181" s="11">
        <v>6674.2811100161489</v>
      </c>
      <c r="JN181" s="11">
        <v>6648.5786730828058</v>
      </c>
      <c r="JO181" s="11">
        <v>6801.3833597083949</v>
      </c>
      <c r="JP181" s="11">
        <v>6918.6243991664924</v>
      </c>
      <c r="JQ181" s="11">
        <v>6945.8288148310821</v>
      </c>
      <c r="JR181" s="11">
        <v>6989.8378535589209</v>
      </c>
      <c r="JS181" s="11">
        <v>6995.5964898414359</v>
      </c>
      <c r="JT181" s="11">
        <v>7092.4796093457144</v>
      </c>
      <c r="JU181" s="11">
        <v>7142.0157236311525</v>
      </c>
      <c r="JV181" s="11">
        <v>7118.4680555222949</v>
      </c>
      <c r="JW181" s="11">
        <v>7059.4519712563988</v>
      </c>
      <c r="JX181" s="11">
        <v>7053.2822975890886</v>
      </c>
      <c r="JY181" s="11">
        <v>7044.2668175681902</v>
      </c>
      <c r="JZ181" s="11">
        <v>7029.9732348554553</v>
      </c>
      <c r="KA181" s="11">
        <v>7019.2502348883909</v>
      </c>
      <c r="KB181" s="11">
        <v>7011.7845909489324</v>
      </c>
      <c r="KC181" s="11">
        <v>6995.2562313299195</v>
      </c>
      <c r="KD181" s="11">
        <v>6979.3899317929645</v>
      </c>
      <c r="KE181" s="11">
        <v>6978.9286036744525</v>
      </c>
      <c r="KF181" s="11">
        <v>6989.4893137064082</v>
      </c>
      <c r="KG181" s="11">
        <v>6993.3076534406864</v>
      </c>
      <c r="KH181" s="11">
        <v>7009.8686228704519</v>
      </c>
      <c r="KI181" s="11">
        <v>7011.4743413310025</v>
      </c>
      <c r="KJ181" s="11">
        <v>7033.2472151551556</v>
      </c>
      <c r="KK181" s="11">
        <v>7036.4389191924074</v>
      </c>
      <c r="KL181" s="23"/>
      <c r="KM181" s="11">
        <f>SMALL(Tabela2[[#This Row],[1]:[285]],1)</f>
        <v>1.3997691894473974E-11</v>
      </c>
      <c r="KN181" s="11">
        <f>MATCH(Tabela2[[#This Row],[1° menor]],Tabela2[[#This Row],[1]:[285]],0)</f>
        <v>120</v>
      </c>
      <c r="KO18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0.17816850715366439</v>
      </c>
      <c r="KP181" s="11">
        <f>VLOOKUP(Tabela2[[#This Row],[Shape]],shape!A:D,4,0)+VLOOKUP(Tabela2[[#This Row],[Shape]]+1,shape!A:E,5,0)*Tabela2[[#This Row],[% avanc]]</f>
        <v>3687.1914414302614</v>
      </c>
      <c r="KQ181" s="15">
        <f>Tabela2[[#This Row],[8686,881807]]/Tabela2[[#Headers],[8686,881807]]</f>
        <v>0.42445511788350521</v>
      </c>
      <c r="KR181" s="11">
        <f>Tabela2[[#This Row],[8686,881807]]-KP180</f>
        <v>325.6790852934796</v>
      </c>
      <c r="KS181" s="11">
        <f>(Tabela2[[#This Row],[hora bus]]-H180)*86400</f>
        <v>50.999999977648258</v>
      </c>
      <c r="KT181" s="11">
        <f>Tabela2[[#This Row],[desloc]]/Tabela2[[#This Row],[seconds]]</f>
        <v>6.3858644203179376</v>
      </c>
      <c r="KU181" s="11">
        <f>Tabela2[[#This Row],[spd m/s]]*3.6</f>
        <v>22.989111913144576</v>
      </c>
      <c r="KV181" s="23"/>
      <c r="KW181" s="22">
        <f t="shared" si="36"/>
        <v>0</v>
      </c>
      <c r="KX181" s="23">
        <f t="shared" si="37"/>
        <v>0</v>
      </c>
      <c r="KY181" s="23">
        <f t="shared" si="38"/>
        <v>0</v>
      </c>
      <c r="KZ181" s="23">
        <f t="shared" si="39"/>
        <v>0</v>
      </c>
      <c r="LA181" s="23">
        <f t="shared" si="40"/>
        <v>0</v>
      </c>
      <c r="LB181" s="23">
        <f t="shared" si="41"/>
        <v>0</v>
      </c>
      <c r="LC181" s="23">
        <f t="shared" si="42"/>
        <v>0</v>
      </c>
      <c r="LD181" s="23">
        <f t="shared" si="43"/>
        <v>0</v>
      </c>
      <c r="LE181" s="23">
        <f t="shared" si="44"/>
        <v>3687.1914414302614</v>
      </c>
      <c r="LF181" s="22">
        <f t="shared" si="53"/>
        <v>0</v>
      </c>
      <c r="LG181" s="23">
        <f t="shared" si="45"/>
        <v>0</v>
      </c>
      <c r="LH181" s="23">
        <f t="shared" si="46"/>
        <v>0</v>
      </c>
      <c r="LI181" s="23">
        <f t="shared" si="47"/>
        <v>3687.1914414302614</v>
      </c>
      <c r="LJ181" s="23">
        <f t="shared" si="48"/>
        <v>8544.8116110658502</v>
      </c>
      <c r="LK181" s="23">
        <f t="shared" si="49"/>
        <v>0</v>
      </c>
      <c r="LL181" s="23">
        <f t="shared" si="50"/>
        <v>24</v>
      </c>
      <c r="LM181" s="23">
        <f t="shared" si="51"/>
        <v>0</v>
      </c>
      <c r="LN181" s="23">
        <f t="shared" si="52"/>
        <v>0</v>
      </c>
    </row>
    <row r="182" spans="1:326" x14ac:dyDescent="0.25">
      <c r="A182" s="22">
        <v>180</v>
      </c>
      <c r="B182" s="22">
        <v>1</v>
      </c>
      <c r="C182" s="23" t="s">
        <v>1488</v>
      </c>
      <c r="D182" s="22">
        <v>332</v>
      </c>
      <c r="E182" s="24">
        <v>0.93819444444444444</v>
      </c>
      <c r="F182" s="23" t="s">
        <v>721</v>
      </c>
      <c r="G182" s="23" t="b">
        <v>1</v>
      </c>
      <c r="H182" s="25">
        <v>43538.938634259262</v>
      </c>
      <c r="I182" s="26" t="s">
        <v>356</v>
      </c>
      <c r="J182" s="23" t="s">
        <v>357</v>
      </c>
      <c r="K182" s="11">
        <f>IF(AND(Tabela2[[#This Row],[hora bus]]=H181,Tabela2[[#This Row],[lat bus]]=I181,Tabela2[[#This Row],[lon bus]]=J181),1,0)</f>
        <v>0</v>
      </c>
      <c r="L182" s="23"/>
      <c r="M182" s="11">
        <v>357</v>
      </c>
      <c r="N182" s="11">
        <v>6602.1242925540046</v>
      </c>
      <c r="O182" s="11">
        <v>6595.5875563477775</v>
      </c>
      <c r="P182" s="11">
        <v>6586.3897747038891</v>
      </c>
      <c r="Q182" s="11">
        <v>6528.4847867505432</v>
      </c>
      <c r="R182" s="11">
        <v>6442.6336804915336</v>
      </c>
      <c r="S182" s="11">
        <v>6422.4472563294594</v>
      </c>
      <c r="T182" s="11">
        <v>6402.7208642203987</v>
      </c>
      <c r="U182" s="11">
        <v>6390.9133750535775</v>
      </c>
      <c r="V182" s="11">
        <v>6374.6490063860556</v>
      </c>
      <c r="W182" s="11">
        <v>6362.9661859477546</v>
      </c>
      <c r="X182" s="11">
        <v>6352.6437272108469</v>
      </c>
      <c r="Y182" s="11">
        <v>6329.6766876564043</v>
      </c>
      <c r="Z182" s="11">
        <v>6315.5531290168374</v>
      </c>
      <c r="AA182" s="11">
        <v>6294.0428984584405</v>
      </c>
      <c r="AB182" s="11">
        <v>6284.2368187059501</v>
      </c>
      <c r="AC182" s="11">
        <v>6268.3897982294939</v>
      </c>
      <c r="AD182" s="11">
        <v>6243.569668736779</v>
      </c>
      <c r="AE182" s="11">
        <v>6233.3574004562643</v>
      </c>
      <c r="AF182" s="11">
        <v>6164.1646433481046</v>
      </c>
      <c r="AG182" s="11">
        <v>6131.4307959371954</v>
      </c>
      <c r="AH182" s="11">
        <v>6102.3653595664318</v>
      </c>
      <c r="AI182" s="11">
        <v>6078.5225559614064</v>
      </c>
      <c r="AJ182" s="11">
        <v>6057.1918986081191</v>
      </c>
      <c r="AK182" s="11">
        <v>6041.8799863265895</v>
      </c>
      <c r="AL182" s="11">
        <v>6015.5118349308577</v>
      </c>
      <c r="AM182" s="11">
        <v>6004.4290754582416</v>
      </c>
      <c r="AN182" s="11">
        <v>5991.3759881010319</v>
      </c>
      <c r="AO182" s="11">
        <v>5982.2511664288122</v>
      </c>
      <c r="AP182" s="11">
        <v>5980.1243738181092</v>
      </c>
      <c r="AQ182" s="11">
        <v>5985.9208021359245</v>
      </c>
      <c r="AR182" s="11">
        <v>5985.5815512550207</v>
      </c>
      <c r="AS182" s="11">
        <v>5980.9098966821575</v>
      </c>
      <c r="AT182" s="11">
        <v>5988.4798079920211</v>
      </c>
      <c r="AU182" s="11">
        <v>5993.7730674048998</v>
      </c>
      <c r="AV182" s="11">
        <v>5986.8109983910317</v>
      </c>
      <c r="AW182" s="11">
        <v>5984.9618610896359</v>
      </c>
      <c r="AX182" s="11">
        <v>5985.369029834661</v>
      </c>
      <c r="AY182" s="11">
        <v>5976.8714990035469</v>
      </c>
      <c r="AZ182" s="11">
        <v>5959.8665860670908</v>
      </c>
      <c r="BA182" s="11">
        <v>5934.7207462463493</v>
      </c>
      <c r="BB182" s="11">
        <v>5888.621124456803</v>
      </c>
      <c r="BC182" s="11">
        <v>5816.1727400148593</v>
      </c>
      <c r="BD182" s="11">
        <v>5749.146323027443</v>
      </c>
      <c r="BE182" s="11">
        <v>5728.8014999858251</v>
      </c>
      <c r="BF182" s="11">
        <v>5706.9451870776102</v>
      </c>
      <c r="BG182" s="11">
        <v>5671.3060658720278</v>
      </c>
      <c r="BH182" s="11">
        <v>5658.0163813467052</v>
      </c>
      <c r="BI182" s="11">
        <v>5641.638415207155</v>
      </c>
      <c r="BJ182" s="11">
        <v>5616.0348597051325</v>
      </c>
      <c r="BK182" s="11">
        <v>5541.9474584869049</v>
      </c>
      <c r="BL182" s="11">
        <v>5304.8521708272192</v>
      </c>
      <c r="BM182" s="11">
        <v>5165.9070195304139</v>
      </c>
      <c r="BN182" s="11">
        <v>5136.2476489105165</v>
      </c>
      <c r="BO182" s="11">
        <v>5025.2413073310181</v>
      </c>
      <c r="BP182" s="11">
        <v>5016.3482486766288</v>
      </c>
      <c r="BQ182" s="11">
        <v>4926.3729052224344</v>
      </c>
      <c r="BR182" s="11">
        <v>4840.4988860790263</v>
      </c>
      <c r="BS182" s="11">
        <v>4808.8898256769435</v>
      </c>
      <c r="BT182" s="11">
        <v>4758.8167596529811</v>
      </c>
      <c r="BU182" s="11">
        <v>4696.8152702670441</v>
      </c>
      <c r="BV182" s="11">
        <v>4690.5008567348796</v>
      </c>
      <c r="BW182" s="11">
        <v>4541.3778949912912</v>
      </c>
      <c r="BX182" s="11">
        <v>4455.0248263677213</v>
      </c>
      <c r="BY182" s="11">
        <v>4335.6546422642768</v>
      </c>
      <c r="BZ182" s="11">
        <v>4320.1022870033903</v>
      </c>
      <c r="CA182" s="11">
        <v>4281.4929159016083</v>
      </c>
      <c r="CB182" s="11">
        <v>4219.7328276391736</v>
      </c>
      <c r="CC182" s="11">
        <v>4099.7756238914953</v>
      </c>
      <c r="CD182" s="11">
        <v>4006.0457281065756</v>
      </c>
      <c r="CE182" s="11">
        <v>3912.8221337577133</v>
      </c>
      <c r="CF182" s="11">
        <v>3828.78992146769</v>
      </c>
      <c r="CG182" s="11">
        <v>3634.0521180083647</v>
      </c>
      <c r="CH182" s="11">
        <v>3556.3744334418775</v>
      </c>
      <c r="CI182" s="11">
        <v>3364.5177600046645</v>
      </c>
      <c r="CJ182" s="11">
        <v>3289.5604531205122</v>
      </c>
      <c r="CK182" s="11">
        <v>3199.3154887716987</v>
      </c>
      <c r="CL182" s="11">
        <v>3171.2946227377611</v>
      </c>
      <c r="CM182" s="11">
        <v>3122.8368201924804</v>
      </c>
      <c r="CN182" s="11">
        <v>3063.8619926327442</v>
      </c>
      <c r="CO182" s="11">
        <v>2982.063919659694</v>
      </c>
      <c r="CP182" s="11">
        <v>2929.2002866794651</v>
      </c>
      <c r="CQ182" s="11">
        <v>2732.7816837126384</v>
      </c>
      <c r="CR182" s="11">
        <v>2554.7261734196172</v>
      </c>
      <c r="CS182" s="11">
        <v>2480.5757369139101</v>
      </c>
      <c r="CT182" s="11">
        <v>2452.332738921968</v>
      </c>
      <c r="CU182" s="11">
        <v>2410.8580823529501</v>
      </c>
      <c r="CV182" s="11">
        <v>2312.4878558030332</v>
      </c>
      <c r="CW182" s="11">
        <v>2184.7975695700075</v>
      </c>
      <c r="CX182" s="11">
        <v>2123.5475174073022</v>
      </c>
      <c r="CY182" s="11">
        <v>2066.3337980194028</v>
      </c>
      <c r="CZ182" s="11">
        <v>2014.9693987507608</v>
      </c>
      <c r="DA182" s="11">
        <v>1962.9579845880876</v>
      </c>
      <c r="DB182" s="11">
        <v>1907.6948773327945</v>
      </c>
      <c r="DC182" s="11">
        <v>1818.7569756733249</v>
      </c>
      <c r="DD182" s="11">
        <v>1811.5129091881067</v>
      </c>
      <c r="DE182" s="11">
        <v>1781.9848320644719</v>
      </c>
      <c r="DF182" s="11">
        <v>1769.5775940790656</v>
      </c>
      <c r="DG182" s="11">
        <v>1721.2119059992983</v>
      </c>
      <c r="DH182" s="11">
        <v>1687.8261720718519</v>
      </c>
      <c r="DI182" s="11">
        <v>1650.6225280782444</v>
      </c>
      <c r="DJ182" s="11">
        <v>1577.0507594594683</v>
      </c>
      <c r="DK182" s="11">
        <v>1243.9498404733845</v>
      </c>
      <c r="DL182" s="11">
        <v>1167.2864069712098</v>
      </c>
      <c r="DM182" s="11">
        <v>1105.7377050789175</v>
      </c>
      <c r="DN182" s="11">
        <v>1030.8451389553379</v>
      </c>
      <c r="DO182" s="11">
        <v>1009.0247489072075</v>
      </c>
      <c r="DP182" s="11">
        <v>942.83746512257153</v>
      </c>
      <c r="DQ182" s="11">
        <v>943.21893722812138</v>
      </c>
      <c r="DR182" s="11">
        <v>935.90235419293867</v>
      </c>
      <c r="DS182" s="11">
        <v>925.77031677545392</v>
      </c>
      <c r="DT182" s="11">
        <v>909.14365001340104</v>
      </c>
      <c r="DU182" s="11">
        <v>898.67246015376111</v>
      </c>
      <c r="DV182" s="11">
        <v>887.68659430714717</v>
      </c>
      <c r="DW182" s="11">
        <v>881.47341025148694</v>
      </c>
      <c r="DX182" s="11">
        <v>759.29756895910305</v>
      </c>
      <c r="DY182" s="11">
        <v>782.58271637468124</v>
      </c>
      <c r="DZ182" s="11">
        <v>758.63866428061499</v>
      </c>
      <c r="EA182" s="11">
        <v>639.59700925535674</v>
      </c>
      <c r="EB182" s="11">
        <v>613.96712539603641</v>
      </c>
      <c r="EC182" s="11">
        <v>433.83381335602422</v>
      </c>
      <c r="ED182" s="11">
        <v>364.76932515943446</v>
      </c>
      <c r="EE182" s="11">
        <v>128.82161432444582</v>
      </c>
      <c r="EF182" s="11">
        <v>1.4159411421132972E-9</v>
      </c>
      <c r="EG182" s="11">
        <v>57.049673457423935</v>
      </c>
      <c r="EH182" s="11">
        <v>214.62569549346665</v>
      </c>
      <c r="EI182" s="11">
        <v>335.06293100972607</v>
      </c>
      <c r="EJ182" s="11">
        <v>397.64324229763776</v>
      </c>
      <c r="EK182" s="11">
        <v>450.36031347968003</v>
      </c>
      <c r="EL182" s="11">
        <v>533.29151491865093</v>
      </c>
      <c r="EM182" s="11">
        <v>545.06245525364648</v>
      </c>
      <c r="EN182" s="11">
        <v>630.02710981187909</v>
      </c>
      <c r="EO182" s="11">
        <v>717.521976605698</v>
      </c>
      <c r="EP182" s="11">
        <v>754.8278697254691</v>
      </c>
      <c r="EQ182" s="11">
        <v>885.99465405049762</v>
      </c>
      <c r="ER182" s="11">
        <v>954.52639544426336</v>
      </c>
      <c r="ES182" s="11">
        <v>1087.2791457655887</v>
      </c>
      <c r="ET182" s="11">
        <v>1149.6473566605403</v>
      </c>
      <c r="EU182" s="11">
        <v>1223.8482168570968</v>
      </c>
      <c r="EV182" s="11">
        <v>1285.4091829908207</v>
      </c>
      <c r="EW182" s="11">
        <v>1352.8830439076694</v>
      </c>
      <c r="EX182" s="11">
        <v>1598.8621672142153</v>
      </c>
      <c r="EY182" s="11">
        <v>1680.0048578541332</v>
      </c>
      <c r="EZ182" s="11">
        <v>1850.4312011710804</v>
      </c>
      <c r="FA182" s="11">
        <v>2016.8431247637129</v>
      </c>
      <c r="FB182" s="11">
        <v>2100.0375717023353</v>
      </c>
      <c r="FC182" s="11">
        <v>2141.742064959346</v>
      </c>
      <c r="FD182" s="11">
        <v>2196.8092284376394</v>
      </c>
      <c r="FE182" s="11">
        <v>2321.527952111795</v>
      </c>
      <c r="FF182" s="11">
        <v>2494.7553073956774</v>
      </c>
      <c r="FG182" s="11">
        <v>2519.6464564648099</v>
      </c>
      <c r="FH182" s="11">
        <v>2564.0998502118364</v>
      </c>
      <c r="FI182" s="11">
        <v>2645.7062428618287</v>
      </c>
      <c r="FJ182" s="11">
        <v>2690.1922490055545</v>
      </c>
      <c r="FK182" s="11">
        <v>2707.4630126934298</v>
      </c>
      <c r="FL182" s="11">
        <v>2722.3581101009004</v>
      </c>
      <c r="FM182" s="11">
        <v>2727.007568754675</v>
      </c>
      <c r="FN182" s="11">
        <v>2758.6468230100104</v>
      </c>
      <c r="FO182" s="11">
        <v>2779.1203943978594</v>
      </c>
      <c r="FP182" s="11">
        <v>2802.8581407154002</v>
      </c>
      <c r="FQ182" s="11">
        <v>2828.0766995758363</v>
      </c>
      <c r="FR182" s="11">
        <v>2838.6923512032786</v>
      </c>
      <c r="FS182" s="11">
        <v>2882.5301322989371</v>
      </c>
      <c r="FT182" s="11">
        <v>2954.1943767488938</v>
      </c>
      <c r="FU182" s="11">
        <v>3057.8249624390164</v>
      </c>
      <c r="FV182" s="11">
        <v>3197.9894560817966</v>
      </c>
      <c r="FW182" s="11">
        <v>3243.2305103578697</v>
      </c>
      <c r="FX182" s="11">
        <v>3262.3178774640051</v>
      </c>
      <c r="FY182" s="11">
        <v>3283.7171752481481</v>
      </c>
      <c r="FZ182" s="11">
        <v>3302.2698569732593</v>
      </c>
      <c r="GA182" s="11">
        <v>3330.6966205264011</v>
      </c>
      <c r="GB182" s="11">
        <v>3352.9320311057036</v>
      </c>
      <c r="GC182" s="11">
        <v>3384.336426174189</v>
      </c>
      <c r="GD182" s="11">
        <v>3418.320917162453</v>
      </c>
      <c r="GE182" s="11">
        <v>3443.0431943165622</v>
      </c>
      <c r="GF182" s="11">
        <v>3463.6337761143836</v>
      </c>
      <c r="GG182" s="11">
        <v>3476.7088205407799</v>
      </c>
      <c r="GH182" s="11">
        <v>3489.9026688856743</v>
      </c>
      <c r="GI182" s="11">
        <v>3493.529839197703</v>
      </c>
      <c r="GJ182" s="11">
        <v>3503.4283886083604</v>
      </c>
      <c r="GK182" s="11">
        <v>3508.8282010218873</v>
      </c>
      <c r="GL182" s="11">
        <v>3523.8934273734003</v>
      </c>
      <c r="GM182" s="11">
        <v>3509.3981716343028</v>
      </c>
      <c r="GN182" s="11">
        <v>3519.4154367735923</v>
      </c>
      <c r="GO182" s="11">
        <v>3528.0176234453538</v>
      </c>
      <c r="GP182" s="11">
        <v>3540.2270755680065</v>
      </c>
      <c r="GQ182" s="11">
        <v>3601.5028162354201</v>
      </c>
      <c r="GR182" s="11">
        <v>3724.8456900014758</v>
      </c>
      <c r="GS182" s="11">
        <v>3877.5916297778317</v>
      </c>
      <c r="GT182" s="11">
        <v>3942.9601583642911</v>
      </c>
      <c r="GU182" s="11">
        <v>3962.6748305087867</v>
      </c>
      <c r="GV182" s="11">
        <v>3988.090234993349</v>
      </c>
      <c r="GW182" s="11">
        <v>4014.6920592553379</v>
      </c>
      <c r="GX182" s="11">
        <v>4041.7795220879948</v>
      </c>
      <c r="GY182" s="11">
        <v>4055.9731150634098</v>
      </c>
      <c r="GZ182" s="11">
        <v>4194.5953761903593</v>
      </c>
      <c r="HA182" s="11">
        <v>4214.3884732648494</v>
      </c>
      <c r="HB182" s="11">
        <v>4229.5037067829408</v>
      </c>
      <c r="HC182" s="11">
        <v>4245.6689250015397</v>
      </c>
      <c r="HD182" s="11">
        <v>4257.5977113617437</v>
      </c>
      <c r="HE182" s="11">
        <v>4265.0424550705411</v>
      </c>
      <c r="HF182" s="11">
        <v>4259.8151691577496</v>
      </c>
      <c r="HG182" s="11">
        <v>4312.2486024106629</v>
      </c>
      <c r="HH182" s="11">
        <v>4324.2363653602424</v>
      </c>
      <c r="HI182" s="11">
        <v>4355.8508313321445</v>
      </c>
      <c r="HJ182" s="11">
        <v>4367.4447205352762</v>
      </c>
      <c r="HK182" s="11">
        <v>4360.7277485778613</v>
      </c>
      <c r="HL182" s="11">
        <v>4356.0466375016595</v>
      </c>
      <c r="HM182" s="11">
        <v>4314.4284451828435</v>
      </c>
      <c r="HN182" s="11">
        <v>4261.5469301431776</v>
      </c>
      <c r="HO182" s="11">
        <v>4226.6614188265894</v>
      </c>
      <c r="HP182" s="11">
        <v>4248.5531753447585</v>
      </c>
      <c r="HQ182" s="11">
        <v>4241.1564525054828</v>
      </c>
      <c r="HR182" s="11">
        <v>4157.9003714515111</v>
      </c>
      <c r="HS182" s="11">
        <v>4177.5917054911388</v>
      </c>
      <c r="HT182" s="11">
        <v>4188.1594027632909</v>
      </c>
      <c r="HU182" s="11">
        <v>4155.5565408095154</v>
      </c>
      <c r="HV182" s="11">
        <v>4165.2082471805261</v>
      </c>
      <c r="HW182" s="11">
        <v>4176.5256147818918</v>
      </c>
      <c r="HX182" s="11">
        <v>4192.1338092547749</v>
      </c>
      <c r="HY182" s="11">
        <v>4210.9130431352105</v>
      </c>
      <c r="HZ182" s="11">
        <v>4236.6321363728775</v>
      </c>
      <c r="IA182" s="11">
        <v>4368.0223073719217</v>
      </c>
      <c r="IB182" s="11">
        <v>4504.3226403314093</v>
      </c>
      <c r="IC182" s="11">
        <v>4552.7181074902155</v>
      </c>
      <c r="ID182" s="11">
        <v>4601.2934789101118</v>
      </c>
      <c r="IE182" s="11">
        <v>4645.2857079523965</v>
      </c>
      <c r="IF182" s="11">
        <v>4691.892083000459</v>
      </c>
      <c r="IG182" s="11">
        <v>4815.6524956114963</v>
      </c>
      <c r="IH182" s="11">
        <v>4849.1247279536001</v>
      </c>
      <c r="II182" s="11">
        <v>4892.4791233494843</v>
      </c>
      <c r="IJ182" s="11">
        <v>4930.1700606075556</v>
      </c>
      <c r="IK182" s="11">
        <v>4981.3037143455167</v>
      </c>
      <c r="IL182" s="11">
        <v>5019.5897823678897</v>
      </c>
      <c r="IM182" s="11">
        <v>5061.8008207600205</v>
      </c>
      <c r="IN182" s="11">
        <v>5124.6951715235127</v>
      </c>
      <c r="IO182" s="11">
        <v>5262.0762307530513</v>
      </c>
      <c r="IP182" s="11">
        <v>5294.7071014443645</v>
      </c>
      <c r="IQ182" s="11">
        <v>5296.0751793081699</v>
      </c>
      <c r="IR182" s="11">
        <v>5350.9581688565868</v>
      </c>
      <c r="IS182" s="11">
        <v>5419.1779951287635</v>
      </c>
      <c r="IT182" s="11">
        <v>5459.0371914017915</v>
      </c>
      <c r="IU182" s="11">
        <v>5482.2137082708932</v>
      </c>
      <c r="IV182" s="11">
        <v>5499.7946499678128</v>
      </c>
      <c r="IW182" s="11">
        <v>5505.8840804164829</v>
      </c>
      <c r="IX182" s="11">
        <v>5516.5452205124257</v>
      </c>
      <c r="IY182" s="11">
        <v>5537.7655406929116</v>
      </c>
      <c r="IZ182" s="11">
        <v>5578.762240891705</v>
      </c>
      <c r="JA182" s="11">
        <v>5629.0480892393134</v>
      </c>
      <c r="JB182" s="11">
        <v>5720.9709469592235</v>
      </c>
      <c r="JC182" s="11">
        <v>5828.3379263103834</v>
      </c>
      <c r="JD182" s="11">
        <v>5906.4215777534646</v>
      </c>
      <c r="JE182" s="11">
        <v>5923.7693821467738</v>
      </c>
      <c r="JF182" s="11">
        <v>5935.8712317310428</v>
      </c>
      <c r="JG182" s="11">
        <v>5922.1505035484915</v>
      </c>
      <c r="JH182" s="11">
        <v>6004.7778843966971</v>
      </c>
      <c r="JI182" s="11">
        <v>6068.502284230306</v>
      </c>
      <c r="JJ182" s="11">
        <v>6080.3740732320284</v>
      </c>
      <c r="JK182" s="11">
        <v>6058.5876891696689</v>
      </c>
      <c r="JL182" s="11">
        <v>6114.4792374650542</v>
      </c>
      <c r="JM182" s="11">
        <v>6114.399006490773</v>
      </c>
      <c r="JN182" s="11">
        <v>6091.2331945708693</v>
      </c>
      <c r="JO182" s="11">
        <v>6247.9550021714358</v>
      </c>
      <c r="JP182" s="11">
        <v>6367.2036064369649</v>
      </c>
      <c r="JQ182" s="11">
        <v>6395.4725426073719</v>
      </c>
      <c r="JR182" s="11">
        <v>6439.0057630498814</v>
      </c>
      <c r="JS182" s="11">
        <v>6441.4451234155958</v>
      </c>
      <c r="JT182" s="11">
        <v>6535.0022569555331</v>
      </c>
      <c r="JU182" s="11">
        <v>6583.4780807489069</v>
      </c>
      <c r="JV182" s="11">
        <v>6560.1366388257011</v>
      </c>
      <c r="JW182" s="11">
        <v>6500.5081439440128</v>
      </c>
      <c r="JX182" s="11">
        <v>6493.3518792069026</v>
      </c>
      <c r="JY182" s="11">
        <v>6483.9044665764141</v>
      </c>
      <c r="JZ182" s="11">
        <v>6469.2258202137327</v>
      </c>
      <c r="KA182" s="11">
        <v>6458.1194598565944</v>
      </c>
      <c r="KB182" s="11">
        <v>6450.3565082241867</v>
      </c>
      <c r="KC182" s="11">
        <v>6433.4763455611137</v>
      </c>
      <c r="KD182" s="11">
        <v>6417.5593549342666</v>
      </c>
      <c r="KE182" s="11">
        <v>6417.420697481487</v>
      </c>
      <c r="KF182" s="11">
        <v>6428.2247822684367</v>
      </c>
      <c r="KG182" s="11">
        <v>6432.3549352656864</v>
      </c>
      <c r="KH182" s="11">
        <v>6449.2160092532531</v>
      </c>
      <c r="KI182" s="11">
        <v>6451.1753899400246</v>
      </c>
      <c r="KJ182" s="11">
        <v>6473.2692696118138</v>
      </c>
      <c r="KK182" s="11">
        <v>6476.5741330529409</v>
      </c>
      <c r="KL182" s="23"/>
      <c r="KM182" s="11">
        <f>SMALL(Tabela2[[#This Row],[1]:[285]],1)</f>
        <v>1.4159411421132972E-9</v>
      </c>
      <c r="KN182" s="11">
        <f>MATCH(Tabela2[[#This Row],[1° menor]],Tabela2[[#This Row],[1]:[285]],0)</f>
        <v>123</v>
      </c>
      <c r="KO18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0.69307278879608125</v>
      </c>
      <c r="KP182" s="11">
        <f>VLOOKUP(Tabela2[[#This Row],[Shape]],shape!A:D,4,0)+VLOOKUP(Tabela2[[#This Row],[Shape]]+1,shape!A:E,5,0)*Tabela2[[#This Row],[% avanc]]</f>
        <v>3988.398653652665</v>
      </c>
      <c r="KQ182" s="15">
        <f>Tabela2[[#This Row],[8686,881807]]/Tabela2[[#Headers],[8686,881807]]</f>
        <v>0.45912891901427305</v>
      </c>
      <c r="KR182" s="11">
        <f>Tabela2[[#This Row],[8686,881807]]-KP181</f>
        <v>301.20721222240354</v>
      </c>
      <c r="KS182" s="11">
        <f>(Tabela2[[#This Row],[hora bus]]-H181)*86400</f>
        <v>39.000000315718353</v>
      </c>
      <c r="KT182" s="11">
        <f>Tabela2[[#This Row],[desloc]]/Tabela2[[#This Row],[seconds]]</f>
        <v>7.7232617893340523</v>
      </c>
      <c r="KU182" s="11">
        <f>Tabela2[[#This Row],[spd m/s]]*3.6</f>
        <v>27.803742441602587</v>
      </c>
      <c r="KV182" s="23"/>
      <c r="KW182" s="22">
        <f t="shared" si="36"/>
        <v>0</v>
      </c>
      <c r="KX182" s="23">
        <f t="shared" si="37"/>
        <v>0</v>
      </c>
      <c r="KY182" s="23">
        <f t="shared" si="38"/>
        <v>0</v>
      </c>
      <c r="KZ182" s="23">
        <f t="shared" si="39"/>
        <v>0</v>
      </c>
      <c r="LA182" s="23">
        <f t="shared" si="40"/>
        <v>0</v>
      </c>
      <c r="LB182" s="23">
        <f t="shared" si="41"/>
        <v>0</v>
      </c>
      <c r="LC182" s="23">
        <f t="shared" si="42"/>
        <v>0</v>
      </c>
      <c r="LD182" s="23">
        <f t="shared" si="43"/>
        <v>0</v>
      </c>
      <c r="LE182" s="23">
        <f t="shared" si="44"/>
        <v>3988.398653652665</v>
      </c>
      <c r="LF182" s="22">
        <f t="shared" si="53"/>
        <v>0</v>
      </c>
      <c r="LG182" s="23">
        <f t="shared" si="45"/>
        <v>0</v>
      </c>
      <c r="LH182" s="23">
        <f t="shared" si="46"/>
        <v>0</v>
      </c>
      <c r="LI182" s="23">
        <f t="shared" si="47"/>
        <v>3988.398653652665</v>
      </c>
      <c r="LJ182" s="23">
        <f t="shared" si="48"/>
        <v>8544.8116110658502</v>
      </c>
      <c r="LK182" s="23">
        <f t="shared" si="49"/>
        <v>0</v>
      </c>
      <c r="LL182" s="23">
        <f t="shared" si="50"/>
        <v>23</v>
      </c>
      <c r="LM182" s="23">
        <f t="shared" si="51"/>
        <v>0</v>
      </c>
      <c r="LN182" s="23">
        <f t="shared" si="52"/>
        <v>0</v>
      </c>
    </row>
    <row r="183" spans="1:326" x14ac:dyDescent="0.25">
      <c r="A183" s="22">
        <v>182</v>
      </c>
      <c r="B183" s="22">
        <v>1</v>
      </c>
      <c r="C183" s="23" t="s">
        <v>1490</v>
      </c>
      <c r="D183" s="22">
        <v>332</v>
      </c>
      <c r="E183" s="24">
        <v>0.93888888888888888</v>
      </c>
      <c r="F183" s="23" t="s">
        <v>721</v>
      </c>
      <c r="G183" s="23" t="b">
        <v>1</v>
      </c>
      <c r="H183" s="25">
        <v>43538.939166666663</v>
      </c>
      <c r="I183" s="26" t="s">
        <v>250</v>
      </c>
      <c r="J183" s="23" t="s">
        <v>251</v>
      </c>
      <c r="K183" s="11">
        <f>IF(AND(Tabela2[[#This Row],[hora bus]]=H182,Tabela2[[#This Row],[lat bus]]=I182,Tabela2[[#This Row],[lon bus]]=J182),1,0)</f>
        <v>0</v>
      </c>
      <c r="L183" s="23"/>
      <c r="M183" s="11">
        <v>360</v>
      </c>
      <c r="N183" s="11">
        <v>6676.6986576802828</v>
      </c>
      <c r="O183" s="11">
        <v>6670.1240881341901</v>
      </c>
      <c r="P183" s="11">
        <v>6660.8844024630489</v>
      </c>
      <c r="Q183" s="11">
        <v>6602.9132187730556</v>
      </c>
      <c r="R183" s="11">
        <v>6517.0754773418075</v>
      </c>
      <c r="S183" s="11">
        <v>6496.9487577259761</v>
      </c>
      <c r="T183" s="11">
        <v>6477.215141826201</v>
      </c>
      <c r="U183" s="11">
        <v>6465.3829130198028</v>
      </c>
      <c r="V183" s="11">
        <v>6449.0751376835278</v>
      </c>
      <c r="W183" s="11">
        <v>6437.3327135498885</v>
      </c>
      <c r="X183" s="11">
        <v>6426.9505821682742</v>
      </c>
      <c r="Y183" s="11">
        <v>6403.888113166051</v>
      </c>
      <c r="Z183" s="11">
        <v>6389.6504779343968</v>
      </c>
      <c r="AA183" s="11">
        <v>6368.0469479419817</v>
      </c>
      <c r="AB183" s="11">
        <v>6358.1805191935755</v>
      </c>
      <c r="AC183" s="11">
        <v>6342.2980232864356</v>
      </c>
      <c r="AD183" s="11">
        <v>6317.466543810825</v>
      </c>
      <c r="AE183" s="11">
        <v>6307.2646599530062</v>
      </c>
      <c r="AF183" s="11">
        <v>6238.2012788653838</v>
      </c>
      <c r="AG183" s="11">
        <v>6205.6656355865507</v>
      </c>
      <c r="AH183" s="11">
        <v>6176.702648098606</v>
      </c>
      <c r="AI183" s="11">
        <v>6152.91655138854</v>
      </c>
      <c r="AJ183" s="11">
        <v>6131.6302231011614</v>
      </c>
      <c r="AK183" s="11">
        <v>6116.353463751957</v>
      </c>
      <c r="AL183" s="11">
        <v>6090.0252656013927</v>
      </c>
      <c r="AM183" s="11">
        <v>6078.9840182397566</v>
      </c>
      <c r="AN183" s="11">
        <v>6065.9935677520025</v>
      </c>
      <c r="AO183" s="11">
        <v>6056.9861256683489</v>
      </c>
      <c r="AP183" s="11">
        <v>6055.0068262691275</v>
      </c>
      <c r="AQ183" s="11">
        <v>6060.9138512055188</v>
      </c>
      <c r="AR183" s="11">
        <v>6060.6499275251053</v>
      </c>
      <c r="AS183" s="11">
        <v>6056.1034829417085</v>
      </c>
      <c r="AT183" s="11">
        <v>6063.8090633776274</v>
      </c>
      <c r="AU183" s="11">
        <v>6069.1793859406835</v>
      </c>
      <c r="AV183" s="11">
        <v>6062.3338439011022</v>
      </c>
      <c r="AW183" s="11">
        <v>6060.690158463658</v>
      </c>
      <c r="AX183" s="11">
        <v>6061.308699498014</v>
      </c>
      <c r="AY183" s="11">
        <v>6052.9801216566702</v>
      </c>
      <c r="AZ183" s="11">
        <v>6036.1209041986976</v>
      </c>
      <c r="BA183" s="11">
        <v>6011.1177353251105</v>
      </c>
      <c r="BB183" s="11">
        <v>5965.1708444561182</v>
      </c>
      <c r="BC183" s="11">
        <v>5892.7936829741966</v>
      </c>
      <c r="BD183" s="11">
        <v>5825.7988858502367</v>
      </c>
      <c r="BE183" s="11">
        <v>5805.5392611058851</v>
      </c>
      <c r="BF183" s="11">
        <v>5783.7902081629309</v>
      </c>
      <c r="BG183" s="11">
        <v>5748.3266745845713</v>
      </c>
      <c r="BH183" s="11">
        <v>5735.2123927282046</v>
      </c>
      <c r="BI183" s="11">
        <v>5718.9513735990113</v>
      </c>
      <c r="BJ183" s="11">
        <v>5693.4695367996974</v>
      </c>
      <c r="BK183" s="11">
        <v>5619.5964689110378</v>
      </c>
      <c r="BL183" s="11">
        <v>5383.1381924545822</v>
      </c>
      <c r="BM183" s="11">
        <v>5245.0346860384852</v>
      </c>
      <c r="BN183" s="11">
        <v>5215.8288178909088</v>
      </c>
      <c r="BO183" s="11">
        <v>5105.1708853634655</v>
      </c>
      <c r="BP183" s="11">
        <v>5096.5668112627773</v>
      </c>
      <c r="BQ183" s="11">
        <v>5006.8126643842725</v>
      </c>
      <c r="BR183" s="11">
        <v>4921.281022645916</v>
      </c>
      <c r="BS183" s="11">
        <v>4889.8871533977745</v>
      </c>
      <c r="BT183" s="11">
        <v>4839.8995412318609</v>
      </c>
      <c r="BU183" s="11">
        <v>4778.2632393962831</v>
      </c>
      <c r="BV183" s="11">
        <v>4772.5757350698577</v>
      </c>
      <c r="BW183" s="11">
        <v>4623.4239085709523</v>
      </c>
      <c r="BX183" s="11">
        <v>4536.5290603674021</v>
      </c>
      <c r="BY183" s="11">
        <v>4416.6426610376675</v>
      </c>
      <c r="BZ183" s="11">
        <v>4400.6967818147086</v>
      </c>
      <c r="CA183" s="11">
        <v>4361.9628757835872</v>
      </c>
      <c r="CB183" s="11">
        <v>4300.1295662744315</v>
      </c>
      <c r="CC183" s="11">
        <v>4180.0773679029589</v>
      </c>
      <c r="CD183" s="11">
        <v>4086.2577199306143</v>
      </c>
      <c r="CE183" s="11">
        <v>3993.0109326476882</v>
      </c>
      <c r="CF183" s="11">
        <v>3909.0025526303016</v>
      </c>
      <c r="CG183" s="11">
        <v>3714.3058555680882</v>
      </c>
      <c r="CH183" s="11">
        <v>3636.6595602234802</v>
      </c>
      <c r="CI183" s="11">
        <v>3444.8403337440654</v>
      </c>
      <c r="CJ183" s="11">
        <v>3369.9336345590118</v>
      </c>
      <c r="CK183" s="11">
        <v>3279.6973637674428</v>
      </c>
      <c r="CL183" s="11">
        <v>3251.6733717002171</v>
      </c>
      <c r="CM183" s="11">
        <v>3203.2351521684814</v>
      </c>
      <c r="CN183" s="11">
        <v>3144.2809055639309</v>
      </c>
      <c r="CO183" s="11">
        <v>3062.4855889690853</v>
      </c>
      <c r="CP183" s="11">
        <v>3009.6364971404992</v>
      </c>
      <c r="CQ183" s="11">
        <v>2813.2979550793202</v>
      </c>
      <c r="CR183" s="11">
        <v>2635.3627698837572</v>
      </c>
      <c r="CS183" s="11">
        <v>2561.2719244344271</v>
      </c>
      <c r="CT183" s="11">
        <v>2533.0327558101708</v>
      </c>
      <c r="CU183" s="11">
        <v>2491.5592216703872</v>
      </c>
      <c r="CV183" s="11">
        <v>2393.2221137209435</v>
      </c>
      <c r="CW183" s="11">
        <v>2265.6024921963185</v>
      </c>
      <c r="CX183" s="11">
        <v>2204.4085328629012</v>
      </c>
      <c r="CY183" s="11">
        <v>2147.2179073045149</v>
      </c>
      <c r="CZ183" s="11">
        <v>2095.8090281555992</v>
      </c>
      <c r="DA183" s="11">
        <v>2043.6780364554284</v>
      </c>
      <c r="DB183" s="11">
        <v>1988.1683999192942</v>
      </c>
      <c r="DC183" s="11">
        <v>1898.711423072923</v>
      </c>
      <c r="DD183" s="11">
        <v>1891.0753605245147</v>
      </c>
      <c r="DE183" s="11">
        <v>1861.3768552515162</v>
      </c>
      <c r="DF183" s="11">
        <v>1848.7605064436777</v>
      </c>
      <c r="DG183" s="11">
        <v>1799.9692955272833</v>
      </c>
      <c r="DH183" s="11">
        <v>1765.7747096518185</v>
      </c>
      <c r="DI183" s="11">
        <v>1727.5241365857451</v>
      </c>
      <c r="DJ183" s="11">
        <v>1653.9729080639606</v>
      </c>
      <c r="DK183" s="11">
        <v>1323.9457899814263</v>
      </c>
      <c r="DL183" s="11">
        <v>1250.489243997569</v>
      </c>
      <c r="DM183" s="11">
        <v>1190.0553736018444</v>
      </c>
      <c r="DN183" s="11">
        <v>1115.8543813950357</v>
      </c>
      <c r="DO183" s="11">
        <v>1094.4477303535402</v>
      </c>
      <c r="DP183" s="11">
        <v>1028.5270974303119</v>
      </c>
      <c r="DQ183" s="11">
        <v>1029.0778568726673</v>
      </c>
      <c r="DR183" s="11">
        <v>1021.7765225329205</v>
      </c>
      <c r="DS183" s="11">
        <v>1011.6510510825427</v>
      </c>
      <c r="DT183" s="11">
        <v>995.02582198986875</v>
      </c>
      <c r="DU183" s="11">
        <v>984.55086695045111</v>
      </c>
      <c r="DV183" s="11">
        <v>973.54997165884504</v>
      </c>
      <c r="DW183" s="11">
        <v>967.29696770627925</v>
      </c>
      <c r="DX183" s="11">
        <v>844.13749187391932</v>
      </c>
      <c r="DY183" s="11">
        <v>866.15826708544682</v>
      </c>
      <c r="DZ183" s="11">
        <v>841.32209724380846</v>
      </c>
      <c r="EA183" s="11">
        <v>722.61228650511418</v>
      </c>
      <c r="EB183" s="11">
        <v>698.03666493527089</v>
      </c>
      <c r="EC183" s="11">
        <v>518.75451788118721</v>
      </c>
      <c r="ED183" s="11">
        <v>450.52627717714307</v>
      </c>
      <c r="EE183" s="11">
        <v>214.70352121009375</v>
      </c>
      <c r="EF183" s="11">
        <v>28.833055647691182</v>
      </c>
      <c r="EG183" s="11">
        <v>2.3762822820572183E-9</v>
      </c>
      <c r="EH183" s="11">
        <v>128.75869299958202</v>
      </c>
      <c r="EI183" s="11">
        <v>249.25449738973037</v>
      </c>
      <c r="EJ183" s="11">
        <v>312.01261815759432</v>
      </c>
      <c r="EK183" s="11">
        <v>364.68109971688068</v>
      </c>
      <c r="EL183" s="11">
        <v>447.42464217812028</v>
      </c>
      <c r="EM183" s="11">
        <v>459.18882086101917</v>
      </c>
      <c r="EN183" s="11">
        <v>544.15628531345953</v>
      </c>
      <c r="EO183" s="11">
        <v>631.69294801166404</v>
      </c>
      <c r="EP183" s="11">
        <v>669.306693912132</v>
      </c>
      <c r="EQ183" s="11">
        <v>800.95446844592345</v>
      </c>
      <c r="ER183" s="11">
        <v>870.07332998795562</v>
      </c>
      <c r="ES183" s="11">
        <v>1003.3558648669917</v>
      </c>
      <c r="ET183" s="11">
        <v>1066.0438865324827</v>
      </c>
      <c r="EU183" s="11">
        <v>1140.5662636866191</v>
      </c>
      <c r="EV183" s="11">
        <v>1202.4456675711697</v>
      </c>
      <c r="EW183" s="11">
        <v>1270.5557299001096</v>
      </c>
      <c r="EX183" s="11">
        <v>1517.1460160086269</v>
      </c>
      <c r="EY183" s="11">
        <v>1598.6881944366289</v>
      </c>
      <c r="EZ183" s="11">
        <v>1769.5849094002638</v>
      </c>
      <c r="FA183" s="11">
        <v>1936.1941358626307</v>
      </c>
      <c r="FB183" s="11">
        <v>2019.363364988538</v>
      </c>
      <c r="FC183" s="11">
        <v>2061.0405904375002</v>
      </c>
      <c r="FD183" s="11">
        <v>2116.0510993200392</v>
      </c>
      <c r="FE183" s="11">
        <v>2240.6464895363392</v>
      </c>
      <c r="FF183" s="11">
        <v>2413.7865356562593</v>
      </c>
      <c r="FG183" s="11">
        <v>2438.6627512342984</v>
      </c>
      <c r="FH183" s="11">
        <v>2483.0427769261451</v>
      </c>
      <c r="FI183" s="11">
        <v>2564.6263079791956</v>
      </c>
      <c r="FJ183" s="11">
        <v>2609.1987270054601</v>
      </c>
      <c r="FK183" s="11">
        <v>2626.5716117402117</v>
      </c>
      <c r="FL183" s="11">
        <v>2641.5731394229842</v>
      </c>
      <c r="FM183" s="11">
        <v>2646.4686179970608</v>
      </c>
      <c r="FN183" s="11">
        <v>2678.4080396302688</v>
      </c>
      <c r="FO183" s="11">
        <v>2699.0850831986068</v>
      </c>
      <c r="FP183" s="11">
        <v>2723.0093490220684</v>
      </c>
      <c r="FQ183" s="11">
        <v>2748.3598672779776</v>
      </c>
      <c r="FR183" s="11">
        <v>2759.1548310415883</v>
      </c>
      <c r="FS183" s="11">
        <v>2803.2257302901007</v>
      </c>
      <c r="FT183" s="11">
        <v>2875.0189836857248</v>
      </c>
      <c r="FU183" s="11">
        <v>2978.5714457530403</v>
      </c>
      <c r="FV183" s="11">
        <v>3118.458459767372</v>
      </c>
      <c r="FW183" s="11">
        <v>3163.4190605724739</v>
      </c>
      <c r="FX183" s="11">
        <v>3182.2868359541617</v>
      </c>
      <c r="FY183" s="11">
        <v>3203.5040865570977</v>
      </c>
      <c r="FZ183" s="11">
        <v>3221.9183122160753</v>
      </c>
      <c r="GA183" s="11">
        <v>3250.2555230873299</v>
      </c>
      <c r="GB183" s="11">
        <v>3272.4463406080426</v>
      </c>
      <c r="GC183" s="11">
        <v>3303.8428275620176</v>
      </c>
      <c r="GD183" s="11">
        <v>3337.8455742089036</v>
      </c>
      <c r="GE183" s="11">
        <v>3362.5840337895015</v>
      </c>
      <c r="GF183" s="11">
        <v>3383.1875907734302</v>
      </c>
      <c r="GG183" s="11">
        <v>3396.238481655796</v>
      </c>
      <c r="GH183" s="11">
        <v>3409.3933265686796</v>
      </c>
      <c r="GI183" s="11">
        <v>3412.9582262704389</v>
      </c>
      <c r="GJ183" s="11">
        <v>3422.7221414480955</v>
      </c>
      <c r="GK183" s="11">
        <v>3427.9230870461724</v>
      </c>
      <c r="GL183" s="11">
        <v>3442.8616739627596</v>
      </c>
      <c r="GM183" s="11">
        <v>3428.2147503755436</v>
      </c>
      <c r="GN183" s="11">
        <v>3437.9974905451213</v>
      </c>
      <c r="GO183" s="11">
        <v>3446.3935160616466</v>
      </c>
      <c r="GP183" s="11">
        <v>3458.2651479472352</v>
      </c>
      <c r="GQ183" s="11">
        <v>3519.0729319750026</v>
      </c>
      <c r="GR183" s="11">
        <v>3641.9589903790416</v>
      </c>
      <c r="GS183" s="11">
        <v>3794.4071599402669</v>
      </c>
      <c r="GT183" s="11">
        <v>3859.6694942162576</v>
      </c>
      <c r="GU183" s="11">
        <v>3879.3532238837361</v>
      </c>
      <c r="GV183" s="11">
        <v>3904.7657010301782</v>
      </c>
      <c r="GW183" s="11">
        <v>3931.3847196720617</v>
      </c>
      <c r="GX183" s="11">
        <v>3958.5067189051019</v>
      </c>
      <c r="GY183" s="11">
        <v>3972.9388459565162</v>
      </c>
      <c r="GZ183" s="11">
        <v>4111.8104700303129</v>
      </c>
      <c r="HA183" s="11">
        <v>4131.655627904127</v>
      </c>
      <c r="HB183" s="11">
        <v>4146.7978509914192</v>
      </c>
      <c r="HC183" s="11">
        <v>4162.9781973734962</v>
      </c>
      <c r="HD183" s="11">
        <v>4174.9196713679157</v>
      </c>
      <c r="HE183" s="11">
        <v>4182.3934116624941</v>
      </c>
      <c r="HF183" s="11">
        <v>4176.8831859494921</v>
      </c>
      <c r="HG183" s="11">
        <v>4228.8202506334483</v>
      </c>
      <c r="HH183" s="11">
        <v>4240.4347986944704</v>
      </c>
      <c r="HI183" s="11">
        <v>4271.7804402139054</v>
      </c>
      <c r="HJ183" s="11">
        <v>4283.2307870029035</v>
      </c>
      <c r="HK183" s="11">
        <v>4276.3711073021559</v>
      </c>
      <c r="HL183" s="11">
        <v>4271.5342916399641</v>
      </c>
      <c r="HM183" s="11">
        <v>4229.7145921669917</v>
      </c>
      <c r="HN183" s="11">
        <v>4176.5487450502687</v>
      </c>
      <c r="HO183" s="11">
        <v>4141.3876916199888</v>
      </c>
      <c r="HP183" s="11">
        <v>4163.1344936719752</v>
      </c>
      <c r="HQ183" s="11">
        <v>4155.6906613263418</v>
      </c>
      <c r="HR183" s="11">
        <v>4072.2985573127226</v>
      </c>
      <c r="HS183" s="11">
        <v>4091.8474627937953</v>
      </c>
      <c r="HT183" s="11">
        <v>4102.377499466832</v>
      </c>
      <c r="HU183" s="11">
        <v>4069.7405533929164</v>
      </c>
      <c r="HV183" s="11">
        <v>4079.3552519223445</v>
      </c>
      <c r="HW183" s="11">
        <v>4090.6560260964361</v>
      </c>
      <c r="HX183" s="11">
        <v>4106.255354548066</v>
      </c>
      <c r="HY183" s="11">
        <v>4125.031267839041</v>
      </c>
      <c r="HZ183" s="11">
        <v>4150.7659179251386</v>
      </c>
      <c r="IA183" s="11">
        <v>4282.209038723895</v>
      </c>
      <c r="IB183" s="11">
        <v>4418.5633802367938</v>
      </c>
      <c r="IC183" s="11">
        <v>4466.9952049452813</v>
      </c>
      <c r="ID183" s="11">
        <v>4515.6093167241961</v>
      </c>
      <c r="IE183" s="11">
        <v>4559.6429039544073</v>
      </c>
      <c r="IF183" s="11">
        <v>4606.3250003899993</v>
      </c>
      <c r="IG183" s="11">
        <v>4730.1507927551102</v>
      </c>
      <c r="IH183" s="11">
        <v>4763.6462184587199</v>
      </c>
      <c r="II183" s="11">
        <v>4807.0194094874059</v>
      </c>
      <c r="IJ183" s="11">
        <v>4844.7206022482014</v>
      </c>
      <c r="IK183" s="11">
        <v>4895.8517560662185</v>
      </c>
      <c r="IL183" s="11">
        <v>4934.129565214771</v>
      </c>
      <c r="IM183" s="11">
        <v>4976.3307027306619</v>
      </c>
      <c r="IN183" s="11">
        <v>5039.2064057325342</v>
      </c>
      <c r="IO183" s="11">
        <v>5176.576983506091</v>
      </c>
      <c r="IP183" s="11">
        <v>5209.2091023117955</v>
      </c>
      <c r="IQ183" s="11">
        <v>5210.5828112199788</v>
      </c>
      <c r="IR183" s="11">
        <v>5265.4819884199687</v>
      </c>
      <c r="IS183" s="11">
        <v>5333.7177882197675</v>
      </c>
      <c r="IT183" s="11">
        <v>5373.5843321178827</v>
      </c>
      <c r="IU183" s="11">
        <v>5396.7649199430398</v>
      </c>
      <c r="IV183" s="11">
        <v>5414.3485305205868</v>
      </c>
      <c r="IW183" s="11">
        <v>5420.4392852212859</v>
      </c>
      <c r="IX183" s="11">
        <v>5431.1015036157442</v>
      </c>
      <c r="IY183" s="11">
        <v>5452.3222184967526</v>
      </c>
      <c r="IZ183" s="11">
        <v>5493.3195946062961</v>
      </c>
      <c r="JA183" s="11">
        <v>5543.605537778446</v>
      </c>
      <c r="JB183" s="11">
        <v>5635.5202795388741</v>
      </c>
      <c r="JC183" s="11">
        <v>5742.8628064309705</v>
      </c>
      <c r="JD183" s="11">
        <v>5820.920797186579</v>
      </c>
      <c r="JE183" s="11">
        <v>5838.2515962887946</v>
      </c>
      <c r="JF183" s="11">
        <v>5850.3363028337017</v>
      </c>
      <c r="JG183" s="11">
        <v>5836.5448702489557</v>
      </c>
      <c r="JH183" s="11">
        <v>5919.1564540235049</v>
      </c>
      <c r="JI183" s="11">
        <v>5982.937523647066</v>
      </c>
      <c r="JJ183" s="11">
        <v>5994.8221901415827</v>
      </c>
      <c r="JK183" s="11">
        <v>5973.0880378124066</v>
      </c>
      <c r="JL183" s="11">
        <v>6029.0327861663318</v>
      </c>
      <c r="JM183" s="11">
        <v>6028.9687603777775</v>
      </c>
      <c r="JN183" s="11">
        <v>6005.9577853684696</v>
      </c>
      <c r="JO183" s="11">
        <v>6162.9315393265215</v>
      </c>
      <c r="JP183" s="11">
        <v>6282.3184447649464</v>
      </c>
      <c r="JQ183" s="11">
        <v>6310.6637782581411</v>
      </c>
      <c r="JR183" s="11">
        <v>6354.1612611958362</v>
      </c>
      <c r="JS183" s="11">
        <v>6356.3686720796368</v>
      </c>
      <c r="JT183" s="11">
        <v>6449.7066026989924</v>
      </c>
      <c r="JU183" s="11">
        <v>6498.1168580615849</v>
      </c>
      <c r="JV183" s="11">
        <v>6474.7881798868284</v>
      </c>
      <c r="JW183" s="11">
        <v>6415.1247147947024</v>
      </c>
      <c r="JX183" s="11">
        <v>6407.9119684806137</v>
      </c>
      <c r="JY183" s="11">
        <v>6398.4406928809676</v>
      </c>
      <c r="JZ183" s="11">
        <v>6383.7411985437448</v>
      </c>
      <c r="KA183" s="11">
        <v>6372.6144093465409</v>
      </c>
      <c r="KB183" s="11">
        <v>6364.8358630388911</v>
      </c>
      <c r="KC183" s="11">
        <v>6347.9375934098134</v>
      </c>
      <c r="KD183" s="11">
        <v>6332.0182032936518</v>
      </c>
      <c r="KE183" s="11">
        <v>6331.8963542630599</v>
      </c>
      <c r="KF183" s="11">
        <v>6342.7131246256231</v>
      </c>
      <c r="KG183" s="11">
        <v>6346.8598102201177</v>
      </c>
      <c r="KH183" s="11">
        <v>6363.7369309559044</v>
      </c>
      <c r="KI183" s="11">
        <v>6365.7156280911358</v>
      </c>
      <c r="KJ183" s="11">
        <v>6387.827143685081</v>
      </c>
      <c r="KK183" s="11">
        <v>6391.1383105078194</v>
      </c>
      <c r="KL183" s="23"/>
      <c r="KM183" s="11">
        <f>SMALL(Tabela2[[#This Row],[1]:[285]],1)</f>
        <v>2.3762822820572183E-9</v>
      </c>
      <c r="KN183" s="11">
        <f>MATCH(Tabela2[[#This Row],[1° menor]],Tabela2[[#This Row],[1]:[285]],0)</f>
        <v>124</v>
      </c>
      <c r="KO18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0.18288437820938122</v>
      </c>
      <c r="KP183" s="11">
        <f>VLOOKUP(Tabela2[[#This Row],[Shape]],shape!A:D,4,0)+VLOOKUP(Tabela2[[#This Row],[Shape]]+1,shape!A:E,5,0)*Tabela2[[#This Row],[% avanc]]</f>
        <v>4031.3400182055543</v>
      </c>
      <c r="KQ183" s="15">
        <f>Tabela2[[#This Row],[8686,881807]]/Tabela2[[#Headers],[8686,881807]]</f>
        <v>0.46407216165379955</v>
      </c>
      <c r="KR183" s="11">
        <f>Tabela2[[#This Row],[8686,881807]]-KP182</f>
        <v>42.941364552889354</v>
      </c>
      <c r="KS183" s="11">
        <f>(Tabela2[[#This Row],[hora bus]]-H182)*86400</f>
        <v>45.999999437481165</v>
      </c>
      <c r="KT183" s="11">
        <f>Tabela2[[#This Row],[desloc]]/Tabela2[[#This Row],[seconds]]</f>
        <v>0.93350793647837282</v>
      </c>
      <c r="KU183" s="11">
        <f>Tabela2[[#This Row],[spd m/s]]*3.6</f>
        <v>3.3606285713221422</v>
      </c>
      <c r="KV183" s="23"/>
      <c r="KW183" s="22">
        <f t="shared" si="36"/>
        <v>0</v>
      </c>
      <c r="KX183" s="23">
        <f t="shared" si="37"/>
        <v>0</v>
      </c>
      <c r="KY183" s="23">
        <f t="shared" si="38"/>
        <v>0</v>
      </c>
      <c r="KZ183" s="23">
        <f t="shared" si="39"/>
        <v>0</v>
      </c>
      <c r="LA183" s="23">
        <f t="shared" si="40"/>
        <v>0</v>
      </c>
      <c r="LB183" s="23">
        <f t="shared" si="41"/>
        <v>0</v>
      </c>
      <c r="LC183" s="23">
        <f t="shared" si="42"/>
        <v>0</v>
      </c>
      <c r="LD183" s="23">
        <f t="shared" si="43"/>
        <v>0</v>
      </c>
      <c r="LE183" s="23">
        <f t="shared" si="44"/>
        <v>4031.3400182055543</v>
      </c>
      <c r="LF183" s="22">
        <f t="shared" si="53"/>
        <v>0</v>
      </c>
      <c r="LG183" s="23">
        <f t="shared" si="45"/>
        <v>0</v>
      </c>
      <c r="LH183" s="23">
        <f t="shared" si="46"/>
        <v>0</v>
      </c>
      <c r="LI183" s="23">
        <f t="shared" si="47"/>
        <v>4031.3400182055543</v>
      </c>
      <c r="LJ183" s="23">
        <f t="shared" si="48"/>
        <v>8544.8116110658502</v>
      </c>
      <c r="LK183" s="23">
        <f t="shared" si="49"/>
        <v>0</v>
      </c>
      <c r="LL183" s="23">
        <f t="shared" si="50"/>
        <v>22</v>
      </c>
      <c r="LM183" s="23">
        <f t="shared" si="51"/>
        <v>0</v>
      </c>
      <c r="LN183" s="23">
        <f t="shared" si="52"/>
        <v>0</v>
      </c>
    </row>
    <row r="184" spans="1:326" x14ac:dyDescent="0.25">
      <c r="A184" s="22">
        <v>183</v>
      </c>
      <c r="B184" s="22">
        <v>1</v>
      </c>
      <c r="C184" s="23" t="s">
        <v>1491</v>
      </c>
      <c r="D184" s="22">
        <v>332</v>
      </c>
      <c r="E184" s="24">
        <v>0.93958333333333333</v>
      </c>
      <c r="F184" s="23" t="s">
        <v>721</v>
      </c>
      <c r="G184" s="23" t="b">
        <v>1</v>
      </c>
      <c r="H184" s="25">
        <v>43538.939675925925</v>
      </c>
      <c r="I184" s="26" t="s">
        <v>788</v>
      </c>
      <c r="J184" s="23" t="s">
        <v>789</v>
      </c>
      <c r="K184" s="11">
        <f>IF(AND(Tabela2[[#This Row],[hora bus]]=H183,Tabela2[[#This Row],[lat bus]]=I183,Tabela2[[#This Row],[lon bus]]=J183),1,0)</f>
        <v>0</v>
      </c>
      <c r="L184" s="23"/>
      <c r="M184" s="11">
        <v>363</v>
      </c>
      <c r="N184" s="11">
        <v>6751.5415372620009</v>
      </c>
      <c r="O184" s="11">
        <v>6744.9302481469795</v>
      </c>
      <c r="P184" s="11">
        <v>6735.6498988675539</v>
      </c>
      <c r="Q184" s="11">
        <v>6677.6153641545152</v>
      </c>
      <c r="R184" s="11">
        <v>6591.7936569196754</v>
      </c>
      <c r="S184" s="11">
        <v>6571.7275257553492</v>
      </c>
      <c r="T184" s="11">
        <v>6551.9877084283862</v>
      </c>
      <c r="U184" s="11">
        <v>6540.1319674929055</v>
      </c>
      <c r="V184" s="11">
        <v>6523.7823568268768</v>
      </c>
      <c r="W184" s="11">
        <v>6511.9822707456988</v>
      </c>
      <c r="X184" s="11">
        <v>6501.5423032329882</v>
      </c>
      <c r="Y184" s="11">
        <v>6478.3872778140194</v>
      </c>
      <c r="Z184" s="11">
        <v>6464.0389859258339</v>
      </c>
      <c r="AA184" s="11">
        <v>6442.3451562528835</v>
      </c>
      <c r="AB184" s="11">
        <v>6432.4205385902815</v>
      </c>
      <c r="AC184" s="11">
        <v>6416.5040076936011</v>
      </c>
      <c r="AD184" s="11">
        <v>6391.662395595723</v>
      </c>
      <c r="AE184" s="11">
        <v>6381.471486474401</v>
      </c>
      <c r="AF184" s="11">
        <v>6312.5362076059273</v>
      </c>
      <c r="AG184" s="11">
        <v>6280.1964428733918</v>
      </c>
      <c r="AH184" s="11">
        <v>6251.3350266607376</v>
      </c>
      <c r="AI184" s="11">
        <v>6227.6055834468261</v>
      </c>
      <c r="AJ184" s="11">
        <v>6206.3635983391096</v>
      </c>
      <c r="AK184" s="11">
        <v>6191.1220210548354</v>
      </c>
      <c r="AL184" s="11">
        <v>6164.8338025365447</v>
      </c>
      <c r="AM184" s="11">
        <v>6153.833951243354</v>
      </c>
      <c r="AN184" s="11">
        <v>6140.9051280961676</v>
      </c>
      <c r="AO184" s="11">
        <v>6132.0125369317939</v>
      </c>
      <c r="AP184" s="11">
        <v>6130.1772058121696</v>
      </c>
      <c r="AQ184" s="11">
        <v>6136.1921177038521</v>
      </c>
      <c r="AR184" s="11">
        <v>6136.001654131539</v>
      </c>
      <c r="AS184" s="11">
        <v>6131.5772562714192</v>
      </c>
      <c r="AT184" s="11">
        <v>6139.4150530415091</v>
      </c>
      <c r="AU184" s="11">
        <v>6144.8604660314486</v>
      </c>
      <c r="AV184" s="11">
        <v>6138.1284666032579</v>
      </c>
      <c r="AW184" s="11">
        <v>6136.6850818431139</v>
      </c>
      <c r="AX184" s="11">
        <v>6137.5098618434495</v>
      </c>
      <c r="AY184" s="11">
        <v>6129.3464542607808</v>
      </c>
      <c r="AZ184" s="11">
        <v>6112.6299846110451</v>
      </c>
      <c r="BA184" s="11">
        <v>6087.7668307406666</v>
      </c>
      <c r="BB184" s="11">
        <v>6041.9703330404618</v>
      </c>
      <c r="BC184" s="11">
        <v>5969.6651312086442</v>
      </c>
      <c r="BD184" s="11">
        <v>5902.7041221364489</v>
      </c>
      <c r="BE184" s="11">
        <v>5882.5293030718422</v>
      </c>
      <c r="BF184" s="11">
        <v>5860.8855288938303</v>
      </c>
      <c r="BG184" s="11">
        <v>5825.5940666182614</v>
      </c>
      <c r="BH184" s="11">
        <v>5812.6515560391999</v>
      </c>
      <c r="BI184" s="11">
        <v>5796.5050698503574</v>
      </c>
      <c r="BJ184" s="11">
        <v>5771.1425768928138</v>
      </c>
      <c r="BK184" s="11">
        <v>5697.4800216348094</v>
      </c>
      <c r="BL184" s="11">
        <v>5461.6468543511073</v>
      </c>
      <c r="BM184" s="11">
        <v>5324.3680521594433</v>
      </c>
      <c r="BN184" s="11">
        <v>5295.6058503017175</v>
      </c>
      <c r="BO184" s="11">
        <v>5185.288385739902</v>
      </c>
      <c r="BP184" s="11">
        <v>5176.9666556501734</v>
      </c>
      <c r="BQ184" s="11">
        <v>5087.4285576365819</v>
      </c>
      <c r="BR184" s="11">
        <v>5002.2313153106488</v>
      </c>
      <c r="BS184" s="11">
        <v>4971.0477912205661</v>
      </c>
      <c r="BT184" s="11">
        <v>4921.1443027447676</v>
      </c>
      <c r="BU184" s="11">
        <v>4859.8620646683494</v>
      </c>
      <c r="BV184" s="11">
        <v>4854.7808120117597</v>
      </c>
      <c r="BW184" s="11">
        <v>4705.6039487948756</v>
      </c>
      <c r="BX184" s="11">
        <v>4618.1900828374764</v>
      </c>
      <c r="BY184" s="11">
        <v>4497.8094590596611</v>
      </c>
      <c r="BZ184" s="11">
        <v>4481.4868908473327</v>
      </c>
      <c r="CA184" s="11">
        <v>4442.6344968240774</v>
      </c>
      <c r="CB184" s="11">
        <v>4380.7330636870283</v>
      </c>
      <c r="CC184" s="11">
        <v>4260.5938084805093</v>
      </c>
      <c r="CD184" s="11">
        <v>4166.6932592365902</v>
      </c>
      <c r="CE184" s="11">
        <v>4073.4292496155153</v>
      </c>
      <c r="CF184" s="11">
        <v>3989.44879995887</v>
      </c>
      <c r="CG184" s="11">
        <v>3794.7999740452165</v>
      </c>
      <c r="CH184" s="11">
        <v>3717.1923428203031</v>
      </c>
      <c r="CI184" s="11">
        <v>3525.4182241436515</v>
      </c>
      <c r="CJ184" s="11">
        <v>3450.5694397513139</v>
      </c>
      <c r="CK184" s="11">
        <v>3360.3478514754547</v>
      </c>
      <c r="CL184" s="11">
        <v>3332.3255841965292</v>
      </c>
      <c r="CM184" s="11">
        <v>3283.909156796813</v>
      </c>
      <c r="CN184" s="11">
        <v>3224.9790333822625</v>
      </c>
      <c r="CO184" s="11">
        <v>3143.1925348404402</v>
      </c>
      <c r="CP184" s="11">
        <v>3090.3633572093968</v>
      </c>
      <c r="CQ184" s="11">
        <v>2894.1128457856012</v>
      </c>
      <c r="CR184" s="11">
        <v>2716.3109659222796</v>
      </c>
      <c r="CS184" s="11">
        <v>2642.290624884602</v>
      </c>
      <c r="CT184" s="11">
        <v>2614.0612887837374</v>
      </c>
      <c r="CU184" s="11">
        <v>2572.5932344563689</v>
      </c>
      <c r="CV184" s="11">
        <v>2474.2964044300506</v>
      </c>
      <c r="CW184" s="11">
        <v>2346.7587188284251</v>
      </c>
      <c r="CX184" s="11">
        <v>2285.6311138167343</v>
      </c>
      <c r="CY184" s="11">
        <v>2228.4714198084248</v>
      </c>
      <c r="CZ184" s="11">
        <v>2177.0304612095715</v>
      </c>
      <c r="DA184" s="11">
        <v>2124.79807001166</v>
      </c>
      <c r="DB184" s="11">
        <v>2069.071054624259</v>
      </c>
      <c r="DC184" s="11">
        <v>1979.1516067373941</v>
      </c>
      <c r="DD184" s="11">
        <v>1971.1666344869593</v>
      </c>
      <c r="DE184" s="11">
        <v>1941.3171311429705</v>
      </c>
      <c r="DF184" s="11">
        <v>1928.5146360562319</v>
      </c>
      <c r="DG184" s="11">
        <v>1879.3421018615629</v>
      </c>
      <c r="DH184" s="11">
        <v>1844.4183145547481</v>
      </c>
      <c r="DI184" s="11">
        <v>1805.2220513626191</v>
      </c>
      <c r="DJ184" s="11">
        <v>1731.714318337423</v>
      </c>
      <c r="DK184" s="11">
        <v>1404.5324636112866</v>
      </c>
      <c r="DL184" s="11">
        <v>1334.0126266990662</v>
      </c>
      <c r="DM184" s="11">
        <v>1274.5738838024158</v>
      </c>
      <c r="DN184" s="11">
        <v>1200.9820495536085</v>
      </c>
      <c r="DO184" s="11">
        <v>1179.9363266788157</v>
      </c>
      <c r="DP184" s="11">
        <v>1114.2448407945217</v>
      </c>
      <c r="DQ184" s="11">
        <v>1114.9404801112155</v>
      </c>
      <c r="DR184" s="11">
        <v>1107.6520818821427</v>
      </c>
      <c r="DS184" s="11">
        <v>1097.532168760677</v>
      </c>
      <c r="DT184" s="11">
        <v>1080.9081574482964</v>
      </c>
      <c r="DU184" s="11">
        <v>1070.4300392086795</v>
      </c>
      <c r="DV184" s="11">
        <v>1059.4165422888138</v>
      </c>
      <c r="DW184" s="11">
        <v>1053.1301669365546</v>
      </c>
      <c r="DX184" s="11">
        <v>929.15906845394579</v>
      </c>
      <c r="DY184" s="11">
        <v>950.13944980283497</v>
      </c>
      <c r="DZ184" s="11">
        <v>924.5757743254934</v>
      </c>
      <c r="EA184" s="11">
        <v>806.17021215587215</v>
      </c>
      <c r="EB184" s="11">
        <v>782.49144485515615</v>
      </c>
      <c r="EC184" s="11">
        <v>603.89208518245096</v>
      </c>
      <c r="ED184" s="11">
        <v>536.31862298624628</v>
      </c>
      <c r="EE184" s="11">
        <v>300.585765381871</v>
      </c>
      <c r="EF184" s="11">
        <v>114.71586036201076</v>
      </c>
      <c r="EG184" s="11">
        <v>3.9020164877001662E-10</v>
      </c>
      <c r="EH184" s="11">
        <v>42.90812420444469</v>
      </c>
      <c r="EI184" s="11">
        <v>163.50671668115154</v>
      </c>
      <c r="EJ184" s="11">
        <v>226.54350718598207</v>
      </c>
      <c r="EK184" s="11">
        <v>279.12392213942849</v>
      </c>
      <c r="EL184" s="11">
        <v>361.56513762121961</v>
      </c>
      <c r="EM184" s="11">
        <v>373.31901333912089</v>
      </c>
      <c r="EN184" s="11">
        <v>458.28931368334162</v>
      </c>
      <c r="EO184" s="11">
        <v>545.87967979450377</v>
      </c>
      <c r="EP184" s="11">
        <v>583.87391501108004</v>
      </c>
      <c r="EQ184" s="11">
        <v>716.1033440618022</v>
      </c>
      <c r="ER184" s="11">
        <v>785.90081577548119</v>
      </c>
      <c r="ES184" s="11">
        <v>919.78149348249224</v>
      </c>
      <c r="ET184" s="11">
        <v>982.81821236989811</v>
      </c>
      <c r="EU184" s="11">
        <v>1057.6877187387277</v>
      </c>
      <c r="EV184" s="11">
        <v>1119.908268963952</v>
      </c>
      <c r="EW184" s="11">
        <v>1188.6819776603254</v>
      </c>
      <c r="EX184" s="11">
        <v>1435.9024221662248</v>
      </c>
      <c r="EY184" s="11">
        <v>1517.8473332616741</v>
      </c>
      <c r="EZ184" s="11">
        <v>1689.212420766466</v>
      </c>
      <c r="FA184" s="11">
        <v>1856.0047754881452</v>
      </c>
      <c r="FB184" s="11">
        <v>1939.1319006890765</v>
      </c>
      <c r="FC184" s="11">
        <v>1980.7690457727954</v>
      </c>
      <c r="FD184" s="11">
        <v>2035.7004840693296</v>
      </c>
      <c r="FE184" s="11">
        <v>2160.1370475765725</v>
      </c>
      <c r="FF184" s="11">
        <v>2333.1673647977232</v>
      </c>
      <c r="FG184" s="11">
        <v>2358.0225409353952</v>
      </c>
      <c r="FH184" s="11">
        <v>2402.3155944815253</v>
      </c>
      <c r="FI184" s="11">
        <v>2483.8663011135109</v>
      </c>
      <c r="FJ184" s="11">
        <v>2528.5266430158658</v>
      </c>
      <c r="FK184" s="11">
        <v>2546.0060318599567</v>
      </c>
      <c r="FL184" s="11">
        <v>2561.1189583254791</v>
      </c>
      <c r="FM184" s="11">
        <v>2566.2732108164882</v>
      </c>
      <c r="FN184" s="11">
        <v>2598.5282151298929</v>
      </c>
      <c r="FO184" s="11">
        <v>2619.4181446723037</v>
      </c>
      <c r="FP184" s="11">
        <v>2643.5368418900448</v>
      </c>
      <c r="FQ184" s="11">
        <v>2669.0245852711528</v>
      </c>
      <c r="FR184" s="11">
        <v>2680.0054959207305</v>
      </c>
      <c r="FS184" s="11">
        <v>2724.3149875579702</v>
      </c>
      <c r="FT184" s="11">
        <v>2796.232421524096</v>
      </c>
      <c r="FU184" s="11">
        <v>2899.6865845992752</v>
      </c>
      <c r="FV184" s="11">
        <v>3039.2701321068434</v>
      </c>
      <c r="FW184" s="11">
        <v>3083.9323196678438</v>
      </c>
      <c r="FX184" s="11">
        <v>3102.5672946629406</v>
      </c>
      <c r="FY184" s="11">
        <v>3123.5914110778203</v>
      </c>
      <c r="FZ184" s="11">
        <v>3141.8580635050494</v>
      </c>
      <c r="GA184" s="11">
        <v>3170.0989517991538</v>
      </c>
      <c r="GB184" s="11">
        <v>3192.2405837146393</v>
      </c>
      <c r="GC184" s="11">
        <v>3223.625945394981</v>
      </c>
      <c r="GD184" s="11">
        <v>3257.6453576700937</v>
      </c>
      <c r="GE184" s="11">
        <v>3282.3988940576273</v>
      </c>
      <c r="GF184" s="11">
        <v>3303.0146343205752</v>
      </c>
      <c r="GG184" s="11">
        <v>3316.0391162508668</v>
      </c>
      <c r="GH184" s="11">
        <v>3329.1523325444136</v>
      </c>
      <c r="GI184" s="11">
        <v>3332.6512133958804</v>
      </c>
      <c r="GJ184" s="11">
        <v>3342.2730578082792</v>
      </c>
      <c r="GK184" s="11">
        <v>3347.26498691903</v>
      </c>
      <c r="GL184" s="11">
        <v>3362.070672930904</v>
      </c>
      <c r="GM184" s="11">
        <v>3347.2646800607567</v>
      </c>
      <c r="GN184" s="11">
        <v>3356.8012458569133</v>
      </c>
      <c r="GO184" s="11">
        <v>3364.9803600779542</v>
      </c>
      <c r="GP184" s="11">
        <v>3376.4958032079207</v>
      </c>
      <c r="GQ184" s="11">
        <v>3436.8089666476753</v>
      </c>
      <c r="GR184" s="11">
        <v>3559.2113900898707</v>
      </c>
      <c r="GS184" s="11">
        <v>3711.3444950598741</v>
      </c>
      <c r="GT184" s="11">
        <v>3776.4946222862363</v>
      </c>
      <c r="GU184" s="11">
        <v>3796.1453849429963</v>
      </c>
      <c r="GV184" s="11">
        <v>3821.5540322195939</v>
      </c>
      <c r="GW184" s="11">
        <v>3848.1901910076958</v>
      </c>
      <c r="GX184" s="11">
        <v>3875.3474369516584</v>
      </c>
      <c r="GY184" s="11">
        <v>3890.0257616507042</v>
      </c>
      <c r="GZ184" s="11">
        <v>4029.1548815769906</v>
      </c>
      <c r="HA184" s="11">
        <v>4049.0536922746724</v>
      </c>
      <c r="HB184" s="11">
        <v>4064.2235088730399</v>
      </c>
      <c r="HC184" s="11">
        <v>4080.4191428904364</v>
      </c>
      <c r="HD184" s="11">
        <v>4092.3734985642659</v>
      </c>
      <c r="HE184" s="11">
        <v>4099.8767149922342</v>
      </c>
      <c r="HF184" s="11">
        <v>4094.071069082745</v>
      </c>
      <c r="HG184" s="11">
        <v>4145.4911586879707</v>
      </c>
      <c r="HH184" s="11">
        <v>4156.7173094054697</v>
      </c>
      <c r="HI184" s="11">
        <v>4187.7832077157836</v>
      </c>
      <c r="HJ184" s="11">
        <v>4199.0841873741092</v>
      </c>
      <c r="HK184" s="11">
        <v>4192.076078328796</v>
      </c>
      <c r="HL184" s="11">
        <v>4187.0774034556134</v>
      </c>
      <c r="HM184" s="11">
        <v>4145.04830451818</v>
      </c>
      <c r="HN184" s="11">
        <v>4091.5869062416796</v>
      </c>
      <c r="HO184" s="11">
        <v>4056.1392588036424</v>
      </c>
      <c r="HP184" s="11">
        <v>4077.7352022978644</v>
      </c>
      <c r="HQ184" s="11">
        <v>4070.2423187299737</v>
      </c>
      <c r="HR184" s="11">
        <v>3986.7085310778202</v>
      </c>
      <c r="HS184" s="11">
        <v>4006.1090511337616</v>
      </c>
      <c r="HT184" s="11">
        <v>4016.5998337814281</v>
      </c>
      <c r="HU184" s="11">
        <v>3983.9273512469967</v>
      </c>
      <c r="HV184" s="11">
        <v>3993.5034602833198</v>
      </c>
      <c r="HW184" s="11">
        <v>4004.7869276968531</v>
      </c>
      <c r="HX184" s="11">
        <v>4020.377008705786</v>
      </c>
      <c r="HY184" s="11">
        <v>4039.1494574799044</v>
      </c>
      <c r="HZ184" s="11">
        <v>4064.9002931730456</v>
      </c>
      <c r="IA184" s="11">
        <v>4196.3984523766867</v>
      </c>
      <c r="IB184" s="11">
        <v>4332.8088852942283</v>
      </c>
      <c r="IC184" s="11">
        <v>4381.2784255429933</v>
      </c>
      <c r="ID184" s="11">
        <v>4429.932702263859</v>
      </c>
      <c r="IE184" s="11">
        <v>4474.0091369136089</v>
      </c>
      <c r="IF184" s="11">
        <v>4520.7695914413562</v>
      </c>
      <c r="IG184" s="11">
        <v>4644.6629943340158</v>
      </c>
      <c r="IH184" s="11">
        <v>4678.1823428949701</v>
      </c>
      <c r="II184" s="11">
        <v>4721.5748829568574</v>
      </c>
      <c r="IJ184" s="11">
        <v>4759.2865562952866</v>
      </c>
      <c r="IK184" s="11">
        <v>4810.4149793080633</v>
      </c>
      <c r="IL184" s="11">
        <v>4848.6841134151255</v>
      </c>
      <c r="IM184" s="11">
        <v>4890.8748488871461</v>
      </c>
      <c r="IN184" s="11">
        <v>4953.7309898046478</v>
      </c>
      <c r="IO184" s="11">
        <v>5091.0905045363415</v>
      </c>
      <c r="IP184" s="11">
        <v>5123.723870093896</v>
      </c>
      <c r="IQ184" s="11">
        <v>5125.1033250132232</v>
      </c>
      <c r="IR184" s="11">
        <v>5180.0190655973929</v>
      </c>
      <c r="IS184" s="11">
        <v>5248.2712216828131</v>
      </c>
      <c r="IT184" s="11">
        <v>5288.1452688069776</v>
      </c>
      <c r="IU184" s="11">
        <v>5311.3300050640446</v>
      </c>
      <c r="IV184" s="11">
        <v>5328.9163391108614</v>
      </c>
      <c r="IW184" s="11">
        <v>5335.0084384306319</v>
      </c>
      <c r="IX184" s="11">
        <v>5345.6717277321277</v>
      </c>
      <c r="IY184" s="11">
        <v>5366.8927689185293</v>
      </c>
      <c r="IZ184" s="11">
        <v>5407.8907247737352</v>
      </c>
      <c r="JA184" s="11">
        <v>5458.1765871003472</v>
      </c>
      <c r="JB184" s="11">
        <v>5550.0827223460692</v>
      </c>
      <c r="JC184" s="11">
        <v>5657.3998477293935</v>
      </c>
      <c r="JD184" s="11">
        <v>5735.4313090248861</v>
      </c>
      <c r="JE184" s="11">
        <v>5752.7445679946877</v>
      </c>
      <c r="JF184" s="11">
        <v>5764.8116027187652</v>
      </c>
      <c r="JG184" s="11">
        <v>5750.9473207448791</v>
      </c>
      <c r="JH184" s="11">
        <v>5833.5425433987975</v>
      </c>
      <c r="JI184" s="11">
        <v>5897.3818945637086</v>
      </c>
      <c r="JJ184" s="11">
        <v>5909.2798041007036</v>
      </c>
      <c r="JK184" s="11">
        <v>5887.5993568934791</v>
      </c>
      <c r="JL184" s="11">
        <v>5943.598803789997</v>
      </c>
      <c r="JM184" s="11">
        <v>5943.5514300303712</v>
      </c>
      <c r="JN184" s="11">
        <v>5920.6994534025989</v>
      </c>
      <c r="JO184" s="11">
        <v>6077.9318062625953</v>
      </c>
      <c r="JP184" s="11">
        <v>6197.4605647283197</v>
      </c>
      <c r="JQ184" s="11">
        <v>6225.8841508987207</v>
      </c>
      <c r="JR184" s="11">
        <v>6269.3447284913536</v>
      </c>
      <c r="JS184" s="11">
        <v>6271.3138022841658</v>
      </c>
      <c r="JT184" s="11">
        <v>6364.4265095181727</v>
      </c>
      <c r="JU184" s="11">
        <v>6412.7694247691743</v>
      </c>
      <c r="JV184" s="11">
        <v>6389.4539076996807</v>
      </c>
      <c r="JW184" s="11">
        <v>6329.7546086063003</v>
      </c>
      <c r="JX184" s="11">
        <v>6322.4839296832488</v>
      </c>
      <c r="JY184" s="11">
        <v>6312.9881731465921</v>
      </c>
      <c r="JZ184" s="11">
        <v>6298.2672891447073</v>
      </c>
      <c r="KA184" s="11">
        <v>6287.1195394011575</v>
      </c>
      <c r="KB184" s="11">
        <v>6279.3249916724153</v>
      </c>
      <c r="KC184" s="11">
        <v>6262.4081401028261</v>
      </c>
      <c r="KD184" s="11">
        <v>6246.4863100822877</v>
      </c>
      <c r="KE184" s="11">
        <v>6246.3817341728127</v>
      </c>
      <c r="KF184" s="11">
        <v>6257.2115234540652</v>
      </c>
      <c r="KG184" s="11">
        <v>6261.3751746964099</v>
      </c>
      <c r="KH184" s="11">
        <v>6278.2687619382332</v>
      </c>
      <c r="KI184" s="11">
        <v>6280.2672785087234</v>
      </c>
      <c r="KJ184" s="11">
        <v>6302.3968886036182</v>
      </c>
      <c r="KK184" s="11">
        <v>6305.7145223123198</v>
      </c>
      <c r="KL184" s="23"/>
      <c r="KM184" s="11">
        <f>SMALL(Tabela2[[#This Row],[1]:[285]],1)</f>
        <v>3.9020164877001662E-10</v>
      </c>
      <c r="KN184" s="11">
        <f>MATCH(Tabela2[[#This Row],[1° menor]],Tabela2[[#This Row],[1]:[285]],0)</f>
        <v>124</v>
      </c>
      <c r="KO18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0.72762800615820267</v>
      </c>
      <c r="KP184" s="11">
        <f>VLOOKUP(Tabela2[[#This Row],[Shape]],shape!A:D,4,0)+VLOOKUP(Tabela2[[#This Row],[Shape]]+1,shape!A:E,5,0)*Tabela2[[#This Row],[% avanc]]</f>
        <v>4074.2814205620571</v>
      </c>
      <c r="KQ184" s="15">
        <f>Tabela2[[#This Row],[8686,881807]]/Tabela2[[#Headers],[8686,881807]]</f>
        <v>0.4690154086451308</v>
      </c>
      <c r="KR184" s="11">
        <f>Tabela2[[#This Row],[8686,881807]]-KP183</f>
        <v>42.941402356502749</v>
      </c>
      <c r="KS184" s="11">
        <f>(Tabela2[[#This Row],[hora bus]]-H183)*86400</f>
        <v>44.000000227242708</v>
      </c>
      <c r="KT184" s="11">
        <f>Tabela2[[#This Row],[desloc]]/Tabela2[[#This Row],[seconds]]</f>
        <v>0.97594095760743826</v>
      </c>
      <c r="KU184" s="11">
        <f>Tabela2[[#This Row],[spd m/s]]*3.6</f>
        <v>3.5133874473867777</v>
      </c>
      <c r="KV184" s="23"/>
      <c r="KW184" s="22">
        <f t="shared" si="36"/>
        <v>0</v>
      </c>
      <c r="KX184" s="23">
        <f t="shared" si="37"/>
        <v>0</v>
      </c>
      <c r="KY184" s="23">
        <f t="shared" si="38"/>
        <v>0</v>
      </c>
      <c r="KZ184" s="23">
        <f t="shared" si="39"/>
        <v>0</v>
      </c>
      <c r="LA184" s="23">
        <f t="shared" si="40"/>
        <v>0</v>
      </c>
      <c r="LB184" s="23">
        <f t="shared" si="41"/>
        <v>0</v>
      </c>
      <c r="LC184" s="23">
        <f t="shared" si="42"/>
        <v>0</v>
      </c>
      <c r="LD184" s="23">
        <f t="shared" si="43"/>
        <v>0</v>
      </c>
      <c r="LE184" s="23">
        <f t="shared" si="44"/>
        <v>4074.2814205620571</v>
      </c>
      <c r="LF184" s="22">
        <f t="shared" si="53"/>
        <v>0</v>
      </c>
      <c r="LG184" s="23">
        <f t="shared" si="45"/>
        <v>0</v>
      </c>
      <c r="LH184" s="23">
        <f t="shared" si="46"/>
        <v>0</v>
      </c>
      <c r="LI184" s="23">
        <f t="shared" si="47"/>
        <v>4074.2814205620571</v>
      </c>
      <c r="LJ184" s="23">
        <f t="shared" si="48"/>
        <v>8544.8116110658502</v>
      </c>
      <c r="LK184" s="23">
        <f t="shared" si="49"/>
        <v>0</v>
      </c>
      <c r="LL184" s="23">
        <f t="shared" si="50"/>
        <v>21</v>
      </c>
      <c r="LM184" s="23">
        <f t="shared" si="51"/>
        <v>0</v>
      </c>
      <c r="LN184" s="23">
        <f t="shared" si="52"/>
        <v>0</v>
      </c>
    </row>
    <row r="185" spans="1:326" x14ac:dyDescent="0.25">
      <c r="A185" s="22">
        <v>185</v>
      </c>
      <c r="B185" s="22">
        <v>1</v>
      </c>
      <c r="C185" s="23" t="s">
        <v>1493</v>
      </c>
      <c r="D185" s="22">
        <v>332</v>
      </c>
      <c r="E185" s="24">
        <v>0.94027777777777777</v>
      </c>
      <c r="F185" s="23" t="s">
        <v>721</v>
      </c>
      <c r="G185" s="23" t="b">
        <v>1</v>
      </c>
      <c r="H185" s="25">
        <v>43538.940266203703</v>
      </c>
      <c r="I185" s="26" t="s">
        <v>198</v>
      </c>
      <c r="J185" s="23" t="s">
        <v>199</v>
      </c>
      <c r="K185" s="11">
        <f>IF(AND(Tabela2[[#This Row],[hora bus]]=H184,Tabela2[[#This Row],[lat bus]]=I184,Tabela2[[#This Row],[lon bus]]=J184),1,0)</f>
        <v>0</v>
      </c>
      <c r="L185" s="23"/>
      <c r="M185" s="11">
        <v>365</v>
      </c>
      <c r="N185" s="11">
        <v>6871.0753600425769</v>
      </c>
      <c r="O185" s="11">
        <v>6864.4134892739912</v>
      </c>
      <c r="P185" s="11">
        <v>6855.0771257672477</v>
      </c>
      <c r="Q185" s="11">
        <v>6796.9567679174652</v>
      </c>
      <c r="R185" s="11">
        <v>6711.1622201409418</v>
      </c>
      <c r="S185" s="11">
        <v>6691.1839552764259</v>
      </c>
      <c r="T185" s="11">
        <v>6671.4369312258732</v>
      </c>
      <c r="U185" s="11">
        <v>6659.5496186513028</v>
      </c>
      <c r="V185" s="11">
        <v>6643.1428398453527</v>
      </c>
      <c r="W185" s="11">
        <v>6631.2635842804766</v>
      </c>
      <c r="X185" s="11">
        <v>6620.7440092734741</v>
      </c>
      <c r="Y185" s="11">
        <v>6597.4614276391485</v>
      </c>
      <c r="Z185" s="11">
        <v>6582.9605594797167</v>
      </c>
      <c r="AA185" s="11">
        <v>6561.1424998315606</v>
      </c>
      <c r="AB185" s="11">
        <v>6551.1381721324969</v>
      </c>
      <c r="AC185" s="11">
        <v>6535.1752906075189</v>
      </c>
      <c r="AD185" s="11">
        <v>6510.3211465080958</v>
      </c>
      <c r="AE185" s="11">
        <v>6500.1468801351284</v>
      </c>
      <c r="AF185" s="11">
        <v>6431.3926263979602</v>
      </c>
      <c r="AG185" s="11">
        <v>6399.3289636627042</v>
      </c>
      <c r="AH185" s="11">
        <v>6370.6111360840268</v>
      </c>
      <c r="AI185" s="11">
        <v>6346.9624425306865</v>
      </c>
      <c r="AJ185" s="11">
        <v>6325.7837334664391</v>
      </c>
      <c r="AK185" s="11">
        <v>6310.5923777480375</v>
      </c>
      <c r="AL185" s="11">
        <v>6284.3612053401848</v>
      </c>
      <c r="AM185" s="11">
        <v>6273.4201827021025</v>
      </c>
      <c r="AN185" s="11">
        <v>6260.5775760412744</v>
      </c>
      <c r="AO185" s="11">
        <v>6251.8445623275111</v>
      </c>
      <c r="AP185" s="11">
        <v>6250.2085849058185</v>
      </c>
      <c r="AQ185" s="11">
        <v>6256.3727032387806</v>
      </c>
      <c r="AR185" s="11">
        <v>6256.2837418966001</v>
      </c>
      <c r="AS185" s="11">
        <v>6252.0277825094918</v>
      </c>
      <c r="AT185" s="11">
        <v>6260.0479287152839</v>
      </c>
      <c r="AU185" s="11">
        <v>6265.596827465185</v>
      </c>
      <c r="AV185" s="11">
        <v>6259.0211903303798</v>
      </c>
      <c r="AW185" s="11">
        <v>6257.8536160838066</v>
      </c>
      <c r="AX185" s="11">
        <v>6258.9623656439835</v>
      </c>
      <c r="AY185" s="11">
        <v>6251.0266571419024</v>
      </c>
      <c r="AZ185" s="11">
        <v>6234.507288117964</v>
      </c>
      <c r="BA185" s="11">
        <v>6209.8376642622534</v>
      </c>
      <c r="BB185" s="11">
        <v>6164.2496452061814</v>
      </c>
      <c r="BC185" s="11">
        <v>6092.0470503172874</v>
      </c>
      <c r="BD185" s="11">
        <v>6025.1370141805392</v>
      </c>
      <c r="BE185" s="11">
        <v>6005.0810194671312</v>
      </c>
      <c r="BF185" s="11">
        <v>5983.5823251653828</v>
      </c>
      <c r="BG185" s="11">
        <v>5948.5273134818672</v>
      </c>
      <c r="BH185" s="11">
        <v>5935.8204445015463</v>
      </c>
      <c r="BI185" s="11">
        <v>5919.8309122499941</v>
      </c>
      <c r="BJ185" s="11">
        <v>5894.6320243993032</v>
      </c>
      <c r="BK185" s="11">
        <v>5821.2581957472157</v>
      </c>
      <c r="BL185" s="11">
        <v>5586.2776141729046</v>
      </c>
      <c r="BM185" s="11">
        <v>5450.1167333859385</v>
      </c>
      <c r="BN185" s="11">
        <v>5421.9513925250803</v>
      </c>
      <c r="BO185" s="11">
        <v>5312.08832387656</v>
      </c>
      <c r="BP185" s="11">
        <v>5304.1426448603806</v>
      </c>
      <c r="BQ185" s="11">
        <v>5214.890597091985</v>
      </c>
      <c r="BR185" s="11">
        <v>5130.1347019565992</v>
      </c>
      <c r="BS185" s="11">
        <v>5099.2280800274193</v>
      </c>
      <c r="BT185" s="11">
        <v>5049.4358215684288</v>
      </c>
      <c r="BU185" s="11">
        <v>4988.6107661509059</v>
      </c>
      <c r="BV185" s="11">
        <v>4984.3045654653715</v>
      </c>
      <c r="BW185" s="11">
        <v>4835.0997933795734</v>
      </c>
      <c r="BX185" s="11">
        <v>4747.0307178513594</v>
      </c>
      <c r="BY185" s="11">
        <v>4626.018999586222</v>
      </c>
      <c r="BZ185" s="11">
        <v>4609.2130544338006</v>
      </c>
      <c r="CA185" s="11">
        <v>4570.2089132412839</v>
      </c>
      <c r="CB185" s="11">
        <v>4508.2223749203367</v>
      </c>
      <c r="CC185" s="11">
        <v>4387.976259005407</v>
      </c>
      <c r="CD185" s="11">
        <v>4293.9783954298082</v>
      </c>
      <c r="CE185" s="11">
        <v>4200.699425587005</v>
      </c>
      <c r="CF185" s="11">
        <v>4116.7626752972774</v>
      </c>
      <c r="CG185" s="11">
        <v>3922.1882476417281</v>
      </c>
      <c r="CH185" s="11">
        <v>3844.6431759975085</v>
      </c>
      <c r="CI185" s="11">
        <v>3652.9406777958206</v>
      </c>
      <c r="CJ185" s="11">
        <v>3578.1802703306707</v>
      </c>
      <c r="CK185" s="11">
        <v>3487.9866892833511</v>
      </c>
      <c r="CL185" s="11">
        <v>3459.9733492911728</v>
      </c>
      <c r="CM185" s="11">
        <v>3411.5893228859286</v>
      </c>
      <c r="CN185" s="11">
        <v>3352.6965274177569</v>
      </c>
      <c r="CO185" s="11">
        <v>3270.9300736346577</v>
      </c>
      <c r="CP185" s="11">
        <v>3218.1349268943932</v>
      </c>
      <c r="CQ185" s="11">
        <v>3022.0133452275613</v>
      </c>
      <c r="CR185" s="11">
        <v>2844.4073624030643</v>
      </c>
      <c r="CS185" s="11">
        <v>2770.4955660051855</v>
      </c>
      <c r="CT185" s="11">
        <v>2742.2870809466181</v>
      </c>
      <c r="CU185" s="11">
        <v>2700.831913026027</v>
      </c>
      <c r="CV185" s="11">
        <v>2602.5978826291212</v>
      </c>
      <c r="CW185" s="11">
        <v>2475.1834406426487</v>
      </c>
      <c r="CX185" s="11">
        <v>2414.1567740760584</v>
      </c>
      <c r="CY185" s="11">
        <v>2357.0477379487056</v>
      </c>
      <c r="CZ185" s="11">
        <v>2305.5794335381302</v>
      </c>
      <c r="DA185" s="11">
        <v>2253.2347572865369</v>
      </c>
      <c r="DB185" s="11">
        <v>2197.2542731142721</v>
      </c>
      <c r="DC185" s="11">
        <v>2106.7861619239802</v>
      </c>
      <c r="DD185" s="11">
        <v>2098.3865763792178</v>
      </c>
      <c r="DE185" s="11">
        <v>2068.3576793771767</v>
      </c>
      <c r="DF185" s="11">
        <v>2055.3325179548847</v>
      </c>
      <c r="DG185" s="11">
        <v>2005.698403189203</v>
      </c>
      <c r="DH185" s="11">
        <v>1969.8817467498484</v>
      </c>
      <c r="DI185" s="11">
        <v>1929.5171576332546</v>
      </c>
      <c r="DJ185" s="11">
        <v>1856.0969371277386</v>
      </c>
      <c r="DK185" s="11">
        <v>1532.43372684408</v>
      </c>
      <c r="DL185" s="11">
        <v>1465.4204864660971</v>
      </c>
      <c r="DM185" s="11">
        <v>1407.0393883658583</v>
      </c>
      <c r="DN185" s="11">
        <v>1334.0192693906827</v>
      </c>
      <c r="DO185" s="11">
        <v>1313.2679403428926</v>
      </c>
      <c r="DP185" s="11">
        <v>1247.6695261427496</v>
      </c>
      <c r="DQ185" s="11">
        <v>1248.3811720342171</v>
      </c>
      <c r="DR185" s="11">
        <v>1241.0659190448105</v>
      </c>
      <c r="DS185" s="11">
        <v>1230.9139752479464</v>
      </c>
      <c r="DT185" s="11">
        <v>1214.2810604892807</v>
      </c>
      <c r="DU185" s="11">
        <v>1203.8281904038645</v>
      </c>
      <c r="DV185" s="11">
        <v>1192.8488568534888</v>
      </c>
      <c r="DW185" s="11">
        <v>1186.5929439246092</v>
      </c>
      <c r="DX185" s="11">
        <v>1062.0307622822279</v>
      </c>
      <c r="DY185" s="11">
        <v>1082.1644842605485</v>
      </c>
      <c r="DZ185" s="11">
        <v>1055.8799211623073</v>
      </c>
      <c r="EA185" s="11">
        <v>937.79361342754112</v>
      </c>
      <c r="EB185" s="11">
        <v>915.02115029837967</v>
      </c>
      <c r="EC185" s="11">
        <v>736.94276832451339</v>
      </c>
      <c r="ED185" s="11">
        <v>669.72381183051948</v>
      </c>
      <c r="EE185" s="11">
        <v>433.9532400654918</v>
      </c>
      <c r="EF185" s="11">
        <v>248.11691962529909</v>
      </c>
      <c r="EG185" s="11">
        <v>90.534986803304903</v>
      </c>
      <c r="EH185" s="11">
        <v>2.184208369726548E-11</v>
      </c>
      <c r="EI185" s="11">
        <v>30.145483454548597</v>
      </c>
      <c r="EJ185" s="11">
        <v>93.729133918530792</v>
      </c>
      <c r="EK185" s="11">
        <v>146.2095141309195</v>
      </c>
      <c r="EL185" s="11">
        <v>228.12592679311877</v>
      </c>
      <c r="EM185" s="11">
        <v>240.03520545041312</v>
      </c>
      <c r="EN185" s="11">
        <v>324.9970381200539</v>
      </c>
      <c r="EO185" s="11">
        <v>412.42620171381139</v>
      </c>
      <c r="EP185" s="11">
        <v>450.80541819420455</v>
      </c>
      <c r="EQ185" s="11">
        <v>583.7910669672932</v>
      </c>
      <c r="ER185" s="11">
        <v>654.58764905887972</v>
      </c>
      <c r="ES185" s="11">
        <v>789.3496566866728</v>
      </c>
      <c r="ET185" s="11">
        <v>852.88925770717731</v>
      </c>
      <c r="EU185" s="11">
        <v>928.25830201998315</v>
      </c>
      <c r="EV185" s="11">
        <v>990.96983590859566</v>
      </c>
      <c r="EW185" s="11">
        <v>1060.6753302310328</v>
      </c>
      <c r="EX185" s="11">
        <v>1308.7708504252992</v>
      </c>
      <c r="EY185" s="11">
        <v>1391.2640253634152</v>
      </c>
      <c r="EZ185" s="11">
        <v>1563.2583271635413</v>
      </c>
      <c r="FA185" s="11">
        <v>1730.2682510367529</v>
      </c>
      <c r="FB185" s="11">
        <v>1813.3007423932816</v>
      </c>
      <c r="FC185" s="11">
        <v>1854.8552677454416</v>
      </c>
      <c r="FD185" s="11">
        <v>1909.6305322941641</v>
      </c>
      <c r="FE185" s="11">
        <v>2033.7751726992785</v>
      </c>
      <c r="FF185" s="11">
        <v>2206.6087813037607</v>
      </c>
      <c r="FG185" s="11">
        <v>2231.4226654960112</v>
      </c>
      <c r="FH185" s="11">
        <v>2275.5692994898091</v>
      </c>
      <c r="FI185" s="11">
        <v>2357.0549099096311</v>
      </c>
      <c r="FJ185" s="11">
        <v>2401.8382370786853</v>
      </c>
      <c r="FK185" s="11">
        <v>2419.4719934833988</v>
      </c>
      <c r="FL185" s="11">
        <v>2434.7473746607475</v>
      </c>
      <c r="FM185" s="11">
        <v>2440.2827393322245</v>
      </c>
      <c r="FN185" s="11">
        <v>2473.0031289467056</v>
      </c>
      <c r="FO185" s="11">
        <v>2494.2060995212337</v>
      </c>
      <c r="FP185" s="11">
        <v>2518.6099024378777</v>
      </c>
      <c r="FQ185" s="11">
        <v>2544.298525366366</v>
      </c>
      <c r="FR185" s="11">
        <v>2555.5512193593859</v>
      </c>
      <c r="FS185" s="11">
        <v>2600.2036985887335</v>
      </c>
      <c r="FT185" s="11">
        <v>2672.284272303229</v>
      </c>
      <c r="FU185" s="11">
        <v>2775.5606569150787</v>
      </c>
      <c r="FV185" s="11">
        <v>2914.6697132873646</v>
      </c>
      <c r="FW185" s="11">
        <v>2958.8817368037594</v>
      </c>
      <c r="FX185" s="11">
        <v>2977.1682137471053</v>
      </c>
      <c r="FY185" s="11">
        <v>2997.9035895811744</v>
      </c>
      <c r="FZ185" s="11">
        <v>3015.9488261337433</v>
      </c>
      <c r="GA185" s="11">
        <v>3044.0437790401688</v>
      </c>
      <c r="GB185" s="11">
        <v>3066.1087653982468</v>
      </c>
      <c r="GC185" s="11">
        <v>3097.4725508943525</v>
      </c>
      <c r="GD185" s="11">
        <v>3131.5117944826006</v>
      </c>
      <c r="GE185" s="11">
        <v>3156.2839274053481</v>
      </c>
      <c r="GF185" s="11">
        <v>3176.9148959744475</v>
      </c>
      <c r="GG185" s="11">
        <v>3189.8986694342384</v>
      </c>
      <c r="GH185" s="11">
        <v>3202.9495296599175</v>
      </c>
      <c r="GI185" s="11">
        <v>3206.3504304942217</v>
      </c>
      <c r="GJ185" s="11">
        <v>3215.7629223282374</v>
      </c>
      <c r="GK185" s="11">
        <v>3220.4491022587281</v>
      </c>
      <c r="GL185" s="11">
        <v>3235.0610229034692</v>
      </c>
      <c r="GM185" s="11">
        <v>3220.0242058182816</v>
      </c>
      <c r="GN185" s="11">
        <v>3229.2038179142469</v>
      </c>
      <c r="GO185" s="11">
        <v>3237.0688772933131</v>
      </c>
      <c r="GP185" s="11">
        <v>3248.0705771026974</v>
      </c>
      <c r="GQ185" s="11">
        <v>3307.6740623469491</v>
      </c>
      <c r="GR185" s="11">
        <v>3429.389570332512</v>
      </c>
      <c r="GS185" s="11">
        <v>3581.0801503155385</v>
      </c>
      <c r="GT185" s="11">
        <v>3646.0743347914472</v>
      </c>
      <c r="GU185" s="11">
        <v>3665.6790100985136</v>
      </c>
      <c r="GV185" s="11">
        <v>3691.081162651757</v>
      </c>
      <c r="GW185" s="11">
        <v>3717.7393657807288</v>
      </c>
      <c r="GX185" s="11">
        <v>3744.9433998404388</v>
      </c>
      <c r="GY185" s="11">
        <v>3759.9559631172287</v>
      </c>
      <c r="GZ185" s="11">
        <v>3899.4355109495218</v>
      </c>
      <c r="HA185" s="11">
        <v>3919.407723840056</v>
      </c>
      <c r="HB185" s="11">
        <v>3934.614958429072</v>
      </c>
      <c r="HC185" s="11">
        <v>3950.8310316463076</v>
      </c>
      <c r="HD185" s="11">
        <v>3962.8027206956694</v>
      </c>
      <c r="HE185" s="11">
        <v>3970.345696976769</v>
      </c>
      <c r="HF185" s="11">
        <v>3964.1321061416043</v>
      </c>
      <c r="HG185" s="11">
        <v>4014.8451150105057</v>
      </c>
      <c r="HH185" s="11">
        <v>4025.5518149991749</v>
      </c>
      <c r="HI185" s="11">
        <v>4056.2493040636532</v>
      </c>
      <c r="HJ185" s="11">
        <v>4067.3568101788728</v>
      </c>
      <c r="HK185" s="11">
        <v>4060.1592727337493</v>
      </c>
      <c r="HL185" s="11">
        <v>4054.9567905358244</v>
      </c>
      <c r="HM185" s="11">
        <v>4012.6709476180858</v>
      </c>
      <c r="HN185" s="11">
        <v>3958.8609267189399</v>
      </c>
      <c r="HO185" s="11">
        <v>3923.0962699270417</v>
      </c>
      <c r="HP185" s="11">
        <v>3944.5358321065005</v>
      </c>
      <c r="HQ185" s="11">
        <v>3936.9963843077176</v>
      </c>
      <c r="HR185" s="11">
        <v>3853.3510560682075</v>
      </c>
      <c r="HS185" s="11">
        <v>3872.6502364103503</v>
      </c>
      <c r="HT185" s="11">
        <v>3883.1269171032445</v>
      </c>
      <c r="HU185" s="11">
        <v>3850.4575010888616</v>
      </c>
      <c r="HV185" s="11">
        <v>3860.0502091259668</v>
      </c>
      <c r="HW185" s="11">
        <v>3871.360648043722</v>
      </c>
      <c r="HX185" s="11">
        <v>3886.984510308579</v>
      </c>
      <c r="HY185" s="11">
        <v>3905.8043087724382</v>
      </c>
      <c r="HZ185" s="11">
        <v>3931.6842054796894</v>
      </c>
      <c r="IA185" s="11">
        <v>4063.4151888162073</v>
      </c>
      <c r="IB185" s="11">
        <v>4200.009382404337</v>
      </c>
      <c r="IC185" s="11">
        <v>4248.5861231007484</v>
      </c>
      <c r="ID185" s="11">
        <v>4297.3491654843347</v>
      </c>
      <c r="IE185" s="11">
        <v>4341.5368581793919</v>
      </c>
      <c r="IF185" s="11">
        <v>4388.4905851029416</v>
      </c>
      <c r="IG185" s="11">
        <v>4512.5473682336287</v>
      </c>
      <c r="IH185" s="11">
        <v>4546.1225589923361</v>
      </c>
      <c r="II185" s="11">
        <v>4589.5597922046445</v>
      </c>
      <c r="IJ185" s="11">
        <v>4627.2952486703625</v>
      </c>
      <c r="IK185" s="11">
        <v>4678.4167787911711</v>
      </c>
      <c r="IL185" s="11">
        <v>4716.6653009726351</v>
      </c>
      <c r="IM185" s="11">
        <v>4758.8311944053421</v>
      </c>
      <c r="IN185" s="11">
        <v>4821.6404581783727</v>
      </c>
      <c r="IO185" s="11">
        <v>4958.9731305584746</v>
      </c>
      <c r="IP185" s="11">
        <v>4991.6092584102953</v>
      </c>
      <c r="IQ185" s="11">
        <v>4993.0019151681945</v>
      </c>
      <c r="IR185" s="11">
        <v>5047.9557406956555</v>
      </c>
      <c r="IS185" s="11">
        <v>5116.245409253097</v>
      </c>
      <c r="IT185" s="11">
        <v>5156.136507163209</v>
      </c>
      <c r="IU185" s="11">
        <v>5179.3306135136272</v>
      </c>
      <c r="IV185" s="11">
        <v>5196.9231084699213</v>
      </c>
      <c r="IW185" s="11">
        <v>5203.0182207078306</v>
      </c>
      <c r="IX185" s="11">
        <v>5213.6838147167491</v>
      </c>
      <c r="IY185" s="11">
        <v>5234.9052946762949</v>
      </c>
      <c r="IZ185" s="11">
        <v>5275.9041313090484</v>
      </c>
      <c r="JA185" s="11">
        <v>5326.1891192887779</v>
      </c>
      <c r="JB185" s="11">
        <v>5418.0744883028146</v>
      </c>
      <c r="JC185" s="11">
        <v>5525.3319108600863</v>
      </c>
      <c r="JD185" s="11">
        <v>5603.3011147871521</v>
      </c>
      <c r="JE185" s="11">
        <v>5620.5729457210973</v>
      </c>
      <c r="JF185" s="11">
        <v>5632.5979584303905</v>
      </c>
      <c r="JG185" s="11">
        <v>5618.5536161196524</v>
      </c>
      <c r="JH185" s="11">
        <v>5701.1089796122033</v>
      </c>
      <c r="JI185" s="11">
        <v>5765.093113908425</v>
      </c>
      <c r="JJ185" s="11">
        <v>5777.022950125056</v>
      </c>
      <c r="JK185" s="11">
        <v>5755.4684445608464</v>
      </c>
      <c r="JL185" s="11">
        <v>5811.5958647831158</v>
      </c>
      <c r="JM185" s="11">
        <v>5811.5865010676343</v>
      </c>
      <c r="JN185" s="11">
        <v>5789.0838171834448</v>
      </c>
      <c r="JO185" s="11">
        <v>5946.8711406373504</v>
      </c>
      <c r="JP185" s="11">
        <v>6066.6952944324921</v>
      </c>
      <c r="JQ185" s="11">
        <v>6095.2784395345061</v>
      </c>
      <c r="JR185" s="11">
        <v>6138.6623547490126</v>
      </c>
      <c r="JS185" s="11">
        <v>6140.1330749773815</v>
      </c>
      <c r="JT185" s="11">
        <v>6232.7634402330932</v>
      </c>
      <c r="JU185" s="11">
        <v>6280.9584964591904</v>
      </c>
      <c r="JV185" s="11">
        <v>6257.6725174117764</v>
      </c>
      <c r="JW185" s="11">
        <v>6197.8927874562323</v>
      </c>
      <c r="JX185" s="11">
        <v>6190.491557430898</v>
      </c>
      <c r="JY185" s="11">
        <v>6180.939712146961</v>
      </c>
      <c r="JZ185" s="11">
        <v>6166.1693593548916</v>
      </c>
      <c r="KA185" s="11">
        <v>6154.9727771074304</v>
      </c>
      <c r="KB185" s="11">
        <v>6147.1406728954817</v>
      </c>
      <c r="KC185" s="11">
        <v>6130.1797926967165</v>
      </c>
      <c r="KD185" s="11">
        <v>6114.2522808810209</v>
      </c>
      <c r="KE185" s="11">
        <v>6114.1887514363252</v>
      </c>
      <c r="KF185" s="11">
        <v>6125.0492059938351</v>
      </c>
      <c r="KG185" s="11">
        <v>6129.2524932970318</v>
      </c>
      <c r="KH185" s="11">
        <v>6146.1843975595484</v>
      </c>
      <c r="KI185" s="11">
        <v>6148.2285700043913</v>
      </c>
      <c r="KJ185" s="11">
        <v>6170.3997463894902</v>
      </c>
      <c r="KK185" s="11">
        <v>6173.7321409898423</v>
      </c>
      <c r="KL185" s="23"/>
      <c r="KM185" s="11">
        <f>SMALL(Tabela2[[#This Row],[1]:[285]],1)</f>
        <v>2.184208369726548E-11</v>
      </c>
      <c r="KN185" s="11">
        <f>MATCH(Tabela2[[#This Row],[1° menor]],Tabela2[[#This Row],[1]:[285]],0)</f>
        <v>125</v>
      </c>
      <c r="KO18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0.74999989805496914</v>
      </c>
      <c r="KP185" s="11">
        <f>VLOOKUP(Tabela2[[#This Row],[Shape]],shape!A:D,4,0)+VLOOKUP(Tabela2[[#This Row],[Shape]]+1,shape!A:E,5,0)*Tabela2[[#This Row],[% avanc]]</f>
        <v>4141.0498706992066</v>
      </c>
      <c r="KQ185" s="15">
        <f>Tabela2[[#This Row],[8686,881807]]/Tabela2[[#Headers],[8686,881807]]</f>
        <v>0.47670153257550896</v>
      </c>
      <c r="KR185" s="11">
        <f>Tabela2[[#This Row],[8686,881807]]-KP184</f>
        <v>66.768450137149557</v>
      </c>
      <c r="KS185" s="11">
        <f>(Tabela2[[#This Row],[hora bus]]-H184)*86400</f>
        <v>50.999999977648258</v>
      </c>
      <c r="KT185" s="11">
        <f>Tabela2[[#This Row],[desloc]]/Tabela2[[#This Row],[seconds]]</f>
        <v>1.3091852973806299</v>
      </c>
      <c r="KU185" s="11">
        <f>Tabela2[[#This Row],[spd m/s]]*3.6</f>
        <v>4.7130670705702675</v>
      </c>
      <c r="KV185" s="23"/>
      <c r="KW185" s="22">
        <f t="shared" si="36"/>
        <v>0</v>
      </c>
      <c r="KX185" s="23">
        <f t="shared" si="37"/>
        <v>0</v>
      </c>
      <c r="KY185" s="23">
        <f t="shared" si="38"/>
        <v>0</v>
      </c>
      <c r="KZ185" s="23">
        <f t="shared" si="39"/>
        <v>0</v>
      </c>
      <c r="LA185" s="23">
        <f t="shared" si="40"/>
        <v>0</v>
      </c>
      <c r="LB185" s="23">
        <f t="shared" si="41"/>
        <v>0</v>
      </c>
      <c r="LC185" s="23">
        <f t="shared" si="42"/>
        <v>0</v>
      </c>
      <c r="LD185" s="23">
        <f t="shared" si="43"/>
        <v>0</v>
      </c>
      <c r="LE185" s="23">
        <f t="shared" si="44"/>
        <v>4141.0498706992066</v>
      </c>
      <c r="LF185" s="22">
        <f t="shared" si="53"/>
        <v>0</v>
      </c>
      <c r="LG185" s="23">
        <f t="shared" si="45"/>
        <v>0</v>
      </c>
      <c r="LH185" s="23">
        <f t="shared" si="46"/>
        <v>0</v>
      </c>
      <c r="LI185" s="23">
        <f t="shared" si="47"/>
        <v>4141.0498706992066</v>
      </c>
      <c r="LJ185" s="23">
        <f t="shared" si="48"/>
        <v>8544.8116110658502</v>
      </c>
      <c r="LK185" s="23">
        <f t="shared" si="49"/>
        <v>0</v>
      </c>
      <c r="LL185" s="23">
        <f t="shared" si="50"/>
        <v>20</v>
      </c>
      <c r="LM185" s="23">
        <f t="shared" si="51"/>
        <v>0</v>
      </c>
      <c r="LN185" s="23">
        <f t="shared" si="52"/>
        <v>0</v>
      </c>
    </row>
    <row r="186" spans="1:326" x14ac:dyDescent="0.25">
      <c r="A186" s="22">
        <v>186</v>
      </c>
      <c r="B186" s="22">
        <v>1</v>
      </c>
      <c r="C186" s="23" t="s">
        <v>1494</v>
      </c>
      <c r="D186" s="22">
        <v>332</v>
      </c>
      <c r="E186" s="24">
        <v>0.94027777777777777</v>
      </c>
      <c r="F186" s="23" t="s">
        <v>721</v>
      </c>
      <c r="G186" s="23" t="b">
        <v>1</v>
      </c>
      <c r="H186" s="25">
        <v>43538.940717592595</v>
      </c>
      <c r="I186" s="26" t="s">
        <v>340</v>
      </c>
      <c r="J186" s="23" t="s">
        <v>341</v>
      </c>
      <c r="K186" s="11">
        <f>IF(AND(Tabela2[[#This Row],[hora bus]]=H185,Tabela2[[#This Row],[lat bus]]=I185,Tabela2[[#This Row],[lon bus]]=J185),1,0)</f>
        <v>0</v>
      </c>
      <c r="L186" s="23"/>
      <c r="M186" s="11">
        <v>366</v>
      </c>
      <c r="N186" s="11">
        <v>7044.9169655164305</v>
      </c>
      <c r="O186" s="11">
        <v>7038.1952342332606</v>
      </c>
      <c r="P186" s="11">
        <v>7028.7925788902949</v>
      </c>
      <c r="Q186" s="11">
        <v>6970.5728784655876</v>
      </c>
      <c r="R186" s="11">
        <v>6884.8183020935148</v>
      </c>
      <c r="S186" s="11">
        <v>6864.9508208080852</v>
      </c>
      <c r="T186" s="11">
        <v>6845.1973276359013</v>
      </c>
      <c r="U186" s="11">
        <v>6833.2739151657515</v>
      </c>
      <c r="V186" s="11">
        <v>6816.8001983997374</v>
      </c>
      <c r="W186" s="11">
        <v>6804.8276588695253</v>
      </c>
      <c r="X186" s="11">
        <v>6794.2139711419877</v>
      </c>
      <c r="Y186" s="11">
        <v>6770.7803329646404</v>
      </c>
      <c r="Z186" s="11">
        <v>6756.098649330027</v>
      </c>
      <c r="AA186" s="11">
        <v>6734.1337830771163</v>
      </c>
      <c r="AB186" s="11">
        <v>6724.0357884600025</v>
      </c>
      <c r="AC186" s="11">
        <v>6708.0188634927954</v>
      </c>
      <c r="AD186" s="11">
        <v>6683.1520976112124</v>
      </c>
      <c r="AE186" s="11">
        <v>6672.9999009431513</v>
      </c>
      <c r="AF186" s="11">
        <v>6604.4669675296473</v>
      </c>
      <c r="AG186" s="11">
        <v>6572.7397583563297</v>
      </c>
      <c r="AH186" s="11">
        <v>6544.1974748283183</v>
      </c>
      <c r="AI186" s="11">
        <v>6520.6484674289386</v>
      </c>
      <c r="AJ186" s="11">
        <v>6499.5479686481676</v>
      </c>
      <c r="AK186" s="11">
        <v>6484.4187067518169</v>
      </c>
      <c r="AL186" s="11">
        <v>6458.2580208769914</v>
      </c>
      <c r="AM186" s="11">
        <v>6447.3893284641645</v>
      </c>
      <c r="AN186" s="11">
        <v>6434.6506914008769</v>
      </c>
      <c r="AO186" s="11">
        <v>6426.1084359394199</v>
      </c>
      <c r="AP186" s="11">
        <v>6424.7096935013933</v>
      </c>
      <c r="AQ186" s="11">
        <v>6431.0510614788336</v>
      </c>
      <c r="AR186" s="11">
        <v>6431.0825189177158</v>
      </c>
      <c r="AS186" s="11">
        <v>6427.0260542049909</v>
      </c>
      <c r="AT186" s="11">
        <v>6435.2619527678999</v>
      </c>
      <c r="AU186" s="11">
        <v>6440.9331560685941</v>
      </c>
      <c r="AV186" s="11">
        <v>6434.5420978511729</v>
      </c>
      <c r="AW186" s="11">
        <v>6433.699981705242</v>
      </c>
      <c r="AX186" s="11">
        <v>6435.1436740974495</v>
      </c>
      <c r="AY186" s="11">
        <v>6427.476843725256</v>
      </c>
      <c r="AZ186" s="11">
        <v>6411.1905926386562</v>
      </c>
      <c r="BA186" s="11">
        <v>6386.7500766943094</v>
      </c>
      <c r="BB186" s="11">
        <v>6341.4096324579923</v>
      </c>
      <c r="BC186" s="11">
        <v>6269.3329892952597</v>
      </c>
      <c r="BD186" s="11">
        <v>6202.4894030537989</v>
      </c>
      <c r="BE186" s="11">
        <v>6182.5762071828749</v>
      </c>
      <c r="BF186" s="11">
        <v>6161.2483392629656</v>
      </c>
      <c r="BG186" s="11">
        <v>6126.470638057096</v>
      </c>
      <c r="BH186" s="11">
        <v>6114.0394477635846</v>
      </c>
      <c r="BI186" s="11">
        <v>6098.2332008551148</v>
      </c>
      <c r="BJ186" s="11">
        <v>6073.2253597696545</v>
      </c>
      <c r="BK186" s="11">
        <v>6000.1886294214228</v>
      </c>
      <c r="BL186" s="11">
        <v>5766.194365231544</v>
      </c>
      <c r="BM186" s="11">
        <v>5631.3140536996907</v>
      </c>
      <c r="BN186" s="11">
        <v>5603.8239330683882</v>
      </c>
      <c r="BO186" s="11">
        <v>5494.4679737740189</v>
      </c>
      <c r="BP186" s="11">
        <v>5486.9404607637816</v>
      </c>
      <c r="BQ186" s="11">
        <v>5398.0031024869668</v>
      </c>
      <c r="BR186" s="11">
        <v>5313.7298836508417</v>
      </c>
      <c r="BS186" s="11">
        <v>5283.1244155122422</v>
      </c>
      <c r="BT186" s="11">
        <v>5233.4534036959603</v>
      </c>
      <c r="BU186" s="11">
        <v>5173.1109308583764</v>
      </c>
      <c r="BV186" s="11">
        <v>5169.6090548523216</v>
      </c>
      <c r="BW186" s="11">
        <v>5020.3801730123623</v>
      </c>
      <c r="BX186" s="11">
        <v>4931.6423599772925</v>
      </c>
      <c r="BY186" s="11">
        <v>4809.9722954913759</v>
      </c>
      <c r="BZ186" s="11">
        <v>4792.6574987946569</v>
      </c>
      <c r="CA186" s="11">
        <v>4753.4935283895657</v>
      </c>
      <c r="CB186" s="11">
        <v>4691.4200163258638</v>
      </c>
      <c r="CC186" s="11">
        <v>4571.0671586826902</v>
      </c>
      <c r="CD186" s="11">
        <v>4476.9747375160132</v>
      </c>
      <c r="CE186" s="11">
        <v>4383.6890890592331</v>
      </c>
      <c r="CF186" s="11">
        <v>4299.8085552846042</v>
      </c>
      <c r="CG186" s="11">
        <v>4105.3290609594533</v>
      </c>
      <c r="CH186" s="11">
        <v>4027.8662682296958</v>
      </c>
      <c r="CI186" s="11">
        <v>3836.2562079850859</v>
      </c>
      <c r="CJ186" s="11">
        <v>3761.6061233501023</v>
      </c>
      <c r="CK186" s="11">
        <v>3671.4531280468145</v>
      </c>
      <c r="CL186" s="11">
        <v>3643.4572881157856</v>
      </c>
      <c r="CM186" s="11">
        <v>3595.1126198380698</v>
      </c>
      <c r="CN186" s="11">
        <v>3536.2666353625559</v>
      </c>
      <c r="CO186" s="11">
        <v>3454.531592567977</v>
      </c>
      <c r="CP186" s="11">
        <v>3401.7821379520838</v>
      </c>
      <c r="CQ186" s="11">
        <v>3205.8139539738286</v>
      </c>
      <c r="CR186" s="11">
        <v>3028.4407693367139</v>
      </c>
      <c r="CS186" s="11">
        <v>2954.662215387425</v>
      </c>
      <c r="CT186" s="11">
        <v>2926.4844826780613</v>
      </c>
      <c r="CU186" s="11">
        <v>2885.0491058493253</v>
      </c>
      <c r="CV186" s="11">
        <v>2786.8921667505538</v>
      </c>
      <c r="CW186" s="11">
        <v>2659.6244054316103</v>
      </c>
      <c r="CX186" s="11">
        <v>2598.7183913023691</v>
      </c>
      <c r="CY186" s="11">
        <v>2541.672759838149</v>
      </c>
      <c r="CZ186" s="11">
        <v>2490.1906017036076</v>
      </c>
      <c r="DA186" s="11">
        <v>2437.7489880452054</v>
      </c>
      <c r="DB186" s="11">
        <v>2381.5342182388831</v>
      </c>
      <c r="DC186" s="11">
        <v>2290.5469689145707</v>
      </c>
      <c r="DD186" s="11">
        <v>2281.7537639778379</v>
      </c>
      <c r="DE186" s="11">
        <v>2251.5541847844629</v>
      </c>
      <c r="DF186" s="11">
        <v>2238.3152813972688</v>
      </c>
      <c r="DG186" s="11">
        <v>2188.2308626303579</v>
      </c>
      <c r="DH186" s="11">
        <v>2151.5290855399248</v>
      </c>
      <c r="DI186" s="11">
        <v>2109.99027210542</v>
      </c>
      <c r="DJ186" s="11">
        <v>2036.6968244337238</v>
      </c>
      <c r="DK186" s="11">
        <v>1716.4982187866387</v>
      </c>
      <c r="DL186" s="11">
        <v>1652.7332427417803</v>
      </c>
      <c r="DM186" s="11">
        <v>1595.1118337050304</v>
      </c>
      <c r="DN186" s="11">
        <v>1522.3593572546117</v>
      </c>
      <c r="DO186" s="11">
        <v>1501.6516976926664</v>
      </c>
      <c r="DP186" s="11">
        <v>1435.8371019979634</v>
      </c>
      <c r="DQ186" s="11">
        <v>1436.300021145164</v>
      </c>
      <c r="DR186" s="11">
        <v>1428.8885285688611</v>
      </c>
      <c r="DS186" s="11">
        <v>1418.6416205193643</v>
      </c>
      <c r="DT186" s="11">
        <v>1401.9841391475702</v>
      </c>
      <c r="DU186" s="11">
        <v>1391.6054283330216</v>
      </c>
      <c r="DV186" s="11">
        <v>1380.7415270836834</v>
      </c>
      <c r="DW186" s="11">
        <v>1374.6315412374611</v>
      </c>
      <c r="DX186" s="11">
        <v>1250.0917330823358</v>
      </c>
      <c r="DY186" s="11">
        <v>1270.0181934512491</v>
      </c>
      <c r="DZ186" s="11">
        <v>1243.246942973894</v>
      </c>
      <c r="EA186" s="11">
        <v>1125.3672181752133</v>
      </c>
      <c r="EB186" s="11">
        <v>1103.1919292875739</v>
      </c>
      <c r="EC186" s="11">
        <v>925.19098165400328</v>
      </c>
      <c r="ED186" s="11">
        <v>857.73012161223437</v>
      </c>
      <c r="EE186" s="11">
        <v>621.78365943425092</v>
      </c>
      <c r="EF186" s="11">
        <v>436.12320261134045</v>
      </c>
      <c r="EG186" s="11">
        <v>278.76685047496835</v>
      </c>
      <c r="EH186" s="11">
        <v>158.19939228261762</v>
      </c>
      <c r="EI186" s="11">
        <v>94.223043895679751</v>
      </c>
      <c r="EJ186" s="11">
        <v>40.153552250911162</v>
      </c>
      <c r="EK186" s="11">
        <v>1.3891110484109959E-11</v>
      </c>
      <c r="EL186" s="11">
        <v>43.043256647795886</v>
      </c>
      <c r="EM186" s="11">
        <v>55.4624320396168</v>
      </c>
      <c r="EN186" s="11">
        <v>139.29997572435218</v>
      </c>
      <c r="EO186" s="11">
        <v>224.72062865727861</v>
      </c>
      <c r="EP186" s="11">
        <v>262.83220077102317</v>
      </c>
      <c r="EQ186" s="11">
        <v>396.48323382049955</v>
      </c>
      <c r="ER186" s="11">
        <v>468.67552564550948</v>
      </c>
      <c r="ES186" s="11">
        <v>604.65724108219331</v>
      </c>
      <c r="ET186" s="11">
        <v>668.85158575187495</v>
      </c>
      <c r="EU186" s="11">
        <v>744.86491127488011</v>
      </c>
      <c r="EV186" s="11">
        <v>808.20786437203515</v>
      </c>
      <c r="EW186" s="11">
        <v>879.04796020312131</v>
      </c>
      <c r="EX186" s="11">
        <v>1128.1838001515648</v>
      </c>
      <c r="EY186" s="11">
        <v>1211.303206428772</v>
      </c>
      <c r="EZ186" s="11">
        <v>1383.99748025503</v>
      </c>
      <c r="FA186" s="11">
        <v>1551.1811768653181</v>
      </c>
      <c r="FB186" s="11">
        <v>1634.0166433119869</v>
      </c>
      <c r="FC186" s="11">
        <v>1675.4108163132234</v>
      </c>
      <c r="FD186" s="11">
        <v>1729.8952637646635</v>
      </c>
      <c r="FE186" s="11">
        <v>1853.5339010544619</v>
      </c>
      <c r="FF186" s="11">
        <v>2026.0361853474351</v>
      </c>
      <c r="FG186" s="11">
        <v>2050.7752364323851</v>
      </c>
      <c r="FH186" s="11">
        <v>2094.6925889018521</v>
      </c>
      <c r="FI186" s="11">
        <v>2176.0599193368917</v>
      </c>
      <c r="FJ186" s="11">
        <v>2220.9936887876352</v>
      </c>
      <c r="FK186" s="11">
        <v>2238.8270211836602</v>
      </c>
      <c r="FL186" s="11">
        <v>2254.3143539706871</v>
      </c>
      <c r="FM186" s="11">
        <v>2260.3542781645615</v>
      </c>
      <c r="FN186" s="11">
        <v>2293.6920238818711</v>
      </c>
      <c r="FO186" s="11">
        <v>2315.3085716674836</v>
      </c>
      <c r="FP186" s="11">
        <v>2340.0874674023244</v>
      </c>
      <c r="FQ186" s="11">
        <v>2366.0396830914551</v>
      </c>
      <c r="FR186" s="11">
        <v>2377.6481229611027</v>
      </c>
      <c r="FS186" s="11">
        <v>2422.7380310179678</v>
      </c>
      <c r="FT186" s="11">
        <v>2494.995587869018</v>
      </c>
      <c r="FU186" s="11">
        <v>2597.9726015870128</v>
      </c>
      <c r="FV186" s="11">
        <v>2736.4014901627147</v>
      </c>
      <c r="FW186" s="11">
        <v>2779.998738998911</v>
      </c>
      <c r="FX186" s="11">
        <v>2797.8146918561474</v>
      </c>
      <c r="FY186" s="11">
        <v>2818.1611874107998</v>
      </c>
      <c r="FZ186" s="11">
        <v>2835.9070291820558</v>
      </c>
      <c r="GA186" s="11">
        <v>2863.8022412348105</v>
      </c>
      <c r="GB186" s="11">
        <v>2885.7586694263805</v>
      </c>
      <c r="GC186" s="11">
        <v>2917.0846999073519</v>
      </c>
      <c r="GD186" s="11">
        <v>2951.1416000506742</v>
      </c>
      <c r="GE186" s="11">
        <v>2975.9317511553863</v>
      </c>
      <c r="GF186" s="11">
        <v>2996.577907348581</v>
      </c>
      <c r="GG186" s="11">
        <v>3009.5048693945728</v>
      </c>
      <c r="GH186" s="11">
        <v>3022.4718104475955</v>
      </c>
      <c r="GI186" s="11">
        <v>3025.7425030950817</v>
      </c>
      <c r="GJ186" s="11">
        <v>3034.8795454969959</v>
      </c>
      <c r="GK186" s="11">
        <v>3039.1677161918637</v>
      </c>
      <c r="GL186" s="11">
        <v>3053.5286466106036</v>
      </c>
      <c r="GM186" s="11">
        <v>3038.195118847033</v>
      </c>
      <c r="GN186" s="11">
        <v>3046.9166397431704</v>
      </c>
      <c r="GO186" s="11">
        <v>3054.3801333678616</v>
      </c>
      <c r="GP186" s="11">
        <v>3064.7301127537403</v>
      </c>
      <c r="GQ186" s="11">
        <v>3123.4433596984231</v>
      </c>
      <c r="GR186" s="11">
        <v>3244.3145864780386</v>
      </c>
      <c r="GS186" s="11">
        <v>3395.4727938712408</v>
      </c>
      <c r="GT186" s="11">
        <v>3460.2831073983571</v>
      </c>
      <c r="GU186" s="11">
        <v>3479.8332431450399</v>
      </c>
      <c r="GV186" s="11">
        <v>3505.226137655869</v>
      </c>
      <c r="GW186" s="11">
        <v>3531.9077478962754</v>
      </c>
      <c r="GX186" s="11">
        <v>3559.1636768416829</v>
      </c>
      <c r="GY186" s="11">
        <v>3574.5597552554545</v>
      </c>
      <c r="GZ186" s="11">
        <v>3714.443061197906</v>
      </c>
      <c r="HA186" s="11">
        <v>3734.5007765352975</v>
      </c>
      <c r="HB186" s="11">
        <v>3749.7511141564851</v>
      </c>
      <c r="HC186" s="11">
        <v>3765.9902897764937</v>
      </c>
      <c r="HD186" s="11">
        <v>3777.981746310852</v>
      </c>
      <c r="HE186" s="11">
        <v>3785.570230767245</v>
      </c>
      <c r="HF186" s="11">
        <v>3778.877983007751</v>
      </c>
      <c r="HG186" s="11">
        <v>3828.7750200871483</v>
      </c>
      <c r="HH186" s="11">
        <v>3838.9084254078639</v>
      </c>
      <c r="HI186" s="11">
        <v>3869.2124764980622</v>
      </c>
      <c r="HJ186" s="11">
        <v>3880.1209189594979</v>
      </c>
      <c r="HK186" s="11">
        <v>3872.7350651050092</v>
      </c>
      <c r="HL186" s="11">
        <v>3867.336427455723</v>
      </c>
      <c r="HM186" s="11">
        <v>3824.8201410046004</v>
      </c>
      <c r="HN186" s="11">
        <v>3770.7316859197836</v>
      </c>
      <c r="HO186" s="11">
        <v>3734.7689499207177</v>
      </c>
      <c r="HP186" s="11">
        <v>3756.1401333461868</v>
      </c>
      <c r="HQ186" s="11">
        <v>3748.5930950428224</v>
      </c>
      <c r="HR186" s="11">
        <v>3665.0042582030501</v>
      </c>
      <c r="HS186" s="11">
        <v>3684.4154734809808</v>
      </c>
      <c r="HT186" s="11">
        <v>3694.9651907069779</v>
      </c>
      <c r="HU186" s="11">
        <v>3662.4159431182538</v>
      </c>
      <c r="HV186" s="11">
        <v>3672.1843758002437</v>
      </c>
      <c r="HW186" s="11">
        <v>3683.6401024361908</v>
      </c>
      <c r="HX186" s="11">
        <v>3699.4074462576145</v>
      </c>
      <c r="HY186" s="11">
        <v>3718.3988558716192</v>
      </c>
      <c r="HZ186" s="11">
        <v>3744.6664486692812</v>
      </c>
      <c r="IA186" s="11">
        <v>3877.0164390167556</v>
      </c>
      <c r="IB186" s="11">
        <v>4014.0598229143407</v>
      </c>
      <c r="IC186" s="11">
        <v>4062.8829363004093</v>
      </c>
      <c r="ID186" s="11">
        <v>4111.8900470912913</v>
      </c>
      <c r="IE186" s="11">
        <v>4156.3217922162166</v>
      </c>
      <c r="IF186" s="11">
        <v>4203.6869795080574</v>
      </c>
      <c r="IG186" s="11">
        <v>4328.0870762364666</v>
      </c>
      <c r="IH186" s="11">
        <v>4361.776523607663</v>
      </c>
      <c r="II186" s="11">
        <v>4405.3041754885589</v>
      </c>
      <c r="IJ186" s="11">
        <v>4443.0862743970974</v>
      </c>
      <c r="IK186" s="11">
        <v>4494.1911235610751</v>
      </c>
      <c r="IL186" s="11">
        <v>4532.3949739745531</v>
      </c>
      <c r="IM186" s="11">
        <v>4574.5067923600982</v>
      </c>
      <c r="IN186" s="11">
        <v>4637.214041598897</v>
      </c>
      <c r="IO186" s="11">
        <v>4774.4870195622052</v>
      </c>
      <c r="IP186" s="11">
        <v>4807.1281109696229</v>
      </c>
      <c r="IQ186" s="11">
        <v>4808.5468644639013</v>
      </c>
      <c r="IR186" s="11">
        <v>4863.5766636729859</v>
      </c>
      <c r="IS186" s="11">
        <v>4931.9412537164599</v>
      </c>
      <c r="IT186" s="11">
        <v>4971.865976153179</v>
      </c>
      <c r="IU186" s="11">
        <v>4995.0783884733373</v>
      </c>
      <c r="IV186" s="11">
        <v>5012.6829820074854</v>
      </c>
      <c r="IW186" s="11">
        <v>5018.7838924946045</v>
      </c>
      <c r="IX186" s="11">
        <v>5029.453501167347</v>
      </c>
      <c r="IY186" s="11">
        <v>5050.6745217292264</v>
      </c>
      <c r="IZ186" s="11">
        <v>5091.6731936819124</v>
      </c>
      <c r="JA186" s="11">
        <v>5141.9534105827433</v>
      </c>
      <c r="JB186" s="11">
        <v>5233.792259906756</v>
      </c>
      <c r="JC186" s="11">
        <v>5340.9236038799463</v>
      </c>
      <c r="JD186" s="11">
        <v>5418.7628790826184</v>
      </c>
      <c r="JE186" s="11">
        <v>5435.9483732227836</v>
      </c>
      <c r="JF186" s="11">
        <v>5447.8855709812078</v>
      </c>
      <c r="JG186" s="11">
        <v>5433.4566245236911</v>
      </c>
      <c r="JH186" s="11">
        <v>5515.9263590779774</v>
      </c>
      <c r="JI186" s="11">
        <v>5580.2191819229693</v>
      </c>
      <c r="JJ186" s="11">
        <v>5592.2159327582021</v>
      </c>
      <c r="JK186" s="11">
        <v>5570.9209702657199</v>
      </c>
      <c r="JL186" s="11">
        <v>5627.3117216070832</v>
      </c>
      <c r="JM186" s="11">
        <v>5627.3792729916586</v>
      </c>
      <c r="JN186" s="11">
        <v>5605.5650989035676</v>
      </c>
      <c r="JO186" s="11">
        <v>5764.4281581257956</v>
      </c>
      <c r="JP186" s="11">
        <v>5884.8119977361212</v>
      </c>
      <c r="JQ186" s="11">
        <v>5913.6920564804905</v>
      </c>
      <c r="JR186" s="11">
        <v>5956.9291191641933</v>
      </c>
      <c r="JS186" s="11">
        <v>5957.4486828658282</v>
      </c>
      <c r="JT186" s="11">
        <v>6049.1421092073051</v>
      </c>
      <c r="JU186" s="11">
        <v>6097.0451072976857</v>
      </c>
      <c r="JV186" s="11">
        <v>6073.8188774338487</v>
      </c>
      <c r="JW186" s="11">
        <v>6013.8787838543622</v>
      </c>
      <c r="JX186" s="11">
        <v>6006.2160108811659</v>
      </c>
      <c r="JY186" s="11">
        <v>5996.550566779254</v>
      </c>
      <c r="JZ186" s="11">
        <v>5981.6794198577281</v>
      </c>
      <c r="KA186" s="11">
        <v>5970.3828852426223</v>
      </c>
      <c r="KB186" s="11">
        <v>5962.4735552055017</v>
      </c>
      <c r="KC186" s="11">
        <v>5945.4215950075713</v>
      </c>
      <c r="KD186" s="11">
        <v>5929.4827507132213</v>
      </c>
      <c r="KE186" s="11">
        <v>5929.5045855578255</v>
      </c>
      <c r="KF186" s="11">
        <v>5940.4282480952024</v>
      </c>
      <c r="KG186" s="11">
        <v>5944.7128183866089</v>
      </c>
      <c r="KH186" s="11">
        <v>5961.7231049627162</v>
      </c>
      <c r="KI186" s="11">
        <v>5963.8600710992059</v>
      </c>
      <c r="KJ186" s="11">
        <v>5986.1155765060048</v>
      </c>
      <c r="KK186" s="11">
        <v>5989.4777944606485</v>
      </c>
      <c r="KL186" s="23"/>
      <c r="KM186" s="11">
        <f>SMALL(Tabela2[[#This Row],[1]:[285]],1)</f>
        <v>1.3891110484109959E-11</v>
      </c>
      <c r="KN186" s="11">
        <f>MATCH(Tabela2[[#This Row],[1° menor]],Tabela2[[#This Row],[1]:[285]],0)</f>
        <v>128</v>
      </c>
      <c r="KO18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0.49999985865867586</v>
      </c>
      <c r="KP186" s="11">
        <f>VLOOKUP(Tabela2[[#This Row],[Shape]],shape!A:D,4,0)+VLOOKUP(Tabela2[[#This Row],[Shape]]+1,shape!A:E,5,0)*Tabela2[[#This Row],[% avanc]]</f>
        <v>4238.3083279855537</v>
      </c>
      <c r="KQ186" s="15">
        <f>Tabela2[[#This Row],[8686,881807]]/Tabela2[[#Headers],[8686,881807]]</f>
        <v>0.48789754737658236</v>
      </c>
      <c r="KR186" s="11">
        <f>Tabela2[[#This Row],[8686,881807]]-KP185</f>
        <v>97.258457286347038</v>
      </c>
      <c r="KS186" s="11">
        <f>(Tabela2[[#This Row],[hora bus]]-H185)*86400</f>
        <v>39.000000315718353</v>
      </c>
      <c r="KT186" s="11">
        <f>Tabela2[[#This Row],[desloc]]/Tabela2[[#This Row],[seconds]]</f>
        <v>2.4938065768976032</v>
      </c>
      <c r="KU186" s="11">
        <f>Tabela2[[#This Row],[spd m/s]]*3.6</f>
        <v>8.9777036768313714</v>
      </c>
      <c r="KV186" s="23"/>
      <c r="KW186" s="22">
        <f t="shared" si="36"/>
        <v>0</v>
      </c>
      <c r="KX186" s="23">
        <f t="shared" si="37"/>
        <v>0</v>
      </c>
      <c r="KY186" s="23">
        <f t="shared" si="38"/>
        <v>0</v>
      </c>
      <c r="KZ186" s="23">
        <f t="shared" si="39"/>
        <v>0</v>
      </c>
      <c r="LA186" s="23">
        <f t="shared" si="40"/>
        <v>0</v>
      </c>
      <c r="LB186" s="23">
        <f t="shared" si="41"/>
        <v>0</v>
      </c>
      <c r="LC186" s="23">
        <f t="shared" si="42"/>
        <v>0</v>
      </c>
      <c r="LD186" s="23">
        <f t="shared" si="43"/>
        <v>0</v>
      </c>
      <c r="LE186" s="23">
        <f t="shared" si="44"/>
        <v>4238.3083279855537</v>
      </c>
      <c r="LF186" s="22">
        <f t="shared" si="53"/>
        <v>0</v>
      </c>
      <c r="LG186" s="23">
        <f t="shared" si="45"/>
        <v>0</v>
      </c>
      <c r="LH186" s="23">
        <f t="shared" si="46"/>
        <v>0</v>
      </c>
      <c r="LI186" s="23">
        <f t="shared" si="47"/>
        <v>4238.3083279855537</v>
      </c>
      <c r="LJ186" s="23">
        <f t="shared" si="48"/>
        <v>8544.8116110658502</v>
      </c>
      <c r="LK186" s="23">
        <f t="shared" si="49"/>
        <v>0</v>
      </c>
      <c r="LL186" s="23">
        <f t="shared" si="50"/>
        <v>19</v>
      </c>
      <c r="LM186" s="23">
        <f t="shared" si="51"/>
        <v>0</v>
      </c>
      <c r="LN186" s="23">
        <f t="shared" si="52"/>
        <v>0</v>
      </c>
    </row>
    <row r="187" spans="1:326" x14ac:dyDescent="0.25">
      <c r="A187" s="22">
        <v>188</v>
      </c>
      <c r="B187" s="22">
        <v>1</v>
      </c>
      <c r="C187" s="23" t="s">
        <v>1496</v>
      </c>
      <c r="D187" s="22">
        <v>332</v>
      </c>
      <c r="E187" s="24">
        <v>0.94097222222222221</v>
      </c>
      <c r="F187" s="23" t="s">
        <v>721</v>
      </c>
      <c r="G187" s="23" t="b">
        <v>1</v>
      </c>
      <c r="H187" s="25">
        <v>43538.941250000003</v>
      </c>
      <c r="I187" s="26" t="s">
        <v>717</v>
      </c>
      <c r="J187" s="23" t="s">
        <v>718</v>
      </c>
      <c r="K187" s="11">
        <f>IF(AND(Tabela2[[#This Row],[hora bus]]=H186,Tabela2[[#This Row],[lat bus]]=I186,Tabela2[[#This Row],[lon bus]]=J186),1,0)</f>
        <v>0</v>
      </c>
      <c r="L187" s="23"/>
      <c r="M187" s="11">
        <v>369</v>
      </c>
      <c r="N187" s="11">
        <v>7263.4319232152347</v>
      </c>
      <c r="O187" s="11">
        <v>7256.6187775433027</v>
      </c>
      <c r="P187" s="11">
        <v>7247.1149799196719</v>
      </c>
      <c r="Q187" s="11">
        <v>7188.7487601533885</v>
      </c>
      <c r="R187" s="11">
        <v>7103.0722201441649</v>
      </c>
      <c r="S187" s="11">
        <v>7083.388395519285</v>
      </c>
      <c r="T187" s="11">
        <v>7063.629512681161</v>
      </c>
      <c r="U187" s="11">
        <v>7051.653765381945</v>
      </c>
      <c r="V187" s="11">
        <v>7035.0795574945869</v>
      </c>
      <c r="W187" s="11">
        <v>7022.9658226687598</v>
      </c>
      <c r="X187" s="11">
        <v>7012.2091879475338</v>
      </c>
      <c r="Y187" s="11">
        <v>6988.546024090424</v>
      </c>
      <c r="Z187" s="11">
        <v>6973.5897777557448</v>
      </c>
      <c r="AA187" s="11">
        <v>6951.4034061963803</v>
      </c>
      <c r="AB187" s="11">
        <v>6941.1654182225784</v>
      </c>
      <c r="AC187" s="11">
        <v>6925.06874636058</v>
      </c>
      <c r="AD187" s="11">
        <v>6900.1877184566547</v>
      </c>
      <c r="AE187" s="11">
        <v>6890.0739138153867</v>
      </c>
      <c r="AF187" s="11">
        <v>6821.8909591984057</v>
      </c>
      <c r="AG187" s="11">
        <v>6790.6943498511973</v>
      </c>
      <c r="AH187" s="11">
        <v>6762.4311067081389</v>
      </c>
      <c r="AI187" s="11">
        <v>6739.0429273167119</v>
      </c>
      <c r="AJ187" s="11">
        <v>6718.0689605261605</v>
      </c>
      <c r="AK187" s="11">
        <v>6703.0402934676813</v>
      </c>
      <c r="AL187" s="11">
        <v>6676.9938265592755</v>
      </c>
      <c r="AM187" s="11">
        <v>6666.2416908961604</v>
      </c>
      <c r="AN187" s="11">
        <v>6653.6666445555729</v>
      </c>
      <c r="AO187" s="11">
        <v>6645.4216124422946</v>
      </c>
      <c r="AP187" s="11">
        <v>6644.3912859327802</v>
      </c>
      <c r="AQ187" s="11">
        <v>6651.0079639759533</v>
      </c>
      <c r="AR187" s="11">
        <v>6651.2266439626756</v>
      </c>
      <c r="AS187" s="11">
        <v>6647.4805526310683</v>
      </c>
      <c r="AT187" s="11">
        <v>6656.0524183332918</v>
      </c>
      <c r="AU187" s="11">
        <v>6661.9143175546451</v>
      </c>
      <c r="AV187" s="11">
        <v>6655.811641561565</v>
      </c>
      <c r="AW187" s="11">
        <v>6655.4796886775948</v>
      </c>
      <c r="AX187" s="11">
        <v>6657.4507969352126</v>
      </c>
      <c r="AY187" s="11">
        <v>6650.210302349511</v>
      </c>
      <c r="AZ187" s="11">
        <v>6634.2963407605366</v>
      </c>
      <c r="BA187" s="11">
        <v>6610.2237761456799</v>
      </c>
      <c r="BB187" s="11">
        <v>6565.2845894311622</v>
      </c>
      <c r="BC187" s="11">
        <v>6493.4214755863422</v>
      </c>
      <c r="BD187" s="11">
        <v>6426.6992135341816</v>
      </c>
      <c r="BE187" s="11">
        <v>6407.0229049260033</v>
      </c>
      <c r="BF187" s="11">
        <v>6385.9718463533736</v>
      </c>
      <c r="BG187" s="11">
        <v>6351.6434154547433</v>
      </c>
      <c r="BH187" s="11">
        <v>6339.6593701618494</v>
      </c>
      <c r="BI187" s="11">
        <v>6324.1513917246939</v>
      </c>
      <c r="BJ187" s="11">
        <v>6299.4559901216035</v>
      </c>
      <c r="BK187" s="11">
        <v>6226.9746270620499</v>
      </c>
      <c r="BL187" s="11">
        <v>5994.6237088304442</v>
      </c>
      <c r="BM187" s="11">
        <v>5861.8983499829292</v>
      </c>
      <c r="BN187" s="11">
        <v>5835.5600893796573</v>
      </c>
      <c r="BO187" s="11">
        <v>5727.0843825678085</v>
      </c>
      <c r="BP187" s="11">
        <v>5720.286393534886</v>
      </c>
      <c r="BQ187" s="11">
        <v>5631.9068789154426</v>
      </c>
      <c r="BR187" s="11">
        <v>5548.4972430380594</v>
      </c>
      <c r="BS187" s="11">
        <v>5518.4369663221314</v>
      </c>
      <c r="BT187" s="11">
        <v>5468.9903790059188</v>
      </c>
      <c r="BU187" s="11">
        <v>5409.536021404143</v>
      </c>
      <c r="BV187" s="11">
        <v>5407.5403751550657</v>
      </c>
      <c r="BW187" s="11">
        <v>5258.2796145308157</v>
      </c>
      <c r="BX187" s="11">
        <v>5168.3038456393479</v>
      </c>
      <c r="BY187" s="11">
        <v>5045.4622646747921</v>
      </c>
      <c r="BZ187" s="11">
        <v>5027.2566518897174</v>
      </c>
      <c r="CA187" s="11">
        <v>4987.8205471793308</v>
      </c>
      <c r="CB187" s="11">
        <v>4925.6071362189532</v>
      </c>
      <c r="CC187" s="11">
        <v>4805.0898422548717</v>
      </c>
      <c r="CD187" s="11">
        <v>4710.8593223888329</v>
      </c>
      <c r="CE187" s="11">
        <v>4617.5849643710135</v>
      </c>
      <c r="CF187" s="11">
        <v>4533.8231898303775</v>
      </c>
      <c r="CG187" s="11">
        <v>4339.5433956005718</v>
      </c>
      <c r="CH187" s="11">
        <v>4262.2588386668613</v>
      </c>
      <c r="CI187" s="11">
        <v>4070.8466629571071</v>
      </c>
      <c r="CJ187" s="11">
        <v>3996.4258007734561</v>
      </c>
      <c r="CK187" s="11">
        <v>3906.3686815701162</v>
      </c>
      <c r="CL187" s="11">
        <v>3878.4220905351722</v>
      </c>
      <c r="CM187" s="11">
        <v>3830.1575423505847</v>
      </c>
      <c r="CN187" s="11">
        <v>3771.4099410107792</v>
      </c>
      <c r="CO187" s="11">
        <v>3689.7533579717592</v>
      </c>
      <c r="CP187" s="11">
        <v>3637.1061874049547</v>
      </c>
      <c r="CQ187" s="11">
        <v>3441.4474266612715</v>
      </c>
      <c r="CR187" s="11">
        <v>3264.5467609121938</v>
      </c>
      <c r="CS187" s="11">
        <v>3191.0491977746251</v>
      </c>
      <c r="CT187" s="11">
        <v>3162.9466208369663</v>
      </c>
      <c r="CU187" s="11">
        <v>3121.5608712672929</v>
      </c>
      <c r="CV187" s="11">
        <v>3023.5682544119118</v>
      </c>
      <c r="CW187" s="11">
        <v>2896.6059109002213</v>
      </c>
      <c r="CX187" s="11">
        <v>2835.9535979800135</v>
      </c>
      <c r="CY187" s="11">
        <v>2779.0474554884686</v>
      </c>
      <c r="CZ187" s="11">
        <v>2727.571376973593</v>
      </c>
      <c r="DA187" s="11">
        <v>2674.9950395987607</v>
      </c>
      <c r="DB187" s="11">
        <v>2618.4209048488201</v>
      </c>
      <c r="DC187" s="11">
        <v>2526.6317988211254</v>
      </c>
      <c r="DD187" s="11">
        <v>2517.2368996888545</v>
      </c>
      <c r="DE187" s="11">
        <v>2486.7828102519293</v>
      </c>
      <c r="DF187" s="11">
        <v>2473.2236222084171</v>
      </c>
      <c r="DG187" s="11">
        <v>2422.4653517912566</v>
      </c>
      <c r="DH187" s="11">
        <v>2384.4461729862201</v>
      </c>
      <c r="DI187" s="11">
        <v>2341.1931197919998</v>
      </c>
      <c r="DJ187" s="11">
        <v>2268.1601907794848</v>
      </c>
      <c r="DK187" s="11">
        <v>1953.6403237070924</v>
      </c>
      <c r="DL187" s="11">
        <v>1895.5659668497149</v>
      </c>
      <c r="DM187" s="11">
        <v>1839.7677820660163</v>
      </c>
      <c r="DN187" s="11">
        <v>1768.1279295068141</v>
      </c>
      <c r="DO187" s="11">
        <v>1748.0883309232102</v>
      </c>
      <c r="DP187" s="11">
        <v>1682.7445371490958</v>
      </c>
      <c r="DQ187" s="11">
        <v>1683.5320169283564</v>
      </c>
      <c r="DR187" s="11">
        <v>1676.1688619231163</v>
      </c>
      <c r="DS187" s="11">
        <v>1665.9571978050594</v>
      </c>
      <c r="DT187" s="11">
        <v>1649.3081811831582</v>
      </c>
      <c r="DU187" s="11">
        <v>1638.9033448026471</v>
      </c>
      <c r="DV187" s="11">
        <v>1627.98572961643</v>
      </c>
      <c r="DW187" s="11">
        <v>1621.7782266602753</v>
      </c>
      <c r="DX187" s="11">
        <v>1495.9060374342614</v>
      </c>
      <c r="DY187" s="11">
        <v>1514.206302887286</v>
      </c>
      <c r="DZ187" s="11">
        <v>1486.4333494443431</v>
      </c>
      <c r="EA187" s="11">
        <v>1369.0921410502665</v>
      </c>
      <c r="EB187" s="11">
        <v>1348.2786808192429</v>
      </c>
      <c r="EC187" s="11">
        <v>1171.2681282005922</v>
      </c>
      <c r="ED187" s="11">
        <v>1104.8235104051707</v>
      </c>
      <c r="EE187" s="11">
        <v>869.03585922391301</v>
      </c>
      <c r="EF187" s="11">
        <v>683.26971828260685</v>
      </c>
      <c r="EG187" s="11">
        <v>525.71367234420825</v>
      </c>
      <c r="EH187" s="11">
        <v>404.99559260072294</v>
      </c>
      <c r="EI187" s="11">
        <v>341.22314965882128</v>
      </c>
      <c r="EJ187" s="11">
        <v>286.47817436360606</v>
      </c>
      <c r="EK187" s="11">
        <v>204.68896839356714</v>
      </c>
      <c r="EL187" s="11">
        <v>194.64143290212485</v>
      </c>
      <c r="EM187" s="11">
        <v>110.49090062929635</v>
      </c>
      <c r="EN187" s="11">
        <v>22.675610698772161</v>
      </c>
      <c r="EO187" s="11">
        <v>3.4461322684364859E-13</v>
      </c>
      <c r="EP187" s="11">
        <v>22.830872327834811</v>
      </c>
      <c r="EQ187" s="11">
        <v>163.89963105390456</v>
      </c>
      <c r="ER187" s="11">
        <v>240.21766459841598</v>
      </c>
      <c r="ES187" s="11">
        <v>378.73619226743733</v>
      </c>
      <c r="ET187" s="11">
        <v>443.76327786279319</v>
      </c>
      <c r="EU187" s="11">
        <v>520.62879777006503</v>
      </c>
      <c r="EV187" s="11">
        <v>584.87514772052293</v>
      </c>
      <c r="EW187" s="11">
        <v>657.03278223386917</v>
      </c>
      <c r="EX187" s="11">
        <v>907.27625850115294</v>
      </c>
      <c r="EY187" s="11">
        <v>991.0144656316719</v>
      </c>
      <c r="EZ187" s="11">
        <v>1164.3438172834221</v>
      </c>
      <c r="FA187" s="11">
        <v>1331.3209808090187</v>
      </c>
      <c r="FB187" s="11">
        <v>1413.4668881022496</v>
      </c>
      <c r="FC187" s="11">
        <v>1454.3336746849159</v>
      </c>
      <c r="FD187" s="11">
        <v>1507.8975623748804</v>
      </c>
      <c r="FE187" s="11">
        <v>1630.0406532143209</v>
      </c>
      <c r="FF187" s="11">
        <v>1801.5918002204589</v>
      </c>
      <c r="FG187" s="11">
        <v>1826.0984445103477</v>
      </c>
      <c r="FH187" s="11">
        <v>1869.4046831055412</v>
      </c>
      <c r="FI187" s="11">
        <v>1950.4036932837932</v>
      </c>
      <c r="FJ187" s="11">
        <v>1995.6010974181972</v>
      </c>
      <c r="FK187" s="11">
        <v>2013.8264982043679</v>
      </c>
      <c r="FL187" s="11">
        <v>2029.7348126774064</v>
      </c>
      <c r="FM187" s="11">
        <v>2036.7866011957426</v>
      </c>
      <c r="FN187" s="11">
        <v>2071.3545351646312</v>
      </c>
      <c r="FO187" s="11">
        <v>2093.7736898968201</v>
      </c>
      <c r="FP187" s="11">
        <v>2119.2669148893706</v>
      </c>
      <c r="FQ187" s="11">
        <v>2145.7147138122873</v>
      </c>
      <c r="FR187" s="11">
        <v>2157.9815644864543</v>
      </c>
      <c r="FS187" s="11">
        <v>2203.8354850268497</v>
      </c>
      <c r="FT187" s="11">
        <v>2276.288772241749</v>
      </c>
      <c r="FU187" s="11">
        <v>2378.4838037823702</v>
      </c>
      <c r="FV187" s="11">
        <v>2515.4435194625862</v>
      </c>
      <c r="FW187" s="11">
        <v>2557.7911728891286</v>
      </c>
      <c r="FX187" s="11">
        <v>2574.6526215738186</v>
      </c>
      <c r="FY187" s="11">
        <v>2594.2041610779675</v>
      </c>
      <c r="FZ187" s="11">
        <v>2611.3268007651759</v>
      </c>
      <c r="GA187" s="11">
        <v>2638.795257902395</v>
      </c>
      <c r="GB187" s="11">
        <v>2660.5061970087613</v>
      </c>
      <c r="GC187" s="11">
        <v>2691.7238196463709</v>
      </c>
      <c r="GD187" s="11">
        <v>2725.7876091043454</v>
      </c>
      <c r="GE187" s="11">
        <v>2750.5922275591111</v>
      </c>
      <c r="GF187" s="11">
        <v>2771.2526166925609</v>
      </c>
      <c r="GG187" s="11">
        <v>2784.0534431298843</v>
      </c>
      <c r="GH187" s="11">
        <v>2796.8438527051394</v>
      </c>
      <c r="GI187" s="11">
        <v>2799.8445506494668</v>
      </c>
      <c r="GJ187" s="11">
        <v>2808.4156140136274</v>
      </c>
      <c r="GK187" s="11">
        <v>2811.8899215410306</v>
      </c>
      <c r="GL187" s="11">
        <v>2825.7379159900656</v>
      </c>
      <c r="GM187" s="11">
        <v>2809.7925966028956</v>
      </c>
      <c r="GN187" s="11">
        <v>2817.5627023825141</v>
      </c>
      <c r="GO187" s="11">
        <v>2824.1764840353508</v>
      </c>
      <c r="GP187" s="11">
        <v>2833.1149290335416</v>
      </c>
      <c r="GQ187" s="11">
        <v>2889.8433255316913</v>
      </c>
      <c r="GR187" s="11">
        <v>3008.7605402897211</v>
      </c>
      <c r="GS187" s="11">
        <v>3158.6522415537925</v>
      </c>
      <c r="GT187" s="11">
        <v>3223.0154617870958</v>
      </c>
      <c r="GU187" s="11">
        <v>3242.4288998277384</v>
      </c>
      <c r="GV187" s="11">
        <v>3267.7918722415798</v>
      </c>
      <c r="GW187" s="11">
        <v>3294.5212542988775</v>
      </c>
      <c r="GX187" s="11">
        <v>3321.8926805877422</v>
      </c>
      <c r="GY187" s="11">
        <v>3338.1516740192255</v>
      </c>
      <c r="GZ187" s="11">
        <v>3478.939856230666</v>
      </c>
      <c r="HA187" s="11">
        <v>3499.1838824243046</v>
      </c>
      <c r="HB187" s="11">
        <v>3514.5255419062046</v>
      </c>
      <c r="HC187" s="11">
        <v>3530.811653091916</v>
      </c>
      <c r="HD187" s="11">
        <v>3542.8439081070005</v>
      </c>
      <c r="HE187" s="11">
        <v>3550.5264984768378</v>
      </c>
      <c r="HF187" s="11">
        <v>3542.7314480378081</v>
      </c>
      <c r="HG187" s="11">
        <v>3590.7243043369367</v>
      </c>
      <c r="HH187" s="11">
        <v>3599.4334030495875</v>
      </c>
      <c r="HI187" s="11">
        <v>3628.7120034527147</v>
      </c>
      <c r="HJ187" s="11">
        <v>3639.0730667239</v>
      </c>
      <c r="HK187" s="11">
        <v>3631.1445649017096</v>
      </c>
      <c r="HL187" s="11">
        <v>3625.1557560977963</v>
      </c>
      <c r="HM187" s="11">
        <v>3581.8771237207147</v>
      </c>
      <c r="HN187" s="11">
        <v>3526.7109833601658</v>
      </c>
      <c r="HO187" s="11">
        <v>3489.7000710183547</v>
      </c>
      <c r="HP187" s="11">
        <v>3510.5180817447722</v>
      </c>
      <c r="HQ187" s="11">
        <v>3502.7908889419127</v>
      </c>
      <c r="HR187" s="11">
        <v>3418.6814846267848</v>
      </c>
      <c r="HS187" s="11">
        <v>3437.5476002519913</v>
      </c>
      <c r="HT187" s="11">
        <v>3447.9533216073819</v>
      </c>
      <c r="HU187" s="11">
        <v>3415.2742555815848</v>
      </c>
      <c r="HV187" s="11">
        <v>3424.9022758082706</v>
      </c>
      <c r="HW187" s="11">
        <v>3436.2958947889038</v>
      </c>
      <c r="HX187" s="11">
        <v>3452.030876205853</v>
      </c>
      <c r="HY187" s="11">
        <v>3471.011480845676</v>
      </c>
      <c r="HZ187" s="11">
        <v>3497.3413772110484</v>
      </c>
      <c r="IA187" s="11">
        <v>3629.8941821681397</v>
      </c>
      <c r="IB187" s="11">
        <v>3767.1410203733312</v>
      </c>
      <c r="IC187" s="11">
        <v>3816.0991724961004</v>
      </c>
      <c r="ID187" s="11">
        <v>3865.249374221974</v>
      </c>
      <c r="IE187" s="11">
        <v>3909.8327539997522</v>
      </c>
      <c r="IF187" s="11">
        <v>3957.4725813404762</v>
      </c>
      <c r="IG187" s="11">
        <v>4082.1082700955462</v>
      </c>
      <c r="IH187" s="11">
        <v>4115.8791009749693</v>
      </c>
      <c r="II187" s="11">
        <v>4159.471341306823</v>
      </c>
      <c r="IJ187" s="11">
        <v>4197.2858412997884</v>
      </c>
      <c r="IK187" s="11">
        <v>4248.376202329212</v>
      </c>
      <c r="IL187" s="11">
        <v>4286.5451496389051</v>
      </c>
      <c r="IM187" s="11">
        <v>4328.6150202853732</v>
      </c>
      <c r="IN187" s="11">
        <v>4391.2443203577432</v>
      </c>
      <c r="IO187" s="11">
        <v>4528.4709599936932</v>
      </c>
      <c r="IP187" s="11">
        <v>4561.1149491602609</v>
      </c>
      <c r="IQ187" s="11">
        <v>4562.5512992869908</v>
      </c>
      <c r="IR187" s="11">
        <v>4617.6334174513304</v>
      </c>
      <c r="IS187" s="11">
        <v>4686.0501425423608</v>
      </c>
      <c r="IT187" s="11">
        <v>4725.9981378990497</v>
      </c>
      <c r="IU187" s="11">
        <v>4749.2231419797845</v>
      </c>
      <c r="IV187" s="11">
        <v>4766.8361307471314</v>
      </c>
      <c r="IW187" s="11">
        <v>4772.9409675770976</v>
      </c>
      <c r="IX187" s="11">
        <v>4783.6129160930932</v>
      </c>
      <c r="IY187" s="11">
        <v>4804.8324464978887</v>
      </c>
      <c r="IZ187" s="11">
        <v>4845.8293275949682</v>
      </c>
      <c r="JA187" s="11">
        <v>4896.1035366549668</v>
      </c>
      <c r="JB187" s="11">
        <v>4987.9052598880953</v>
      </c>
      <c r="JC187" s="11">
        <v>5094.9434357923992</v>
      </c>
      <c r="JD187" s="11">
        <v>5172.689415020116</v>
      </c>
      <c r="JE187" s="11">
        <v>5189.8145286232957</v>
      </c>
      <c r="JF187" s="11">
        <v>5201.6912349915865</v>
      </c>
      <c r="JG187" s="11">
        <v>5187.0143245480958</v>
      </c>
      <c r="JH187" s="11">
        <v>5269.4255146896085</v>
      </c>
      <c r="JI187" s="11">
        <v>5333.9131402382418</v>
      </c>
      <c r="JJ187" s="11">
        <v>5345.9542062269502</v>
      </c>
      <c r="JK187" s="11">
        <v>5324.8389273819685</v>
      </c>
      <c r="JL187" s="11">
        <v>5381.4126389612202</v>
      </c>
      <c r="JM187" s="11">
        <v>5381.5356631844134</v>
      </c>
      <c r="JN187" s="11">
        <v>5360.2492451315347</v>
      </c>
      <c r="JO187" s="11">
        <v>5519.96861268675</v>
      </c>
      <c r="JP187" s="11">
        <v>5640.8203088454839</v>
      </c>
      <c r="JQ187" s="11">
        <v>5669.9559285474652</v>
      </c>
      <c r="JR187" s="11">
        <v>5713.064243070623</v>
      </c>
      <c r="JS187" s="11">
        <v>5712.7851278888747</v>
      </c>
      <c r="JT187" s="11">
        <v>5803.7248768953232</v>
      </c>
      <c r="JU187" s="11">
        <v>5851.4035950824127</v>
      </c>
      <c r="JV187" s="11">
        <v>5828.2227261118096</v>
      </c>
      <c r="JW187" s="11">
        <v>5768.1658803170094</v>
      </c>
      <c r="JX187" s="11">
        <v>5760.3127238542611</v>
      </c>
      <c r="JY187" s="11">
        <v>5750.5667753697217</v>
      </c>
      <c r="JZ187" s="11">
        <v>5735.6252817508066</v>
      </c>
      <c r="KA187" s="11">
        <v>5724.2598202122845</v>
      </c>
      <c r="KB187" s="11">
        <v>5716.2978724029035</v>
      </c>
      <c r="KC187" s="11">
        <v>5699.1847643817646</v>
      </c>
      <c r="KD187" s="11">
        <v>5683.2386087302239</v>
      </c>
      <c r="KE187" s="11">
        <v>5683.3180349463855</v>
      </c>
      <c r="KF187" s="11">
        <v>5694.2845664890638</v>
      </c>
      <c r="KG187" s="11">
        <v>5698.6249907534457</v>
      </c>
      <c r="KH187" s="11">
        <v>5715.689485747901</v>
      </c>
      <c r="KI187" s="11">
        <v>5717.8916739722472</v>
      </c>
      <c r="KJ187" s="11">
        <v>5740.2067168723988</v>
      </c>
      <c r="KK187" s="11">
        <v>5743.5902107803186</v>
      </c>
      <c r="KL187" s="23"/>
      <c r="KM187" s="11">
        <f>SMALL(Tabela2[[#This Row],[1]:[285]],1)</f>
        <v>3.4461322684364859E-13</v>
      </c>
      <c r="KN187" s="11">
        <f>MATCH(Tabela2[[#This Row],[1° menor]],Tabela2[[#This Row],[1]:[285]],0)</f>
        <v>132</v>
      </c>
      <c r="KO18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0.49999999012750612</v>
      </c>
      <c r="KP187" s="11">
        <f>VLOOKUP(Tabela2[[#This Row],[Shape]],shape!A:D,4,0)+VLOOKUP(Tabela2[[#This Row],[Shape]]+1,shape!A:E,5,0)*Tabela2[[#This Row],[% avanc]]</f>
        <v>4366.253090453105</v>
      </c>
      <c r="KQ187" s="15">
        <f>Tabela2[[#This Row],[8686,881807]]/Tabela2[[#Headers],[8686,881807]]</f>
        <v>0.50262605011325501</v>
      </c>
      <c r="KR187" s="11">
        <f>Tabela2[[#This Row],[8686,881807]]-KP186</f>
        <v>127.9447624675513</v>
      </c>
      <c r="KS187" s="11">
        <f>(Tabela2[[#This Row],[hora bus]]-H186)*86400</f>
        <v>46.000000066123903</v>
      </c>
      <c r="KT187" s="11">
        <f>Tabela2[[#This Row],[desloc]]/Tabela2[[#This Row],[seconds]]</f>
        <v>2.7814078757311687</v>
      </c>
      <c r="KU187" s="11">
        <f>Tabela2[[#This Row],[spd m/s]]*3.6</f>
        <v>10.013068352632207</v>
      </c>
      <c r="KV187" s="23"/>
      <c r="KW187" s="22">
        <f t="shared" si="36"/>
        <v>0</v>
      </c>
      <c r="KX187" s="23">
        <f t="shared" si="37"/>
        <v>0</v>
      </c>
      <c r="KY187" s="23">
        <f t="shared" si="38"/>
        <v>0</v>
      </c>
      <c r="KZ187" s="23">
        <f t="shared" si="39"/>
        <v>0</v>
      </c>
      <c r="LA187" s="23">
        <f t="shared" si="40"/>
        <v>0</v>
      </c>
      <c r="LB187" s="23">
        <f t="shared" si="41"/>
        <v>0</v>
      </c>
      <c r="LC187" s="23">
        <f t="shared" si="42"/>
        <v>0</v>
      </c>
      <c r="LD187" s="23">
        <f t="shared" si="43"/>
        <v>0</v>
      </c>
      <c r="LE187" s="23">
        <f t="shared" si="44"/>
        <v>4366.253090453105</v>
      </c>
      <c r="LF187" s="22">
        <f t="shared" si="53"/>
        <v>0</v>
      </c>
      <c r="LG187" s="23">
        <f t="shared" si="45"/>
        <v>0</v>
      </c>
      <c r="LH187" s="23">
        <f t="shared" si="46"/>
        <v>0</v>
      </c>
      <c r="LI187" s="23">
        <f t="shared" si="47"/>
        <v>4366.253090453105</v>
      </c>
      <c r="LJ187" s="23">
        <f t="shared" si="48"/>
        <v>8544.8116110658502</v>
      </c>
      <c r="LK187" s="23">
        <f t="shared" si="49"/>
        <v>0</v>
      </c>
      <c r="LL187" s="23">
        <f t="shared" si="50"/>
        <v>18</v>
      </c>
      <c r="LM187" s="23">
        <f t="shared" si="51"/>
        <v>0</v>
      </c>
      <c r="LN187" s="23">
        <f t="shared" si="52"/>
        <v>0</v>
      </c>
    </row>
    <row r="188" spans="1:326" x14ac:dyDescent="0.25">
      <c r="A188" s="22">
        <v>189</v>
      </c>
      <c r="B188" s="22">
        <v>1</v>
      </c>
      <c r="C188" s="23" t="s">
        <v>1497</v>
      </c>
      <c r="D188" s="22">
        <v>332</v>
      </c>
      <c r="E188" s="24">
        <v>0.94166666666666665</v>
      </c>
      <c r="F188" s="23" t="s">
        <v>721</v>
      </c>
      <c r="G188" s="23" t="b">
        <v>1</v>
      </c>
      <c r="H188" s="25">
        <v>43538.941770833335</v>
      </c>
      <c r="I188" s="26" t="s">
        <v>280</v>
      </c>
      <c r="J188" s="23" t="s">
        <v>281</v>
      </c>
      <c r="K188" s="11">
        <f>IF(AND(Tabela2[[#This Row],[hora bus]]=H187,Tabela2[[#This Row],[lat bus]]=I187,Tabela2[[#This Row],[lon bus]]=J187),1,0)</f>
        <v>0</v>
      </c>
      <c r="L188" s="23"/>
      <c r="M188" s="11">
        <v>371</v>
      </c>
      <c r="N188" s="11">
        <v>7885.806256019242</v>
      </c>
      <c r="O188" s="11">
        <v>7879.0124317834225</v>
      </c>
      <c r="P188" s="11">
        <v>7869.5295406135965</v>
      </c>
      <c r="Q188" s="11">
        <v>7811.1922711133702</v>
      </c>
      <c r="R188" s="11">
        <v>7725.4979234648881</v>
      </c>
      <c r="S188" s="11">
        <v>7705.7753536830032</v>
      </c>
      <c r="T188" s="11">
        <v>7686.0171391747472</v>
      </c>
      <c r="U188" s="11">
        <v>7674.0520450264194</v>
      </c>
      <c r="V188" s="11">
        <v>7657.4982732543513</v>
      </c>
      <c r="W188" s="11">
        <v>7645.4127549267178</v>
      </c>
      <c r="X188" s="11">
        <v>7634.6838719544558</v>
      </c>
      <c r="Y188" s="11">
        <v>7611.0630469604885</v>
      </c>
      <c r="Z188" s="11">
        <v>7596.1552586852167</v>
      </c>
      <c r="AA188" s="11">
        <v>7574.0054410627463</v>
      </c>
      <c r="AB188" s="11">
        <v>7563.7895710091834</v>
      </c>
      <c r="AC188" s="11">
        <v>7547.7049338259239</v>
      </c>
      <c r="AD188" s="11">
        <v>7522.8256971884448</v>
      </c>
      <c r="AE188" s="11">
        <v>7512.7056818973042</v>
      </c>
      <c r="AF188" s="11">
        <v>7444.4629795188112</v>
      </c>
      <c r="AG188" s="11">
        <v>7413.1713919662761</v>
      </c>
      <c r="AH188" s="11">
        <v>7384.8527649312582</v>
      </c>
      <c r="AI188" s="11">
        <v>7361.4305926794514</v>
      </c>
      <c r="AJ188" s="11">
        <v>7340.4290122497287</v>
      </c>
      <c r="AK188" s="11">
        <v>7325.3778535925931</v>
      </c>
      <c r="AL188" s="11">
        <v>7299.3051903988653</v>
      </c>
      <c r="AM188" s="11">
        <v>7288.5259017275694</v>
      </c>
      <c r="AN188" s="11">
        <v>7275.911769131304</v>
      </c>
      <c r="AO188" s="11">
        <v>7267.5929673739611</v>
      </c>
      <c r="AP188" s="11">
        <v>7266.4661945320149</v>
      </c>
      <c r="AQ188" s="11">
        <v>7273.0073799878992</v>
      </c>
      <c r="AR188" s="11">
        <v>7273.1721723836972</v>
      </c>
      <c r="AS188" s="11">
        <v>7269.332306358654</v>
      </c>
      <c r="AT188" s="11">
        <v>7277.7989708146879</v>
      </c>
      <c r="AU188" s="11">
        <v>7283.5985587973064</v>
      </c>
      <c r="AV188" s="11">
        <v>7277.3965707454272</v>
      </c>
      <c r="AW188" s="11">
        <v>7276.8795446446402</v>
      </c>
      <c r="AX188" s="11">
        <v>7278.646309262218</v>
      </c>
      <c r="AY188" s="11">
        <v>7271.2294879495057</v>
      </c>
      <c r="AZ188" s="11">
        <v>7255.1524934044473</v>
      </c>
      <c r="BA188" s="11">
        <v>7230.9109264616391</v>
      </c>
      <c r="BB188" s="11">
        <v>7185.7775790290425</v>
      </c>
      <c r="BC188" s="11">
        <v>7113.8075614679501</v>
      </c>
      <c r="BD188" s="11">
        <v>7047.0208278072669</v>
      </c>
      <c r="BE188" s="11">
        <v>7027.2203636262666</v>
      </c>
      <c r="BF188" s="11">
        <v>7006.0202728514687</v>
      </c>
      <c r="BG188" s="11">
        <v>6971.439113320891</v>
      </c>
      <c r="BH188" s="11">
        <v>6959.1941012537281</v>
      </c>
      <c r="BI188" s="11">
        <v>6943.5039480273317</v>
      </c>
      <c r="BJ188" s="11">
        <v>6918.6103894865655</v>
      </c>
      <c r="BK188" s="11">
        <v>6845.7569912009885</v>
      </c>
      <c r="BL188" s="11">
        <v>6612.1273028450305</v>
      </c>
      <c r="BM188" s="11">
        <v>6477.5002389819183</v>
      </c>
      <c r="BN188" s="11">
        <v>6449.9908790754553</v>
      </c>
      <c r="BO188" s="11">
        <v>6340.4856026869829</v>
      </c>
      <c r="BP188" s="11">
        <v>6332.8040320587979</v>
      </c>
      <c r="BQ188" s="11">
        <v>6243.6788372090323</v>
      </c>
      <c r="BR188" s="11">
        <v>6159.054998494883</v>
      </c>
      <c r="BS188" s="11">
        <v>6128.1870075216875</v>
      </c>
      <c r="BT188" s="11">
        <v>6078.3930395661246</v>
      </c>
      <c r="BU188" s="11">
        <v>6017.4166254419915</v>
      </c>
      <c r="BV188" s="11">
        <v>6012.5990384109891</v>
      </c>
      <c r="BW188" s="11">
        <v>5863.4117214327953</v>
      </c>
      <c r="BX188" s="11">
        <v>5775.833968989853</v>
      </c>
      <c r="BY188" s="11">
        <v>5654.9387975505142</v>
      </c>
      <c r="BZ188" s="11">
        <v>5638.1090601955839</v>
      </c>
      <c r="CA188" s="11">
        <v>5599.0634421492086</v>
      </c>
      <c r="CB188" s="11">
        <v>5537.0475286958845</v>
      </c>
      <c r="CC188" s="11">
        <v>5416.7605986373155</v>
      </c>
      <c r="CD188" s="11">
        <v>5322.7229322888343</v>
      </c>
      <c r="CE188" s="11">
        <v>5229.4399694457206</v>
      </c>
      <c r="CF188" s="11">
        <v>5145.5258783393583</v>
      </c>
      <c r="CG188" s="11">
        <v>4950.9862592011632</v>
      </c>
      <c r="CH188" s="11">
        <v>4873.4698010695574</v>
      </c>
      <c r="CI188" s="11">
        <v>4681.7943839721647</v>
      </c>
      <c r="CJ188" s="11">
        <v>4607.0646197371252</v>
      </c>
      <c r="CK188" s="11">
        <v>4516.8804834659986</v>
      </c>
      <c r="CL188" s="11">
        <v>4488.8706254557619</v>
      </c>
      <c r="CM188" s="11">
        <v>4440.4950597563757</v>
      </c>
      <c r="CN188" s="11">
        <v>4381.611741396584</v>
      </c>
      <c r="CO188" s="11">
        <v>4299.8506726149053</v>
      </c>
      <c r="CP188" s="11">
        <v>4247.0629210629195</v>
      </c>
      <c r="CQ188" s="11">
        <v>4050.9586574002706</v>
      </c>
      <c r="CR188" s="11">
        <v>3873.3650751405003</v>
      </c>
      <c r="CS188" s="11">
        <v>3799.4522831922268</v>
      </c>
      <c r="CT188" s="11">
        <v>3771.2421838377882</v>
      </c>
      <c r="CU188" s="11">
        <v>3729.7857607688884</v>
      </c>
      <c r="CV188" s="11">
        <v>3631.5439355412964</v>
      </c>
      <c r="CW188" s="11">
        <v>3504.1085897399453</v>
      </c>
      <c r="CX188" s="11">
        <v>3443.059302643836</v>
      </c>
      <c r="CY188" s="11">
        <v>3385.9359114257418</v>
      </c>
      <c r="CZ188" s="11">
        <v>3334.4732411088148</v>
      </c>
      <c r="DA188" s="11">
        <v>3282.1529403619948</v>
      </c>
      <c r="DB188" s="11">
        <v>3226.2000482889125</v>
      </c>
      <c r="DC188" s="11">
        <v>3135.689979886336</v>
      </c>
      <c r="DD188" s="11">
        <v>3127.2176719370932</v>
      </c>
      <c r="DE188" s="11">
        <v>3097.1254981151437</v>
      </c>
      <c r="DF188" s="11">
        <v>3084.0105679683406</v>
      </c>
      <c r="DG188" s="11">
        <v>3034.11987186329</v>
      </c>
      <c r="DH188" s="11">
        <v>2997.6534060300351</v>
      </c>
      <c r="DI188" s="11">
        <v>2956.1628321414728</v>
      </c>
      <c r="DJ188" s="11">
        <v>2882.8570133013895</v>
      </c>
      <c r="DK188" s="11">
        <v>2559.636705819903</v>
      </c>
      <c r="DL188" s="11">
        <v>2490.2400189712362</v>
      </c>
      <c r="DM188" s="11">
        <v>2427.9317437765994</v>
      </c>
      <c r="DN188" s="11">
        <v>2350.5989164624934</v>
      </c>
      <c r="DO188" s="11">
        <v>2326.1440992623825</v>
      </c>
      <c r="DP188" s="11">
        <v>2255.6100038310201</v>
      </c>
      <c r="DQ188" s="11">
        <v>2252.0118150918656</v>
      </c>
      <c r="DR188" s="11">
        <v>2243.5298154668835</v>
      </c>
      <c r="DS188" s="11">
        <v>2232.3093160587296</v>
      </c>
      <c r="DT188" s="11">
        <v>2215.5127361497312</v>
      </c>
      <c r="DU188" s="11">
        <v>2206.0679690657466</v>
      </c>
      <c r="DV188" s="11">
        <v>2196.6223300355955</v>
      </c>
      <c r="DW188" s="11">
        <v>2192.4358936547524</v>
      </c>
      <c r="DX188" s="11">
        <v>2076.9201760319602</v>
      </c>
      <c r="DY188" s="11">
        <v>2105.8489251913511</v>
      </c>
      <c r="DZ188" s="11">
        <v>2081.54593798627</v>
      </c>
      <c r="EA188" s="11">
        <v>1962.435956889562</v>
      </c>
      <c r="EB188" s="11">
        <v>1937.0617994598103</v>
      </c>
      <c r="EC188" s="11">
        <v>1754.6192550046801</v>
      </c>
      <c r="ED188" s="11">
        <v>1680.86692080016</v>
      </c>
      <c r="EE188" s="11">
        <v>1445.425327982394</v>
      </c>
      <c r="EF188" s="11">
        <v>1265.3820103602704</v>
      </c>
      <c r="EG188" s="11">
        <v>1113.680768959201</v>
      </c>
      <c r="EH188" s="11">
        <v>997.90031056335283</v>
      </c>
      <c r="EI188" s="11">
        <v>936.14034832316179</v>
      </c>
      <c r="EJ188" s="11">
        <v>879.49007235894032</v>
      </c>
      <c r="EK188" s="11">
        <v>803.58376112777967</v>
      </c>
      <c r="EL188" s="11">
        <v>802.3367543330545</v>
      </c>
      <c r="EM188" s="11">
        <v>724.79768235809775</v>
      </c>
      <c r="EN188" s="11">
        <v>644.12810698913086</v>
      </c>
      <c r="EO188" s="11">
        <v>600.07290598094346</v>
      </c>
      <c r="EP188" s="11">
        <v>459.01730813914321</v>
      </c>
      <c r="EQ188" s="11">
        <v>382.68780904757932</v>
      </c>
      <c r="ER188" s="11">
        <v>244.19506604062343</v>
      </c>
      <c r="ES188" s="11">
        <v>179.15614660011073</v>
      </c>
      <c r="ET188" s="11">
        <v>102.29116404431041</v>
      </c>
      <c r="EU188" s="11">
        <v>38.058586067959958</v>
      </c>
      <c r="EV188" s="11">
        <v>3.6024516703037079E-12</v>
      </c>
      <c r="EW188" s="11">
        <v>34.100917072270519</v>
      </c>
      <c r="EX188" s="11">
        <v>284.34461725261798</v>
      </c>
      <c r="EY188" s="11">
        <v>368.08270411914117</v>
      </c>
      <c r="EZ188" s="11">
        <v>541.41307760676511</v>
      </c>
      <c r="FA188" s="11">
        <v>708.43998775557679</v>
      </c>
      <c r="FB188" s="11">
        <v>790.68285850009715</v>
      </c>
      <c r="FC188" s="11">
        <v>831.67772132293226</v>
      </c>
      <c r="FD188" s="11">
        <v>885.56258583012755</v>
      </c>
      <c r="FE188" s="11">
        <v>1008.4144479189182</v>
      </c>
      <c r="FF188" s="11">
        <v>1180.488567746004</v>
      </c>
      <c r="FG188" s="11">
        <v>1205.1497003556765</v>
      </c>
      <c r="FH188" s="11">
        <v>1248.8853095226689</v>
      </c>
      <c r="FI188" s="11">
        <v>1330.1506256955306</v>
      </c>
      <c r="FJ188" s="11">
        <v>1375.1697339235504</v>
      </c>
      <c r="FK188" s="11">
        <v>1393.1372636631577</v>
      </c>
      <c r="FL188" s="11">
        <v>1408.7847255375248</v>
      </c>
      <c r="FM188" s="11">
        <v>1415.3142403762808</v>
      </c>
      <c r="FN188" s="11">
        <v>1449.3200800251263</v>
      </c>
      <c r="FO188" s="11">
        <v>1471.4632653567169</v>
      </c>
      <c r="FP188" s="11">
        <v>1496.7569741480818</v>
      </c>
      <c r="FQ188" s="11">
        <v>1523.089028487972</v>
      </c>
      <c r="FR188" s="11">
        <v>1535.2430418995107</v>
      </c>
      <c r="FS188" s="11">
        <v>1580.9926927430797</v>
      </c>
      <c r="FT188" s="11">
        <v>1653.4330693280954</v>
      </c>
      <c r="FU188" s="11">
        <v>1755.7685501514568</v>
      </c>
      <c r="FV188" s="11">
        <v>1893.0731720889894</v>
      </c>
      <c r="FW188" s="11">
        <v>1935.8245058596574</v>
      </c>
      <c r="FX188" s="11">
        <v>1953.090210682318</v>
      </c>
      <c r="FY188" s="11">
        <v>1973.0343298883176</v>
      </c>
      <c r="FZ188" s="11">
        <v>1990.5091431679803</v>
      </c>
      <c r="GA188" s="11">
        <v>2018.238087509397</v>
      </c>
      <c r="GB188" s="11">
        <v>2040.1103012860906</v>
      </c>
      <c r="GC188" s="11">
        <v>2071.4034086029419</v>
      </c>
      <c r="GD188" s="11">
        <v>2105.4669170788529</v>
      </c>
      <c r="GE188" s="11">
        <v>2130.2652660006283</v>
      </c>
      <c r="GF188" s="11">
        <v>2150.9187177041604</v>
      </c>
      <c r="GG188" s="11">
        <v>2163.8056730369926</v>
      </c>
      <c r="GH188" s="11">
        <v>2176.7162180926739</v>
      </c>
      <c r="GI188" s="11">
        <v>2179.9089714633196</v>
      </c>
      <c r="GJ188" s="11">
        <v>2188.9045997201083</v>
      </c>
      <c r="GK188" s="11">
        <v>2193.0465947104512</v>
      </c>
      <c r="GL188" s="11">
        <v>2207.3369709834442</v>
      </c>
      <c r="GM188" s="11">
        <v>2191.9914262962861</v>
      </c>
      <c r="GN188" s="11">
        <v>2200.7449102908909</v>
      </c>
      <c r="GO188" s="11">
        <v>2208.3469278748107</v>
      </c>
      <c r="GP188" s="11">
        <v>2219.1872409598941</v>
      </c>
      <c r="GQ188" s="11">
        <v>2279.0394518788048</v>
      </c>
      <c r="GR188" s="11">
        <v>2401.6501533199721</v>
      </c>
      <c r="GS188" s="11">
        <v>2554.2722507453468</v>
      </c>
      <c r="GT188" s="11">
        <v>2619.6992631762864</v>
      </c>
      <c r="GU188" s="11">
        <v>2639.4428160606703</v>
      </c>
      <c r="GV188" s="11">
        <v>2664.8604886488906</v>
      </c>
      <c r="GW188" s="11">
        <v>2691.4442420464702</v>
      </c>
      <c r="GX188" s="11">
        <v>2718.5006094544356</v>
      </c>
      <c r="GY188" s="11">
        <v>2732.7132442384323</v>
      </c>
      <c r="GZ188" s="11">
        <v>2871.4086900663287</v>
      </c>
      <c r="HA188" s="11">
        <v>2891.2627570392824</v>
      </c>
      <c r="HB188" s="11">
        <v>2906.4131640675264</v>
      </c>
      <c r="HC188" s="11">
        <v>2922.5993790942562</v>
      </c>
      <c r="HD188" s="11">
        <v>2934.5462890423296</v>
      </c>
      <c r="HE188" s="11">
        <v>2942.0352984822143</v>
      </c>
      <c r="HF188" s="11">
        <v>2936.6753611055487</v>
      </c>
      <c r="HG188" s="11">
        <v>2989.2247113655199</v>
      </c>
      <c r="HH188" s="11">
        <v>3002.1446469382954</v>
      </c>
      <c r="HI188" s="11">
        <v>3034.8571732674554</v>
      </c>
      <c r="HJ188" s="11">
        <v>3047.2786250612885</v>
      </c>
      <c r="HK188" s="11">
        <v>3041.5904308820018</v>
      </c>
      <c r="HL188" s="11">
        <v>3038.2342790628809</v>
      </c>
      <c r="HM188" s="11">
        <v>2998.8598769601076</v>
      </c>
      <c r="HN188" s="11">
        <v>2950.2216254207528</v>
      </c>
      <c r="HO188" s="11">
        <v>2921.0940055153251</v>
      </c>
      <c r="HP188" s="11">
        <v>2946.8296336530011</v>
      </c>
      <c r="HQ188" s="11">
        <v>2941.0128609497428</v>
      </c>
      <c r="HR188" s="11">
        <v>2864.0877445894257</v>
      </c>
      <c r="HS188" s="11">
        <v>2891.5938670102537</v>
      </c>
      <c r="HT188" s="11">
        <v>2905.1985550000104</v>
      </c>
      <c r="HU188" s="11">
        <v>2876.5424613598138</v>
      </c>
      <c r="HV188" s="11">
        <v>2891.4558086621523</v>
      </c>
      <c r="HW188" s="11">
        <v>2906.539866529637</v>
      </c>
      <c r="HX188" s="11">
        <v>2925.5433951449918</v>
      </c>
      <c r="HY188" s="11">
        <v>2948.0629754520733</v>
      </c>
      <c r="HZ188" s="11">
        <v>2981.1934798541329</v>
      </c>
      <c r="IA188" s="11">
        <v>3123.3438838429379</v>
      </c>
      <c r="IB188" s="11">
        <v>3266.8842452309214</v>
      </c>
      <c r="IC188" s="11">
        <v>3318.9871209458197</v>
      </c>
      <c r="ID188" s="11">
        <v>3371.144080380745</v>
      </c>
      <c r="IE188" s="11">
        <v>3418.6088993426642</v>
      </c>
      <c r="IF188" s="11">
        <v>3470.8309564078331</v>
      </c>
      <c r="IG188" s="11">
        <v>3599.171473765125</v>
      </c>
      <c r="IH188" s="11">
        <v>3634.0436928996178</v>
      </c>
      <c r="II188" s="11">
        <v>3678.4367985469808</v>
      </c>
      <c r="IJ188" s="11">
        <v>3716.5186110095124</v>
      </c>
      <c r="IK188" s="11">
        <v>3767.1509364810368</v>
      </c>
      <c r="IL188" s="11">
        <v>3804.5740285123265</v>
      </c>
      <c r="IM188" s="11">
        <v>3845.7256547730867</v>
      </c>
      <c r="IN188" s="11">
        <v>3906.6450135378855</v>
      </c>
      <c r="IO188" s="11">
        <v>4042.7424148910231</v>
      </c>
      <c r="IP188" s="11">
        <v>4075.358601828922</v>
      </c>
      <c r="IQ188" s="11">
        <v>4076.9562993617465</v>
      </c>
      <c r="IR188" s="11">
        <v>4132.6105670390752</v>
      </c>
      <c r="IS188" s="11">
        <v>4201.6245395147471</v>
      </c>
      <c r="IT188" s="11">
        <v>4241.8055286371355</v>
      </c>
      <c r="IU188" s="11">
        <v>4265.1423424927798</v>
      </c>
      <c r="IV188" s="11">
        <v>4282.8369725877819</v>
      </c>
      <c r="IW188" s="11">
        <v>4288.9685918002197</v>
      </c>
      <c r="IX188" s="11">
        <v>4299.6130725766398</v>
      </c>
      <c r="IY188" s="11">
        <v>4320.6876547784941</v>
      </c>
      <c r="IZ188" s="11">
        <v>4361.4808483076749</v>
      </c>
      <c r="JA188" s="11">
        <v>4411.3964541905561</v>
      </c>
      <c r="JB188" s="11">
        <v>4502.2643772639067</v>
      </c>
      <c r="JC188" s="11">
        <v>4607.5194086951497</v>
      </c>
      <c r="JD188" s="11">
        <v>4683.6172569955152</v>
      </c>
      <c r="JE188" s="11">
        <v>4699.7017004649315</v>
      </c>
      <c r="JF188" s="11">
        <v>4710.5284707952696</v>
      </c>
      <c r="JG188" s="11">
        <v>4691.106688527555</v>
      </c>
      <c r="JH188" s="11">
        <v>4772.3037132434547</v>
      </c>
      <c r="JI188" s="11">
        <v>4840.4120602374269</v>
      </c>
      <c r="JJ188" s="11">
        <v>4853.2180985880395</v>
      </c>
      <c r="JK188" s="11">
        <v>4834.980856478267</v>
      </c>
      <c r="JL188" s="11">
        <v>4894.4646328992058</v>
      </c>
      <c r="JM188" s="11">
        <v>4895.402646964244</v>
      </c>
      <c r="JN188" s="11">
        <v>4881.0160120799346</v>
      </c>
      <c r="JO188" s="11">
        <v>5051.1294918414224</v>
      </c>
      <c r="JP188" s="11">
        <v>5177.1049785880668</v>
      </c>
      <c r="JQ188" s="11">
        <v>5208.8052604942395</v>
      </c>
      <c r="JR188" s="11">
        <v>5250.3672164141262</v>
      </c>
      <c r="JS188" s="11">
        <v>5240.8255628562156</v>
      </c>
      <c r="JT188" s="11">
        <v>5322.2634565786348</v>
      </c>
      <c r="JU188" s="11">
        <v>5366.8957499460967</v>
      </c>
      <c r="JV188" s="11">
        <v>5344.4240429560723</v>
      </c>
      <c r="JW188" s="11">
        <v>5282.7580575230095</v>
      </c>
      <c r="JX188" s="11">
        <v>5272.1957570901086</v>
      </c>
      <c r="JY188" s="11">
        <v>5261.2477590455746</v>
      </c>
      <c r="JZ188" s="11">
        <v>5245.2280286744262</v>
      </c>
      <c r="KA188" s="11">
        <v>5232.7852005575569</v>
      </c>
      <c r="KB188" s="11">
        <v>5223.98431854709</v>
      </c>
      <c r="KC188" s="11">
        <v>5205.8692964876345</v>
      </c>
      <c r="KD188" s="11">
        <v>5189.8422316729248</v>
      </c>
      <c r="KE188" s="11">
        <v>5190.9055270719527</v>
      </c>
      <c r="KF188" s="11">
        <v>5202.562535628942</v>
      </c>
      <c r="KG188" s="11">
        <v>5207.7826225717126</v>
      </c>
      <c r="KH188" s="11">
        <v>5225.691629253206</v>
      </c>
      <c r="KI188" s="11">
        <v>5228.8813508264411</v>
      </c>
      <c r="KJ188" s="11">
        <v>5252.0906390127893</v>
      </c>
      <c r="KK188" s="11">
        <v>5255.7879915383028</v>
      </c>
      <c r="KL188" s="23"/>
      <c r="KM188" s="11">
        <f>SMALL(Tabela2[[#This Row],[1]:[285]],1)</f>
        <v>3.6024516703037079E-12</v>
      </c>
      <c r="KN188" s="11">
        <f>MATCH(Tabela2[[#This Row],[1° menor]],Tabela2[[#This Row],[1]:[285]],0)</f>
        <v>139</v>
      </c>
      <c r="KO18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0.52740953704742621</v>
      </c>
      <c r="KP188" s="11">
        <f>VLOOKUP(Tabela2[[#This Row],[Shape]],shape!A:D,4,0)+VLOOKUP(Tabela2[[#This Row],[Shape]]+1,shape!A:E,5,0)*Tabela2[[#This Row],[% avanc]]</f>
        <v>4677.8268281775345</v>
      </c>
      <c r="KQ188" s="15">
        <f>Tabela2[[#This Row],[8686,881807]]/Tabela2[[#Headers],[8686,881807]]</f>
        <v>0.53849320528432676</v>
      </c>
      <c r="KR188" s="11">
        <f>Tabela2[[#This Row],[8686,881807]]-KP187</f>
        <v>311.57373772442952</v>
      </c>
      <c r="KS188" s="11">
        <f>(Tabela2[[#This Row],[hora bus]]-H187)*86400</f>
        <v>44.999999832361937</v>
      </c>
      <c r="KT188" s="11">
        <f>Tabela2[[#This Row],[desloc]]/Tabela2[[#This Row],[seconds]]</f>
        <v>6.9238608641140473</v>
      </c>
      <c r="KU188" s="11">
        <f>Tabela2[[#This Row],[spd m/s]]*3.6</f>
        <v>24.925899110810573</v>
      </c>
      <c r="KV188" s="23"/>
      <c r="KW188" s="22">
        <f t="shared" si="36"/>
        <v>0</v>
      </c>
      <c r="KX188" s="23">
        <f t="shared" si="37"/>
        <v>0</v>
      </c>
      <c r="KY188" s="23">
        <f t="shared" si="38"/>
        <v>0</v>
      </c>
      <c r="KZ188" s="23">
        <f t="shared" si="39"/>
        <v>0</v>
      </c>
      <c r="LA188" s="23">
        <f t="shared" si="40"/>
        <v>0</v>
      </c>
      <c r="LB188" s="23">
        <f t="shared" si="41"/>
        <v>0</v>
      </c>
      <c r="LC188" s="23">
        <f t="shared" si="42"/>
        <v>0</v>
      </c>
      <c r="LD188" s="23">
        <f t="shared" si="43"/>
        <v>0</v>
      </c>
      <c r="LE188" s="23">
        <f t="shared" si="44"/>
        <v>4677.8268281775345</v>
      </c>
      <c r="LF188" s="22">
        <f t="shared" si="53"/>
        <v>0</v>
      </c>
      <c r="LG188" s="23">
        <f t="shared" si="45"/>
        <v>0</v>
      </c>
      <c r="LH188" s="23">
        <f t="shared" si="46"/>
        <v>0</v>
      </c>
      <c r="LI188" s="23">
        <f t="shared" si="47"/>
        <v>4677.8268281775345</v>
      </c>
      <c r="LJ188" s="23">
        <f t="shared" si="48"/>
        <v>8544.8116110658502</v>
      </c>
      <c r="LK188" s="23">
        <f t="shared" si="49"/>
        <v>0</v>
      </c>
      <c r="LL188" s="23">
        <f t="shared" si="50"/>
        <v>17</v>
      </c>
      <c r="LM188" s="23">
        <f t="shared" si="51"/>
        <v>0</v>
      </c>
      <c r="LN188" s="23">
        <f t="shared" si="52"/>
        <v>0</v>
      </c>
    </row>
    <row r="189" spans="1:326" x14ac:dyDescent="0.25">
      <c r="A189" s="22">
        <v>191</v>
      </c>
      <c r="B189" s="22">
        <v>1</v>
      </c>
      <c r="C189" s="23" t="s">
        <v>1499</v>
      </c>
      <c r="D189" s="22">
        <v>332</v>
      </c>
      <c r="E189" s="24">
        <v>0.94236111111111109</v>
      </c>
      <c r="F189" s="23" t="s">
        <v>721</v>
      </c>
      <c r="G189" s="23" t="b">
        <v>1</v>
      </c>
      <c r="H189" s="25">
        <v>43538.942349537036</v>
      </c>
      <c r="I189" s="26" t="s">
        <v>346</v>
      </c>
      <c r="J189" s="23" t="s">
        <v>347</v>
      </c>
      <c r="K189" s="11">
        <f>IF(AND(Tabela2[[#This Row],[hora bus]]=H188,Tabela2[[#This Row],[lat bus]]=I188,Tabela2[[#This Row],[lon bus]]=J188),1,0)</f>
        <v>0</v>
      </c>
      <c r="L189" s="23"/>
      <c r="M189" s="11">
        <v>373</v>
      </c>
      <c r="N189" s="11">
        <v>8468.7666540948667</v>
      </c>
      <c r="O189" s="11">
        <v>8461.9869084399688</v>
      </c>
      <c r="P189" s="11">
        <v>8452.5192146704667</v>
      </c>
      <c r="Q189" s="11">
        <v>8394.2030694554323</v>
      </c>
      <c r="R189" s="11">
        <v>8308.4963752626336</v>
      </c>
      <c r="S189" s="11">
        <v>8288.7462460243587</v>
      </c>
      <c r="T189" s="11">
        <v>8268.9886708826853</v>
      </c>
      <c r="U189" s="11">
        <v>8257.0313914110448</v>
      </c>
      <c r="V189" s="11">
        <v>8240.492446951037</v>
      </c>
      <c r="W189" s="11">
        <v>8228.4273071726348</v>
      </c>
      <c r="X189" s="11">
        <v>8217.7183746067349</v>
      </c>
      <c r="Y189" s="11">
        <v>8194.1277855538428</v>
      </c>
      <c r="Z189" s="11">
        <v>8179.2544074646985</v>
      </c>
      <c r="AA189" s="11">
        <v>8157.130344685781</v>
      </c>
      <c r="AB189" s="11">
        <v>8146.9299949683018</v>
      </c>
      <c r="AC189" s="11">
        <v>8130.8537687346916</v>
      </c>
      <c r="AD189" s="11">
        <v>8105.9758619746426</v>
      </c>
      <c r="AE189" s="11">
        <v>8095.8516188570347</v>
      </c>
      <c r="AF189" s="11">
        <v>8027.5672090901598</v>
      </c>
      <c r="AG189" s="11">
        <v>7996.2089251060388</v>
      </c>
      <c r="AH189" s="11">
        <v>7967.8510604216917</v>
      </c>
      <c r="AI189" s="11">
        <v>7944.4047533924986</v>
      </c>
      <c r="AJ189" s="11">
        <v>7923.3835329370713</v>
      </c>
      <c r="AK189" s="11">
        <v>7908.3163543805285</v>
      </c>
      <c r="AL189" s="11">
        <v>7882.2250019243129</v>
      </c>
      <c r="AM189" s="11">
        <v>7871.4262930100031</v>
      </c>
      <c r="AN189" s="11">
        <v>7858.7839719414023</v>
      </c>
      <c r="AO189" s="11">
        <v>7850.4116417633695</v>
      </c>
      <c r="AP189" s="11">
        <v>7849.2144896191821</v>
      </c>
      <c r="AQ189" s="11">
        <v>7855.7003700326586</v>
      </c>
      <c r="AR189" s="11">
        <v>7855.825536328839</v>
      </c>
      <c r="AS189" s="11">
        <v>7851.9164528648244</v>
      </c>
      <c r="AT189" s="11">
        <v>7860.3052656324708</v>
      </c>
      <c r="AU189" s="11">
        <v>7866.058607354671</v>
      </c>
      <c r="AV189" s="11">
        <v>7859.7826674302551</v>
      </c>
      <c r="AW189" s="11">
        <v>7859.1274743198028</v>
      </c>
      <c r="AX189" s="11">
        <v>7860.7412519378177</v>
      </c>
      <c r="AY189" s="11">
        <v>7853.1922555099673</v>
      </c>
      <c r="AZ189" s="11">
        <v>7836.9930300100123</v>
      </c>
      <c r="BA189" s="11">
        <v>7812.6247890858767</v>
      </c>
      <c r="BB189" s="11">
        <v>7767.3462515946203</v>
      </c>
      <c r="BC189" s="11">
        <v>7695.2981086799</v>
      </c>
      <c r="BD189" s="11">
        <v>7628.4659764689577</v>
      </c>
      <c r="BE189" s="11">
        <v>7608.5738340634443</v>
      </c>
      <c r="BF189" s="11">
        <v>7587.2621887363966</v>
      </c>
      <c r="BG189" s="11">
        <v>7552.49142648424</v>
      </c>
      <c r="BH189" s="11">
        <v>7540.0503747074326</v>
      </c>
      <c r="BI189" s="11">
        <v>7524.2233260508146</v>
      </c>
      <c r="BJ189" s="11">
        <v>7499.1810461311279</v>
      </c>
      <c r="BK189" s="11">
        <v>7426.0491712372559</v>
      </c>
      <c r="BL189" s="11">
        <v>7191.4632463437119</v>
      </c>
      <c r="BM189" s="11">
        <v>7055.4147774472058</v>
      </c>
      <c r="BN189" s="11">
        <v>7027.0309169330712</v>
      </c>
      <c r="BO189" s="11">
        <v>6916.7588111640935</v>
      </c>
      <c r="BP189" s="11">
        <v>6908.4198016090404</v>
      </c>
      <c r="BQ189" s="11">
        <v>6818.7420611560074</v>
      </c>
      <c r="BR189" s="11">
        <v>6733.2212872470154</v>
      </c>
      <c r="BS189" s="11">
        <v>6701.7603212714448</v>
      </c>
      <c r="BT189" s="11">
        <v>6651.7180707403822</v>
      </c>
      <c r="BU189" s="11">
        <v>6589.6007239770624</v>
      </c>
      <c r="BV189" s="11">
        <v>6582.6496591970272</v>
      </c>
      <c r="BW189" s="11">
        <v>6433.5572986116013</v>
      </c>
      <c r="BX189" s="11">
        <v>6347.8471543718879</v>
      </c>
      <c r="BY189" s="11">
        <v>6228.4479217552416</v>
      </c>
      <c r="BZ189" s="11">
        <v>6212.6695258442433</v>
      </c>
      <c r="CA189" s="11">
        <v>6173.92567714502</v>
      </c>
      <c r="CB189" s="11">
        <v>6112.0735130926405</v>
      </c>
      <c r="CC189" s="11">
        <v>5991.9869360677039</v>
      </c>
      <c r="CD189" s="11">
        <v>5898.1271979797284</v>
      </c>
      <c r="CE189" s="11">
        <v>5804.8705589302917</v>
      </c>
      <c r="CF189" s="11">
        <v>5720.8772326496019</v>
      </c>
      <c r="CG189" s="11">
        <v>5526.2031842694605</v>
      </c>
      <c r="CH189" s="11">
        <v>5448.5740448427441</v>
      </c>
      <c r="CI189" s="11">
        <v>5256.7704741779744</v>
      </c>
      <c r="CJ189" s="11">
        <v>5181.8825686659393</v>
      </c>
      <c r="CK189" s="11">
        <v>5091.6499564718179</v>
      </c>
      <c r="CL189" s="11">
        <v>5063.6259750746949</v>
      </c>
      <c r="CM189" s="11">
        <v>5015.1928519759203</v>
      </c>
      <c r="CN189" s="11">
        <v>4956.2438526249516</v>
      </c>
      <c r="CO189" s="11">
        <v>4874.4498817334106</v>
      </c>
      <c r="CP189" s="11">
        <v>4821.6039175978658</v>
      </c>
      <c r="CQ189" s="11">
        <v>4625.2726375209413</v>
      </c>
      <c r="CR189" s="11">
        <v>4447.3358631172468</v>
      </c>
      <c r="CS189" s="11">
        <v>4373.2381595605184</v>
      </c>
      <c r="CT189" s="11">
        <v>4344.9978118142553</v>
      </c>
      <c r="CU189" s="11">
        <v>4303.5237021397588</v>
      </c>
      <c r="CV189" s="11">
        <v>4205.1781572885966</v>
      </c>
      <c r="CW189" s="11">
        <v>4077.5371718389292</v>
      </c>
      <c r="CX189" s="11">
        <v>4016.3223818125589</v>
      </c>
      <c r="CY189" s="11">
        <v>3959.1213937556654</v>
      </c>
      <c r="CZ189" s="11">
        <v>3907.7272855968426</v>
      </c>
      <c r="DA189" s="11">
        <v>3855.6296584180604</v>
      </c>
      <c r="DB189" s="11">
        <v>3800.1320524104322</v>
      </c>
      <c r="DC189" s="11">
        <v>3710.5066106622562</v>
      </c>
      <c r="DD189" s="11">
        <v>3702.6669491507278</v>
      </c>
      <c r="DE189" s="11">
        <v>3672.8208430259842</v>
      </c>
      <c r="DF189" s="11">
        <v>3660.0028562398606</v>
      </c>
      <c r="DG189" s="11">
        <v>3610.6751988691808</v>
      </c>
      <c r="DH189" s="11">
        <v>3575.1950763655809</v>
      </c>
      <c r="DI189" s="11">
        <v>3534.8039488100485</v>
      </c>
      <c r="DJ189" s="11">
        <v>3461.3792830415669</v>
      </c>
      <c r="DK189" s="11">
        <v>3133.2630727654496</v>
      </c>
      <c r="DL189" s="11">
        <v>3057.6074252700423</v>
      </c>
      <c r="DM189" s="11">
        <v>2991.8420811746046</v>
      </c>
      <c r="DN189" s="11">
        <v>2911.5998158127495</v>
      </c>
      <c r="DO189" s="11">
        <v>2884.921454569328</v>
      </c>
      <c r="DP189" s="11">
        <v>2811.7670409688226</v>
      </c>
      <c r="DQ189" s="11">
        <v>2805.9740403861056</v>
      </c>
      <c r="DR189" s="11">
        <v>2796.9504271153464</v>
      </c>
      <c r="DS189" s="11">
        <v>2785.246183508767</v>
      </c>
      <c r="DT189" s="11">
        <v>2768.4779883465494</v>
      </c>
      <c r="DU189" s="11">
        <v>2759.662412469982</v>
      </c>
      <c r="DV189" s="11">
        <v>2751.0856469254081</v>
      </c>
      <c r="DW189" s="11">
        <v>2748.0350088582782</v>
      </c>
      <c r="DX189" s="11">
        <v>2638.3194825634537</v>
      </c>
      <c r="DY189" s="11">
        <v>2673.1966201172477</v>
      </c>
      <c r="DZ189" s="11">
        <v>2650.7779631771914</v>
      </c>
      <c r="EA189" s="11">
        <v>2531.1242624425854</v>
      </c>
      <c r="EB189" s="11">
        <v>2503.8197375823338</v>
      </c>
      <c r="EC189" s="11">
        <v>2319.4887211032433</v>
      </c>
      <c r="ED189" s="11">
        <v>2243.2771330655523</v>
      </c>
      <c r="EE189" s="11">
        <v>2009.5553728619491</v>
      </c>
      <c r="EF189" s="11">
        <v>1834.1712794264386</v>
      </c>
      <c r="EG189" s="11">
        <v>1686.4605408097134</v>
      </c>
      <c r="EH189" s="11">
        <v>1573.7675744861863</v>
      </c>
      <c r="EI189" s="11">
        <v>1513.6427686186576</v>
      </c>
      <c r="EJ189" s="11">
        <v>1457.4477788274746</v>
      </c>
      <c r="EK189" s="11">
        <v>1383.2354589350848</v>
      </c>
      <c r="EL189" s="11">
        <v>1383.8184550431554</v>
      </c>
      <c r="EM189" s="11">
        <v>1307.18943428685</v>
      </c>
      <c r="EN189" s="11">
        <v>1227.3639257909767</v>
      </c>
      <c r="EO189" s="11">
        <v>1183.397043900289</v>
      </c>
      <c r="EP189" s="11">
        <v>1042.3366481517951</v>
      </c>
      <c r="EQ189" s="11">
        <v>966.01062765607685</v>
      </c>
      <c r="ER189" s="11">
        <v>827.51986048686138</v>
      </c>
      <c r="ES189" s="11">
        <v>762.48067473169328</v>
      </c>
      <c r="ET189" s="11">
        <v>685.61478502704324</v>
      </c>
      <c r="EU189" s="11">
        <v>621.38113102206398</v>
      </c>
      <c r="EV189" s="11">
        <v>549.22515068482244</v>
      </c>
      <c r="EW189" s="11">
        <v>298.98298349563834</v>
      </c>
      <c r="EX189" s="11">
        <v>215.2450878493068</v>
      </c>
      <c r="EY189" s="11">
        <v>41.913973061808051</v>
      </c>
      <c r="EZ189" s="11">
        <v>6.0538241086760536E-12</v>
      </c>
      <c r="FA189" s="11">
        <v>125.33969252595119</v>
      </c>
      <c r="FB189" s="11">
        <v>208.00395879080256</v>
      </c>
      <c r="FC189" s="11">
        <v>249.46366193393683</v>
      </c>
      <c r="FD189" s="11">
        <v>304.25566002219182</v>
      </c>
      <c r="FE189" s="11">
        <v>428.71101672927796</v>
      </c>
      <c r="FF189" s="11">
        <v>601.83488301865009</v>
      </c>
      <c r="FG189" s="11">
        <v>626.7231442610489</v>
      </c>
      <c r="FH189" s="11">
        <v>671.19945268311653</v>
      </c>
      <c r="FI189" s="11">
        <v>752.8068647014162</v>
      </c>
      <c r="FJ189" s="11">
        <v>797.27622207077843</v>
      </c>
      <c r="FK189" s="11">
        <v>814.60453970967615</v>
      </c>
      <c r="FL189" s="11">
        <v>829.63151428430319</v>
      </c>
      <c r="FM189" s="11">
        <v>834.98740135792275</v>
      </c>
      <c r="FN189" s="11">
        <v>867.7556697092374</v>
      </c>
      <c r="FO189" s="11">
        <v>889.30924352955037</v>
      </c>
      <c r="FP189" s="11">
        <v>914.18872048771959</v>
      </c>
      <c r="FQ189" s="11">
        <v>940.28753440436151</v>
      </c>
      <c r="FR189" s="11">
        <v>952.22749114699582</v>
      </c>
      <c r="FS189" s="11">
        <v>997.78634262646301</v>
      </c>
      <c r="FT189" s="11">
        <v>1070.1993622808625</v>
      </c>
      <c r="FU189" s="11">
        <v>1172.7470252916808</v>
      </c>
      <c r="FV189" s="11">
        <v>1310.5955715424693</v>
      </c>
      <c r="FW189" s="11">
        <v>1353.9993385606342</v>
      </c>
      <c r="FX189" s="11">
        <v>1371.9236731277106</v>
      </c>
      <c r="FY189" s="11">
        <v>1392.5052926951612</v>
      </c>
      <c r="FZ189" s="11">
        <v>1410.5418233988678</v>
      </c>
      <c r="GA189" s="11">
        <v>1438.6736896590044</v>
      </c>
      <c r="GB189" s="11">
        <v>1460.7782466111571</v>
      </c>
      <c r="GC189" s="11">
        <v>1492.1548759810319</v>
      </c>
      <c r="GD189" s="11">
        <v>1526.1826308462819</v>
      </c>
      <c r="GE189" s="11">
        <v>1550.9447872429721</v>
      </c>
      <c r="GF189" s="11">
        <v>1571.5678179525316</v>
      </c>
      <c r="GG189" s="11">
        <v>1584.5764192155661</v>
      </c>
      <c r="GH189" s="11">
        <v>1597.6668109567188</v>
      </c>
      <c r="GI189" s="11">
        <v>1601.1515318847751</v>
      </c>
      <c r="GJ189" s="11">
        <v>1610.8010068958672</v>
      </c>
      <c r="GK189" s="11">
        <v>1615.984816555851</v>
      </c>
      <c r="GL189" s="11">
        <v>1630.9691698923164</v>
      </c>
      <c r="GM189" s="11">
        <v>1616.5682770418327</v>
      </c>
      <c r="GN189" s="11">
        <v>1626.8629206101846</v>
      </c>
      <c r="GO189" s="11">
        <v>1635.9891878245085</v>
      </c>
      <c r="GP189" s="11">
        <v>1649.6844686336281</v>
      </c>
      <c r="GQ189" s="11">
        <v>1714.0051886252536</v>
      </c>
      <c r="GR189" s="11">
        <v>1841.576961038618</v>
      </c>
      <c r="GS189" s="11">
        <v>1997.7223462749273</v>
      </c>
      <c r="GT189" s="11">
        <v>2064.4886919588344</v>
      </c>
      <c r="GU189" s="11">
        <v>2084.59735457224</v>
      </c>
      <c r="GV189" s="11">
        <v>2109.9661086857286</v>
      </c>
      <c r="GW189" s="11">
        <v>2136.2134601911039</v>
      </c>
      <c r="GX189" s="11">
        <v>2162.7019231947775</v>
      </c>
      <c r="GY189" s="11">
        <v>2173.7455253849575</v>
      </c>
      <c r="GZ189" s="11">
        <v>2309.2406788475582</v>
      </c>
      <c r="HA189" s="11">
        <v>2328.5032243411142</v>
      </c>
      <c r="HB189" s="11">
        <v>2343.3438104944044</v>
      </c>
      <c r="HC189" s="11">
        <v>2359.3514881057263</v>
      </c>
      <c r="HD189" s="11">
        <v>2371.1526418439321</v>
      </c>
      <c r="HE189" s="11">
        <v>2378.3171202536437</v>
      </c>
      <c r="HF189" s="11">
        <v>2376.1595613680506</v>
      </c>
      <c r="HG189" s="11">
        <v>2434.8078641913789</v>
      </c>
      <c r="HH189" s="11">
        <v>2453.3619833285402</v>
      </c>
      <c r="HI189" s="11">
        <v>2490.6528970680488</v>
      </c>
      <c r="HJ189" s="11">
        <v>2505.8121801107568</v>
      </c>
      <c r="HK189" s="11">
        <v>2503.119554436244</v>
      </c>
      <c r="HL189" s="11">
        <v>2503.3220690810936</v>
      </c>
      <c r="HM189" s="11">
        <v>2469.2935751703758</v>
      </c>
      <c r="HN189" s="11">
        <v>2429.6388906195571</v>
      </c>
      <c r="HO189" s="11">
        <v>2411.3443813204849</v>
      </c>
      <c r="HP189" s="11">
        <v>2443.8033672236352</v>
      </c>
      <c r="HQ189" s="11">
        <v>2440.5864343327576</v>
      </c>
      <c r="HR189" s="11">
        <v>2373.4075044493775</v>
      </c>
      <c r="HS189" s="11">
        <v>2412.5961149940899</v>
      </c>
      <c r="HT189" s="11">
        <v>2430.493212557918</v>
      </c>
      <c r="HU189" s="11">
        <v>2407.1796199713358</v>
      </c>
      <c r="HV189" s="11">
        <v>2429.0040744589387</v>
      </c>
      <c r="HW189" s="11">
        <v>2448.708116655318</v>
      </c>
      <c r="HX189" s="11">
        <v>2471.6504663869837</v>
      </c>
      <c r="HY189" s="11">
        <v>2498.2617469411462</v>
      </c>
      <c r="HZ189" s="11">
        <v>2538.6300992471106</v>
      </c>
      <c r="IA189" s="11">
        <v>2690.6873630893474</v>
      </c>
      <c r="IB189" s="11">
        <v>2840.6126882088902</v>
      </c>
      <c r="IC189" s="11">
        <v>2895.7977696314274</v>
      </c>
      <c r="ID189" s="11">
        <v>2950.8957522768428</v>
      </c>
      <c r="IE189" s="11">
        <v>3001.1150289184602</v>
      </c>
      <c r="IF189" s="11">
        <v>3057.5904160585092</v>
      </c>
      <c r="IG189" s="11">
        <v>3189.273138803896</v>
      </c>
      <c r="IH189" s="11">
        <v>3224.9247614151041</v>
      </c>
      <c r="II189" s="11">
        <v>3269.7231341650031</v>
      </c>
      <c r="IJ189" s="11">
        <v>3307.5433300347199</v>
      </c>
      <c r="IK189" s="11">
        <v>3357.076578601766</v>
      </c>
      <c r="IL189" s="11">
        <v>3393.13822873039</v>
      </c>
      <c r="IM189" s="11">
        <v>3432.599032001619</v>
      </c>
      <c r="IN189" s="11">
        <v>3490.4210606471061</v>
      </c>
      <c r="IO189" s="11">
        <v>3624.2935007660062</v>
      </c>
      <c r="IP189" s="11">
        <v>3656.6998812969459</v>
      </c>
      <c r="IQ189" s="11">
        <v>3658.1937956960533</v>
      </c>
      <c r="IR189" s="11">
        <v>3713.8888106686782</v>
      </c>
      <c r="IS189" s="11">
        <v>3783.0616321744083</v>
      </c>
      <c r="IT189" s="11">
        <v>3823.2084644758047</v>
      </c>
      <c r="IU189" s="11">
        <v>3846.4809573650487</v>
      </c>
      <c r="IV189" s="11">
        <v>3864.1582383014133</v>
      </c>
      <c r="IW189" s="11">
        <v>3870.2426843444287</v>
      </c>
      <c r="IX189" s="11">
        <v>3880.7089888668793</v>
      </c>
      <c r="IY189" s="11">
        <v>3901.3358785708574</v>
      </c>
      <c r="IZ189" s="11">
        <v>3941.4904545663794</v>
      </c>
      <c r="JA189" s="11">
        <v>3990.386300500516</v>
      </c>
      <c r="JB189" s="11">
        <v>4079.3699394806608</v>
      </c>
      <c r="JC189" s="11">
        <v>4181.8803363234219</v>
      </c>
      <c r="JD189" s="11">
        <v>4255.7607440805023</v>
      </c>
      <c r="JE189" s="11">
        <v>4270.5623898135873</v>
      </c>
      <c r="JF189" s="11">
        <v>4280.1269096098049</v>
      </c>
      <c r="JG189" s="11">
        <v>4255.0573692634425</v>
      </c>
      <c r="JH189" s="11">
        <v>4334.458240812477</v>
      </c>
      <c r="JI189" s="11">
        <v>4406.4575442057148</v>
      </c>
      <c r="JJ189" s="11">
        <v>4420.09020752796</v>
      </c>
      <c r="JK189" s="11">
        <v>4404.9518746902113</v>
      </c>
      <c r="JL189" s="11">
        <v>4467.5635336927389</v>
      </c>
      <c r="JM189" s="11">
        <v>4469.3533117872576</v>
      </c>
      <c r="JN189" s="11">
        <v>4462.0765976741541</v>
      </c>
      <c r="JO189" s="11">
        <v>4642.8314513927771</v>
      </c>
      <c r="JP189" s="11">
        <v>4773.9847779913571</v>
      </c>
      <c r="JQ189" s="11">
        <v>4808.1612047428089</v>
      </c>
      <c r="JR189" s="11">
        <v>4847.723366539517</v>
      </c>
      <c r="JS189" s="11">
        <v>4827.773969472265</v>
      </c>
      <c r="JT189" s="11">
        <v>4898.47134729559</v>
      </c>
      <c r="JU189" s="11">
        <v>4939.7028414111455</v>
      </c>
      <c r="JV189" s="11">
        <v>4918.1592765822788</v>
      </c>
      <c r="JW189" s="11">
        <v>4854.9221202506678</v>
      </c>
      <c r="JX189" s="11">
        <v>4841.5605455281047</v>
      </c>
      <c r="JY189" s="11">
        <v>4829.3669929886146</v>
      </c>
      <c r="JZ189" s="11">
        <v>4812.2298463448979</v>
      </c>
      <c r="KA189" s="11">
        <v>4798.6719308981556</v>
      </c>
      <c r="KB189" s="11">
        <v>4789.0032704725663</v>
      </c>
      <c r="KC189" s="11">
        <v>4769.8467001061872</v>
      </c>
      <c r="KD189" s="11">
        <v>4753.8234805649499</v>
      </c>
      <c r="KE189" s="11">
        <v>4755.9987036491193</v>
      </c>
      <c r="KF189" s="11">
        <v>4768.3722773707241</v>
      </c>
      <c r="KG189" s="11">
        <v>4774.5043482655547</v>
      </c>
      <c r="KH189" s="11">
        <v>4793.2888245525965</v>
      </c>
      <c r="KI189" s="11">
        <v>4797.5003823935986</v>
      </c>
      <c r="KJ189" s="11">
        <v>4821.6343056064979</v>
      </c>
      <c r="KK189" s="11">
        <v>4825.6561190375114</v>
      </c>
      <c r="KL189" s="23"/>
      <c r="KM189" s="11">
        <f>SMALL(Tabela2[[#This Row],[1]:[285]],1)</f>
        <v>6.0538241086760536E-12</v>
      </c>
      <c r="KN189" s="11">
        <f>MATCH(Tabela2[[#This Row],[1° menor]],Tabela2[[#This Row],[1]:[285]],0)</f>
        <v>143</v>
      </c>
      <c r="KO18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0.24999998729500608</v>
      </c>
      <c r="KP189" s="11">
        <f>VLOOKUP(Tabela2[[#This Row],[Shape]],shape!A:D,4,0)+VLOOKUP(Tabela2[[#This Row],[Shape]]+1,shape!A:E,5,0)*Tabela2[[#This Row],[% avanc]]</f>
        <v>4969.4931224304191</v>
      </c>
      <c r="KQ189" s="15">
        <f>Tabela2[[#This Row],[8686,881807]]/Tabela2[[#Headers],[8686,881807]]</f>
        <v>0.57206869309836106</v>
      </c>
      <c r="KR189" s="11">
        <f>Tabela2[[#This Row],[8686,881807]]-KP188</f>
        <v>291.66629425288465</v>
      </c>
      <c r="KS189" s="11">
        <f>(Tabela2[[#This Row],[hora bus]]-H188)*86400</f>
        <v>49.999999743886292</v>
      </c>
      <c r="KT189" s="11">
        <f>Tabela2[[#This Row],[desloc]]/Tabela2[[#This Row],[seconds]]</f>
        <v>5.8333259149375873</v>
      </c>
      <c r="KU189" s="11">
        <f>Tabela2[[#This Row],[spd m/s]]*3.6</f>
        <v>20.999973293775316</v>
      </c>
      <c r="KV189" s="23"/>
      <c r="KW189" s="22">
        <f t="shared" si="36"/>
        <v>0</v>
      </c>
      <c r="KX189" s="23">
        <f t="shared" si="37"/>
        <v>0</v>
      </c>
      <c r="KY189" s="23">
        <f t="shared" si="38"/>
        <v>0</v>
      </c>
      <c r="KZ189" s="23">
        <f t="shared" si="39"/>
        <v>0</v>
      </c>
      <c r="LA189" s="23">
        <f t="shared" si="40"/>
        <v>0</v>
      </c>
      <c r="LB189" s="23">
        <f t="shared" si="41"/>
        <v>0</v>
      </c>
      <c r="LC189" s="23">
        <f t="shared" si="42"/>
        <v>0</v>
      </c>
      <c r="LD189" s="23">
        <f t="shared" si="43"/>
        <v>0</v>
      </c>
      <c r="LE189" s="23">
        <f t="shared" si="44"/>
        <v>4969.4931224304191</v>
      </c>
      <c r="LF189" s="22">
        <f t="shared" si="53"/>
        <v>0</v>
      </c>
      <c r="LG189" s="23">
        <f t="shared" si="45"/>
        <v>0</v>
      </c>
      <c r="LH189" s="23">
        <f t="shared" si="46"/>
        <v>0</v>
      </c>
      <c r="LI189" s="23">
        <f t="shared" si="47"/>
        <v>4969.4931224304191</v>
      </c>
      <c r="LJ189" s="23">
        <f t="shared" si="48"/>
        <v>8544.8116110658502</v>
      </c>
      <c r="LK189" s="23">
        <f t="shared" si="49"/>
        <v>0</v>
      </c>
      <c r="LL189" s="23">
        <f t="shared" si="50"/>
        <v>16</v>
      </c>
      <c r="LM189" s="23">
        <f t="shared" si="51"/>
        <v>0</v>
      </c>
      <c r="LN189" s="23">
        <f t="shared" si="52"/>
        <v>0</v>
      </c>
    </row>
    <row r="190" spans="1:326" x14ac:dyDescent="0.25">
      <c r="A190" s="22">
        <v>192</v>
      </c>
      <c r="B190" s="22">
        <v>1</v>
      </c>
      <c r="C190" s="23" t="s">
        <v>1500</v>
      </c>
      <c r="D190" s="22">
        <v>332</v>
      </c>
      <c r="E190" s="24">
        <v>0.94236111111111109</v>
      </c>
      <c r="F190" s="23" t="s">
        <v>721</v>
      </c>
      <c r="G190" s="23" t="b">
        <v>1</v>
      </c>
      <c r="H190" s="25">
        <v>43538.942824074074</v>
      </c>
      <c r="I190" s="26" t="s">
        <v>240</v>
      </c>
      <c r="J190" s="23" t="s">
        <v>241</v>
      </c>
      <c r="K190" s="11">
        <f>IF(AND(Tabela2[[#This Row],[hora bus]]=H189,Tabela2[[#This Row],[lat bus]]=I189,Tabela2[[#This Row],[lon bus]]=J189),1,0)</f>
        <v>0</v>
      </c>
      <c r="L190" s="23"/>
      <c r="M190" s="11">
        <v>374</v>
      </c>
      <c r="N190" s="11">
        <v>8937.6433347812272</v>
      </c>
      <c r="O190" s="11">
        <v>8930.8275745392202</v>
      </c>
      <c r="P190" s="11">
        <v>8921.31987761046</v>
      </c>
      <c r="Q190" s="11">
        <v>8862.9463801645488</v>
      </c>
      <c r="R190" s="11">
        <v>8777.2733749479776</v>
      </c>
      <c r="S190" s="11">
        <v>8757.5984489791135</v>
      </c>
      <c r="T190" s="11">
        <v>8737.8394873945417</v>
      </c>
      <c r="U190" s="11">
        <v>8725.862094113003</v>
      </c>
      <c r="V190" s="11">
        <v>8709.2838053294836</v>
      </c>
      <c r="W190" s="11">
        <v>8697.1629703763574</v>
      </c>
      <c r="X190" s="11">
        <v>8686.3972513974695</v>
      </c>
      <c r="Y190" s="11">
        <v>8662.7146442016819</v>
      </c>
      <c r="Z190" s="11">
        <v>8647.7304232679035</v>
      </c>
      <c r="AA190" s="11">
        <v>8625.5163490499417</v>
      </c>
      <c r="AB190" s="11">
        <v>8615.2590910701601</v>
      </c>
      <c r="AC190" s="11">
        <v>8599.1505194504061</v>
      </c>
      <c r="AD190" s="11">
        <v>8574.2678511025752</v>
      </c>
      <c r="AE190" s="11">
        <v>8564.1605623470914</v>
      </c>
      <c r="AF190" s="11">
        <v>8496.0211542255474</v>
      </c>
      <c r="AG190" s="11">
        <v>8464.880380874356</v>
      </c>
      <c r="AH190" s="11">
        <v>8436.6349456936332</v>
      </c>
      <c r="AI190" s="11">
        <v>8413.2529843153734</v>
      </c>
      <c r="AJ190" s="11">
        <v>8392.2820429410021</v>
      </c>
      <c r="AK190" s="11">
        <v>8377.2546076953695</v>
      </c>
      <c r="AL190" s="11">
        <v>8351.2080716157798</v>
      </c>
      <c r="AM190" s="11">
        <v>8340.4547831116033</v>
      </c>
      <c r="AN190" s="11">
        <v>8327.8750911839907</v>
      </c>
      <c r="AO190" s="11">
        <v>8319.6149412234245</v>
      </c>
      <c r="AP190" s="11">
        <v>8318.5546718008391</v>
      </c>
      <c r="AQ190" s="11">
        <v>8325.1415217370468</v>
      </c>
      <c r="AR190" s="11">
        <v>8325.3343965513814</v>
      </c>
      <c r="AS190" s="11">
        <v>8321.5358886835093</v>
      </c>
      <c r="AT190" s="11">
        <v>8330.043026106061</v>
      </c>
      <c r="AU190" s="11">
        <v>8335.8625709652224</v>
      </c>
      <c r="AV190" s="11">
        <v>8329.6848854418986</v>
      </c>
      <c r="AW190" s="11">
        <v>8329.2000947191718</v>
      </c>
      <c r="AX190" s="11">
        <v>8330.9852746400193</v>
      </c>
      <c r="AY190" s="11">
        <v>8323.5707228118899</v>
      </c>
      <c r="AZ190" s="11">
        <v>8307.4855073594717</v>
      </c>
      <c r="BA190" s="11">
        <v>8283.2269304570073</v>
      </c>
      <c r="BB190" s="11">
        <v>8238.0641328963593</v>
      </c>
      <c r="BC190" s="11">
        <v>8166.0759699931905</v>
      </c>
      <c r="BD190" s="11">
        <v>8099.2761534323827</v>
      </c>
      <c r="BE190" s="11">
        <v>8079.4483054844013</v>
      </c>
      <c r="BF190" s="11">
        <v>8058.2104642031045</v>
      </c>
      <c r="BG190" s="11">
        <v>8023.5554455476931</v>
      </c>
      <c r="BH190" s="11">
        <v>8011.2260831204158</v>
      </c>
      <c r="BI190" s="11">
        <v>7995.4704967796333</v>
      </c>
      <c r="BJ190" s="11">
        <v>7970.5002775138528</v>
      </c>
      <c r="BK190" s="11">
        <v>7897.4888885643804</v>
      </c>
      <c r="BL190" s="11">
        <v>7663.1941023817571</v>
      </c>
      <c r="BM190" s="11">
        <v>7527.446852858382</v>
      </c>
      <c r="BN190" s="11">
        <v>7499.169205856012</v>
      </c>
      <c r="BO190" s="11">
        <v>7388.9316839903177</v>
      </c>
      <c r="BP190" s="11">
        <v>7380.6109703788306</v>
      </c>
      <c r="BQ190" s="11">
        <v>7290.9235936174518</v>
      </c>
      <c r="BR190" s="11">
        <v>7205.3681504925453</v>
      </c>
      <c r="BS190" s="11">
        <v>7173.8718864638349</v>
      </c>
      <c r="BT190" s="11">
        <v>7123.8106364286086</v>
      </c>
      <c r="BU190" s="11">
        <v>7061.5665094926944</v>
      </c>
      <c r="BV190" s="11">
        <v>7054.3174185652797</v>
      </c>
      <c r="BW190" s="11">
        <v>6905.2407674011802</v>
      </c>
      <c r="BX190" s="11">
        <v>6819.8062578495246</v>
      </c>
      <c r="BY190" s="11">
        <v>6700.5489374853332</v>
      </c>
      <c r="BZ190" s="11">
        <v>6684.8411979473003</v>
      </c>
      <c r="CA190" s="11">
        <v>6646.1082221963652</v>
      </c>
      <c r="CB190" s="11">
        <v>6584.2599910557892</v>
      </c>
      <c r="CC190" s="11">
        <v>6464.1766129999241</v>
      </c>
      <c r="CD190" s="11">
        <v>6370.3184211490325</v>
      </c>
      <c r="CE190" s="11">
        <v>6277.0619593531883</v>
      </c>
      <c r="CF190" s="11">
        <v>6193.068462752386</v>
      </c>
      <c r="CG190" s="11">
        <v>5998.3935943921269</v>
      </c>
      <c r="CH190" s="11">
        <v>5920.76364596436</v>
      </c>
      <c r="CI190" s="11">
        <v>5728.9584425558833</v>
      </c>
      <c r="CJ190" s="11">
        <v>5654.0681981219595</v>
      </c>
      <c r="CK190" s="11">
        <v>5563.8349366367438</v>
      </c>
      <c r="CL190" s="11">
        <v>5535.8109271711146</v>
      </c>
      <c r="CM190" s="11">
        <v>5487.3766373964409</v>
      </c>
      <c r="CN190" s="11">
        <v>5428.4263258970232</v>
      </c>
      <c r="CO190" s="11">
        <v>5346.6319358219216</v>
      </c>
      <c r="CP190" s="11">
        <v>5293.7848101121035</v>
      </c>
      <c r="CQ190" s="11">
        <v>5097.4470989625052</v>
      </c>
      <c r="CR190" s="11">
        <v>4919.4991167179851</v>
      </c>
      <c r="CS190" s="11">
        <v>4845.3950421545333</v>
      </c>
      <c r="CT190" s="11">
        <v>4817.1540875248629</v>
      </c>
      <c r="CU190" s="11">
        <v>4775.6797216960722</v>
      </c>
      <c r="CV190" s="11">
        <v>4677.3302357920766</v>
      </c>
      <c r="CW190" s="11">
        <v>4549.6806906191323</v>
      </c>
      <c r="CX190" s="11">
        <v>4488.4588118202046</v>
      </c>
      <c r="CY190" s="11">
        <v>4431.2548163393994</v>
      </c>
      <c r="CZ190" s="11">
        <v>4379.8660078826979</v>
      </c>
      <c r="DA190" s="11">
        <v>4327.7814211494087</v>
      </c>
      <c r="DB190" s="11">
        <v>4272.3027630222123</v>
      </c>
      <c r="DC190" s="11">
        <v>4182.6917752160653</v>
      </c>
      <c r="DD190" s="11">
        <v>4174.853153340604</v>
      </c>
      <c r="DE190" s="11">
        <v>4145.0001415356801</v>
      </c>
      <c r="DF190" s="11">
        <v>4132.1712551920282</v>
      </c>
      <c r="DG190" s="11">
        <v>4082.8066256450279</v>
      </c>
      <c r="DH190" s="11">
        <v>4047.2251259290797</v>
      </c>
      <c r="DI190" s="11">
        <v>4006.6483518796131</v>
      </c>
      <c r="DJ190" s="11">
        <v>3933.2398400569778</v>
      </c>
      <c r="DK190" s="11">
        <v>3605.1740584826634</v>
      </c>
      <c r="DL190" s="11">
        <v>3529.1397456892032</v>
      </c>
      <c r="DM190" s="11">
        <v>3462.8195246357627</v>
      </c>
      <c r="DN190" s="11">
        <v>3382.0220504213685</v>
      </c>
      <c r="DO190" s="11">
        <v>3354.8863524215094</v>
      </c>
      <c r="DP190" s="11">
        <v>3281.1387467118284</v>
      </c>
      <c r="DQ190" s="11">
        <v>3274.8386815193817</v>
      </c>
      <c r="DR190" s="11">
        <v>3265.6866005706447</v>
      </c>
      <c r="DS190" s="11">
        <v>3253.8670344616703</v>
      </c>
      <c r="DT190" s="11">
        <v>3237.1187367755015</v>
      </c>
      <c r="DU190" s="11">
        <v>3228.4747399145135</v>
      </c>
      <c r="DV190" s="11">
        <v>3220.1216212377562</v>
      </c>
      <c r="DW190" s="11">
        <v>3217.3513040482812</v>
      </c>
      <c r="DX190" s="11">
        <v>3108.8230477596094</v>
      </c>
      <c r="DY190" s="11">
        <v>3144.8448032757874</v>
      </c>
      <c r="DZ190" s="11">
        <v>3122.6546543646623</v>
      </c>
      <c r="EA190" s="11">
        <v>3002.9484819810464</v>
      </c>
      <c r="EB190" s="11">
        <v>2975.4370952357422</v>
      </c>
      <c r="EC190" s="11">
        <v>2790.8670948103213</v>
      </c>
      <c r="ED190" s="11">
        <v>2714.33109863353</v>
      </c>
      <c r="EE190" s="11">
        <v>2480.9155136233394</v>
      </c>
      <c r="EF190" s="11">
        <v>2306.1367548198946</v>
      </c>
      <c r="EG190" s="11">
        <v>2158.6061562263803</v>
      </c>
      <c r="EH190" s="11">
        <v>2045.7928458684125</v>
      </c>
      <c r="EI190" s="11">
        <v>1985.4740240130809</v>
      </c>
      <c r="EJ190" s="11">
        <v>1929.1892877832699</v>
      </c>
      <c r="EK190" s="11">
        <v>1854.4361681587052</v>
      </c>
      <c r="EL190" s="11">
        <v>1854.4032683097255</v>
      </c>
      <c r="EM190" s="11">
        <v>1776.8960845846093</v>
      </c>
      <c r="EN190" s="11">
        <v>1695.8298515116244</v>
      </c>
      <c r="EO190" s="11">
        <v>1651.3512562859753</v>
      </c>
      <c r="EP190" s="11">
        <v>1510.3036689926748</v>
      </c>
      <c r="EQ190" s="11">
        <v>1434.1776996063847</v>
      </c>
      <c r="ER190" s="11">
        <v>1295.989206160581</v>
      </c>
      <c r="ES190" s="11">
        <v>1231.1442735678058</v>
      </c>
      <c r="ET190" s="11">
        <v>1154.3068087611232</v>
      </c>
      <c r="EU190" s="11">
        <v>1090.177936702644</v>
      </c>
      <c r="EV190" s="11">
        <v>1018.2377857839648</v>
      </c>
      <c r="EW190" s="11">
        <v>768.52298179666866</v>
      </c>
      <c r="EX190" s="11">
        <v>685.41215768730058</v>
      </c>
      <c r="EY190" s="11">
        <v>512.98543756924812</v>
      </c>
      <c r="EZ190" s="11">
        <v>347.19773648464445</v>
      </c>
      <c r="FA190" s="11">
        <v>265.19003019231553</v>
      </c>
      <c r="FB190" s="11">
        <v>223.47803631613871</v>
      </c>
      <c r="FC190" s="11">
        <v>168.34238923284556</v>
      </c>
      <c r="FD190" s="11">
        <v>43.355601504916159</v>
      </c>
      <c r="FE190" s="11">
        <v>3.6976643968955614E-11</v>
      </c>
      <c r="FF190" s="11">
        <v>130.08349054503284</v>
      </c>
      <c r="FG190" s="11">
        <v>154.97654337005966</v>
      </c>
      <c r="FH190" s="11">
        <v>199.70932836683517</v>
      </c>
      <c r="FI190" s="11">
        <v>281.32491697336445</v>
      </c>
      <c r="FJ190" s="11">
        <v>325.40641827383712</v>
      </c>
      <c r="FK190" s="11">
        <v>342.50925367641781</v>
      </c>
      <c r="FL190" s="11">
        <v>357.45581453754198</v>
      </c>
      <c r="FM190" s="11">
        <v>363.35685100942203</v>
      </c>
      <c r="FN190" s="11">
        <v>397.21262708792699</v>
      </c>
      <c r="FO190" s="11">
        <v>419.92773969373815</v>
      </c>
      <c r="FP190" s="11">
        <v>445.99944006488079</v>
      </c>
      <c r="FQ190" s="11">
        <v>472.98315831223147</v>
      </c>
      <c r="FR190" s="11">
        <v>486.15853819163567</v>
      </c>
      <c r="FS190" s="11">
        <v>532.9961397267291</v>
      </c>
      <c r="FT190" s="11">
        <v>605.30507569430745</v>
      </c>
      <c r="FU190" s="11">
        <v>706.04819724350068</v>
      </c>
      <c r="FV190" s="11">
        <v>841.6142302171894</v>
      </c>
      <c r="FW190" s="11">
        <v>883.63897976992598</v>
      </c>
      <c r="FX190" s="11">
        <v>900.79386199468945</v>
      </c>
      <c r="FY190" s="11">
        <v>920.8850042865256</v>
      </c>
      <c r="FZ190" s="11">
        <v>938.6514865578331</v>
      </c>
      <c r="GA190" s="11">
        <v>966.646062103904</v>
      </c>
      <c r="GB190" s="11">
        <v>988.69771482022054</v>
      </c>
      <c r="GC190" s="11">
        <v>1020.0600602825074</v>
      </c>
      <c r="GD190" s="11">
        <v>1054.0984327279186</v>
      </c>
      <c r="GE190" s="11">
        <v>1078.8710173019692</v>
      </c>
      <c r="GF190" s="11">
        <v>1099.5026918451006</v>
      </c>
      <c r="GG190" s="11">
        <v>1112.4887600469867</v>
      </c>
      <c r="GH190" s="11">
        <v>1125.5464609938294</v>
      </c>
      <c r="GI190" s="11">
        <v>1128.9978401969076</v>
      </c>
      <c r="GJ190" s="11">
        <v>1138.6222141417818</v>
      </c>
      <c r="GK190" s="11">
        <v>1143.8883493988092</v>
      </c>
      <c r="GL190" s="11">
        <v>1158.9694567550475</v>
      </c>
      <c r="GM190" s="11">
        <v>1144.8335407821703</v>
      </c>
      <c r="GN190" s="11">
        <v>1155.6377375775355</v>
      </c>
      <c r="GO190" s="11">
        <v>1165.4181904822585</v>
      </c>
      <c r="GP190" s="11">
        <v>1180.6004049642215</v>
      </c>
      <c r="GQ190" s="11">
        <v>1247.4914451382106</v>
      </c>
      <c r="GR190" s="11">
        <v>1378.0712435375319</v>
      </c>
      <c r="GS190" s="11">
        <v>1536.3898529519527</v>
      </c>
      <c r="GT190" s="11">
        <v>1603.9900963094183</v>
      </c>
      <c r="GU190" s="11">
        <v>1624.2854358382153</v>
      </c>
      <c r="GV190" s="11">
        <v>1649.5216414618319</v>
      </c>
      <c r="GW190" s="11">
        <v>1675.4269648273271</v>
      </c>
      <c r="GX190" s="11">
        <v>1701.4174389958646</v>
      </c>
      <c r="GY190" s="11">
        <v>1710.1297383693386</v>
      </c>
      <c r="GZ190" s="11">
        <v>1843.3336334394776</v>
      </c>
      <c r="HA190" s="11">
        <v>1862.2067906643372</v>
      </c>
      <c r="HB190" s="11">
        <v>1876.8363813079693</v>
      </c>
      <c r="HC190" s="11">
        <v>1892.7159560228977</v>
      </c>
      <c r="HD190" s="11">
        <v>1904.4160408392986</v>
      </c>
      <c r="HE190" s="11">
        <v>1911.3613202806425</v>
      </c>
      <c r="HF190" s="11">
        <v>1911.1300620593522</v>
      </c>
      <c r="HG190" s="11">
        <v>1973.659743280981</v>
      </c>
      <c r="HH190" s="11">
        <v>1996.1438802753</v>
      </c>
      <c r="HI190" s="11">
        <v>2036.7564910375154</v>
      </c>
      <c r="HJ190" s="11">
        <v>2053.9638013861027</v>
      </c>
      <c r="HK190" s="11">
        <v>2053.5786472603359</v>
      </c>
      <c r="HL190" s="11">
        <v>2056.6010088467538</v>
      </c>
      <c r="HM190" s="11">
        <v>2026.9851658559746</v>
      </c>
      <c r="HN190" s="11">
        <v>1995.0036731501598</v>
      </c>
      <c r="HO190" s="11">
        <v>1986.2267938330756</v>
      </c>
      <c r="HP190" s="11">
        <v>2024.6706432462063</v>
      </c>
      <c r="HQ190" s="11">
        <v>2023.7924038305659</v>
      </c>
      <c r="HR190" s="11">
        <v>1965.5003817875354</v>
      </c>
      <c r="HS190" s="11">
        <v>2015.3786843026123</v>
      </c>
      <c r="HT190" s="11">
        <v>2037.2229510360899</v>
      </c>
      <c r="HU190" s="11">
        <v>2018.8094572731329</v>
      </c>
      <c r="HV190" s="11">
        <v>2046.8882201686124</v>
      </c>
      <c r="HW190" s="11">
        <v>2070.5917495920562</v>
      </c>
      <c r="HX190" s="11">
        <v>2096.7995418995056</v>
      </c>
      <c r="HY190" s="11">
        <v>2126.6347362174511</v>
      </c>
      <c r="HZ190" s="11">
        <v>2172.0928101536465</v>
      </c>
      <c r="IA190" s="11">
        <v>2330.8747480671068</v>
      </c>
      <c r="IB190" s="11">
        <v>2485.0810508385161</v>
      </c>
      <c r="IC190" s="11">
        <v>2542.2431914424005</v>
      </c>
      <c r="ID190" s="11">
        <v>2599.2366359398488</v>
      </c>
      <c r="IE190" s="11">
        <v>2651.173249491429</v>
      </c>
      <c r="IF190" s="11">
        <v>2710.1911273129413</v>
      </c>
      <c r="IG190" s="11">
        <v>2843.7738476876571</v>
      </c>
      <c r="IH190" s="11">
        <v>2879.6245808392036</v>
      </c>
      <c r="II190" s="11">
        <v>2924.2900258355271</v>
      </c>
      <c r="IJ190" s="11">
        <v>2961.380906274117</v>
      </c>
      <c r="IK190" s="11">
        <v>3009.4909822332138</v>
      </c>
      <c r="IL190" s="11">
        <v>3043.9772897898201</v>
      </c>
      <c r="IM190" s="11">
        <v>3081.4793658585277</v>
      </c>
      <c r="IN190" s="11">
        <v>3135.7593820232196</v>
      </c>
      <c r="IO190" s="11">
        <v>3266.99650091577</v>
      </c>
      <c r="IP190" s="11">
        <v>3299.0786845123048</v>
      </c>
      <c r="IQ190" s="11">
        <v>3300.2432119547675</v>
      </c>
      <c r="IR190" s="11">
        <v>3355.4550855062307</v>
      </c>
      <c r="IS190" s="11">
        <v>3424.3205159514637</v>
      </c>
      <c r="IT190" s="11">
        <v>3464.189990336044</v>
      </c>
      <c r="IU190" s="11">
        <v>3487.250964782419</v>
      </c>
      <c r="IV190" s="11">
        <v>3504.822796779838</v>
      </c>
      <c r="IW190" s="11">
        <v>3510.8045320917909</v>
      </c>
      <c r="IX190" s="11">
        <v>3521.0040473987888</v>
      </c>
      <c r="IY190" s="11">
        <v>3541.0327822110571</v>
      </c>
      <c r="IZ190" s="11">
        <v>3580.3331314380939</v>
      </c>
      <c r="JA190" s="11">
        <v>3627.9012254975123</v>
      </c>
      <c r="JB190" s="11">
        <v>3714.6901920035289</v>
      </c>
      <c r="JC190" s="11">
        <v>3814.399760545723</v>
      </c>
      <c r="JD190" s="11">
        <v>3886.2092838085046</v>
      </c>
      <c r="JE190" s="11">
        <v>3899.8931752362914</v>
      </c>
      <c r="JF190" s="11">
        <v>3908.3821017739024</v>
      </c>
      <c r="JG190" s="11">
        <v>3878.5661123913501</v>
      </c>
      <c r="JH190" s="11">
        <v>3956.1958231902763</v>
      </c>
      <c r="JI190" s="11">
        <v>4031.1518391961913</v>
      </c>
      <c r="JJ190" s="11">
        <v>4045.4184110960441</v>
      </c>
      <c r="JK190" s="11">
        <v>4032.6556508193562</v>
      </c>
      <c r="JL190" s="11">
        <v>4097.6613559964044</v>
      </c>
      <c r="JM190" s="11">
        <v>4100.0857161993899</v>
      </c>
      <c r="JN190" s="11">
        <v>4098.0558439307779</v>
      </c>
      <c r="JO190" s="11">
        <v>4286.6416994521451</v>
      </c>
      <c r="JP190" s="11">
        <v>4421.5751304285677</v>
      </c>
      <c r="JQ190" s="11">
        <v>4457.4728088461916</v>
      </c>
      <c r="JR190" s="11">
        <v>4495.208339250984</v>
      </c>
      <c r="JS190" s="11">
        <v>4466.8022269077055</v>
      </c>
      <c r="JT190" s="11">
        <v>4528.7744975411297</v>
      </c>
      <c r="JU190" s="11">
        <v>4567.2885159357847</v>
      </c>
      <c r="JV190" s="11">
        <v>4546.5851409852612</v>
      </c>
      <c r="JW190" s="11">
        <v>4482.2642792811339</v>
      </c>
      <c r="JX190" s="11">
        <v>4466.8423010732586</v>
      </c>
      <c r="JY190" s="11">
        <v>4453.7314596173328</v>
      </c>
      <c r="JZ190" s="11">
        <v>4435.7723837307312</v>
      </c>
      <c r="KA190" s="11">
        <v>4421.3962375488736</v>
      </c>
      <c r="KB190" s="11">
        <v>4411.0918824784185</v>
      </c>
      <c r="KC190" s="11">
        <v>4391.1690824441548</v>
      </c>
      <c r="KD190" s="11">
        <v>4375.2192648653199</v>
      </c>
      <c r="KE190" s="11">
        <v>4378.2840161648191</v>
      </c>
      <c r="KF190" s="11">
        <v>4391.18422996342</v>
      </c>
      <c r="KG190" s="11">
        <v>4397.9865576419679</v>
      </c>
      <c r="KH190" s="11">
        <v>4417.414748097689</v>
      </c>
      <c r="KI190" s="11">
        <v>4422.3771816795661</v>
      </c>
      <c r="KJ190" s="11">
        <v>4447.1902871847906</v>
      </c>
      <c r="KK190" s="11">
        <v>4451.4506056055716</v>
      </c>
      <c r="KL190" s="23"/>
      <c r="KM190" s="11">
        <f>SMALL(Tabela2[[#This Row],[1]:[285]],1)</f>
        <v>3.6976643968955614E-11</v>
      </c>
      <c r="KN190" s="11">
        <f>MATCH(Tabela2[[#This Row],[1° menor]],Tabela2[[#This Row],[1]:[285]],0)</f>
        <v>148</v>
      </c>
      <c r="KO19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0.2499999226677978</v>
      </c>
      <c r="KP190" s="11">
        <f>VLOOKUP(Tabela2[[#This Row],[Shape]],shape!A:D,4,0)+VLOOKUP(Tabela2[[#This Row],[Shape]]+1,shape!A:E,5,0)*Tabela2[[#This Row],[% avanc]]</f>
        <v>5206.5880468894193</v>
      </c>
      <c r="KQ190" s="15">
        <f>Tabela2[[#This Row],[8686,881807]]/Tabela2[[#Headers],[8686,881807]]</f>
        <v>0.59936213736600907</v>
      </c>
      <c r="KR190" s="11">
        <f>Tabela2[[#This Row],[8686,881807]]-KP189</f>
        <v>237.09492445900014</v>
      </c>
      <c r="KS190" s="11">
        <f>(Tabela2[[#This Row],[hora bus]]-H189)*86400</f>
        <v>41.000000154599547</v>
      </c>
      <c r="KT190" s="11">
        <f>Tabela2[[#This Row],[desloc]]/Tabela2[[#This Row],[seconds]]</f>
        <v>5.7828030137800344</v>
      </c>
      <c r="KU190" s="11">
        <f>Tabela2[[#This Row],[spd m/s]]*3.6</f>
        <v>20.818090849608126</v>
      </c>
      <c r="KV190" s="23"/>
      <c r="KW190" s="22">
        <f t="shared" si="36"/>
        <v>0</v>
      </c>
      <c r="KX190" s="23">
        <f t="shared" si="37"/>
        <v>0</v>
      </c>
      <c r="KY190" s="23">
        <f t="shared" si="38"/>
        <v>0</v>
      </c>
      <c r="KZ190" s="23">
        <f t="shared" si="39"/>
        <v>0</v>
      </c>
      <c r="LA190" s="23">
        <f t="shared" si="40"/>
        <v>0</v>
      </c>
      <c r="LB190" s="23">
        <f t="shared" si="41"/>
        <v>0</v>
      </c>
      <c r="LC190" s="23">
        <f t="shared" si="42"/>
        <v>0</v>
      </c>
      <c r="LD190" s="23">
        <f t="shared" si="43"/>
        <v>0</v>
      </c>
      <c r="LE190" s="23">
        <f t="shared" si="44"/>
        <v>5206.5880468894193</v>
      </c>
      <c r="LF190" s="22">
        <f t="shared" si="53"/>
        <v>0</v>
      </c>
      <c r="LG190" s="23">
        <f t="shared" si="45"/>
        <v>0</v>
      </c>
      <c r="LH190" s="23">
        <f t="shared" si="46"/>
        <v>0</v>
      </c>
      <c r="LI190" s="23">
        <f t="shared" si="47"/>
        <v>5206.5880468894193</v>
      </c>
      <c r="LJ190" s="23">
        <f t="shared" si="48"/>
        <v>8544.8116110658502</v>
      </c>
      <c r="LK190" s="23">
        <f t="shared" si="49"/>
        <v>0</v>
      </c>
      <c r="LL190" s="23">
        <f t="shared" si="50"/>
        <v>15</v>
      </c>
      <c r="LM190" s="23">
        <f t="shared" si="51"/>
        <v>0</v>
      </c>
      <c r="LN190" s="23">
        <f t="shared" si="52"/>
        <v>0</v>
      </c>
    </row>
    <row r="191" spans="1:326" x14ac:dyDescent="0.25">
      <c r="A191" s="22">
        <v>194</v>
      </c>
      <c r="B191" s="22">
        <v>1</v>
      </c>
      <c r="C191" s="23" t="s">
        <v>1502</v>
      </c>
      <c r="D191" s="22">
        <v>332</v>
      </c>
      <c r="E191" s="24">
        <v>0.94305555555555554</v>
      </c>
      <c r="F191" s="23" t="s">
        <v>721</v>
      </c>
      <c r="G191" s="23" t="b">
        <v>1</v>
      </c>
      <c r="H191" s="25">
        <v>43538.943344907406</v>
      </c>
      <c r="I191" s="26" t="s">
        <v>426</v>
      </c>
      <c r="J191" s="23" t="s">
        <v>427</v>
      </c>
      <c r="K191" s="11">
        <f>IF(AND(Tabela2[[#This Row],[hora bus]]=H190,Tabela2[[#This Row],[lat bus]]=I190,Tabela2[[#This Row],[lon bus]]=J190),1,0)</f>
        <v>0</v>
      </c>
      <c r="L191" s="23"/>
      <c r="M191" s="11">
        <v>377</v>
      </c>
      <c r="N191" s="11">
        <v>9564.9958017995614</v>
      </c>
      <c r="O191" s="11">
        <v>9558.2243232704859</v>
      </c>
      <c r="P191" s="11">
        <v>9548.765215294914</v>
      </c>
      <c r="Q191" s="11">
        <v>9490.4604291383348</v>
      </c>
      <c r="R191" s="11">
        <v>9404.7470349696923</v>
      </c>
      <c r="S191" s="11">
        <v>9384.9821020375202</v>
      </c>
      <c r="T191" s="11">
        <v>9365.2249525474363</v>
      </c>
      <c r="U191" s="11">
        <v>9353.2721739654371</v>
      </c>
      <c r="V191" s="11">
        <v>9336.7414276132258</v>
      </c>
      <c r="W191" s="11">
        <v>9324.6870747123576</v>
      </c>
      <c r="X191" s="11">
        <v>9313.9880292075013</v>
      </c>
      <c r="Y191" s="11">
        <v>9290.4106504370484</v>
      </c>
      <c r="Z191" s="11">
        <v>9275.5504835658285</v>
      </c>
      <c r="AA191" s="11">
        <v>9253.4341875223199</v>
      </c>
      <c r="AB191" s="11">
        <v>9243.237697747827</v>
      </c>
      <c r="AC191" s="11">
        <v>9227.1630905781858</v>
      </c>
      <c r="AD191" s="11">
        <v>9202.2854450320356</v>
      </c>
      <c r="AE191" s="11">
        <v>9192.1604636428237</v>
      </c>
      <c r="AF191" s="11">
        <v>9123.8630613761579</v>
      </c>
      <c r="AG191" s="11">
        <v>9092.479893357835</v>
      </c>
      <c r="AH191" s="11">
        <v>9064.1029042103673</v>
      </c>
      <c r="AI191" s="11">
        <v>9040.6434491123473</v>
      </c>
      <c r="AJ191" s="11">
        <v>9019.6109444660997</v>
      </c>
      <c r="AK191" s="11">
        <v>9004.5342070629176</v>
      </c>
      <c r="AL191" s="11">
        <v>8978.4312725175987</v>
      </c>
      <c r="AM191" s="11">
        <v>8967.6202057511364</v>
      </c>
      <c r="AN191" s="11">
        <v>8954.9589934006308</v>
      </c>
      <c r="AO191" s="11">
        <v>8946.5488075952071</v>
      </c>
      <c r="AP191" s="11">
        <v>8945.2987605990966</v>
      </c>
      <c r="AQ191" s="11">
        <v>8951.7411361289032</v>
      </c>
      <c r="AR191" s="11">
        <v>8951.8337660527559</v>
      </c>
      <c r="AS191" s="11">
        <v>8947.8655731493855</v>
      </c>
      <c r="AT191" s="11">
        <v>8956.1861157549902</v>
      </c>
      <c r="AU191" s="11">
        <v>8961.8976947183128</v>
      </c>
      <c r="AV191" s="11">
        <v>8955.5527241985747</v>
      </c>
      <c r="AW191" s="11">
        <v>8954.7647258279922</v>
      </c>
      <c r="AX191" s="11">
        <v>8956.2264622811981</v>
      </c>
      <c r="AY191" s="11">
        <v>8948.542348699908</v>
      </c>
      <c r="AZ191" s="11">
        <v>8932.2154480635454</v>
      </c>
      <c r="BA191" s="11">
        <v>8907.7127314658937</v>
      </c>
      <c r="BB191" s="11">
        <v>8862.2778672725544</v>
      </c>
      <c r="BC191" s="11">
        <v>8790.1468898158564</v>
      </c>
      <c r="BD191" s="11">
        <v>8723.2678361210801</v>
      </c>
      <c r="BE191" s="11">
        <v>8703.2760572196985</v>
      </c>
      <c r="BF191" s="11">
        <v>8681.8404930240049</v>
      </c>
      <c r="BG191" s="11">
        <v>8646.856219013911</v>
      </c>
      <c r="BH191" s="11">
        <v>8634.1921181505513</v>
      </c>
      <c r="BI191" s="11">
        <v>8618.207627915981</v>
      </c>
      <c r="BJ191" s="11">
        <v>8592.9931215293291</v>
      </c>
      <c r="BK191" s="11">
        <v>8519.5360604320667</v>
      </c>
      <c r="BL191" s="11">
        <v>8283.8048797116353</v>
      </c>
      <c r="BM191" s="11">
        <v>8146.0232223678595</v>
      </c>
      <c r="BN191" s="11">
        <v>8116.5551340124621</v>
      </c>
      <c r="BO191" s="11">
        <v>8005.320970570895</v>
      </c>
      <c r="BP191" s="11">
        <v>7996.1553214299011</v>
      </c>
      <c r="BQ191" s="11">
        <v>7905.7799555792208</v>
      </c>
      <c r="BR191" s="11">
        <v>7819.1259825031584</v>
      </c>
      <c r="BS191" s="11">
        <v>7786.9178342642854</v>
      </c>
      <c r="BT191" s="11">
        <v>7736.5706784930708</v>
      </c>
      <c r="BU191" s="11">
        <v>7672.970825185309</v>
      </c>
      <c r="BV191" s="11">
        <v>7663.2094125162612</v>
      </c>
      <c r="BW191" s="11">
        <v>7514.29350313142</v>
      </c>
      <c r="BX191" s="11">
        <v>7431.1162189812003</v>
      </c>
      <c r="BY191" s="11">
        <v>7313.6992536690977</v>
      </c>
      <c r="BZ191" s="11">
        <v>7299.2986410113563</v>
      </c>
      <c r="CA191" s="11">
        <v>7260.951642728136</v>
      </c>
      <c r="CB191" s="11">
        <v>7199.327111606528</v>
      </c>
      <c r="CC191" s="11">
        <v>7079.5281911362163</v>
      </c>
      <c r="CD191" s="11">
        <v>6985.9333416030531</v>
      </c>
      <c r="CE191" s="11">
        <v>6892.7476772080145</v>
      </c>
      <c r="CF191" s="11">
        <v>6808.6935168373566</v>
      </c>
      <c r="CG191" s="11">
        <v>6613.9162229596768</v>
      </c>
      <c r="CH191" s="11">
        <v>6536.2115860990898</v>
      </c>
      <c r="CI191" s="11">
        <v>6344.3197986872965</v>
      </c>
      <c r="CJ191" s="11">
        <v>6269.3094586474099</v>
      </c>
      <c r="CK191" s="11">
        <v>6179.0638718507416</v>
      </c>
      <c r="CL191" s="11">
        <v>6151.0561480307242</v>
      </c>
      <c r="CM191" s="11">
        <v>6102.5763822359086</v>
      </c>
      <c r="CN191" s="11">
        <v>6043.5807582562138</v>
      </c>
      <c r="CO191" s="11">
        <v>5961.7903646215955</v>
      </c>
      <c r="CP191" s="11">
        <v>5908.9173997472226</v>
      </c>
      <c r="CQ191" s="11">
        <v>5712.4029419731705</v>
      </c>
      <c r="CR191" s="11">
        <v>5534.1997501088244</v>
      </c>
      <c r="CS191" s="11">
        <v>5459.9850212046777</v>
      </c>
      <c r="CT191" s="11">
        <v>5431.7514970791344</v>
      </c>
      <c r="CU191" s="11">
        <v>5390.2861465620954</v>
      </c>
      <c r="CV191" s="11">
        <v>5291.8827826069291</v>
      </c>
      <c r="CW191" s="11">
        <v>5164.1112713406046</v>
      </c>
      <c r="CX191" s="11">
        <v>5102.7998208995805</v>
      </c>
      <c r="CY191" s="11">
        <v>5045.5712085674813</v>
      </c>
      <c r="CZ191" s="11">
        <v>4994.3078157645923</v>
      </c>
      <c r="DA191" s="11">
        <v>4942.5078836333951</v>
      </c>
      <c r="DB191" s="11">
        <v>4887.5594137199714</v>
      </c>
      <c r="DC191" s="11">
        <v>4798.9523367039155</v>
      </c>
      <c r="DD191" s="11">
        <v>4791.8334336594025</v>
      </c>
      <c r="DE191" s="11">
        <v>4762.2635472949396</v>
      </c>
      <c r="DF191" s="11">
        <v>4749.7742056455336</v>
      </c>
      <c r="DG191" s="11">
        <v>4701.0520403745595</v>
      </c>
      <c r="DH191" s="11">
        <v>4666.6065879918187</v>
      </c>
      <c r="DI191" s="11">
        <v>4627.3342536480886</v>
      </c>
      <c r="DJ191" s="11">
        <v>4553.8257551188181</v>
      </c>
      <c r="DK191" s="11">
        <v>4220.953335869387</v>
      </c>
      <c r="DL191" s="11">
        <v>4139.2116189715261</v>
      </c>
      <c r="DM191" s="11">
        <v>4070.1259988418578</v>
      </c>
      <c r="DN191" s="11">
        <v>3987.1628126138139</v>
      </c>
      <c r="DO191" s="11">
        <v>3958.4254124678214</v>
      </c>
      <c r="DP191" s="11">
        <v>3882.8296363179397</v>
      </c>
      <c r="DQ191" s="11">
        <v>3875.0055395822965</v>
      </c>
      <c r="DR191" s="11">
        <v>3865.4948266847032</v>
      </c>
      <c r="DS191" s="11">
        <v>3853.359141549467</v>
      </c>
      <c r="DT191" s="11">
        <v>3836.699042935948</v>
      </c>
      <c r="DU191" s="11">
        <v>3828.5852420364163</v>
      </c>
      <c r="DV191" s="11">
        <v>3820.9182380734169</v>
      </c>
      <c r="DW191" s="11">
        <v>3819.0178743563383</v>
      </c>
      <c r="DX191" s="11">
        <v>3715.1165809384806</v>
      </c>
      <c r="DY191" s="11">
        <v>3755.9395864351304</v>
      </c>
      <c r="DZ191" s="11">
        <v>3735.3398182708111</v>
      </c>
      <c r="EA191" s="11">
        <v>3615.4020000985533</v>
      </c>
      <c r="EB191" s="11">
        <v>3586.5491664711562</v>
      </c>
      <c r="EC191" s="11">
        <v>3400.9415241667662</v>
      </c>
      <c r="ED191" s="11">
        <v>3323.10307517193</v>
      </c>
      <c r="EE191" s="11">
        <v>3091.5347939891171</v>
      </c>
      <c r="EF191" s="11">
        <v>2920.794241991804</v>
      </c>
      <c r="EG191" s="11">
        <v>2776.5602668115566</v>
      </c>
      <c r="EH191" s="11">
        <v>2666.2640456130266</v>
      </c>
      <c r="EI191" s="11">
        <v>2607.3163384265467</v>
      </c>
      <c r="EJ191" s="11">
        <v>2551.4902662272962</v>
      </c>
      <c r="EK191" s="11">
        <v>2478.1727991481466</v>
      </c>
      <c r="EL191" s="11">
        <v>2479.6512289659231</v>
      </c>
      <c r="EM191" s="11">
        <v>2403.2943375192558</v>
      </c>
      <c r="EN191" s="11">
        <v>2323.6085945314298</v>
      </c>
      <c r="EO191" s="11">
        <v>2279.5557929228239</v>
      </c>
      <c r="EP191" s="11">
        <v>2138.4798494035181</v>
      </c>
      <c r="EQ191" s="11">
        <v>2062.1791569915604</v>
      </c>
      <c r="ER191" s="11">
        <v>1923.7302952016005</v>
      </c>
      <c r="ES191" s="11">
        <v>1858.7065317839217</v>
      </c>
      <c r="ET191" s="11">
        <v>1781.8256606346815</v>
      </c>
      <c r="EU191" s="11">
        <v>1717.590380156332</v>
      </c>
      <c r="EV191" s="11">
        <v>1645.4529149848179</v>
      </c>
      <c r="EW191" s="11">
        <v>1395.2307361099008</v>
      </c>
      <c r="EX191" s="11">
        <v>1311.5100668717103</v>
      </c>
      <c r="EY191" s="11">
        <v>1138.2041179322894</v>
      </c>
      <c r="EZ191" s="11">
        <v>970.5761218839998</v>
      </c>
      <c r="FA191" s="11">
        <v>887.97141478537606</v>
      </c>
      <c r="FB191" s="11">
        <v>847.25848083463768</v>
      </c>
      <c r="FC191" s="11">
        <v>793.16789522824797</v>
      </c>
      <c r="FD191" s="11">
        <v>670.80216862804741</v>
      </c>
      <c r="FE191" s="11">
        <v>504.78475641213015</v>
      </c>
      <c r="FF191" s="11">
        <v>486.21110061400248</v>
      </c>
      <c r="FG191" s="11">
        <v>444.14758124856229</v>
      </c>
      <c r="FH191" s="11">
        <v>370.68065990223283</v>
      </c>
      <c r="FI191" s="11">
        <v>333.37909714553035</v>
      </c>
      <c r="FJ191" s="11">
        <v>315.01230447333393</v>
      </c>
      <c r="FK191" s="11">
        <v>296.9422248909637</v>
      </c>
      <c r="FL191" s="11">
        <v>281.72005978381219</v>
      </c>
      <c r="FM191" s="11">
        <v>239.38473641387563</v>
      </c>
      <c r="FN191" s="11">
        <v>214.88711613768578</v>
      </c>
      <c r="FO191" s="11">
        <v>187.02343257102689</v>
      </c>
      <c r="FP191" s="11">
        <v>159.21035737376565</v>
      </c>
      <c r="FQ191" s="11">
        <v>144.86919354861831</v>
      </c>
      <c r="FR191" s="11">
        <v>97.827300838002103</v>
      </c>
      <c r="FS191" s="11">
        <v>25.929120858334521</v>
      </c>
      <c r="FT191" s="11">
        <v>2.7000623958883807E-12</v>
      </c>
      <c r="FU191" s="11">
        <v>77.801199696621936</v>
      </c>
      <c r="FV191" s="11">
        <v>219.91313185680605</v>
      </c>
      <c r="FW191" s="11">
        <v>268.91733780051919</v>
      </c>
      <c r="FX191" s="11">
        <v>292.45100385597203</v>
      </c>
      <c r="FY191" s="11">
        <v>318.14094515724992</v>
      </c>
      <c r="FZ191" s="11">
        <v>339.98223858837224</v>
      </c>
      <c r="GA191" s="11">
        <v>370.15407549295617</v>
      </c>
      <c r="GB191" s="11">
        <v>392.62460653129381</v>
      </c>
      <c r="GC191" s="11">
        <v>422.9499094449676</v>
      </c>
      <c r="GD191" s="11">
        <v>455.32144023658964</v>
      </c>
      <c r="GE191" s="11">
        <v>478.88495692287051</v>
      </c>
      <c r="GF191" s="11">
        <v>498.64124022462244</v>
      </c>
      <c r="GG191" s="11">
        <v>511.98385696696778</v>
      </c>
      <c r="GH191" s="11">
        <v>525.94503817191946</v>
      </c>
      <c r="GI191" s="11">
        <v>530.99246695997726</v>
      </c>
      <c r="GJ191" s="11">
        <v>544.39359375579636</v>
      </c>
      <c r="GK191" s="11">
        <v>555.91538338609189</v>
      </c>
      <c r="GL191" s="11">
        <v>575.2113727191354</v>
      </c>
      <c r="GM191" s="11">
        <v>566.70230202136349</v>
      </c>
      <c r="GN191" s="11">
        <v>586.32478384576746</v>
      </c>
      <c r="GO191" s="11">
        <v>603.86046372035662</v>
      </c>
      <c r="GP191" s="11">
        <v>631.14788417314685</v>
      </c>
      <c r="GQ191" s="11">
        <v>712.2017197799488</v>
      </c>
      <c r="GR191" s="11">
        <v>853.33520506006698</v>
      </c>
      <c r="GS191" s="11">
        <v>1017.6063947438317</v>
      </c>
      <c r="GT191" s="11">
        <v>1087.2704613168071</v>
      </c>
      <c r="GU191" s="11">
        <v>1107.4501771001692</v>
      </c>
      <c r="GV191" s="11">
        <v>1130.9703024680271</v>
      </c>
      <c r="GW191" s="11">
        <v>1154.2185424434351</v>
      </c>
      <c r="GX191" s="11">
        <v>1176.9221904356857</v>
      </c>
      <c r="GY191" s="11">
        <v>1171.9762605536982</v>
      </c>
      <c r="GZ191" s="11">
        <v>1291.7859058680494</v>
      </c>
      <c r="HA191" s="11">
        <v>1308.2153405468896</v>
      </c>
      <c r="HB191" s="11">
        <v>1321.3793135286526</v>
      </c>
      <c r="HC191" s="11">
        <v>1336.2698488367637</v>
      </c>
      <c r="HD191" s="11">
        <v>1347.2183871191494</v>
      </c>
      <c r="HE191" s="11">
        <v>1352.5479585928756</v>
      </c>
      <c r="HF191" s="11">
        <v>1360.9136069278345</v>
      </c>
      <c r="HG191" s="11">
        <v>1440.7210936013005</v>
      </c>
      <c r="HH191" s="11">
        <v>1478.687386732591</v>
      </c>
      <c r="HI191" s="11">
        <v>1531.5305457208231</v>
      </c>
      <c r="HJ191" s="11">
        <v>1555.8643160506992</v>
      </c>
      <c r="HK191" s="11">
        <v>1563.3437693344629</v>
      </c>
      <c r="HL191" s="11">
        <v>1575.9316503364767</v>
      </c>
      <c r="HM191" s="11">
        <v>1560.9618166631237</v>
      </c>
      <c r="HN191" s="11">
        <v>1553.3679236545138</v>
      </c>
      <c r="HO191" s="11">
        <v>1573.0597161160313</v>
      </c>
      <c r="HP191" s="11">
        <v>1628.5694766486158</v>
      </c>
      <c r="HQ191" s="11">
        <v>1634.0768144650397</v>
      </c>
      <c r="HR191" s="11">
        <v>1598.9243951820779</v>
      </c>
      <c r="HS191" s="11">
        <v>1675.9686763953207</v>
      </c>
      <c r="HT191" s="11">
        <v>1707.3553717779901</v>
      </c>
      <c r="HU191" s="11">
        <v>1700.2816604480336</v>
      </c>
      <c r="HV191" s="11">
        <v>1742.2827130374014</v>
      </c>
      <c r="HW191" s="11">
        <v>1773.9675535879553</v>
      </c>
      <c r="HX191" s="11">
        <v>1806.0461163751515</v>
      </c>
      <c r="HY191" s="11">
        <v>1840.9789681972272</v>
      </c>
      <c r="HZ191" s="11">
        <v>1892.1368363046695</v>
      </c>
      <c r="IA191" s="11">
        <v>2057.6562911492028</v>
      </c>
      <c r="IB191" s="11">
        <v>2216.1179550695592</v>
      </c>
      <c r="IC191" s="11">
        <v>2274.9590402898784</v>
      </c>
      <c r="ID191" s="11">
        <v>2333.6372938011264</v>
      </c>
      <c r="IE191" s="11">
        <v>2386.9046795259756</v>
      </c>
      <c r="IF191" s="11">
        <v>2447.5386075083029</v>
      </c>
      <c r="IG191" s="11">
        <v>2581.9634654055058</v>
      </c>
      <c r="IH191" s="11">
        <v>2616.8843073720518</v>
      </c>
      <c r="II191" s="11">
        <v>2659.9680112688188</v>
      </c>
      <c r="IJ191" s="11">
        <v>2694.279193092872</v>
      </c>
      <c r="IK191" s="11">
        <v>2738.3426168258538</v>
      </c>
      <c r="IL191" s="11">
        <v>2768.6752020574195</v>
      </c>
      <c r="IM191" s="11">
        <v>2800.9791061285032</v>
      </c>
      <c r="IN191" s="11">
        <v>2845.8748500967386</v>
      </c>
      <c r="IO191" s="11">
        <v>2969.9175046343125</v>
      </c>
      <c r="IP191" s="11">
        <v>3000.9620142570193</v>
      </c>
      <c r="IQ191" s="11">
        <v>3000.8211296074983</v>
      </c>
      <c r="IR191" s="11">
        <v>3053.6810142393015</v>
      </c>
      <c r="IS191" s="11">
        <v>3120.7521865784629</v>
      </c>
      <c r="IT191" s="11">
        <v>3159.4081509505991</v>
      </c>
      <c r="IU191" s="11">
        <v>3181.630840968131</v>
      </c>
      <c r="IV191" s="11">
        <v>3198.751941304824</v>
      </c>
      <c r="IW191" s="11">
        <v>3204.3625964651442</v>
      </c>
      <c r="IX191" s="11">
        <v>3213.7225965571447</v>
      </c>
      <c r="IY191" s="11">
        <v>3231.9755106132948</v>
      </c>
      <c r="IZ191" s="11">
        <v>3268.735790393664</v>
      </c>
      <c r="JA191" s="11">
        <v>3312.4075300918375</v>
      </c>
      <c r="JB191" s="11">
        <v>3393.1712605766866</v>
      </c>
      <c r="JC191" s="11">
        <v>3485.8908713586616</v>
      </c>
      <c r="JD191" s="11">
        <v>3552.914193287359</v>
      </c>
      <c r="JE191" s="11">
        <v>3564.185239955455</v>
      </c>
      <c r="JF191" s="11">
        <v>3570.4041731236498</v>
      </c>
      <c r="JG191" s="11">
        <v>3530.5684695133236</v>
      </c>
      <c r="JH191" s="11">
        <v>3603.80155309049</v>
      </c>
      <c r="JI191" s="11">
        <v>3684.2237497363603</v>
      </c>
      <c r="JJ191" s="11">
        <v>3699.6688453983093</v>
      </c>
      <c r="JK191" s="11">
        <v>3691.2803724335527</v>
      </c>
      <c r="JL191" s="11">
        <v>3760.6806265555169</v>
      </c>
      <c r="JM191" s="11">
        <v>3764.2116421641581</v>
      </c>
      <c r="JN191" s="11">
        <v>3771.0765036258817</v>
      </c>
      <c r="JO191" s="11">
        <v>3972.7633572530221</v>
      </c>
      <c r="JP191" s="11">
        <v>4113.858733809283</v>
      </c>
      <c r="JQ191" s="11">
        <v>4152.3075693179617</v>
      </c>
      <c r="JR191" s="11">
        <v>4186.085635423161</v>
      </c>
      <c r="JS191" s="11">
        <v>4141.3826151740632</v>
      </c>
      <c r="JT191" s="11">
        <v>4186.2365690868555</v>
      </c>
      <c r="JU191" s="11">
        <v>4219.4454183102307</v>
      </c>
      <c r="JV191" s="11">
        <v>4200.6483867360384</v>
      </c>
      <c r="JW191" s="11">
        <v>4134.6271115624031</v>
      </c>
      <c r="JX191" s="11">
        <v>4115.5870915586111</v>
      </c>
      <c r="JY191" s="11">
        <v>4100.8548763041217</v>
      </c>
      <c r="JZ191" s="11">
        <v>4081.441307681318</v>
      </c>
      <c r="KA191" s="11">
        <v>4065.6194991676293</v>
      </c>
      <c r="KB191" s="11">
        <v>4054.1925039486523</v>
      </c>
      <c r="KC191" s="11">
        <v>4032.903455849123</v>
      </c>
      <c r="KD191" s="11">
        <v>4017.2865841236553</v>
      </c>
      <c r="KE191" s="11">
        <v>4022.1411005746163</v>
      </c>
      <c r="KF191" s="11">
        <v>4035.9751432432222</v>
      </c>
      <c r="KG191" s="11">
        <v>4043.9630359903872</v>
      </c>
      <c r="KH191" s="11">
        <v>4064.529280943656</v>
      </c>
      <c r="KI191" s="11">
        <v>4070.8137208823132</v>
      </c>
      <c r="KJ191" s="11">
        <v>4096.8207710305469</v>
      </c>
      <c r="KK191" s="11">
        <v>4101.4999726375127</v>
      </c>
      <c r="KL191" s="23"/>
      <c r="KM191" s="11">
        <f>SMALL(Tabela2[[#This Row],[1]:[285]],1)</f>
        <v>2.7000623958883807E-12</v>
      </c>
      <c r="KN191" s="11">
        <f>MATCH(Tabela2[[#This Row],[1° menor]],Tabela2[[#This Row],[1]:[285]],0)</f>
        <v>163</v>
      </c>
      <c r="KO19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0.24999998514075478</v>
      </c>
      <c r="KP191" s="11">
        <f>VLOOKUP(Tabela2[[#This Row],[Shape]],shape!A:D,4,0)+VLOOKUP(Tabela2[[#This Row],[Shape]]+1,shape!A:E,5,0)*Tabela2[[#This Row],[% avanc]]</f>
        <v>5542.7922849842271</v>
      </c>
      <c r="KQ191" s="15">
        <f>Tabela2[[#This Row],[8686,881807]]/Tabela2[[#Headers],[8686,881807]]</f>
        <v>0.63806465980897475</v>
      </c>
      <c r="KR191" s="11">
        <f>Tabela2[[#This Row],[8686,881807]]-KP190</f>
        <v>336.20423809480781</v>
      </c>
      <c r="KS191" s="11">
        <f>(Tabela2[[#This Row],[hora bus]]-H190)*86400</f>
        <v>44.999999832361937</v>
      </c>
      <c r="KT191" s="11">
        <f>Tabela2[[#This Row],[desloc]]/Tabela2[[#This Row],[seconds]]</f>
        <v>7.4712053188281375</v>
      </c>
      <c r="KU191" s="11">
        <f>Tabela2[[#This Row],[spd m/s]]*3.6</f>
        <v>26.896339147781294</v>
      </c>
      <c r="KV191" s="23"/>
      <c r="KW191" s="22">
        <f t="shared" si="36"/>
        <v>0</v>
      </c>
      <c r="KX191" s="23">
        <f t="shared" si="37"/>
        <v>0</v>
      </c>
      <c r="KY191" s="23">
        <f t="shared" si="38"/>
        <v>0</v>
      </c>
      <c r="KZ191" s="23">
        <f t="shared" si="39"/>
        <v>0</v>
      </c>
      <c r="LA191" s="23">
        <f t="shared" si="40"/>
        <v>0</v>
      </c>
      <c r="LB191" s="23">
        <f t="shared" si="41"/>
        <v>0</v>
      </c>
      <c r="LC191" s="23">
        <f t="shared" si="42"/>
        <v>0</v>
      </c>
      <c r="LD191" s="23">
        <f t="shared" si="43"/>
        <v>0</v>
      </c>
      <c r="LE191" s="23">
        <f t="shared" si="44"/>
        <v>5542.7922849842271</v>
      </c>
      <c r="LF191" s="22">
        <f t="shared" si="53"/>
        <v>0</v>
      </c>
      <c r="LG191" s="23">
        <f t="shared" si="45"/>
        <v>0</v>
      </c>
      <c r="LH191" s="23">
        <f t="shared" si="46"/>
        <v>0</v>
      </c>
      <c r="LI191" s="23">
        <f t="shared" si="47"/>
        <v>5542.7922849842271</v>
      </c>
      <c r="LJ191" s="23">
        <f t="shared" si="48"/>
        <v>8544.8116110658502</v>
      </c>
      <c r="LK191" s="23">
        <f t="shared" si="49"/>
        <v>0</v>
      </c>
      <c r="LL191" s="23">
        <f t="shared" si="50"/>
        <v>14</v>
      </c>
      <c r="LM191" s="23">
        <f t="shared" si="51"/>
        <v>0</v>
      </c>
      <c r="LN191" s="23">
        <f t="shared" si="52"/>
        <v>0</v>
      </c>
    </row>
    <row r="192" spans="1:326" x14ac:dyDescent="0.25">
      <c r="A192" s="22">
        <v>195</v>
      </c>
      <c r="B192" s="22">
        <v>1</v>
      </c>
      <c r="C192" s="23" t="s">
        <v>1503</v>
      </c>
      <c r="D192" s="22">
        <v>332</v>
      </c>
      <c r="E192" s="24">
        <v>0.94374999999999998</v>
      </c>
      <c r="F192" s="23" t="s">
        <v>721</v>
      </c>
      <c r="G192" s="23" t="b">
        <v>1</v>
      </c>
      <c r="H192" s="25">
        <v>43538.943854166668</v>
      </c>
      <c r="I192" s="26" t="s">
        <v>408</v>
      </c>
      <c r="J192" s="23" t="s">
        <v>409</v>
      </c>
      <c r="K192" s="11">
        <f>IF(AND(Tabela2[[#This Row],[hora bus]]=H191,Tabela2[[#This Row],[lat bus]]=I191,Tabela2[[#This Row],[lon bus]]=J191),1,0)</f>
        <v>0</v>
      </c>
      <c r="L192" s="23"/>
      <c r="M192" s="11">
        <v>379</v>
      </c>
      <c r="N192" s="11">
        <v>9970.8911916403649</v>
      </c>
      <c r="O192" s="11">
        <v>9964.0229141281288</v>
      </c>
      <c r="P192" s="11">
        <v>9954.4568117756262</v>
      </c>
      <c r="Q192" s="11">
        <v>9896.0012587584297</v>
      </c>
      <c r="R192" s="11">
        <v>9810.38352311372</v>
      </c>
      <c r="S192" s="11">
        <v>9790.8236634624063</v>
      </c>
      <c r="T192" s="11">
        <v>9771.0642640670685</v>
      </c>
      <c r="U192" s="11">
        <v>9759.0585708435465</v>
      </c>
      <c r="V192" s="11">
        <v>9742.4235346986388</v>
      </c>
      <c r="W192" s="11">
        <v>9730.2218163012603</v>
      </c>
      <c r="X192" s="11">
        <v>9719.37325734142</v>
      </c>
      <c r="Y192" s="11">
        <v>9695.555883583158</v>
      </c>
      <c r="Z192" s="11">
        <v>9680.4089105756902</v>
      </c>
      <c r="AA192" s="11">
        <v>9658.0626924157641</v>
      </c>
      <c r="AB192" s="11">
        <v>9647.7222312774484</v>
      </c>
      <c r="AC192" s="11">
        <v>9631.5666902971971</v>
      </c>
      <c r="AD192" s="11">
        <v>9606.6789164488036</v>
      </c>
      <c r="AE192" s="11">
        <v>9596.5986701071288</v>
      </c>
      <c r="AF192" s="11">
        <v>9528.6778712420873</v>
      </c>
      <c r="AG192" s="11">
        <v>9497.8632774575417</v>
      </c>
      <c r="AH192" s="11">
        <v>9469.7857571271452</v>
      </c>
      <c r="AI192" s="11">
        <v>9446.5001521544473</v>
      </c>
      <c r="AJ192" s="11">
        <v>9425.6043633281006</v>
      </c>
      <c r="AK192" s="11">
        <v>9410.6362185458565</v>
      </c>
      <c r="AL192" s="11">
        <v>9384.6563516646347</v>
      </c>
      <c r="AM192" s="11">
        <v>9373.9702952260559</v>
      </c>
      <c r="AN192" s="11">
        <v>9361.4817596794037</v>
      </c>
      <c r="AO192" s="11">
        <v>9353.3832345769097</v>
      </c>
      <c r="AP192" s="11">
        <v>9352.5185400992814</v>
      </c>
      <c r="AQ192" s="11">
        <v>9359.2488198633764</v>
      </c>
      <c r="AR192" s="11">
        <v>9359.5373001588196</v>
      </c>
      <c r="AS192" s="11">
        <v>9355.8938803807541</v>
      </c>
      <c r="AT192" s="11">
        <v>9364.5661324801295</v>
      </c>
      <c r="AU192" s="11">
        <v>9370.4774710905222</v>
      </c>
      <c r="AV192" s="11">
        <v>9364.4348831899188</v>
      </c>
      <c r="AW192" s="11">
        <v>9364.1823903220629</v>
      </c>
      <c r="AX192" s="11">
        <v>9366.1983888095911</v>
      </c>
      <c r="AY192" s="11">
        <v>9358.9625456872946</v>
      </c>
      <c r="AZ192" s="11">
        <v>9343.0269264998406</v>
      </c>
      <c r="BA192" s="11">
        <v>9318.9103944144117</v>
      </c>
      <c r="BB192" s="11">
        <v>9273.8952975289249</v>
      </c>
      <c r="BC192" s="11">
        <v>9201.9842949093036</v>
      </c>
      <c r="BD192" s="11">
        <v>9135.2263521942259</v>
      </c>
      <c r="BE192" s="11">
        <v>9115.4785034897686</v>
      </c>
      <c r="BF192" s="11">
        <v>9094.3301493529088</v>
      </c>
      <c r="BG192" s="11">
        <v>9059.8120673809335</v>
      </c>
      <c r="BH192" s="11">
        <v>9047.6119106059759</v>
      </c>
      <c r="BI192" s="11">
        <v>9031.9364855628683</v>
      </c>
      <c r="BJ192" s="11">
        <v>9007.0448321227068</v>
      </c>
      <c r="BK192" s="11">
        <v>8934.1584426428217</v>
      </c>
      <c r="BL192" s="11">
        <v>8700.1046218115753</v>
      </c>
      <c r="BM192" s="11">
        <v>8564.5148720508714</v>
      </c>
      <c r="BN192" s="11">
        <v>8536.2140565217469</v>
      </c>
      <c r="BO192" s="11">
        <v>8425.868512892841</v>
      </c>
      <c r="BP192" s="11">
        <v>8417.4383172959679</v>
      </c>
      <c r="BQ192" s="11">
        <v>8327.6221152057533</v>
      </c>
      <c r="BR192" s="11">
        <v>8241.8299921868147</v>
      </c>
      <c r="BS192" s="11">
        <v>8210.1596926869188</v>
      </c>
      <c r="BT192" s="11">
        <v>8160.0205486711848</v>
      </c>
      <c r="BU192" s="11">
        <v>8097.3516019507888</v>
      </c>
      <c r="BV192" s="11">
        <v>8089.2148248679541</v>
      </c>
      <c r="BW192" s="11">
        <v>7940.1890523639804</v>
      </c>
      <c r="BX192" s="11">
        <v>7855.5625840786452</v>
      </c>
      <c r="BY192" s="11">
        <v>7736.8286134851624</v>
      </c>
      <c r="BZ192" s="11">
        <v>7721.4438933158035</v>
      </c>
      <c r="CA192" s="11">
        <v>7682.7898606325889</v>
      </c>
      <c r="CB192" s="11">
        <v>7620.9827060043899</v>
      </c>
      <c r="CC192" s="11">
        <v>7500.9479249847373</v>
      </c>
      <c r="CD192" s="11">
        <v>7407.1317088121195</v>
      </c>
      <c r="CE192" s="11">
        <v>7313.8841625012756</v>
      </c>
      <c r="CF192" s="11">
        <v>7229.8778513593425</v>
      </c>
      <c r="CG192" s="11">
        <v>7035.1807148706139</v>
      </c>
      <c r="CH192" s="11">
        <v>6957.5330149750916</v>
      </c>
      <c r="CI192" s="11">
        <v>6765.7067548408122</v>
      </c>
      <c r="CJ192" s="11">
        <v>6690.7889536590183</v>
      </c>
      <c r="CK192" s="11">
        <v>6600.549741666282</v>
      </c>
      <c r="CL192" s="11">
        <v>6572.5261486435465</v>
      </c>
      <c r="CM192" s="11">
        <v>6524.0813674584633</v>
      </c>
      <c r="CN192" s="11">
        <v>6465.1197777011139</v>
      </c>
      <c r="CO192" s="11">
        <v>6383.3227027790545</v>
      </c>
      <c r="CP192" s="11">
        <v>6330.4670795881721</v>
      </c>
      <c r="CQ192" s="11">
        <v>6134.0865080465628</v>
      </c>
      <c r="CR192" s="11">
        <v>5956.0734998235639</v>
      </c>
      <c r="CS192" s="11">
        <v>5881.9371207334998</v>
      </c>
      <c r="CT192" s="11">
        <v>5853.6942905231635</v>
      </c>
      <c r="CU192" s="11">
        <v>5812.2194823444916</v>
      </c>
      <c r="CV192" s="11">
        <v>5713.8526369467791</v>
      </c>
      <c r="CW192" s="11">
        <v>5586.1662990035775</v>
      </c>
      <c r="CX192" s="11">
        <v>5524.9157482267228</v>
      </c>
      <c r="CY192" s="11">
        <v>5467.7008354662976</v>
      </c>
      <c r="CZ192" s="11">
        <v>5416.3368960958869</v>
      </c>
      <c r="DA192" s="11">
        <v>5364.3133601441332</v>
      </c>
      <c r="DB192" s="11">
        <v>5308.9425605062352</v>
      </c>
      <c r="DC192" s="11">
        <v>5219.5064085301683</v>
      </c>
      <c r="DD192" s="11">
        <v>5211.7798346692316</v>
      </c>
      <c r="DE192" s="11">
        <v>5181.9604984171638</v>
      </c>
      <c r="DF192" s="11">
        <v>5169.1685626050985</v>
      </c>
      <c r="DG192" s="11">
        <v>5119.8517891086858</v>
      </c>
      <c r="DH192" s="11">
        <v>5084.3059948971741</v>
      </c>
      <c r="DI192" s="11">
        <v>5043.6754680097329</v>
      </c>
      <c r="DJ192" s="11">
        <v>4970.2705150576203</v>
      </c>
      <c r="DK192" s="11">
        <v>4641.5161472034479</v>
      </c>
      <c r="DL192" s="11">
        <v>4564.0799087444002</v>
      </c>
      <c r="DM192" s="11">
        <v>4496.6001591357981</v>
      </c>
      <c r="DN192" s="11">
        <v>4414.7509691142986</v>
      </c>
      <c r="DO192" s="11">
        <v>4386.7835371702267</v>
      </c>
      <c r="DP192" s="11">
        <v>4312.0003502681102</v>
      </c>
      <c r="DQ192" s="11">
        <v>4304.8269282578995</v>
      </c>
      <c r="DR192" s="11">
        <v>4295.4601569042716</v>
      </c>
      <c r="DS192" s="11">
        <v>4283.4493957790364</v>
      </c>
      <c r="DT192" s="11">
        <v>4266.7478363857199</v>
      </c>
      <c r="DU192" s="11">
        <v>4258.4117161081504</v>
      </c>
      <c r="DV192" s="11">
        <v>4250.4536862466784</v>
      </c>
      <c r="DW192" s="11">
        <v>4248.1767859253096</v>
      </c>
      <c r="DX192" s="11">
        <v>4141.8789376246305</v>
      </c>
      <c r="DY192" s="11">
        <v>4180.1025104821992</v>
      </c>
      <c r="DZ192" s="11">
        <v>4158.4459325085872</v>
      </c>
      <c r="EA192" s="11">
        <v>4038.6389704554781</v>
      </c>
      <c r="EB192" s="11">
        <v>4010.6625154204075</v>
      </c>
      <c r="EC192" s="11">
        <v>3825.6502915409997</v>
      </c>
      <c r="ED192" s="11">
        <v>3748.537450033697</v>
      </c>
      <c r="EE192" s="11">
        <v>3515.7672164845339</v>
      </c>
      <c r="EF192" s="11">
        <v>3342.2919661918468</v>
      </c>
      <c r="EG192" s="11">
        <v>3195.4370593050562</v>
      </c>
      <c r="EH192" s="11">
        <v>3082.8556660076497</v>
      </c>
      <c r="EI192" s="11">
        <v>3022.5316158430546</v>
      </c>
      <c r="EJ192" s="11">
        <v>2966.2195618430196</v>
      </c>
      <c r="EK192" s="11">
        <v>2891.1594367446833</v>
      </c>
      <c r="EL192" s="11">
        <v>2890.7640048590156</v>
      </c>
      <c r="EM192" s="11">
        <v>2812.6285972925903</v>
      </c>
      <c r="EN192" s="11">
        <v>2730.6910476460503</v>
      </c>
      <c r="EO192" s="11">
        <v>2685.8938008829518</v>
      </c>
      <c r="EP192" s="11">
        <v>2544.9848525737166</v>
      </c>
      <c r="EQ192" s="11">
        <v>2469.1553727086521</v>
      </c>
      <c r="ER192" s="11">
        <v>2331.3184143792701</v>
      </c>
      <c r="ES192" s="11">
        <v>2266.7415597586109</v>
      </c>
      <c r="ET192" s="11">
        <v>2190.0271857296698</v>
      </c>
      <c r="EU192" s="11">
        <v>2126.0598583138544</v>
      </c>
      <c r="EV192" s="11">
        <v>2054.3254176270248</v>
      </c>
      <c r="EW192" s="11">
        <v>1805.0223585501881</v>
      </c>
      <c r="EX192" s="11">
        <v>1722.2981521185575</v>
      </c>
      <c r="EY192" s="11">
        <v>1550.0041751463416</v>
      </c>
      <c r="EZ192" s="11">
        <v>1383.8757511920444</v>
      </c>
      <c r="FA192" s="11">
        <v>1301.4858389694052</v>
      </c>
      <c r="FB192" s="11">
        <v>1259.8130872716449</v>
      </c>
      <c r="FC192" s="11">
        <v>1204.752769098023</v>
      </c>
      <c r="FD192" s="11">
        <v>1079.9863967924277</v>
      </c>
      <c r="FE192" s="11">
        <v>907.37008505374047</v>
      </c>
      <c r="FF192" s="11">
        <v>883.17520574595528</v>
      </c>
      <c r="FG192" s="11">
        <v>838.51378351141466</v>
      </c>
      <c r="FH192" s="11">
        <v>757.32542508191227</v>
      </c>
      <c r="FI192" s="11">
        <v>712.61581451826271</v>
      </c>
      <c r="FJ192" s="11">
        <v>693.36415992720981</v>
      </c>
      <c r="FK192" s="11">
        <v>677.17868910756044</v>
      </c>
      <c r="FL192" s="11">
        <v>664.5598903461613</v>
      </c>
      <c r="FM192" s="11">
        <v>630.29944028564171</v>
      </c>
      <c r="FN192" s="11">
        <v>616.01063723889251</v>
      </c>
      <c r="FO192" s="11">
        <v>594.81668964062317</v>
      </c>
      <c r="FP192" s="11">
        <v>573.1526392903171</v>
      </c>
      <c r="FQ192" s="11">
        <v>563.26577107136939</v>
      </c>
      <c r="FR192" s="11">
        <v>522.64481022149425</v>
      </c>
      <c r="FS192" s="11">
        <v>459.89065256341587</v>
      </c>
      <c r="FT192" s="11">
        <v>364.0588950891082</v>
      </c>
      <c r="FU192" s="11">
        <v>225.84163802681934</v>
      </c>
      <c r="FV192" s="11">
        <v>174.04420661955191</v>
      </c>
      <c r="FW192" s="11">
        <v>145.86168855635017</v>
      </c>
      <c r="FX192" s="11">
        <v>119.11149188587997</v>
      </c>
      <c r="FY192" s="11">
        <v>98.743024654062154</v>
      </c>
      <c r="FZ192" s="11">
        <v>70.171182420117546</v>
      </c>
      <c r="GA192" s="11">
        <v>48.257119770576125</v>
      </c>
      <c r="GB192" s="11">
        <v>16.902630946050053</v>
      </c>
      <c r="GC192" s="11">
        <v>1.4210854715202004E-13</v>
      </c>
      <c r="GD192" s="11">
        <v>17.032590390404003</v>
      </c>
      <c r="GE192" s="11">
        <v>41.837175448312948</v>
      </c>
      <c r="GF192" s="11">
        <v>62.49587048670778</v>
      </c>
      <c r="GG192" s="11">
        <v>75.459568466420919</v>
      </c>
      <c r="GH192" s="11">
        <v>88.552544149123037</v>
      </c>
      <c r="GI192" s="11">
        <v>92.651020786062958</v>
      </c>
      <c r="GJ192" s="11">
        <v>104.88424348227437</v>
      </c>
      <c r="GK192" s="11">
        <v>116.94919780127793</v>
      </c>
      <c r="GL192" s="11">
        <v>137.41175365125702</v>
      </c>
      <c r="GM192" s="11">
        <v>132.56854402230323</v>
      </c>
      <c r="GN192" s="11">
        <v>158.32593471736186</v>
      </c>
      <c r="GO192" s="11">
        <v>181.16833758084738</v>
      </c>
      <c r="GP192" s="11">
        <v>214.45409313203652</v>
      </c>
      <c r="GQ192" s="11">
        <v>298.11865049003779</v>
      </c>
      <c r="GR192" s="11">
        <v>437.18330137058888</v>
      </c>
      <c r="GS192" s="11">
        <v>599.77863014830405</v>
      </c>
      <c r="GT192" s="11">
        <v>669.00367799928063</v>
      </c>
      <c r="GU192" s="11">
        <v>688.38302489053524</v>
      </c>
      <c r="GV192" s="11">
        <v>710.22691824683989</v>
      </c>
      <c r="GW192" s="11">
        <v>731.43253320325334</v>
      </c>
      <c r="GX192" s="11">
        <v>751.97105125522512</v>
      </c>
      <c r="GY192" s="11">
        <v>740.85618244778107</v>
      </c>
      <c r="GZ192" s="11">
        <v>855.15091223617924</v>
      </c>
      <c r="HA192" s="11">
        <v>870.89858721526628</v>
      </c>
      <c r="HB192" s="11">
        <v>883.66575263332902</v>
      </c>
      <c r="HC192" s="11">
        <v>898.29206276281934</v>
      </c>
      <c r="HD192" s="11">
        <v>909.05468628568394</v>
      </c>
      <c r="HE192" s="11">
        <v>914.03302577442605</v>
      </c>
      <c r="HF192" s="11">
        <v>924.21418047261784</v>
      </c>
      <c r="HG192" s="11">
        <v>1008.3884110034151</v>
      </c>
      <c r="HH192" s="11">
        <v>1051.6137094386049</v>
      </c>
      <c r="HI192" s="11">
        <v>1109.095108501371</v>
      </c>
      <c r="HJ192" s="11">
        <v>1136.3511196643524</v>
      </c>
      <c r="HK192" s="11">
        <v>1147.2990888577951</v>
      </c>
      <c r="HL192" s="11">
        <v>1164.404124065469</v>
      </c>
      <c r="HM192" s="11">
        <v>1157.0252929176877</v>
      </c>
      <c r="HN192" s="11">
        <v>1163.0090124763969</v>
      </c>
      <c r="HO192" s="11">
        <v>1199.3852517582129</v>
      </c>
      <c r="HP192" s="11">
        <v>1265.0946901597604</v>
      </c>
      <c r="HQ192" s="11">
        <v>1274.4626341813916</v>
      </c>
      <c r="HR192" s="11">
        <v>1253.4929401867078</v>
      </c>
      <c r="HS192" s="11">
        <v>1347.1960208938556</v>
      </c>
      <c r="HT192" s="11">
        <v>1384.4166020956141</v>
      </c>
      <c r="HU192" s="11">
        <v>1384.1694599404009</v>
      </c>
      <c r="HV192" s="11">
        <v>1434.2569098658919</v>
      </c>
      <c r="HW192" s="11">
        <v>1469.9721578648002</v>
      </c>
      <c r="HX192" s="11">
        <v>1504.5167835660397</v>
      </c>
      <c r="HY192" s="11">
        <v>1540.985412608193</v>
      </c>
      <c r="HZ192" s="11">
        <v>1591.5517654067448</v>
      </c>
      <c r="IA192" s="11">
        <v>1755.5591144614671</v>
      </c>
      <c r="IB192" s="11">
        <v>1913.2311874411487</v>
      </c>
      <c r="IC192" s="11">
        <v>1971.4166325120843</v>
      </c>
      <c r="ID192" s="11">
        <v>2029.6007656490701</v>
      </c>
      <c r="IE192" s="11">
        <v>2082.2009391494107</v>
      </c>
      <c r="IF192" s="11">
        <v>2141.4674433465229</v>
      </c>
      <c r="IG192" s="11">
        <v>2274.4361320434177</v>
      </c>
      <c r="IH192" s="11">
        <v>2307.9419865907926</v>
      </c>
      <c r="II192" s="11">
        <v>2349.2372178050068</v>
      </c>
      <c r="IJ192" s="11">
        <v>2381.0562904589437</v>
      </c>
      <c r="IK192" s="11">
        <v>2421.9683735301896</v>
      </c>
      <c r="IL192" s="11">
        <v>2449.2339345648347</v>
      </c>
      <c r="IM192" s="11">
        <v>2477.7227570137852</v>
      </c>
      <c r="IN192" s="11">
        <v>2515.8529015880249</v>
      </c>
      <c r="IO192" s="11">
        <v>2634.658554042961</v>
      </c>
      <c r="IP192" s="11">
        <v>2664.8917231079704</v>
      </c>
      <c r="IQ192" s="11">
        <v>2663.6445344473091</v>
      </c>
      <c r="IR192" s="11">
        <v>2714.3911369457765</v>
      </c>
      <c r="IS192" s="11">
        <v>2779.7904222123202</v>
      </c>
      <c r="IT192" s="11">
        <v>2817.4018890415969</v>
      </c>
      <c r="IU192" s="11">
        <v>2838.9283490768262</v>
      </c>
      <c r="IV192" s="11">
        <v>2855.6664799543037</v>
      </c>
      <c r="IW192" s="11">
        <v>2860.9803791134223</v>
      </c>
      <c r="IX192" s="11">
        <v>2869.7090700859876</v>
      </c>
      <c r="IY192" s="11">
        <v>2886.6696546340031</v>
      </c>
      <c r="IZ192" s="11">
        <v>2921.5896920981359</v>
      </c>
      <c r="JA192" s="11">
        <v>2962.4863057698885</v>
      </c>
      <c r="JB192" s="11">
        <v>3039.1669461618621</v>
      </c>
      <c r="JC192" s="11">
        <v>3127.4957548714374</v>
      </c>
      <c r="JD192" s="11">
        <v>3191.7113450593006</v>
      </c>
      <c r="JE192" s="11">
        <v>3201.6610129725186</v>
      </c>
      <c r="JF192" s="11">
        <v>3206.6696368837306</v>
      </c>
      <c r="JG192" s="11">
        <v>3161.6380755442301</v>
      </c>
      <c r="JH192" s="11">
        <v>3232.2521274354472</v>
      </c>
      <c r="JI192" s="11">
        <v>3315.098096999011</v>
      </c>
      <c r="JJ192" s="11">
        <v>3331.0773847898095</v>
      </c>
      <c r="JK192" s="11">
        <v>3324.6804513003863</v>
      </c>
      <c r="JL192" s="11">
        <v>3396.0765987105001</v>
      </c>
      <c r="JM192" s="11">
        <v>3400.0861329474087</v>
      </c>
      <c r="JN192" s="11">
        <v>3410.7526132458015</v>
      </c>
      <c r="JO192" s="11">
        <v>3618.0430263965709</v>
      </c>
      <c r="JP192" s="11">
        <v>3761.7543427001124</v>
      </c>
      <c r="JQ192" s="11">
        <v>3801.1571030453019</v>
      </c>
      <c r="JR192" s="11">
        <v>3832.6612357647232</v>
      </c>
      <c r="JS192" s="11">
        <v>3779.6959959700825</v>
      </c>
      <c r="JT192" s="11">
        <v>3815.9866606505234</v>
      </c>
      <c r="JU192" s="11">
        <v>3846.6247394762754</v>
      </c>
      <c r="JV192" s="11">
        <v>3828.8646060325032</v>
      </c>
      <c r="JW192" s="11">
        <v>3762.2351077371459</v>
      </c>
      <c r="JX192" s="11">
        <v>3741.6711735336207</v>
      </c>
      <c r="JY192" s="11">
        <v>3726.2579594199692</v>
      </c>
      <c r="JZ192" s="11">
        <v>3706.2362539401092</v>
      </c>
      <c r="KA192" s="11">
        <v>3689.8139537918228</v>
      </c>
      <c r="KB192" s="11">
        <v>3677.9229828144075</v>
      </c>
      <c r="KC192" s="11">
        <v>3656.0653595103222</v>
      </c>
      <c r="KD192" s="11">
        <v>3640.6947874007133</v>
      </c>
      <c r="KE192" s="11">
        <v>3646.4033764415649</v>
      </c>
      <c r="KF192" s="11">
        <v>3660.6258948760837</v>
      </c>
      <c r="KG192" s="11">
        <v>3669.1077931186151</v>
      </c>
      <c r="KH192" s="11">
        <v>3690.1490904281754</v>
      </c>
      <c r="KI192" s="11">
        <v>3696.9858683559255</v>
      </c>
      <c r="KJ192" s="11">
        <v>3723.4916536080827</v>
      </c>
      <c r="KK192" s="11">
        <v>3728.3463537329699</v>
      </c>
      <c r="KL192" s="23"/>
      <c r="KM192" s="11">
        <f>SMALL(Tabela2[[#This Row],[1]:[285]],1)</f>
        <v>1.4210854715202004E-13</v>
      </c>
      <c r="KN192" s="11">
        <f>MATCH(Tabela2[[#This Row],[1° menor]],Tabela2[[#This Row],[1]:[285]],0)</f>
        <v>172</v>
      </c>
      <c r="KO19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0.49999999264120171</v>
      </c>
      <c r="KP192" s="11">
        <f>VLOOKUP(Tabela2[[#This Row],[Shape]],shape!A:D,4,0)+VLOOKUP(Tabela2[[#This Row],[Shape]]+1,shape!A:E,5,0)*Tabela2[[#This Row],[% avanc]]</f>
        <v>5774.9538173265828</v>
      </c>
      <c r="KQ192" s="15">
        <f>Tabela2[[#This Row],[8686,881807]]/Tabela2[[#Headers],[8686,881807]]</f>
        <v>0.66479019119070459</v>
      </c>
      <c r="KR192" s="11">
        <f>Tabela2[[#This Row],[8686,881807]]-KP191</f>
        <v>232.16153234235571</v>
      </c>
      <c r="KS192" s="11">
        <f>(Tabela2[[#This Row],[hora bus]]-H191)*86400</f>
        <v>44.000000227242708</v>
      </c>
      <c r="KT192" s="11">
        <f>Tabela2[[#This Row],[desloc]]/Tabela2[[#This Row],[seconds]]</f>
        <v>5.276398435075742</v>
      </c>
      <c r="KU192" s="11">
        <f>Tabela2[[#This Row],[spd m/s]]*3.6</f>
        <v>18.995034366272673</v>
      </c>
      <c r="KV192" s="23"/>
      <c r="KW192" s="22">
        <f t="shared" si="36"/>
        <v>0</v>
      </c>
      <c r="KX192" s="23">
        <f t="shared" si="37"/>
        <v>0</v>
      </c>
      <c r="KY192" s="23">
        <f t="shared" si="38"/>
        <v>0</v>
      </c>
      <c r="KZ192" s="23">
        <f t="shared" si="39"/>
        <v>0</v>
      </c>
      <c r="LA192" s="23">
        <f t="shared" si="40"/>
        <v>0</v>
      </c>
      <c r="LB192" s="23">
        <f t="shared" si="41"/>
        <v>0</v>
      </c>
      <c r="LC192" s="23">
        <f t="shared" si="42"/>
        <v>0</v>
      </c>
      <c r="LD192" s="23">
        <f t="shared" si="43"/>
        <v>0</v>
      </c>
      <c r="LE192" s="23">
        <f t="shared" si="44"/>
        <v>5774.9538173265828</v>
      </c>
      <c r="LF192" s="22">
        <f t="shared" si="53"/>
        <v>0</v>
      </c>
      <c r="LG192" s="23">
        <f t="shared" si="45"/>
        <v>0</v>
      </c>
      <c r="LH192" s="23">
        <f t="shared" si="46"/>
        <v>0</v>
      </c>
      <c r="LI192" s="23">
        <f t="shared" si="47"/>
        <v>5774.9538173265828</v>
      </c>
      <c r="LJ192" s="23">
        <f t="shared" si="48"/>
        <v>8544.8116110658502</v>
      </c>
      <c r="LK192" s="23">
        <f t="shared" si="49"/>
        <v>0</v>
      </c>
      <c r="LL192" s="23">
        <f t="shared" si="50"/>
        <v>13</v>
      </c>
      <c r="LM192" s="23">
        <f t="shared" si="51"/>
        <v>0</v>
      </c>
      <c r="LN192" s="23">
        <f t="shared" si="52"/>
        <v>0</v>
      </c>
    </row>
    <row r="193" spans="1:326" x14ac:dyDescent="0.25">
      <c r="A193" s="22">
        <v>197</v>
      </c>
      <c r="B193" s="22">
        <v>1</v>
      </c>
      <c r="C193" s="23" t="s">
        <v>1505</v>
      </c>
      <c r="D193" s="22">
        <v>332</v>
      </c>
      <c r="E193" s="24">
        <v>0.94444444444444442</v>
      </c>
      <c r="F193" s="23" t="s">
        <v>721</v>
      </c>
      <c r="G193" s="23" t="b">
        <v>1</v>
      </c>
      <c r="H193" s="25">
        <v>43538.944444444445</v>
      </c>
      <c r="I193" s="26" t="s">
        <v>204</v>
      </c>
      <c r="J193" s="23" t="s">
        <v>205</v>
      </c>
      <c r="K193" s="11">
        <f>IF(AND(Tabela2[[#This Row],[hora bus]]=H192,Tabela2[[#This Row],[lat bus]]=I192,Tabela2[[#This Row],[lon bus]]=J192),1,0)</f>
        <v>0</v>
      </c>
      <c r="L193" s="23"/>
      <c r="M193" s="11">
        <v>381</v>
      </c>
      <c r="N193" s="11">
        <v>10293.60400135587</v>
      </c>
      <c r="O193" s="11">
        <v>10286.54798540931</v>
      </c>
      <c r="P193" s="11">
        <v>10276.774729153129</v>
      </c>
      <c r="Q193" s="11">
        <v>10218.048824526861</v>
      </c>
      <c r="R193" s="11">
        <v>10132.68974517153</v>
      </c>
      <c r="S193" s="11">
        <v>10113.590130789569</v>
      </c>
      <c r="T193" s="11">
        <v>10093.845446957292</v>
      </c>
      <c r="U193" s="11">
        <v>10081.748675172916</v>
      </c>
      <c r="V193" s="11">
        <v>10064.918010385245</v>
      </c>
      <c r="W193" s="11">
        <v>10052.434759065976</v>
      </c>
      <c r="X193" s="11">
        <v>10041.298340060486</v>
      </c>
      <c r="Y193" s="11">
        <v>10017.018323926452</v>
      </c>
      <c r="Z193" s="11">
        <v>10001.319035829643</v>
      </c>
      <c r="AA193" s="11">
        <v>9978.5356732856671</v>
      </c>
      <c r="AB193" s="11">
        <v>9967.9269361474053</v>
      </c>
      <c r="AC193" s="11">
        <v>9951.6248224011943</v>
      </c>
      <c r="AD193" s="11">
        <v>9926.7375089918696</v>
      </c>
      <c r="AE193" s="11">
        <v>9916.7634003701569</v>
      </c>
      <c r="AF193" s="11">
        <v>9849.6262513066085</v>
      </c>
      <c r="AG193" s="11">
        <v>9819.9899366563368</v>
      </c>
      <c r="AH193" s="11">
        <v>9792.5421869353904</v>
      </c>
      <c r="AI193" s="11">
        <v>9769.6314984673591</v>
      </c>
      <c r="AJ193" s="11">
        <v>9749.0320266697872</v>
      </c>
      <c r="AK193" s="11">
        <v>9734.2998604920067</v>
      </c>
      <c r="AL193" s="11">
        <v>9708.5876672671184</v>
      </c>
      <c r="AM193" s="11">
        <v>9698.1711838613337</v>
      </c>
      <c r="AN193" s="11">
        <v>9686.0403192741342</v>
      </c>
      <c r="AO193" s="11">
        <v>9678.5759882962793</v>
      </c>
      <c r="AP193" s="11">
        <v>9678.4905754484535</v>
      </c>
      <c r="AQ193" s="11">
        <v>9685.8032412207212</v>
      </c>
      <c r="AR193" s="11">
        <v>9686.4886018125871</v>
      </c>
      <c r="AS193" s="11">
        <v>9683.5040480965581</v>
      </c>
      <c r="AT193" s="11">
        <v>9692.8909347371446</v>
      </c>
      <c r="AU193" s="11">
        <v>9699.2090865182217</v>
      </c>
      <c r="AV193" s="11">
        <v>9693.7845658115548</v>
      </c>
      <c r="AW193" s="11">
        <v>9694.6333622442689</v>
      </c>
      <c r="AX193" s="11">
        <v>9697.7988743625301</v>
      </c>
      <c r="AY193" s="11">
        <v>9691.5050788063108</v>
      </c>
      <c r="AZ193" s="11">
        <v>9676.4030356885251</v>
      </c>
      <c r="BA193" s="11">
        <v>9653.1181465180634</v>
      </c>
      <c r="BB193" s="11">
        <v>9609.0230320368028</v>
      </c>
      <c r="BC193" s="11">
        <v>9537.6355823661215</v>
      </c>
      <c r="BD193" s="11">
        <v>9471.2034350984068</v>
      </c>
      <c r="BE193" s="11">
        <v>9452.0147783860939</v>
      </c>
      <c r="BF193" s="11">
        <v>9431.4963469656959</v>
      </c>
      <c r="BG193" s="11">
        <v>9397.9999280261018</v>
      </c>
      <c r="BH193" s="11">
        <v>9386.8183132304111</v>
      </c>
      <c r="BI193" s="11">
        <v>9371.8253922843905</v>
      </c>
      <c r="BJ193" s="11">
        <v>9347.6532649258133</v>
      </c>
      <c r="BK193" s="11">
        <v>9276.0563678184953</v>
      </c>
      <c r="BL193" s="11">
        <v>9045.8637666164486</v>
      </c>
      <c r="BM193" s="11">
        <v>8915.3944837906965</v>
      </c>
      <c r="BN193" s="11">
        <v>8889.8736179136231</v>
      </c>
      <c r="BO193" s="11">
        <v>8781.6938756430045</v>
      </c>
      <c r="BP193" s="11">
        <v>8775.0679472716602</v>
      </c>
      <c r="BQ193" s="11">
        <v>8686.651894321476</v>
      </c>
      <c r="BR193" s="11">
        <v>8603.0430104818679</v>
      </c>
      <c r="BS193" s="11">
        <v>8572.7577869673532</v>
      </c>
      <c r="BT193" s="11">
        <v>8523.1790609036543</v>
      </c>
      <c r="BU193" s="11">
        <v>8462.9000600645741</v>
      </c>
      <c r="BV193" s="11">
        <v>8458.9738703224921</v>
      </c>
      <c r="BW193" s="11">
        <v>8309.7565542883221</v>
      </c>
      <c r="BX193" s="11">
        <v>8221.5054343771226</v>
      </c>
      <c r="BY193" s="11">
        <v>8099.5920263418066</v>
      </c>
      <c r="BZ193" s="11">
        <v>8081.8679954504332</v>
      </c>
      <c r="CA193" s="11">
        <v>8042.512704535402</v>
      </c>
      <c r="CB193" s="11">
        <v>7980.3282861417138</v>
      </c>
      <c r="CC193" s="11">
        <v>7859.8377749186166</v>
      </c>
      <c r="CD193" s="11">
        <v>7765.6247236190957</v>
      </c>
      <c r="CE193" s="11">
        <v>7672.3471470734103</v>
      </c>
      <c r="CF193" s="11">
        <v>7588.5670207629173</v>
      </c>
      <c r="CG193" s="11">
        <v>7394.2434494299396</v>
      </c>
      <c r="CH193" s="11">
        <v>7316.9140516216394</v>
      </c>
      <c r="CI193" s="11">
        <v>7125.4336576785354</v>
      </c>
      <c r="CJ193" s="11">
        <v>7050.9273483603765</v>
      </c>
      <c r="CK193" s="11">
        <v>6960.8275459242504</v>
      </c>
      <c r="CL193" s="11">
        <v>6932.8568587057243</v>
      </c>
      <c r="CM193" s="11">
        <v>6884.5539155314245</v>
      </c>
      <c r="CN193" s="11">
        <v>6825.7570693306807</v>
      </c>
      <c r="CO193" s="11">
        <v>6744.0573814878526</v>
      </c>
      <c r="CP193" s="11">
        <v>6691.3523487883922</v>
      </c>
      <c r="CQ193" s="11">
        <v>6495.4977503058171</v>
      </c>
      <c r="CR193" s="11">
        <v>6318.2600529933952</v>
      </c>
      <c r="CS193" s="11">
        <v>6244.5380125658075</v>
      </c>
      <c r="CT193" s="11">
        <v>6216.3698314891308</v>
      </c>
      <c r="CU193" s="11">
        <v>6174.9397247709421</v>
      </c>
      <c r="CV193" s="11">
        <v>6076.7951872629355</v>
      </c>
      <c r="CW193" s="11">
        <v>5949.5353811799996</v>
      </c>
      <c r="CX193" s="11">
        <v>5888.6220857243625</v>
      </c>
      <c r="CY193" s="11">
        <v>5831.565093490236</v>
      </c>
      <c r="CZ193" s="11">
        <v>5780.0843809961043</v>
      </c>
      <c r="DA193" s="11">
        <v>5727.6557784160441</v>
      </c>
      <c r="DB193" s="11">
        <v>5671.4322428260439</v>
      </c>
      <c r="DC193" s="11">
        <v>5580.2780846967798</v>
      </c>
      <c r="DD193" s="11">
        <v>5571.299296616723</v>
      </c>
      <c r="DE193" s="11">
        <v>5540.9750621706762</v>
      </c>
      <c r="DF193" s="11">
        <v>5527.563848127711</v>
      </c>
      <c r="DG193" s="11">
        <v>5477.0159724598307</v>
      </c>
      <c r="DH193" s="11">
        <v>5439.1796424014883</v>
      </c>
      <c r="DI193" s="11">
        <v>5395.7490980403991</v>
      </c>
      <c r="DJ193" s="11">
        <v>5322.7287062698424</v>
      </c>
      <c r="DK193" s="11">
        <v>5003.6226728438705</v>
      </c>
      <c r="DL193" s="11">
        <v>4936.5769091428492</v>
      </c>
      <c r="DM193" s="11">
        <v>4873.2747640298994</v>
      </c>
      <c r="DN193" s="11">
        <v>4794.4635824332909</v>
      </c>
      <c r="DO193" s="11">
        <v>4768.6437165640045</v>
      </c>
      <c r="DP193" s="11">
        <v>4696.1649339413652</v>
      </c>
      <c r="DQ193" s="11">
        <v>4690.8588419654352</v>
      </c>
      <c r="DR193" s="11">
        <v>4681.9194952320331</v>
      </c>
      <c r="DS193" s="11">
        <v>4670.2828824046346</v>
      </c>
      <c r="DT193" s="11">
        <v>4653.5054813210509</v>
      </c>
      <c r="DU193" s="11">
        <v>4644.5896862830632</v>
      </c>
      <c r="DV193" s="11">
        <v>4635.8567453270953</v>
      </c>
      <c r="DW193" s="11">
        <v>4632.5707378413172</v>
      </c>
      <c r="DX193" s="11">
        <v>4520.3340289350363</v>
      </c>
      <c r="DY193" s="11">
        <v>4552.2320222506414</v>
      </c>
      <c r="DZ193" s="11">
        <v>4528.1792378229766</v>
      </c>
      <c r="EA193" s="11">
        <v>4408.9327314830416</v>
      </c>
      <c r="EB193" s="11">
        <v>4383.2599667059249</v>
      </c>
      <c r="EC193" s="11">
        <v>4200.0483125784958</v>
      </c>
      <c r="ED193" s="11">
        <v>4125.1423849201301</v>
      </c>
      <c r="EE193" s="11">
        <v>3890.286300103523</v>
      </c>
      <c r="EF193" s="11">
        <v>3711.6813135957473</v>
      </c>
      <c r="EG193" s="11">
        <v>3560.2307764269226</v>
      </c>
      <c r="EH193" s="11">
        <v>3443.895520047658</v>
      </c>
      <c r="EI193" s="11">
        <v>3381.5105182945858</v>
      </c>
      <c r="EJ193" s="11">
        <v>3324.7174183351972</v>
      </c>
      <c r="EK193" s="11">
        <v>3246.9121126881682</v>
      </c>
      <c r="EL193" s="11">
        <v>3243.3683953125542</v>
      </c>
      <c r="EM193" s="11">
        <v>3162.4493355347122</v>
      </c>
      <c r="EN193" s="11">
        <v>3077.3262390740779</v>
      </c>
      <c r="EO193" s="11">
        <v>3031.9283997078642</v>
      </c>
      <c r="EP193" s="11">
        <v>2892.325018477894</v>
      </c>
      <c r="EQ193" s="11">
        <v>2818.5247992611912</v>
      </c>
      <c r="ER193" s="11">
        <v>2683.0418535386202</v>
      </c>
      <c r="ES193" s="11">
        <v>2620.5320015338161</v>
      </c>
      <c r="ET193" s="11">
        <v>2545.0880731867874</v>
      </c>
      <c r="EU193" s="11">
        <v>2482.594988585799</v>
      </c>
      <c r="EV193" s="11">
        <v>2412.569915109656</v>
      </c>
      <c r="EW193" s="11">
        <v>2167.5486400938098</v>
      </c>
      <c r="EX193" s="11">
        <v>2089.4975663539067</v>
      </c>
      <c r="EY193" s="11">
        <v>1921.5840709505471</v>
      </c>
      <c r="EZ193" s="11">
        <v>1761.8952995398458</v>
      </c>
      <c r="FA193" s="11">
        <v>1683.3584441046398</v>
      </c>
      <c r="FB193" s="11">
        <v>1642.3347684052171</v>
      </c>
      <c r="FC193" s="11">
        <v>1587.6884879294846</v>
      </c>
      <c r="FD193" s="11">
        <v>1463.5967960772912</v>
      </c>
      <c r="FE193" s="11">
        <v>1291.4131477080721</v>
      </c>
      <c r="FF193" s="11">
        <v>1267.3349319472579</v>
      </c>
      <c r="FG193" s="11">
        <v>1223.0113771815932</v>
      </c>
      <c r="FH193" s="11">
        <v>1141.1395551645705</v>
      </c>
      <c r="FI193" s="11">
        <v>1097.1856111437789</v>
      </c>
      <c r="FJ193" s="11">
        <v>1081.1731254366016</v>
      </c>
      <c r="FK193" s="11">
        <v>1068.4718338476227</v>
      </c>
      <c r="FL193" s="11">
        <v>1059.431440975924</v>
      </c>
      <c r="FM193" s="11">
        <v>1032.9586929228076</v>
      </c>
      <c r="FN193" s="11">
        <v>1028.1017807887124</v>
      </c>
      <c r="FO193" s="11">
        <v>1013.5116808637755</v>
      </c>
      <c r="FP193" s="11">
        <v>998.14071015644572</v>
      </c>
      <c r="FQ193" s="11">
        <v>992.82070227131783</v>
      </c>
      <c r="FR193" s="11">
        <v>958.56004769951846</v>
      </c>
      <c r="FS193" s="11">
        <v>906.02044433337596</v>
      </c>
      <c r="FT193" s="11">
        <v>821.57244180098246</v>
      </c>
      <c r="FU193" s="11">
        <v>695.06894521558002</v>
      </c>
      <c r="FV193" s="11">
        <v>648.93200342206865</v>
      </c>
      <c r="FW193" s="11">
        <v>619.77981167036046</v>
      </c>
      <c r="FX193" s="11">
        <v>590.74482972091755</v>
      </c>
      <c r="FY193" s="11">
        <v>567.82584387454585</v>
      </c>
      <c r="FZ193" s="11">
        <v>537.69956891841673</v>
      </c>
      <c r="GA193" s="11">
        <v>516.30618927535932</v>
      </c>
      <c r="GB193" s="11">
        <v>488.1497152913372</v>
      </c>
      <c r="GC193" s="11">
        <v>461.89195922597202</v>
      </c>
      <c r="GD193" s="11">
        <v>446.6641451803016</v>
      </c>
      <c r="GE193" s="11">
        <v>434.37862566808212</v>
      </c>
      <c r="GF193" s="11">
        <v>427.45186559912912</v>
      </c>
      <c r="GG193" s="11">
        <v>416.53014274181885</v>
      </c>
      <c r="GH193" s="11">
        <v>411.29749097544283</v>
      </c>
      <c r="GI193" s="11">
        <v>393.8867924325113</v>
      </c>
      <c r="GJ193" s="11">
        <v>371.24406333166809</v>
      </c>
      <c r="GK193" s="11">
        <v>345.45922283051908</v>
      </c>
      <c r="GL193" s="11">
        <v>344.92654972802779</v>
      </c>
      <c r="GM193" s="11">
        <v>314.62178015552206</v>
      </c>
      <c r="GN193" s="11">
        <v>295.18798159569377</v>
      </c>
      <c r="GO193" s="11">
        <v>263.96271639623552</v>
      </c>
      <c r="GP193" s="11">
        <v>181.37381578524435</v>
      </c>
      <c r="GQ193" s="11">
        <v>41.041663491153585</v>
      </c>
      <c r="GR193" s="11">
        <v>7.0969008447718807E-11</v>
      </c>
      <c r="GS193" s="11">
        <v>123.23061252567123</v>
      </c>
      <c r="GT193" s="11">
        <v>192.90848078855004</v>
      </c>
      <c r="GU193" s="11">
        <v>213.06158847761776</v>
      </c>
      <c r="GV193" s="11">
        <v>236.69206589546266</v>
      </c>
      <c r="GW193" s="11">
        <v>260.50799166073426</v>
      </c>
      <c r="GX193" s="11">
        <v>284.41167840162268</v>
      </c>
      <c r="GY193" s="11">
        <v>291.5222291150198</v>
      </c>
      <c r="GZ193" s="11">
        <v>424.726245915248</v>
      </c>
      <c r="HA193" s="11">
        <v>444.61018993457657</v>
      </c>
      <c r="HB193" s="11">
        <v>459.83822329373419</v>
      </c>
      <c r="HC193" s="11">
        <v>476.08626632376792</v>
      </c>
      <c r="HD193" s="11">
        <v>488.09225186137365</v>
      </c>
      <c r="HE193" s="11">
        <v>495.75130997331769</v>
      </c>
      <c r="HF193" s="11">
        <v>493.1431778357437</v>
      </c>
      <c r="HG193" s="11">
        <v>555.28178284609476</v>
      </c>
      <c r="HH193" s="11">
        <v>586.44379361376139</v>
      </c>
      <c r="HI193" s="11">
        <v>637.2549527610106</v>
      </c>
      <c r="HJ193" s="11">
        <v>661.9204649553908</v>
      </c>
      <c r="HK193" s="11">
        <v>670.88283985334522</v>
      </c>
      <c r="HL193" s="11">
        <v>686.38526265571784</v>
      </c>
      <c r="HM193" s="11">
        <v>678.79827920213529</v>
      </c>
      <c r="HN193" s="11">
        <v>688.48859560582275</v>
      </c>
      <c r="HO193" s="11">
        <v>733.60023756518956</v>
      </c>
      <c r="HP193" s="11">
        <v>805.98173148647868</v>
      </c>
      <c r="HQ193" s="11">
        <v>818.19426043691499</v>
      </c>
      <c r="HR193" s="11">
        <v>808.59388598799524</v>
      </c>
      <c r="HS193" s="11">
        <v>915.96616136708701</v>
      </c>
      <c r="HT193" s="11">
        <v>958.13744827319817</v>
      </c>
      <c r="HU193" s="11">
        <v>963.67391360376018</v>
      </c>
      <c r="HV193" s="11">
        <v>1020.3700610143009</v>
      </c>
      <c r="HW193" s="11">
        <v>1058.8295211010275</v>
      </c>
      <c r="HX193" s="11">
        <v>1094.5271440625238</v>
      </c>
      <c r="HY193" s="11">
        <v>1130.9694192418328</v>
      </c>
      <c r="HZ193" s="11">
        <v>1177.7918721174537</v>
      </c>
      <c r="IA193" s="11">
        <v>1336.3458815896245</v>
      </c>
      <c r="IB193" s="11">
        <v>1491.056835533697</v>
      </c>
      <c r="IC193" s="11">
        <v>1547.6402224735655</v>
      </c>
      <c r="ID193" s="11">
        <v>1604.4892732483859</v>
      </c>
      <c r="IE193" s="11">
        <v>1655.6776784172139</v>
      </c>
      <c r="IF193" s="11">
        <v>1712.5393047007144</v>
      </c>
      <c r="IG193" s="11">
        <v>1843.2923509623756</v>
      </c>
      <c r="IH193" s="11">
        <v>1875.2741138260985</v>
      </c>
      <c r="II193" s="11">
        <v>1914.7955243989063</v>
      </c>
      <c r="IJ193" s="11">
        <v>1944.3626951960809</v>
      </c>
      <c r="IK193" s="11">
        <v>1982.6277021217345</v>
      </c>
      <c r="IL193" s="11">
        <v>2007.4281450968713</v>
      </c>
      <c r="IM193" s="11">
        <v>2032.9329950825843</v>
      </c>
      <c r="IN193" s="11">
        <v>2066.0340618524724</v>
      </c>
      <c r="IO193" s="11">
        <v>2181.0242341456214</v>
      </c>
      <c r="IP193" s="11">
        <v>2210.6722487914831</v>
      </c>
      <c r="IQ193" s="11">
        <v>2208.6206228867482</v>
      </c>
      <c r="IR193" s="11">
        <v>2257.8231027286774</v>
      </c>
      <c r="IS193" s="11">
        <v>2322.013684797977</v>
      </c>
      <c r="IT193" s="11">
        <v>2358.9014463516792</v>
      </c>
      <c r="IU193" s="11">
        <v>2379.9565895813025</v>
      </c>
      <c r="IV193" s="11">
        <v>2396.4353327665726</v>
      </c>
      <c r="IW193" s="11">
        <v>2401.55330979068</v>
      </c>
      <c r="IX193" s="11">
        <v>2409.876571307429</v>
      </c>
      <c r="IY193" s="11">
        <v>2426.027516228196</v>
      </c>
      <c r="IZ193" s="11">
        <v>2459.8167584835664</v>
      </c>
      <c r="JA193" s="11">
        <v>2499.076285226879</v>
      </c>
      <c r="JB193" s="11">
        <v>2573.4959245935884</v>
      </c>
      <c r="JC193" s="11">
        <v>2659.5935552243131</v>
      </c>
      <c r="JD193" s="11">
        <v>2722.484973066008</v>
      </c>
      <c r="JE193" s="11">
        <v>2731.8558022033349</v>
      </c>
      <c r="JF193" s="11">
        <v>2736.3516911225029</v>
      </c>
      <c r="JG193" s="11">
        <v>2689.349233707067</v>
      </c>
      <c r="JH193" s="11">
        <v>2758.8861166904539</v>
      </c>
      <c r="JI193" s="11">
        <v>2842.5312062249441</v>
      </c>
      <c r="JJ193" s="11">
        <v>2858.6959767963144</v>
      </c>
      <c r="JK193" s="11">
        <v>2853.0209997981497</v>
      </c>
      <c r="JL193" s="11">
        <v>2925.1419417959601</v>
      </c>
      <c r="JM193" s="11">
        <v>2929.3264772919156</v>
      </c>
      <c r="JN193" s="11">
        <v>2941.4341839610215</v>
      </c>
      <c r="JO193" s="11">
        <v>3150.9090852377321</v>
      </c>
      <c r="JP193" s="11">
        <v>3295.6744223888099</v>
      </c>
      <c r="JQ193" s="11">
        <v>3335.4333934681108</v>
      </c>
      <c r="JR193" s="11">
        <v>3365.8647635872921</v>
      </c>
      <c r="JS193" s="11">
        <v>3309.4697727701086</v>
      </c>
      <c r="JT193" s="11">
        <v>3342.5517169467098</v>
      </c>
      <c r="JU193" s="11">
        <v>3372.3255125477203</v>
      </c>
      <c r="JV193" s="11">
        <v>3354.9087788765587</v>
      </c>
      <c r="JW193" s="11">
        <v>3288.117879173642</v>
      </c>
      <c r="JX193" s="11">
        <v>3267.1060103389455</v>
      </c>
      <c r="JY193" s="11">
        <v>3251.4992779744575</v>
      </c>
      <c r="JZ193" s="11">
        <v>3231.3082607226397</v>
      </c>
      <c r="KA193" s="11">
        <v>3214.7216493907722</v>
      </c>
      <c r="KB193" s="11">
        <v>3202.7057840251296</v>
      </c>
      <c r="KC193" s="11">
        <v>3180.6972317665927</v>
      </c>
      <c r="KD193" s="11">
        <v>3165.4079192129234</v>
      </c>
      <c r="KE193" s="11">
        <v>3171.3605994634136</v>
      </c>
      <c r="KF193" s="11">
        <v>3185.6896818183982</v>
      </c>
      <c r="KG193" s="11">
        <v>3194.3091986658596</v>
      </c>
      <c r="KH193" s="11">
        <v>3215.4839170109899</v>
      </c>
      <c r="KI193" s="11">
        <v>3222.4787469984949</v>
      </c>
      <c r="KJ193" s="11">
        <v>3249.1279633124336</v>
      </c>
      <c r="KK193" s="11">
        <v>3254.0338121729974</v>
      </c>
      <c r="KL193" s="23"/>
      <c r="KM193" s="11">
        <f>SMALL(Tabela2[[#This Row],[1]:[285]],1)</f>
        <v>7.0969008447718807E-11</v>
      </c>
      <c r="KN193" s="11">
        <f>MATCH(Tabela2[[#This Row],[1° menor]],Tabela2[[#This Row],[1]:[285]],0)</f>
        <v>187</v>
      </c>
      <c r="KO19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0.24999980308026243</v>
      </c>
      <c r="KP193" s="11">
        <f>VLOOKUP(Tabela2[[#This Row],[Shape]],shape!A:D,4,0)+VLOOKUP(Tabela2[[#This Row],[Shape]]+1,shape!A:E,5,0)*Tabela2[[#This Row],[% avanc]]</f>
        <v>6040.1382854036028</v>
      </c>
      <c r="KQ193" s="15">
        <f>Tabela2[[#This Row],[8686,881807]]/Tabela2[[#Headers],[8686,881807]]</f>
        <v>0.6953171943166514</v>
      </c>
      <c r="KR193" s="11">
        <f>Tabela2[[#This Row],[8686,881807]]-KP192</f>
        <v>265.18446807702003</v>
      </c>
      <c r="KS193" s="11">
        <f>(Tabela2[[#This Row],[hora bus]]-H192)*86400</f>
        <v>50.999999977648258</v>
      </c>
      <c r="KT193" s="11">
        <f>Tabela2[[#This Row],[desloc]]/Tabela2[[#This Row],[seconds]]</f>
        <v>5.199695454769456</v>
      </c>
      <c r="KU193" s="11">
        <f>Tabela2[[#This Row],[spd m/s]]*3.6</f>
        <v>18.718903637170044</v>
      </c>
      <c r="KV193" s="23"/>
      <c r="KW193" s="22">
        <f t="shared" si="36"/>
        <v>0</v>
      </c>
      <c r="KX193" s="23">
        <f t="shared" si="37"/>
        <v>0</v>
      </c>
      <c r="KY193" s="23">
        <f t="shared" si="38"/>
        <v>0</v>
      </c>
      <c r="KZ193" s="23">
        <f t="shared" si="39"/>
        <v>0</v>
      </c>
      <c r="LA193" s="23">
        <f t="shared" si="40"/>
        <v>0</v>
      </c>
      <c r="LB193" s="23">
        <f t="shared" si="41"/>
        <v>0</v>
      </c>
      <c r="LC193" s="23">
        <f t="shared" si="42"/>
        <v>0</v>
      </c>
      <c r="LD193" s="23">
        <f t="shared" si="43"/>
        <v>0</v>
      </c>
      <c r="LE193" s="23">
        <f t="shared" si="44"/>
        <v>6040.1382854036028</v>
      </c>
      <c r="LF193" s="22">
        <f t="shared" si="53"/>
        <v>0</v>
      </c>
      <c r="LG193" s="23">
        <f t="shared" si="45"/>
        <v>0</v>
      </c>
      <c r="LH193" s="23">
        <f t="shared" si="46"/>
        <v>0</v>
      </c>
      <c r="LI193" s="23">
        <f t="shared" si="47"/>
        <v>6040.1382854036028</v>
      </c>
      <c r="LJ193" s="23">
        <f t="shared" si="48"/>
        <v>8544.8116110658502</v>
      </c>
      <c r="LK193" s="23">
        <f t="shared" si="49"/>
        <v>0</v>
      </c>
      <c r="LL193" s="23">
        <f t="shared" si="50"/>
        <v>12</v>
      </c>
      <c r="LM193" s="23">
        <f t="shared" si="51"/>
        <v>0</v>
      </c>
      <c r="LN193" s="23">
        <f t="shared" si="52"/>
        <v>0</v>
      </c>
    </row>
    <row r="194" spans="1:326" x14ac:dyDescent="0.25">
      <c r="A194" s="22">
        <v>198</v>
      </c>
      <c r="B194" s="22">
        <v>1</v>
      </c>
      <c r="C194" s="23" t="s">
        <v>1506</v>
      </c>
      <c r="D194" s="22">
        <v>332</v>
      </c>
      <c r="E194" s="24">
        <v>0.94444444444444442</v>
      </c>
      <c r="F194" s="23" t="s">
        <v>721</v>
      </c>
      <c r="G194" s="23" t="b">
        <v>1</v>
      </c>
      <c r="H194" s="25">
        <v>43538.944907407407</v>
      </c>
      <c r="I194" s="26" t="s">
        <v>304</v>
      </c>
      <c r="J194" s="23" t="s">
        <v>305</v>
      </c>
      <c r="K194" s="11">
        <f>IF(AND(Tabela2[[#This Row],[hora bus]]=H193,Tabela2[[#This Row],[lat bus]]=I193,Tabela2[[#This Row],[lon bus]]=J193),1,0)</f>
        <v>0</v>
      </c>
      <c r="L194" s="23"/>
      <c r="M194" s="11">
        <v>382</v>
      </c>
      <c r="N194" s="11">
        <v>10724.127208880251</v>
      </c>
      <c r="O194" s="11">
        <v>10717.037339276627</v>
      </c>
      <c r="P194" s="11">
        <v>10707.226638090924</v>
      </c>
      <c r="Q194" s="11">
        <v>10648.454955924926</v>
      </c>
      <c r="R194" s="11">
        <v>10563.153738648216</v>
      </c>
      <c r="S194" s="11">
        <v>10544.146941845078</v>
      </c>
      <c r="T194" s="11">
        <v>10524.407784021601</v>
      </c>
      <c r="U194" s="11">
        <v>10512.29638680296</v>
      </c>
      <c r="V194" s="11">
        <v>10495.431460850721</v>
      </c>
      <c r="W194" s="11">
        <v>10482.897925431216</v>
      </c>
      <c r="X194" s="11">
        <v>10471.709488159484</v>
      </c>
      <c r="Y194" s="11">
        <v>10447.345090773235</v>
      </c>
      <c r="Z194" s="11">
        <v>10431.544477614587</v>
      </c>
      <c r="AA194" s="11">
        <v>10408.681058446471</v>
      </c>
      <c r="AB194" s="11">
        <v>10398.023792475105</v>
      </c>
      <c r="AC194" s="11">
        <v>10381.695717128889</v>
      </c>
      <c r="AD194" s="11">
        <v>10356.811596687387</v>
      </c>
      <c r="AE194" s="11">
        <v>10346.860455148024</v>
      </c>
      <c r="AF194" s="11">
        <v>10279.876699066484</v>
      </c>
      <c r="AG194" s="11">
        <v>10250.468510748811</v>
      </c>
      <c r="AH194" s="11">
        <v>10223.141851744171</v>
      </c>
      <c r="AI194" s="11">
        <v>10200.303761753414</v>
      </c>
      <c r="AJ194" s="11">
        <v>10179.761497615242</v>
      </c>
      <c r="AK194" s="11">
        <v>10165.07474150672</v>
      </c>
      <c r="AL194" s="11">
        <v>10139.413799078124</v>
      </c>
      <c r="AM194" s="11">
        <v>10129.048420854982</v>
      </c>
      <c r="AN194" s="11">
        <v>10116.982902833955</v>
      </c>
      <c r="AO194" s="11">
        <v>10109.631826352395</v>
      </c>
      <c r="AP194" s="11">
        <v>10109.683180071235</v>
      </c>
      <c r="AQ194" s="11">
        <v>10117.096953959823</v>
      </c>
      <c r="AR194" s="11">
        <v>10117.850490032946</v>
      </c>
      <c r="AS194" s="11">
        <v>10114.977788802411</v>
      </c>
      <c r="AT194" s="11">
        <v>10124.484974183324</v>
      </c>
      <c r="AU194" s="11">
        <v>10130.870911106078</v>
      </c>
      <c r="AV194" s="11">
        <v>10125.548084426213</v>
      </c>
      <c r="AW194" s="11">
        <v>10126.576038018238</v>
      </c>
      <c r="AX194" s="11">
        <v>10129.925745028229</v>
      </c>
      <c r="AY194" s="11">
        <v>10123.780982089358</v>
      </c>
      <c r="AZ194" s="11">
        <v>10108.809358861196</v>
      </c>
      <c r="BA194" s="11">
        <v>10085.653130683517</v>
      </c>
      <c r="BB194" s="11">
        <v>10041.699039556586</v>
      </c>
      <c r="BC194" s="11">
        <v>9970.3955677100093</v>
      </c>
      <c r="BD194" s="11">
        <v>9904.0184003454488</v>
      </c>
      <c r="BE194" s="11">
        <v>9884.9148652708809</v>
      </c>
      <c r="BF194" s="11">
        <v>9864.487722139469</v>
      </c>
      <c r="BG194" s="11">
        <v>9831.1358669584679</v>
      </c>
      <c r="BH194" s="11">
        <v>9820.0956870036407</v>
      </c>
      <c r="BI194" s="11">
        <v>9805.1955169017874</v>
      </c>
      <c r="BJ194" s="11">
        <v>9781.1196814439791</v>
      </c>
      <c r="BK194" s="11">
        <v>9709.6912075136861</v>
      </c>
      <c r="BL194" s="11">
        <v>9479.9579517157945</v>
      </c>
      <c r="BM194" s="11">
        <v>9350.0424135681824</v>
      </c>
      <c r="BN194" s="11">
        <v>9324.7856026870049</v>
      </c>
      <c r="BO194" s="11">
        <v>9216.7821254073151</v>
      </c>
      <c r="BP194" s="11">
        <v>9210.2967278805099</v>
      </c>
      <c r="BQ194" s="11">
        <v>9121.9755875774426</v>
      </c>
      <c r="BR194" s="11">
        <v>9038.5031470168451</v>
      </c>
      <c r="BS194" s="11">
        <v>9008.2968052419783</v>
      </c>
      <c r="BT194" s="11">
        <v>8958.7476592698004</v>
      </c>
      <c r="BU194" s="11">
        <v>8898.5652826800779</v>
      </c>
      <c r="BV194" s="11">
        <v>8894.7679781121951</v>
      </c>
      <c r="BW194" s="11">
        <v>8745.5468593578244</v>
      </c>
      <c r="BX194" s="11">
        <v>8657.1980173709271</v>
      </c>
      <c r="BY194" s="11">
        <v>8535.1495480108588</v>
      </c>
      <c r="BZ194" s="11">
        <v>8517.3095895985807</v>
      </c>
      <c r="CA194" s="11">
        <v>8477.9153067101834</v>
      </c>
      <c r="CB194" s="11">
        <v>8415.7107590035612</v>
      </c>
      <c r="CC194" s="11">
        <v>8295.1970042918783</v>
      </c>
      <c r="CD194" s="11">
        <v>8200.9650762446036</v>
      </c>
      <c r="CE194" s="11">
        <v>8107.6911015449023</v>
      </c>
      <c r="CF194" s="11">
        <v>8023.9304748094992</v>
      </c>
      <c r="CG194" s="11">
        <v>7829.6379359981729</v>
      </c>
      <c r="CH194" s="11">
        <v>7752.3357616776793</v>
      </c>
      <c r="CI194" s="11">
        <v>7560.8831156641909</v>
      </c>
      <c r="CJ194" s="11">
        <v>7486.4078131344968</v>
      </c>
      <c r="CK194" s="11">
        <v>7396.3205287081946</v>
      </c>
      <c r="CL194" s="11">
        <v>7368.356218375633</v>
      </c>
      <c r="CM194" s="11">
        <v>7320.0630175915494</v>
      </c>
      <c r="CN194" s="11">
        <v>7261.2779657854298</v>
      </c>
      <c r="CO194" s="11">
        <v>7179.5875017444732</v>
      </c>
      <c r="CP194" s="11">
        <v>7126.8940715988792</v>
      </c>
      <c r="CQ194" s="11">
        <v>6931.0719450148617</v>
      </c>
      <c r="CR194" s="11">
        <v>6753.8802548691019</v>
      </c>
      <c r="CS194" s="11">
        <v>6680.1831341516427</v>
      </c>
      <c r="CT194" s="11">
        <v>6652.0208681789991</v>
      </c>
      <c r="CU194" s="11">
        <v>6610.5945112678965</v>
      </c>
      <c r="CV194" s="11">
        <v>6512.4625025405467</v>
      </c>
      <c r="CW194" s="11">
        <v>6385.2248403350241</v>
      </c>
      <c r="CX194" s="11">
        <v>6324.3286748283899</v>
      </c>
      <c r="CY194" s="11">
        <v>6267.2801873847575</v>
      </c>
      <c r="CZ194" s="11">
        <v>6215.7984013109271</v>
      </c>
      <c r="DA194" s="11">
        <v>6163.3587318796008</v>
      </c>
      <c r="DB194" s="11">
        <v>6107.1069248158046</v>
      </c>
      <c r="DC194" s="11">
        <v>6015.8866889726487</v>
      </c>
      <c r="DD194" s="11">
        <v>6006.8566621789496</v>
      </c>
      <c r="DE194" s="11">
        <v>5976.5095851620717</v>
      </c>
      <c r="DF194" s="11">
        <v>5963.0691966327377</v>
      </c>
      <c r="DG194" s="11">
        <v>5912.4570798870236</v>
      </c>
      <c r="DH194" s="11">
        <v>5874.487711836282</v>
      </c>
      <c r="DI194" s="11">
        <v>5830.8717134828157</v>
      </c>
      <c r="DJ194" s="11">
        <v>5757.8844266080314</v>
      </c>
      <c r="DK194" s="11">
        <v>5439.1970344888941</v>
      </c>
      <c r="DL194" s="11">
        <v>5372.4146443496002</v>
      </c>
      <c r="DM194" s="11">
        <v>5309.0526457731858</v>
      </c>
      <c r="DN194" s="11">
        <v>5230.1397780864536</v>
      </c>
      <c r="DO194" s="11">
        <v>5204.2244290740246</v>
      </c>
      <c r="DP194" s="11">
        <v>5131.6085506576455</v>
      </c>
      <c r="DQ194" s="11">
        <v>5126.182348948777</v>
      </c>
      <c r="DR194" s="11">
        <v>5117.2112548698578</v>
      </c>
      <c r="DS194" s="11">
        <v>5105.5459009776832</v>
      </c>
      <c r="DT194" s="11">
        <v>5088.7721042880648</v>
      </c>
      <c r="DU194" s="11">
        <v>5079.8965439522781</v>
      </c>
      <c r="DV194" s="11">
        <v>5071.2159461819583</v>
      </c>
      <c r="DW194" s="11">
        <v>5067.9948135558325</v>
      </c>
      <c r="DX194" s="11">
        <v>4955.9822539414363</v>
      </c>
      <c r="DY194" s="11">
        <v>4988.0786584037642</v>
      </c>
      <c r="DZ194" s="11">
        <v>4964.0335280712743</v>
      </c>
      <c r="EA194" s="11">
        <v>4844.7809265613969</v>
      </c>
      <c r="EB194" s="11">
        <v>4819.0986923172704</v>
      </c>
      <c r="EC194" s="11">
        <v>4635.846145175502</v>
      </c>
      <c r="ED194" s="11">
        <v>4560.8784846261033</v>
      </c>
      <c r="EE194" s="11">
        <v>4326.057299374288</v>
      </c>
      <c r="EF194" s="11">
        <v>4147.5258163678945</v>
      </c>
      <c r="EG194" s="11">
        <v>3996.0735240744616</v>
      </c>
      <c r="EH194" s="11">
        <v>3879.6987187286727</v>
      </c>
      <c r="EI194" s="11">
        <v>3817.2801565219565</v>
      </c>
      <c r="EJ194" s="11">
        <v>3760.4827682238842</v>
      </c>
      <c r="EK194" s="11">
        <v>3682.5963009341995</v>
      </c>
      <c r="EL194" s="11">
        <v>3678.953083141017</v>
      </c>
      <c r="EM194" s="11">
        <v>3597.9105817084278</v>
      </c>
      <c r="EN194" s="11">
        <v>3512.6515332355016</v>
      </c>
      <c r="EO194" s="11">
        <v>3467.2455688333116</v>
      </c>
      <c r="EP194" s="11">
        <v>3327.7462918367996</v>
      </c>
      <c r="EQ194" s="11">
        <v>3254.0824838443059</v>
      </c>
      <c r="ER194" s="11">
        <v>3118.7171781456518</v>
      </c>
      <c r="ES194" s="11">
        <v>3056.2959297888374</v>
      </c>
      <c r="ET194" s="11">
        <v>2980.8916277132857</v>
      </c>
      <c r="EU194" s="11">
        <v>2918.4299967586321</v>
      </c>
      <c r="EV194" s="11">
        <v>2848.4229092463538</v>
      </c>
      <c r="EW194" s="11">
        <v>2603.3389541527881</v>
      </c>
      <c r="EX194" s="11">
        <v>2525.1561357939763</v>
      </c>
      <c r="EY194" s="11">
        <v>2356.9523898702214</v>
      </c>
      <c r="EZ194" s="11">
        <v>2196.658467343907</v>
      </c>
      <c r="FA194" s="11">
        <v>2117.6266432600196</v>
      </c>
      <c r="FB194" s="11">
        <v>2076.4296891427784</v>
      </c>
      <c r="FC194" s="11">
        <v>2021.6443087774267</v>
      </c>
      <c r="FD194" s="11">
        <v>1897.2690938083956</v>
      </c>
      <c r="FE194" s="11">
        <v>1724.6004030836277</v>
      </c>
      <c r="FF194" s="11">
        <v>1700.1732331023852</v>
      </c>
      <c r="FG194" s="11">
        <v>1655.6575204042015</v>
      </c>
      <c r="FH194" s="11">
        <v>1573.5715821347853</v>
      </c>
      <c r="FI194" s="11">
        <v>1529.1680069975339</v>
      </c>
      <c r="FJ194" s="11">
        <v>1512.4982287689938</v>
      </c>
      <c r="FK194" s="11">
        <v>1499.144433938679</v>
      </c>
      <c r="FL194" s="11">
        <v>1489.4120934974499</v>
      </c>
      <c r="FM194" s="11">
        <v>1461.2714550358712</v>
      </c>
      <c r="FN194" s="11">
        <v>1454.2020200240954</v>
      </c>
      <c r="FO194" s="11">
        <v>1437.7420833564204</v>
      </c>
      <c r="FP194" s="11">
        <v>1420.3550614484184</v>
      </c>
      <c r="FQ194" s="11">
        <v>1413.4344874385695</v>
      </c>
      <c r="FR194" s="11">
        <v>1376.5963395037832</v>
      </c>
      <c r="FS194" s="11">
        <v>1319.2050821959976</v>
      </c>
      <c r="FT194" s="11">
        <v>1227.7957582824304</v>
      </c>
      <c r="FU194" s="11">
        <v>1091.4122402614776</v>
      </c>
      <c r="FV194" s="11">
        <v>1039.8184732347931</v>
      </c>
      <c r="FW194" s="11">
        <v>1011.9999532222507</v>
      </c>
      <c r="FX194" s="11">
        <v>985.06104417349968</v>
      </c>
      <c r="FY194" s="11">
        <v>963.76381268511977</v>
      </c>
      <c r="FZ194" s="11">
        <v>933.95795373828264</v>
      </c>
      <c r="GA194" s="11">
        <v>911.45251754431683</v>
      </c>
      <c r="GB194" s="11">
        <v>880.60356230896855</v>
      </c>
      <c r="GC194" s="11">
        <v>849.28513524857033</v>
      </c>
      <c r="GD194" s="11">
        <v>828.17284178621674</v>
      </c>
      <c r="GE194" s="11">
        <v>810.68552562459649</v>
      </c>
      <c r="GF194" s="11">
        <v>799.44550019159874</v>
      </c>
      <c r="GG194" s="11">
        <v>786.16146068759599</v>
      </c>
      <c r="GH194" s="11">
        <v>780.02982896247238</v>
      </c>
      <c r="GI194" s="11">
        <v>762.49327780232625</v>
      </c>
      <c r="GJ194" s="11">
        <v>741.82219319644173</v>
      </c>
      <c r="GK194" s="11">
        <v>722.05220093693083</v>
      </c>
      <c r="GL194" s="11">
        <v>726.15801731485556</v>
      </c>
      <c r="GM194" s="11">
        <v>701.98496693036077</v>
      </c>
      <c r="GN194" s="11">
        <v>691.53175878025706</v>
      </c>
      <c r="GO194" s="11">
        <v>666.9844682238961</v>
      </c>
      <c r="GP194" s="11">
        <v>594.18841484870529</v>
      </c>
      <c r="GQ194" s="11">
        <v>466.62894909967571</v>
      </c>
      <c r="GR194" s="11">
        <v>319.3324841346282</v>
      </c>
      <c r="GS194" s="11">
        <v>268.44566451470854</v>
      </c>
      <c r="GT194" s="11">
        <v>259.05167078411893</v>
      </c>
      <c r="GU194" s="11">
        <v>238.4615941709107</v>
      </c>
      <c r="GV194" s="11">
        <v>214.4496655160392</v>
      </c>
      <c r="GW194" s="11">
        <v>188.35942212166563</v>
      </c>
      <c r="GX194" s="11">
        <v>162.90204174442232</v>
      </c>
      <c r="GY194" s="11">
        <v>11.172289232590089</v>
      </c>
      <c r="GZ194" s="11">
        <v>1.9539925233402755E-14</v>
      </c>
      <c r="HA194" s="11">
        <v>11.15557780475144</v>
      </c>
      <c r="HB194" s="11">
        <v>26.922040720647118</v>
      </c>
      <c r="HC194" s="11">
        <v>43.040105835595952</v>
      </c>
      <c r="HD194" s="11">
        <v>55.169946877013267</v>
      </c>
      <c r="HE194" s="11">
        <v>63.214686814113989</v>
      </c>
      <c r="HF194" s="11">
        <v>68.701430150493451</v>
      </c>
      <c r="HG194" s="11">
        <v>155.00450358962161</v>
      </c>
      <c r="HH194" s="11">
        <v>220.92283774029741</v>
      </c>
      <c r="HI194" s="11">
        <v>298.61468727239463</v>
      </c>
      <c r="HJ194" s="11">
        <v>337.89680272341087</v>
      </c>
      <c r="HK194" s="11">
        <v>363.29538767188541</v>
      </c>
      <c r="HL194" s="11">
        <v>399.96763136520281</v>
      </c>
      <c r="HM194" s="11">
        <v>425.65699757185502</v>
      </c>
      <c r="HN194" s="11">
        <v>487.05895216909443</v>
      </c>
      <c r="HO194" s="11">
        <v>584.01694446598174</v>
      </c>
      <c r="HP194" s="11">
        <v>682.98827124128047</v>
      </c>
      <c r="HQ194" s="11">
        <v>703.78736860582023</v>
      </c>
      <c r="HR194" s="11">
        <v>721.37293157682632</v>
      </c>
      <c r="HS194" s="11">
        <v>858.29095678020906</v>
      </c>
      <c r="HT194" s="11">
        <v>909.20690989097932</v>
      </c>
      <c r="HU194" s="11">
        <v>923.58156940090919</v>
      </c>
      <c r="HV194" s="11">
        <v>989.03054796611866</v>
      </c>
      <c r="HW194" s="11">
        <v>1028.6959372524409</v>
      </c>
      <c r="HX194" s="11">
        <v>1062.4693277819138</v>
      </c>
      <c r="HY194" s="11">
        <v>1093.9968429185224</v>
      </c>
      <c r="HZ194" s="11">
        <v>1123.1839189935868</v>
      </c>
      <c r="IA194" s="11">
        <v>1257.6843544081605</v>
      </c>
      <c r="IB194" s="11">
        <v>1398.8542822571574</v>
      </c>
      <c r="IC194" s="11">
        <v>1448.6355538530613</v>
      </c>
      <c r="ID194" s="11">
        <v>1499.6119023980959</v>
      </c>
      <c r="IE194" s="11">
        <v>1544.9173061212018</v>
      </c>
      <c r="IF194" s="11">
        <v>1592.1959037460745</v>
      </c>
      <c r="IG194" s="11">
        <v>1714.5183299653872</v>
      </c>
      <c r="IH194" s="11">
        <v>1741.6209404638682</v>
      </c>
      <c r="II194" s="11">
        <v>1775.7090859575787</v>
      </c>
      <c r="IJ194" s="11">
        <v>1798.6979980453013</v>
      </c>
      <c r="IK194" s="11">
        <v>1829.5151524678597</v>
      </c>
      <c r="IL194" s="11">
        <v>1847.3666766448916</v>
      </c>
      <c r="IM194" s="11">
        <v>1864.1647550727482</v>
      </c>
      <c r="IN194" s="11">
        <v>1881.7994263176581</v>
      </c>
      <c r="IO194" s="11">
        <v>1984.5948783923786</v>
      </c>
      <c r="IP194" s="11">
        <v>2012.2111003333298</v>
      </c>
      <c r="IQ194" s="11">
        <v>2007.2181679799539</v>
      </c>
      <c r="IR194" s="11">
        <v>2050.5964370200186</v>
      </c>
      <c r="IS194" s="11">
        <v>2110.0876679732091</v>
      </c>
      <c r="IT194" s="11">
        <v>2144.1788364933732</v>
      </c>
      <c r="IU194" s="11">
        <v>2163.4130625618182</v>
      </c>
      <c r="IV194" s="11">
        <v>2178.8757237291193</v>
      </c>
      <c r="IW194" s="11">
        <v>2183.2370654065767</v>
      </c>
      <c r="IX194" s="11">
        <v>2190.0199508564906</v>
      </c>
      <c r="IY194" s="11">
        <v>2203.0924951442576</v>
      </c>
      <c r="IZ194" s="11">
        <v>2232.5051350835743</v>
      </c>
      <c r="JA194" s="11">
        <v>2265.2266786800856</v>
      </c>
      <c r="JB194" s="11">
        <v>2330.3484443866273</v>
      </c>
      <c r="JC194" s="11">
        <v>2406.986323442356</v>
      </c>
      <c r="JD194" s="11">
        <v>2464.1518666746151</v>
      </c>
      <c r="JE194" s="11">
        <v>2470.9838455462232</v>
      </c>
      <c r="JF194" s="11">
        <v>2473.2064130235558</v>
      </c>
      <c r="JG194" s="11">
        <v>2416.4251322995092</v>
      </c>
      <c r="JH194" s="11">
        <v>2480.3630107247641</v>
      </c>
      <c r="JI194" s="11">
        <v>2567.7824817198775</v>
      </c>
      <c r="JJ194" s="11">
        <v>2584.7901498021729</v>
      </c>
      <c r="JK194" s="11">
        <v>2582.2104230428849</v>
      </c>
      <c r="JL194" s="11">
        <v>2657.4162379799495</v>
      </c>
      <c r="JM194" s="11">
        <v>2662.2670474704114</v>
      </c>
      <c r="JN194" s="11">
        <v>2679.3804507614577</v>
      </c>
      <c r="JO194" s="11">
        <v>2896.0683587027024</v>
      </c>
      <c r="JP194" s="11">
        <v>3044.0317118499256</v>
      </c>
      <c r="JQ194" s="11">
        <v>3084.6069812678661</v>
      </c>
      <c r="JR194" s="11">
        <v>3110.7987688279832</v>
      </c>
      <c r="JS194" s="11">
        <v>3040.5869491554513</v>
      </c>
      <c r="JT194" s="11">
        <v>3059.0306953367485</v>
      </c>
      <c r="JU194" s="11">
        <v>3084.4255397603501</v>
      </c>
      <c r="JV194" s="11">
        <v>3069.0250438774824</v>
      </c>
      <c r="JW194" s="11">
        <v>3001.5892056946013</v>
      </c>
      <c r="JX194" s="11">
        <v>2978.362005021917</v>
      </c>
      <c r="JY194" s="11">
        <v>2961.7550416320628</v>
      </c>
      <c r="JZ194" s="11">
        <v>2940.6699756943221</v>
      </c>
      <c r="KA194" s="11">
        <v>2923.2041895480779</v>
      </c>
      <c r="KB194" s="11">
        <v>2910.5103626113928</v>
      </c>
      <c r="KC194" s="11">
        <v>2887.6561488453617</v>
      </c>
      <c r="KD194" s="11">
        <v>2872.9753353695369</v>
      </c>
      <c r="KE194" s="11">
        <v>2880.4417521374794</v>
      </c>
      <c r="KF194" s="11">
        <v>2895.3418402385473</v>
      </c>
      <c r="KG194" s="11">
        <v>2904.6847564285013</v>
      </c>
      <c r="KH194" s="11">
        <v>2926.5548407276183</v>
      </c>
      <c r="KI194" s="11">
        <v>2934.3527140619212</v>
      </c>
      <c r="KJ194" s="11">
        <v>2961.7251212454612</v>
      </c>
      <c r="KK194" s="11">
        <v>2966.8852501593915</v>
      </c>
      <c r="KL194" s="23"/>
      <c r="KM194" s="11">
        <f>SMALL(Tabela2[[#This Row],[1]:[285]],1)</f>
        <v>1.9539925233402755E-14</v>
      </c>
      <c r="KN194" s="11">
        <f>MATCH(Tabela2[[#This Row],[1° menor]],Tabela2[[#This Row],[1]:[285]],0)</f>
        <v>195</v>
      </c>
      <c r="KO19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0.49999999743446177</v>
      </c>
      <c r="KP194" s="11">
        <f>VLOOKUP(Tabela2[[#This Row],[Shape]],shape!A:D,4,0)+VLOOKUP(Tabela2[[#This Row],[Shape]]+1,shape!A:E,5,0)*Tabela2[[#This Row],[% avanc]]</f>
        <v>6282.0981418088677</v>
      </c>
      <c r="KQ194" s="15">
        <f>Tabela2[[#This Row],[8686,881807]]/Tabela2[[#Headers],[8686,881807]]</f>
        <v>0.72317067060204199</v>
      </c>
      <c r="KR194" s="11">
        <f>Tabela2[[#This Row],[8686,881807]]-KP193</f>
        <v>241.95985640526487</v>
      </c>
      <c r="KS194" s="11">
        <f>(Tabela2[[#This Row],[hora bus]]-H193)*86400</f>
        <v>39.999999920837581</v>
      </c>
      <c r="KT194" s="11">
        <f>Tabela2[[#This Row],[desloc]]/Tabela2[[#This Row],[seconds]]</f>
        <v>6.0489964221029515</v>
      </c>
      <c r="KU194" s="11">
        <f>Tabela2[[#This Row],[spd m/s]]*3.6</f>
        <v>21.776387119570625</v>
      </c>
      <c r="KV194" s="23"/>
      <c r="KW194" s="22">
        <f t="shared" ref="KW194:KW257" si="54">IF(F194=F193,0,1)</f>
        <v>0</v>
      </c>
      <c r="KX194" s="23">
        <f t="shared" ref="KX194:KX257" si="55">IF(KP195&lt;KP194,IF(KP194&gt;KP195+2000,0,1),IF(KP194&lt;=KP193,0.5,0))</f>
        <v>0</v>
      </c>
      <c r="KY194" s="23">
        <f t="shared" ref="KY194:KY257" si="56">IF(KP194-LI193&lt;0,IF(KY193&gt;0,IF(KP194&lt;LI193,1,0),1),0)</f>
        <v>0</v>
      </c>
      <c r="KZ194" s="23">
        <f t="shared" ref="KZ194:KZ257" si="57">IF(KY194=0,0,KZ195+1)</f>
        <v>0</v>
      </c>
      <c r="LA194" s="23">
        <f t="shared" ref="LA194:LA257" si="58">IF(AND(KP194&gt;KP193,KP194&gt;KP195,KP195&gt;=KP193,KP193&gt;=LI193),1,0)</f>
        <v>0</v>
      </c>
      <c r="LB194" s="23">
        <f t="shared" ref="LB194:LB257" si="59">IF(KR194=0,1,0)</f>
        <v>0</v>
      </c>
      <c r="LC194" s="23">
        <f t="shared" ref="LC194:LC257" si="60">IF(LB194=0,0,LC195+1)</f>
        <v>0</v>
      </c>
      <c r="LD194" s="23">
        <f t="shared" ref="LD194:LD257" si="61">IF(AND(KT194&lt;0.1,KT194&lt;&gt;0),1,0)</f>
        <v>0</v>
      </c>
      <c r="LE194" s="23">
        <f t="shared" ref="LE194:LE257" si="62">IF(AND(LE193&lt;KP194,KR194&lt;-1000),LE193,KP194)</f>
        <v>6282.0981418088677</v>
      </c>
      <c r="LF194" s="22">
        <f t="shared" si="53"/>
        <v>0</v>
      </c>
      <c r="LG194" s="23">
        <f t="shared" ref="LG194:LG257" si="63">IF(LG193=0.5,IF(KP194&gt;=KP195,0.5,1),IF(KR194&lt;-300,IF(KP194&gt;=KP195,IF(AND(LG193=0.5,KP194=KP195),0,IF(KP194&lt;700,0.5,0)),IF(KP194&lt;2000,1,)),IF(AND(KX194=0.5,KX193=0.5,KP194&lt;500,KR195&gt;0),IF(KP194&lt;500,1,0),0)))</f>
        <v>0</v>
      </c>
      <c r="LH194" s="23">
        <f t="shared" ref="LH194:LH257" si="64">IF(AND(LG194=1,LJ195&lt;1000),0,LG194)</f>
        <v>0</v>
      </c>
      <c r="LI194" s="23">
        <f t="shared" ref="LI194:LI257" si="65">IF(LF194=1,KP194,IF(LM194=0,KP194,LI193))</f>
        <v>6282.0981418088677</v>
      </c>
      <c r="LJ194" s="23">
        <f t="shared" ref="LJ194:LJ257" si="66">IF(KW194=1,0,IF(LF194&gt;0,0,IF(KP194&gt;LJ195,KP194,IF(KQ193-KQ194&gt;0.7,0,LJ195))))</f>
        <v>8544.8116110658502</v>
      </c>
      <c r="LK194" s="23">
        <f t="shared" ref="LK194:LK257" si="67">IF(LF194=1,0,IF(LK193&gt;0,0.5,IF(LJ194=KP194,1,IF(LJ194&lt;1000,1,0))))</f>
        <v>0</v>
      </c>
      <c r="LL194" s="23">
        <f t="shared" ref="LL194:LL257" si="68">IF(LK194=0,LL195+1,0)</f>
        <v>11</v>
      </c>
      <c r="LM194" s="23">
        <f t="shared" ref="LM194:LM257" si="69">IF(LF194=0.5,1,IF(LF194=1,0,IF(KW194=1,1,IF(AND(LK194&gt;0,LK193&gt;0),1,IF(AND(LK193=0,LK194=1),0,IF(LA194=1,1,IF(KY194=1,1,0)))))))</f>
        <v>0</v>
      </c>
      <c r="LN194" s="23">
        <f t="shared" ref="LN194:LN257" si="70">IF(LM194=KV194,0,1)</f>
        <v>0</v>
      </c>
    </row>
    <row r="195" spans="1:326" x14ac:dyDescent="0.25">
      <c r="A195" s="22">
        <v>200</v>
      </c>
      <c r="B195" s="22">
        <v>1</v>
      </c>
      <c r="C195" s="23" t="s">
        <v>1508</v>
      </c>
      <c r="D195" s="22">
        <v>332</v>
      </c>
      <c r="E195" s="24">
        <v>0.94513888888888886</v>
      </c>
      <c r="F195" s="23" t="s">
        <v>721</v>
      </c>
      <c r="G195" s="23" t="b">
        <v>1</v>
      </c>
      <c r="H195" s="25">
        <v>43538.945416666669</v>
      </c>
      <c r="I195" s="26" t="s">
        <v>266</v>
      </c>
      <c r="J195" s="23" t="s">
        <v>267</v>
      </c>
      <c r="K195" s="11">
        <f>IF(AND(Tabela2[[#This Row],[hora bus]]=H194,Tabela2[[#This Row],[lat bus]]=I194,Tabela2[[#This Row],[lon bus]]=J194),1,0)</f>
        <v>0</v>
      </c>
      <c r="L195" s="23"/>
      <c r="M195" s="11">
        <v>385</v>
      </c>
      <c r="N195" s="11">
        <v>10848.534202467879</v>
      </c>
      <c r="O195" s="11">
        <v>10841.37327032712</v>
      </c>
      <c r="P195" s="11">
        <v>10831.484239833051</v>
      </c>
      <c r="Q195" s="11">
        <v>10772.620581562689</v>
      </c>
      <c r="R195" s="11">
        <v>10687.452589280003</v>
      </c>
      <c r="S195" s="11">
        <v>10668.650392277499</v>
      </c>
      <c r="T195" s="11">
        <v>10648.92597268017</v>
      </c>
      <c r="U195" s="11">
        <v>10636.785632138741</v>
      </c>
      <c r="V195" s="11">
        <v>10619.84974010475</v>
      </c>
      <c r="W195" s="11">
        <v>10607.211427491487</v>
      </c>
      <c r="X195" s="11">
        <v>10595.914610607599</v>
      </c>
      <c r="Y195" s="11">
        <v>10571.375321945095</v>
      </c>
      <c r="Z195" s="11">
        <v>10555.365774885546</v>
      </c>
      <c r="AA195" s="11">
        <v>10532.339233512213</v>
      </c>
      <c r="AB195" s="11">
        <v>10521.584342237929</v>
      </c>
      <c r="AC195" s="11">
        <v>10505.204936718317</v>
      </c>
      <c r="AD195" s="11">
        <v>10480.330532368836</v>
      </c>
      <c r="AE195" s="11">
        <v>10470.429336412422</v>
      </c>
      <c r="AF195" s="11">
        <v>10403.770596238306</v>
      </c>
      <c r="AG195" s="11">
        <v>10374.848031932153</v>
      </c>
      <c r="AH195" s="11">
        <v>10347.783927764864</v>
      </c>
      <c r="AI195" s="11">
        <v>10325.105845080347</v>
      </c>
      <c r="AJ195" s="11">
        <v>10304.690499321187</v>
      </c>
      <c r="AK195" s="11">
        <v>10290.104968017509</v>
      </c>
      <c r="AL195" s="11">
        <v>10264.558807890864</v>
      </c>
      <c r="AM195" s="11">
        <v>10254.307936868679</v>
      </c>
      <c r="AN195" s="11">
        <v>10242.387775338442</v>
      </c>
      <c r="AO195" s="11">
        <v>10235.288771269672</v>
      </c>
      <c r="AP195" s="11">
        <v>10235.646672301929</v>
      </c>
      <c r="AQ195" s="11">
        <v>10243.288972649692</v>
      </c>
      <c r="AR195" s="11">
        <v>10244.198090736863</v>
      </c>
      <c r="AS195" s="11">
        <v>10241.583177356766</v>
      </c>
      <c r="AT195" s="11">
        <v>10251.369799365555</v>
      </c>
      <c r="AU195" s="11">
        <v>10257.914750929558</v>
      </c>
      <c r="AV195" s="11">
        <v>10252.833613321625</v>
      </c>
      <c r="AW195" s="11">
        <v>10254.293582200722</v>
      </c>
      <c r="AX195" s="11">
        <v>10258.096258167916</v>
      </c>
      <c r="AY195" s="11">
        <v>10252.326324801086</v>
      </c>
      <c r="AZ195" s="11">
        <v>10237.689836474681</v>
      </c>
      <c r="BA195" s="11">
        <v>10214.870526522551</v>
      </c>
      <c r="BB195" s="11">
        <v>10171.294479698741</v>
      </c>
      <c r="BC195" s="11">
        <v>10100.223777960779</v>
      </c>
      <c r="BD195" s="11">
        <v>10034.006021464329</v>
      </c>
      <c r="BE195" s="11">
        <v>10015.141292866803</v>
      </c>
      <c r="BF195" s="11">
        <v>9994.9703701538674</v>
      </c>
      <c r="BG195" s="11">
        <v>9962.0317543336914</v>
      </c>
      <c r="BH195" s="11">
        <v>9951.4026579014226</v>
      </c>
      <c r="BI195" s="11">
        <v>9936.7782677635623</v>
      </c>
      <c r="BJ195" s="11">
        <v>9912.9947810280228</v>
      </c>
      <c r="BK195" s="11">
        <v>9842.0945099085293</v>
      </c>
      <c r="BL195" s="11">
        <v>9613.9432428638247</v>
      </c>
      <c r="BM195" s="11">
        <v>9486.1204600457568</v>
      </c>
      <c r="BN195" s="11">
        <v>9461.9973915337741</v>
      </c>
      <c r="BO195" s="11">
        <v>9354.8772521800747</v>
      </c>
      <c r="BP195" s="11">
        <v>9349.1280911798731</v>
      </c>
      <c r="BQ195" s="11">
        <v>9261.379794720835</v>
      </c>
      <c r="BR195" s="11">
        <v>9178.8024497351489</v>
      </c>
      <c r="BS195" s="11">
        <v>9149.1674247443243</v>
      </c>
      <c r="BT195" s="11">
        <v>9099.8573019400228</v>
      </c>
      <c r="BU195" s="11">
        <v>9040.6296701946685</v>
      </c>
      <c r="BV195" s="11">
        <v>9038.4980567481271</v>
      </c>
      <c r="BW195" s="11">
        <v>8889.2394073066098</v>
      </c>
      <c r="BX195" s="11">
        <v>8799.5166944561624</v>
      </c>
      <c r="BY195" s="11">
        <v>8676.26534659551</v>
      </c>
      <c r="BZ195" s="11">
        <v>8657.5409909294849</v>
      </c>
      <c r="CA195" s="11">
        <v>8617.8892114574646</v>
      </c>
      <c r="CB195" s="11">
        <v>8555.5626699832992</v>
      </c>
      <c r="CC195" s="11">
        <v>8434.9158686452065</v>
      </c>
      <c r="CD195" s="11">
        <v>8340.5831809536303</v>
      </c>
      <c r="CE195" s="11">
        <v>8247.3458836388363</v>
      </c>
      <c r="CF195" s="11">
        <v>8163.7198416994434</v>
      </c>
      <c r="CG195" s="11">
        <v>7969.6477868237798</v>
      </c>
      <c r="CH195" s="11">
        <v>7892.5441841886131</v>
      </c>
      <c r="CI195" s="11">
        <v>7701.3027812056371</v>
      </c>
      <c r="CJ195" s="11">
        <v>7627.0644068684887</v>
      </c>
      <c r="CK195" s="11">
        <v>7537.0808995340776</v>
      </c>
      <c r="CL195" s="11">
        <v>7509.1732628819373</v>
      </c>
      <c r="CM195" s="11">
        <v>7460.9583423857212</v>
      </c>
      <c r="CN195" s="11">
        <v>7402.2703534004695</v>
      </c>
      <c r="CO195" s="11">
        <v>7320.6623583659248</v>
      </c>
      <c r="CP195" s="11">
        <v>7268.0702830984719</v>
      </c>
      <c r="CQ195" s="11">
        <v>7072.5324477583281</v>
      </c>
      <c r="CR195" s="11">
        <v>6895.765032174003</v>
      </c>
      <c r="CS195" s="11">
        <v>6822.3151709025487</v>
      </c>
      <c r="CT195" s="11">
        <v>6794.2186768470274</v>
      </c>
      <c r="CU195" s="11">
        <v>6752.8351414203535</v>
      </c>
      <c r="CV195" s="11">
        <v>6654.8398954216964</v>
      </c>
      <c r="CW195" s="11">
        <v>6527.8503072894619</v>
      </c>
      <c r="CX195" s="11">
        <v>6467.1555372688363</v>
      </c>
      <c r="CY195" s="11">
        <v>6410.2142381117965</v>
      </c>
      <c r="CZ195" s="11">
        <v>6358.733282793195</v>
      </c>
      <c r="DA195" s="11">
        <v>6306.1852380795835</v>
      </c>
      <c r="DB195" s="11">
        <v>6249.6602864937049</v>
      </c>
      <c r="DC195" s="11">
        <v>6157.8631541581726</v>
      </c>
      <c r="DD195" s="11">
        <v>6148.4125116868181</v>
      </c>
      <c r="DE195" s="11">
        <v>6117.8973366986647</v>
      </c>
      <c r="DF195" s="11">
        <v>6104.2471945323814</v>
      </c>
      <c r="DG195" s="11">
        <v>6053.2077588243537</v>
      </c>
      <c r="DH195" s="11">
        <v>6014.4290992354909</v>
      </c>
      <c r="DI195" s="11">
        <v>5969.8175303947601</v>
      </c>
      <c r="DJ195" s="11">
        <v>5897.0335392264551</v>
      </c>
      <c r="DK195" s="11">
        <v>5582.0847240350586</v>
      </c>
      <c r="DL195" s="11">
        <v>5519.323252540572</v>
      </c>
      <c r="DM195" s="11">
        <v>5457.5813163969715</v>
      </c>
      <c r="DN195" s="11">
        <v>5379.8567278763239</v>
      </c>
      <c r="DO195" s="11">
        <v>5354.7816234994725</v>
      </c>
      <c r="DP195" s="11">
        <v>5283.0560177299649</v>
      </c>
      <c r="DQ195" s="11">
        <v>5278.3522479011126</v>
      </c>
      <c r="DR195" s="11">
        <v>5269.5483159560317</v>
      </c>
      <c r="DS195" s="11">
        <v>5258.0296755377967</v>
      </c>
      <c r="DT195" s="11">
        <v>5241.2407416702454</v>
      </c>
      <c r="DU195" s="11">
        <v>5232.1633981997111</v>
      </c>
      <c r="DV195" s="11">
        <v>5223.2051266120025</v>
      </c>
      <c r="DW195" s="11">
        <v>5219.6168800583728</v>
      </c>
      <c r="DX195" s="11">
        <v>5105.4766593154036</v>
      </c>
      <c r="DY195" s="11">
        <v>5135.3155560533569</v>
      </c>
      <c r="DZ195" s="11">
        <v>5110.423322449642</v>
      </c>
      <c r="EA195" s="11">
        <v>4991.4589965345313</v>
      </c>
      <c r="EB195" s="11">
        <v>4966.7021702587062</v>
      </c>
      <c r="EC195" s="11">
        <v>4784.2267263838185</v>
      </c>
      <c r="ED195" s="11">
        <v>4710.2092160475158</v>
      </c>
      <c r="EE195" s="11">
        <v>4474.8663135096176</v>
      </c>
      <c r="EF195" s="11">
        <v>4294.8479619499167</v>
      </c>
      <c r="EG195" s="11">
        <v>4142.0985562537617</v>
      </c>
      <c r="EH195" s="11">
        <v>4024.707665354656</v>
      </c>
      <c r="EI195" s="11">
        <v>3961.7860776321054</v>
      </c>
      <c r="EJ195" s="11">
        <v>3904.9642900389354</v>
      </c>
      <c r="EK195" s="11">
        <v>3826.3157009917604</v>
      </c>
      <c r="EL195" s="11">
        <v>3821.7246790172858</v>
      </c>
      <c r="EM195" s="11">
        <v>3739.882413401871</v>
      </c>
      <c r="EN195" s="11">
        <v>3653.8127428853895</v>
      </c>
      <c r="EO195" s="11">
        <v>3608.4141086640129</v>
      </c>
      <c r="EP195" s="11">
        <v>3469.6299441658762</v>
      </c>
      <c r="EQ195" s="11">
        <v>3396.9654808465575</v>
      </c>
      <c r="ER195" s="11">
        <v>3262.706748909985</v>
      </c>
      <c r="ES195" s="11">
        <v>3201.2878724703851</v>
      </c>
      <c r="ET195" s="11">
        <v>3126.5358384141332</v>
      </c>
      <c r="EU195" s="11">
        <v>3064.7905323068499</v>
      </c>
      <c r="EV195" s="11">
        <v>2995.5649781948468</v>
      </c>
      <c r="EW195" s="11">
        <v>2752.4116918173277</v>
      </c>
      <c r="EX195" s="11">
        <v>2676.3025995152075</v>
      </c>
      <c r="EY195" s="11">
        <v>2509.9221157186043</v>
      </c>
      <c r="EZ195" s="11">
        <v>2352.2113093717958</v>
      </c>
      <c r="FA195" s="11">
        <v>2274.8431632174988</v>
      </c>
      <c r="FB195" s="11">
        <v>2234.1438707508787</v>
      </c>
      <c r="FC195" s="11">
        <v>2179.7325278025774</v>
      </c>
      <c r="FD195" s="11">
        <v>2056.0609748878005</v>
      </c>
      <c r="FE195" s="11">
        <v>1884.4904595063929</v>
      </c>
      <c r="FF195" s="11">
        <v>1860.7985796907722</v>
      </c>
      <c r="FG195" s="11">
        <v>1816.6384245820341</v>
      </c>
      <c r="FH195" s="11">
        <v>1734.955663785345</v>
      </c>
      <c r="FI195" s="11">
        <v>1691.2777940924195</v>
      </c>
      <c r="FJ195" s="11">
        <v>1675.5640943473625</v>
      </c>
      <c r="FK195" s="11">
        <v>1663.059781289684</v>
      </c>
      <c r="FL195" s="11">
        <v>1654.1608222592977</v>
      </c>
      <c r="FM195" s="11">
        <v>1627.7270235271703</v>
      </c>
      <c r="FN195" s="11">
        <v>1622.7115281600009</v>
      </c>
      <c r="FO195" s="11">
        <v>1607.7179466527793</v>
      </c>
      <c r="FP195" s="11">
        <v>1591.7405031564672</v>
      </c>
      <c r="FQ195" s="11">
        <v>1585.8465201783738</v>
      </c>
      <c r="FR195" s="11">
        <v>1550.4435162441916</v>
      </c>
      <c r="FS195" s="11">
        <v>1495.3939938108406</v>
      </c>
      <c r="FT195" s="11">
        <v>1406.6405964478224</v>
      </c>
      <c r="FU195" s="11">
        <v>1273.0409718116839</v>
      </c>
      <c r="FV195" s="11">
        <v>1222.6208918861507</v>
      </c>
      <c r="FW195" s="11">
        <v>1194.2594782979941</v>
      </c>
      <c r="FX195" s="11">
        <v>1166.628987580325</v>
      </c>
      <c r="FY195" s="11">
        <v>1144.7577190162488</v>
      </c>
      <c r="FZ195" s="11">
        <v>1114.7045035099127</v>
      </c>
      <c r="GA195" s="11">
        <v>1092.3249211724772</v>
      </c>
      <c r="GB195" s="11">
        <v>1061.9736849480253</v>
      </c>
      <c r="GC195" s="11">
        <v>1031.6059907375595</v>
      </c>
      <c r="GD195" s="11">
        <v>1011.5405038340193</v>
      </c>
      <c r="GE195" s="11">
        <v>994.88092999550724</v>
      </c>
      <c r="GF195" s="11">
        <v>984.27477435653338</v>
      </c>
      <c r="GG195" s="11">
        <v>971.25653219547212</v>
      </c>
      <c r="GH195" s="11">
        <v>965.16056627233968</v>
      </c>
      <c r="GI195" s="11">
        <v>947.50417006023281</v>
      </c>
      <c r="GJ195" s="11">
        <v>926.26690117208284</v>
      </c>
      <c r="GK195" s="11">
        <v>905.1706867766801</v>
      </c>
      <c r="GL195" s="11">
        <v>908.28650442647188</v>
      </c>
      <c r="GM195" s="11">
        <v>882.65962619412767</v>
      </c>
      <c r="GN195" s="11">
        <v>869.90731094151693</v>
      </c>
      <c r="GO195" s="11">
        <v>843.26957019304916</v>
      </c>
      <c r="GP195" s="11">
        <v>766.60478037099324</v>
      </c>
      <c r="GQ195" s="11">
        <v>632.36766492387574</v>
      </c>
      <c r="GR195" s="11">
        <v>473.28409157028989</v>
      </c>
      <c r="GS195" s="11">
        <v>408.25839465628559</v>
      </c>
      <c r="GT195" s="11">
        <v>390.06064561022214</v>
      </c>
      <c r="GU195" s="11">
        <v>365.2444833866063</v>
      </c>
      <c r="GV195" s="11">
        <v>338.51447898281589</v>
      </c>
      <c r="GW195" s="11">
        <v>311.09495424513113</v>
      </c>
      <c r="GX195" s="11">
        <v>286.13060029359349</v>
      </c>
      <c r="GY195" s="11">
        <v>166.3241428929224</v>
      </c>
      <c r="GZ195" s="11">
        <v>183.12737574115948</v>
      </c>
      <c r="HA195" s="11">
        <v>180.87432919030979</v>
      </c>
      <c r="HB195" s="11">
        <v>174.48687616341539</v>
      </c>
      <c r="HC195" s="11">
        <v>170.54140474134681</v>
      </c>
      <c r="HD195" s="11">
        <v>169.21889229096087</v>
      </c>
      <c r="HE195" s="11">
        <v>151.2939060144158</v>
      </c>
      <c r="HF195" s="11">
        <v>40.450917048064561</v>
      </c>
      <c r="HG195" s="11">
        <v>1.0480505352461478E-11</v>
      </c>
      <c r="HH195" s="11">
        <v>40.758886201659159</v>
      </c>
      <c r="HI195" s="11">
        <v>126.36953401122106</v>
      </c>
      <c r="HJ195" s="11">
        <v>168.97693013383915</v>
      </c>
      <c r="HK195" s="11">
        <v>198.79371056835589</v>
      </c>
      <c r="HL195" s="11">
        <v>242.23319432445257</v>
      </c>
      <c r="HM195" s="11">
        <v>279.2176614518678</v>
      </c>
      <c r="HN195" s="11">
        <v>356.89393538121698</v>
      </c>
      <c r="HO195" s="11">
        <v>468.05578732317747</v>
      </c>
      <c r="HP195" s="11">
        <v>573.28006550351517</v>
      </c>
      <c r="HQ195" s="11">
        <v>595.88693074154378</v>
      </c>
      <c r="HR195" s="11">
        <v>619.08839552970835</v>
      </c>
      <c r="HS195" s="11">
        <v>761.89662789676345</v>
      </c>
      <c r="HT195" s="11">
        <v>814.41004389350667</v>
      </c>
      <c r="HU195" s="11">
        <v>830.16826196320437</v>
      </c>
      <c r="HV195" s="11">
        <v>896.35634049014027</v>
      </c>
      <c r="HW195" s="11">
        <v>934.58647738257878</v>
      </c>
      <c r="HX195" s="11">
        <v>965.90712849745717</v>
      </c>
      <c r="HY195" s="11">
        <v>993.68274471828943</v>
      </c>
      <c r="HZ195" s="11">
        <v>1012.6308028519046</v>
      </c>
      <c r="IA195" s="11">
        <v>1133.8028828738859</v>
      </c>
      <c r="IB195" s="11">
        <v>1267.6694756864499</v>
      </c>
      <c r="IC195" s="11">
        <v>1313.9948696491244</v>
      </c>
      <c r="ID195" s="11">
        <v>1362.0079708377052</v>
      </c>
      <c r="IE195" s="11">
        <v>1404.4580281956601</v>
      </c>
      <c r="IF195" s="11">
        <v>1447.3029564528326</v>
      </c>
      <c r="IG195" s="11">
        <v>1565.8667814816886</v>
      </c>
      <c r="IH195" s="11">
        <v>1591.0358497794464</v>
      </c>
      <c r="II195" s="11">
        <v>1623.0644915628045</v>
      </c>
      <c r="IJ195" s="11">
        <v>1643.7059073663218</v>
      </c>
      <c r="IK195" s="11">
        <v>1672.0092881080157</v>
      </c>
      <c r="IL195" s="11">
        <v>1687.6036902169735</v>
      </c>
      <c r="IM195" s="11">
        <v>1701.6398358470431</v>
      </c>
      <c r="IN195" s="11">
        <v>1714.5905498248294</v>
      </c>
      <c r="IO195" s="11">
        <v>1813.762123437094</v>
      </c>
      <c r="IP195" s="11">
        <v>1840.7823934057158</v>
      </c>
      <c r="IQ195" s="11">
        <v>1834.9273968271154</v>
      </c>
      <c r="IR195" s="11">
        <v>1876.6043644090776</v>
      </c>
      <c r="IS195" s="11">
        <v>1934.7458678353446</v>
      </c>
      <c r="IT195" s="11">
        <v>1968.0631442486558</v>
      </c>
      <c r="IU195" s="11">
        <v>1986.8042461412642</v>
      </c>
      <c r="IV195" s="11">
        <v>2001.9924411986692</v>
      </c>
      <c r="IW195" s="11">
        <v>2006.1535842889496</v>
      </c>
      <c r="IX195" s="11">
        <v>2012.5382606788353</v>
      </c>
      <c r="IY195" s="11">
        <v>2024.8335096141952</v>
      </c>
      <c r="IZ195" s="11">
        <v>2053.1636434146221</v>
      </c>
      <c r="JA195" s="11">
        <v>2084.3355301663155</v>
      </c>
      <c r="JB195" s="11">
        <v>2147.3900412722955</v>
      </c>
      <c r="JC195" s="11">
        <v>2222.0999099369774</v>
      </c>
      <c r="JD195" s="11">
        <v>2278.1861533395272</v>
      </c>
      <c r="JE195" s="11">
        <v>2284.5758755154675</v>
      </c>
      <c r="JF195" s="11">
        <v>2286.4160934510678</v>
      </c>
      <c r="JG195" s="11">
        <v>2228.1461785506194</v>
      </c>
      <c r="JH195" s="11">
        <v>2291.1561914235631</v>
      </c>
      <c r="JI195" s="11">
        <v>2379.0453863885155</v>
      </c>
      <c r="JJ195" s="11">
        <v>2396.1632368777305</v>
      </c>
      <c r="JK195" s="11">
        <v>2394.0003888361707</v>
      </c>
      <c r="JL195" s="11">
        <v>2469.6212278305889</v>
      </c>
      <c r="JM195" s="11">
        <v>2474.5575303855362</v>
      </c>
      <c r="JN195" s="11">
        <v>2492.3131085713326</v>
      </c>
      <c r="JO195" s="11">
        <v>2709.9392891642401</v>
      </c>
      <c r="JP195" s="11">
        <v>2858.3199550100139</v>
      </c>
      <c r="JQ195" s="11">
        <v>2898.9614710987007</v>
      </c>
      <c r="JR195" s="11">
        <v>2924.4259520574547</v>
      </c>
      <c r="JS195" s="11">
        <v>2852.1603795149986</v>
      </c>
      <c r="JT195" s="11">
        <v>2868.6363612957798</v>
      </c>
      <c r="JU195" s="11">
        <v>2893.501905623692</v>
      </c>
      <c r="JV195" s="11">
        <v>2878.3465379986119</v>
      </c>
      <c r="JW195" s="11">
        <v>2810.8651122304173</v>
      </c>
      <c r="JX195" s="11">
        <v>2787.4135375207493</v>
      </c>
      <c r="JY195" s="11">
        <v>2770.7076777507623</v>
      </c>
      <c r="JZ195" s="11">
        <v>2749.5357033699502</v>
      </c>
      <c r="KA195" s="11">
        <v>2731.9858847309984</v>
      </c>
      <c r="KB195" s="11">
        <v>2719.2282122849547</v>
      </c>
      <c r="KC195" s="11">
        <v>2696.2945153031255</v>
      </c>
      <c r="KD195" s="11">
        <v>2681.6908282347349</v>
      </c>
      <c r="KE195" s="11">
        <v>2689.3204007314066</v>
      </c>
      <c r="KF195" s="11">
        <v>2704.2756850583505</v>
      </c>
      <c r="KG195" s="11">
        <v>2713.6892918834255</v>
      </c>
      <c r="KH195" s="11">
        <v>2735.6277814407504</v>
      </c>
      <c r="KI195" s="11">
        <v>2743.5056221621148</v>
      </c>
      <c r="KJ195" s="11">
        <v>2770.9502530881264</v>
      </c>
      <c r="KK195" s="11">
        <v>2776.1360583456967</v>
      </c>
      <c r="KL195" s="23"/>
      <c r="KM195" s="11">
        <f>SMALL(Tabela2[[#This Row],[1]:[285]],1)</f>
        <v>1.0480505352461478E-11</v>
      </c>
      <c r="KN195" s="11">
        <f>MATCH(Tabela2[[#This Row],[1° menor]],Tabela2[[#This Row],[1]:[285]],0)</f>
        <v>202</v>
      </c>
      <c r="KO19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0.50000007900690857</v>
      </c>
      <c r="KP195" s="11">
        <f>VLOOKUP(Tabela2[[#This Row],[Shape]],shape!A:D,4,0)+VLOOKUP(Tabela2[[#This Row],[Shape]]+1,shape!A:E,5,0)*Tabela2[[#This Row],[% avanc]]</f>
        <v>6415.4481655887575</v>
      </c>
      <c r="KQ195" s="15">
        <f>Tabela2[[#This Row],[8686,881807]]/Tabela2[[#Headers],[8686,881807]]</f>
        <v>0.73852140596860749</v>
      </c>
      <c r="KR195" s="11">
        <f>Tabela2[[#This Row],[8686,881807]]-KP194</f>
        <v>133.35002377988985</v>
      </c>
      <c r="KS195" s="11">
        <f>(Tabela2[[#This Row],[hora bus]]-H194)*86400</f>
        <v>44.000000227242708</v>
      </c>
      <c r="KT195" s="11">
        <f>Tabela2[[#This Row],[desloc]]/Tabela2[[#This Row],[seconds]]</f>
        <v>3.030682342981577</v>
      </c>
      <c r="KU195" s="11">
        <f>Tabela2[[#This Row],[spd m/s]]*3.6</f>
        <v>10.910456434733678</v>
      </c>
      <c r="KV195" s="23"/>
      <c r="KW195" s="22">
        <f t="shared" si="54"/>
        <v>0</v>
      </c>
      <c r="KX195" s="23">
        <f t="shared" si="55"/>
        <v>0</v>
      </c>
      <c r="KY195" s="23">
        <f t="shared" si="56"/>
        <v>0</v>
      </c>
      <c r="KZ195" s="23">
        <f t="shared" si="57"/>
        <v>0</v>
      </c>
      <c r="LA195" s="23">
        <f t="shared" si="58"/>
        <v>0</v>
      </c>
      <c r="LB195" s="23">
        <f t="shared" si="59"/>
        <v>0</v>
      </c>
      <c r="LC195" s="23">
        <f t="shared" si="60"/>
        <v>0</v>
      </c>
      <c r="LD195" s="23">
        <f t="shared" si="61"/>
        <v>0</v>
      </c>
      <c r="LE195" s="23">
        <f t="shared" si="62"/>
        <v>6415.4481655887575</v>
      </c>
      <c r="LF195" s="22">
        <f t="shared" si="53"/>
        <v>0</v>
      </c>
      <c r="LG195" s="23">
        <f t="shared" si="63"/>
        <v>0</v>
      </c>
      <c r="LH195" s="23">
        <f t="shared" si="64"/>
        <v>0</v>
      </c>
      <c r="LI195" s="23">
        <f t="shared" si="65"/>
        <v>6415.4481655887575</v>
      </c>
      <c r="LJ195" s="23">
        <f t="shared" si="66"/>
        <v>8544.8116110658502</v>
      </c>
      <c r="LK195" s="23">
        <f t="shared" si="67"/>
        <v>0</v>
      </c>
      <c r="LL195" s="23">
        <f t="shared" si="68"/>
        <v>10</v>
      </c>
      <c r="LM195" s="23">
        <f t="shared" si="69"/>
        <v>0</v>
      </c>
      <c r="LN195" s="23">
        <f t="shared" si="70"/>
        <v>0</v>
      </c>
    </row>
    <row r="196" spans="1:326" x14ac:dyDescent="0.25">
      <c r="A196" s="22">
        <v>201</v>
      </c>
      <c r="B196" s="22">
        <v>1</v>
      </c>
      <c r="C196" s="23" t="s">
        <v>1509</v>
      </c>
      <c r="D196" s="22">
        <v>332</v>
      </c>
      <c r="E196" s="24">
        <v>0.9458333333333333</v>
      </c>
      <c r="F196" s="23" t="s">
        <v>721</v>
      </c>
      <c r="G196" s="23" t="b">
        <v>1</v>
      </c>
      <c r="H196" s="25">
        <v>43538.945937500001</v>
      </c>
      <c r="I196" s="26" t="s">
        <v>690</v>
      </c>
      <c r="J196" s="23" t="s">
        <v>691</v>
      </c>
      <c r="K196" s="11">
        <f>IF(AND(Tabela2[[#This Row],[hora bus]]=H195,Tabela2[[#This Row],[lat bus]]=I195,Tabela2[[#This Row],[lon bus]]=J195),1,0)</f>
        <v>0</v>
      </c>
      <c r="L196" s="23"/>
      <c r="M196" s="11">
        <v>387</v>
      </c>
      <c r="N196" s="11">
        <v>10558.311426128228</v>
      </c>
      <c r="O196" s="11">
        <v>10550.840099836689</v>
      </c>
      <c r="P196" s="11">
        <v>10540.609570087217</v>
      </c>
      <c r="Q196" s="11">
        <v>10481.407271304972</v>
      </c>
      <c r="R196" s="11">
        <v>10397.037026692236</v>
      </c>
      <c r="S196" s="11">
        <v>10379.314837218833</v>
      </c>
      <c r="T196" s="11">
        <v>10359.711007744192</v>
      </c>
      <c r="U196" s="11">
        <v>10347.477561665903</v>
      </c>
      <c r="V196" s="11">
        <v>10330.249388433118</v>
      </c>
      <c r="W196" s="11">
        <v>10317.16280438264</v>
      </c>
      <c r="X196" s="11">
        <v>10305.394796574792</v>
      </c>
      <c r="Y196" s="11">
        <v>10280.091493759342</v>
      </c>
      <c r="Z196" s="11">
        <v>10263.168994962807</v>
      </c>
      <c r="AA196" s="11">
        <v>10239.443775542857</v>
      </c>
      <c r="AB196" s="11">
        <v>10228.285980892528</v>
      </c>
      <c r="AC196" s="11">
        <v>10211.707224041376</v>
      </c>
      <c r="AD196" s="11">
        <v>10186.932112137003</v>
      </c>
      <c r="AE196" s="11">
        <v>10177.30724579354</v>
      </c>
      <c r="AF196" s="11">
        <v>10112.24256334386</v>
      </c>
      <c r="AG196" s="11">
        <v>10085.689207598552</v>
      </c>
      <c r="AH196" s="11">
        <v>10059.927740447831</v>
      </c>
      <c r="AI196" s="11">
        <v>10038.065974894158</v>
      </c>
      <c r="AJ196" s="11">
        <v>10018.301651580439</v>
      </c>
      <c r="AK196" s="11">
        <v>10004.236812690851</v>
      </c>
      <c r="AL196" s="11">
        <v>9979.2817095237151</v>
      </c>
      <c r="AM196" s="11">
        <v>9969.615090224228</v>
      </c>
      <c r="AN196" s="11">
        <v>9958.4015248629967</v>
      </c>
      <c r="AO196" s="11">
        <v>9952.4970180018772</v>
      </c>
      <c r="AP196" s="11">
        <v>9954.2913896595564</v>
      </c>
      <c r="AQ196" s="11">
        <v>9963.0028776365343</v>
      </c>
      <c r="AR196" s="11">
        <v>9964.6402161616625</v>
      </c>
      <c r="AS196" s="11">
        <v>9963.2309754685521</v>
      </c>
      <c r="AT196" s="11">
        <v>9974.3251758078877</v>
      </c>
      <c r="AU196" s="11">
        <v>9981.6150433065104</v>
      </c>
      <c r="AV196" s="11">
        <v>9977.6690405574736</v>
      </c>
      <c r="AW196" s="11">
        <v>9981.1710281581709</v>
      </c>
      <c r="AX196" s="11">
        <v>9987.1338610144903</v>
      </c>
      <c r="AY196" s="11">
        <v>9983.180233034831</v>
      </c>
      <c r="AZ196" s="11">
        <v>9970.1948227825087</v>
      </c>
      <c r="BA196" s="11">
        <v>9949.056636811516</v>
      </c>
      <c r="BB196" s="11">
        <v>9907.4077578998167</v>
      </c>
      <c r="BC196" s="11">
        <v>9837.638414490013</v>
      </c>
      <c r="BD196" s="11">
        <v>9772.4017654498657</v>
      </c>
      <c r="BE196" s="11">
        <v>9754.8218159249227</v>
      </c>
      <c r="BF196" s="11">
        <v>9735.9542097536814</v>
      </c>
      <c r="BG196" s="11">
        <v>9705.1093754238955</v>
      </c>
      <c r="BH196" s="11">
        <v>9696.5628538848778</v>
      </c>
      <c r="BI196" s="11">
        <v>9683.3426204419502</v>
      </c>
      <c r="BJ196" s="11">
        <v>9661.0629283959624</v>
      </c>
      <c r="BK196" s="11">
        <v>9592.9217676231438</v>
      </c>
      <c r="BL196" s="11">
        <v>9373.1513846514172</v>
      </c>
      <c r="BM196" s="11">
        <v>9256.5158414257457</v>
      </c>
      <c r="BN196" s="11">
        <v>9238.5258605413237</v>
      </c>
      <c r="BO196" s="11">
        <v>9136.2573608124658</v>
      </c>
      <c r="BP196" s="11">
        <v>9134.5703920330507</v>
      </c>
      <c r="BQ196" s="11">
        <v>9050.0309362396583</v>
      </c>
      <c r="BR196" s="11">
        <v>8972.5134133579468</v>
      </c>
      <c r="BS196" s="11">
        <v>8946.158692613395</v>
      </c>
      <c r="BT196" s="11">
        <v>8898.298008985088</v>
      </c>
      <c r="BU196" s="11">
        <v>8844.3624664376857</v>
      </c>
      <c r="BV196" s="11">
        <v>8851.3827691388997</v>
      </c>
      <c r="BW196" s="11">
        <v>8702.2856194384731</v>
      </c>
      <c r="BX196" s="11">
        <v>8605.5535652854323</v>
      </c>
      <c r="BY196" s="11">
        <v>8476.213363612771</v>
      </c>
      <c r="BZ196" s="11">
        <v>8453.0294269231053</v>
      </c>
      <c r="CA196" s="11">
        <v>8412.1515341074301</v>
      </c>
      <c r="CB196" s="11">
        <v>8349.3978767603548</v>
      </c>
      <c r="CC196" s="11">
        <v>8228.4334386749615</v>
      </c>
      <c r="CD196" s="11">
        <v>8134.0327638276567</v>
      </c>
      <c r="CE196" s="11">
        <v>8041.4095013186234</v>
      </c>
      <c r="CF196" s="11">
        <v>7958.9038351109066</v>
      </c>
      <c r="CG196" s="11">
        <v>7766.6661707971089</v>
      </c>
      <c r="CH196" s="11">
        <v>7691.2801207140283</v>
      </c>
      <c r="CI196" s="11">
        <v>7501.8541326196373</v>
      </c>
      <c r="CJ196" s="11">
        <v>7429.5767657375263</v>
      </c>
      <c r="CK196" s="11">
        <v>7340.595731269419</v>
      </c>
      <c r="CL196" s="11">
        <v>7313.3160253780552</v>
      </c>
      <c r="CM196" s="11">
        <v>7265.7347558851097</v>
      </c>
      <c r="CN196" s="11">
        <v>7207.8717397008986</v>
      </c>
      <c r="CO196" s="11">
        <v>7127.1123312786885</v>
      </c>
      <c r="CP196" s="11">
        <v>7075.4592543530825</v>
      </c>
      <c r="CQ196" s="11">
        <v>6882.2135546152558</v>
      </c>
      <c r="CR196" s="11">
        <v>6708.9199375471017</v>
      </c>
      <c r="CS196" s="11">
        <v>6637.6375994963555</v>
      </c>
      <c r="CT196" s="11">
        <v>6610.2445673856455</v>
      </c>
      <c r="CU196" s="11">
        <v>6569.3333799625307</v>
      </c>
      <c r="CV196" s="11">
        <v>6472.5727129463548</v>
      </c>
      <c r="CW196" s="11">
        <v>6347.7494066070922</v>
      </c>
      <c r="CX196" s="11">
        <v>6288.8520454011214</v>
      </c>
      <c r="CY196" s="11">
        <v>6232.9473661395068</v>
      </c>
      <c r="CZ196" s="11">
        <v>6181.8890189924859</v>
      </c>
      <c r="DA196" s="11">
        <v>6129.151328336322</v>
      </c>
      <c r="DB196" s="11">
        <v>6071.5536433265652</v>
      </c>
      <c r="DC196" s="11">
        <v>5977.1914298666215</v>
      </c>
      <c r="DD196" s="11">
        <v>5965.8655893421119</v>
      </c>
      <c r="DE196" s="11">
        <v>5934.6131760756434</v>
      </c>
      <c r="DF196" s="11">
        <v>5920.0071471617212</v>
      </c>
      <c r="DG196" s="11">
        <v>5866.9188904619659</v>
      </c>
      <c r="DH196" s="11">
        <v>5824.1339324404944</v>
      </c>
      <c r="DI196" s="11">
        <v>5774.548991656583</v>
      </c>
      <c r="DJ196" s="11">
        <v>5703.3646468375664</v>
      </c>
      <c r="DK196" s="11">
        <v>5410.5289975037249</v>
      </c>
      <c r="DL196" s="11">
        <v>5372.0001433358239</v>
      </c>
      <c r="DM196" s="11">
        <v>5320.4954794725281</v>
      </c>
      <c r="DN196" s="11">
        <v>5250.5505547350604</v>
      </c>
      <c r="DO196" s="11">
        <v>5231.0472752451287</v>
      </c>
      <c r="DP196" s="11">
        <v>5165.1984949088328</v>
      </c>
      <c r="DQ196" s="11">
        <v>5165.3002135655779</v>
      </c>
      <c r="DR196" s="11">
        <v>5157.6412658136724</v>
      </c>
      <c r="DS196" s="11">
        <v>5147.1350790920342</v>
      </c>
      <c r="DT196" s="11">
        <v>5130.4192907107254</v>
      </c>
      <c r="DU196" s="11">
        <v>5120.2579877805692</v>
      </c>
      <c r="DV196" s="11">
        <v>5109.6996523517946</v>
      </c>
      <c r="DW196" s="11">
        <v>5103.9269124756738</v>
      </c>
      <c r="DX196" s="11">
        <v>4977.6337886640995</v>
      </c>
      <c r="DY196" s="11">
        <v>4994.7106483130292</v>
      </c>
      <c r="DZ196" s="11">
        <v>4965.1667377529875</v>
      </c>
      <c r="EA196" s="11">
        <v>4848.763246721438</v>
      </c>
      <c r="EB196" s="11">
        <v>4830.2998030688295</v>
      </c>
      <c r="EC196" s="11">
        <v>4653.7725931360901</v>
      </c>
      <c r="ED196" s="11">
        <v>4587.0711739327771</v>
      </c>
      <c r="EE196" s="11">
        <v>4351.0167053210862</v>
      </c>
      <c r="EF196" s="11">
        <v>4165.660601112635</v>
      </c>
      <c r="EG196" s="11">
        <v>4008.3870066367244</v>
      </c>
      <c r="EH196" s="11">
        <v>3887.7776892856659</v>
      </c>
      <c r="EI196" s="11">
        <v>3823.8276079477587</v>
      </c>
      <c r="EJ196" s="11">
        <v>3768.1174301908168</v>
      </c>
      <c r="EK196" s="11">
        <v>3686.5969313774149</v>
      </c>
      <c r="EL196" s="11">
        <v>3677.628642879416</v>
      </c>
      <c r="EM196" s="11">
        <v>3592.4074714917351</v>
      </c>
      <c r="EN196" s="11">
        <v>3503.8600070434291</v>
      </c>
      <c r="EO196" s="11">
        <v>3460.1407918817481</v>
      </c>
      <c r="EP196" s="11">
        <v>3327.6278851837028</v>
      </c>
      <c r="EQ196" s="11">
        <v>3263.2737993032115</v>
      </c>
      <c r="ER196" s="11">
        <v>3138.1652572270773</v>
      </c>
      <c r="ES196" s="11">
        <v>3085.3250445830322</v>
      </c>
      <c r="ET196" s="11">
        <v>3016.4764974557947</v>
      </c>
      <c r="EU196" s="11">
        <v>2961.0829243474145</v>
      </c>
      <c r="EV196" s="11">
        <v>2898.6190327667473</v>
      </c>
      <c r="EW196" s="11">
        <v>2672.6740085997017</v>
      </c>
      <c r="EX196" s="11">
        <v>2615.2311677800571</v>
      </c>
      <c r="EY196" s="11">
        <v>2465.5056954886159</v>
      </c>
      <c r="EZ196" s="11">
        <v>2331.7799891498767</v>
      </c>
      <c r="FA196" s="11">
        <v>2271.4109690419764</v>
      </c>
      <c r="FB196" s="11">
        <v>2237.5498932850824</v>
      </c>
      <c r="FC196" s="11">
        <v>2188.544327873662</v>
      </c>
      <c r="FD196" s="11">
        <v>2075.4074027206584</v>
      </c>
      <c r="FE196" s="11">
        <v>1921.9941865554399</v>
      </c>
      <c r="FF196" s="11">
        <v>1910.9152844319599</v>
      </c>
      <c r="FG196" s="11">
        <v>1872.0757957083033</v>
      </c>
      <c r="FH196" s="11">
        <v>1798.9030322360497</v>
      </c>
      <c r="FI196" s="11">
        <v>1765.933282887858</v>
      </c>
      <c r="FJ196" s="11">
        <v>1759.2483005449751</v>
      </c>
      <c r="FK196" s="11">
        <v>1753.5984270076428</v>
      </c>
      <c r="FL196" s="11">
        <v>1751.1795310938346</v>
      </c>
      <c r="FM196" s="11">
        <v>1737.2627079283789</v>
      </c>
      <c r="FN196" s="11">
        <v>1747.4313734299465</v>
      </c>
      <c r="FO196" s="11">
        <v>1744.0118441182788</v>
      </c>
      <c r="FP196" s="11">
        <v>1739.6388639673428</v>
      </c>
      <c r="FQ196" s="11">
        <v>1742.4201403314623</v>
      </c>
      <c r="FR196" s="11">
        <v>1719.5498550887303</v>
      </c>
      <c r="FS196" s="11">
        <v>1686.7738936675248</v>
      </c>
      <c r="FT196" s="11">
        <v>1627.1575719965574</v>
      </c>
      <c r="FU196" s="11">
        <v>1530.2309100497478</v>
      </c>
      <c r="FV196" s="11">
        <v>1502.082923002421</v>
      </c>
      <c r="FW196" s="11">
        <v>1474.9951059286079</v>
      </c>
      <c r="FX196" s="11">
        <v>1445.845113581137</v>
      </c>
      <c r="FY196" s="11">
        <v>1423.3138267235099</v>
      </c>
      <c r="FZ196" s="11">
        <v>1395.6591760768351</v>
      </c>
      <c r="GA196" s="11">
        <v>1378.6734288305254</v>
      </c>
      <c r="GB196" s="11">
        <v>1356.6682201408473</v>
      </c>
      <c r="GC196" s="11">
        <v>1338.8968395181107</v>
      </c>
      <c r="GD196" s="11">
        <v>1331.5924775931426</v>
      </c>
      <c r="GE196" s="11">
        <v>1325.0860320877007</v>
      </c>
      <c r="GF196" s="11">
        <v>1322.3164044833077</v>
      </c>
      <c r="GG196" s="11">
        <v>1313.9091917642165</v>
      </c>
      <c r="GH196" s="11">
        <v>1310.0151190107754</v>
      </c>
      <c r="GI196" s="11">
        <v>1293.6349744201</v>
      </c>
      <c r="GJ196" s="11">
        <v>1271.5087892203494</v>
      </c>
      <c r="GK196" s="11">
        <v>1244.0315385752649</v>
      </c>
      <c r="GL196" s="11">
        <v>1241.7372669790018</v>
      </c>
      <c r="GM196" s="11">
        <v>1208.2679690619116</v>
      </c>
      <c r="GN196" s="11">
        <v>1184.2640301871129</v>
      </c>
      <c r="GO196" s="11">
        <v>1150.3635253661466</v>
      </c>
      <c r="GP196" s="11">
        <v>1066.8714498694931</v>
      </c>
      <c r="GQ196" s="11">
        <v>937.79971785550072</v>
      </c>
      <c r="GR196" s="11">
        <v>805.72606253169079</v>
      </c>
      <c r="GS196" s="11">
        <v>768.39573406571276</v>
      </c>
      <c r="GT196" s="11">
        <v>762.53733892754713</v>
      </c>
      <c r="GU196" s="11">
        <v>749.11272645165252</v>
      </c>
      <c r="GV196" s="11">
        <v>742.18781958606587</v>
      </c>
      <c r="GW196" s="11">
        <v>739.80787904226054</v>
      </c>
      <c r="GX196" s="11">
        <v>743.05265611890457</v>
      </c>
      <c r="GY196" s="11">
        <v>722.01382099293221</v>
      </c>
      <c r="GZ196" s="11">
        <v>832.82205376048114</v>
      </c>
      <c r="HA196" s="11">
        <v>846.92390847942499</v>
      </c>
      <c r="HB196" s="11">
        <v>853.33226768537202</v>
      </c>
      <c r="HC196" s="11">
        <v>859.98219214829169</v>
      </c>
      <c r="HD196" s="11">
        <v>865.71910879316727</v>
      </c>
      <c r="HE196" s="11">
        <v>860.6715470270492</v>
      </c>
      <c r="HF196" s="11">
        <v>770.15150016881523</v>
      </c>
      <c r="HG196" s="11">
        <v>703.06810994503621</v>
      </c>
      <c r="HH196" s="11">
        <v>625.62940071274511</v>
      </c>
      <c r="HI196" s="11">
        <v>589.73036216508604</v>
      </c>
      <c r="HJ196" s="11">
        <v>563.54736678239976</v>
      </c>
      <c r="HK196" s="11">
        <v>520.83717831417778</v>
      </c>
      <c r="HL196" s="11">
        <v>480.10532926835236</v>
      </c>
      <c r="HM196" s="11">
        <v>395.29467636020024</v>
      </c>
      <c r="HN196" s="11">
        <v>278.76518482385234</v>
      </c>
      <c r="HO196" s="11">
        <v>171.91574761194804</v>
      </c>
      <c r="HP196" s="11">
        <v>148.93963872057677</v>
      </c>
      <c r="HQ196" s="11">
        <v>124.34437023147999</v>
      </c>
      <c r="HR196" s="11">
        <v>0.77611954382287252</v>
      </c>
      <c r="HS196" s="11">
        <v>20.884627554313639</v>
      </c>
      <c r="HT196" s="11">
        <v>73.143314695722296</v>
      </c>
      <c r="HU196" s="11">
        <v>88.805605658160829</v>
      </c>
      <c r="HV196" s="11">
        <v>154.34536947295581</v>
      </c>
      <c r="HW196" s="11">
        <v>191.50701016726532</v>
      </c>
      <c r="HX196" s="11">
        <v>222.42507749082904</v>
      </c>
      <c r="HY196" s="11">
        <v>251.49009194313038</v>
      </c>
      <c r="HZ196" s="11">
        <v>282.74909215277057</v>
      </c>
      <c r="IA196" s="11">
        <v>426.91615939559637</v>
      </c>
      <c r="IB196" s="11">
        <v>577.35623085340069</v>
      </c>
      <c r="IC196" s="11">
        <v>632.6271561593968</v>
      </c>
      <c r="ID196" s="11">
        <v>688.63754040950448</v>
      </c>
      <c r="IE196" s="11">
        <v>739.2205628914661</v>
      </c>
      <c r="IF196" s="11">
        <v>795.59064652857069</v>
      </c>
      <c r="IG196" s="11">
        <v>926.15768148745587</v>
      </c>
      <c r="IH196" s="11">
        <v>958.28783137690164</v>
      </c>
      <c r="II196" s="11">
        <v>998.1395523528513</v>
      </c>
      <c r="IJ196" s="11">
        <v>1028.4282860874728</v>
      </c>
      <c r="IK196" s="11">
        <v>1067.8696677413147</v>
      </c>
      <c r="IL196" s="11">
        <v>1094.16180619901</v>
      </c>
      <c r="IM196" s="11">
        <v>1122.0781488588095</v>
      </c>
      <c r="IN196" s="11">
        <v>1160.9189851234223</v>
      </c>
      <c r="IO196" s="11">
        <v>1280.9625162887307</v>
      </c>
      <c r="IP196" s="11">
        <v>1311.5437128406586</v>
      </c>
      <c r="IQ196" s="11">
        <v>1310.8610086514241</v>
      </c>
      <c r="IR196" s="11">
        <v>1362.7831712104723</v>
      </c>
      <c r="IS196" s="11">
        <v>1429.2280881579482</v>
      </c>
      <c r="IT196" s="11">
        <v>1467.5462512175723</v>
      </c>
      <c r="IU196" s="11">
        <v>1489.5664496585875</v>
      </c>
      <c r="IV196" s="11">
        <v>1506.5838704806119</v>
      </c>
      <c r="IW196" s="11">
        <v>1512.1186286926445</v>
      </c>
      <c r="IX196" s="11">
        <v>1521.3277638344357</v>
      </c>
      <c r="IY196" s="11">
        <v>1539.3211682050894</v>
      </c>
      <c r="IZ196" s="11">
        <v>1575.8083440345354</v>
      </c>
      <c r="JA196" s="11">
        <v>1619.3387063292694</v>
      </c>
      <c r="JB196" s="11">
        <v>1700.3871657562449</v>
      </c>
      <c r="JC196" s="11">
        <v>1794.077415979757</v>
      </c>
      <c r="JD196" s="11">
        <v>1862.071276823352</v>
      </c>
      <c r="JE196" s="11">
        <v>1873.9665581553463</v>
      </c>
      <c r="JF196" s="11">
        <v>1880.8369571766359</v>
      </c>
      <c r="JG196" s="11">
        <v>1845.1762797388928</v>
      </c>
      <c r="JH196" s="11">
        <v>1920.1518176874611</v>
      </c>
      <c r="JI196" s="11">
        <v>1998.0926267690188</v>
      </c>
      <c r="JJ196" s="11">
        <v>2013.0709889706095</v>
      </c>
      <c r="JK196" s="11">
        <v>2003.2247198156317</v>
      </c>
      <c r="JL196" s="11">
        <v>2071.1845799932048</v>
      </c>
      <c r="JM196" s="11">
        <v>2074.4253220693986</v>
      </c>
      <c r="JN196" s="11">
        <v>2079.7304754329193</v>
      </c>
      <c r="JO196" s="11">
        <v>2279.8597228246572</v>
      </c>
      <c r="JP196" s="11">
        <v>2420.7347538647996</v>
      </c>
      <c r="JQ196" s="11">
        <v>2459.2222826422158</v>
      </c>
      <c r="JR196" s="11">
        <v>2493.1137137171213</v>
      </c>
      <c r="JS196" s="11">
        <v>2450.4894951357187</v>
      </c>
      <c r="JT196" s="11">
        <v>2499.6733678694386</v>
      </c>
      <c r="JU196" s="11">
        <v>2534.7826813219463</v>
      </c>
      <c r="JV196" s="11">
        <v>2515.1473917958288</v>
      </c>
      <c r="JW196" s="11">
        <v>2449.7985759975058</v>
      </c>
      <c r="JX196" s="11">
        <v>2432.2682389858751</v>
      </c>
      <c r="JY196" s="11">
        <v>2418.2750408565162</v>
      </c>
      <c r="JZ196" s="11">
        <v>2399.5543600415758</v>
      </c>
      <c r="KA196" s="11">
        <v>2384.443118565101</v>
      </c>
      <c r="KB196" s="11">
        <v>2373.5847798058144</v>
      </c>
      <c r="KC196" s="11">
        <v>2353.0158332133919</v>
      </c>
      <c r="KD196" s="11">
        <v>2337.1888466820365</v>
      </c>
      <c r="KE196" s="11">
        <v>2341.0712055902991</v>
      </c>
      <c r="KF196" s="11">
        <v>2354.4368678848573</v>
      </c>
      <c r="KG196" s="11">
        <v>2361.8501775790232</v>
      </c>
      <c r="KH196" s="11">
        <v>2381.8743381367794</v>
      </c>
      <c r="KI196" s="11">
        <v>2387.5580781973626</v>
      </c>
      <c r="KJ196" s="11">
        <v>2413.030131558653</v>
      </c>
      <c r="KK196" s="11">
        <v>2417.5275686750001</v>
      </c>
      <c r="KL196" s="23"/>
      <c r="KM196" s="11">
        <f>SMALL(Tabela2[[#This Row],[1]:[285]],1)</f>
        <v>0.77611954382287252</v>
      </c>
      <c r="KN196" s="11">
        <f>MATCH(Tabela2[[#This Row],[1° menor]],Tabela2[[#This Row],[1]:[285]],0)</f>
        <v>213</v>
      </c>
      <c r="KO19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0.85334603518846108</v>
      </c>
      <c r="KP196" s="11">
        <f>VLOOKUP(Tabela2[[#This Row],[Shape]],shape!A:D,4,0)+VLOOKUP(Tabela2[[#This Row],[Shape]]+1,shape!A:E,5,0)*Tabela2[[#This Row],[% avanc]]</f>
        <v>6798.5388224477501</v>
      </c>
      <c r="KQ196" s="15">
        <f>Tabela2[[#This Row],[8686,881807]]/Tabela2[[#Headers],[8686,881807]]</f>
        <v>0.78262131032672755</v>
      </c>
      <c r="KR196" s="11">
        <f>Tabela2[[#This Row],[8686,881807]]-KP195</f>
        <v>383.09065685899259</v>
      </c>
      <c r="KS196" s="11">
        <f>(Tabela2[[#This Row],[hora bus]]-H195)*86400</f>
        <v>44.999999832361937</v>
      </c>
      <c r="KT196" s="11">
        <f>Tabela2[[#This Row],[desloc]]/Tabela2[[#This Row],[seconds]]</f>
        <v>8.5131257396914783</v>
      </c>
      <c r="KU196" s="11">
        <f>Tabela2[[#This Row],[spd m/s]]*3.6</f>
        <v>30.647252662889322</v>
      </c>
      <c r="KV196" s="23"/>
      <c r="KW196" s="22">
        <f t="shared" si="54"/>
        <v>0</v>
      </c>
      <c r="KX196" s="23">
        <f t="shared" si="55"/>
        <v>0</v>
      </c>
      <c r="KY196" s="23">
        <f t="shared" si="56"/>
        <v>0</v>
      </c>
      <c r="KZ196" s="23">
        <f t="shared" si="57"/>
        <v>0</v>
      </c>
      <c r="LA196" s="23">
        <f t="shared" si="58"/>
        <v>0</v>
      </c>
      <c r="LB196" s="23">
        <f t="shared" si="59"/>
        <v>0</v>
      </c>
      <c r="LC196" s="23">
        <f t="shared" si="60"/>
        <v>0</v>
      </c>
      <c r="LD196" s="23">
        <f t="shared" si="61"/>
        <v>0</v>
      </c>
      <c r="LE196" s="23">
        <f t="shared" si="62"/>
        <v>6798.5388224477501</v>
      </c>
      <c r="LF196" s="22">
        <f t="shared" si="53"/>
        <v>0</v>
      </c>
      <c r="LG196" s="23">
        <f t="shared" si="63"/>
        <v>0</v>
      </c>
      <c r="LH196" s="23">
        <f t="shared" si="64"/>
        <v>0</v>
      </c>
      <c r="LI196" s="23">
        <f t="shared" si="65"/>
        <v>6798.5388224477501</v>
      </c>
      <c r="LJ196" s="23">
        <f t="shared" si="66"/>
        <v>8544.8116110658502</v>
      </c>
      <c r="LK196" s="23">
        <f t="shared" si="67"/>
        <v>0</v>
      </c>
      <c r="LL196" s="23">
        <f t="shared" si="68"/>
        <v>9</v>
      </c>
      <c r="LM196" s="23">
        <f t="shared" si="69"/>
        <v>0</v>
      </c>
      <c r="LN196" s="23">
        <f t="shared" si="70"/>
        <v>0</v>
      </c>
    </row>
    <row r="197" spans="1:326" x14ac:dyDescent="0.25">
      <c r="A197" s="22">
        <v>203</v>
      </c>
      <c r="B197" s="22">
        <v>1</v>
      </c>
      <c r="C197" s="23" t="s">
        <v>1511</v>
      </c>
      <c r="D197" s="22">
        <v>332</v>
      </c>
      <c r="E197" s="24">
        <v>0.94652777777777775</v>
      </c>
      <c r="F197" s="23" t="s">
        <v>721</v>
      </c>
      <c r="G197" s="23" t="b">
        <v>1</v>
      </c>
      <c r="H197" s="25">
        <v>43538.946527777778</v>
      </c>
      <c r="I197" s="26" t="s">
        <v>436</v>
      </c>
      <c r="J197" s="23" t="s">
        <v>437</v>
      </c>
      <c r="K197" s="11">
        <f>IF(AND(Tabela2[[#This Row],[hora bus]]=H196,Tabela2[[#This Row],[lat bus]]=I196,Tabela2[[#This Row],[lon bus]]=J196),1,0)</f>
        <v>0</v>
      </c>
      <c r="L197" s="23"/>
      <c r="M197" s="11">
        <v>389</v>
      </c>
      <c r="N197" s="11">
        <v>10795.025359640233</v>
      </c>
      <c r="O197" s="11">
        <v>10787.25691515801</v>
      </c>
      <c r="P197" s="11">
        <v>10776.700168799174</v>
      </c>
      <c r="Q197" s="11">
        <v>10717.294931109946</v>
      </c>
      <c r="R197" s="11">
        <v>10634.106179131042</v>
      </c>
      <c r="S197" s="11">
        <v>10617.778493819475</v>
      </c>
      <c r="T197" s="11">
        <v>10598.398446050613</v>
      </c>
      <c r="U197" s="11">
        <v>10586.14080964031</v>
      </c>
      <c r="V197" s="11">
        <v>10568.668109617378</v>
      </c>
      <c r="W197" s="11">
        <v>10555.171487477048</v>
      </c>
      <c r="X197" s="11">
        <v>10542.956660521351</v>
      </c>
      <c r="Y197" s="11">
        <v>10516.919091862104</v>
      </c>
      <c r="Z197" s="11">
        <v>10499.116147052388</v>
      </c>
      <c r="AA197" s="11">
        <v>10474.741680214587</v>
      </c>
      <c r="AB197" s="11">
        <v>10463.238644234405</v>
      </c>
      <c r="AC197" s="11">
        <v>10446.514220905272</v>
      </c>
      <c r="AD197" s="11">
        <v>10421.945408280122</v>
      </c>
      <c r="AE197" s="11">
        <v>10412.701367594031</v>
      </c>
      <c r="AF197" s="11">
        <v>10349.509794896003</v>
      </c>
      <c r="AG197" s="11">
        <v>10325.709143229153</v>
      </c>
      <c r="AH197" s="11">
        <v>10301.487241890831</v>
      </c>
      <c r="AI197" s="11">
        <v>10280.624151898679</v>
      </c>
      <c r="AJ197" s="11">
        <v>10261.659941702144</v>
      </c>
      <c r="AK197" s="11">
        <v>10248.236106360182</v>
      </c>
      <c r="AL197" s="11">
        <v>10224.007944490844</v>
      </c>
      <c r="AM197" s="11">
        <v>10215.04990513455</v>
      </c>
      <c r="AN197" s="11">
        <v>10204.632604195564</v>
      </c>
      <c r="AO197" s="11">
        <v>10200.015634182784</v>
      </c>
      <c r="AP197" s="11">
        <v>10203.321799250101</v>
      </c>
      <c r="AQ197" s="11">
        <v>10213.150536080202</v>
      </c>
      <c r="AR197" s="11">
        <v>10215.545795373979</v>
      </c>
      <c r="AS197" s="11">
        <v>10215.383530703508</v>
      </c>
      <c r="AT197" s="11">
        <v>10227.826225125702</v>
      </c>
      <c r="AU197" s="11">
        <v>10235.8822927729</v>
      </c>
      <c r="AV197" s="11">
        <v>10233.102302660092</v>
      </c>
      <c r="AW197" s="11">
        <v>10238.712561156599</v>
      </c>
      <c r="AX197" s="11">
        <v>10246.922127164587</v>
      </c>
      <c r="AY197" s="11">
        <v>10244.893109838471</v>
      </c>
      <c r="AZ197" s="11">
        <v>10233.691619161897</v>
      </c>
      <c r="BA197" s="11">
        <v>10214.394359971102</v>
      </c>
      <c r="BB197" s="11">
        <v>10174.909534556849</v>
      </c>
      <c r="BC197" s="11">
        <v>10106.786730535385</v>
      </c>
      <c r="BD197" s="11">
        <v>10042.920297136898</v>
      </c>
      <c r="BE197" s="11">
        <v>10026.875361083617</v>
      </c>
      <c r="BF197" s="11">
        <v>10009.437830410954</v>
      </c>
      <c r="BG197" s="11">
        <v>9980.8602703203705</v>
      </c>
      <c r="BH197" s="11">
        <v>9974.5547989134811</v>
      </c>
      <c r="BI197" s="11">
        <v>9962.8457683109882</v>
      </c>
      <c r="BJ197" s="11">
        <v>9942.1996876575431</v>
      </c>
      <c r="BK197" s="11">
        <v>9877.0961684845097</v>
      </c>
      <c r="BL197" s="11">
        <v>9666.4877140333192</v>
      </c>
      <c r="BM197" s="11">
        <v>9561.9399046899016</v>
      </c>
      <c r="BN197" s="11">
        <v>9550.4933212667947</v>
      </c>
      <c r="BO197" s="11">
        <v>9453.3571336122695</v>
      </c>
      <c r="BP197" s="11">
        <v>9455.9622220014226</v>
      </c>
      <c r="BQ197" s="11">
        <v>9374.8110610127187</v>
      </c>
      <c r="BR197" s="11">
        <v>9302.6433702514878</v>
      </c>
      <c r="BS197" s="11">
        <v>9279.7902893641312</v>
      </c>
      <c r="BT197" s="11">
        <v>9233.5737552675891</v>
      </c>
      <c r="BU197" s="11">
        <v>9184.8253122858478</v>
      </c>
      <c r="BV197" s="11">
        <v>9200.504131429152</v>
      </c>
      <c r="BW197" s="11">
        <v>9052.1339255479124</v>
      </c>
      <c r="BX197" s="11">
        <v>8949.6695862216202</v>
      </c>
      <c r="BY197" s="11">
        <v>8815.2378762726166</v>
      </c>
      <c r="BZ197" s="11">
        <v>8788.2875401708752</v>
      </c>
      <c r="CA197" s="11">
        <v>8746.477779638768</v>
      </c>
      <c r="CB197" s="11">
        <v>8683.6714476242669</v>
      </c>
      <c r="CC197" s="11">
        <v>8563.0258297023502</v>
      </c>
      <c r="CD197" s="11">
        <v>8469.30515072042</v>
      </c>
      <c r="CE197" s="11">
        <v>8377.9326593783535</v>
      </c>
      <c r="CF197" s="11">
        <v>8297.134046751753</v>
      </c>
      <c r="CG197" s="11">
        <v>8107.6751539006291</v>
      </c>
      <c r="CH197" s="11">
        <v>8034.9498036607074</v>
      </c>
      <c r="CI197" s="11">
        <v>7848.3032119393565</v>
      </c>
      <c r="CJ197" s="11">
        <v>7778.9462336052375</v>
      </c>
      <c r="CK197" s="11">
        <v>7691.5949844633578</v>
      </c>
      <c r="CL197" s="11">
        <v>7665.4035932597581</v>
      </c>
      <c r="CM197" s="11">
        <v>7618.7418854790531</v>
      </c>
      <c r="CN197" s="11">
        <v>7562.1144488035989</v>
      </c>
      <c r="CO197" s="11">
        <v>7482.7672038323008</v>
      </c>
      <c r="CP197" s="11">
        <v>7432.5890419409034</v>
      </c>
      <c r="CQ197" s="11">
        <v>7242.6143408427897</v>
      </c>
      <c r="CR197" s="11">
        <v>7074.300981421844</v>
      </c>
      <c r="CS197" s="11">
        <v>7006.2485584010001</v>
      </c>
      <c r="CT197" s="11">
        <v>6980.0172773368204</v>
      </c>
      <c r="CU197" s="11">
        <v>6939.8953405183311</v>
      </c>
      <c r="CV197" s="11">
        <v>6844.987054301524</v>
      </c>
      <c r="CW197" s="11">
        <v>6723.3331868761261</v>
      </c>
      <c r="CX197" s="11">
        <v>6667.0897670623854</v>
      </c>
      <c r="CY197" s="11">
        <v>6612.7810472788051</v>
      </c>
      <c r="CZ197" s="11">
        <v>6562.7209750880975</v>
      </c>
      <c r="DA197" s="11">
        <v>6510.4135113889406</v>
      </c>
      <c r="DB197" s="11">
        <v>6452.4827362452133</v>
      </c>
      <c r="DC197" s="11">
        <v>6356.6859046354803</v>
      </c>
      <c r="DD197" s="11">
        <v>6344.2933991451291</v>
      </c>
      <c r="DE197" s="11">
        <v>6312.6370954133445</v>
      </c>
      <c r="DF197" s="11">
        <v>6297.4388083987324</v>
      </c>
      <c r="DG197" s="11">
        <v>6242.8849954026282</v>
      </c>
      <c r="DH197" s="11">
        <v>6196.979884396842</v>
      </c>
      <c r="DI197" s="11">
        <v>6143.3701086222381</v>
      </c>
      <c r="DJ197" s="11">
        <v>6074.4058022043309</v>
      </c>
      <c r="DK197" s="11">
        <v>5803.5839103268518</v>
      </c>
      <c r="DL197" s="11">
        <v>5788.8659224441562</v>
      </c>
      <c r="DM197" s="11">
        <v>5747.2438092575821</v>
      </c>
      <c r="DN197" s="11">
        <v>5684.871130118815</v>
      </c>
      <c r="DO197" s="11">
        <v>5670.7660279164957</v>
      </c>
      <c r="DP197" s="11">
        <v>5610.4172188769771</v>
      </c>
      <c r="DQ197" s="11">
        <v>5615.020124289118</v>
      </c>
      <c r="DR197" s="11">
        <v>5608.4544888188411</v>
      </c>
      <c r="DS197" s="11">
        <v>5598.9195141253822</v>
      </c>
      <c r="DT197" s="11">
        <v>5582.4752981376905</v>
      </c>
      <c r="DU197" s="11">
        <v>5571.6237613538324</v>
      </c>
      <c r="DV197" s="11">
        <v>5559.8807184514526</v>
      </c>
      <c r="DW197" s="11">
        <v>5552.3832811196398</v>
      </c>
      <c r="DX197" s="11">
        <v>5416.6633549491544</v>
      </c>
      <c r="DY197" s="11">
        <v>5423.888682555712</v>
      </c>
      <c r="DZ197" s="11">
        <v>5390.7211250723021</v>
      </c>
      <c r="EA197" s="11">
        <v>5277.6547672591832</v>
      </c>
      <c r="EB197" s="11">
        <v>5265.7596187508489</v>
      </c>
      <c r="EC197" s="11">
        <v>5095.9645990098379</v>
      </c>
      <c r="ED197" s="11">
        <v>5037.501509070994</v>
      </c>
      <c r="EE197" s="11">
        <v>4803.8696509892015</v>
      </c>
      <c r="EF197" s="11">
        <v>4618.4629578080621</v>
      </c>
      <c r="EG197" s="11">
        <v>4461.2853622467474</v>
      </c>
      <c r="EH197" s="11">
        <v>4341.3488408609082</v>
      </c>
      <c r="EI197" s="11">
        <v>4278.8695811626467</v>
      </c>
      <c r="EJ197" s="11">
        <v>4225.6097411064284</v>
      </c>
      <c r="EK197" s="11">
        <v>4143.5514104444073</v>
      </c>
      <c r="EL197" s="11">
        <v>4132.2658478206204</v>
      </c>
      <c r="EM197" s="11">
        <v>4045.6528383990312</v>
      </c>
      <c r="EN197" s="11">
        <v>3957.6319033067634</v>
      </c>
      <c r="EO197" s="11">
        <v>3917.3025144300868</v>
      </c>
      <c r="EP197" s="11">
        <v>3792.5613394442521</v>
      </c>
      <c r="EQ197" s="11">
        <v>3738.0091959351848</v>
      </c>
      <c r="ER197" s="11">
        <v>3623.2618994696859</v>
      </c>
      <c r="ES197" s="11">
        <v>3580.1713734291302</v>
      </c>
      <c r="ET197" s="11">
        <v>3518.0655443682776</v>
      </c>
      <c r="EU197" s="11">
        <v>3469.6947643951353</v>
      </c>
      <c r="EV197" s="11">
        <v>3414.4149473104967</v>
      </c>
      <c r="EW197" s="11">
        <v>3206.0779633159914</v>
      </c>
      <c r="EX197" s="11">
        <v>3167.2842338588935</v>
      </c>
      <c r="EY197" s="11">
        <v>3032.9343481147566</v>
      </c>
      <c r="EZ197" s="11">
        <v>2920.2320039110818</v>
      </c>
      <c r="FA197" s="11">
        <v>2874.7251862852845</v>
      </c>
      <c r="FB197" s="11">
        <v>2847.3529998662116</v>
      </c>
      <c r="FC197" s="11">
        <v>2803.4050774961761</v>
      </c>
      <c r="FD197" s="11">
        <v>2699.833737217677</v>
      </c>
      <c r="FE197" s="11">
        <v>2562.3899340671933</v>
      </c>
      <c r="FF197" s="11">
        <v>2562.0601803496397</v>
      </c>
      <c r="FG197" s="11">
        <v>2527.2887225827731</v>
      </c>
      <c r="FH197" s="11">
        <v>2460.9977360312105</v>
      </c>
      <c r="FI197" s="11">
        <v>2435.5992030018156</v>
      </c>
      <c r="FJ197" s="11">
        <v>2433.8906176221958</v>
      </c>
      <c r="FK197" s="11">
        <v>2431.4775203940058</v>
      </c>
      <c r="FL197" s="11">
        <v>2431.9441528637935</v>
      </c>
      <c r="FM197" s="11">
        <v>2423.012225763166</v>
      </c>
      <c r="FN197" s="11">
        <v>2439.0593935955599</v>
      </c>
      <c r="FO197" s="11">
        <v>2440.133310373139</v>
      </c>
      <c r="FP197" s="11">
        <v>2440.2276915265502</v>
      </c>
      <c r="FQ197" s="11">
        <v>2446.2990542941293</v>
      </c>
      <c r="FR197" s="11">
        <v>2427.9952523261245</v>
      </c>
      <c r="FS197" s="11">
        <v>2403.3194953291181</v>
      </c>
      <c r="FT197" s="11">
        <v>2354.045768789586</v>
      </c>
      <c r="FU197" s="11">
        <v>2269.2138842684317</v>
      </c>
      <c r="FV197" s="11">
        <v>2248.6672643986626</v>
      </c>
      <c r="FW197" s="11">
        <v>2223.0891821107866</v>
      </c>
      <c r="FX197" s="11">
        <v>2194.5539623780924</v>
      </c>
      <c r="FY197" s="11">
        <v>2172.7149035988273</v>
      </c>
      <c r="FZ197" s="11">
        <v>2146.2787475965356</v>
      </c>
      <c r="GA197" s="11">
        <v>2130.9273644130126</v>
      </c>
      <c r="GB197" s="11">
        <v>2110.8757574841188</v>
      </c>
      <c r="GC197" s="11">
        <v>2095.5689129820362</v>
      </c>
      <c r="GD197" s="11">
        <v>2090.4470729767609</v>
      </c>
      <c r="GE197" s="11">
        <v>2085.506478805195</v>
      </c>
      <c r="GF197" s="11">
        <v>2083.8562698624219</v>
      </c>
      <c r="GG197" s="11">
        <v>2076.1696940965835</v>
      </c>
      <c r="GH197" s="11">
        <v>2072.692638214065</v>
      </c>
      <c r="GI197" s="11">
        <v>2056.669454056766</v>
      </c>
      <c r="GJ197" s="11">
        <v>2034.8558278266009</v>
      </c>
      <c r="GK197" s="11">
        <v>2007.2383207040039</v>
      </c>
      <c r="GL197" s="11">
        <v>2004.7003783587788</v>
      </c>
      <c r="GM197" s="11">
        <v>1970.7974696724998</v>
      </c>
      <c r="GN197" s="11">
        <v>1946.2763084074147</v>
      </c>
      <c r="GO197" s="11">
        <v>1912.3742489976678</v>
      </c>
      <c r="GP197" s="11">
        <v>1829.8234504747059</v>
      </c>
      <c r="GQ197" s="11">
        <v>1703.6919194435245</v>
      </c>
      <c r="GR197" s="11">
        <v>1574.3200256793132</v>
      </c>
      <c r="GS197" s="11">
        <v>1536.7038940273908</v>
      </c>
      <c r="GT197" s="11">
        <v>1529.5233318073497</v>
      </c>
      <c r="GU197" s="11">
        <v>1514.8270473589375</v>
      </c>
      <c r="GV197" s="11">
        <v>1505.9166637835747</v>
      </c>
      <c r="GW197" s="11">
        <v>1500.9050948642205</v>
      </c>
      <c r="GX197" s="11">
        <v>1501.0379435102111</v>
      </c>
      <c r="GY197" s="11">
        <v>1466.7976338946871</v>
      </c>
      <c r="GZ197" s="11">
        <v>1564.0447353062054</v>
      </c>
      <c r="HA197" s="11">
        <v>1574.5992181692188</v>
      </c>
      <c r="HB197" s="11">
        <v>1577.654552694966</v>
      </c>
      <c r="HC197" s="11">
        <v>1581.1535765826047</v>
      </c>
      <c r="HD197" s="11">
        <v>1584.6248401931366</v>
      </c>
      <c r="HE197" s="11">
        <v>1574.5133237787397</v>
      </c>
      <c r="HF197" s="11">
        <v>1472.2789232247485</v>
      </c>
      <c r="HG197" s="11">
        <v>1393.9230170405945</v>
      </c>
      <c r="HH197" s="11">
        <v>1308.6769213699067</v>
      </c>
      <c r="HI197" s="11">
        <v>1266.2118241093262</v>
      </c>
      <c r="HJ197" s="11">
        <v>1235.9323900963</v>
      </c>
      <c r="HK197" s="11">
        <v>1190.7584585948455</v>
      </c>
      <c r="HL197" s="11">
        <v>1150.6413063765751</v>
      </c>
      <c r="HM197" s="11">
        <v>1072.984139984279</v>
      </c>
      <c r="HN197" s="11">
        <v>973.41395411476776</v>
      </c>
      <c r="HO197" s="11">
        <v>889.2498604509484</v>
      </c>
      <c r="HP197" s="11">
        <v>879.91219033316372</v>
      </c>
      <c r="HQ197" s="11">
        <v>860.70979152203051</v>
      </c>
      <c r="HR197" s="11">
        <v>740.61692293321903</v>
      </c>
      <c r="HS197" s="11">
        <v>717.98950874508125</v>
      </c>
      <c r="HT197" s="11">
        <v>714.08728812717993</v>
      </c>
      <c r="HU197" s="11">
        <v>662.52727576693519</v>
      </c>
      <c r="HV197" s="11">
        <v>639.02912279867871</v>
      </c>
      <c r="HW197" s="11">
        <v>609.28750180050338</v>
      </c>
      <c r="HX197" s="11">
        <v>575.15750592549625</v>
      </c>
      <c r="HY197" s="11">
        <v>524.83407559896375</v>
      </c>
      <c r="HZ197" s="11">
        <v>359.58351525744268</v>
      </c>
      <c r="IA197" s="11">
        <v>201.07920909800879</v>
      </c>
      <c r="IB197" s="11">
        <v>142.28853859414536</v>
      </c>
      <c r="IC197" s="11">
        <v>83.609928386925304</v>
      </c>
      <c r="ID197" s="11">
        <v>30.336569941080654</v>
      </c>
      <c r="IE197" s="11">
        <v>4.3840486796398181E-12</v>
      </c>
      <c r="IF197" s="11">
        <v>30.346670883952456</v>
      </c>
      <c r="IG197" s="11">
        <v>164.93064500869113</v>
      </c>
      <c r="IH197" s="11">
        <v>200.32160031226934</v>
      </c>
      <c r="II197" s="11">
        <v>244.29752406985639</v>
      </c>
      <c r="IJ197" s="11">
        <v>280.57820374516763</v>
      </c>
      <c r="IK197" s="11">
        <v>328.11350562824055</v>
      </c>
      <c r="IL197" s="11">
        <v>362.74349867963844</v>
      </c>
      <c r="IM197" s="11">
        <v>401.43360816880681</v>
      </c>
      <c r="IN197" s="11">
        <v>459.6781088472527</v>
      </c>
      <c r="IO197" s="11">
        <v>594.40452190552094</v>
      </c>
      <c r="IP197" s="11">
        <v>626.96266037319344</v>
      </c>
      <c r="IQ197" s="11">
        <v>628.5593671336942</v>
      </c>
      <c r="IR197" s="11">
        <v>684.30752170537926</v>
      </c>
      <c r="IS197" s="11">
        <v>753.4478211338436</v>
      </c>
      <c r="IT197" s="11">
        <v>793.65413279465361</v>
      </c>
      <c r="IU197" s="11">
        <v>816.99029550417094</v>
      </c>
      <c r="IV197" s="11">
        <v>834.69234210966829</v>
      </c>
      <c r="IW197" s="11">
        <v>840.81561786081238</v>
      </c>
      <c r="IX197" s="11">
        <v>851.41163344046333</v>
      </c>
      <c r="IY197" s="11">
        <v>872.36536668902772</v>
      </c>
      <c r="IZ197" s="11">
        <v>913.00692865781809</v>
      </c>
      <c r="JA197" s="11">
        <v>962.74110570664493</v>
      </c>
      <c r="JB197" s="11">
        <v>1053.4143585359482</v>
      </c>
      <c r="JC197" s="11">
        <v>1158.7263416698174</v>
      </c>
      <c r="JD197" s="11">
        <v>1235.1202259917836</v>
      </c>
      <c r="JE197" s="11">
        <v>1251.5629618905023</v>
      </c>
      <c r="JF197" s="11">
        <v>1262.8600506096373</v>
      </c>
      <c r="JG197" s="11">
        <v>1247.7195736913786</v>
      </c>
      <c r="JH197" s="11">
        <v>1329.7531491218438</v>
      </c>
      <c r="JI197" s="11">
        <v>1394.2421256393266</v>
      </c>
      <c r="JJ197" s="11">
        <v>1406.5205693602998</v>
      </c>
      <c r="JK197" s="11">
        <v>1387.1789434295633</v>
      </c>
      <c r="JL197" s="11">
        <v>1445.6226227361099</v>
      </c>
      <c r="JM197" s="11">
        <v>1446.5055276909629</v>
      </c>
      <c r="JN197" s="11">
        <v>1434.7715586135539</v>
      </c>
      <c r="JO197" s="11">
        <v>1611.8088022654415</v>
      </c>
      <c r="JP197" s="11">
        <v>1743.2173419803139</v>
      </c>
      <c r="JQ197" s="11">
        <v>1778.1081458342326</v>
      </c>
      <c r="JR197" s="11">
        <v>1817.2512633614049</v>
      </c>
      <c r="JS197" s="11">
        <v>1798.2421273514547</v>
      </c>
      <c r="JT197" s="11">
        <v>1873.9851944143245</v>
      </c>
      <c r="JU197" s="11">
        <v>1917.9707215710462</v>
      </c>
      <c r="JV197" s="11">
        <v>1895.5051553579469</v>
      </c>
      <c r="JW197" s="11">
        <v>1833.9967448286068</v>
      </c>
      <c r="JX197" s="11">
        <v>1823.7631633943693</v>
      </c>
      <c r="JY197" s="11">
        <v>1813.1678664511792</v>
      </c>
      <c r="JZ197" s="11">
        <v>1797.5672935259749</v>
      </c>
      <c r="KA197" s="11">
        <v>1785.6218615317673</v>
      </c>
      <c r="KB197" s="11">
        <v>1777.2689177494624</v>
      </c>
      <c r="KC197" s="11">
        <v>1759.7790927013918</v>
      </c>
      <c r="KD197" s="11">
        <v>1743.7922934076621</v>
      </c>
      <c r="KE197" s="11">
        <v>1744.2308724401273</v>
      </c>
      <c r="KF197" s="11">
        <v>1755.5017467909656</v>
      </c>
      <c r="KG197" s="11">
        <v>1760.3001091609162</v>
      </c>
      <c r="KH197" s="11">
        <v>1777.837657932608</v>
      </c>
      <c r="KI197" s="11">
        <v>1780.6933496834145</v>
      </c>
      <c r="KJ197" s="11">
        <v>1803.6256748119524</v>
      </c>
      <c r="KK197" s="11">
        <v>1807.2466583321072</v>
      </c>
      <c r="KL197" s="23"/>
      <c r="KM197" s="11">
        <f>SMALL(Tabela2[[#This Row],[1]:[285]],1)</f>
        <v>4.3840486796398181E-12</v>
      </c>
      <c r="KN197" s="11">
        <f>MATCH(Tabela2[[#This Row],[1° menor]],Tabela2[[#This Row],[1]:[285]],0)</f>
        <v>226</v>
      </c>
      <c r="KO19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0.49999993393909103</v>
      </c>
      <c r="KP197" s="11">
        <f>VLOOKUP(Tabela2[[#This Row],[Shape]],shape!A:D,4,0)+VLOOKUP(Tabela2[[#This Row],[Shape]]+1,shape!A:E,5,0)*Tabela2[[#This Row],[% avanc]]</f>
        <v>7221.8443737309344</v>
      </c>
      <c r="KQ197" s="15">
        <f>Tabela2[[#This Row],[8686,881807]]/Tabela2[[#Headers],[8686,881807]]</f>
        <v>0.83135059670219991</v>
      </c>
      <c r="KR197" s="11">
        <f>Tabela2[[#This Row],[8686,881807]]-KP196</f>
        <v>423.30555128318429</v>
      </c>
      <c r="KS197" s="11">
        <f>(Tabela2[[#This Row],[hora bus]]-H196)*86400</f>
        <v>50.999999977648258</v>
      </c>
      <c r="KT197" s="11">
        <f>Tabela2[[#This Row],[desloc]]/Tabela2[[#This Row],[seconds]]</f>
        <v>8.3001088523275719</v>
      </c>
      <c r="KU197" s="11">
        <f>Tabela2[[#This Row],[spd m/s]]*3.6</f>
        <v>29.88039186837926</v>
      </c>
      <c r="KV197" s="23"/>
      <c r="KW197" s="22">
        <f t="shared" si="54"/>
        <v>0</v>
      </c>
      <c r="KX197" s="23">
        <f t="shared" si="55"/>
        <v>0</v>
      </c>
      <c r="KY197" s="23">
        <f t="shared" si="56"/>
        <v>0</v>
      </c>
      <c r="KZ197" s="23">
        <f t="shared" si="57"/>
        <v>0</v>
      </c>
      <c r="LA197" s="23">
        <f t="shared" si="58"/>
        <v>0</v>
      </c>
      <c r="LB197" s="23">
        <f t="shared" si="59"/>
        <v>0</v>
      </c>
      <c r="LC197" s="23">
        <f t="shared" si="60"/>
        <v>0</v>
      </c>
      <c r="LD197" s="23">
        <f t="shared" si="61"/>
        <v>0</v>
      </c>
      <c r="LE197" s="23">
        <f t="shared" si="62"/>
        <v>7221.8443737309344</v>
      </c>
      <c r="LF197" s="22">
        <f t="shared" si="53"/>
        <v>0</v>
      </c>
      <c r="LG197" s="23">
        <f t="shared" si="63"/>
        <v>0</v>
      </c>
      <c r="LH197" s="23">
        <f t="shared" si="64"/>
        <v>0</v>
      </c>
      <c r="LI197" s="23">
        <f t="shared" si="65"/>
        <v>7221.8443737309344</v>
      </c>
      <c r="LJ197" s="23">
        <f t="shared" si="66"/>
        <v>8544.8116110658502</v>
      </c>
      <c r="LK197" s="23">
        <f t="shared" si="67"/>
        <v>0</v>
      </c>
      <c r="LL197" s="23">
        <f t="shared" si="68"/>
        <v>8</v>
      </c>
      <c r="LM197" s="23">
        <f t="shared" si="69"/>
        <v>0</v>
      </c>
      <c r="LN197" s="23">
        <f t="shared" si="70"/>
        <v>0</v>
      </c>
    </row>
    <row r="198" spans="1:326" x14ac:dyDescent="0.25">
      <c r="A198" s="22">
        <v>204</v>
      </c>
      <c r="B198" s="22">
        <v>1</v>
      </c>
      <c r="C198" s="23" t="s">
        <v>1512</v>
      </c>
      <c r="D198" s="22">
        <v>332</v>
      </c>
      <c r="E198" s="24">
        <v>0.94652777777777775</v>
      </c>
      <c r="F198" s="23" t="s">
        <v>721</v>
      </c>
      <c r="G198" s="23" t="b">
        <v>1</v>
      </c>
      <c r="H198" s="25">
        <v>43538.94699074074</v>
      </c>
      <c r="I198" s="26" t="s">
        <v>246</v>
      </c>
      <c r="J198" s="23" t="s">
        <v>247</v>
      </c>
      <c r="K198" s="11">
        <f>IF(AND(Tabela2[[#This Row],[hora bus]]=H197,Tabela2[[#This Row],[lat bus]]=I197,Tabela2[[#This Row],[lon bus]]=J197),1,0)</f>
        <v>0</v>
      </c>
      <c r="L198" s="23"/>
      <c r="M198" s="11">
        <v>390</v>
      </c>
      <c r="N198" s="11">
        <v>11369.160506824301</v>
      </c>
      <c r="O198" s="11">
        <v>11361.279468479763</v>
      </c>
      <c r="P198" s="11">
        <v>11350.599312689881</v>
      </c>
      <c r="Q198" s="11">
        <v>11291.158762698202</v>
      </c>
      <c r="R198" s="11">
        <v>11208.559597368814</v>
      </c>
      <c r="S198" s="11">
        <v>11192.882023112574</v>
      </c>
      <c r="T198" s="11">
        <v>11173.623140154627</v>
      </c>
      <c r="U198" s="11">
        <v>11161.378376434386</v>
      </c>
      <c r="V198" s="11">
        <v>11143.825410899826</v>
      </c>
      <c r="W198" s="11">
        <v>11130.180616920941</v>
      </c>
      <c r="X198" s="11">
        <v>11117.798687016006</v>
      </c>
      <c r="Y198" s="11">
        <v>11091.483059352315</v>
      </c>
      <c r="Z198" s="11">
        <v>11073.345558455729</v>
      </c>
      <c r="AA198" s="11">
        <v>11048.732657041435</v>
      </c>
      <c r="AB198" s="11">
        <v>11037.113127058103</v>
      </c>
      <c r="AC198" s="11">
        <v>11020.349217906523</v>
      </c>
      <c r="AD198" s="11">
        <v>10995.896467040477</v>
      </c>
      <c r="AE198" s="11">
        <v>10986.836057697286</v>
      </c>
      <c r="AF198" s="11">
        <v>10924.467687967304</v>
      </c>
      <c r="AG198" s="11">
        <v>10901.866030064779</v>
      </c>
      <c r="AH198" s="11">
        <v>10878.319334552554</v>
      </c>
      <c r="AI198" s="11">
        <v>10857.902312504291</v>
      </c>
      <c r="AJ198" s="11">
        <v>10839.295803836907</v>
      </c>
      <c r="AK198" s="11">
        <v>10826.158424885567</v>
      </c>
      <c r="AL198" s="11">
        <v>10802.254438186339</v>
      </c>
      <c r="AM198" s="11">
        <v>10793.609516918579</v>
      </c>
      <c r="AN198" s="11">
        <v>10783.527817326778</v>
      </c>
      <c r="AO198" s="11">
        <v>10779.436530604973</v>
      </c>
      <c r="AP198" s="11">
        <v>10783.34837845808</v>
      </c>
      <c r="AQ198" s="11">
        <v>10793.621771645334</v>
      </c>
      <c r="AR198" s="11">
        <v>10796.317366453906</v>
      </c>
      <c r="AS198" s="11">
        <v>10796.646219028176</v>
      </c>
      <c r="AT198" s="11">
        <v>10809.618307940802</v>
      </c>
      <c r="AU198" s="11">
        <v>10817.974185740808</v>
      </c>
      <c r="AV198" s="11">
        <v>10815.649238925642</v>
      </c>
      <c r="AW198" s="11">
        <v>10822.083898585133</v>
      </c>
      <c r="AX198" s="11">
        <v>10831.174590349516</v>
      </c>
      <c r="AY198" s="11">
        <v>10829.908249010676</v>
      </c>
      <c r="AZ198" s="11">
        <v>10819.421132052419</v>
      </c>
      <c r="BA198" s="11">
        <v>10800.86546957881</v>
      </c>
      <c r="BB198" s="11">
        <v>10762.263240564262</v>
      </c>
      <c r="BC198" s="11">
        <v>10694.856768613845</v>
      </c>
      <c r="BD198" s="11">
        <v>10631.612221520556</v>
      </c>
      <c r="BE198" s="11">
        <v>10616.21028592173</v>
      </c>
      <c r="BF198" s="11">
        <v>10599.340134160058</v>
      </c>
      <c r="BG198" s="11">
        <v>10571.651368953846</v>
      </c>
      <c r="BH198" s="11">
        <v>10566.218351396161</v>
      </c>
      <c r="BI198" s="11">
        <v>10555.095489461688</v>
      </c>
      <c r="BJ198" s="11">
        <v>10535.084842478564</v>
      </c>
      <c r="BK198" s="11">
        <v>10471.16637872197</v>
      </c>
      <c r="BL198" s="11">
        <v>10264.060801907239</v>
      </c>
      <c r="BM198" s="11">
        <v>10164.035049236558</v>
      </c>
      <c r="BN198" s="11">
        <v>10154.973639001937</v>
      </c>
      <c r="BO198" s="11">
        <v>10059.663276151739</v>
      </c>
      <c r="BP198" s="11">
        <v>10063.786498340729</v>
      </c>
      <c r="BQ198" s="11">
        <v>9983.8154892217208</v>
      </c>
      <c r="BR198" s="11">
        <v>9913.49722340064</v>
      </c>
      <c r="BS198" s="11">
        <v>9891.850075647968</v>
      </c>
      <c r="BT198" s="11">
        <v>9846.2127420076868</v>
      </c>
      <c r="BU198" s="11">
        <v>9799.1272251730406</v>
      </c>
      <c r="BV198" s="11">
        <v>9817.4881131633701</v>
      </c>
      <c r="BW198" s="11">
        <v>9669.4560892242243</v>
      </c>
      <c r="BX198" s="11">
        <v>9565.4098469569799</v>
      </c>
      <c r="BY198" s="11">
        <v>9429.5347105138007</v>
      </c>
      <c r="BZ198" s="11">
        <v>9401.5032961914985</v>
      </c>
      <c r="CA198" s="11">
        <v>9359.4493609190977</v>
      </c>
      <c r="CB198" s="11">
        <v>9296.7001332903164</v>
      </c>
      <c r="CC198" s="11">
        <v>9176.2834445619119</v>
      </c>
      <c r="CD198" s="11">
        <v>9082.9294880566194</v>
      </c>
      <c r="CE198" s="11">
        <v>8992.0827870842113</v>
      </c>
      <c r="CF198" s="11">
        <v>8911.943013310387</v>
      </c>
      <c r="CG198" s="11">
        <v>8723.5417060158325</v>
      </c>
      <c r="CH198" s="11">
        <v>8651.829594454799</v>
      </c>
      <c r="CI198" s="11">
        <v>8466.2191322241288</v>
      </c>
      <c r="CJ198" s="11">
        <v>8397.9336992966528</v>
      </c>
      <c r="CK198" s="11">
        <v>8311.1889035672812</v>
      </c>
      <c r="CL198" s="11">
        <v>8285.4076282453043</v>
      </c>
      <c r="CM198" s="11">
        <v>8239.0722697302845</v>
      </c>
      <c r="CN198" s="11">
        <v>8182.8860085968281</v>
      </c>
      <c r="CO198" s="11">
        <v>8104.0556595083663</v>
      </c>
      <c r="CP198" s="11">
        <v>8054.4051928388144</v>
      </c>
      <c r="CQ198" s="11">
        <v>7865.5477605980768</v>
      </c>
      <c r="CR198" s="11">
        <v>7698.9139074000177</v>
      </c>
      <c r="CS198" s="11">
        <v>7631.946128407104</v>
      </c>
      <c r="CT198" s="11">
        <v>7606.1114216919505</v>
      </c>
      <c r="CU198" s="11">
        <v>7566.2578388797783</v>
      </c>
      <c r="CV198" s="11">
        <v>7471.9550723746397</v>
      </c>
      <c r="CW198" s="11">
        <v>7351.317211918893</v>
      </c>
      <c r="CX198" s="11">
        <v>7295.9170509327632</v>
      </c>
      <c r="CY198" s="11">
        <v>7242.1148327962082</v>
      </c>
      <c r="CZ198" s="11">
        <v>7192.4007829946149</v>
      </c>
      <c r="DA198" s="11">
        <v>7140.2927575151271</v>
      </c>
      <c r="DB198" s="11">
        <v>7082.3757446491491</v>
      </c>
      <c r="DC198" s="11">
        <v>6986.3558571870926</v>
      </c>
      <c r="DD198" s="11">
        <v>6973.7932835303918</v>
      </c>
      <c r="DE198" s="11">
        <v>6942.0764956331695</v>
      </c>
      <c r="DF198" s="11">
        <v>6926.7721142861246</v>
      </c>
      <c r="DG198" s="11">
        <v>6871.911320903765</v>
      </c>
      <c r="DH198" s="11">
        <v>6825.2995649542154</v>
      </c>
      <c r="DI198" s="11">
        <v>6770.7452056465299</v>
      </c>
      <c r="DJ198" s="11">
        <v>6702.4603957592408</v>
      </c>
      <c r="DK198" s="11">
        <v>6437.1358496513658</v>
      </c>
      <c r="DL198" s="11">
        <v>6428.0727054426688</v>
      </c>
      <c r="DM198" s="11">
        <v>6388.5503577877635</v>
      </c>
      <c r="DN198" s="11">
        <v>6327.7058801170879</v>
      </c>
      <c r="DO198" s="11">
        <v>6314.6526942845076</v>
      </c>
      <c r="DP198" s="11">
        <v>6255.3080908330157</v>
      </c>
      <c r="DQ198" s="11">
        <v>6260.7205338932972</v>
      </c>
      <c r="DR198" s="11">
        <v>6254.3472520059731</v>
      </c>
      <c r="DS198" s="11">
        <v>6244.9820101674359</v>
      </c>
      <c r="DT198" s="11">
        <v>6228.5999113029229</v>
      </c>
      <c r="DU198" s="11">
        <v>6217.6538113376337</v>
      </c>
      <c r="DV198" s="11">
        <v>6205.7292807335734</v>
      </c>
      <c r="DW198" s="11">
        <v>6197.9550411601958</v>
      </c>
      <c r="DX198" s="11">
        <v>6060.6634142303119</v>
      </c>
      <c r="DY198" s="11">
        <v>6066.2312269560798</v>
      </c>
      <c r="DZ198" s="11">
        <v>6032.4199965555044</v>
      </c>
      <c r="EA198" s="11">
        <v>5920.0775628912952</v>
      </c>
      <c r="EB198" s="11">
        <v>5909.506491322164</v>
      </c>
      <c r="EC198" s="11">
        <v>5741.0031401324104</v>
      </c>
      <c r="ED198" s="11">
        <v>5684.0740808979326</v>
      </c>
      <c r="EE198" s="11">
        <v>5451.0573475702931</v>
      </c>
      <c r="EF198" s="11">
        <v>5265.9787136354234</v>
      </c>
      <c r="EG198" s="11">
        <v>5109.1026175979432</v>
      </c>
      <c r="EH198" s="11">
        <v>4989.5037104380563</v>
      </c>
      <c r="EI198" s="11">
        <v>4927.3920298627472</v>
      </c>
      <c r="EJ198" s="11">
        <v>4874.5646708873401</v>
      </c>
      <c r="EK198" s="11">
        <v>4792.5594289980572</v>
      </c>
      <c r="EL198" s="11">
        <v>4781.0555370305983</v>
      </c>
      <c r="EM198" s="11">
        <v>4694.3530893130692</v>
      </c>
      <c r="EN198" s="11">
        <v>4606.5714745754212</v>
      </c>
      <c r="EO198" s="11">
        <v>4566.8070632255558</v>
      </c>
      <c r="EP198" s="11">
        <v>4443.1263990004727</v>
      </c>
      <c r="EQ198" s="11">
        <v>4389.8091363663789</v>
      </c>
      <c r="ER198" s="11">
        <v>4276.1384162067015</v>
      </c>
      <c r="ES198" s="11">
        <v>4233.9541198163834</v>
      </c>
      <c r="ET198" s="11">
        <v>4172.3579501733329</v>
      </c>
      <c r="EU198" s="11">
        <v>4124.4363138903391</v>
      </c>
      <c r="EV198" s="11">
        <v>4069.5176216434029</v>
      </c>
      <c r="EW198" s="11">
        <v>3861.5201934103561</v>
      </c>
      <c r="EX198" s="11">
        <v>3822.7837438920469</v>
      </c>
      <c r="EY198" s="11">
        <v>3687.7610086728587</v>
      </c>
      <c r="EZ198" s="11">
        <v>3573.4666397925866</v>
      </c>
      <c r="FA198" s="11">
        <v>3526.33853479053</v>
      </c>
      <c r="FB198" s="11">
        <v>3498.045821305725</v>
      </c>
      <c r="FC198" s="11">
        <v>3453.2855813510569</v>
      </c>
      <c r="FD198" s="11">
        <v>3347.9502262506921</v>
      </c>
      <c r="FE198" s="11">
        <v>3206.9908555137322</v>
      </c>
      <c r="FF198" s="11">
        <v>3204.0344243730751</v>
      </c>
      <c r="FG198" s="11">
        <v>3168.1203454359284</v>
      </c>
      <c r="FH198" s="11">
        <v>3099.736668265622</v>
      </c>
      <c r="FI198" s="11">
        <v>3071.8978714933642</v>
      </c>
      <c r="FJ198" s="11">
        <v>3068.5195862926425</v>
      </c>
      <c r="FK198" s="11">
        <v>3064.9767740065126</v>
      </c>
      <c r="FL198" s="11">
        <v>3064.4052043023189</v>
      </c>
      <c r="FM198" s="11">
        <v>3053.5788910173019</v>
      </c>
      <c r="FN198" s="11">
        <v>3067.2872714257196</v>
      </c>
      <c r="FO198" s="11">
        <v>3066.4120034084622</v>
      </c>
      <c r="FP198" s="11">
        <v>3064.441611315417</v>
      </c>
      <c r="FQ198" s="11">
        <v>3068.9167548668615</v>
      </c>
      <c r="FR198" s="11">
        <v>3048.2069932238842</v>
      </c>
      <c r="FS198" s="11">
        <v>3018.8433499822795</v>
      </c>
      <c r="FT198" s="11">
        <v>2962.5769049819969</v>
      </c>
      <c r="FU198" s="11">
        <v>2867.6515997572869</v>
      </c>
      <c r="FV198" s="11">
        <v>2839.8432553799639</v>
      </c>
      <c r="FW198" s="11">
        <v>2812.6022334165568</v>
      </c>
      <c r="FX198" s="11">
        <v>2783.3782859300791</v>
      </c>
      <c r="FY198" s="11">
        <v>2760.7460946032929</v>
      </c>
      <c r="FZ198" s="11">
        <v>2732.8473264850504</v>
      </c>
      <c r="GA198" s="11">
        <v>2715.4461392578214</v>
      </c>
      <c r="GB198" s="11">
        <v>2692.7556238337856</v>
      </c>
      <c r="GC198" s="11">
        <v>2673.8064417903174</v>
      </c>
      <c r="GD198" s="11">
        <v>2665.135867067695</v>
      </c>
      <c r="GE198" s="11">
        <v>2657.3630641747541</v>
      </c>
      <c r="GF198" s="11">
        <v>2653.5194326703781</v>
      </c>
      <c r="GG198" s="11">
        <v>2644.3433611974224</v>
      </c>
      <c r="GH198" s="11">
        <v>2639.985029897553</v>
      </c>
      <c r="GI198" s="11">
        <v>2623.1973766619672</v>
      </c>
      <c r="GJ198" s="11">
        <v>2600.7651646751788</v>
      </c>
      <c r="GK198" s="11">
        <v>2573.6218762034869</v>
      </c>
      <c r="GL198" s="11">
        <v>2571.7428506643701</v>
      </c>
      <c r="GM198" s="11">
        <v>2538.8942618878332</v>
      </c>
      <c r="GN198" s="11">
        <v>2515.6592633455757</v>
      </c>
      <c r="GO198" s="11">
        <v>2481.9288106052345</v>
      </c>
      <c r="GP198" s="11">
        <v>2397.6737903050243</v>
      </c>
      <c r="GQ198" s="11">
        <v>2263.8986469023621</v>
      </c>
      <c r="GR198" s="11">
        <v>2118.9804029648444</v>
      </c>
      <c r="GS198" s="11">
        <v>2067.2090541097054</v>
      </c>
      <c r="GT198" s="11">
        <v>2053.87893335028</v>
      </c>
      <c r="GU198" s="11">
        <v>2035.2232517705609</v>
      </c>
      <c r="GV198" s="11">
        <v>2020.9167989861396</v>
      </c>
      <c r="GW198" s="11">
        <v>2009.7638735750511</v>
      </c>
      <c r="GX198" s="11">
        <v>2003.4667557272676</v>
      </c>
      <c r="GY198" s="11">
        <v>1947.4223545317714</v>
      </c>
      <c r="GZ198" s="11">
        <v>2023.2817707124066</v>
      </c>
      <c r="HA198" s="11">
        <v>2028.9822753617789</v>
      </c>
      <c r="HB198" s="11">
        <v>2027.7942930486131</v>
      </c>
      <c r="HC198" s="11">
        <v>2027.486172052807</v>
      </c>
      <c r="HD198" s="11">
        <v>2028.2383618388321</v>
      </c>
      <c r="HE198" s="11">
        <v>2012.1869907686844</v>
      </c>
      <c r="HF198" s="11">
        <v>1902.190499136778</v>
      </c>
      <c r="HG198" s="11">
        <v>1821.3810997769351</v>
      </c>
      <c r="HH198" s="11">
        <v>1737.8053524159868</v>
      </c>
      <c r="HI198" s="11">
        <v>1697.2009916200798</v>
      </c>
      <c r="HJ198" s="11">
        <v>1668.3175341732374</v>
      </c>
      <c r="HK198" s="11">
        <v>1626.4478217957451</v>
      </c>
      <c r="HL198" s="11">
        <v>1592.8515922192319</v>
      </c>
      <c r="HM198" s="11">
        <v>1528.9342097044128</v>
      </c>
      <c r="HN198" s="11">
        <v>1454.2733705860514</v>
      </c>
      <c r="HO198" s="11">
        <v>1399.3266856518756</v>
      </c>
      <c r="HP198" s="11">
        <v>1406.9499768335013</v>
      </c>
      <c r="HQ198" s="11">
        <v>1393.9830229927272</v>
      </c>
      <c r="HR198" s="11">
        <v>1296.4724060728022</v>
      </c>
      <c r="HS198" s="11">
        <v>1299.9041107676337</v>
      </c>
      <c r="HT198" s="11">
        <v>1304.7839507814519</v>
      </c>
      <c r="HU198" s="11">
        <v>1263.0763564953515</v>
      </c>
      <c r="HV198" s="11">
        <v>1251.2057598561855</v>
      </c>
      <c r="HW198" s="11">
        <v>1227.546032315199</v>
      </c>
      <c r="HX198" s="11">
        <v>1197.7193608914056</v>
      </c>
      <c r="HY198" s="11">
        <v>1151.1219694598144</v>
      </c>
      <c r="HZ198" s="11">
        <v>990.2754285932084</v>
      </c>
      <c r="IA198" s="11">
        <v>838.87776221458876</v>
      </c>
      <c r="IB198" s="11">
        <v>786.08919374464654</v>
      </c>
      <c r="IC198" s="11">
        <v>730.93103788740746</v>
      </c>
      <c r="ID198" s="11">
        <v>681.75833255701548</v>
      </c>
      <c r="IE198" s="11">
        <v>625.41249384050673</v>
      </c>
      <c r="IF198" s="11">
        <v>499.6192950313071</v>
      </c>
      <c r="IG198" s="11">
        <v>471.72311776669073</v>
      </c>
      <c r="IH198" s="11">
        <v>429.35079059768219</v>
      </c>
      <c r="II198" s="11">
        <v>392.98610573568436</v>
      </c>
      <c r="IJ198" s="11">
        <v>342.49138320234948</v>
      </c>
      <c r="IK198" s="11">
        <v>304.20509659585622</v>
      </c>
      <c r="IL198" s="11">
        <v>261.7176705423218</v>
      </c>
      <c r="IM198" s="11">
        <v>198.24910888567175</v>
      </c>
      <c r="IN198" s="11">
        <v>60.930240791063383</v>
      </c>
      <c r="IO198" s="11">
        <v>28.6749185117522</v>
      </c>
      <c r="IP198" s="11">
        <v>27.100168909899622</v>
      </c>
      <c r="IQ198" s="11">
        <v>4.1993075683421921E-12</v>
      </c>
      <c r="IR198" s="11">
        <v>28.674162870731827</v>
      </c>
      <c r="IS198" s="11">
        <v>97.838488369613714</v>
      </c>
      <c r="IT198" s="11">
        <v>138.03703059527055</v>
      </c>
      <c r="IU198" s="11">
        <v>161.36055037364432</v>
      </c>
      <c r="IV198" s="11">
        <v>179.06031627765501</v>
      </c>
      <c r="IW198" s="11">
        <v>185.17775156741908</v>
      </c>
      <c r="IX198" s="11">
        <v>195.76049129758687</v>
      </c>
      <c r="IY198" s="11">
        <v>216.72603238390482</v>
      </c>
      <c r="IZ198" s="11">
        <v>257.44033201950833</v>
      </c>
      <c r="JA198" s="11">
        <v>307.40177671845288</v>
      </c>
      <c r="JB198" s="11">
        <v>398.71048524388783</v>
      </c>
      <c r="JC198" s="11">
        <v>505.42095921423135</v>
      </c>
      <c r="JD198" s="11">
        <v>583.29358672602496</v>
      </c>
      <c r="JE198" s="11">
        <v>600.8554258839971</v>
      </c>
      <c r="JF198" s="11">
        <v>613.41589900142117</v>
      </c>
      <c r="JG198" s="11">
        <v>606.11776430953887</v>
      </c>
      <c r="JH198" s="11">
        <v>689.43260522811192</v>
      </c>
      <c r="JI198" s="11">
        <v>747.15393670833487</v>
      </c>
      <c r="JJ198" s="11">
        <v>758.36503895531644</v>
      </c>
      <c r="JK198" s="11">
        <v>736.21868937462182</v>
      </c>
      <c r="JL198" s="11">
        <v>791.92972713140523</v>
      </c>
      <c r="JM198" s="11">
        <v>792.36253733761407</v>
      </c>
      <c r="JN198" s="11">
        <v>780.51145054994493</v>
      </c>
      <c r="JO198" s="11">
        <v>960.15826468436899</v>
      </c>
      <c r="JP198" s="11">
        <v>1094.6124412221377</v>
      </c>
      <c r="JQ198" s="11">
        <v>1131.1923910178396</v>
      </c>
      <c r="JR198" s="11">
        <v>1168.6628129512076</v>
      </c>
      <c r="JS198" s="11">
        <v>1144.7710992160467</v>
      </c>
      <c r="JT198" s="11">
        <v>1218.9181885892451</v>
      </c>
      <c r="JU198" s="11">
        <v>1263.3766470328294</v>
      </c>
      <c r="JV198" s="11">
        <v>1240.6705055300718</v>
      </c>
      <c r="JW198" s="11">
        <v>1179.8274308599443</v>
      </c>
      <c r="JX198" s="11">
        <v>1170.7922255540338</v>
      </c>
      <c r="JY198" s="11">
        <v>1160.9292671183841</v>
      </c>
      <c r="JZ198" s="11">
        <v>1146.0900247833999</v>
      </c>
      <c r="KA198" s="11">
        <v>1134.9877173792804</v>
      </c>
      <c r="KB198" s="11">
        <v>1127.3561279133637</v>
      </c>
      <c r="KC198" s="11">
        <v>1110.8230506034622</v>
      </c>
      <c r="KD198" s="11">
        <v>1094.9521704107635</v>
      </c>
      <c r="KE198" s="11">
        <v>1094.4812262681842</v>
      </c>
      <c r="KF198" s="11">
        <v>1105.1266352024425</v>
      </c>
      <c r="KG198" s="11">
        <v>1109.2046007905726</v>
      </c>
      <c r="KH198" s="11">
        <v>1126.0865383810362</v>
      </c>
      <c r="KI198" s="11">
        <v>1128.2812553309143</v>
      </c>
      <c r="KJ198" s="11">
        <v>1150.6414616698025</v>
      </c>
      <c r="KK198" s="11">
        <v>1154.0830733305102</v>
      </c>
      <c r="KL198" s="23"/>
      <c r="KM198" s="11">
        <f>SMALL(Tabela2[[#This Row],[1]:[285]],1)</f>
        <v>4.1993075683421921E-12</v>
      </c>
      <c r="KN198" s="11">
        <f>MATCH(Tabela2[[#This Row],[1° menor]],Tabela2[[#This Row],[1]:[285]],0)</f>
        <v>238</v>
      </c>
      <c r="KO19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0.48564442132228075</v>
      </c>
      <c r="KP198" s="11">
        <f>VLOOKUP(Tabela2[[#This Row],[Shape]],shape!A:D,4,0)+VLOOKUP(Tabela2[[#This Row],[Shape]]+1,shape!A:E,5,0)*Tabela2[[#This Row],[% avanc]]</f>
        <v>7561.4923230589175</v>
      </c>
      <c r="KQ198" s="15">
        <f>Tabela2[[#This Row],[8686,881807]]/Tabela2[[#Headers],[8686,881807]]</f>
        <v>0.87044954576978018</v>
      </c>
      <c r="KR198" s="11">
        <f>Tabela2[[#This Row],[8686,881807]]-KP197</f>
        <v>339.64794932798304</v>
      </c>
      <c r="KS198" s="11">
        <f>(Tabela2[[#This Row],[hora bus]]-H197)*86400</f>
        <v>39.999999920837581</v>
      </c>
      <c r="KT198" s="11">
        <f>Tabela2[[#This Row],[desloc]]/Tabela2[[#This Row],[seconds]]</f>
        <v>8.4911987500041715</v>
      </c>
      <c r="KU198" s="11">
        <f>Tabela2[[#This Row],[spd m/s]]*3.6</f>
        <v>30.568315500015018</v>
      </c>
      <c r="KV198" s="23"/>
      <c r="KW198" s="22">
        <f t="shared" si="54"/>
        <v>0</v>
      </c>
      <c r="KX198" s="23">
        <f t="shared" si="55"/>
        <v>0</v>
      </c>
      <c r="KY198" s="23">
        <f t="shared" si="56"/>
        <v>0</v>
      </c>
      <c r="KZ198" s="23">
        <f t="shared" si="57"/>
        <v>0</v>
      </c>
      <c r="LA198" s="23">
        <f t="shared" si="58"/>
        <v>0</v>
      </c>
      <c r="LB198" s="23">
        <f t="shared" si="59"/>
        <v>0</v>
      </c>
      <c r="LC198" s="23">
        <f t="shared" si="60"/>
        <v>0</v>
      </c>
      <c r="LD198" s="23">
        <f t="shared" si="61"/>
        <v>0</v>
      </c>
      <c r="LE198" s="23">
        <f t="shared" si="62"/>
        <v>7561.4923230589175</v>
      </c>
      <c r="LF198" s="22">
        <f t="shared" ref="LF198:LF261" si="71">IF(AND(LE198&lt;LE199,LE198&lt;=2000,LE198&lt;=LE197,LE198&lt;=LE196,LE198&lt;=LE195,LE198&lt;=LE194,LJ199&gt;1200,LE199-LE198&lt;2000,LC200&lt;5),1,IF(AND(KW198=1,LE198&lt;LE199,LE198&lt;=2000,LJ199&gt;1200),1,0))</f>
        <v>0</v>
      </c>
      <c r="LG198" s="23">
        <f t="shared" si="63"/>
        <v>0</v>
      </c>
      <c r="LH198" s="23">
        <f t="shared" si="64"/>
        <v>0</v>
      </c>
      <c r="LI198" s="23">
        <f t="shared" si="65"/>
        <v>7561.4923230589175</v>
      </c>
      <c r="LJ198" s="23">
        <f t="shared" si="66"/>
        <v>8544.8116110658502</v>
      </c>
      <c r="LK198" s="23">
        <f t="shared" si="67"/>
        <v>0</v>
      </c>
      <c r="LL198" s="23">
        <f t="shared" si="68"/>
        <v>7</v>
      </c>
      <c r="LM198" s="23">
        <f t="shared" si="69"/>
        <v>0</v>
      </c>
      <c r="LN198" s="23">
        <f t="shared" si="70"/>
        <v>0</v>
      </c>
    </row>
    <row r="199" spans="1:326" x14ac:dyDescent="0.25">
      <c r="A199" s="22">
        <v>206</v>
      </c>
      <c r="B199" s="22">
        <v>1</v>
      </c>
      <c r="C199" s="23" t="s">
        <v>1514</v>
      </c>
      <c r="D199" s="22">
        <v>332</v>
      </c>
      <c r="E199" s="24">
        <v>0.94722222222222219</v>
      </c>
      <c r="F199" s="23" t="s">
        <v>721</v>
      </c>
      <c r="G199" s="23" t="b">
        <v>1</v>
      </c>
      <c r="H199" s="25">
        <v>43538.947500000002</v>
      </c>
      <c r="I199" s="26" t="s">
        <v>230</v>
      </c>
      <c r="J199" s="23" t="s">
        <v>231</v>
      </c>
      <c r="K199" s="11">
        <f>IF(AND(Tabela2[[#This Row],[hora bus]]=H198,Tabela2[[#This Row],[lat bus]]=I198,Tabela2[[#This Row],[lon bus]]=J198),1,0)</f>
        <v>0</v>
      </c>
      <c r="L199" s="23"/>
      <c r="M199" s="11">
        <v>393</v>
      </c>
      <c r="N199" s="11">
        <v>11690.204392907068</v>
      </c>
      <c r="O199" s="11">
        <v>11682.275025396375</v>
      </c>
      <c r="P199" s="11">
        <v>11671.541956016705</v>
      </c>
      <c r="Q199" s="11">
        <v>11612.095012172957</v>
      </c>
      <c r="R199" s="11">
        <v>11529.778646162056</v>
      </c>
      <c r="S199" s="11">
        <v>11514.405574416116</v>
      </c>
      <c r="T199" s="11">
        <v>11495.206289794454</v>
      </c>
      <c r="U199" s="11">
        <v>11482.971627524064</v>
      </c>
      <c r="V199" s="11">
        <v>11465.386758928971</v>
      </c>
      <c r="W199" s="11">
        <v>11451.679834643932</v>
      </c>
      <c r="X199" s="11">
        <v>11439.226632131098</v>
      </c>
      <c r="Y199" s="11">
        <v>11412.791743513719</v>
      </c>
      <c r="Z199" s="11">
        <v>11394.51057544365</v>
      </c>
      <c r="AA199" s="11">
        <v>11369.797069555549</v>
      </c>
      <c r="AB199" s="11">
        <v>11358.130629058574</v>
      </c>
      <c r="AC199" s="11">
        <v>11341.353100237775</v>
      </c>
      <c r="AD199" s="11">
        <v>11316.95799438551</v>
      </c>
      <c r="AE199" s="11">
        <v>11307.984468138273</v>
      </c>
      <c r="AF199" s="11">
        <v>11245.99265483238</v>
      </c>
      <c r="AG199" s="11">
        <v>11223.937697489589</v>
      </c>
      <c r="AH199" s="11">
        <v>11200.699897615079</v>
      </c>
      <c r="AI199" s="11">
        <v>11180.48843427367</v>
      </c>
      <c r="AJ199" s="11">
        <v>11162.046845258312</v>
      </c>
      <c r="AK199" s="11">
        <v>11149.04153536625</v>
      </c>
      <c r="AL199" s="11">
        <v>11125.286910766044</v>
      </c>
      <c r="AM199" s="11">
        <v>11116.785784770971</v>
      </c>
      <c r="AN199" s="11">
        <v>11106.855468426</v>
      </c>
      <c r="AO199" s="11">
        <v>11102.998376395268</v>
      </c>
      <c r="AP199" s="11">
        <v>11107.178102632608</v>
      </c>
      <c r="AQ199" s="11">
        <v>11117.647714216931</v>
      </c>
      <c r="AR199" s="11">
        <v>11120.47567558136</v>
      </c>
      <c r="AS199" s="11">
        <v>11121.020551311787</v>
      </c>
      <c r="AT199" s="11">
        <v>11134.225292259329</v>
      </c>
      <c r="AU199" s="11">
        <v>11142.712820007342</v>
      </c>
      <c r="AV199" s="11">
        <v>11140.587610457787</v>
      </c>
      <c r="AW199" s="11">
        <v>11147.384709597869</v>
      </c>
      <c r="AX199" s="11">
        <v>11156.863628959278</v>
      </c>
      <c r="AY199" s="11">
        <v>11155.935079278615</v>
      </c>
      <c r="AZ199" s="11">
        <v>11145.765945963645</v>
      </c>
      <c r="BA199" s="11">
        <v>11127.541371102256</v>
      </c>
      <c r="BB199" s="11">
        <v>11089.335307717911</v>
      </c>
      <c r="BC199" s="11">
        <v>11022.257964059307</v>
      </c>
      <c r="BD199" s="11">
        <v>10959.303214945669</v>
      </c>
      <c r="BE199" s="11">
        <v>10944.192919780136</v>
      </c>
      <c r="BF199" s="11">
        <v>10927.575143724867</v>
      </c>
      <c r="BG199" s="11">
        <v>10900.280184794061</v>
      </c>
      <c r="BH199" s="11">
        <v>10895.232936806507</v>
      </c>
      <c r="BI199" s="11">
        <v>10884.369081736641</v>
      </c>
      <c r="BJ199" s="11">
        <v>10864.639666777965</v>
      </c>
      <c r="BK199" s="11">
        <v>10801.246665107228</v>
      </c>
      <c r="BL199" s="11">
        <v>10595.686204563557</v>
      </c>
      <c r="BM199" s="11">
        <v>10497.643190376184</v>
      </c>
      <c r="BN199" s="11">
        <v>10489.620098365738</v>
      </c>
      <c r="BO199" s="11">
        <v>10395.0993629437</v>
      </c>
      <c r="BP199" s="11">
        <v>10399.878139680844</v>
      </c>
      <c r="BQ199" s="11">
        <v>10320.414668673076</v>
      </c>
      <c r="BR199" s="11">
        <v>10250.890172057845</v>
      </c>
      <c r="BS199" s="11">
        <v>10229.760171499967</v>
      </c>
      <c r="BT199" s="11">
        <v>10184.373016845446</v>
      </c>
      <c r="BU199" s="11">
        <v>10137.985060553499</v>
      </c>
      <c r="BV199" s="11">
        <v>10157.459479772675</v>
      </c>
      <c r="BW199" s="11">
        <v>10009.583537644141</v>
      </c>
      <c r="BX199" s="11">
        <v>9904.9072727062576</v>
      </c>
      <c r="BY199" s="11">
        <v>9768.4537723766716</v>
      </c>
      <c r="BZ199" s="11">
        <v>9739.9879756831087</v>
      </c>
      <c r="CA199" s="11">
        <v>9697.8398008012682</v>
      </c>
      <c r="CB199" s="11">
        <v>9635.1248496078988</v>
      </c>
      <c r="CC199" s="11">
        <v>9514.8213957967691</v>
      </c>
      <c r="CD199" s="11">
        <v>9421.6409851261687</v>
      </c>
      <c r="CE199" s="11">
        <v>9331.0304085792613</v>
      </c>
      <c r="CF199" s="11">
        <v>9251.1800145275865</v>
      </c>
      <c r="CG199" s="11">
        <v>9063.2406183527892</v>
      </c>
      <c r="CH199" s="11">
        <v>8991.9705803017023</v>
      </c>
      <c r="CI199" s="11">
        <v>8806.8083781729019</v>
      </c>
      <c r="CJ199" s="11">
        <v>8738.9841093588366</v>
      </c>
      <c r="CK199" s="11">
        <v>8652.5005510136998</v>
      </c>
      <c r="CL199" s="11">
        <v>8626.8962819089647</v>
      </c>
      <c r="CM199" s="11">
        <v>8580.6995769107871</v>
      </c>
      <c r="CN199" s="11">
        <v>8524.7008792570177</v>
      </c>
      <c r="CO199" s="11">
        <v>8446.091289308335</v>
      </c>
      <c r="CP199" s="11">
        <v>8396.664718406837</v>
      </c>
      <c r="CQ199" s="11">
        <v>8208.2746741915362</v>
      </c>
      <c r="CR199" s="11">
        <v>8042.3393889294202</v>
      </c>
      <c r="CS199" s="11">
        <v>7975.8208014990551</v>
      </c>
      <c r="CT199" s="11">
        <v>7950.1504675465039</v>
      </c>
      <c r="CU199" s="11">
        <v>7910.4078311976918</v>
      </c>
      <c r="CV199" s="11">
        <v>7816.3527516631093</v>
      </c>
      <c r="CW199" s="11">
        <v>7696.1276006721373</v>
      </c>
      <c r="CX199" s="11">
        <v>7641.0684249326341</v>
      </c>
      <c r="CY199" s="11">
        <v>7587.4703259356811</v>
      </c>
      <c r="CZ199" s="11">
        <v>7537.8979709951254</v>
      </c>
      <c r="DA199" s="11">
        <v>7485.8753486673586</v>
      </c>
      <c r="DB199" s="11">
        <v>7427.9739080552408</v>
      </c>
      <c r="DC199" s="11">
        <v>7331.8841677543896</v>
      </c>
      <c r="DD199" s="11">
        <v>7319.2676611625457</v>
      </c>
      <c r="DE199" s="11">
        <v>7287.5323830173184</v>
      </c>
      <c r="DF199" s="11">
        <v>7272.1924785266929</v>
      </c>
      <c r="DG199" s="11">
        <v>7217.2223755313007</v>
      </c>
      <c r="DH199" s="11">
        <v>7170.3524054341988</v>
      </c>
      <c r="DI199" s="11">
        <v>7115.4493864828682</v>
      </c>
      <c r="DJ199" s="11">
        <v>7047.4337205588599</v>
      </c>
      <c r="DK199" s="11">
        <v>6784.1644484846165</v>
      </c>
      <c r="DL199" s="11">
        <v>6777.1763430678193</v>
      </c>
      <c r="DM199" s="11">
        <v>6738.3895006444027</v>
      </c>
      <c r="DN199" s="11">
        <v>6678.0666474833188</v>
      </c>
      <c r="DO199" s="11">
        <v>6665.3663652119931</v>
      </c>
      <c r="DP199" s="11">
        <v>6606.3487705510797</v>
      </c>
      <c r="DQ199" s="11">
        <v>6612.0225491737356</v>
      </c>
      <c r="DR199" s="11">
        <v>6605.7103608418101</v>
      </c>
      <c r="DS199" s="11">
        <v>6596.3987656875761</v>
      </c>
      <c r="DT199" s="11">
        <v>6580.037060647388</v>
      </c>
      <c r="DU199" s="11">
        <v>6569.0625217266006</v>
      </c>
      <c r="DV199" s="11">
        <v>6557.0820048963742</v>
      </c>
      <c r="DW199" s="11">
        <v>6549.2213159090697</v>
      </c>
      <c r="DX199" s="11">
        <v>6411.426845025102</v>
      </c>
      <c r="DY199" s="11">
        <v>6416.4614090513805</v>
      </c>
      <c r="DZ199" s="11">
        <v>6382.4379942621463</v>
      </c>
      <c r="EA199" s="11">
        <v>6270.3415723640073</v>
      </c>
      <c r="EB199" s="11">
        <v>6260.2150227471857</v>
      </c>
      <c r="EC199" s="11">
        <v>6092.1288206859181</v>
      </c>
      <c r="ED199" s="11">
        <v>6035.6868651459599</v>
      </c>
      <c r="EE199" s="11">
        <v>5802.8666000516878</v>
      </c>
      <c r="EF199" s="11">
        <v>5617.9002718978873</v>
      </c>
      <c r="EG199" s="11">
        <v>5461.1240862346149</v>
      </c>
      <c r="EH199" s="11">
        <v>5341.6308506719324</v>
      </c>
      <c r="EI199" s="11">
        <v>5279.6275979967313</v>
      </c>
      <c r="EJ199" s="11">
        <v>5226.9208562870199</v>
      </c>
      <c r="EK199" s="11">
        <v>5144.934956592163</v>
      </c>
      <c r="EL199" s="11">
        <v>5133.3766453521248</v>
      </c>
      <c r="EM199" s="11">
        <v>5046.6541923317227</v>
      </c>
      <c r="EN199" s="11">
        <v>4958.9420016517624</v>
      </c>
      <c r="EO199" s="11">
        <v>4919.3288720683413</v>
      </c>
      <c r="EP199" s="11">
        <v>4795.9069020166171</v>
      </c>
      <c r="EQ199" s="11">
        <v>4742.8716290878092</v>
      </c>
      <c r="ER199" s="11">
        <v>4629.3965486248244</v>
      </c>
      <c r="ES199" s="11">
        <v>4587.3473334932933</v>
      </c>
      <c r="ET199" s="11">
        <v>4525.7915329482112</v>
      </c>
      <c r="EU199" s="11">
        <v>4477.8772381798262</v>
      </c>
      <c r="EV199" s="11">
        <v>4422.9247486925306</v>
      </c>
      <c r="EW199" s="11">
        <v>4214.6126733602314</v>
      </c>
      <c r="EX199" s="11">
        <v>4175.4166508573362</v>
      </c>
      <c r="EY199" s="11">
        <v>4039.7199238037761</v>
      </c>
      <c r="EZ199" s="11">
        <v>3924.2339234341284</v>
      </c>
      <c r="FA199" s="11">
        <v>3876.0647590591775</v>
      </c>
      <c r="FB199" s="11">
        <v>3847.2330027613789</v>
      </c>
      <c r="FC199" s="11">
        <v>3802.0170880491728</v>
      </c>
      <c r="FD199" s="11">
        <v>3695.7361153491979</v>
      </c>
      <c r="FE199" s="11">
        <v>3552.9920179913474</v>
      </c>
      <c r="FF199" s="11">
        <v>3548.7406300319394</v>
      </c>
      <c r="FG199" s="11">
        <v>3512.2828559210488</v>
      </c>
      <c r="FH199" s="11">
        <v>3442.9264749722142</v>
      </c>
      <c r="FI199" s="11">
        <v>3413.963011020569</v>
      </c>
      <c r="FJ199" s="11">
        <v>3409.8114598705001</v>
      </c>
      <c r="FK199" s="11">
        <v>3405.7425789605745</v>
      </c>
      <c r="FL199" s="11">
        <v>3404.6871590166947</v>
      </c>
      <c r="FM199" s="11">
        <v>3392.9731551192253</v>
      </c>
      <c r="FN199" s="11">
        <v>3405.5891038191257</v>
      </c>
      <c r="FO199" s="11">
        <v>3403.8152675507881</v>
      </c>
      <c r="FP199" s="11">
        <v>3400.9012833272254</v>
      </c>
      <c r="FQ199" s="11">
        <v>3404.6509690393664</v>
      </c>
      <c r="FR199" s="11">
        <v>3382.8557571629121</v>
      </c>
      <c r="FS199" s="11">
        <v>3351.4120737463154</v>
      </c>
      <c r="FT199" s="11">
        <v>3292.1228798673219</v>
      </c>
      <c r="FU199" s="11">
        <v>3192.9780613437629</v>
      </c>
      <c r="FV199" s="11">
        <v>3162.253092341386</v>
      </c>
      <c r="FW199" s="11">
        <v>3134.4511329245192</v>
      </c>
      <c r="FX199" s="11">
        <v>3105.0500843732439</v>
      </c>
      <c r="FY199" s="11">
        <v>3082.1863628272199</v>
      </c>
      <c r="FZ199" s="11">
        <v>3053.769976699949</v>
      </c>
      <c r="GA199" s="11">
        <v>3035.5936961147295</v>
      </c>
      <c r="GB199" s="11">
        <v>3011.8728283531559</v>
      </c>
      <c r="GC199" s="11">
        <v>2991.474909516759</v>
      </c>
      <c r="GD199" s="11">
        <v>2981.3804411016072</v>
      </c>
      <c r="GE199" s="11">
        <v>2972.4720036481731</v>
      </c>
      <c r="GF199" s="11">
        <v>2967.7495290891338</v>
      </c>
      <c r="GG199" s="11">
        <v>2958.0012011222602</v>
      </c>
      <c r="GH199" s="11">
        <v>2953.3228945596575</v>
      </c>
      <c r="GI199" s="11">
        <v>2936.2807495251704</v>
      </c>
      <c r="GJ199" s="11">
        <v>2913.7096000457495</v>
      </c>
      <c r="GK199" s="11">
        <v>2886.9117361159119</v>
      </c>
      <c r="GL199" s="11">
        <v>2885.3940373537907</v>
      </c>
      <c r="GM199" s="11">
        <v>2853.0839298237229</v>
      </c>
      <c r="GN199" s="11">
        <v>2830.55074566548</v>
      </c>
      <c r="GO199" s="11">
        <v>2797.0748691807212</v>
      </c>
      <c r="GP199" s="11">
        <v>2712.5159569569296</v>
      </c>
      <c r="GQ199" s="11">
        <v>2576.4631834146039</v>
      </c>
      <c r="GR199" s="11">
        <v>2426.6278774182042</v>
      </c>
      <c r="GS199" s="11">
        <v>2370.4137069947624</v>
      </c>
      <c r="GT199" s="11">
        <v>2355.1883316574495</v>
      </c>
      <c r="GU199" s="11">
        <v>2335.2389874639994</v>
      </c>
      <c r="GV199" s="11">
        <v>2319.0679078547569</v>
      </c>
      <c r="GW199" s="11">
        <v>2305.7327106250914</v>
      </c>
      <c r="GX199" s="11">
        <v>2297.0940677636218</v>
      </c>
      <c r="GY199" s="11">
        <v>2232.5439563129194</v>
      </c>
      <c r="GZ199" s="11">
        <v>2299.9556587566567</v>
      </c>
      <c r="HA199" s="11">
        <v>2303.708637695338</v>
      </c>
      <c r="HB199" s="11">
        <v>2300.8740364041346</v>
      </c>
      <c r="HC199" s="11">
        <v>2299.1153756301346</v>
      </c>
      <c r="HD199" s="11">
        <v>2298.8219019148628</v>
      </c>
      <c r="HE199" s="11">
        <v>2280.467679262309</v>
      </c>
      <c r="HF199" s="11">
        <v>2168.8391666715929</v>
      </c>
      <c r="HG199" s="11">
        <v>2089.4369384132428</v>
      </c>
      <c r="HH199" s="11">
        <v>2008.5635392975482</v>
      </c>
      <c r="HI199" s="11">
        <v>1970.3171548240789</v>
      </c>
      <c r="HJ199" s="11">
        <v>1942.9305523599817</v>
      </c>
      <c r="HK199" s="11">
        <v>1903.2506753022851</v>
      </c>
      <c r="HL199" s="11">
        <v>1873.0229312564013</v>
      </c>
      <c r="HM199" s="11">
        <v>1815.1404033002607</v>
      </c>
      <c r="HN199" s="11">
        <v>1750.5463054122531</v>
      </c>
      <c r="HO199" s="11">
        <v>1706.6330887712375</v>
      </c>
      <c r="HP199" s="11">
        <v>1720.4228528492636</v>
      </c>
      <c r="HQ199" s="11">
        <v>1709.6278375571035</v>
      </c>
      <c r="HR199" s="11">
        <v>1619.462233041527</v>
      </c>
      <c r="HS199" s="11">
        <v>1631.1517785895364</v>
      </c>
      <c r="HT199" s="11">
        <v>1638.6669410643392</v>
      </c>
      <c r="HU199" s="11">
        <v>1599.831623040162</v>
      </c>
      <c r="HV199" s="11">
        <v>1591.3654795275779</v>
      </c>
      <c r="HW199" s="11">
        <v>1569.564867907389</v>
      </c>
      <c r="HX199" s="11">
        <v>1541.1195740956048</v>
      </c>
      <c r="HY199" s="11">
        <v>1495.7998558446095</v>
      </c>
      <c r="HZ199" s="11">
        <v>1336.8794839023758</v>
      </c>
      <c r="IA199" s="11">
        <v>1188.1647460077286</v>
      </c>
      <c r="IB199" s="11">
        <v>1137.1882158163255</v>
      </c>
      <c r="IC199" s="11">
        <v>1082.8382431438549</v>
      </c>
      <c r="ID199" s="11">
        <v>1034.3594762625362</v>
      </c>
      <c r="IE199" s="11">
        <v>978.5213972989261</v>
      </c>
      <c r="IF199" s="11">
        <v>852.74654163489606</v>
      </c>
      <c r="IG199" s="11">
        <v>824.43178039664019</v>
      </c>
      <c r="IH199" s="11">
        <v>781.50658677422518</v>
      </c>
      <c r="II199" s="11">
        <v>744.52058180536108</v>
      </c>
      <c r="IJ199" s="11">
        <v>693.52689006680748</v>
      </c>
      <c r="IK199" s="11">
        <v>655.25434815043889</v>
      </c>
      <c r="IL199" s="11">
        <v>613.08271177600909</v>
      </c>
      <c r="IM199" s="11">
        <v>550.06314382940673</v>
      </c>
      <c r="IN199" s="11">
        <v>413.73411208642085</v>
      </c>
      <c r="IO199" s="11">
        <v>382.11311053335993</v>
      </c>
      <c r="IP199" s="11">
        <v>380.53381650490928</v>
      </c>
      <c r="IQ199" s="11">
        <v>324.74653841724478</v>
      </c>
      <c r="IR199" s="11">
        <v>255.83297954239805</v>
      </c>
      <c r="IS199" s="11">
        <v>216.02124993893119</v>
      </c>
      <c r="IT199" s="11">
        <v>192.85662347635724</v>
      </c>
      <c r="IU199" s="11">
        <v>175.25623933128725</v>
      </c>
      <c r="IV199" s="11">
        <v>169.20916942792624</v>
      </c>
      <c r="IW199" s="11">
        <v>158.56568954584407</v>
      </c>
      <c r="IX199" s="11">
        <v>137.35573278910928</v>
      </c>
      <c r="IY199" s="11">
        <v>96.357140833512887</v>
      </c>
      <c r="IZ199" s="11">
        <v>46.069968086396244</v>
      </c>
      <c r="JA199" s="11">
        <v>1.5774048733874224E-11</v>
      </c>
      <c r="JB199" s="11">
        <v>46.017901868109611</v>
      </c>
      <c r="JC199" s="11">
        <v>154.58652735294783</v>
      </c>
      <c r="JD199" s="11">
        <v>234.59093930384077</v>
      </c>
      <c r="JE199" s="11">
        <v>253.89823195789944</v>
      </c>
      <c r="JF199" s="11">
        <v>268.48763542315334</v>
      </c>
      <c r="JG199" s="11">
        <v>272.41368075487321</v>
      </c>
      <c r="JH199" s="11">
        <v>356.25156337472481</v>
      </c>
      <c r="JI199" s="11">
        <v>403.07835283689178</v>
      </c>
      <c r="JJ199" s="11">
        <v>412.72679566778788</v>
      </c>
      <c r="JK199" s="11">
        <v>387.04088659090371</v>
      </c>
      <c r="JL199" s="11">
        <v>439.36826722753244</v>
      </c>
      <c r="JM199" s="11">
        <v>439.43733478850999</v>
      </c>
      <c r="JN199" s="11">
        <v>430.01222172185447</v>
      </c>
      <c r="JO199" s="11">
        <v>616.24496390729041</v>
      </c>
      <c r="JP199" s="11">
        <v>755.46100172510069</v>
      </c>
      <c r="JQ199" s="11">
        <v>794.05182107287862</v>
      </c>
      <c r="JR199" s="11">
        <v>828.64864841827443</v>
      </c>
      <c r="JS199" s="11">
        <v>796.40141922868884</v>
      </c>
      <c r="JT199" s="11">
        <v>865.89695243669144</v>
      </c>
      <c r="JU199" s="11">
        <v>910.01272630603671</v>
      </c>
      <c r="JV199" s="11">
        <v>887.25200487706991</v>
      </c>
      <c r="JW199" s="11">
        <v>826.72157261671146</v>
      </c>
      <c r="JX199" s="11">
        <v>818.29188642153792</v>
      </c>
      <c r="JY199" s="11">
        <v>808.93694694875762</v>
      </c>
      <c r="JZ199" s="11">
        <v>794.68400270484983</v>
      </c>
      <c r="KA199" s="11">
        <v>784.27342791231115</v>
      </c>
      <c r="KB199" s="11">
        <v>777.26522272570242</v>
      </c>
      <c r="KC199" s="11">
        <v>761.60153721381096</v>
      </c>
      <c r="KD199" s="11">
        <v>745.88626240279132</v>
      </c>
      <c r="KE199" s="11">
        <v>744.62968180194616</v>
      </c>
      <c r="KF199" s="11">
        <v>754.71098714934453</v>
      </c>
      <c r="KG199" s="11">
        <v>758.17289307543535</v>
      </c>
      <c r="KH199" s="11">
        <v>774.51115487008599</v>
      </c>
      <c r="KI199" s="11">
        <v>776.20733978734745</v>
      </c>
      <c r="KJ199" s="11">
        <v>798.14983770892331</v>
      </c>
      <c r="KK199" s="11">
        <v>801.47195222213281</v>
      </c>
      <c r="KL199" s="23"/>
      <c r="KM199" s="11">
        <f>SMALL(Tabela2[[#This Row],[1]:[285]],1)</f>
        <v>1.5774048733874224E-11</v>
      </c>
      <c r="KN199" s="11">
        <f>MATCH(Tabela2[[#This Row],[1° menor]],Tabela2[[#This Row],[1]:[285]],0)</f>
        <v>248</v>
      </c>
      <c r="KO19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0.49999986488777509</v>
      </c>
      <c r="KP199" s="11">
        <f>VLOOKUP(Tabela2[[#This Row],[Shape]],shape!A:D,4,0)+VLOOKUP(Tabela2[[#This Row],[Shape]]+1,shape!A:E,5,0)*Tabela2[[#This Row],[% avanc]]</f>
        <v>7738.7748707129895</v>
      </c>
      <c r="KQ199" s="15">
        <f>Tabela2[[#This Row],[8686,881807]]/Tabela2[[#Headers],[8686,881807]]</f>
        <v>0.89085762217657738</v>
      </c>
      <c r="KR199" s="11">
        <f>Tabela2[[#This Row],[8686,881807]]-KP198</f>
        <v>177.282547654072</v>
      </c>
      <c r="KS199" s="11">
        <f>(Tabela2[[#This Row],[hora bus]]-H198)*86400</f>
        <v>44.000000227242708</v>
      </c>
      <c r="KT199" s="11">
        <f>Tabela2[[#This Row],[desloc]]/Tabela2[[#This Row],[seconds]]</f>
        <v>4.029148789510848</v>
      </c>
      <c r="KU199" s="11">
        <f>Tabela2[[#This Row],[spd m/s]]*3.6</f>
        <v>14.504935642239053</v>
      </c>
      <c r="KV199" s="23"/>
      <c r="KW199" s="22">
        <f t="shared" si="54"/>
        <v>0</v>
      </c>
      <c r="KX199" s="23">
        <f t="shared" si="55"/>
        <v>0</v>
      </c>
      <c r="KY199" s="23">
        <f t="shared" si="56"/>
        <v>0</v>
      </c>
      <c r="KZ199" s="23">
        <f t="shared" si="57"/>
        <v>0</v>
      </c>
      <c r="LA199" s="23">
        <f t="shared" si="58"/>
        <v>0</v>
      </c>
      <c r="LB199" s="23">
        <f t="shared" si="59"/>
        <v>0</v>
      </c>
      <c r="LC199" s="23">
        <f t="shared" si="60"/>
        <v>0</v>
      </c>
      <c r="LD199" s="23">
        <f t="shared" si="61"/>
        <v>0</v>
      </c>
      <c r="LE199" s="23">
        <f t="shared" si="62"/>
        <v>7738.7748707129895</v>
      </c>
      <c r="LF199" s="22">
        <f t="shared" si="71"/>
        <v>0</v>
      </c>
      <c r="LG199" s="23">
        <f t="shared" si="63"/>
        <v>0</v>
      </c>
      <c r="LH199" s="23">
        <f t="shared" si="64"/>
        <v>0</v>
      </c>
      <c r="LI199" s="23">
        <f t="shared" si="65"/>
        <v>7738.7748707129895</v>
      </c>
      <c r="LJ199" s="23">
        <f t="shared" si="66"/>
        <v>8544.8116110658502</v>
      </c>
      <c r="LK199" s="23">
        <f t="shared" si="67"/>
        <v>0</v>
      </c>
      <c r="LL199" s="23">
        <f t="shared" si="68"/>
        <v>6</v>
      </c>
      <c r="LM199" s="23">
        <f t="shared" si="69"/>
        <v>0</v>
      </c>
      <c r="LN199" s="23">
        <f t="shared" si="70"/>
        <v>0</v>
      </c>
    </row>
    <row r="200" spans="1:326" x14ac:dyDescent="0.25">
      <c r="A200" s="22">
        <v>207</v>
      </c>
      <c r="B200" s="22">
        <v>1</v>
      </c>
      <c r="C200" s="23" t="s">
        <v>1515</v>
      </c>
      <c r="D200" s="22">
        <v>332</v>
      </c>
      <c r="E200" s="24">
        <v>0.94791666666666663</v>
      </c>
      <c r="F200" s="23" t="s">
        <v>721</v>
      </c>
      <c r="G200" s="23" t="b">
        <v>1</v>
      </c>
      <c r="H200" s="25">
        <v>43538.948020833333</v>
      </c>
      <c r="I200" s="26" t="s">
        <v>206</v>
      </c>
      <c r="J200" s="23" t="s">
        <v>207</v>
      </c>
      <c r="K200" s="11">
        <f>IF(AND(Tabela2[[#This Row],[hora bus]]=H199,Tabela2[[#This Row],[lat bus]]=I199,Tabela2[[#This Row],[lon bus]]=J199),1,0)</f>
        <v>0</v>
      </c>
      <c r="L200" s="23"/>
      <c r="M200" s="11">
        <v>395</v>
      </c>
      <c r="N200" s="11">
        <v>11950.846274450867</v>
      </c>
      <c r="O200" s="11">
        <v>11942.906193656039</v>
      </c>
      <c r="P200" s="11">
        <v>11932.161378169099</v>
      </c>
      <c r="Q200" s="11">
        <v>11872.713800237992</v>
      </c>
      <c r="R200" s="11">
        <v>11790.462351153699</v>
      </c>
      <c r="S200" s="11">
        <v>11775.158414545516</v>
      </c>
      <c r="T200" s="11">
        <v>11755.972752075997</v>
      </c>
      <c r="U200" s="11">
        <v>11743.740680758292</v>
      </c>
      <c r="V200" s="11">
        <v>11726.149103528129</v>
      </c>
      <c r="W200" s="11">
        <v>11712.428792551709</v>
      </c>
      <c r="X200" s="11">
        <v>11699.960091587438</v>
      </c>
      <c r="Y200" s="11">
        <v>11673.499104021226</v>
      </c>
      <c r="Z200" s="11">
        <v>11655.186373852412</v>
      </c>
      <c r="AA200" s="11">
        <v>11630.450831537863</v>
      </c>
      <c r="AB200" s="11">
        <v>11618.774294512441</v>
      </c>
      <c r="AC200" s="11">
        <v>11601.99404613685</v>
      </c>
      <c r="AD200" s="11">
        <v>11577.612371522164</v>
      </c>
      <c r="AE200" s="11">
        <v>11568.658744736318</v>
      </c>
      <c r="AF200" s="11">
        <v>11506.750855213659</v>
      </c>
      <c r="AG200" s="11">
        <v>11484.816621097481</v>
      </c>
      <c r="AH200" s="11">
        <v>11461.645902930271</v>
      </c>
      <c r="AI200" s="11">
        <v>11441.478700037156</v>
      </c>
      <c r="AJ200" s="11">
        <v>11423.072353392423</v>
      </c>
      <c r="AK200" s="11">
        <v>11410.095095951317</v>
      </c>
      <c r="AL200" s="11">
        <v>11386.371968073683</v>
      </c>
      <c r="AM200" s="11">
        <v>11377.90099166767</v>
      </c>
      <c r="AN200" s="11">
        <v>11368.001954396064</v>
      </c>
      <c r="AO200" s="11">
        <v>11364.192649834686</v>
      </c>
      <c r="AP200" s="11">
        <v>11368.426336236784</v>
      </c>
      <c r="AQ200" s="11">
        <v>11378.935097419153</v>
      </c>
      <c r="AR200" s="11">
        <v>11381.789214806373</v>
      </c>
      <c r="AS200" s="11">
        <v>11382.376337906768</v>
      </c>
      <c r="AT200" s="11">
        <v>11395.62623091599</v>
      </c>
      <c r="AU200" s="11">
        <v>11404.139069641598</v>
      </c>
      <c r="AV200" s="11">
        <v>11402.051807458727</v>
      </c>
      <c r="AW200" s="11">
        <v>11408.916937036634</v>
      </c>
      <c r="AX200" s="11">
        <v>11418.46753568938</v>
      </c>
      <c r="AY200" s="11">
        <v>11417.600258966662</v>
      </c>
      <c r="AZ200" s="11">
        <v>11407.487818542306</v>
      </c>
      <c r="BA200" s="11">
        <v>11389.321217087927</v>
      </c>
      <c r="BB200" s="11">
        <v>11351.183037035673</v>
      </c>
      <c r="BC200" s="11">
        <v>11284.161554804345</v>
      </c>
      <c r="BD200" s="11">
        <v>11221.25488660741</v>
      </c>
      <c r="BE200" s="11">
        <v>11206.191849088493</v>
      </c>
      <c r="BF200" s="11">
        <v>11189.613740715808</v>
      </c>
      <c r="BG200" s="11">
        <v>11162.378998264661</v>
      </c>
      <c r="BH200" s="11">
        <v>11157.389405660173</v>
      </c>
      <c r="BI200" s="11">
        <v>11146.563120917897</v>
      </c>
      <c r="BJ200" s="11">
        <v>11126.873493736124</v>
      </c>
      <c r="BK200" s="11">
        <v>11063.551680334986</v>
      </c>
      <c r="BL200" s="11">
        <v>10858.172205123841</v>
      </c>
      <c r="BM200" s="11">
        <v>10760.327096680161</v>
      </c>
      <c r="BN200" s="11">
        <v>10752.384705961866</v>
      </c>
      <c r="BO200" s="11">
        <v>10657.906596599289</v>
      </c>
      <c r="BP200" s="11">
        <v>10662.716624465205</v>
      </c>
      <c r="BQ200" s="11">
        <v>10583.267751289415</v>
      </c>
      <c r="BR200" s="11">
        <v>10513.757789855777</v>
      </c>
      <c r="BS200" s="11">
        <v>10492.631240996412</v>
      </c>
      <c r="BT200" s="11">
        <v>10447.242816870348</v>
      </c>
      <c r="BU200" s="11">
        <v>10400.839302687851</v>
      </c>
      <c r="BV200" s="11">
        <v>10420.269472631875</v>
      </c>
      <c r="BW200" s="11">
        <v>10272.386381020593</v>
      </c>
      <c r="BX200" s="11">
        <v>10167.743030313002</v>
      </c>
      <c r="BY200" s="11">
        <v>10031.308786761092</v>
      </c>
      <c r="BZ200" s="11">
        <v>10002.853565124589</v>
      </c>
      <c r="CA200" s="11">
        <v>9960.7069274734331</v>
      </c>
      <c r="CB200" s="11">
        <v>9897.9914241580482</v>
      </c>
      <c r="CC200" s="11">
        <v>9777.685918168303</v>
      </c>
      <c r="CD200" s="11">
        <v>9684.5018960880097</v>
      </c>
      <c r="CE200" s="11">
        <v>9593.8849784772301</v>
      </c>
      <c r="CF200" s="11">
        <v>9514.0251464956509</v>
      </c>
      <c r="CG200" s="11">
        <v>9326.064659814836</v>
      </c>
      <c r="CH200" s="11">
        <v>9254.7712314537057</v>
      </c>
      <c r="CI200" s="11">
        <v>9069.5766064978161</v>
      </c>
      <c r="CJ200" s="11">
        <v>9001.7154287530029</v>
      </c>
      <c r="CK200" s="11">
        <v>8915.2070462455486</v>
      </c>
      <c r="CL200" s="11">
        <v>8889.5848902401631</v>
      </c>
      <c r="CM200" s="11">
        <v>8843.3731577325598</v>
      </c>
      <c r="CN200" s="11">
        <v>8787.3531833613797</v>
      </c>
      <c r="CO200" s="11">
        <v>8708.7167797355578</v>
      </c>
      <c r="CP200" s="11">
        <v>8659.2614420375612</v>
      </c>
      <c r="CQ200" s="11">
        <v>8470.8025176185329</v>
      </c>
      <c r="CR200" s="11">
        <v>8304.7518947423869</v>
      </c>
      <c r="CS200" s="11">
        <v>8238.1496866706366</v>
      </c>
      <c r="CT200" s="11">
        <v>8212.4458952001114</v>
      </c>
      <c r="CU200" s="11">
        <v>8172.6796830168987</v>
      </c>
      <c r="CV200" s="11">
        <v>8078.5692433607628</v>
      </c>
      <c r="CW200" s="11">
        <v>7958.2454697021694</v>
      </c>
      <c r="CX200" s="11">
        <v>7903.0994287853664</v>
      </c>
      <c r="CY200" s="11">
        <v>7849.4455298521261</v>
      </c>
      <c r="CZ200" s="11">
        <v>7799.8329730349706</v>
      </c>
      <c r="DA200" s="11">
        <v>7747.7852211520703</v>
      </c>
      <c r="DB200" s="11">
        <v>7689.8786871258508</v>
      </c>
      <c r="DC200" s="11">
        <v>7593.8082929313732</v>
      </c>
      <c r="DD200" s="11">
        <v>7581.2066770444471</v>
      </c>
      <c r="DE200" s="11">
        <v>7549.4763928947541</v>
      </c>
      <c r="DF200" s="11">
        <v>7534.1462331501225</v>
      </c>
      <c r="DG200" s="11">
        <v>7479.2058922395881</v>
      </c>
      <c r="DH200" s="11">
        <v>7432.4036809684376</v>
      </c>
      <c r="DI200" s="11">
        <v>7377.5872590359204</v>
      </c>
      <c r="DJ200" s="11">
        <v>7309.4995986993763</v>
      </c>
      <c r="DK200" s="11">
        <v>7045.465759394514</v>
      </c>
      <c r="DL200" s="11">
        <v>7037.5350153542504</v>
      </c>
      <c r="DM200" s="11">
        <v>6998.2524686609595</v>
      </c>
      <c r="DN200" s="11">
        <v>6937.5078702275259</v>
      </c>
      <c r="DO200" s="11">
        <v>6924.4915732373456</v>
      </c>
      <c r="DP200" s="11">
        <v>6865.1347256244517</v>
      </c>
      <c r="DQ200" s="11">
        <v>6870.5249918225772</v>
      </c>
      <c r="DR200" s="11">
        <v>6864.1405777546115</v>
      </c>
      <c r="DS200" s="11">
        <v>6854.76403322231</v>
      </c>
      <c r="DT200" s="11">
        <v>6838.3775332149153</v>
      </c>
      <c r="DU200" s="11">
        <v>6827.4378325979205</v>
      </c>
      <c r="DV200" s="11">
        <v>6815.5246922375591</v>
      </c>
      <c r="DW200" s="11">
        <v>6807.7653112929456</v>
      </c>
      <c r="DX200" s="11">
        <v>6670.4735117987748</v>
      </c>
      <c r="DY200" s="11">
        <v>6676.0196533772259</v>
      </c>
      <c r="DZ200" s="11">
        <v>6642.1668251137262</v>
      </c>
      <c r="EA200" s="11">
        <v>6529.8551309228233</v>
      </c>
      <c r="EB200" s="11">
        <v>6519.3456529193218</v>
      </c>
      <c r="EC200" s="11">
        <v>6350.8097055976978</v>
      </c>
      <c r="ED200" s="11">
        <v>6293.801974223873</v>
      </c>
      <c r="EE200" s="11">
        <v>6060.7180022043976</v>
      </c>
      <c r="EF200" s="11">
        <v>5875.5899304918412</v>
      </c>
      <c r="EG200" s="11">
        <v>5718.6629904079182</v>
      </c>
      <c r="EH200" s="11">
        <v>5599.0010306525546</v>
      </c>
      <c r="EI200" s="11">
        <v>5536.8151017365672</v>
      </c>
      <c r="EJ200" s="11">
        <v>5483.8888093382757</v>
      </c>
      <c r="EK200" s="11">
        <v>5401.8692568723527</v>
      </c>
      <c r="EL200" s="11">
        <v>5390.4156452617854</v>
      </c>
      <c r="EM200" s="11">
        <v>5303.7308271171196</v>
      </c>
      <c r="EN200" s="11">
        <v>5215.8880145863659</v>
      </c>
      <c r="EO200" s="11">
        <v>5175.9774566441711</v>
      </c>
      <c r="EP200" s="11">
        <v>5051.9172241198939</v>
      </c>
      <c r="EQ200" s="11">
        <v>4998.0629798383143</v>
      </c>
      <c r="ER200" s="11">
        <v>4883.6661660937471</v>
      </c>
      <c r="ES200" s="11">
        <v>4840.7152944794698</v>
      </c>
      <c r="ET200" s="11">
        <v>4778.4994336695781</v>
      </c>
      <c r="EU200" s="11">
        <v>4729.8805199546259</v>
      </c>
      <c r="EV200" s="11">
        <v>4674.1867953618548</v>
      </c>
      <c r="EW200" s="11">
        <v>4463.9149129845218</v>
      </c>
      <c r="EX200" s="11">
        <v>4422.5659418203522</v>
      </c>
      <c r="EY200" s="11">
        <v>4284.9130761099723</v>
      </c>
      <c r="EZ200" s="11">
        <v>4166.578779066529</v>
      </c>
      <c r="FA200" s="11">
        <v>4116.2607391458523</v>
      </c>
      <c r="FB200" s="11">
        <v>4086.42966121259</v>
      </c>
      <c r="FC200" s="11">
        <v>4040.4132069199404</v>
      </c>
      <c r="FD200" s="11">
        <v>3932.5674937664076</v>
      </c>
      <c r="FE200" s="11">
        <v>3787.0846747389719</v>
      </c>
      <c r="FF200" s="11">
        <v>3780.9317871205626</v>
      </c>
      <c r="FG200" s="11">
        <v>3743.7196688810945</v>
      </c>
      <c r="FH200" s="11">
        <v>3673.0561763621808</v>
      </c>
      <c r="FI200" s="11">
        <v>3642.6116134176973</v>
      </c>
      <c r="FJ200" s="11">
        <v>3637.4510623769174</v>
      </c>
      <c r="FK200" s="11">
        <v>3632.7009543032796</v>
      </c>
      <c r="FL200" s="11">
        <v>3631.0233074935177</v>
      </c>
      <c r="FM200" s="11">
        <v>3618.1791766434621</v>
      </c>
      <c r="FN200" s="11">
        <v>3629.4204319189366</v>
      </c>
      <c r="FO200" s="11">
        <v>3626.5437093144187</v>
      </c>
      <c r="FP200" s="11">
        <v>3622.4916844144054</v>
      </c>
      <c r="FQ200" s="11">
        <v>3625.3773253379045</v>
      </c>
      <c r="FR200" s="11">
        <v>3602.3144664922024</v>
      </c>
      <c r="FS200" s="11">
        <v>3568.5044700399412</v>
      </c>
      <c r="FT200" s="11">
        <v>3505.9142019908363</v>
      </c>
      <c r="FU200" s="11">
        <v>3402.3855483584448</v>
      </c>
      <c r="FV200" s="11">
        <v>3368.7560976710524</v>
      </c>
      <c r="FW200" s="11">
        <v>3340.4756623271001</v>
      </c>
      <c r="FX200" s="11">
        <v>3310.9670555848261</v>
      </c>
      <c r="FY200" s="11">
        <v>3287.9336209470011</v>
      </c>
      <c r="FZ200" s="11">
        <v>3259.0561483781048</v>
      </c>
      <c r="GA200" s="11">
        <v>3240.1544137647315</v>
      </c>
      <c r="GB200" s="11">
        <v>3215.4517835552665</v>
      </c>
      <c r="GC200" s="11">
        <v>3193.6649986640509</v>
      </c>
      <c r="GD200" s="11">
        <v>3182.2063620400477</v>
      </c>
      <c r="GE200" s="11">
        <v>3172.2177910867154</v>
      </c>
      <c r="GF200" s="11">
        <v>3166.6637212633595</v>
      </c>
      <c r="GG200" s="11">
        <v>3156.390218796997</v>
      </c>
      <c r="GH200" s="11">
        <v>3151.4301862788484</v>
      </c>
      <c r="GI200" s="11">
        <v>3134.1789691872873</v>
      </c>
      <c r="GJ200" s="11">
        <v>3111.5401368344674</v>
      </c>
      <c r="GK200" s="11">
        <v>3085.1566266252999</v>
      </c>
      <c r="GL200" s="11">
        <v>3084.0349178252982</v>
      </c>
      <c r="GM200" s="11">
        <v>3052.30079544714</v>
      </c>
      <c r="GN200" s="11">
        <v>3030.5391920583274</v>
      </c>
      <c r="GO200" s="11">
        <v>2997.4105846419066</v>
      </c>
      <c r="GP200" s="11">
        <v>2912.7712755602884</v>
      </c>
      <c r="GQ200" s="11">
        <v>2774.9764164476819</v>
      </c>
      <c r="GR200" s="11">
        <v>2621.1935655903176</v>
      </c>
      <c r="GS200" s="11">
        <v>2561.458129408998</v>
      </c>
      <c r="GT200" s="11">
        <v>2544.7632789970476</v>
      </c>
      <c r="GU200" s="11">
        <v>2523.7759790599794</v>
      </c>
      <c r="GV200" s="11">
        <v>2506.0631565908561</v>
      </c>
      <c r="GW200" s="11">
        <v>2490.9072249236337</v>
      </c>
      <c r="GX200" s="11">
        <v>2480.3038472045741</v>
      </c>
      <c r="GY200" s="11">
        <v>2408.5616539673292</v>
      </c>
      <c r="GZ200" s="11">
        <v>2468.8374503694736</v>
      </c>
      <c r="HA200" s="11">
        <v>2470.9718240187008</v>
      </c>
      <c r="HB200" s="11">
        <v>2466.7988152111916</v>
      </c>
      <c r="HC200" s="11">
        <v>2463.8770699364918</v>
      </c>
      <c r="HD200" s="11">
        <v>2462.743713868249</v>
      </c>
      <c r="HE200" s="11">
        <v>2442.5437675319804</v>
      </c>
      <c r="HF200" s="11">
        <v>2330.1763414462371</v>
      </c>
      <c r="HG200" s="11">
        <v>2252.8541315792386</v>
      </c>
      <c r="HH200" s="11">
        <v>2174.9412845198704</v>
      </c>
      <c r="HI200" s="11">
        <v>2139.2058832784974</v>
      </c>
      <c r="HJ200" s="11">
        <v>2113.3766484650491</v>
      </c>
      <c r="HK200" s="11">
        <v>2075.7995195304397</v>
      </c>
      <c r="HL200" s="11">
        <v>2048.6218631307165</v>
      </c>
      <c r="HM200" s="11">
        <v>1996.0003171826779</v>
      </c>
      <c r="HN200" s="11">
        <v>1940.1376625014339</v>
      </c>
      <c r="HO200" s="11">
        <v>1905.9002749090566</v>
      </c>
      <c r="HP200" s="11">
        <v>1925.1875858209869</v>
      </c>
      <c r="HQ200" s="11">
        <v>1916.3650979273739</v>
      </c>
      <c r="HR200" s="11">
        <v>1833.0630214794699</v>
      </c>
      <c r="HS200" s="11">
        <v>1852.6194002958646</v>
      </c>
      <c r="HT200" s="11">
        <v>1862.765935786927</v>
      </c>
      <c r="HU200" s="11">
        <v>1826.9478221442155</v>
      </c>
      <c r="HV200" s="11">
        <v>1822.1734885590056</v>
      </c>
      <c r="HW200" s="11">
        <v>1802.5474256054465</v>
      </c>
      <c r="HX200" s="11">
        <v>1775.8177320585335</v>
      </c>
      <c r="HY200" s="11">
        <v>1732.184331050428</v>
      </c>
      <c r="HZ200" s="11">
        <v>1576.1253531306256</v>
      </c>
      <c r="IA200" s="11">
        <v>1431.729674769558</v>
      </c>
      <c r="IB200" s="11">
        <v>1383.8981935697004</v>
      </c>
      <c r="IC200" s="11">
        <v>1331.235560609322</v>
      </c>
      <c r="ID200" s="11">
        <v>1284.4509041706026</v>
      </c>
      <c r="IE200" s="11">
        <v>1230.2911741878061</v>
      </c>
      <c r="IF200" s="11">
        <v>1107.3081058498685</v>
      </c>
      <c r="IG200" s="11">
        <v>1081.3081844716785</v>
      </c>
      <c r="IH200" s="11">
        <v>1039.142886759359</v>
      </c>
      <c r="II200" s="11">
        <v>1002.7773067522475</v>
      </c>
      <c r="IJ200" s="11">
        <v>952.15489645027753</v>
      </c>
      <c r="IK200" s="11">
        <v>913.8443104544682</v>
      </c>
      <c r="IL200" s="11">
        <v>871.42127533410314</v>
      </c>
      <c r="IM200" s="11">
        <v>808.01645157637313</v>
      </c>
      <c r="IN200" s="11">
        <v>670.58630223455134</v>
      </c>
      <c r="IO200" s="11">
        <v>638.17242658504654</v>
      </c>
      <c r="IP200" s="11">
        <v>636.61284229295541</v>
      </c>
      <c r="IQ200" s="11">
        <v>581.16610810440966</v>
      </c>
      <c r="IR200" s="11">
        <v>513.43998236990058</v>
      </c>
      <c r="IS200" s="11">
        <v>474.97134401703215</v>
      </c>
      <c r="IT200" s="11">
        <v>452.5216149235992</v>
      </c>
      <c r="IU200" s="11">
        <v>435.36674452481094</v>
      </c>
      <c r="IV200" s="11">
        <v>429.61562810860181</v>
      </c>
      <c r="IW200" s="11">
        <v>419.14261163967558</v>
      </c>
      <c r="IX200" s="11">
        <v>398.15091481271554</v>
      </c>
      <c r="IY200" s="11">
        <v>357.47614755986513</v>
      </c>
      <c r="IZ200" s="11">
        <v>307.78876688450407</v>
      </c>
      <c r="JA200" s="11">
        <v>216.95457072949105</v>
      </c>
      <c r="JB200" s="11">
        <v>109.80971108771726</v>
      </c>
      <c r="JC200" s="11">
        <v>30.009638154379751</v>
      </c>
      <c r="JD200" s="11">
        <v>8.9852903340489068</v>
      </c>
      <c r="JE200" s="11">
        <v>0</v>
      </c>
      <c r="JF200" s="11">
        <v>8.9595692368070488</v>
      </c>
      <c r="JG200" s="11">
        <v>25.463390623913767</v>
      </c>
      <c r="JH200" s="11">
        <v>106.95400259685415</v>
      </c>
      <c r="JI200" s="11">
        <v>140.53528976224129</v>
      </c>
      <c r="JJ200" s="11">
        <v>149.88128079414963</v>
      </c>
      <c r="JK200" s="11">
        <v>130.07353356909948</v>
      </c>
      <c r="JL200" s="11">
        <v>188.81400963039579</v>
      </c>
      <c r="JM200" s="11">
        <v>191.69782540822052</v>
      </c>
      <c r="JN200" s="11">
        <v>203.34770366495593</v>
      </c>
      <c r="JO200" s="11">
        <v>416.68968638829142</v>
      </c>
      <c r="JP200" s="11">
        <v>565.40492941812909</v>
      </c>
      <c r="JQ200" s="11">
        <v>606.11835492344187</v>
      </c>
      <c r="JR200" s="11">
        <v>631.88973424137032</v>
      </c>
      <c r="JS200" s="11">
        <v>574.02665981004247</v>
      </c>
      <c r="JT200" s="11">
        <v>621.56672356151353</v>
      </c>
      <c r="JU200" s="11">
        <v>660.16690066341289</v>
      </c>
      <c r="JV200" s="11">
        <v>638.66575830603051</v>
      </c>
      <c r="JW200" s="11">
        <v>575.90222740832621</v>
      </c>
      <c r="JX200" s="11">
        <v>563.58513729430206</v>
      </c>
      <c r="JY200" s="11">
        <v>552.65939179299403</v>
      </c>
      <c r="JZ200" s="11">
        <v>537.10130402862001</v>
      </c>
      <c r="KA200" s="11">
        <v>525.47719730203926</v>
      </c>
      <c r="KB200" s="11">
        <v>517.60137495479262</v>
      </c>
      <c r="KC200" s="11">
        <v>501.03818976720146</v>
      </c>
      <c r="KD200" s="11">
        <v>485.15693911889821</v>
      </c>
      <c r="KE200" s="11">
        <v>484.69715392748265</v>
      </c>
      <c r="KF200" s="11">
        <v>495.48276420823237</v>
      </c>
      <c r="KG200" s="11">
        <v>499.94516606549189</v>
      </c>
      <c r="KH200" s="11">
        <v>517.28886067307269</v>
      </c>
      <c r="KI200" s="11">
        <v>520.28002225514615</v>
      </c>
      <c r="KJ200" s="11">
        <v>543.42250847431865</v>
      </c>
      <c r="KK200" s="11">
        <v>547.18606138423957</v>
      </c>
      <c r="KL200" s="23"/>
      <c r="KM200" s="11">
        <f>SMALL(Tabela2[[#This Row],[1]:[285]],1)</f>
        <v>0</v>
      </c>
      <c r="KN200" s="11">
        <f>MATCH(Tabela2[[#This Row],[1° menor]],Tabela2[[#This Row],[1]:[285]],0)</f>
        <v>252</v>
      </c>
      <c r="KO20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0.49999999997806954</v>
      </c>
      <c r="KP200" s="11">
        <f>VLOOKUP(Tabela2[[#This Row],[Shape]],shape!A:D,4,0)+VLOOKUP(Tabela2[[#This Row],[Shape]]+1,shape!A:E,5,0)*Tabela2[[#This Row],[% avanc]]</f>
        <v>7872.8075779218307</v>
      </c>
      <c r="KQ200" s="15">
        <f>Tabela2[[#This Row],[8686,881807]]/Tabela2[[#Headers],[8686,881807]]</f>
        <v>0.90628694540057197</v>
      </c>
      <c r="KR200" s="11">
        <f>Tabela2[[#This Row],[8686,881807]]-KP199</f>
        <v>134.0327072088412</v>
      </c>
      <c r="KS200" s="11">
        <f>(Tabela2[[#This Row],[hora bus]]-H199)*86400</f>
        <v>44.999999832361937</v>
      </c>
      <c r="KT200" s="11">
        <f>Tabela2[[#This Row],[desloc]]/Tabela2[[#This Row],[seconds]]</f>
        <v>2.9785046157367101</v>
      </c>
      <c r="KU200" s="11">
        <f>Tabela2[[#This Row],[spd m/s]]*3.6</f>
        <v>10.722616616652157</v>
      </c>
      <c r="KV200" s="23"/>
      <c r="KW200" s="22">
        <f t="shared" si="54"/>
        <v>0</v>
      </c>
      <c r="KX200" s="23">
        <f t="shared" si="55"/>
        <v>0</v>
      </c>
      <c r="KY200" s="23">
        <f t="shared" si="56"/>
        <v>0</v>
      </c>
      <c r="KZ200" s="23">
        <f t="shared" si="57"/>
        <v>0</v>
      </c>
      <c r="LA200" s="23">
        <f t="shared" si="58"/>
        <v>0</v>
      </c>
      <c r="LB200" s="23">
        <f t="shared" si="59"/>
        <v>0</v>
      </c>
      <c r="LC200" s="23">
        <f t="shared" si="60"/>
        <v>0</v>
      </c>
      <c r="LD200" s="23">
        <f t="shared" si="61"/>
        <v>0</v>
      </c>
      <c r="LE200" s="23">
        <f t="shared" si="62"/>
        <v>7872.8075779218307</v>
      </c>
      <c r="LF200" s="22">
        <f t="shared" si="71"/>
        <v>0</v>
      </c>
      <c r="LG200" s="23">
        <f t="shared" si="63"/>
        <v>0</v>
      </c>
      <c r="LH200" s="23">
        <f t="shared" si="64"/>
        <v>0</v>
      </c>
      <c r="LI200" s="23">
        <f t="shared" si="65"/>
        <v>7872.8075779218307</v>
      </c>
      <c r="LJ200" s="23">
        <f t="shared" si="66"/>
        <v>8544.8116110658502</v>
      </c>
      <c r="LK200" s="23">
        <f t="shared" si="67"/>
        <v>0</v>
      </c>
      <c r="LL200" s="23">
        <f t="shared" si="68"/>
        <v>5</v>
      </c>
      <c r="LM200" s="23">
        <f t="shared" si="69"/>
        <v>0</v>
      </c>
      <c r="LN200" s="23">
        <f t="shared" si="70"/>
        <v>0</v>
      </c>
    </row>
    <row r="201" spans="1:326" x14ac:dyDescent="0.25">
      <c r="A201" s="22">
        <v>209</v>
      </c>
      <c r="B201" s="22">
        <v>1</v>
      </c>
      <c r="C201" s="23" t="s">
        <v>1517</v>
      </c>
      <c r="D201" s="22">
        <v>332</v>
      </c>
      <c r="E201" s="24">
        <v>0.94861111111111107</v>
      </c>
      <c r="F201" s="23" t="s">
        <v>721</v>
      </c>
      <c r="G201" s="23" t="b">
        <v>1</v>
      </c>
      <c r="H201" s="25">
        <v>43538.948611111111</v>
      </c>
      <c r="I201" s="26" t="s">
        <v>206</v>
      </c>
      <c r="J201" s="23" t="s">
        <v>207</v>
      </c>
      <c r="K201" s="11">
        <f>IF(AND(Tabela2[[#This Row],[hora bus]]=H200,Tabela2[[#This Row],[lat bus]]=I200,Tabela2[[#This Row],[lon bus]]=J200),1,0)</f>
        <v>0</v>
      </c>
      <c r="L201" s="23"/>
      <c r="M201" s="11">
        <v>397</v>
      </c>
      <c r="N201" s="11">
        <v>11950.846274450867</v>
      </c>
      <c r="O201" s="11">
        <v>11942.906193656039</v>
      </c>
      <c r="P201" s="11">
        <v>11932.161378169099</v>
      </c>
      <c r="Q201" s="11">
        <v>11872.713800237992</v>
      </c>
      <c r="R201" s="11">
        <v>11790.462351153699</v>
      </c>
      <c r="S201" s="11">
        <v>11775.158414545516</v>
      </c>
      <c r="T201" s="11">
        <v>11755.972752075997</v>
      </c>
      <c r="U201" s="11">
        <v>11743.740680758292</v>
      </c>
      <c r="V201" s="11">
        <v>11726.149103528129</v>
      </c>
      <c r="W201" s="11">
        <v>11712.428792551709</v>
      </c>
      <c r="X201" s="11">
        <v>11699.960091587438</v>
      </c>
      <c r="Y201" s="11">
        <v>11673.499104021226</v>
      </c>
      <c r="Z201" s="11">
        <v>11655.186373852412</v>
      </c>
      <c r="AA201" s="11">
        <v>11630.450831537863</v>
      </c>
      <c r="AB201" s="11">
        <v>11618.774294512441</v>
      </c>
      <c r="AC201" s="11">
        <v>11601.99404613685</v>
      </c>
      <c r="AD201" s="11">
        <v>11577.612371522164</v>
      </c>
      <c r="AE201" s="11">
        <v>11568.658744736318</v>
      </c>
      <c r="AF201" s="11">
        <v>11506.750855213659</v>
      </c>
      <c r="AG201" s="11">
        <v>11484.816621097481</v>
      </c>
      <c r="AH201" s="11">
        <v>11461.645902930271</v>
      </c>
      <c r="AI201" s="11">
        <v>11441.478700037156</v>
      </c>
      <c r="AJ201" s="11">
        <v>11423.072353392423</v>
      </c>
      <c r="AK201" s="11">
        <v>11410.095095951317</v>
      </c>
      <c r="AL201" s="11">
        <v>11386.371968073683</v>
      </c>
      <c r="AM201" s="11">
        <v>11377.90099166767</v>
      </c>
      <c r="AN201" s="11">
        <v>11368.001954396064</v>
      </c>
      <c r="AO201" s="11">
        <v>11364.192649834686</v>
      </c>
      <c r="AP201" s="11">
        <v>11368.426336236784</v>
      </c>
      <c r="AQ201" s="11">
        <v>11378.935097419153</v>
      </c>
      <c r="AR201" s="11">
        <v>11381.789214806373</v>
      </c>
      <c r="AS201" s="11">
        <v>11382.376337906768</v>
      </c>
      <c r="AT201" s="11">
        <v>11395.62623091599</v>
      </c>
      <c r="AU201" s="11">
        <v>11404.139069641598</v>
      </c>
      <c r="AV201" s="11">
        <v>11402.051807458727</v>
      </c>
      <c r="AW201" s="11">
        <v>11408.916937036634</v>
      </c>
      <c r="AX201" s="11">
        <v>11418.46753568938</v>
      </c>
      <c r="AY201" s="11">
        <v>11417.600258966662</v>
      </c>
      <c r="AZ201" s="11">
        <v>11407.487818542306</v>
      </c>
      <c r="BA201" s="11">
        <v>11389.321217087927</v>
      </c>
      <c r="BB201" s="11">
        <v>11351.183037035673</v>
      </c>
      <c r="BC201" s="11">
        <v>11284.161554804345</v>
      </c>
      <c r="BD201" s="11">
        <v>11221.25488660741</v>
      </c>
      <c r="BE201" s="11">
        <v>11206.191849088493</v>
      </c>
      <c r="BF201" s="11">
        <v>11189.613740715808</v>
      </c>
      <c r="BG201" s="11">
        <v>11162.378998264661</v>
      </c>
      <c r="BH201" s="11">
        <v>11157.389405660173</v>
      </c>
      <c r="BI201" s="11">
        <v>11146.563120917897</v>
      </c>
      <c r="BJ201" s="11">
        <v>11126.873493736124</v>
      </c>
      <c r="BK201" s="11">
        <v>11063.551680334986</v>
      </c>
      <c r="BL201" s="11">
        <v>10858.172205123841</v>
      </c>
      <c r="BM201" s="11">
        <v>10760.327096680161</v>
      </c>
      <c r="BN201" s="11">
        <v>10752.384705961866</v>
      </c>
      <c r="BO201" s="11">
        <v>10657.906596599289</v>
      </c>
      <c r="BP201" s="11">
        <v>10662.716624465205</v>
      </c>
      <c r="BQ201" s="11">
        <v>10583.267751289415</v>
      </c>
      <c r="BR201" s="11">
        <v>10513.757789855777</v>
      </c>
      <c r="BS201" s="11">
        <v>10492.631240996412</v>
      </c>
      <c r="BT201" s="11">
        <v>10447.242816870348</v>
      </c>
      <c r="BU201" s="11">
        <v>10400.839302687851</v>
      </c>
      <c r="BV201" s="11">
        <v>10420.269472631875</v>
      </c>
      <c r="BW201" s="11">
        <v>10272.386381020593</v>
      </c>
      <c r="BX201" s="11">
        <v>10167.743030313002</v>
      </c>
      <c r="BY201" s="11">
        <v>10031.308786761092</v>
      </c>
      <c r="BZ201" s="11">
        <v>10002.853565124589</v>
      </c>
      <c r="CA201" s="11">
        <v>9960.7069274734331</v>
      </c>
      <c r="CB201" s="11">
        <v>9897.9914241580482</v>
      </c>
      <c r="CC201" s="11">
        <v>9777.685918168303</v>
      </c>
      <c r="CD201" s="11">
        <v>9684.5018960880097</v>
      </c>
      <c r="CE201" s="11">
        <v>9593.8849784772301</v>
      </c>
      <c r="CF201" s="11">
        <v>9514.0251464956509</v>
      </c>
      <c r="CG201" s="11">
        <v>9326.064659814836</v>
      </c>
      <c r="CH201" s="11">
        <v>9254.7712314537057</v>
      </c>
      <c r="CI201" s="11">
        <v>9069.5766064978161</v>
      </c>
      <c r="CJ201" s="11">
        <v>9001.7154287530029</v>
      </c>
      <c r="CK201" s="11">
        <v>8915.2070462455486</v>
      </c>
      <c r="CL201" s="11">
        <v>8889.5848902401631</v>
      </c>
      <c r="CM201" s="11">
        <v>8843.3731577325598</v>
      </c>
      <c r="CN201" s="11">
        <v>8787.3531833613797</v>
      </c>
      <c r="CO201" s="11">
        <v>8708.7167797355578</v>
      </c>
      <c r="CP201" s="11">
        <v>8659.2614420375612</v>
      </c>
      <c r="CQ201" s="11">
        <v>8470.8025176185329</v>
      </c>
      <c r="CR201" s="11">
        <v>8304.7518947423869</v>
      </c>
      <c r="CS201" s="11">
        <v>8238.1496866706366</v>
      </c>
      <c r="CT201" s="11">
        <v>8212.4458952001114</v>
      </c>
      <c r="CU201" s="11">
        <v>8172.6796830168987</v>
      </c>
      <c r="CV201" s="11">
        <v>8078.5692433607628</v>
      </c>
      <c r="CW201" s="11">
        <v>7958.2454697021694</v>
      </c>
      <c r="CX201" s="11">
        <v>7903.0994287853664</v>
      </c>
      <c r="CY201" s="11">
        <v>7849.4455298521261</v>
      </c>
      <c r="CZ201" s="11">
        <v>7799.8329730349706</v>
      </c>
      <c r="DA201" s="11">
        <v>7747.7852211520703</v>
      </c>
      <c r="DB201" s="11">
        <v>7689.8786871258508</v>
      </c>
      <c r="DC201" s="11">
        <v>7593.8082929313732</v>
      </c>
      <c r="DD201" s="11">
        <v>7581.2066770444471</v>
      </c>
      <c r="DE201" s="11">
        <v>7549.4763928947541</v>
      </c>
      <c r="DF201" s="11">
        <v>7534.1462331501225</v>
      </c>
      <c r="DG201" s="11">
        <v>7479.2058922395881</v>
      </c>
      <c r="DH201" s="11">
        <v>7432.4036809684376</v>
      </c>
      <c r="DI201" s="11">
        <v>7377.5872590359204</v>
      </c>
      <c r="DJ201" s="11">
        <v>7309.4995986993763</v>
      </c>
      <c r="DK201" s="11">
        <v>7045.465759394514</v>
      </c>
      <c r="DL201" s="11">
        <v>7037.5350153542504</v>
      </c>
      <c r="DM201" s="11">
        <v>6998.2524686609595</v>
      </c>
      <c r="DN201" s="11">
        <v>6937.5078702275259</v>
      </c>
      <c r="DO201" s="11">
        <v>6924.4915732373456</v>
      </c>
      <c r="DP201" s="11">
        <v>6865.1347256244517</v>
      </c>
      <c r="DQ201" s="11">
        <v>6870.5249918225772</v>
      </c>
      <c r="DR201" s="11">
        <v>6864.1405777546115</v>
      </c>
      <c r="DS201" s="11">
        <v>6854.76403322231</v>
      </c>
      <c r="DT201" s="11">
        <v>6838.3775332149153</v>
      </c>
      <c r="DU201" s="11">
        <v>6827.4378325979205</v>
      </c>
      <c r="DV201" s="11">
        <v>6815.5246922375591</v>
      </c>
      <c r="DW201" s="11">
        <v>6807.7653112929456</v>
      </c>
      <c r="DX201" s="11">
        <v>6670.4735117987748</v>
      </c>
      <c r="DY201" s="11">
        <v>6676.0196533772259</v>
      </c>
      <c r="DZ201" s="11">
        <v>6642.1668251137262</v>
      </c>
      <c r="EA201" s="11">
        <v>6529.8551309228233</v>
      </c>
      <c r="EB201" s="11">
        <v>6519.3456529193218</v>
      </c>
      <c r="EC201" s="11">
        <v>6350.8097055976978</v>
      </c>
      <c r="ED201" s="11">
        <v>6293.801974223873</v>
      </c>
      <c r="EE201" s="11">
        <v>6060.7180022043976</v>
      </c>
      <c r="EF201" s="11">
        <v>5875.5899304918412</v>
      </c>
      <c r="EG201" s="11">
        <v>5718.6629904079182</v>
      </c>
      <c r="EH201" s="11">
        <v>5599.0010306525546</v>
      </c>
      <c r="EI201" s="11">
        <v>5536.8151017365672</v>
      </c>
      <c r="EJ201" s="11">
        <v>5483.8888093382757</v>
      </c>
      <c r="EK201" s="11">
        <v>5401.8692568723527</v>
      </c>
      <c r="EL201" s="11">
        <v>5390.4156452617854</v>
      </c>
      <c r="EM201" s="11">
        <v>5303.7308271171196</v>
      </c>
      <c r="EN201" s="11">
        <v>5215.8880145863659</v>
      </c>
      <c r="EO201" s="11">
        <v>5175.9774566441711</v>
      </c>
      <c r="EP201" s="11">
        <v>5051.9172241198939</v>
      </c>
      <c r="EQ201" s="11">
        <v>4998.0629798383143</v>
      </c>
      <c r="ER201" s="11">
        <v>4883.6661660937471</v>
      </c>
      <c r="ES201" s="11">
        <v>4840.7152944794698</v>
      </c>
      <c r="ET201" s="11">
        <v>4778.4994336695781</v>
      </c>
      <c r="EU201" s="11">
        <v>4729.8805199546259</v>
      </c>
      <c r="EV201" s="11">
        <v>4674.1867953618548</v>
      </c>
      <c r="EW201" s="11">
        <v>4463.9149129845218</v>
      </c>
      <c r="EX201" s="11">
        <v>4422.5659418203522</v>
      </c>
      <c r="EY201" s="11">
        <v>4284.9130761099723</v>
      </c>
      <c r="EZ201" s="11">
        <v>4166.578779066529</v>
      </c>
      <c r="FA201" s="11">
        <v>4116.2607391458523</v>
      </c>
      <c r="FB201" s="11">
        <v>4086.42966121259</v>
      </c>
      <c r="FC201" s="11">
        <v>4040.4132069199404</v>
      </c>
      <c r="FD201" s="11">
        <v>3932.5674937664076</v>
      </c>
      <c r="FE201" s="11">
        <v>3787.0846747389719</v>
      </c>
      <c r="FF201" s="11">
        <v>3780.9317871205626</v>
      </c>
      <c r="FG201" s="11">
        <v>3743.7196688810945</v>
      </c>
      <c r="FH201" s="11">
        <v>3673.0561763621808</v>
      </c>
      <c r="FI201" s="11">
        <v>3642.6116134176973</v>
      </c>
      <c r="FJ201" s="11">
        <v>3637.4510623769174</v>
      </c>
      <c r="FK201" s="11">
        <v>3632.7009543032796</v>
      </c>
      <c r="FL201" s="11">
        <v>3631.0233074935177</v>
      </c>
      <c r="FM201" s="11">
        <v>3618.1791766434621</v>
      </c>
      <c r="FN201" s="11">
        <v>3629.4204319189366</v>
      </c>
      <c r="FO201" s="11">
        <v>3626.5437093144187</v>
      </c>
      <c r="FP201" s="11">
        <v>3622.4916844144054</v>
      </c>
      <c r="FQ201" s="11">
        <v>3625.3773253379045</v>
      </c>
      <c r="FR201" s="11">
        <v>3602.3144664922024</v>
      </c>
      <c r="FS201" s="11">
        <v>3568.5044700399412</v>
      </c>
      <c r="FT201" s="11">
        <v>3505.9142019908363</v>
      </c>
      <c r="FU201" s="11">
        <v>3402.3855483584448</v>
      </c>
      <c r="FV201" s="11">
        <v>3368.7560976710524</v>
      </c>
      <c r="FW201" s="11">
        <v>3340.4756623271001</v>
      </c>
      <c r="FX201" s="11">
        <v>3310.9670555848261</v>
      </c>
      <c r="FY201" s="11">
        <v>3287.9336209470011</v>
      </c>
      <c r="FZ201" s="11">
        <v>3259.0561483781048</v>
      </c>
      <c r="GA201" s="11">
        <v>3240.1544137647315</v>
      </c>
      <c r="GB201" s="11">
        <v>3215.4517835552665</v>
      </c>
      <c r="GC201" s="11">
        <v>3193.6649986640509</v>
      </c>
      <c r="GD201" s="11">
        <v>3182.2063620400477</v>
      </c>
      <c r="GE201" s="11">
        <v>3172.2177910867154</v>
      </c>
      <c r="GF201" s="11">
        <v>3166.6637212633595</v>
      </c>
      <c r="GG201" s="11">
        <v>3156.390218796997</v>
      </c>
      <c r="GH201" s="11">
        <v>3151.4301862788484</v>
      </c>
      <c r="GI201" s="11">
        <v>3134.1789691872873</v>
      </c>
      <c r="GJ201" s="11">
        <v>3111.5401368344674</v>
      </c>
      <c r="GK201" s="11">
        <v>3085.1566266252999</v>
      </c>
      <c r="GL201" s="11">
        <v>3084.0349178252982</v>
      </c>
      <c r="GM201" s="11">
        <v>3052.30079544714</v>
      </c>
      <c r="GN201" s="11">
        <v>3030.5391920583274</v>
      </c>
      <c r="GO201" s="11">
        <v>2997.4105846419066</v>
      </c>
      <c r="GP201" s="11">
        <v>2912.7712755602884</v>
      </c>
      <c r="GQ201" s="11">
        <v>2774.9764164476819</v>
      </c>
      <c r="GR201" s="11">
        <v>2621.1935655903176</v>
      </c>
      <c r="GS201" s="11">
        <v>2561.458129408998</v>
      </c>
      <c r="GT201" s="11">
        <v>2544.7632789970476</v>
      </c>
      <c r="GU201" s="11">
        <v>2523.7759790599794</v>
      </c>
      <c r="GV201" s="11">
        <v>2506.0631565908561</v>
      </c>
      <c r="GW201" s="11">
        <v>2490.9072249236337</v>
      </c>
      <c r="GX201" s="11">
        <v>2480.3038472045741</v>
      </c>
      <c r="GY201" s="11">
        <v>2408.5616539673292</v>
      </c>
      <c r="GZ201" s="11">
        <v>2468.8374503694736</v>
      </c>
      <c r="HA201" s="11">
        <v>2470.9718240187008</v>
      </c>
      <c r="HB201" s="11">
        <v>2466.7988152111916</v>
      </c>
      <c r="HC201" s="11">
        <v>2463.8770699364918</v>
      </c>
      <c r="HD201" s="11">
        <v>2462.743713868249</v>
      </c>
      <c r="HE201" s="11">
        <v>2442.5437675319804</v>
      </c>
      <c r="HF201" s="11">
        <v>2330.1763414462371</v>
      </c>
      <c r="HG201" s="11">
        <v>2252.8541315792386</v>
      </c>
      <c r="HH201" s="11">
        <v>2174.9412845198704</v>
      </c>
      <c r="HI201" s="11">
        <v>2139.2058832784974</v>
      </c>
      <c r="HJ201" s="11">
        <v>2113.3766484650491</v>
      </c>
      <c r="HK201" s="11">
        <v>2075.7995195304397</v>
      </c>
      <c r="HL201" s="11">
        <v>2048.6218631307165</v>
      </c>
      <c r="HM201" s="11">
        <v>1996.0003171826779</v>
      </c>
      <c r="HN201" s="11">
        <v>1940.1376625014339</v>
      </c>
      <c r="HO201" s="11">
        <v>1905.9002749090566</v>
      </c>
      <c r="HP201" s="11">
        <v>1925.1875858209869</v>
      </c>
      <c r="HQ201" s="11">
        <v>1916.3650979273739</v>
      </c>
      <c r="HR201" s="11">
        <v>1833.0630214794699</v>
      </c>
      <c r="HS201" s="11">
        <v>1852.6194002958646</v>
      </c>
      <c r="HT201" s="11">
        <v>1862.765935786927</v>
      </c>
      <c r="HU201" s="11">
        <v>1826.9478221442155</v>
      </c>
      <c r="HV201" s="11">
        <v>1822.1734885590056</v>
      </c>
      <c r="HW201" s="11">
        <v>1802.5474256054465</v>
      </c>
      <c r="HX201" s="11">
        <v>1775.8177320585335</v>
      </c>
      <c r="HY201" s="11">
        <v>1732.184331050428</v>
      </c>
      <c r="HZ201" s="11">
        <v>1576.1253531306256</v>
      </c>
      <c r="IA201" s="11">
        <v>1431.729674769558</v>
      </c>
      <c r="IB201" s="11">
        <v>1383.8981935697004</v>
      </c>
      <c r="IC201" s="11">
        <v>1331.235560609322</v>
      </c>
      <c r="ID201" s="11">
        <v>1284.4509041706026</v>
      </c>
      <c r="IE201" s="11">
        <v>1230.2911741878061</v>
      </c>
      <c r="IF201" s="11">
        <v>1107.3081058498685</v>
      </c>
      <c r="IG201" s="11">
        <v>1081.3081844716785</v>
      </c>
      <c r="IH201" s="11">
        <v>1039.142886759359</v>
      </c>
      <c r="II201" s="11">
        <v>1002.7773067522475</v>
      </c>
      <c r="IJ201" s="11">
        <v>952.15489645027753</v>
      </c>
      <c r="IK201" s="11">
        <v>913.8443104544682</v>
      </c>
      <c r="IL201" s="11">
        <v>871.42127533410314</v>
      </c>
      <c r="IM201" s="11">
        <v>808.01645157637313</v>
      </c>
      <c r="IN201" s="11">
        <v>670.58630223455134</v>
      </c>
      <c r="IO201" s="11">
        <v>638.17242658504654</v>
      </c>
      <c r="IP201" s="11">
        <v>636.61284229295541</v>
      </c>
      <c r="IQ201" s="11">
        <v>581.16610810440966</v>
      </c>
      <c r="IR201" s="11">
        <v>513.43998236990058</v>
      </c>
      <c r="IS201" s="11">
        <v>474.97134401703215</v>
      </c>
      <c r="IT201" s="11">
        <v>452.5216149235992</v>
      </c>
      <c r="IU201" s="11">
        <v>435.36674452481094</v>
      </c>
      <c r="IV201" s="11">
        <v>429.61562810860181</v>
      </c>
      <c r="IW201" s="11">
        <v>419.14261163967558</v>
      </c>
      <c r="IX201" s="11">
        <v>398.15091481271554</v>
      </c>
      <c r="IY201" s="11">
        <v>357.47614755986513</v>
      </c>
      <c r="IZ201" s="11">
        <v>307.78876688450407</v>
      </c>
      <c r="JA201" s="11">
        <v>216.95457072949105</v>
      </c>
      <c r="JB201" s="11">
        <v>109.80971108771726</v>
      </c>
      <c r="JC201" s="11">
        <v>30.009638154379751</v>
      </c>
      <c r="JD201" s="11">
        <v>8.9852903340489068</v>
      </c>
      <c r="JE201" s="11">
        <v>0</v>
      </c>
      <c r="JF201" s="11">
        <v>8.9595692368070488</v>
      </c>
      <c r="JG201" s="11">
        <v>25.463390623913767</v>
      </c>
      <c r="JH201" s="11">
        <v>106.95400259685415</v>
      </c>
      <c r="JI201" s="11">
        <v>140.53528976224129</v>
      </c>
      <c r="JJ201" s="11">
        <v>149.88128079414963</v>
      </c>
      <c r="JK201" s="11">
        <v>130.07353356909948</v>
      </c>
      <c r="JL201" s="11">
        <v>188.81400963039579</v>
      </c>
      <c r="JM201" s="11">
        <v>191.69782540822052</v>
      </c>
      <c r="JN201" s="11">
        <v>203.34770366495593</v>
      </c>
      <c r="JO201" s="11">
        <v>416.68968638829142</v>
      </c>
      <c r="JP201" s="11">
        <v>565.40492941812909</v>
      </c>
      <c r="JQ201" s="11">
        <v>606.11835492344187</v>
      </c>
      <c r="JR201" s="11">
        <v>631.88973424137032</v>
      </c>
      <c r="JS201" s="11">
        <v>574.02665981004247</v>
      </c>
      <c r="JT201" s="11">
        <v>621.56672356151353</v>
      </c>
      <c r="JU201" s="11">
        <v>660.16690066341289</v>
      </c>
      <c r="JV201" s="11">
        <v>638.66575830603051</v>
      </c>
      <c r="JW201" s="11">
        <v>575.90222740832621</v>
      </c>
      <c r="JX201" s="11">
        <v>563.58513729430206</v>
      </c>
      <c r="JY201" s="11">
        <v>552.65939179299403</v>
      </c>
      <c r="JZ201" s="11">
        <v>537.10130402862001</v>
      </c>
      <c r="KA201" s="11">
        <v>525.47719730203926</v>
      </c>
      <c r="KB201" s="11">
        <v>517.60137495479262</v>
      </c>
      <c r="KC201" s="11">
        <v>501.03818976720146</v>
      </c>
      <c r="KD201" s="11">
        <v>485.15693911889821</v>
      </c>
      <c r="KE201" s="11">
        <v>484.69715392748265</v>
      </c>
      <c r="KF201" s="11">
        <v>495.48276420823237</v>
      </c>
      <c r="KG201" s="11">
        <v>499.94516606549189</v>
      </c>
      <c r="KH201" s="11">
        <v>517.28886067307269</v>
      </c>
      <c r="KI201" s="11">
        <v>520.28002225514615</v>
      </c>
      <c r="KJ201" s="11">
        <v>543.42250847431865</v>
      </c>
      <c r="KK201" s="11">
        <v>547.18606138423957</v>
      </c>
      <c r="KL201" s="23"/>
      <c r="KM201" s="11">
        <f>SMALL(Tabela2[[#This Row],[1]:[285]],1)</f>
        <v>0</v>
      </c>
      <c r="KN201" s="11">
        <f>MATCH(Tabela2[[#This Row],[1° menor]],Tabela2[[#This Row],[1]:[285]],0)</f>
        <v>252</v>
      </c>
      <c r="KO20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0.49999999997806954</v>
      </c>
      <c r="KP201" s="11">
        <f>VLOOKUP(Tabela2[[#This Row],[Shape]],shape!A:D,4,0)+VLOOKUP(Tabela2[[#This Row],[Shape]]+1,shape!A:E,5,0)*Tabela2[[#This Row],[% avanc]]</f>
        <v>7872.8075779218307</v>
      </c>
      <c r="KQ201" s="15">
        <f>Tabela2[[#This Row],[8686,881807]]/Tabela2[[#Headers],[8686,881807]]</f>
        <v>0.90628694540057197</v>
      </c>
      <c r="KR201" s="11">
        <f>Tabela2[[#This Row],[8686,881807]]-KP200</f>
        <v>0</v>
      </c>
      <c r="KS201" s="11">
        <f>(Tabela2[[#This Row],[hora bus]]-H200)*86400</f>
        <v>50.999999977648258</v>
      </c>
      <c r="KT201" s="11">
        <f>Tabela2[[#This Row],[desloc]]/Tabela2[[#This Row],[seconds]]</f>
        <v>0</v>
      </c>
      <c r="KU201" s="11">
        <f>Tabela2[[#This Row],[spd m/s]]*3.6</f>
        <v>0</v>
      </c>
      <c r="KV201" s="23"/>
      <c r="KW201" s="22">
        <f t="shared" si="54"/>
        <v>0</v>
      </c>
      <c r="KX201" s="23">
        <f t="shared" si="55"/>
        <v>0.5</v>
      </c>
      <c r="KY201" s="23">
        <f t="shared" si="56"/>
        <v>0</v>
      </c>
      <c r="KZ201" s="23">
        <f t="shared" si="57"/>
        <v>0</v>
      </c>
      <c r="LA201" s="23">
        <f t="shared" si="58"/>
        <v>0</v>
      </c>
      <c r="LB201" s="23">
        <f t="shared" si="59"/>
        <v>1</v>
      </c>
      <c r="LC201" s="23">
        <f t="shared" si="60"/>
        <v>1</v>
      </c>
      <c r="LD201" s="23">
        <f t="shared" si="61"/>
        <v>0</v>
      </c>
      <c r="LE201" s="23">
        <f t="shared" si="62"/>
        <v>7872.8075779218307</v>
      </c>
      <c r="LF201" s="22">
        <f t="shared" si="71"/>
        <v>0</v>
      </c>
      <c r="LG201" s="23">
        <f t="shared" si="63"/>
        <v>0</v>
      </c>
      <c r="LH201" s="23">
        <f t="shared" si="64"/>
        <v>0</v>
      </c>
      <c r="LI201" s="23">
        <f t="shared" si="65"/>
        <v>7872.8075779218307</v>
      </c>
      <c r="LJ201" s="23">
        <f t="shared" si="66"/>
        <v>8544.8116110658502</v>
      </c>
      <c r="LK201" s="23">
        <f t="shared" si="67"/>
        <v>0</v>
      </c>
      <c r="LL201" s="23">
        <f t="shared" si="68"/>
        <v>4</v>
      </c>
      <c r="LM201" s="23">
        <f t="shared" si="69"/>
        <v>0</v>
      </c>
      <c r="LN201" s="23">
        <f t="shared" si="70"/>
        <v>0</v>
      </c>
    </row>
    <row r="202" spans="1:326" x14ac:dyDescent="0.25">
      <c r="A202" s="22">
        <v>210</v>
      </c>
      <c r="B202" s="22">
        <v>1</v>
      </c>
      <c r="C202" s="23" t="s">
        <v>1518</v>
      </c>
      <c r="D202" s="22">
        <v>332</v>
      </c>
      <c r="E202" s="24">
        <v>0.94861111111111107</v>
      </c>
      <c r="F202" s="23" t="s">
        <v>721</v>
      </c>
      <c r="G202" s="23" t="b">
        <v>1</v>
      </c>
      <c r="H202" s="25">
        <v>43538.94908564815</v>
      </c>
      <c r="I202" s="26" t="s">
        <v>378</v>
      </c>
      <c r="J202" s="23" t="s">
        <v>379</v>
      </c>
      <c r="K202" s="11">
        <f>IF(AND(Tabela2[[#This Row],[hora bus]]=H201,Tabela2[[#This Row],[lat bus]]=I201,Tabela2[[#This Row],[lon bus]]=J201),1,0)</f>
        <v>0</v>
      </c>
      <c r="L202" s="23"/>
      <c r="M202" s="11">
        <v>398</v>
      </c>
      <c r="N202" s="11">
        <v>12165.483840859688</v>
      </c>
      <c r="O202" s="11">
        <v>12157.465561447729</v>
      </c>
      <c r="P202" s="11">
        <v>12146.635281614608</v>
      </c>
      <c r="Q202" s="11">
        <v>12087.19245404586</v>
      </c>
      <c r="R202" s="11">
        <v>12005.450828491787</v>
      </c>
      <c r="S202" s="11">
        <v>11990.684967832836</v>
      </c>
      <c r="T202" s="11">
        <v>11971.609439421258</v>
      </c>
      <c r="U202" s="11">
        <v>11959.401709632351</v>
      </c>
      <c r="V202" s="11">
        <v>11941.762545506244</v>
      </c>
      <c r="W202" s="11">
        <v>11927.943584526085</v>
      </c>
      <c r="X202" s="11">
        <v>11915.359678354331</v>
      </c>
      <c r="Y202" s="11">
        <v>11888.705025139319</v>
      </c>
      <c r="Z202" s="11">
        <v>11870.158952849282</v>
      </c>
      <c r="AA202" s="11">
        <v>11845.263290901848</v>
      </c>
      <c r="AB202" s="11">
        <v>11833.516056348602</v>
      </c>
      <c r="AC202" s="11">
        <v>11816.719452845211</v>
      </c>
      <c r="AD202" s="11">
        <v>11792.444581207767</v>
      </c>
      <c r="AE202" s="11">
        <v>11783.645564855051</v>
      </c>
      <c r="AF202" s="11">
        <v>11722.390789053976</v>
      </c>
      <c r="AG202" s="11">
        <v>11701.404319529145</v>
      </c>
      <c r="AH202" s="11">
        <v>11678.773689446123</v>
      </c>
      <c r="AI202" s="11">
        <v>11658.969497537541</v>
      </c>
      <c r="AJ202" s="11">
        <v>11640.855186220349</v>
      </c>
      <c r="AK202" s="11">
        <v>11628.112197465314</v>
      </c>
      <c r="AL202" s="11">
        <v>11604.654391074731</v>
      </c>
      <c r="AM202" s="11">
        <v>11596.438421761559</v>
      </c>
      <c r="AN202" s="11">
        <v>11586.804061083789</v>
      </c>
      <c r="AO202" s="11">
        <v>11583.400335182747</v>
      </c>
      <c r="AP202" s="11">
        <v>11588.096020502242</v>
      </c>
      <c r="AQ202" s="11">
        <v>11598.9432809394</v>
      </c>
      <c r="AR202" s="11">
        <v>11602.026052419576</v>
      </c>
      <c r="AS202" s="11">
        <v>11602.98661020597</v>
      </c>
      <c r="AT202" s="11">
        <v>11616.639137556644</v>
      </c>
      <c r="AU202" s="11">
        <v>11625.380192593278</v>
      </c>
      <c r="AV202" s="11">
        <v>11623.64013270252</v>
      </c>
      <c r="AW202" s="11">
        <v>11631.138377878544</v>
      </c>
      <c r="AX202" s="11">
        <v>11641.371621937717</v>
      </c>
      <c r="AY202" s="11">
        <v>11641.104240363291</v>
      </c>
      <c r="AZ202" s="11">
        <v>11631.561862042834</v>
      </c>
      <c r="BA202" s="11">
        <v>11613.993201917387</v>
      </c>
      <c r="BB202" s="11">
        <v>11576.57802108875</v>
      </c>
      <c r="BC202" s="11">
        <v>11510.172400740725</v>
      </c>
      <c r="BD202" s="11">
        <v>11447.817930844983</v>
      </c>
      <c r="BE202" s="11">
        <v>11433.299224573</v>
      </c>
      <c r="BF202" s="11">
        <v>11417.18614784656</v>
      </c>
      <c r="BG202" s="11">
        <v>11390.678277981298</v>
      </c>
      <c r="BH202" s="11">
        <v>11386.40248100339</v>
      </c>
      <c r="BI202" s="11">
        <v>11376.057876389656</v>
      </c>
      <c r="BJ202" s="11">
        <v>11356.894550378585</v>
      </c>
      <c r="BK202" s="11">
        <v>11294.56554602343</v>
      </c>
      <c r="BL202" s="11">
        <v>11092.159212279978</v>
      </c>
      <c r="BM202" s="11">
        <v>10998.190469211157</v>
      </c>
      <c r="BN202" s="11">
        <v>10992.319730633941</v>
      </c>
      <c r="BO202" s="11">
        <v>10899.45282282725</v>
      </c>
      <c r="BP202" s="11">
        <v>10905.608627705207</v>
      </c>
      <c r="BQ202" s="11">
        <v>10827.221053021201</v>
      </c>
      <c r="BR202" s="11">
        <v>10759.388031891427</v>
      </c>
      <c r="BS202" s="11">
        <v>10739.367816173182</v>
      </c>
      <c r="BT202" s="11">
        <v>10694.525183419231</v>
      </c>
      <c r="BU202" s="11">
        <v>10649.633287111055</v>
      </c>
      <c r="BV202" s="11">
        <v>10671.500951515585</v>
      </c>
      <c r="BW202" s="11">
        <v>10523.992923064206</v>
      </c>
      <c r="BX202" s="11">
        <v>10418.004228396123</v>
      </c>
      <c r="BY202" s="11">
        <v>10280.353754249378</v>
      </c>
      <c r="BZ202" s="11">
        <v>10250.991870660409</v>
      </c>
      <c r="CA202" s="11">
        <v>10208.658117774172</v>
      </c>
      <c r="CB202" s="11">
        <v>10146.036274155711</v>
      </c>
      <c r="CC202" s="11">
        <v>10026.008135371691</v>
      </c>
      <c r="CD202" s="11">
        <v>9933.2374927465844</v>
      </c>
      <c r="CE202" s="11">
        <v>9843.1648480260028</v>
      </c>
      <c r="CF202" s="11">
        <v>9763.9644551727233</v>
      </c>
      <c r="CG202" s="11">
        <v>9577.0663807744131</v>
      </c>
      <c r="CH202" s="11">
        <v>9506.7966245243551</v>
      </c>
      <c r="CI202" s="11">
        <v>9322.6541217758731</v>
      </c>
      <c r="CJ202" s="11">
        <v>9255.8795148845056</v>
      </c>
      <c r="CK202" s="11">
        <v>9169.9965635783574</v>
      </c>
      <c r="CL202" s="11">
        <v>9144.8013958502233</v>
      </c>
      <c r="CM202" s="11">
        <v>9098.9225681431017</v>
      </c>
      <c r="CN202" s="11">
        <v>9043.3554627730682</v>
      </c>
      <c r="CO202" s="11">
        <v>8965.2582392290969</v>
      </c>
      <c r="CP202" s="11">
        <v>8916.3508333242444</v>
      </c>
      <c r="CQ202" s="11">
        <v>8729.0448279097654</v>
      </c>
      <c r="CR202" s="11">
        <v>8564.7399721439579</v>
      </c>
      <c r="CS202" s="11">
        <v>8499.2796631395668</v>
      </c>
      <c r="CT202" s="11">
        <v>8474.0009532633212</v>
      </c>
      <c r="CU202" s="11">
        <v>8434.5235468059818</v>
      </c>
      <c r="CV202" s="11">
        <v>8341.0594793673117</v>
      </c>
      <c r="CW202" s="11">
        <v>8221.8227708015984</v>
      </c>
      <c r="CX202" s="11">
        <v>8167.5850319854162</v>
      </c>
      <c r="CY202" s="11">
        <v>8114.482813158219</v>
      </c>
      <c r="CZ202" s="11">
        <v>8065.2611972695449</v>
      </c>
      <c r="DA202" s="11">
        <v>8013.4584355425095</v>
      </c>
      <c r="DB202" s="11">
        <v>7955.6155174685355</v>
      </c>
      <c r="DC202" s="11">
        <v>7859.3944662879749</v>
      </c>
      <c r="DD202" s="11">
        <v>7846.6748918100157</v>
      </c>
      <c r="DE202" s="11">
        <v>7814.9060770685328</v>
      </c>
      <c r="DF202" s="11">
        <v>7799.493687072445</v>
      </c>
      <c r="DG202" s="11">
        <v>7744.2856854618258</v>
      </c>
      <c r="DH202" s="11">
        <v>7696.8429204320491</v>
      </c>
      <c r="DI202" s="11">
        <v>7641.1657252644109</v>
      </c>
      <c r="DJ202" s="11">
        <v>7573.7927939018737</v>
      </c>
      <c r="DK202" s="11">
        <v>7315.5019112210975</v>
      </c>
      <c r="DL202" s="11">
        <v>7313.7025740373692</v>
      </c>
      <c r="DM202" s="11">
        <v>7276.9116187588415</v>
      </c>
      <c r="DN202" s="11">
        <v>7218.0745449750211</v>
      </c>
      <c r="DO202" s="11">
        <v>7206.4093651827052</v>
      </c>
      <c r="DP202" s="11">
        <v>7148.3940262001033</v>
      </c>
      <c r="DQ202" s="11">
        <v>7154.8810803235492</v>
      </c>
      <c r="DR202" s="11">
        <v>7148.7651830905806</v>
      </c>
      <c r="DS202" s="11">
        <v>7139.627515486397</v>
      </c>
      <c r="DT202" s="11">
        <v>7123.3345958805421</v>
      </c>
      <c r="DU202" s="11">
        <v>7112.2719409315432</v>
      </c>
      <c r="DV202" s="11">
        <v>7100.1149367308681</v>
      </c>
      <c r="DW202" s="11">
        <v>7091.9823886660561</v>
      </c>
      <c r="DX202" s="11">
        <v>6952.6990974488599</v>
      </c>
      <c r="DY202" s="11">
        <v>6956.1779781428404</v>
      </c>
      <c r="DZ202" s="11">
        <v>6921.5692549186288</v>
      </c>
      <c r="EA202" s="11">
        <v>6810.1974686137573</v>
      </c>
      <c r="EB202" s="11">
        <v>6801.3572964386967</v>
      </c>
      <c r="EC202" s="11">
        <v>6634.571889974668</v>
      </c>
      <c r="ED202" s="11">
        <v>6579.6877159388287</v>
      </c>
      <c r="EE202" s="11">
        <v>6347.5578439918954</v>
      </c>
      <c r="EF202" s="11">
        <v>6163.0304025054265</v>
      </c>
      <c r="EG202" s="11">
        <v>6006.647067062253</v>
      </c>
      <c r="EH202" s="11">
        <v>5887.5659980447745</v>
      </c>
      <c r="EI202" s="11">
        <v>5825.9795205654136</v>
      </c>
      <c r="EJ202" s="11">
        <v>5773.7383728985833</v>
      </c>
      <c r="EK202" s="11">
        <v>5691.8432719386892</v>
      </c>
      <c r="EL202" s="11">
        <v>5680.0918610081044</v>
      </c>
      <c r="EM202" s="11">
        <v>5593.3096995365613</v>
      </c>
      <c r="EN202" s="11">
        <v>5505.8857184805229</v>
      </c>
      <c r="EO202" s="11">
        <v>5466.8731450709101</v>
      </c>
      <c r="EP202" s="11">
        <v>5344.5910149262781</v>
      </c>
      <c r="EQ202" s="11">
        <v>5292.9165265455749</v>
      </c>
      <c r="ER202" s="11">
        <v>5180.7310347549674</v>
      </c>
      <c r="ES202" s="11">
        <v>5139.8334842922441</v>
      </c>
      <c r="ET202" s="11">
        <v>5079.0072246291929</v>
      </c>
      <c r="EU202" s="11">
        <v>5031.8019228922058</v>
      </c>
      <c r="EV202" s="11">
        <v>4977.5147007032192</v>
      </c>
      <c r="EW202" s="11">
        <v>4770.5340664772384</v>
      </c>
      <c r="EX202" s="11">
        <v>4732.586469036476</v>
      </c>
      <c r="EY202" s="11">
        <v>4597.547787008556</v>
      </c>
      <c r="EZ202" s="11">
        <v>4482.6380394427015</v>
      </c>
      <c r="FA202" s="11">
        <v>4434.6533597036678</v>
      </c>
      <c r="FB202" s="11">
        <v>4405.8159794467356</v>
      </c>
      <c r="FC202" s="11">
        <v>4360.5551722388727</v>
      </c>
      <c r="FD202" s="11">
        <v>4254.0943911695813</v>
      </c>
      <c r="FE202" s="11">
        <v>4110.8248325317973</v>
      </c>
      <c r="FF202" s="11">
        <v>4106.117820892583</v>
      </c>
      <c r="FG202" s="11">
        <v>4069.429140700468</v>
      </c>
      <c r="FH202" s="11">
        <v>3999.6314795207254</v>
      </c>
      <c r="FI202" s="11">
        <v>3970.1229236798936</v>
      </c>
      <c r="FJ202" s="11">
        <v>3965.5717247821253</v>
      </c>
      <c r="FK202" s="11">
        <v>3961.2173853700692</v>
      </c>
      <c r="FL202" s="11">
        <v>3959.8923046101654</v>
      </c>
      <c r="FM202" s="11">
        <v>3947.6597780540396</v>
      </c>
      <c r="FN202" s="11">
        <v>3959.6206525055341</v>
      </c>
      <c r="FO202" s="11">
        <v>3957.287659159917</v>
      </c>
      <c r="FP202" s="11">
        <v>3953.7711754355928</v>
      </c>
      <c r="FQ202" s="11">
        <v>3957.0486138608162</v>
      </c>
      <c r="FR202" s="11">
        <v>3934.524159323078</v>
      </c>
      <c r="FS202" s="11">
        <v>3901.6469260375297</v>
      </c>
      <c r="FT202" s="11">
        <v>3840.1983914840534</v>
      </c>
      <c r="FU202" s="11">
        <v>3737.9286398952509</v>
      </c>
      <c r="FV202" s="11">
        <v>3705.0329440098089</v>
      </c>
      <c r="FW202" s="11">
        <v>3676.8514575413524</v>
      </c>
      <c r="FX202" s="11">
        <v>3647.3600437208233</v>
      </c>
      <c r="FY202" s="11">
        <v>3624.3577698323948</v>
      </c>
      <c r="FZ202" s="11">
        <v>3595.5728751999914</v>
      </c>
      <c r="GA202" s="11">
        <v>3576.8163257768379</v>
      </c>
      <c r="GB202" s="11">
        <v>3552.3016343729728</v>
      </c>
      <c r="GC202" s="11">
        <v>3530.7639444444908</v>
      </c>
      <c r="GD202" s="11">
        <v>3519.5328423473466</v>
      </c>
      <c r="GE202" s="11">
        <v>3509.7093477731769</v>
      </c>
      <c r="GF202" s="11">
        <v>3504.2743966282874</v>
      </c>
      <c r="GG202" s="11">
        <v>3494.0714670670768</v>
      </c>
      <c r="GH202" s="11">
        <v>3489.1474343623081</v>
      </c>
      <c r="GI202" s="11">
        <v>3471.9214079913754</v>
      </c>
      <c r="GJ202" s="11">
        <v>3449.2876888618002</v>
      </c>
      <c r="GK202" s="11">
        <v>3422.8445657712846</v>
      </c>
      <c r="GL202" s="11">
        <v>3421.6671263666894</v>
      </c>
      <c r="GM202" s="11">
        <v>3389.846941160969</v>
      </c>
      <c r="GN202" s="11">
        <v>3367.9664955131861</v>
      </c>
      <c r="GO202" s="11">
        <v>3334.7779787745812</v>
      </c>
      <c r="GP202" s="11">
        <v>3250.137444968725</v>
      </c>
      <c r="GQ202" s="11">
        <v>3112.5628491881507</v>
      </c>
      <c r="GR202" s="11">
        <v>2959.2089031919536</v>
      </c>
      <c r="GS202" s="11">
        <v>2899.7768871722419</v>
      </c>
      <c r="GT202" s="11">
        <v>2883.1754485945917</v>
      </c>
      <c r="GU202" s="11">
        <v>2862.2407723196466</v>
      </c>
      <c r="GV202" s="11">
        <v>2844.5928518394903</v>
      </c>
      <c r="GW202" s="11">
        <v>2829.4903217919232</v>
      </c>
      <c r="GX202" s="11">
        <v>2818.9167043712537</v>
      </c>
      <c r="GY202" s="11">
        <v>2746.9053500125319</v>
      </c>
      <c r="GZ202" s="11">
        <v>2806.8164245780472</v>
      </c>
      <c r="HA202" s="11">
        <v>2808.7927850980232</v>
      </c>
      <c r="HB202" s="11">
        <v>2804.4770153667714</v>
      </c>
      <c r="HC202" s="11">
        <v>2801.4235619942947</v>
      </c>
      <c r="HD202" s="11">
        <v>2800.1899182019479</v>
      </c>
      <c r="HE202" s="11">
        <v>2779.7475484638976</v>
      </c>
      <c r="HF202" s="11">
        <v>2667.3238583373509</v>
      </c>
      <c r="HG202" s="11">
        <v>2590.3278631969756</v>
      </c>
      <c r="HH202" s="11">
        <v>2512.7815061460524</v>
      </c>
      <c r="HI202" s="11">
        <v>2477.3104624100692</v>
      </c>
      <c r="HJ202" s="11">
        <v>2451.6149864415343</v>
      </c>
      <c r="HK202" s="11">
        <v>2414.1771053219722</v>
      </c>
      <c r="HL202" s="11">
        <v>2387.1439064776077</v>
      </c>
      <c r="HM202" s="11">
        <v>2334.5700253314512</v>
      </c>
      <c r="HN202" s="11">
        <v>2278.3158969988108</v>
      </c>
      <c r="HO202" s="11">
        <v>2242.952688014901</v>
      </c>
      <c r="HP202" s="11">
        <v>2261.2856110935113</v>
      </c>
      <c r="HQ202" s="11">
        <v>2252.0032728900687</v>
      </c>
      <c r="HR202" s="11">
        <v>2166.5154787319298</v>
      </c>
      <c r="HS202" s="11">
        <v>2183.2203431044986</v>
      </c>
      <c r="HT202" s="11">
        <v>2192.154324161716</v>
      </c>
      <c r="HU202" s="11">
        <v>2154.6892355553191</v>
      </c>
      <c r="HV202" s="11">
        <v>2147.7483588717187</v>
      </c>
      <c r="HW202" s="11">
        <v>2126.672606979635</v>
      </c>
      <c r="HX202" s="11">
        <v>2098.7029449730844</v>
      </c>
      <c r="HY202" s="11">
        <v>2053.7628490981137</v>
      </c>
      <c r="HZ202" s="11">
        <v>1895.2345075148689</v>
      </c>
      <c r="IA202" s="11">
        <v>1746.6305550178472</v>
      </c>
      <c r="IB202" s="11">
        <v>1695.400852377983</v>
      </c>
      <c r="IC202" s="11">
        <v>1640.6608593686312</v>
      </c>
      <c r="ID202" s="11">
        <v>1591.627073989948</v>
      </c>
      <c r="IE202" s="11">
        <v>1535.0410047705418</v>
      </c>
      <c r="IF202" s="11">
        <v>1407.2950956937352</v>
      </c>
      <c r="IG202" s="11">
        <v>1377.0284835722312</v>
      </c>
      <c r="IH202" s="11">
        <v>1333.2603849745551</v>
      </c>
      <c r="II202" s="11">
        <v>1295.5681638417745</v>
      </c>
      <c r="IJ202" s="11">
        <v>1244.2701964803136</v>
      </c>
      <c r="IK202" s="11">
        <v>1206.3983449259897</v>
      </c>
      <c r="IL202" s="11">
        <v>1164.9612888078375</v>
      </c>
      <c r="IM202" s="11">
        <v>1102.916305132391</v>
      </c>
      <c r="IN202" s="11">
        <v>968.5887575354177</v>
      </c>
      <c r="IO202" s="11">
        <v>938.42803440565069</v>
      </c>
      <c r="IP202" s="11">
        <v>936.97410518573588</v>
      </c>
      <c r="IQ202" s="11">
        <v>881.21287233939347</v>
      </c>
      <c r="IR202" s="11">
        <v>812.06686687378908</v>
      </c>
      <c r="IS202" s="11">
        <v>771.85842763422988</v>
      </c>
      <c r="IT202" s="11">
        <v>748.54086158742575</v>
      </c>
      <c r="IU202" s="11">
        <v>730.868583484385</v>
      </c>
      <c r="IV202" s="11">
        <v>724.74051795435514</v>
      </c>
      <c r="IW202" s="11">
        <v>714.09094876525251</v>
      </c>
      <c r="IX202" s="11">
        <v>693.02489291392089</v>
      </c>
      <c r="IY202" s="11">
        <v>652.52938248653936</v>
      </c>
      <c r="IZ202" s="11">
        <v>603.04403878904122</v>
      </c>
      <c r="JA202" s="11">
        <v>512.63172678757564</v>
      </c>
      <c r="JB202" s="11">
        <v>408.60384651343963</v>
      </c>
      <c r="JC202" s="11">
        <v>340.47593305209449</v>
      </c>
      <c r="JD202" s="11">
        <v>334.6419244921313</v>
      </c>
      <c r="JE202" s="11">
        <v>329.71674032833147</v>
      </c>
      <c r="JF202" s="11">
        <v>328.30840705146062</v>
      </c>
      <c r="JG202" s="11">
        <v>283.30795346095397</v>
      </c>
      <c r="JH202" s="11">
        <v>270.00950256850092</v>
      </c>
      <c r="JI202" s="11">
        <v>251.35630039452758</v>
      </c>
      <c r="JJ202" s="11">
        <v>247.52812616942424</v>
      </c>
      <c r="JK202" s="11">
        <v>166.79029807577203</v>
      </c>
      <c r="JL202" s="11">
        <v>161.99324257377995</v>
      </c>
      <c r="JM202" s="11">
        <v>139.84303641721152</v>
      </c>
      <c r="JN202" s="11">
        <v>1.9396395600779215E-10</v>
      </c>
      <c r="JO202" s="11">
        <v>83.911267633591763</v>
      </c>
      <c r="JP202" s="11">
        <v>234.64795422117348</v>
      </c>
      <c r="JQ202" s="11">
        <v>274.65774534712932</v>
      </c>
      <c r="JR202" s="11">
        <v>296.5517981337926</v>
      </c>
      <c r="JS202" s="11">
        <v>246.10124514026171</v>
      </c>
      <c r="JT202" s="11">
        <v>318.54695364713689</v>
      </c>
      <c r="JU202" s="11">
        <v>370.18268727311488</v>
      </c>
      <c r="JV202" s="11">
        <v>345.70498865481181</v>
      </c>
      <c r="JW202" s="11">
        <v>294.04609123483294</v>
      </c>
      <c r="JX202" s="11">
        <v>300.45984152895477</v>
      </c>
      <c r="JY202" s="11">
        <v>299.88916506849188</v>
      </c>
      <c r="JZ202" s="11">
        <v>294.7122828654243</v>
      </c>
      <c r="KA202" s="11">
        <v>294.3557758222417</v>
      </c>
      <c r="KB202" s="11">
        <v>295.93532087374842</v>
      </c>
      <c r="KC202" s="11">
        <v>291.35724300794408</v>
      </c>
      <c r="KD202" s="11">
        <v>280.77091237121999</v>
      </c>
      <c r="KE202" s="11">
        <v>272.38859279159561</v>
      </c>
      <c r="KF202" s="11">
        <v>274.43844887245297</v>
      </c>
      <c r="KG202" s="11">
        <v>268.53490072060811</v>
      </c>
      <c r="KH202" s="11">
        <v>276.31616346134734</v>
      </c>
      <c r="KI202" s="11">
        <v>269.2778062079928</v>
      </c>
      <c r="KJ202" s="11">
        <v>283.6291421621097</v>
      </c>
      <c r="KK202" s="11">
        <v>284.56103703323316</v>
      </c>
      <c r="KL202" s="23"/>
      <c r="KM202" s="11">
        <f>SMALL(Tabela2[[#This Row],[1]:[285]],1)</f>
        <v>1.9396395600779215E-10</v>
      </c>
      <c r="KN202" s="11">
        <f>MATCH(Tabela2[[#This Row],[1° menor]],Tabela2[[#This Row],[1]:[285]],0)</f>
        <v>261</v>
      </c>
      <c r="KO20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0.62500008235758464</v>
      </c>
      <c r="KP202" s="11">
        <f>VLOOKUP(Tabela2[[#This Row],[Shape]],shape!A:D,4,0)+VLOOKUP(Tabela2[[#This Row],[Shape]]+1,shape!A:E,5,0)*Tabela2[[#This Row],[% avanc]]</f>
        <v>8135.9196838750813</v>
      </c>
      <c r="KQ202" s="15">
        <f>Tabela2[[#This Row],[8686,881807]]/Tabela2[[#Headers],[8686,881807]]</f>
        <v>0.93657538627025572</v>
      </c>
      <c r="KR202" s="11">
        <f>Tabela2[[#This Row],[8686,881807]]-KP201</f>
        <v>263.11210595325065</v>
      </c>
      <c r="KS202" s="11">
        <f>(Tabela2[[#This Row],[hora bus]]-H201)*86400</f>
        <v>41.000000154599547</v>
      </c>
      <c r="KT202" s="11">
        <f>Tabela2[[#This Row],[desloc]]/Tabela2[[#This Row],[seconds]]</f>
        <v>6.4173684136860585</v>
      </c>
      <c r="KU202" s="11">
        <f>Tabela2[[#This Row],[spd m/s]]*3.6</f>
        <v>23.102526289269811</v>
      </c>
      <c r="KV202" s="23"/>
      <c r="KW202" s="22">
        <f t="shared" si="54"/>
        <v>0</v>
      </c>
      <c r="KX202" s="23">
        <f t="shared" si="55"/>
        <v>0</v>
      </c>
      <c r="KY202" s="23">
        <f t="shared" si="56"/>
        <v>0</v>
      </c>
      <c r="KZ202" s="23">
        <f t="shared" si="57"/>
        <v>0</v>
      </c>
      <c r="LA202" s="23">
        <f t="shared" si="58"/>
        <v>0</v>
      </c>
      <c r="LB202" s="23">
        <f t="shared" si="59"/>
        <v>0</v>
      </c>
      <c r="LC202" s="23">
        <f t="shared" si="60"/>
        <v>0</v>
      </c>
      <c r="LD202" s="23">
        <f t="shared" si="61"/>
        <v>0</v>
      </c>
      <c r="LE202" s="23">
        <f t="shared" si="62"/>
        <v>8135.9196838750813</v>
      </c>
      <c r="LF202" s="22">
        <f t="shared" si="71"/>
        <v>0</v>
      </c>
      <c r="LG202" s="23">
        <f t="shared" si="63"/>
        <v>0</v>
      </c>
      <c r="LH202" s="23">
        <f t="shared" si="64"/>
        <v>0</v>
      </c>
      <c r="LI202" s="23">
        <f t="shared" si="65"/>
        <v>8135.9196838750813</v>
      </c>
      <c r="LJ202" s="23">
        <f t="shared" si="66"/>
        <v>8544.8116110658502</v>
      </c>
      <c r="LK202" s="23">
        <f t="shared" si="67"/>
        <v>0</v>
      </c>
      <c r="LL202" s="23">
        <f t="shared" si="68"/>
        <v>3</v>
      </c>
      <c r="LM202" s="23">
        <f t="shared" si="69"/>
        <v>0</v>
      </c>
      <c r="LN202" s="23">
        <f t="shared" si="70"/>
        <v>0</v>
      </c>
    </row>
    <row r="203" spans="1:326" x14ac:dyDescent="0.25">
      <c r="A203" s="22">
        <v>212</v>
      </c>
      <c r="B203" s="22">
        <v>1</v>
      </c>
      <c r="C203" s="23" t="s">
        <v>1520</v>
      </c>
      <c r="D203" s="22">
        <v>332</v>
      </c>
      <c r="E203" s="24">
        <v>0.94930555555555551</v>
      </c>
      <c r="F203" s="23" t="s">
        <v>721</v>
      </c>
      <c r="G203" s="23" t="b">
        <v>1</v>
      </c>
      <c r="H203" s="25">
        <v>43538.949814814812</v>
      </c>
      <c r="I203" s="26" t="s">
        <v>178</v>
      </c>
      <c r="J203" s="23" t="s">
        <v>179</v>
      </c>
      <c r="K203" s="11">
        <f>IF(AND(Tabela2[[#This Row],[hora bus]]=H202,Tabela2[[#This Row],[lat bus]]=I202,Tabela2[[#This Row],[lon bus]]=J202),1,0)</f>
        <v>0</v>
      </c>
      <c r="L203" s="23"/>
      <c r="M203" s="11">
        <v>401</v>
      </c>
      <c r="N203" s="11">
        <v>12398.643558936616</v>
      </c>
      <c r="O203" s="11">
        <v>12390.56335188794</v>
      </c>
      <c r="P203" s="11">
        <v>12379.665475064552</v>
      </c>
      <c r="Q203" s="11">
        <v>12320.239327163265</v>
      </c>
      <c r="R203" s="11">
        <v>12238.945512127719</v>
      </c>
      <c r="S203" s="11">
        <v>12224.643611782833</v>
      </c>
      <c r="T203" s="11">
        <v>12205.666604422322</v>
      </c>
      <c r="U203" s="11">
        <v>12193.484928485461</v>
      </c>
      <c r="V203" s="11">
        <v>12175.811788409446</v>
      </c>
      <c r="W203" s="11">
        <v>12161.916762592562</v>
      </c>
      <c r="X203" s="11">
        <v>12149.242161722354</v>
      </c>
      <c r="Y203" s="11">
        <v>12122.434054285288</v>
      </c>
      <c r="Z203" s="11">
        <v>12103.702829822823</v>
      </c>
      <c r="AA203" s="11">
        <v>12078.682719175575</v>
      </c>
      <c r="AB203" s="11">
        <v>12066.883929655385</v>
      </c>
      <c r="AC203" s="11">
        <v>12050.079210830285</v>
      </c>
      <c r="AD203" s="11">
        <v>12025.900487410927</v>
      </c>
      <c r="AE203" s="11">
        <v>12017.235893254538</v>
      </c>
      <c r="AF203" s="11">
        <v>11956.533451195426</v>
      </c>
      <c r="AG203" s="11">
        <v>11936.346357934763</v>
      </c>
      <c r="AH203" s="11">
        <v>11914.172748745081</v>
      </c>
      <c r="AI203" s="11">
        <v>11894.67773588897</v>
      </c>
      <c r="AJ203" s="11">
        <v>11876.812296675447</v>
      </c>
      <c r="AK203" s="11">
        <v>11864.268971187368</v>
      </c>
      <c r="AL203" s="11">
        <v>11841.037200460647</v>
      </c>
      <c r="AM203" s="11">
        <v>11833.037890104544</v>
      </c>
      <c r="AN203" s="11">
        <v>11823.62488404388</v>
      </c>
      <c r="AO203" s="11">
        <v>11820.556448899019</v>
      </c>
      <c r="AP203" s="11">
        <v>11825.631419322674</v>
      </c>
      <c r="AQ203" s="11">
        <v>11836.755988097642</v>
      </c>
      <c r="AR203" s="11">
        <v>11840.025867308761</v>
      </c>
      <c r="AS203" s="11">
        <v>11841.291437210857</v>
      </c>
      <c r="AT203" s="11">
        <v>11855.272558965609</v>
      </c>
      <c r="AU203" s="11">
        <v>11864.199731130619</v>
      </c>
      <c r="AV203" s="11">
        <v>11862.742754740011</v>
      </c>
      <c r="AW203" s="11">
        <v>11870.75812013327</v>
      </c>
      <c r="AX203" s="11">
        <v>11881.550306147194</v>
      </c>
      <c r="AY203" s="11">
        <v>11881.776806797758</v>
      </c>
      <c r="AZ203" s="11">
        <v>11872.706180638492</v>
      </c>
      <c r="BA203" s="11">
        <v>11855.633923138941</v>
      </c>
      <c r="BB203" s="11">
        <v>11818.822270799712</v>
      </c>
      <c r="BC203" s="11">
        <v>11752.941749629656</v>
      </c>
      <c r="BD203" s="11">
        <v>11691.063877015093</v>
      </c>
      <c r="BE203" s="11">
        <v>11677.004437185889</v>
      </c>
      <c r="BF203" s="11">
        <v>11661.276892739557</v>
      </c>
      <c r="BG203" s="11">
        <v>11635.369631297879</v>
      </c>
      <c r="BH203" s="11">
        <v>11631.682659513079</v>
      </c>
      <c r="BI203" s="11">
        <v>11621.735324394816</v>
      </c>
      <c r="BJ203" s="11">
        <v>11603.006928150297</v>
      </c>
      <c r="BK203" s="11">
        <v>11541.500422088051</v>
      </c>
      <c r="BL203" s="11">
        <v>11341.549996867534</v>
      </c>
      <c r="BM203" s="11">
        <v>11250.771130908457</v>
      </c>
      <c r="BN203" s="11">
        <v>11246.597797802422</v>
      </c>
      <c r="BO203" s="11">
        <v>11155.046454116404</v>
      </c>
      <c r="BP203" s="11">
        <v>11162.300340369869</v>
      </c>
      <c r="BQ203" s="11">
        <v>11084.777433753778</v>
      </c>
      <c r="BR203" s="11">
        <v>11018.309928637873</v>
      </c>
      <c r="BS203" s="11">
        <v>10999.191402112574</v>
      </c>
      <c r="BT203" s="11">
        <v>10954.797737799385</v>
      </c>
      <c r="BU203" s="11">
        <v>10911.114042144352</v>
      </c>
      <c r="BV203" s="11">
        <v>10934.912235583213</v>
      </c>
      <c r="BW203" s="11">
        <v>10787.73346648195</v>
      </c>
      <c r="BX203" s="11">
        <v>10680.730786355627</v>
      </c>
      <c r="BY203" s="11">
        <v>10542.157586526015</v>
      </c>
      <c r="BZ203" s="11">
        <v>10512.105874843461</v>
      </c>
      <c r="CA203" s="11">
        <v>10469.637793403288</v>
      </c>
      <c r="CB203" s="11">
        <v>10407.110422807349</v>
      </c>
      <c r="CC203" s="11">
        <v>10287.336982415967</v>
      </c>
      <c r="CD203" s="11">
        <v>10194.935009510058</v>
      </c>
      <c r="CE203" s="11">
        <v>10105.328909258829</v>
      </c>
      <c r="CF203" s="11">
        <v>10026.683512331301</v>
      </c>
      <c r="CG203" s="11">
        <v>9840.6770101644979</v>
      </c>
      <c r="CH203" s="11">
        <v>9771.26657161408</v>
      </c>
      <c r="CI203" s="11">
        <v>9588.0034428512026</v>
      </c>
      <c r="CJ203" s="11">
        <v>9522.133862436669</v>
      </c>
      <c r="CK203" s="11">
        <v>9436.7736983606701</v>
      </c>
      <c r="CL203" s="11">
        <v>9411.9364608028518</v>
      </c>
      <c r="CM203" s="11">
        <v>9366.3330054278122</v>
      </c>
      <c r="CN203" s="11">
        <v>9311.1411000063927</v>
      </c>
      <c r="CO203" s="11">
        <v>9233.4931698418732</v>
      </c>
      <c r="CP203" s="11">
        <v>9185.040136459058</v>
      </c>
      <c r="CQ203" s="11">
        <v>8998.6806422946538</v>
      </c>
      <c r="CR203" s="11">
        <v>8835.8058343866887</v>
      </c>
      <c r="CS203" s="11">
        <v>8771.2807983317125</v>
      </c>
      <c r="CT203" s="11">
        <v>8746.3517367037603</v>
      </c>
      <c r="CU203" s="11">
        <v>8707.1117271091498</v>
      </c>
      <c r="CV203" s="11">
        <v>8614.1745399204374</v>
      </c>
      <c r="CW203" s="11">
        <v>8495.8204955959391</v>
      </c>
      <c r="CX203" s="11">
        <v>8442.3192556813283</v>
      </c>
      <c r="CY203" s="11">
        <v>8389.6645664745829</v>
      </c>
      <c r="CZ203" s="11">
        <v>8340.7659095309082</v>
      </c>
      <c r="DA203" s="11">
        <v>8289.1742394983921</v>
      </c>
      <c r="DB203" s="11">
        <v>8231.4061385682617</v>
      </c>
      <c r="DC203" s="11">
        <v>8135.10782659916</v>
      </c>
      <c r="DD203" s="11">
        <v>8122.3251418109294</v>
      </c>
      <c r="DE203" s="11">
        <v>8090.5381226940672</v>
      </c>
      <c r="DF203" s="11">
        <v>8075.074894693963</v>
      </c>
      <c r="DG203" s="11">
        <v>8019.6808172265592</v>
      </c>
      <c r="DH203" s="11">
        <v>7971.7753696200498</v>
      </c>
      <c r="DI203" s="11">
        <v>7915.4685246027611</v>
      </c>
      <c r="DJ203" s="11">
        <v>7848.6671021170641</v>
      </c>
      <c r="DK203" s="11">
        <v>7594.7669662710614</v>
      </c>
      <c r="DL203" s="11">
        <v>7597.6283511212559</v>
      </c>
      <c r="DM203" s="11">
        <v>7562.7102419381317</v>
      </c>
      <c r="DN203" s="11">
        <v>7505.3020548423392</v>
      </c>
      <c r="DO203" s="11">
        <v>7494.6456219898773</v>
      </c>
      <c r="DP203" s="11">
        <v>7437.6232744271565</v>
      </c>
      <c r="DQ203" s="11">
        <v>7444.9213172684786</v>
      </c>
      <c r="DR203" s="11">
        <v>7439.0040148522276</v>
      </c>
      <c r="DS203" s="11">
        <v>7430.0430016614873</v>
      </c>
      <c r="DT203" s="11">
        <v>7413.8238101153156</v>
      </c>
      <c r="DU203" s="11">
        <v>7402.6781596748579</v>
      </c>
      <c r="DV203" s="11">
        <v>7390.3488181406674</v>
      </c>
      <c r="DW203" s="11">
        <v>7381.9487592127734</v>
      </c>
      <c r="DX203" s="11">
        <v>7241.2424664433856</v>
      </c>
      <c r="DY203" s="11">
        <v>7243.2456942016606</v>
      </c>
      <c r="DZ203" s="11">
        <v>7208.0963360663263</v>
      </c>
      <c r="EA203" s="11">
        <v>7097.4428160019506</v>
      </c>
      <c r="EB203" s="11">
        <v>7089.8527569035896</v>
      </c>
      <c r="EC203" s="11">
        <v>6924.378683335206</v>
      </c>
      <c r="ED203" s="11">
        <v>6871.0800663824584</v>
      </c>
      <c r="EE203" s="11">
        <v>6639.7091157128889</v>
      </c>
      <c r="EF203" s="11">
        <v>6455.717315551472</v>
      </c>
      <c r="EG203" s="11">
        <v>6299.8103751724839</v>
      </c>
      <c r="EH203" s="11">
        <v>6181.2153242909744</v>
      </c>
      <c r="EI203" s="11">
        <v>6120.1014539162989</v>
      </c>
      <c r="EJ203" s="11">
        <v>6068.3725152814268</v>
      </c>
      <c r="EK203" s="11">
        <v>5986.6038081238385</v>
      </c>
      <c r="EL203" s="11">
        <v>5974.6725100135372</v>
      </c>
      <c r="EM203" s="11">
        <v>5887.8523835515361</v>
      </c>
      <c r="EN203" s="11">
        <v>5800.772387269546</v>
      </c>
      <c r="EO203" s="11">
        <v>5762.4221618703277</v>
      </c>
      <c r="EP203" s="11">
        <v>5641.4118456908145</v>
      </c>
      <c r="EQ203" s="11">
        <v>5591.2835917792254</v>
      </c>
      <c r="ER203" s="11">
        <v>5480.6433919167985</v>
      </c>
      <c r="ES203" s="11">
        <v>5441.1716227325178</v>
      </c>
      <c r="ET203" s="11">
        <v>5381.3003449747011</v>
      </c>
      <c r="EU203" s="11">
        <v>5335.0579977131838</v>
      </c>
      <c r="EV203" s="11">
        <v>5281.7186948386061</v>
      </c>
      <c r="EW203" s="11">
        <v>5076.9090037506858</v>
      </c>
      <c r="EX203" s="11">
        <v>5041.1785010134645</v>
      </c>
      <c r="EY203" s="11">
        <v>4907.7825472787899</v>
      </c>
      <c r="EZ203" s="11">
        <v>4794.970256575949</v>
      </c>
      <c r="FA203" s="11">
        <v>4748.3790634620846</v>
      </c>
      <c r="FB203" s="11">
        <v>4720.1232076793203</v>
      </c>
      <c r="FC203" s="11">
        <v>4675.2973542919453</v>
      </c>
      <c r="FD203" s="11">
        <v>4569.6162636817962</v>
      </c>
      <c r="FE203" s="11">
        <v>4427.5517119922069</v>
      </c>
      <c r="FF203" s="11">
        <v>4423.6124893839769</v>
      </c>
      <c r="FG203" s="11">
        <v>4387.1899978710871</v>
      </c>
      <c r="FH203" s="11">
        <v>4317.8242749383762</v>
      </c>
      <c r="FI203" s="11">
        <v>4288.7698256289323</v>
      </c>
      <c r="FJ203" s="11">
        <v>4284.5040623746845</v>
      </c>
      <c r="FK203" s="11">
        <v>4280.3298401092834</v>
      </c>
      <c r="FL203" s="11">
        <v>4279.1625097865935</v>
      </c>
      <c r="FM203" s="11">
        <v>4267.1947697017567</v>
      </c>
      <c r="FN203" s="11">
        <v>4279.4604236729429</v>
      </c>
      <c r="FO203" s="11">
        <v>4277.3489082894384</v>
      </c>
      <c r="FP203" s="11">
        <v>4274.0432437532527</v>
      </c>
      <c r="FQ203" s="11">
        <v>4277.470368473435</v>
      </c>
      <c r="FR203" s="11">
        <v>4255.1398073265173</v>
      </c>
      <c r="FS203" s="11">
        <v>4222.5745744404076</v>
      </c>
      <c r="FT203" s="11">
        <v>4161.4506269816548</v>
      </c>
      <c r="FU203" s="11">
        <v>4059.4333490286117</v>
      </c>
      <c r="FV203" s="11">
        <v>4026.6379642403372</v>
      </c>
      <c r="FW203" s="11">
        <v>3998.4618532409636</v>
      </c>
      <c r="FX203" s="11">
        <v>3968.9711294628742</v>
      </c>
      <c r="FY203" s="11">
        <v>3945.9698576538754</v>
      </c>
      <c r="FZ203" s="11">
        <v>3917.1864701051609</v>
      </c>
      <c r="GA203" s="11">
        <v>3898.4294785571524</v>
      </c>
      <c r="GB203" s="11">
        <v>3873.9067934895834</v>
      </c>
      <c r="GC203" s="11">
        <v>3852.3450747945412</v>
      </c>
      <c r="GD203" s="11">
        <v>3841.0780243083732</v>
      </c>
      <c r="GE203" s="11">
        <v>3831.2156658903468</v>
      </c>
      <c r="GF203" s="11">
        <v>3825.7453171574625</v>
      </c>
      <c r="GG203" s="11">
        <v>3815.5177003610561</v>
      </c>
      <c r="GH203" s="11">
        <v>3810.5798532661915</v>
      </c>
      <c r="GI203" s="11">
        <v>3793.3434812563928</v>
      </c>
      <c r="GJ203" s="11">
        <v>3770.7075394634358</v>
      </c>
      <c r="GK203" s="11">
        <v>3744.2872417654066</v>
      </c>
      <c r="GL203" s="11">
        <v>3743.1306755866271</v>
      </c>
      <c r="GM203" s="11">
        <v>3711.3364828766416</v>
      </c>
      <c r="GN203" s="11">
        <v>3689.4894184040245</v>
      </c>
      <c r="GO203" s="11">
        <v>3656.3148098961219</v>
      </c>
      <c r="GP203" s="11">
        <v>3571.674113365928</v>
      </c>
      <c r="GQ203" s="11">
        <v>3434.0291260646836</v>
      </c>
      <c r="GR203" s="11">
        <v>3280.4534698316274</v>
      </c>
      <c r="GS203" s="11">
        <v>3220.7724023132591</v>
      </c>
      <c r="GT203" s="11">
        <v>3204.0468020678072</v>
      </c>
      <c r="GU203" s="11">
        <v>3183.0130199788236</v>
      </c>
      <c r="GV203" s="11">
        <v>3165.2058140225554</v>
      </c>
      <c r="GW203" s="11">
        <v>3149.8983588564752</v>
      </c>
      <c r="GX203" s="11">
        <v>3139.0839544506239</v>
      </c>
      <c r="GY203" s="11">
        <v>3065.9281613089752</v>
      </c>
      <c r="GZ203" s="11">
        <v>3124.6370933787739</v>
      </c>
      <c r="HA203" s="11">
        <v>3126.2909312309966</v>
      </c>
      <c r="HB203" s="11">
        <v>3121.7029471585433</v>
      </c>
      <c r="HC203" s="11">
        <v>3118.4092581875684</v>
      </c>
      <c r="HD203" s="11">
        <v>3116.9984635976216</v>
      </c>
      <c r="HE203" s="11">
        <v>3096.1521426171457</v>
      </c>
      <c r="HF203" s="11">
        <v>2983.6530216449269</v>
      </c>
      <c r="HG203" s="11">
        <v>2907.2406532005893</v>
      </c>
      <c r="HH203" s="11">
        <v>2830.3916323108715</v>
      </c>
      <c r="HI203" s="11">
        <v>2795.4702361153309</v>
      </c>
      <c r="HJ203" s="11">
        <v>2770.0899486663307</v>
      </c>
      <c r="HK203" s="11">
        <v>2733.0365492455467</v>
      </c>
      <c r="HL203" s="11">
        <v>2706.5088359775564</v>
      </c>
      <c r="HM203" s="11">
        <v>2654.656408159356</v>
      </c>
      <c r="HN203" s="11">
        <v>2599.2843402657109</v>
      </c>
      <c r="HO203" s="11">
        <v>2564.4522209938532</v>
      </c>
      <c r="HP203" s="11">
        <v>2582.8879789171629</v>
      </c>
      <c r="HQ203" s="11">
        <v>2573.5692236987929</v>
      </c>
      <c r="HR203" s="11">
        <v>2487.5928732521093</v>
      </c>
      <c r="HS203" s="11">
        <v>2503.5259169029546</v>
      </c>
      <c r="HT203" s="11">
        <v>2512.0440487905539</v>
      </c>
      <c r="HU203" s="11">
        <v>2473.9476472007545</v>
      </c>
      <c r="HV203" s="11">
        <v>2466.1474503367995</v>
      </c>
      <c r="HW203" s="11">
        <v>2444.4716023164146</v>
      </c>
      <c r="HX203" s="11">
        <v>2415.9815222709876</v>
      </c>
      <c r="HY203" s="11">
        <v>2370.4928910500266</v>
      </c>
      <c r="HZ203" s="11">
        <v>2210.9620413137854</v>
      </c>
      <c r="IA203" s="11">
        <v>2060.6468555777133</v>
      </c>
      <c r="IB203" s="11">
        <v>2008.0311110602011</v>
      </c>
      <c r="IC203" s="11">
        <v>1952.4541602413544</v>
      </c>
      <c r="ID203" s="11">
        <v>1902.5113777883953</v>
      </c>
      <c r="IE203" s="11">
        <v>1844.9600452642489</v>
      </c>
      <c r="IF203" s="11">
        <v>1715.362817108029</v>
      </c>
      <c r="IG203" s="11">
        <v>1683.4804150029022</v>
      </c>
      <c r="IH203" s="11">
        <v>1639.2091230749775</v>
      </c>
      <c r="II203" s="11">
        <v>1601.1821401014613</v>
      </c>
      <c r="IJ203" s="11">
        <v>1549.9136975435817</v>
      </c>
      <c r="IK203" s="11">
        <v>1512.5974426149799</v>
      </c>
      <c r="IL203" s="11">
        <v>1471.9337165413813</v>
      </c>
      <c r="IM203" s="11">
        <v>1410.9213605580817</v>
      </c>
      <c r="IN203" s="11">
        <v>1278.7280835830179</v>
      </c>
      <c r="IO203" s="11">
        <v>1250.2201859909731</v>
      </c>
      <c r="IP203" s="11">
        <v>1248.9697373735928</v>
      </c>
      <c r="IQ203" s="11">
        <v>1193.3983809028432</v>
      </c>
      <c r="IR203" s="11">
        <v>1124.4867755806838</v>
      </c>
      <c r="IS203" s="11">
        <v>1084.4110712881638</v>
      </c>
      <c r="IT203" s="11">
        <v>1061.2789040448929</v>
      </c>
      <c r="IU203" s="11">
        <v>1043.7674686092612</v>
      </c>
      <c r="IV203" s="11">
        <v>1037.7187250441252</v>
      </c>
      <c r="IW203" s="11">
        <v>1027.1566541111224</v>
      </c>
      <c r="IX203" s="11">
        <v>1006.3375649854098</v>
      </c>
      <c r="IY203" s="11">
        <v>966.43213518036316</v>
      </c>
      <c r="IZ203" s="11">
        <v>917.84298329307137</v>
      </c>
      <c r="JA203" s="11">
        <v>828.97073229105536</v>
      </c>
      <c r="JB203" s="11">
        <v>727.48304725609114</v>
      </c>
      <c r="JC203" s="11">
        <v>661.44611425619451</v>
      </c>
      <c r="JD203" s="11">
        <v>655.97885084897291</v>
      </c>
      <c r="JE203" s="11">
        <v>650.37263932002577</v>
      </c>
      <c r="JF203" s="11">
        <v>647.89290253149875</v>
      </c>
      <c r="JG203" s="11">
        <v>590.4159230283251</v>
      </c>
      <c r="JH203" s="11">
        <v>567.66933837967247</v>
      </c>
      <c r="JI203" s="11">
        <v>552.26366590682414</v>
      </c>
      <c r="JJ203" s="11">
        <v>549.46744579635072</v>
      </c>
      <c r="JK203" s="11">
        <v>473.14838100996604</v>
      </c>
      <c r="JL203" s="11">
        <v>472.73977800568287</v>
      </c>
      <c r="JM203" s="11">
        <v>451.38543732827884</v>
      </c>
      <c r="JN203" s="11">
        <v>238.30528225223622</v>
      </c>
      <c r="JO203" s="11">
        <v>123.05511896425725</v>
      </c>
      <c r="JP203" s="11">
        <v>120.94759419224515</v>
      </c>
      <c r="JQ203" s="11">
        <v>92.857269202680897</v>
      </c>
      <c r="JR203" s="11">
        <v>44.173364920703001</v>
      </c>
      <c r="JS203" s="11">
        <v>3.8241410038608592E-11</v>
      </c>
      <c r="JT203" s="11">
        <v>132.34313426255198</v>
      </c>
      <c r="JU203" s="11">
        <v>213.64931434599833</v>
      </c>
      <c r="JV203" s="11">
        <v>199.31363134602981</v>
      </c>
      <c r="JW203" s="11">
        <v>192.44172801753498</v>
      </c>
      <c r="JX203" s="11">
        <v>253.54663388520171</v>
      </c>
      <c r="JY203" s="11">
        <v>276.0381255771033</v>
      </c>
      <c r="JZ203" s="11">
        <v>290.81273679695727</v>
      </c>
      <c r="KA203" s="11">
        <v>309.99189434660099</v>
      </c>
      <c r="KB203" s="11">
        <v>326.33582495678121</v>
      </c>
      <c r="KC203" s="11">
        <v>337.69495051101859</v>
      </c>
      <c r="KD203" s="11">
        <v>343.12963182282158</v>
      </c>
      <c r="KE203" s="11">
        <v>334.27340277452123</v>
      </c>
      <c r="KF203" s="11">
        <v>325.09277653581506</v>
      </c>
      <c r="KG203" s="11">
        <v>303.94028547664914</v>
      </c>
      <c r="KH203" s="11">
        <v>296.70274321193375</v>
      </c>
      <c r="KI203" s="11">
        <v>270.7142362492869</v>
      </c>
      <c r="KJ203" s="11">
        <v>267.53365863826741</v>
      </c>
      <c r="KK203" s="11">
        <v>262.10762575768985</v>
      </c>
      <c r="KL203" s="23"/>
      <c r="KM203" s="11">
        <f>SMALL(Tabela2[[#This Row],[1]:[285]],1)</f>
        <v>3.8241410038608592E-11</v>
      </c>
      <c r="KN203" s="11">
        <f>MATCH(Tabela2[[#This Row],[1° menor]],Tabela2[[#This Row],[1]:[285]],0)</f>
        <v>266</v>
      </c>
      <c r="KO20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0.24999992302215757</v>
      </c>
      <c r="KP203" s="11">
        <f>VLOOKUP(Tabela2[[#This Row],[Shape]],shape!A:D,4,0)+VLOOKUP(Tabela2[[#This Row],[Shape]]+1,shape!A:E,5,0)*Tabela2[[#This Row],[% avanc]]</f>
        <v>8378.5877131616053</v>
      </c>
      <c r="KQ203" s="15">
        <f>Tabela2[[#This Row],[8686,881807]]/Tabela2[[#Headers],[8686,881807]]</f>
        <v>0.96451038465954875</v>
      </c>
      <c r="KR203" s="11">
        <f>Tabela2[[#This Row],[8686,881807]]-KP202</f>
        <v>242.66802928652396</v>
      </c>
      <c r="KS203" s="11">
        <f>(Tabela2[[#This Row],[hora bus]]-H202)*86400</f>
        <v>62.999999639578164</v>
      </c>
      <c r="KT203" s="11">
        <f>Tabela2[[#This Row],[desloc]]/Tabela2[[#This Row],[seconds]]</f>
        <v>3.8518735027749726</v>
      </c>
      <c r="KU203" s="11">
        <f>Tabela2[[#This Row],[spd m/s]]*3.6</f>
        <v>13.866744609989901</v>
      </c>
      <c r="KV203" s="23"/>
      <c r="KW203" s="22">
        <f t="shared" si="54"/>
        <v>0</v>
      </c>
      <c r="KX203" s="23">
        <f t="shared" si="55"/>
        <v>0</v>
      </c>
      <c r="KY203" s="23">
        <f t="shared" si="56"/>
        <v>0</v>
      </c>
      <c r="KZ203" s="23">
        <f t="shared" si="57"/>
        <v>0</v>
      </c>
      <c r="LA203" s="23">
        <f t="shared" si="58"/>
        <v>0</v>
      </c>
      <c r="LB203" s="23">
        <f t="shared" si="59"/>
        <v>0</v>
      </c>
      <c r="LC203" s="23">
        <f t="shared" si="60"/>
        <v>0</v>
      </c>
      <c r="LD203" s="23">
        <f t="shared" si="61"/>
        <v>0</v>
      </c>
      <c r="LE203" s="23">
        <f t="shared" si="62"/>
        <v>8378.5877131616053</v>
      </c>
      <c r="LF203" s="22">
        <f t="shared" si="71"/>
        <v>0</v>
      </c>
      <c r="LG203" s="23">
        <f t="shared" si="63"/>
        <v>0</v>
      </c>
      <c r="LH203" s="23">
        <f t="shared" si="64"/>
        <v>0</v>
      </c>
      <c r="LI203" s="23">
        <f t="shared" si="65"/>
        <v>8378.5877131616053</v>
      </c>
      <c r="LJ203" s="23">
        <f t="shared" si="66"/>
        <v>8544.8116110658502</v>
      </c>
      <c r="LK203" s="23">
        <f t="shared" si="67"/>
        <v>0</v>
      </c>
      <c r="LL203" s="23">
        <f t="shared" si="68"/>
        <v>2</v>
      </c>
      <c r="LM203" s="23">
        <f t="shared" si="69"/>
        <v>0</v>
      </c>
      <c r="LN203" s="23">
        <f t="shared" si="70"/>
        <v>0</v>
      </c>
    </row>
    <row r="204" spans="1:326" x14ac:dyDescent="0.25">
      <c r="A204" s="22">
        <v>213</v>
      </c>
      <c r="B204" s="22">
        <v>1</v>
      </c>
      <c r="C204" s="23" t="s">
        <v>1521</v>
      </c>
      <c r="D204" s="22">
        <v>332</v>
      </c>
      <c r="E204" s="24">
        <v>0.95</v>
      </c>
      <c r="F204" s="23" t="s">
        <v>721</v>
      </c>
      <c r="G204" s="23" t="b">
        <v>1</v>
      </c>
      <c r="H204" s="25">
        <v>43538.950150462966</v>
      </c>
      <c r="I204" s="26" t="s">
        <v>380</v>
      </c>
      <c r="J204" s="23" t="s">
        <v>381</v>
      </c>
      <c r="K204" s="11">
        <f>IF(AND(Tabela2[[#This Row],[hora bus]]=H203,Tabela2[[#This Row],[lat bus]]=I203,Tabela2[[#This Row],[lon bus]]=J203),1,0)</f>
        <v>0</v>
      </c>
      <c r="L204" s="23"/>
      <c r="M204" s="11">
        <v>403</v>
      </c>
      <c r="N204" s="11">
        <v>12543.720581200014</v>
      </c>
      <c r="O204" s="11">
        <v>12535.682647058498</v>
      </c>
      <c r="P204" s="11">
        <v>12524.83087443351</v>
      </c>
      <c r="Q204" s="11">
        <v>12465.392024521518</v>
      </c>
      <c r="R204" s="11">
        <v>12383.787179842568</v>
      </c>
      <c r="S204" s="11">
        <v>12369.163475407135</v>
      </c>
      <c r="T204" s="11">
        <v>12350.117547130701</v>
      </c>
      <c r="U204" s="11">
        <v>12337.917251570652</v>
      </c>
      <c r="V204" s="11">
        <v>12320.267124366506</v>
      </c>
      <c r="W204" s="11">
        <v>12306.424227551117</v>
      </c>
      <c r="X204" s="11">
        <v>12293.811929131187</v>
      </c>
      <c r="Y204" s="11">
        <v>12267.10918972139</v>
      </c>
      <c r="Z204" s="11">
        <v>12248.504976394794</v>
      </c>
      <c r="AA204" s="11">
        <v>12223.569849867647</v>
      </c>
      <c r="AB204" s="11">
        <v>12211.805886750568</v>
      </c>
      <c r="AC204" s="11">
        <v>12195.006225926543</v>
      </c>
      <c r="AD204" s="11">
        <v>12170.760509284539</v>
      </c>
      <c r="AE204" s="11">
        <v>12162.00265298916</v>
      </c>
      <c r="AF204" s="11">
        <v>12100.916317719892</v>
      </c>
      <c r="AG204" s="11">
        <v>12080.172226762512</v>
      </c>
      <c r="AH204" s="11">
        <v>12057.678038499695</v>
      </c>
      <c r="AI204" s="11">
        <v>12037.965143953272</v>
      </c>
      <c r="AJ204" s="11">
        <v>12019.923852026624</v>
      </c>
      <c r="AK204" s="11">
        <v>12007.239160859057</v>
      </c>
      <c r="AL204" s="11">
        <v>11983.846992221737</v>
      </c>
      <c r="AM204" s="11">
        <v>11975.69376478354</v>
      </c>
      <c r="AN204" s="11">
        <v>11966.123415812011</v>
      </c>
      <c r="AO204" s="11">
        <v>11962.816421712034</v>
      </c>
      <c r="AP204" s="11">
        <v>11967.620940146346</v>
      </c>
      <c r="AQ204" s="11">
        <v>11978.547313464896</v>
      </c>
      <c r="AR204" s="11">
        <v>11981.683125037203</v>
      </c>
      <c r="AS204" s="11">
        <v>11982.729594655246</v>
      </c>
      <c r="AT204" s="11">
        <v>11996.474211235047</v>
      </c>
      <c r="AU204" s="11">
        <v>12005.267098180797</v>
      </c>
      <c r="AV204" s="11">
        <v>12003.605223236034</v>
      </c>
      <c r="AW204" s="11">
        <v>12011.244929066046</v>
      </c>
      <c r="AX204" s="11">
        <v>12021.629106654573</v>
      </c>
      <c r="AY204" s="11">
        <v>12021.493040795682</v>
      </c>
      <c r="AZ204" s="11">
        <v>12012.074242084887</v>
      </c>
      <c r="BA204" s="11">
        <v>11994.633783182377</v>
      </c>
      <c r="BB204" s="11">
        <v>11957.371706749358</v>
      </c>
      <c r="BC204" s="11">
        <v>11891.09676481713</v>
      </c>
      <c r="BD204" s="11">
        <v>11828.858266940728</v>
      </c>
      <c r="BE204" s="11">
        <v>11814.451042283508</v>
      </c>
      <c r="BF204" s="11">
        <v>11798.430648279786</v>
      </c>
      <c r="BG204" s="11">
        <v>11772.064958318955</v>
      </c>
      <c r="BH204" s="11">
        <v>11767.926734690098</v>
      </c>
      <c r="BI204" s="11">
        <v>11757.673294160111</v>
      </c>
      <c r="BJ204" s="11">
        <v>11738.608199266526</v>
      </c>
      <c r="BK204" s="11">
        <v>11676.460077412434</v>
      </c>
      <c r="BL204" s="11">
        <v>11474.553466987891</v>
      </c>
      <c r="BM204" s="11">
        <v>11381.186154587729</v>
      </c>
      <c r="BN204" s="11">
        <v>11375.604064375459</v>
      </c>
      <c r="BO204" s="11">
        <v>11282.935653730445</v>
      </c>
      <c r="BP204" s="11">
        <v>11289.251671431457</v>
      </c>
      <c r="BQ204" s="11">
        <v>11210.977588766698</v>
      </c>
      <c r="BR204" s="11">
        <v>11143.312983575606</v>
      </c>
      <c r="BS204" s="11">
        <v>11123.396100982174</v>
      </c>
      <c r="BT204" s="11">
        <v>11078.600877096011</v>
      </c>
      <c r="BU204" s="11">
        <v>11033.82326709498</v>
      </c>
      <c r="BV204" s="11">
        <v>11055.850896242926</v>
      </c>
      <c r="BW204" s="11">
        <v>10908.367913122884</v>
      </c>
      <c r="BX204" s="11">
        <v>10802.303139900258</v>
      </c>
      <c r="BY204" s="11">
        <v>10664.572191817155</v>
      </c>
      <c r="BZ204" s="11">
        <v>10635.146052521875</v>
      </c>
      <c r="CA204" s="11">
        <v>10592.798762001798</v>
      </c>
      <c r="CB204" s="11">
        <v>10530.185371802509</v>
      </c>
      <c r="CC204" s="11">
        <v>10410.180271640296</v>
      </c>
      <c r="CD204" s="11">
        <v>10317.442520627998</v>
      </c>
      <c r="CE204" s="11">
        <v>10227.409950012037</v>
      </c>
      <c r="CF204" s="11">
        <v>10148.255161399426</v>
      </c>
      <c r="CG204" s="11">
        <v>9961.4221949842722</v>
      </c>
      <c r="CH204" s="11">
        <v>9891.2108400725101</v>
      </c>
      <c r="CI204" s="11">
        <v>9707.1165474707632</v>
      </c>
      <c r="CJ204" s="11">
        <v>9640.3869221264977</v>
      </c>
      <c r="CK204" s="11">
        <v>9554.5248063923627</v>
      </c>
      <c r="CL204" s="11">
        <v>9529.3425215126645</v>
      </c>
      <c r="CM204" s="11">
        <v>9483.4723019141238</v>
      </c>
      <c r="CN204" s="11">
        <v>9427.915724580771</v>
      </c>
      <c r="CO204" s="11">
        <v>9349.8288729511551</v>
      </c>
      <c r="CP204" s="11">
        <v>9300.9299673241749</v>
      </c>
      <c r="CQ204" s="11">
        <v>9113.6307211682924</v>
      </c>
      <c r="CR204" s="11">
        <v>8949.3211228158452</v>
      </c>
      <c r="CS204" s="11">
        <v>8883.8464367382039</v>
      </c>
      <c r="CT204" s="11">
        <v>8858.5590261290599</v>
      </c>
      <c r="CU204" s="11">
        <v>8819.074541930202</v>
      </c>
      <c r="CV204" s="11">
        <v>8725.5914868451036</v>
      </c>
      <c r="CW204" s="11">
        <v>8606.315627332333</v>
      </c>
      <c r="CX204" s="11">
        <v>8552.0391840078209</v>
      </c>
      <c r="CY204" s="11">
        <v>8498.9092571152705</v>
      </c>
      <c r="CZ204" s="11">
        <v>8449.66629104801</v>
      </c>
      <c r="DA204" s="11">
        <v>8397.8489895607745</v>
      </c>
      <c r="DB204" s="11">
        <v>8340.0014440297091</v>
      </c>
      <c r="DC204" s="11">
        <v>8243.7874276902348</v>
      </c>
      <c r="DD204" s="11">
        <v>8231.0734234652718</v>
      </c>
      <c r="DE204" s="11">
        <v>8199.3063047318665</v>
      </c>
      <c r="DF204" s="11">
        <v>8183.8979590825174</v>
      </c>
      <c r="DG204" s="11">
        <v>8128.7034467047533</v>
      </c>
      <c r="DH204" s="11">
        <v>8081.2911431334514</v>
      </c>
      <c r="DI204" s="11">
        <v>8025.6508699528249</v>
      </c>
      <c r="DJ204" s="11">
        <v>7958.2413668582121</v>
      </c>
      <c r="DK204" s="11">
        <v>7699.4498523678112</v>
      </c>
      <c r="DL204" s="11">
        <v>7696.9635577388872</v>
      </c>
      <c r="DM204" s="11">
        <v>7659.7573691558937</v>
      </c>
      <c r="DN204" s="11">
        <v>7600.550664035607</v>
      </c>
      <c r="DO204" s="11">
        <v>7588.6029034594167</v>
      </c>
      <c r="DP204" s="11">
        <v>7530.2776417229225</v>
      </c>
      <c r="DQ204" s="11">
        <v>7536.5038651554323</v>
      </c>
      <c r="DR204" s="11">
        <v>7530.3205508183582</v>
      </c>
      <c r="DS204" s="11">
        <v>7521.1220345781558</v>
      </c>
      <c r="DT204" s="11">
        <v>7504.8044970115579</v>
      </c>
      <c r="DU204" s="11">
        <v>7493.7721494180478</v>
      </c>
      <c r="DV204" s="11">
        <v>7481.6758522864402</v>
      </c>
      <c r="DW204" s="11">
        <v>7473.6353288651453</v>
      </c>
      <c r="DX204" s="11">
        <v>7334.79607660074</v>
      </c>
      <c r="DY204" s="11">
        <v>7338.7232056978473</v>
      </c>
      <c r="DZ204" s="11">
        <v>7304.2591740672569</v>
      </c>
      <c r="EA204" s="11">
        <v>7192.6895902395891</v>
      </c>
      <c r="EB204" s="11">
        <v>7183.5049163850845</v>
      </c>
      <c r="EC204" s="11">
        <v>7016.2968506765501</v>
      </c>
      <c r="ED204" s="11">
        <v>6960.875987240117</v>
      </c>
      <c r="EE204" s="11">
        <v>6728.4747848693441</v>
      </c>
      <c r="EF204" s="11">
        <v>6543.7590091422971</v>
      </c>
      <c r="EG204" s="11">
        <v>6387.201770108155</v>
      </c>
      <c r="EH204" s="11">
        <v>6267.9333585014101</v>
      </c>
      <c r="EI204" s="11">
        <v>6206.1537869906388</v>
      </c>
      <c r="EJ204" s="11">
        <v>6153.6894459380937</v>
      </c>
      <c r="EK204" s="11">
        <v>6071.7477306309947</v>
      </c>
      <c r="EL204" s="11">
        <v>6060.0872471843404</v>
      </c>
      <c r="EM204" s="11">
        <v>5973.3305195102012</v>
      </c>
      <c r="EN204" s="11">
        <v>5885.7609363000038</v>
      </c>
      <c r="EO204" s="11">
        <v>5846.4458025935655</v>
      </c>
      <c r="EP204" s="11">
        <v>5723.5202732405987</v>
      </c>
      <c r="EQ204" s="11">
        <v>5671.0178983023525</v>
      </c>
      <c r="ER204" s="11">
        <v>5557.8923090486087</v>
      </c>
      <c r="ES204" s="11">
        <v>5516.0706096474451</v>
      </c>
      <c r="ET204" s="11">
        <v>5454.5635601615559</v>
      </c>
      <c r="EU204" s="11">
        <v>5406.6301763503452</v>
      </c>
      <c r="EV204" s="11">
        <v>5351.5757317443667</v>
      </c>
      <c r="EW204" s="11">
        <v>5142.5579519320454</v>
      </c>
      <c r="EX204" s="11">
        <v>5102.3692483667119</v>
      </c>
      <c r="EY204" s="11">
        <v>4965.2902159302903</v>
      </c>
      <c r="EZ204" s="11">
        <v>4847.4090995608403</v>
      </c>
      <c r="FA204" s="11">
        <v>4797.1836087261145</v>
      </c>
      <c r="FB204" s="11">
        <v>4767.3055438816973</v>
      </c>
      <c r="FC204" s="11">
        <v>4721.2125586298353</v>
      </c>
      <c r="FD204" s="11">
        <v>4613.1293281890303</v>
      </c>
      <c r="FE204" s="11">
        <v>4467.0321758975388</v>
      </c>
      <c r="FF204" s="11">
        <v>4460.3672783702441</v>
      </c>
      <c r="FG204" s="11">
        <v>4422.9043930543894</v>
      </c>
      <c r="FH204" s="11">
        <v>4351.7712002398839</v>
      </c>
      <c r="FI204" s="11">
        <v>4320.7481944260162</v>
      </c>
      <c r="FJ204" s="11">
        <v>4315.1593584360326</v>
      </c>
      <c r="FK204" s="11">
        <v>4310.1007633168501</v>
      </c>
      <c r="FL204" s="11">
        <v>4308.1309621187611</v>
      </c>
      <c r="FM204" s="11">
        <v>4294.7208516480541</v>
      </c>
      <c r="FN204" s="11">
        <v>4305.2476852551117</v>
      </c>
      <c r="FO204" s="11">
        <v>4301.7657433469531</v>
      </c>
      <c r="FP204" s="11">
        <v>4297.0646938544787</v>
      </c>
      <c r="FQ204" s="11">
        <v>4299.44299743176</v>
      </c>
      <c r="FR204" s="11">
        <v>4275.5991205502869</v>
      </c>
      <c r="FS204" s="11">
        <v>4240.2692171131685</v>
      </c>
      <c r="FT204" s="11">
        <v>4175.4249315670995</v>
      </c>
      <c r="FU204" s="11">
        <v>4068.6982054014597</v>
      </c>
      <c r="FV204" s="11">
        <v>4032.9080198008032</v>
      </c>
      <c r="FW204" s="11">
        <v>4004.3120367915985</v>
      </c>
      <c r="FX204" s="11">
        <v>3974.7712310823918</v>
      </c>
      <c r="FY204" s="11">
        <v>3951.6491883478643</v>
      </c>
      <c r="FZ204" s="11">
        <v>3922.4417296545003</v>
      </c>
      <c r="GA204" s="11">
        <v>3902.9845202081779</v>
      </c>
      <c r="GB204" s="11">
        <v>3877.5004133697735</v>
      </c>
      <c r="GC204" s="11">
        <v>3854.5746344833174</v>
      </c>
      <c r="GD204" s="11">
        <v>3841.9720544829147</v>
      </c>
      <c r="GE204" s="11">
        <v>3831.0621827587429</v>
      </c>
      <c r="GF204" s="11">
        <v>3824.7907504369823</v>
      </c>
      <c r="GG204" s="11">
        <v>3814.0726904573767</v>
      </c>
      <c r="GH204" s="11">
        <v>3808.8830652306979</v>
      </c>
      <c r="GI204" s="11">
        <v>3791.474437932739</v>
      </c>
      <c r="GJ204" s="11">
        <v>3768.8306909172334</v>
      </c>
      <c r="GK204" s="11">
        <v>3742.8865672030761</v>
      </c>
      <c r="GL204" s="11">
        <v>3742.1586468193827</v>
      </c>
      <c r="GM204" s="11">
        <v>3710.9776112218365</v>
      </c>
      <c r="GN204" s="11">
        <v>3689.9682679914881</v>
      </c>
      <c r="GO204" s="11">
        <v>3657.2212310576942</v>
      </c>
      <c r="GP204" s="11">
        <v>3572.6806856528278</v>
      </c>
      <c r="GQ204" s="11">
        <v>3433.7082150630449</v>
      </c>
      <c r="GR204" s="11">
        <v>3276.9371306396124</v>
      </c>
      <c r="GS204" s="11">
        <v>3214.459354828035</v>
      </c>
      <c r="GT204" s="11">
        <v>3196.6021725487067</v>
      </c>
      <c r="GU204" s="11">
        <v>3174.7388037732726</v>
      </c>
      <c r="GV204" s="11">
        <v>3155.6612608249711</v>
      </c>
      <c r="GW204" s="11">
        <v>3138.8449157583236</v>
      </c>
      <c r="GX204" s="11">
        <v>3126.3994739619388</v>
      </c>
      <c r="GY204" s="11">
        <v>3047.3183910898974</v>
      </c>
      <c r="GZ204" s="11">
        <v>3100.1783198119092</v>
      </c>
      <c r="HA204" s="11">
        <v>3100.5466087233799</v>
      </c>
      <c r="HB204" s="11">
        <v>3094.9250056489063</v>
      </c>
      <c r="HC204" s="11">
        <v>3090.7493014096835</v>
      </c>
      <c r="HD204" s="11">
        <v>3088.7015818476311</v>
      </c>
      <c r="HE204" s="11">
        <v>3066.4646974354841</v>
      </c>
      <c r="HF204" s="11">
        <v>2953.9038966174462</v>
      </c>
      <c r="HG204" s="11">
        <v>2879.8772521338174</v>
      </c>
      <c r="HH204" s="11">
        <v>2805.9299335436294</v>
      </c>
      <c r="HI204" s="11">
        <v>2773.4231692635644</v>
      </c>
      <c r="HJ204" s="11">
        <v>2749.5179967756999</v>
      </c>
      <c r="HK204" s="11">
        <v>2714.3535529449509</v>
      </c>
      <c r="HL204" s="11">
        <v>2690.4566062883032</v>
      </c>
      <c r="HM204" s="11">
        <v>2643.050423072842</v>
      </c>
      <c r="HN204" s="11">
        <v>2595.1461863362265</v>
      </c>
      <c r="HO204" s="11">
        <v>2568.8392342608049</v>
      </c>
      <c r="HP204" s="11">
        <v>2592.2588460010106</v>
      </c>
      <c r="HQ204" s="11">
        <v>2584.7816292723683</v>
      </c>
      <c r="HR204" s="11">
        <v>2505.4840606965754</v>
      </c>
      <c r="HS204" s="11">
        <v>2529.2499635183644</v>
      </c>
      <c r="HT204" s="11">
        <v>2540.5236816783613</v>
      </c>
      <c r="HU204" s="11">
        <v>2505.7306703899608</v>
      </c>
      <c r="HV204" s="11">
        <v>2502.0597767985278</v>
      </c>
      <c r="HW204" s="11">
        <v>2482.9149330193054</v>
      </c>
      <c r="HX204" s="11">
        <v>2456.468161409578</v>
      </c>
      <c r="HY204" s="11">
        <v>2413.0195294850864</v>
      </c>
      <c r="HZ204" s="11">
        <v>2256.9774944773289</v>
      </c>
      <c r="IA204" s="11">
        <v>2112.0059660205065</v>
      </c>
      <c r="IB204" s="11">
        <v>2063.3397849648914</v>
      </c>
      <c r="IC204" s="11">
        <v>2009.9309421378623</v>
      </c>
      <c r="ID204" s="11">
        <v>1962.2194065703698</v>
      </c>
      <c r="IE204" s="11">
        <v>1906.9232026390227</v>
      </c>
      <c r="IF204" s="11">
        <v>1781.2988610658929</v>
      </c>
      <c r="IG204" s="11">
        <v>1752.7748902263843</v>
      </c>
      <c r="IH204" s="11">
        <v>1709.5321593343169</v>
      </c>
      <c r="II204" s="11">
        <v>1672.22743489506</v>
      </c>
      <c r="IJ204" s="11">
        <v>1621.0525818722442</v>
      </c>
      <c r="IK204" s="11">
        <v>1582.9024910383177</v>
      </c>
      <c r="IL204" s="11">
        <v>1540.995092569907</v>
      </c>
      <c r="IM204" s="11">
        <v>1478.2736940459783</v>
      </c>
      <c r="IN204" s="11">
        <v>1342.3303041103177</v>
      </c>
      <c r="IO204" s="11">
        <v>1310.8939425939102</v>
      </c>
      <c r="IP204" s="11">
        <v>1309.31205165082</v>
      </c>
      <c r="IQ204" s="11">
        <v>1253.527820926452</v>
      </c>
      <c r="IR204" s="11">
        <v>1184.5778266641796</v>
      </c>
      <c r="IS204" s="11">
        <v>1144.664431533854</v>
      </c>
      <c r="IT204" s="11">
        <v>1121.4077328593455</v>
      </c>
      <c r="IU204" s="11">
        <v>1103.7339571865612</v>
      </c>
      <c r="IV204" s="11">
        <v>1097.6251859469241</v>
      </c>
      <c r="IW204" s="11">
        <v>1086.9517895817601</v>
      </c>
      <c r="IX204" s="11">
        <v>1065.7394285228988</v>
      </c>
      <c r="IY204" s="11">
        <v>1024.8103472392563</v>
      </c>
      <c r="IZ204" s="11">
        <v>974.62393499768223</v>
      </c>
      <c r="JA204" s="11">
        <v>882.71994425367348</v>
      </c>
      <c r="JB204" s="11">
        <v>774.61221930664396</v>
      </c>
      <c r="JC204" s="11">
        <v>697.60198222203292</v>
      </c>
      <c r="JD204" s="11">
        <v>682.87341381925853</v>
      </c>
      <c r="JE204" s="11">
        <v>671.96723507739671</v>
      </c>
      <c r="JF204" s="11">
        <v>664.36740930504163</v>
      </c>
      <c r="JG204" s="11">
        <v>582.75049540434782</v>
      </c>
      <c r="JH204" s="11">
        <v>546.34059293377584</v>
      </c>
      <c r="JI204" s="11">
        <v>541.00966628481797</v>
      </c>
      <c r="JJ204" s="11">
        <v>540.85186250503295</v>
      </c>
      <c r="JK204" s="11">
        <v>475.99001019461542</v>
      </c>
      <c r="JL204" s="11">
        <v>487.21786363983676</v>
      </c>
      <c r="JM204" s="11">
        <v>469.19913781651195</v>
      </c>
      <c r="JN204" s="11">
        <v>298.63993823790673</v>
      </c>
      <c r="JO204" s="11">
        <v>264.2982347575882</v>
      </c>
      <c r="JP204" s="11">
        <v>311.72610256180849</v>
      </c>
      <c r="JQ204" s="11">
        <v>298.46407145741716</v>
      </c>
      <c r="JR204" s="11">
        <v>256.17040389229163</v>
      </c>
      <c r="JS204" s="11">
        <v>79.667761257813865</v>
      </c>
      <c r="JT204" s="11">
        <v>4.7819526116654743E-12</v>
      </c>
      <c r="JU204" s="11">
        <v>9.2618528149878259</v>
      </c>
      <c r="JV204" s="11">
        <v>19.218817440932156</v>
      </c>
      <c r="JW204" s="11">
        <v>36.497086751425684</v>
      </c>
      <c r="JX204" s="11">
        <v>107.48657888049</v>
      </c>
      <c r="JY204" s="11">
        <v>133.83259795936704</v>
      </c>
      <c r="JZ204" s="11">
        <v>151.79272051179717</v>
      </c>
      <c r="KA204" s="11">
        <v>174.12735355208264</v>
      </c>
      <c r="KB204" s="11">
        <v>192.84314252480812</v>
      </c>
      <c r="KC204" s="11">
        <v>206.39165509038125</v>
      </c>
      <c r="KD204" s="11">
        <v>220.02853091421156</v>
      </c>
      <c r="KE204" s="11">
        <v>217.58826876581139</v>
      </c>
      <c r="KF204" s="11">
        <v>207.45581799912796</v>
      </c>
      <c r="KG204" s="11">
        <v>185.00067342163288</v>
      </c>
      <c r="KH204" s="11">
        <v>176.50718866974884</v>
      </c>
      <c r="KI204" s="11">
        <v>148.85418805662815</v>
      </c>
      <c r="KJ204" s="11">
        <v>144.09890813473294</v>
      </c>
      <c r="KK204" s="11">
        <v>138.12165215327428</v>
      </c>
      <c r="KL204" s="23"/>
      <c r="KM204" s="11">
        <f>SMALL(Tabela2[[#This Row],[1]:[285]],1)</f>
        <v>4.7819526116654743E-12</v>
      </c>
      <c r="KN204" s="11">
        <f>MATCH(Tabela2[[#This Row],[1° menor]],Tabela2[[#This Row],[1]:[285]],0)</f>
        <v>267</v>
      </c>
      <c r="KO20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0.74999997431046395</v>
      </c>
      <c r="KP204" s="11">
        <f>VLOOKUP(Tabela2[[#This Row],[Shape]],shape!A:D,4,0)+VLOOKUP(Tabela2[[#This Row],[Shape]]+1,shape!A:E,5,0)*Tabela2[[#This Row],[% avanc]]</f>
        <v>8484.7649234632154</v>
      </c>
      <c r="KQ204" s="15">
        <f>Tabela2[[#This Row],[8686,881807]]/Tabela2[[#Headers],[8686,881807]]</f>
        <v>0.9767330915710265</v>
      </c>
      <c r="KR204" s="11">
        <f>Tabela2[[#This Row],[8686,881807]]-KP203</f>
        <v>106.1772103016101</v>
      </c>
      <c r="KS204" s="11">
        <f>(Tabela2[[#This Row],[hora bus]]-H203)*86400</f>
        <v>29.000000492669642</v>
      </c>
      <c r="KT204" s="11">
        <f>Tabela2[[#This Row],[desloc]]/Tabela2[[#This Row],[seconds]]</f>
        <v>3.6612830516485206</v>
      </c>
      <c r="KU204" s="11">
        <f>Tabela2[[#This Row],[spd m/s]]*3.6</f>
        <v>13.180618985934675</v>
      </c>
      <c r="KV204" s="23"/>
      <c r="KW204" s="22">
        <f t="shared" si="54"/>
        <v>0</v>
      </c>
      <c r="KX204" s="23">
        <f t="shared" si="55"/>
        <v>0</v>
      </c>
      <c r="KY204" s="23">
        <f t="shared" si="56"/>
        <v>0</v>
      </c>
      <c r="KZ204" s="23">
        <f t="shared" si="57"/>
        <v>0</v>
      </c>
      <c r="LA204" s="23">
        <f t="shared" si="58"/>
        <v>0</v>
      </c>
      <c r="LB204" s="23">
        <f t="shared" si="59"/>
        <v>0</v>
      </c>
      <c r="LC204" s="23">
        <f t="shared" si="60"/>
        <v>0</v>
      </c>
      <c r="LD204" s="23">
        <f t="shared" si="61"/>
        <v>0</v>
      </c>
      <c r="LE204" s="23">
        <f t="shared" si="62"/>
        <v>8484.7649234632154</v>
      </c>
      <c r="LF204" s="22">
        <f t="shared" si="71"/>
        <v>0</v>
      </c>
      <c r="LG204" s="23">
        <f t="shared" si="63"/>
        <v>0</v>
      </c>
      <c r="LH204" s="23">
        <f t="shared" si="64"/>
        <v>0</v>
      </c>
      <c r="LI204" s="23">
        <f t="shared" si="65"/>
        <v>8484.7649234632154</v>
      </c>
      <c r="LJ204" s="23">
        <f t="shared" si="66"/>
        <v>8544.8116110658502</v>
      </c>
      <c r="LK204" s="23">
        <f t="shared" si="67"/>
        <v>0</v>
      </c>
      <c r="LL204" s="23">
        <f t="shared" si="68"/>
        <v>1</v>
      </c>
      <c r="LM204" s="23">
        <f t="shared" si="69"/>
        <v>0</v>
      </c>
      <c r="LN204" s="23">
        <f t="shared" si="70"/>
        <v>0</v>
      </c>
    </row>
    <row r="205" spans="1:326" x14ac:dyDescent="0.25">
      <c r="A205" s="22">
        <v>215</v>
      </c>
      <c r="B205" s="22">
        <v>1</v>
      </c>
      <c r="C205" s="23" t="s">
        <v>1523</v>
      </c>
      <c r="D205" s="22">
        <v>332</v>
      </c>
      <c r="E205" s="24">
        <v>0.9506944444444444</v>
      </c>
      <c r="F205" s="23" t="s">
        <v>721</v>
      </c>
      <c r="G205" s="23" t="b">
        <v>1</v>
      </c>
      <c r="H205" s="25">
        <v>43538.950706018521</v>
      </c>
      <c r="I205" s="26" t="s">
        <v>180</v>
      </c>
      <c r="J205" s="23" t="s">
        <v>181</v>
      </c>
      <c r="K205" s="11">
        <f>IF(AND(Tabela2[[#This Row],[hora bus]]=H204,Tabela2[[#This Row],[lat bus]]=I204,Tabela2[[#This Row],[lon bus]]=J204),1,0)</f>
        <v>0</v>
      </c>
      <c r="L205" s="23"/>
      <c r="M205" s="11">
        <v>405</v>
      </c>
      <c r="N205" s="11">
        <v>12494.830021888851</v>
      </c>
      <c r="O205" s="11">
        <v>12486.806861253204</v>
      </c>
      <c r="P205" s="11">
        <v>12475.971219330722</v>
      </c>
      <c r="Q205" s="11">
        <v>12416.529272290421</v>
      </c>
      <c r="R205" s="11">
        <v>12334.820621563395</v>
      </c>
      <c r="S205" s="11">
        <v>12320.088836036259</v>
      </c>
      <c r="T205" s="11">
        <v>12301.020183692543</v>
      </c>
      <c r="U205" s="11">
        <v>12288.814142005907</v>
      </c>
      <c r="V205" s="11">
        <v>12271.172379100031</v>
      </c>
      <c r="W205" s="11">
        <v>12257.347773330403</v>
      </c>
      <c r="X205" s="11">
        <v>12244.75714924055</v>
      </c>
      <c r="Y205" s="11">
        <v>12218.091008311309</v>
      </c>
      <c r="Z205" s="11">
        <v>12199.530930423911</v>
      </c>
      <c r="AA205" s="11">
        <v>12174.625643012387</v>
      </c>
      <c r="AB205" s="11">
        <v>12162.874276923478</v>
      </c>
      <c r="AC205" s="11">
        <v>12146.07688209562</v>
      </c>
      <c r="AD205" s="11">
        <v>12121.80903308475</v>
      </c>
      <c r="AE205" s="11">
        <v>12113.01994745246</v>
      </c>
      <c r="AF205" s="11">
        <v>12051.80430932218</v>
      </c>
      <c r="AG205" s="11">
        <v>12030.872930985972</v>
      </c>
      <c r="AH205" s="11">
        <v>12008.271750808733</v>
      </c>
      <c r="AI205" s="11">
        <v>11988.48660329489</v>
      </c>
      <c r="AJ205" s="11">
        <v>11970.387159713189</v>
      </c>
      <c r="AK205" s="11">
        <v>11957.655815437727</v>
      </c>
      <c r="AL205" s="11">
        <v>11934.210824216272</v>
      </c>
      <c r="AM205" s="11">
        <v>11926.006924847261</v>
      </c>
      <c r="AN205" s="11">
        <v>11916.384564365255</v>
      </c>
      <c r="AO205" s="11">
        <v>11912.998509820854</v>
      </c>
      <c r="AP205" s="11">
        <v>11917.713394892624</v>
      </c>
      <c r="AQ205" s="11">
        <v>11928.574183629566</v>
      </c>
      <c r="AR205" s="11">
        <v>11931.665721828511</v>
      </c>
      <c r="AS205" s="11">
        <v>11932.639967432253</v>
      </c>
      <c r="AT205" s="11">
        <v>11946.306747432751</v>
      </c>
      <c r="AU205" s="11">
        <v>11955.055531408401</v>
      </c>
      <c r="AV205" s="11">
        <v>11953.326558570843</v>
      </c>
      <c r="AW205" s="11">
        <v>11960.843739794504</v>
      </c>
      <c r="AX205" s="11">
        <v>11971.095554319198</v>
      </c>
      <c r="AY205" s="11">
        <v>11970.842707840173</v>
      </c>
      <c r="AZ205" s="11">
        <v>11961.312523304416</v>
      </c>
      <c r="BA205" s="11">
        <v>11943.754960262595</v>
      </c>
      <c r="BB205" s="11">
        <v>11906.350739140325</v>
      </c>
      <c r="BC205" s="11">
        <v>11839.952965292594</v>
      </c>
      <c r="BD205" s="11">
        <v>11777.603418943312</v>
      </c>
      <c r="BE205" s="11">
        <v>11763.088392712647</v>
      </c>
      <c r="BF205" s="11">
        <v>11746.976967201908</v>
      </c>
      <c r="BG205" s="11">
        <v>11720.46928104626</v>
      </c>
      <c r="BH205" s="11">
        <v>11716.191749337335</v>
      </c>
      <c r="BI205" s="11">
        <v>11705.844298156573</v>
      </c>
      <c r="BJ205" s="11">
        <v>11686.676337576891</v>
      </c>
      <c r="BK205" s="11">
        <v>11624.333822083925</v>
      </c>
      <c r="BL205" s="11">
        <v>11421.845874307674</v>
      </c>
      <c r="BM205" s="11">
        <v>11327.722095321091</v>
      </c>
      <c r="BN205" s="11">
        <v>11321.736594648884</v>
      </c>
      <c r="BO205" s="11">
        <v>11228.754927625116</v>
      </c>
      <c r="BP205" s="11">
        <v>11234.809367840558</v>
      </c>
      <c r="BQ205" s="11">
        <v>11156.329112075415</v>
      </c>
      <c r="BR205" s="11">
        <v>11088.338786588773</v>
      </c>
      <c r="BS205" s="11">
        <v>11068.2068781655</v>
      </c>
      <c r="BT205" s="11">
        <v>11023.30502409807</v>
      </c>
      <c r="BU205" s="11">
        <v>10978.236571828094</v>
      </c>
      <c r="BV205" s="11">
        <v>10999.797255863332</v>
      </c>
      <c r="BW205" s="11">
        <v>10852.238381205911</v>
      </c>
      <c r="BX205" s="11">
        <v>10746.424904834928</v>
      </c>
      <c r="BY205" s="11">
        <v>10608.921556702628</v>
      </c>
      <c r="BZ205" s="11">
        <v>10579.665221091504</v>
      </c>
      <c r="CA205" s="11">
        <v>10537.351912154953</v>
      </c>
      <c r="CB205" s="11">
        <v>10474.717993386512</v>
      </c>
      <c r="CC205" s="11">
        <v>10354.655366186358</v>
      </c>
      <c r="CD205" s="11">
        <v>10261.833316445753</v>
      </c>
      <c r="CE205" s="11">
        <v>10171.692223757867</v>
      </c>
      <c r="CF205" s="11">
        <v>10092.407299546927</v>
      </c>
      <c r="CG205" s="11">
        <v>9905.3651017099237</v>
      </c>
      <c r="CH205" s="11">
        <v>9834.95217105341</v>
      </c>
      <c r="CI205" s="11">
        <v>9650.6513204742932</v>
      </c>
      <c r="CJ205" s="11">
        <v>9583.7088165695204</v>
      </c>
      <c r="CK205" s="11">
        <v>9497.7240156386524</v>
      </c>
      <c r="CL205" s="11">
        <v>9472.457870991504</v>
      </c>
      <c r="CM205" s="11">
        <v>9426.5227230567671</v>
      </c>
      <c r="CN205" s="11">
        <v>9370.8777662955854</v>
      </c>
      <c r="CO205" s="11">
        <v>9292.6854217545879</v>
      </c>
      <c r="CP205" s="11">
        <v>9243.6795939065596</v>
      </c>
      <c r="CQ205" s="11">
        <v>9056.1565957037456</v>
      </c>
      <c r="CR205" s="11">
        <v>8891.5087192388764</v>
      </c>
      <c r="CS205" s="11">
        <v>8825.81292266327</v>
      </c>
      <c r="CT205" s="11">
        <v>8800.4430877891391</v>
      </c>
      <c r="CU205" s="11">
        <v>8760.9026387819158</v>
      </c>
      <c r="CV205" s="11">
        <v>8667.2948402984148</v>
      </c>
      <c r="CW205" s="11">
        <v>8547.8096427278615</v>
      </c>
      <c r="CX205" s="11">
        <v>8493.3584687182847</v>
      </c>
      <c r="CY205" s="11">
        <v>8440.1224535374513</v>
      </c>
      <c r="CZ205" s="11">
        <v>8390.8037614794721</v>
      </c>
      <c r="DA205" s="11">
        <v>8338.9381727031214</v>
      </c>
      <c r="DB205" s="11">
        <v>8281.0761405486774</v>
      </c>
      <c r="DC205" s="11">
        <v>8184.8866688721628</v>
      </c>
      <c r="DD205" s="11">
        <v>8172.1921294995391</v>
      </c>
      <c r="DE205" s="11">
        <v>8140.4311274955307</v>
      </c>
      <c r="DF205" s="11">
        <v>8125.0370069362552</v>
      </c>
      <c r="DG205" s="11">
        <v>8069.8907934106028</v>
      </c>
      <c r="DH205" s="11">
        <v>8022.5957229481828</v>
      </c>
      <c r="DI205" s="11">
        <v>7967.1136504935848</v>
      </c>
      <c r="DJ205" s="11">
        <v>7899.5679134541988</v>
      </c>
      <c r="DK205" s="11">
        <v>7639.7012402337068</v>
      </c>
      <c r="DL205" s="11">
        <v>7636.0691887838138</v>
      </c>
      <c r="DM205" s="11">
        <v>7598.3990282503028</v>
      </c>
      <c r="DN205" s="11">
        <v>7538.8375537889115</v>
      </c>
      <c r="DO205" s="11">
        <v>7526.6387756347658</v>
      </c>
      <c r="DP205" s="11">
        <v>7468.0648688645761</v>
      </c>
      <c r="DQ205" s="11">
        <v>7474.0878783274411</v>
      </c>
      <c r="DR205" s="11">
        <v>7467.8548258348064</v>
      </c>
      <c r="DS205" s="11">
        <v>7458.6120677505369</v>
      </c>
      <c r="DT205" s="11">
        <v>7442.2769944928086</v>
      </c>
      <c r="DU205" s="11">
        <v>7431.2670545420351</v>
      </c>
      <c r="DV205" s="11">
        <v>7419.21554123652</v>
      </c>
      <c r="DW205" s="11">
        <v>7411.2437116621441</v>
      </c>
      <c r="DX205" s="11">
        <v>7272.7703676481406</v>
      </c>
      <c r="DY205" s="11">
        <v>7277.077115747491</v>
      </c>
      <c r="DZ205" s="11">
        <v>7242.7517113126205</v>
      </c>
      <c r="EA205" s="11">
        <v>7131.0070280574619</v>
      </c>
      <c r="EB205" s="11">
        <v>7121.5129475686344</v>
      </c>
      <c r="EC205" s="11">
        <v>6953.9809014249222</v>
      </c>
      <c r="ED205" s="11">
        <v>6898.1675387696978</v>
      </c>
      <c r="EE205" s="11">
        <v>6665.5885433667117</v>
      </c>
      <c r="EF205" s="11">
        <v>6480.7589751865062</v>
      </c>
      <c r="EG205" s="11">
        <v>6324.0994538489767</v>
      </c>
      <c r="EH205" s="11">
        <v>6204.7229073207427</v>
      </c>
      <c r="EI205" s="11">
        <v>6142.8329386899732</v>
      </c>
      <c r="EJ205" s="11">
        <v>6090.2434964699059</v>
      </c>
      <c r="EK205" s="11">
        <v>6008.2781424026871</v>
      </c>
      <c r="EL205" s="11">
        <v>5996.6708102008115</v>
      </c>
      <c r="EM205" s="11">
        <v>5909.9308364153067</v>
      </c>
      <c r="EN205" s="11">
        <v>5822.2842564530247</v>
      </c>
      <c r="EO205" s="11">
        <v>5782.8061801466947</v>
      </c>
      <c r="EP205" s="11">
        <v>5659.5597463704444</v>
      </c>
      <c r="EQ205" s="11">
        <v>5606.6647382784813</v>
      </c>
      <c r="ER205" s="11">
        <v>5493.1424353024422</v>
      </c>
      <c r="ES205" s="11">
        <v>5450.9531240578535</v>
      </c>
      <c r="ET205" s="11">
        <v>5389.1980921946515</v>
      </c>
      <c r="EU205" s="11">
        <v>5341.0128759711633</v>
      </c>
      <c r="EV205" s="11">
        <v>5285.7083281965679</v>
      </c>
      <c r="EW205" s="11">
        <v>5076.107743762178</v>
      </c>
      <c r="EX205" s="11">
        <v>5035.3179065443346</v>
      </c>
      <c r="EY205" s="11">
        <v>4897.7790061573514</v>
      </c>
      <c r="EZ205" s="11">
        <v>4779.2968546071406</v>
      </c>
      <c r="FA205" s="11">
        <v>4728.6634524423889</v>
      </c>
      <c r="FB205" s="11">
        <v>4698.6128276214422</v>
      </c>
      <c r="FC205" s="11">
        <v>4652.3888470557022</v>
      </c>
      <c r="FD205" s="11">
        <v>4544.0658852060396</v>
      </c>
      <c r="FE205" s="11">
        <v>4397.5864604248</v>
      </c>
      <c r="FF205" s="11">
        <v>4390.6720692036524</v>
      </c>
      <c r="FG205" s="11">
        <v>4353.1186516683247</v>
      </c>
      <c r="FH205" s="11">
        <v>4281.8363979768328</v>
      </c>
      <c r="FI205" s="11">
        <v>4250.6512514056603</v>
      </c>
      <c r="FJ205" s="11">
        <v>4244.9551524831841</v>
      </c>
      <c r="FK205" s="11">
        <v>4239.8260587117411</v>
      </c>
      <c r="FL205" s="11">
        <v>4237.7931543450059</v>
      </c>
      <c r="FM205" s="11">
        <v>4224.2724789605008</v>
      </c>
      <c r="FN205" s="11">
        <v>4234.6689263671942</v>
      </c>
      <c r="FO205" s="11">
        <v>4231.0886205280267</v>
      </c>
      <c r="FP205" s="11">
        <v>4226.290702566278</v>
      </c>
      <c r="FQ205" s="11">
        <v>4228.5980826356226</v>
      </c>
      <c r="FR205" s="11">
        <v>4204.656449796521</v>
      </c>
      <c r="FS205" s="11">
        <v>4169.1574614024239</v>
      </c>
      <c r="FT205" s="11">
        <v>4104.1062958459715</v>
      </c>
      <c r="FU205" s="11">
        <v>3997.1503362433723</v>
      </c>
      <c r="FV205" s="11">
        <v>3961.2276390458992</v>
      </c>
      <c r="FW205" s="11">
        <v>3932.6165803190138</v>
      </c>
      <c r="FX205" s="11">
        <v>3903.0754862512085</v>
      </c>
      <c r="FY205" s="11">
        <v>3879.9500737695557</v>
      </c>
      <c r="FZ205" s="11">
        <v>3850.7269345644208</v>
      </c>
      <c r="GA205" s="11">
        <v>3831.2431594816203</v>
      </c>
      <c r="GB205" s="11">
        <v>3805.7232506611367</v>
      </c>
      <c r="GC205" s="11">
        <v>3782.7486158093375</v>
      </c>
      <c r="GD205" s="11">
        <v>3770.1003639084192</v>
      </c>
      <c r="GE205" s="11">
        <v>3759.1567077955697</v>
      </c>
      <c r="GF205" s="11">
        <v>3752.8605254405684</v>
      </c>
      <c r="GG205" s="11">
        <v>3742.1280371816729</v>
      </c>
      <c r="GH205" s="11">
        <v>3736.9313375746287</v>
      </c>
      <c r="GI205" s="11">
        <v>3719.518184841726</v>
      </c>
      <c r="GJ205" s="11">
        <v>3696.8751623220733</v>
      </c>
      <c r="GK205" s="11">
        <v>3670.9464777888688</v>
      </c>
      <c r="GL205" s="11">
        <v>3670.2321925399865</v>
      </c>
      <c r="GM205" s="11">
        <v>3639.0715273080828</v>
      </c>
      <c r="GN205" s="11">
        <v>3618.0907585315094</v>
      </c>
      <c r="GO205" s="11">
        <v>3585.3597818304711</v>
      </c>
      <c r="GP205" s="11">
        <v>3500.8262318940651</v>
      </c>
      <c r="GQ205" s="11">
        <v>3361.8170545242042</v>
      </c>
      <c r="GR205" s="11">
        <v>3204.9592116572612</v>
      </c>
      <c r="GS205" s="11">
        <v>3142.4129130006399</v>
      </c>
      <c r="GT205" s="11">
        <v>3124.5314181374547</v>
      </c>
      <c r="GU205" s="11">
        <v>3102.6513796517183</v>
      </c>
      <c r="GV205" s="11">
        <v>3083.5496496731384</v>
      </c>
      <c r="GW205" s="11">
        <v>3066.7075448449477</v>
      </c>
      <c r="GX205" s="11">
        <v>3054.2380416407382</v>
      </c>
      <c r="GY205" s="11">
        <v>2975.1256817304334</v>
      </c>
      <c r="GZ205" s="11">
        <v>3027.9698590172184</v>
      </c>
      <c r="HA205" s="11">
        <v>3028.346690468305</v>
      </c>
      <c r="HB205" s="11">
        <v>3022.7340469933683</v>
      </c>
      <c r="HC205" s="11">
        <v>3018.5672889479765</v>
      </c>
      <c r="HD205" s="11">
        <v>3016.526830282517</v>
      </c>
      <c r="HE205" s="11">
        <v>2994.3093104007198</v>
      </c>
      <c r="HF205" s="11">
        <v>2881.7472934388247</v>
      </c>
      <c r="HG205" s="11">
        <v>2807.689199971072</v>
      </c>
      <c r="HH205" s="11">
        <v>2733.7200144941653</v>
      </c>
      <c r="HI205" s="11">
        <v>2701.2049799988645</v>
      </c>
      <c r="HJ205" s="11">
        <v>2677.3010121789107</v>
      </c>
      <c r="HK205" s="11">
        <v>2642.1452234544495</v>
      </c>
      <c r="HL205" s="11">
        <v>2618.2697241880078</v>
      </c>
      <c r="HM205" s="11">
        <v>2570.9324231543633</v>
      </c>
      <c r="HN205" s="11">
        <v>2523.2170496529066</v>
      </c>
      <c r="HO205" s="11">
        <v>2497.2283369302413</v>
      </c>
      <c r="HP205" s="11">
        <v>2520.8783595114842</v>
      </c>
      <c r="HQ205" s="11">
        <v>2513.5019377765484</v>
      </c>
      <c r="HR205" s="11">
        <v>2434.6425906169516</v>
      </c>
      <c r="HS205" s="11">
        <v>2458.9627482649398</v>
      </c>
      <c r="HT205" s="11">
        <v>2470.460644271785</v>
      </c>
      <c r="HU205" s="11">
        <v>2435.9633796907578</v>
      </c>
      <c r="HV205" s="11">
        <v>2432.6787999269081</v>
      </c>
      <c r="HW205" s="11">
        <v>2413.7913812433303</v>
      </c>
      <c r="HX205" s="11">
        <v>2387.5650090555741</v>
      </c>
      <c r="HY205" s="11">
        <v>2344.3493091310174</v>
      </c>
      <c r="HZ205" s="11">
        <v>2188.750476774776</v>
      </c>
      <c r="IA205" s="11">
        <v>2044.5086158057927</v>
      </c>
      <c r="IB205" s="11">
        <v>1996.4109547502123</v>
      </c>
      <c r="IC205" s="11">
        <v>1943.3368539695191</v>
      </c>
      <c r="ID205" s="11">
        <v>1895.9788842892378</v>
      </c>
      <c r="IE205" s="11">
        <v>1841.0549582178655</v>
      </c>
      <c r="IF205" s="11">
        <v>1716.1282856158193</v>
      </c>
      <c r="IG205" s="11">
        <v>1688.2153926712049</v>
      </c>
      <c r="IH205" s="11">
        <v>1645.1900775298586</v>
      </c>
      <c r="II205" s="11">
        <v>1608.0595996043949</v>
      </c>
      <c r="IJ205" s="11">
        <v>1556.9650825410936</v>
      </c>
      <c r="IK205" s="11">
        <v>1518.744778793103</v>
      </c>
      <c r="IL205" s="11">
        <v>1476.6965474813971</v>
      </c>
      <c r="IM205" s="11">
        <v>1413.7862623557501</v>
      </c>
      <c r="IN205" s="11">
        <v>1277.4351425166342</v>
      </c>
      <c r="IO205" s="11">
        <v>1245.707871629716</v>
      </c>
      <c r="IP205" s="11">
        <v>1244.1123116757026</v>
      </c>
      <c r="IQ205" s="11">
        <v>1188.3625030000048</v>
      </c>
      <c r="IR205" s="11">
        <v>1119.5626163135059</v>
      </c>
      <c r="IS205" s="11">
        <v>1079.8233575691897</v>
      </c>
      <c r="IT205" s="11">
        <v>1056.6418165077507</v>
      </c>
      <c r="IU205" s="11">
        <v>1039.0072543057934</v>
      </c>
      <c r="IV205" s="11">
        <v>1032.9277386045574</v>
      </c>
      <c r="IW205" s="11">
        <v>1022.2648410141051</v>
      </c>
      <c r="IX205" s="11">
        <v>1001.0449233780516</v>
      </c>
      <c r="IY205" s="11">
        <v>960.06595823541738</v>
      </c>
      <c r="IZ205" s="11">
        <v>909.80406718309393</v>
      </c>
      <c r="JA205" s="11">
        <v>817.74160155906702</v>
      </c>
      <c r="JB205" s="11">
        <v>709.14698865376909</v>
      </c>
      <c r="JC205" s="11">
        <v>631.113205344893</v>
      </c>
      <c r="JD205" s="11">
        <v>615.42605027019806</v>
      </c>
      <c r="JE205" s="11">
        <v>603.94687478319224</v>
      </c>
      <c r="JF205" s="11">
        <v>595.80297619105954</v>
      </c>
      <c r="JG205" s="11">
        <v>512.39810066415293</v>
      </c>
      <c r="JH205" s="11">
        <v>475.05871582598479</v>
      </c>
      <c r="JI205" s="11">
        <v>470.5333558332307</v>
      </c>
      <c r="JJ205" s="11">
        <v>470.64402267415795</v>
      </c>
      <c r="JK205" s="11">
        <v>407.33748515519619</v>
      </c>
      <c r="JL205" s="11">
        <v>420.18994728216848</v>
      </c>
      <c r="JM205" s="11">
        <v>402.81169551169802</v>
      </c>
      <c r="JN205" s="11">
        <v>244.39751616084783</v>
      </c>
      <c r="JO205" s="11">
        <v>237.09222676006908</v>
      </c>
      <c r="JP205" s="11">
        <v>304.33239840489472</v>
      </c>
      <c r="JQ205" s="11">
        <v>303.62640806385014</v>
      </c>
      <c r="JR205" s="11">
        <v>270.3163286560212</v>
      </c>
      <c r="JS205" s="11">
        <v>100.98036145272199</v>
      </c>
      <c r="JT205" s="11">
        <v>39.0418020819708</v>
      </c>
      <c r="JU205" s="11">
        <v>48.017611299567378</v>
      </c>
      <c r="JV205" s="11">
        <v>31.402974272123217</v>
      </c>
      <c r="JW205" s="11">
        <v>7.8586026575067081E-12</v>
      </c>
      <c r="JX205" s="11">
        <v>37.564796908050909</v>
      </c>
      <c r="JY205" s="11">
        <v>64.449557675195777</v>
      </c>
      <c r="JZ205" s="11">
        <v>82.717047827534969</v>
      </c>
      <c r="KA205" s="11">
        <v>105.2437448076752</v>
      </c>
      <c r="KB205" s="11">
        <v>124.0541093082452</v>
      </c>
      <c r="KC205" s="11">
        <v>137.74865174475786</v>
      </c>
      <c r="KD205" s="11">
        <v>150.36945591479594</v>
      </c>
      <c r="KE205" s="11">
        <v>146.69793451088617</v>
      </c>
      <c r="KF205" s="11">
        <v>136.39069394333774</v>
      </c>
      <c r="KG205" s="11">
        <v>113.68775145257749</v>
      </c>
      <c r="KH205" s="11">
        <v>104.94345569878458</v>
      </c>
      <c r="KI205" s="11">
        <v>76.998064035955423</v>
      </c>
      <c r="KJ205" s="11">
        <v>71.992791915151528</v>
      </c>
      <c r="KK205" s="11">
        <v>65.954048565733444</v>
      </c>
      <c r="KL205" s="23"/>
      <c r="KM205" s="11">
        <f>SMALL(Tabela2[[#This Row],[1]:[285]],1)</f>
        <v>7.8586026575067081E-12</v>
      </c>
      <c r="KN205" s="11">
        <f>MATCH(Tabela2[[#This Row],[1° menor]],Tabela2[[#This Row],[1]:[285]],0)</f>
        <v>270</v>
      </c>
      <c r="KO20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205" s="11">
        <f>VLOOKUP(Tabela2[[#This Row],[Shape]],shape!A:D,4,0)+VLOOKUP(Tabela2[[#This Row],[Shape]]+1,shape!A:E,5,0)*Tabela2[[#This Row],[% avanc]]</f>
        <v>8544.8116110658502</v>
      </c>
      <c r="KQ205" s="15">
        <f>Tabela2[[#This Row],[8686,881807]]/Tabela2[[#Headers],[8686,881807]]</f>
        <v>0.98364543237831692</v>
      </c>
      <c r="KR205" s="11">
        <f>Tabela2[[#This Row],[8686,881807]]-KP204</f>
        <v>60.046687602634847</v>
      </c>
      <c r="KS205" s="11">
        <f>(Tabela2[[#This Row],[hora bus]]-H204)*86400</f>
        <v>47.999999905005097</v>
      </c>
      <c r="KT205" s="11">
        <f>Tabela2[[#This Row],[desloc]]/Tabela2[[#This Row],[seconds]]</f>
        <v>1.2509726608639766</v>
      </c>
      <c r="KU205" s="11">
        <f>Tabela2[[#This Row],[spd m/s]]*3.6</f>
        <v>4.5035015791103161</v>
      </c>
      <c r="KV205" s="23"/>
      <c r="KW205" s="22">
        <f t="shared" si="54"/>
        <v>0</v>
      </c>
      <c r="KX205" s="23">
        <f t="shared" si="55"/>
        <v>0</v>
      </c>
      <c r="KY205" s="23">
        <f t="shared" si="56"/>
        <v>0</v>
      </c>
      <c r="KZ205" s="23">
        <f t="shared" si="57"/>
        <v>0</v>
      </c>
      <c r="LA205" s="23">
        <f t="shared" si="58"/>
        <v>0</v>
      </c>
      <c r="LB205" s="23">
        <f t="shared" si="59"/>
        <v>0</v>
      </c>
      <c r="LC205" s="23">
        <f t="shared" si="60"/>
        <v>0</v>
      </c>
      <c r="LD205" s="23">
        <f t="shared" si="61"/>
        <v>0</v>
      </c>
      <c r="LE205" s="23">
        <f t="shared" si="62"/>
        <v>8544.8116110658502</v>
      </c>
      <c r="LF205" s="22">
        <f t="shared" si="71"/>
        <v>0</v>
      </c>
      <c r="LG205" s="23">
        <f t="shared" si="63"/>
        <v>0</v>
      </c>
      <c r="LH205" s="23">
        <f t="shared" si="64"/>
        <v>0</v>
      </c>
      <c r="LI205" s="23">
        <f t="shared" si="65"/>
        <v>8544.8116110658502</v>
      </c>
      <c r="LJ205" s="23">
        <f t="shared" si="66"/>
        <v>8544.8116110658502</v>
      </c>
      <c r="LK205" s="23">
        <f t="shared" si="67"/>
        <v>1</v>
      </c>
      <c r="LL205" s="23">
        <f t="shared" si="68"/>
        <v>0</v>
      </c>
      <c r="LM205" s="23">
        <f t="shared" si="69"/>
        <v>0</v>
      </c>
      <c r="LN205" s="23">
        <f t="shared" si="70"/>
        <v>0</v>
      </c>
    </row>
    <row r="206" spans="1:326" x14ac:dyDescent="0.25">
      <c r="A206" s="22">
        <v>216</v>
      </c>
      <c r="B206" s="22">
        <v>1</v>
      </c>
      <c r="C206" s="23" t="s">
        <v>1524</v>
      </c>
      <c r="D206" s="22">
        <v>332</v>
      </c>
      <c r="E206" s="24">
        <v>0.9506944444444444</v>
      </c>
      <c r="F206" s="23" t="s">
        <v>721</v>
      </c>
      <c r="G206" s="23" t="b">
        <v>1</v>
      </c>
      <c r="H206" s="25">
        <v>43538.951168981483</v>
      </c>
      <c r="I206" s="26" t="s">
        <v>180</v>
      </c>
      <c r="J206" s="23" t="s">
        <v>181</v>
      </c>
      <c r="K206" s="11">
        <f>IF(AND(Tabela2[[#This Row],[hora bus]]=H205,Tabela2[[#This Row],[lat bus]]=I205,Tabela2[[#This Row],[lon bus]]=J205),1,0)</f>
        <v>0</v>
      </c>
      <c r="L206" s="23"/>
      <c r="M206" s="11">
        <v>406</v>
      </c>
      <c r="N206" s="11">
        <v>12494.830021888851</v>
      </c>
      <c r="O206" s="11">
        <v>12486.806861253204</v>
      </c>
      <c r="P206" s="11">
        <v>12475.971219330722</v>
      </c>
      <c r="Q206" s="11">
        <v>12416.529272290421</v>
      </c>
      <c r="R206" s="11">
        <v>12334.820621563395</v>
      </c>
      <c r="S206" s="11">
        <v>12320.088836036259</v>
      </c>
      <c r="T206" s="11">
        <v>12301.020183692543</v>
      </c>
      <c r="U206" s="11">
        <v>12288.814142005907</v>
      </c>
      <c r="V206" s="11">
        <v>12271.172379100031</v>
      </c>
      <c r="W206" s="11">
        <v>12257.347773330403</v>
      </c>
      <c r="X206" s="11">
        <v>12244.75714924055</v>
      </c>
      <c r="Y206" s="11">
        <v>12218.091008311309</v>
      </c>
      <c r="Z206" s="11">
        <v>12199.530930423911</v>
      </c>
      <c r="AA206" s="11">
        <v>12174.625643012387</v>
      </c>
      <c r="AB206" s="11">
        <v>12162.874276923478</v>
      </c>
      <c r="AC206" s="11">
        <v>12146.07688209562</v>
      </c>
      <c r="AD206" s="11">
        <v>12121.80903308475</v>
      </c>
      <c r="AE206" s="11">
        <v>12113.01994745246</v>
      </c>
      <c r="AF206" s="11">
        <v>12051.80430932218</v>
      </c>
      <c r="AG206" s="11">
        <v>12030.872930985972</v>
      </c>
      <c r="AH206" s="11">
        <v>12008.271750808733</v>
      </c>
      <c r="AI206" s="11">
        <v>11988.48660329489</v>
      </c>
      <c r="AJ206" s="11">
        <v>11970.387159713189</v>
      </c>
      <c r="AK206" s="11">
        <v>11957.655815437727</v>
      </c>
      <c r="AL206" s="11">
        <v>11934.210824216272</v>
      </c>
      <c r="AM206" s="11">
        <v>11926.006924847261</v>
      </c>
      <c r="AN206" s="11">
        <v>11916.384564365255</v>
      </c>
      <c r="AO206" s="11">
        <v>11912.998509820854</v>
      </c>
      <c r="AP206" s="11">
        <v>11917.713394892624</v>
      </c>
      <c r="AQ206" s="11">
        <v>11928.574183629566</v>
      </c>
      <c r="AR206" s="11">
        <v>11931.665721828511</v>
      </c>
      <c r="AS206" s="11">
        <v>11932.639967432253</v>
      </c>
      <c r="AT206" s="11">
        <v>11946.306747432751</v>
      </c>
      <c r="AU206" s="11">
        <v>11955.055531408401</v>
      </c>
      <c r="AV206" s="11">
        <v>11953.326558570843</v>
      </c>
      <c r="AW206" s="11">
        <v>11960.843739794504</v>
      </c>
      <c r="AX206" s="11">
        <v>11971.095554319198</v>
      </c>
      <c r="AY206" s="11">
        <v>11970.842707840173</v>
      </c>
      <c r="AZ206" s="11">
        <v>11961.312523304416</v>
      </c>
      <c r="BA206" s="11">
        <v>11943.754960262595</v>
      </c>
      <c r="BB206" s="11">
        <v>11906.350739140325</v>
      </c>
      <c r="BC206" s="11">
        <v>11839.952965292594</v>
      </c>
      <c r="BD206" s="11">
        <v>11777.603418943312</v>
      </c>
      <c r="BE206" s="11">
        <v>11763.088392712647</v>
      </c>
      <c r="BF206" s="11">
        <v>11746.976967201908</v>
      </c>
      <c r="BG206" s="11">
        <v>11720.46928104626</v>
      </c>
      <c r="BH206" s="11">
        <v>11716.191749337335</v>
      </c>
      <c r="BI206" s="11">
        <v>11705.844298156573</v>
      </c>
      <c r="BJ206" s="11">
        <v>11686.676337576891</v>
      </c>
      <c r="BK206" s="11">
        <v>11624.333822083925</v>
      </c>
      <c r="BL206" s="11">
        <v>11421.845874307674</v>
      </c>
      <c r="BM206" s="11">
        <v>11327.722095321091</v>
      </c>
      <c r="BN206" s="11">
        <v>11321.736594648884</v>
      </c>
      <c r="BO206" s="11">
        <v>11228.754927625116</v>
      </c>
      <c r="BP206" s="11">
        <v>11234.809367840558</v>
      </c>
      <c r="BQ206" s="11">
        <v>11156.329112075415</v>
      </c>
      <c r="BR206" s="11">
        <v>11088.338786588773</v>
      </c>
      <c r="BS206" s="11">
        <v>11068.2068781655</v>
      </c>
      <c r="BT206" s="11">
        <v>11023.30502409807</v>
      </c>
      <c r="BU206" s="11">
        <v>10978.236571828094</v>
      </c>
      <c r="BV206" s="11">
        <v>10999.797255863332</v>
      </c>
      <c r="BW206" s="11">
        <v>10852.238381205911</v>
      </c>
      <c r="BX206" s="11">
        <v>10746.424904834928</v>
      </c>
      <c r="BY206" s="11">
        <v>10608.921556702628</v>
      </c>
      <c r="BZ206" s="11">
        <v>10579.665221091504</v>
      </c>
      <c r="CA206" s="11">
        <v>10537.351912154953</v>
      </c>
      <c r="CB206" s="11">
        <v>10474.717993386512</v>
      </c>
      <c r="CC206" s="11">
        <v>10354.655366186358</v>
      </c>
      <c r="CD206" s="11">
        <v>10261.833316445753</v>
      </c>
      <c r="CE206" s="11">
        <v>10171.692223757867</v>
      </c>
      <c r="CF206" s="11">
        <v>10092.407299546927</v>
      </c>
      <c r="CG206" s="11">
        <v>9905.3651017099237</v>
      </c>
      <c r="CH206" s="11">
        <v>9834.95217105341</v>
      </c>
      <c r="CI206" s="11">
        <v>9650.6513204742932</v>
      </c>
      <c r="CJ206" s="11">
        <v>9583.7088165695204</v>
      </c>
      <c r="CK206" s="11">
        <v>9497.7240156386524</v>
      </c>
      <c r="CL206" s="11">
        <v>9472.457870991504</v>
      </c>
      <c r="CM206" s="11">
        <v>9426.5227230567671</v>
      </c>
      <c r="CN206" s="11">
        <v>9370.8777662955854</v>
      </c>
      <c r="CO206" s="11">
        <v>9292.6854217545879</v>
      </c>
      <c r="CP206" s="11">
        <v>9243.6795939065596</v>
      </c>
      <c r="CQ206" s="11">
        <v>9056.1565957037456</v>
      </c>
      <c r="CR206" s="11">
        <v>8891.5087192388764</v>
      </c>
      <c r="CS206" s="11">
        <v>8825.81292266327</v>
      </c>
      <c r="CT206" s="11">
        <v>8800.4430877891391</v>
      </c>
      <c r="CU206" s="11">
        <v>8760.9026387819158</v>
      </c>
      <c r="CV206" s="11">
        <v>8667.2948402984148</v>
      </c>
      <c r="CW206" s="11">
        <v>8547.8096427278615</v>
      </c>
      <c r="CX206" s="11">
        <v>8493.3584687182847</v>
      </c>
      <c r="CY206" s="11">
        <v>8440.1224535374513</v>
      </c>
      <c r="CZ206" s="11">
        <v>8390.8037614794721</v>
      </c>
      <c r="DA206" s="11">
        <v>8338.9381727031214</v>
      </c>
      <c r="DB206" s="11">
        <v>8281.0761405486774</v>
      </c>
      <c r="DC206" s="11">
        <v>8184.8866688721628</v>
      </c>
      <c r="DD206" s="11">
        <v>8172.1921294995391</v>
      </c>
      <c r="DE206" s="11">
        <v>8140.4311274955307</v>
      </c>
      <c r="DF206" s="11">
        <v>8125.0370069362552</v>
      </c>
      <c r="DG206" s="11">
        <v>8069.8907934106028</v>
      </c>
      <c r="DH206" s="11">
        <v>8022.5957229481828</v>
      </c>
      <c r="DI206" s="11">
        <v>7967.1136504935848</v>
      </c>
      <c r="DJ206" s="11">
        <v>7899.5679134541988</v>
      </c>
      <c r="DK206" s="11">
        <v>7639.7012402337068</v>
      </c>
      <c r="DL206" s="11">
        <v>7636.0691887838138</v>
      </c>
      <c r="DM206" s="11">
        <v>7598.3990282503028</v>
      </c>
      <c r="DN206" s="11">
        <v>7538.8375537889115</v>
      </c>
      <c r="DO206" s="11">
        <v>7526.6387756347658</v>
      </c>
      <c r="DP206" s="11">
        <v>7468.0648688645761</v>
      </c>
      <c r="DQ206" s="11">
        <v>7474.0878783274411</v>
      </c>
      <c r="DR206" s="11">
        <v>7467.8548258348064</v>
      </c>
      <c r="DS206" s="11">
        <v>7458.6120677505369</v>
      </c>
      <c r="DT206" s="11">
        <v>7442.2769944928086</v>
      </c>
      <c r="DU206" s="11">
        <v>7431.2670545420351</v>
      </c>
      <c r="DV206" s="11">
        <v>7419.21554123652</v>
      </c>
      <c r="DW206" s="11">
        <v>7411.2437116621441</v>
      </c>
      <c r="DX206" s="11">
        <v>7272.7703676481406</v>
      </c>
      <c r="DY206" s="11">
        <v>7277.077115747491</v>
      </c>
      <c r="DZ206" s="11">
        <v>7242.7517113126205</v>
      </c>
      <c r="EA206" s="11">
        <v>7131.0070280574619</v>
      </c>
      <c r="EB206" s="11">
        <v>7121.5129475686344</v>
      </c>
      <c r="EC206" s="11">
        <v>6953.9809014249222</v>
      </c>
      <c r="ED206" s="11">
        <v>6898.1675387696978</v>
      </c>
      <c r="EE206" s="11">
        <v>6665.5885433667117</v>
      </c>
      <c r="EF206" s="11">
        <v>6480.7589751865062</v>
      </c>
      <c r="EG206" s="11">
        <v>6324.0994538489767</v>
      </c>
      <c r="EH206" s="11">
        <v>6204.7229073207427</v>
      </c>
      <c r="EI206" s="11">
        <v>6142.8329386899732</v>
      </c>
      <c r="EJ206" s="11">
        <v>6090.2434964699059</v>
      </c>
      <c r="EK206" s="11">
        <v>6008.2781424026871</v>
      </c>
      <c r="EL206" s="11">
        <v>5996.6708102008115</v>
      </c>
      <c r="EM206" s="11">
        <v>5909.9308364153067</v>
      </c>
      <c r="EN206" s="11">
        <v>5822.2842564530247</v>
      </c>
      <c r="EO206" s="11">
        <v>5782.8061801466947</v>
      </c>
      <c r="EP206" s="11">
        <v>5659.5597463704444</v>
      </c>
      <c r="EQ206" s="11">
        <v>5606.6647382784813</v>
      </c>
      <c r="ER206" s="11">
        <v>5493.1424353024422</v>
      </c>
      <c r="ES206" s="11">
        <v>5450.9531240578535</v>
      </c>
      <c r="ET206" s="11">
        <v>5389.1980921946515</v>
      </c>
      <c r="EU206" s="11">
        <v>5341.0128759711633</v>
      </c>
      <c r="EV206" s="11">
        <v>5285.7083281965679</v>
      </c>
      <c r="EW206" s="11">
        <v>5076.107743762178</v>
      </c>
      <c r="EX206" s="11">
        <v>5035.3179065443346</v>
      </c>
      <c r="EY206" s="11">
        <v>4897.7790061573514</v>
      </c>
      <c r="EZ206" s="11">
        <v>4779.2968546071406</v>
      </c>
      <c r="FA206" s="11">
        <v>4728.6634524423889</v>
      </c>
      <c r="FB206" s="11">
        <v>4698.6128276214422</v>
      </c>
      <c r="FC206" s="11">
        <v>4652.3888470557022</v>
      </c>
      <c r="FD206" s="11">
        <v>4544.0658852060396</v>
      </c>
      <c r="FE206" s="11">
        <v>4397.5864604248</v>
      </c>
      <c r="FF206" s="11">
        <v>4390.6720692036524</v>
      </c>
      <c r="FG206" s="11">
        <v>4353.1186516683247</v>
      </c>
      <c r="FH206" s="11">
        <v>4281.8363979768328</v>
      </c>
      <c r="FI206" s="11">
        <v>4250.6512514056603</v>
      </c>
      <c r="FJ206" s="11">
        <v>4244.9551524831841</v>
      </c>
      <c r="FK206" s="11">
        <v>4239.8260587117411</v>
      </c>
      <c r="FL206" s="11">
        <v>4237.7931543450059</v>
      </c>
      <c r="FM206" s="11">
        <v>4224.2724789605008</v>
      </c>
      <c r="FN206" s="11">
        <v>4234.6689263671942</v>
      </c>
      <c r="FO206" s="11">
        <v>4231.0886205280267</v>
      </c>
      <c r="FP206" s="11">
        <v>4226.290702566278</v>
      </c>
      <c r="FQ206" s="11">
        <v>4228.5980826356226</v>
      </c>
      <c r="FR206" s="11">
        <v>4204.656449796521</v>
      </c>
      <c r="FS206" s="11">
        <v>4169.1574614024239</v>
      </c>
      <c r="FT206" s="11">
        <v>4104.1062958459715</v>
      </c>
      <c r="FU206" s="11">
        <v>3997.1503362433723</v>
      </c>
      <c r="FV206" s="11">
        <v>3961.2276390458992</v>
      </c>
      <c r="FW206" s="11">
        <v>3932.6165803190138</v>
      </c>
      <c r="FX206" s="11">
        <v>3903.0754862512085</v>
      </c>
      <c r="FY206" s="11">
        <v>3879.9500737695557</v>
      </c>
      <c r="FZ206" s="11">
        <v>3850.7269345644208</v>
      </c>
      <c r="GA206" s="11">
        <v>3831.2431594816203</v>
      </c>
      <c r="GB206" s="11">
        <v>3805.7232506611367</v>
      </c>
      <c r="GC206" s="11">
        <v>3782.7486158093375</v>
      </c>
      <c r="GD206" s="11">
        <v>3770.1003639084192</v>
      </c>
      <c r="GE206" s="11">
        <v>3759.1567077955697</v>
      </c>
      <c r="GF206" s="11">
        <v>3752.8605254405684</v>
      </c>
      <c r="GG206" s="11">
        <v>3742.1280371816729</v>
      </c>
      <c r="GH206" s="11">
        <v>3736.9313375746287</v>
      </c>
      <c r="GI206" s="11">
        <v>3719.518184841726</v>
      </c>
      <c r="GJ206" s="11">
        <v>3696.8751623220733</v>
      </c>
      <c r="GK206" s="11">
        <v>3670.9464777888688</v>
      </c>
      <c r="GL206" s="11">
        <v>3670.2321925399865</v>
      </c>
      <c r="GM206" s="11">
        <v>3639.0715273080828</v>
      </c>
      <c r="GN206" s="11">
        <v>3618.0907585315094</v>
      </c>
      <c r="GO206" s="11">
        <v>3585.3597818304711</v>
      </c>
      <c r="GP206" s="11">
        <v>3500.8262318940651</v>
      </c>
      <c r="GQ206" s="11">
        <v>3361.8170545242042</v>
      </c>
      <c r="GR206" s="11">
        <v>3204.9592116572612</v>
      </c>
      <c r="GS206" s="11">
        <v>3142.4129130006399</v>
      </c>
      <c r="GT206" s="11">
        <v>3124.5314181374547</v>
      </c>
      <c r="GU206" s="11">
        <v>3102.6513796517183</v>
      </c>
      <c r="GV206" s="11">
        <v>3083.5496496731384</v>
      </c>
      <c r="GW206" s="11">
        <v>3066.7075448449477</v>
      </c>
      <c r="GX206" s="11">
        <v>3054.2380416407382</v>
      </c>
      <c r="GY206" s="11">
        <v>2975.1256817304334</v>
      </c>
      <c r="GZ206" s="11">
        <v>3027.9698590172184</v>
      </c>
      <c r="HA206" s="11">
        <v>3028.346690468305</v>
      </c>
      <c r="HB206" s="11">
        <v>3022.7340469933683</v>
      </c>
      <c r="HC206" s="11">
        <v>3018.5672889479765</v>
      </c>
      <c r="HD206" s="11">
        <v>3016.526830282517</v>
      </c>
      <c r="HE206" s="11">
        <v>2994.3093104007198</v>
      </c>
      <c r="HF206" s="11">
        <v>2881.7472934388247</v>
      </c>
      <c r="HG206" s="11">
        <v>2807.689199971072</v>
      </c>
      <c r="HH206" s="11">
        <v>2733.7200144941653</v>
      </c>
      <c r="HI206" s="11">
        <v>2701.2049799988645</v>
      </c>
      <c r="HJ206" s="11">
        <v>2677.3010121789107</v>
      </c>
      <c r="HK206" s="11">
        <v>2642.1452234544495</v>
      </c>
      <c r="HL206" s="11">
        <v>2618.2697241880078</v>
      </c>
      <c r="HM206" s="11">
        <v>2570.9324231543633</v>
      </c>
      <c r="HN206" s="11">
        <v>2523.2170496529066</v>
      </c>
      <c r="HO206" s="11">
        <v>2497.2283369302413</v>
      </c>
      <c r="HP206" s="11">
        <v>2520.8783595114842</v>
      </c>
      <c r="HQ206" s="11">
        <v>2513.5019377765484</v>
      </c>
      <c r="HR206" s="11">
        <v>2434.6425906169516</v>
      </c>
      <c r="HS206" s="11">
        <v>2458.9627482649398</v>
      </c>
      <c r="HT206" s="11">
        <v>2470.460644271785</v>
      </c>
      <c r="HU206" s="11">
        <v>2435.9633796907578</v>
      </c>
      <c r="HV206" s="11">
        <v>2432.6787999269081</v>
      </c>
      <c r="HW206" s="11">
        <v>2413.7913812433303</v>
      </c>
      <c r="HX206" s="11">
        <v>2387.5650090555741</v>
      </c>
      <c r="HY206" s="11">
        <v>2344.3493091310174</v>
      </c>
      <c r="HZ206" s="11">
        <v>2188.750476774776</v>
      </c>
      <c r="IA206" s="11">
        <v>2044.5086158057927</v>
      </c>
      <c r="IB206" s="11">
        <v>1996.4109547502123</v>
      </c>
      <c r="IC206" s="11">
        <v>1943.3368539695191</v>
      </c>
      <c r="ID206" s="11">
        <v>1895.9788842892378</v>
      </c>
      <c r="IE206" s="11">
        <v>1841.0549582178655</v>
      </c>
      <c r="IF206" s="11">
        <v>1716.1282856158193</v>
      </c>
      <c r="IG206" s="11">
        <v>1688.2153926712049</v>
      </c>
      <c r="IH206" s="11">
        <v>1645.1900775298586</v>
      </c>
      <c r="II206" s="11">
        <v>1608.0595996043949</v>
      </c>
      <c r="IJ206" s="11">
        <v>1556.9650825410936</v>
      </c>
      <c r="IK206" s="11">
        <v>1518.744778793103</v>
      </c>
      <c r="IL206" s="11">
        <v>1476.6965474813971</v>
      </c>
      <c r="IM206" s="11">
        <v>1413.7862623557501</v>
      </c>
      <c r="IN206" s="11">
        <v>1277.4351425166342</v>
      </c>
      <c r="IO206" s="11">
        <v>1245.707871629716</v>
      </c>
      <c r="IP206" s="11">
        <v>1244.1123116757026</v>
      </c>
      <c r="IQ206" s="11">
        <v>1188.3625030000048</v>
      </c>
      <c r="IR206" s="11">
        <v>1119.5626163135059</v>
      </c>
      <c r="IS206" s="11">
        <v>1079.8233575691897</v>
      </c>
      <c r="IT206" s="11">
        <v>1056.6418165077507</v>
      </c>
      <c r="IU206" s="11">
        <v>1039.0072543057934</v>
      </c>
      <c r="IV206" s="11">
        <v>1032.9277386045574</v>
      </c>
      <c r="IW206" s="11">
        <v>1022.2648410141051</v>
      </c>
      <c r="IX206" s="11">
        <v>1001.0449233780516</v>
      </c>
      <c r="IY206" s="11">
        <v>960.06595823541738</v>
      </c>
      <c r="IZ206" s="11">
        <v>909.80406718309393</v>
      </c>
      <c r="JA206" s="11">
        <v>817.74160155906702</v>
      </c>
      <c r="JB206" s="11">
        <v>709.14698865376909</v>
      </c>
      <c r="JC206" s="11">
        <v>631.113205344893</v>
      </c>
      <c r="JD206" s="11">
        <v>615.42605027019806</v>
      </c>
      <c r="JE206" s="11">
        <v>603.94687478319224</v>
      </c>
      <c r="JF206" s="11">
        <v>595.80297619105954</v>
      </c>
      <c r="JG206" s="11">
        <v>512.39810066415293</v>
      </c>
      <c r="JH206" s="11">
        <v>475.05871582598479</v>
      </c>
      <c r="JI206" s="11">
        <v>470.5333558332307</v>
      </c>
      <c r="JJ206" s="11">
        <v>470.64402267415795</v>
      </c>
      <c r="JK206" s="11">
        <v>407.33748515519619</v>
      </c>
      <c r="JL206" s="11">
        <v>420.18994728216848</v>
      </c>
      <c r="JM206" s="11">
        <v>402.81169551169802</v>
      </c>
      <c r="JN206" s="11">
        <v>244.39751616084783</v>
      </c>
      <c r="JO206" s="11">
        <v>237.09222676006908</v>
      </c>
      <c r="JP206" s="11">
        <v>304.33239840489472</v>
      </c>
      <c r="JQ206" s="11">
        <v>303.62640806385014</v>
      </c>
      <c r="JR206" s="11">
        <v>270.3163286560212</v>
      </c>
      <c r="JS206" s="11">
        <v>100.98036145272199</v>
      </c>
      <c r="JT206" s="11">
        <v>39.0418020819708</v>
      </c>
      <c r="JU206" s="11">
        <v>48.017611299567378</v>
      </c>
      <c r="JV206" s="11">
        <v>31.402974272123217</v>
      </c>
      <c r="JW206" s="11">
        <v>7.8586026575067081E-12</v>
      </c>
      <c r="JX206" s="11">
        <v>37.564796908050909</v>
      </c>
      <c r="JY206" s="11">
        <v>64.449557675195777</v>
      </c>
      <c r="JZ206" s="11">
        <v>82.717047827534969</v>
      </c>
      <c r="KA206" s="11">
        <v>105.2437448076752</v>
      </c>
      <c r="KB206" s="11">
        <v>124.0541093082452</v>
      </c>
      <c r="KC206" s="11">
        <v>137.74865174475786</v>
      </c>
      <c r="KD206" s="11">
        <v>150.36945591479594</v>
      </c>
      <c r="KE206" s="11">
        <v>146.69793451088617</v>
      </c>
      <c r="KF206" s="11">
        <v>136.39069394333774</v>
      </c>
      <c r="KG206" s="11">
        <v>113.68775145257749</v>
      </c>
      <c r="KH206" s="11">
        <v>104.94345569878458</v>
      </c>
      <c r="KI206" s="11">
        <v>76.998064035955423</v>
      </c>
      <c r="KJ206" s="11">
        <v>71.992791915151528</v>
      </c>
      <c r="KK206" s="11">
        <v>65.954048565733444</v>
      </c>
      <c r="KL206" s="23"/>
      <c r="KM206" s="11">
        <f>SMALL(Tabela2[[#This Row],[1]:[285]],1)</f>
        <v>7.8586026575067081E-12</v>
      </c>
      <c r="KN206" s="11">
        <f>MATCH(Tabela2[[#This Row],[1° menor]],Tabela2[[#This Row],[1]:[285]],0)</f>
        <v>270</v>
      </c>
      <c r="KO20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206" s="11">
        <f>VLOOKUP(Tabela2[[#This Row],[Shape]],shape!A:D,4,0)+VLOOKUP(Tabela2[[#This Row],[Shape]]+1,shape!A:E,5,0)*Tabela2[[#This Row],[% avanc]]</f>
        <v>8544.8116110658502</v>
      </c>
      <c r="KQ206" s="15">
        <f>Tabela2[[#This Row],[8686,881807]]/Tabela2[[#Headers],[8686,881807]]</f>
        <v>0.98364543237831692</v>
      </c>
      <c r="KR206" s="11">
        <f>Tabela2[[#This Row],[8686,881807]]-KP205</f>
        <v>0</v>
      </c>
      <c r="KS206" s="11">
        <f>(Tabela2[[#This Row],[hora bus]]-H205)*86400</f>
        <v>39.999999920837581</v>
      </c>
      <c r="KT206" s="11">
        <f>Tabela2[[#This Row],[desloc]]/Tabela2[[#This Row],[seconds]]</f>
        <v>0</v>
      </c>
      <c r="KU206" s="11">
        <f>Tabela2[[#This Row],[spd m/s]]*3.6</f>
        <v>0</v>
      </c>
      <c r="KV206" s="23"/>
      <c r="KW206" s="22">
        <f t="shared" si="54"/>
        <v>0</v>
      </c>
      <c r="KX206" s="23">
        <f t="shared" si="55"/>
        <v>0.5</v>
      </c>
      <c r="KY206" s="23">
        <f t="shared" si="56"/>
        <v>0</v>
      </c>
      <c r="KZ206" s="23">
        <f t="shared" si="57"/>
        <v>0</v>
      </c>
      <c r="LA206" s="23">
        <f t="shared" si="58"/>
        <v>0</v>
      </c>
      <c r="LB206" s="23">
        <f t="shared" si="59"/>
        <v>1</v>
      </c>
      <c r="LC206" s="23">
        <f t="shared" si="60"/>
        <v>5</v>
      </c>
      <c r="LD206" s="23">
        <f t="shared" si="61"/>
        <v>0</v>
      </c>
      <c r="LE206" s="23">
        <f t="shared" si="62"/>
        <v>8544.8116110658502</v>
      </c>
      <c r="LF206" s="22">
        <f t="shared" si="71"/>
        <v>0</v>
      </c>
      <c r="LG206" s="23">
        <f t="shared" si="63"/>
        <v>0</v>
      </c>
      <c r="LH206" s="23">
        <f t="shared" si="64"/>
        <v>0</v>
      </c>
      <c r="LI206" s="23">
        <f t="shared" si="65"/>
        <v>8544.8116110658502</v>
      </c>
      <c r="LJ206" s="23">
        <f t="shared" si="66"/>
        <v>8544.8116110658502</v>
      </c>
      <c r="LK206" s="23">
        <f t="shared" si="67"/>
        <v>0.5</v>
      </c>
      <c r="LL206" s="23">
        <f t="shared" si="68"/>
        <v>0</v>
      </c>
      <c r="LM206" s="23">
        <f t="shared" si="69"/>
        <v>1</v>
      </c>
      <c r="LN206" s="23">
        <f t="shared" si="70"/>
        <v>1</v>
      </c>
    </row>
    <row r="207" spans="1:326" x14ac:dyDescent="0.25">
      <c r="A207" s="22">
        <v>218</v>
      </c>
      <c r="B207" s="22">
        <v>1</v>
      </c>
      <c r="C207" s="23" t="s">
        <v>1526</v>
      </c>
      <c r="D207" s="22">
        <v>332</v>
      </c>
      <c r="E207" s="24">
        <v>0.95138888888888884</v>
      </c>
      <c r="F207" s="23" t="s">
        <v>721</v>
      </c>
      <c r="G207" s="23" t="b">
        <v>1</v>
      </c>
      <c r="H207" s="25">
        <v>43538.951689814814</v>
      </c>
      <c r="I207" s="26" t="s">
        <v>180</v>
      </c>
      <c r="J207" s="23" t="s">
        <v>181</v>
      </c>
      <c r="K207" s="11">
        <f>IF(AND(Tabela2[[#This Row],[hora bus]]=H206,Tabela2[[#This Row],[lat bus]]=I206,Tabela2[[#This Row],[lon bus]]=J206),1,0)</f>
        <v>0</v>
      </c>
      <c r="L207" s="23"/>
      <c r="M207" s="11">
        <v>409</v>
      </c>
      <c r="N207" s="11">
        <v>12494.830021888851</v>
      </c>
      <c r="O207" s="11">
        <v>12486.806861253204</v>
      </c>
      <c r="P207" s="11">
        <v>12475.971219330722</v>
      </c>
      <c r="Q207" s="11">
        <v>12416.529272290421</v>
      </c>
      <c r="R207" s="11">
        <v>12334.820621563395</v>
      </c>
      <c r="S207" s="11">
        <v>12320.088836036259</v>
      </c>
      <c r="T207" s="11">
        <v>12301.020183692543</v>
      </c>
      <c r="U207" s="11">
        <v>12288.814142005907</v>
      </c>
      <c r="V207" s="11">
        <v>12271.172379100031</v>
      </c>
      <c r="W207" s="11">
        <v>12257.347773330403</v>
      </c>
      <c r="X207" s="11">
        <v>12244.75714924055</v>
      </c>
      <c r="Y207" s="11">
        <v>12218.091008311309</v>
      </c>
      <c r="Z207" s="11">
        <v>12199.530930423911</v>
      </c>
      <c r="AA207" s="11">
        <v>12174.625643012387</v>
      </c>
      <c r="AB207" s="11">
        <v>12162.874276923478</v>
      </c>
      <c r="AC207" s="11">
        <v>12146.07688209562</v>
      </c>
      <c r="AD207" s="11">
        <v>12121.80903308475</v>
      </c>
      <c r="AE207" s="11">
        <v>12113.01994745246</v>
      </c>
      <c r="AF207" s="11">
        <v>12051.80430932218</v>
      </c>
      <c r="AG207" s="11">
        <v>12030.872930985972</v>
      </c>
      <c r="AH207" s="11">
        <v>12008.271750808733</v>
      </c>
      <c r="AI207" s="11">
        <v>11988.48660329489</v>
      </c>
      <c r="AJ207" s="11">
        <v>11970.387159713189</v>
      </c>
      <c r="AK207" s="11">
        <v>11957.655815437727</v>
      </c>
      <c r="AL207" s="11">
        <v>11934.210824216272</v>
      </c>
      <c r="AM207" s="11">
        <v>11926.006924847261</v>
      </c>
      <c r="AN207" s="11">
        <v>11916.384564365255</v>
      </c>
      <c r="AO207" s="11">
        <v>11912.998509820854</v>
      </c>
      <c r="AP207" s="11">
        <v>11917.713394892624</v>
      </c>
      <c r="AQ207" s="11">
        <v>11928.574183629566</v>
      </c>
      <c r="AR207" s="11">
        <v>11931.665721828511</v>
      </c>
      <c r="AS207" s="11">
        <v>11932.639967432253</v>
      </c>
      <c r="AT207" s="11">
        <v>11946.306747432751</v>
      </c>
      <c r="AU207" s="11">
        <v>11955.055531408401</v>
      </c>
      <c r="AV207" s="11">
        <v>11953.326558570843</v>
      </c>
      <c r="AW207" s="11">
        <v>11960.843739794504</v>
      </c>
      <c r="AX207" s="11">
        <v>11971.095554319198</v>
      </c>
      <c r="AY207" s="11">
        <v>11970.842707840173</v>
      </c>
      <c r="AZ207" s="11">
        <v>11961.312523304416</v>
      </c>
      <c r="BA207" s="11">
        <v>11943.754960262595</v>
      </c>
      <c r="BB207" s="11">
        <v>11906.350739140325</v>
      </c>
      <c r="BC207" s="11">
        <v>11839.952965292594</v>
      </c>
      <c r="BD207" s="11">
        <v>11777.603418943312</v>
      </c>
      <c r="BE207" s="11">
        <v>11763.088392712647</v>
      </c>
      <c r="BF207" s="11">
        <v>11746.976967201908</v>
      </c>
      <c r="BG207" s="11">
        <v>11720.46928104626</v>
      </c>
      <c r="BH207" s="11">
        <v>11716.191749337335</v>
      </c>
      <c r="BI207" s="11">
        <v>11705.844298156573</v>
      </c>
      <c r="BJ207" s="11">
        <v>11686.676337576891</v>
      </c>
      <c r="BK207" s="11">
        <v>11624.333822083925</v>
      </c>
      <c r="BL207" s="11">
        <v>11421.845874307674</v>
      </c>
      <c r="BM207" s="11">
        <v>11327.722095321091</v>
      </c>
      <c r="BN207" s="11">
        <v>11321.736594648884</v>
      </c>
      <c r="BO207" s="11">
        <v>11228.754927625116</v>
      </c>
      <c r="BP207" s="11">
        <v>11234.809367840558</v>
      </c>
      <c r="BQ207" s="11">
        <v>11156.329112075415</v>
      </c>
      <c r="BR207" s="11">
        <v>11088.338786588773</v>
      </c>
      <c r="BS207" s="11">
        <v>11068.2068781655</v>
      </c>
      <c r="BT207" s="11">
        <v>11023.30502409807</v>
      </c>
      <c r="BU207" s="11">
        <v>10978.236571828094</v>
      </c>
      <c r="BV207" s="11">
        <v>10999.797255863332</v>
      </c>
      <c r="BW207" s="11">
        <v>10852.238381205911</v>
      </c>
      <c r="BX207" s="11">
        <v>10746.424904834928</v>
      </c>
      <c r="BY207" s="11">
        <v>10608.921556702628</v>
      </c>
      <c r="BZ207" s="11">
        <v>10579.665221091504</v>
      </c>
      <c r="CA207" s="11">
        <v>10537.351912154953</v>
      </c>
      <c r="CB207" s="11">
        <v>10474.717993386512</v>
      </c>
      <c r="CC207" s="11">
        <v>10354.655366186358</v>
      </c>
      <c r="CD207" s="11">
        <v>10261.833316445753</v>
      </c>
      <c r="CE207" s="11">
        <v>10171.692223757867</v>
      </c>
      <c r="CF207" s="11">
        <v>10092.407299546927</v>
      </c>
      <c r="CG207" s="11">
        <v>9905.3651017099237</v>
      </c>
      <c r="CH207" s="11">
        <v>9834.95217105341</v>
      </c>
      <c r="CI207" s="11">
        <v>9650.6513204742932</v>
      </c>
      <c r="CJ207" s="11">
        <v>9583.7088165695204</v>
      </c>
      <c r="CK207" s="11">
        <v>9497.7240156386524</v>
      </c>
      <c r="CL207" s="11">
        <v>9472.457870991504</v>
      </c>
      <c r="CM207" s="11">
        <v>9426.5227230567671</v>
      </c>
      <c r="CN207" s="11">
        <v>9370.8777662955854</v>
      </c>
      <c r="CO207" s="11">
        <v>9292.6854217545879</v>
      </c>
      <c r="CP207" s="11">
        <v>9243.6795939065596</v>
      </c>
      <c r="CQ207" s="11">
        <v>9056.1565957037456</v>
      </c>
      <c r="CR207" s="11">
        <v>8891.5087192388764</v>
      </c>
      <c r="CS207" s="11">
        <v>8825.81292266327</v>
      </c>
      <c r="CT207" s="11">
        <v>8800.4430877891391</v>
      </c>
      <c r="CU207" s="11">
        <v>8760.9026387819158</v>
      </c>
      <c r="CV207" s="11">
        <v>8667.2948402984148</v>
      </c>
      <c r="CW207" s="11">
        <v>8547.8096427278615</v>
      </c>
      <c r="CX207" s="11">
        <v>8493.3584687182847</v>
      </c>
      <c r="CY207" s="11">
        <v>8440.1224535374513</v>
      </c>
      <c r="CZ207" s="11">
        <v>8390.8037614794721</v>
      </c>
      <c r="DA207" s="11">
        <v>8338.9381727031214</v>
      </c>
      <c r="DB207" s="11">
        <v>8281.0761405486774</v>
      </c>
      <c r="DC207" s="11">
        <v>8184.8866688721628</v>
      </c>
      <c r="DD207" s="11">
        <v>8172.1921294995391</v>
      </c>
      <c r="DE207" s="11">
        <v>8140.4311274955307</v>
      </c>
      <c r="DF207" s="11">
        <v>8125.0370069362552</v>
      </c>
      <c r="DG207" s="11">
        <v>8069.8907934106028</v>
      </c>
      <c r="DH207" s="11">
        <v>8022.5957229481828</v>
      </c>
      <c r="DI207" s="11">
        <v>7967.1136504935848</v>
      </c>
      <c r="DJ207" s="11">
        <v>7899.5679134541988</v>
      </c>
      <c r="DK207" s="11">
        <v>7639.7012402337068</v>
      </c>
      <c r="DL207" s="11">
        <v>7636.0691887838138</v>
      </c>
      <c r="DM207" s="11">
        <v>7598.3990282503028</v>
      </c>
      <c r="DN207" s="11">
        <v>7538.8375537889115</v>
      </c>
      <c r="DO207" s="11">
        <v>7526.6387756347658</v>
      </c>
      <c r="DP207" s="11">
        <v>7468.0648688645761</v>
      </c>
      <c r="DQ207" s="11">
        <v>7474.0878783274411</v>
      </c>
      <c r="DR207" s="11">
        <v>7467.8548258348064</v>
      </c>
      <c r="DS207" s="11">
        <v>7458.6120677505369</v>
      </c>
      <c r="DT207" s="11">
        <v>7442.2769944928086</v>
      </c>
      <c r="DU207" s="11">
        <v>7431.2670545420351</v>
      </c>
      <c r="DV207" s="11">
        <v>7419.21554123652</v>
      </c>
      <c r="DW207" s="11">
        <v>7411.2437116621441</v>
      </c>
      <c r="DX207" s="11">
        <v>7272.7703676481406</v>
      </c>
      <c r="DY207" s="11">
        <v>7277.077115747491</v>
      </c>
      <c r="DZ207" s="11">
        <v>7242.7517113126205</v>
      </c>
      <c r="EA207" s="11">
        <v>7131.0070280574619</v>
      </c>
      <c r="EB207" s="11">
        <v>7121.5129475686344</v>
      </c>
      <c r="EC207" s="11">
        <v>6953.9809014249222</v>
      </c>
      <c r="ED207" s="11">
        <v>6898.1675387696978</v>
      </c>
      <c r="EE207" s="11">
        <v>6665.5885433667117</v>
      </c>
      <c r="EF207" s="11">
        <v>6480.7589751865062</v>
      </c>
      <c r="EG207" s="11">
        <v>6324.0994538489767</v>
      </c>
      <c r="EH207" s="11">
        <v>6204.7229073207427</v>
      </c>
      <c r="EI207" s="11">
        <v>6142.8329386899732</v>
      </c>
      <c r="EJ207" s="11">
        <v>6090.2434964699059</v>
      </c>
      <c r="EK207" s="11">
        <v>6008.2781424026871</v>
      </c>
      <c r="EL207" s="11">
        <v>5996.6708102008115</v>
      </c>
      <c r="EM207" s="11">
        <v>5909.9308364153067</v>
      </c>
      <c r="EN207" s="11">
        <v>5822.2842564530247</v>
      </c>
      <c r="EO207" s="11">
        <v>5782.8061801466947</v>
      </c>
      <c r="EP207" s="11">
        <v>5659.5597463704444</v>
      </c>
      <c r="EQ207" s="11">
        <v>5606.6647382784813</v>
      </c>
      <c r="ER207" s="11">
        <v>5493.1424353024422</v>
      </c>
      <c r="ES207" s="11">
        <v>5450.9531240578535</v>
      </c>
      <c r="ET207" s="11">
        <v>5389.1980921946515</v>
      </c>
      <c r="EU207" s="11">
        <v>5341.0128759711633</v>
      </c>
      <c r="EV207" s="11">
        <v>5285.7083281965679</v>
      </c>
      <c r="EW207" s="11">
        <v>5076.107743762178</v>
      </c>
      <c r="EX207" s="11">
        <v>5035.3179065443346</v>
      </c>
      <c r="EY207" s="11">
        <v>4897.7790061573514</v>
      </c>
      <c r="EZ207" s="11">
        <v>4779.2968546071406</v>
      </c>
      <c r="FA207" s="11">
        <v>4728.6634524423889</v>
      </c>
      <c r="FB207" s="11">
        <v>4698.6128276214422</v>
      </c>
      <c r="FC207" s="11">
        <v>4652.3888470557022</v>
      </c>
      <c r="FD207" s="11">
        <v>4544.0658852060396</v>
      </c>
      <c r="FE207" s="11">
        <v>4397.5864604248</v>
      </c>
      <c r="FF207" s="11">
        <v>4390.6720692036524</v>
      </c>
      <c r="FG207" s="11">
        <v>4353.1186516683247</v>
      </c>
      <c r="FH207" s="11">
        <v>4281.8363979768328</v>
      </c>
      <c r="FI207" s="11">
        <v>4250.6512514056603</v>
      </c>
      <c r="FJ207" s="11">
        <v>4244.9551524831841</v>
      </c>
      <c r="FK207" s="11">
        <v>4239.8260587117411</v>
      </c>
      <c r="FL207" s="11">
        <v>4237.7931543450059</v>
      </c>
      <c r="FM207" s="11">
        <v>4224.2724789605008</v>
      </c>
      <c r="FN207" s="11">
        <v>4234.6689263671942</v>
      </c>
      <c r="FO207" s="11">
        <v>4231.0886205280267</v>
      </c>
      <c r="FP207" s="11">
        <v>4226.290702566278</v>
      </c>
      <c r="FQ207" s="11">
        <v>4228.5980826356226</v>
      </c>
      <c r="FR207" s="11">
        <v>4204.656449796521</v>
      </c>
      <c r="FS207" s="11">
        <v>4169.1574614024239</v>
      </c>
      <c r="FT207" s="11">
        <v>4104.1062958459715</v>
      </c>
      <c r="FU207" s="11">
        <v>3997.1503362433723</v>
      </c>
      <c r="FV207" s="11">
        <v>3961.2276390458992</v>
      </c>
      <c r="FW207" s="11">
        <v>3932.6165803190138</v>
      </c>
      <c r="FX207" s="11">
        <v>3903.0754862512085</v>
      </c>
      <c r="FY207" s="11">
        <v>3879.9500737695557</v>
      </c>
      <c r="FZ207" s="11">
        <v>3850.7269345644208</v>
      </c>
      <c r="GA207" s="11">
        <v>3831.2431594816203</v>
      </c>
      <c r="GB207" s="11">
        <v>3805.7232506611367</v>
      </c>
      <c r="GC207" s="11">
        <v>3782.7486158093375</v>
      </c>
      <c r="GD207" s="11">
        <v>3770.1003639084192</v>
      </c>
      <c r="GE207" s="11">
        <v>3759.1567077955697</v>
      </c>
      <c r="GF207" s="11">
        <v>3752.8605254405684</v>
      </c>
      <c r="GG207" s="11">
        <v>3742.1280371816729</v>
      </c>
      <c r="GH207" s="11">
        <v>3736.9313375746287</v>
      </c>
      <c r="GI207" s="11">
        <v>3719.518184841726</v>
      </c>
      <c r="GJ207" s="11">
        <v>3696.8751623220733</v>
      </c>
      <c r="GK207" s="11">
        <v>3670.9464777888688</v>
      </c>
      <c r="GL207" s="11">
        <v>3670.2321925399865</v>
      </c>
      <c r="GM207" s="11">
        <v>3639.0715273080828</v>
      </c>
      <c r="GN207" s="11">
        <v>3618.0907585315094</v>
      </c>
      <c r="GO207" s="11">
        <v>3585.3597818304711</v>
      </c>
      <c r="GP207" s="11">
        <v>3500.8262318940651</v>
      </c>
      <c r="GQ207" s="11">
        <v>3361.8170545242042</v>
      </c>
      <c r="GR207" s="11">
        <v>3204.9592116572612</v>
      </c>
      <c r="GS207" s="11">
        <v>3142.4129130006399</v>
      </c>
      <c r="GT207" s="11">
        <v>3124.5314181374547</v>
      </c>
      <c r="GU207" s="11">
        <v>3102.6513796517183</v>
      </c>
      <c r="GV207" s="11">
        <v>3083.5496496731384</v>
      </c>
      <c r="GW207" s="11">
        <v>3066.7075448449477</v>
      </c>
      <c r="GX207" s="11">
        <v>3054.2380416407382</v>
      </c>
      <c r="GY207" s="11">
        <v>2975.1256817304334</v>
      </c>
      <c r="GZ207" s="11">
        <v>3027.9698590172184</v>
      </c>
      <c r="HA207" s="11">
        <v>3028.346690468305</v>
      </c>
      <c r="HB207" s="11">
        <v>3022.7340469933683</v>
      </c>
      <c r="HC207" s="11">
        <v>3018.5672889479765</v>
      </c>
      <c r="HD207" s="11">
        <v>3016.526830282517</v>
      </c>
      <c r="HE207" s="11">
        <v>2994.3093104007198</v>
      </c>
      <c r="HF207" s="11">
        <v>2881.7472934388247</v>
      </c>
      <c r="HG207" s="11">
        <v>2807.689199971072</v>
      </c>
      <c r="HH207" s="11">
        <v>2733.7200144941653</v>
      </c>
      <c r="HI207" s="11">
        <v>2701.2049799988645</v>
      </c>
      <c r="HJ207" s="11">
        <v>2677.3010121789107</v>
      </c>
      <c r="HK207" s="11">
        <v>2642.1452234544495</v>
      </c>
      <c r="HL207" s="11">
        <v>2618.2697241880078</v>
      </c>
      <c r="HM207" s="11">
        <v>2570.9324231543633</v>
      </c>
      <c r="HN207" s="11">
        <v>2523.2170496529066</v>
      </c>
      <c r="HO207" s="11">
        <v>2497.2283369302413</v>
      </c>
      <c r="HP207" s="11">
        <v>2520.8783595114842</v>
      </c>
      <c r="HQ207" s="11">
        <v>2513.5019377765484</v>
      </c>
      <c r="HR207" s="11">
        <v>2434.6425906169516</v>
      </c>
      <c r="HS207" s="11">
        <v>2458.9627482649398</v>
      </c>
      <c r="HT207" s="11">
        <v>2470.460644271785</v>
      </c>
      <c r="HU207" s="11">
        <v>2435.9633796907578</v>
      </c>
      <c r="HV207" s="11">
        <v>2432.6787999269081</v>
      </c>
      <c r="HW207" s="11">
        <v>2413.7913812433303</v>
      </c>
      <c r="HX207" s="11">
        <v>2387.5650090555741</v>
      </c>
      <c r="HY207" s="11">
        <v>2344.3493091310174</v>
      </c>
      <c r="HZ207" s="11">
        <v>2188.750476774776</v>
      </c>
      <c r="IA207" s="11">
        <v>2044.5086158057927</v>
      </c>
      <c r="IB207" s="11">
        <v>1996.4109547502123</v>
      </c>
      <c r="IC207" s="11">
        <v>1943.3368539695191</v>
      </c>
      <c r="ID207" s="11">
        <v>1895.9788842892378</v>
      </c>
      <c r="IE207" s="11">
        <v>1841.0549582178655</v>
      </c>
      <c r="IF207" s="11">
        <v>1716.1282856158193</v>
      </c>
      <c r="IG207" s="11">
        <v>1688.2153926712049</v>
      </c>
      <c r="IH207" s="11">
        <v>1645.1900775298586</v>
      </c>
      <c r="II207" s="11">
        <v>1608.0595996043949</v>
      </c>
      <c r="IJ207" s="11">
        <v>1556.9650825410936</v>
      </c>
      <c r="IK207" s="11">
        <v>1518.744778793103</v>
      </c>
      <c r="IL207" s="11">
        <v>1476.6965474813971</v>
      </c>
      <c r="IM207" s="11">
        <v>1413.7862623557501</v>
      </c>
      <c r="IN207" s="11">
        <v>1277.4351425166342</v>
      </c>
      <c r="IO207" s="11">
        <v>1245.707871629716</v>
      </c>
      <c r="IP207" s="11">
        <v>1244.1123116757026</v>
      </c>
      <c r="IQ207" s="11">
        <v>1188.3625030000048</v>
      </c>
      <c r="IR207" s="11">
        <v>1119.5626163135059</v>
      </c>
      <c r="IS207" s="11">
        <v>1079.8233575691897</v>
      </c>
      <c r="IT207" s="11">
        <v>1056.6418165077507</v>
      </c>
      <c r="IU207" s="11">
        <v>1039.0072543057934</v>
      </c>
      <c r="IV207" s="11">
        <v>1032.9277386045574</v>
      </c>
      <c r="IW207" s="11">
        <v>1022.2648410141051</v>
      </c>
      <c r="IX207" s="11">
        <v>1001.0449233780516</v>
      </c>
      <c r="IY207" s="11">
        <v>960.06595823541738</v>
      </c>
      <c r="IZ207" s="11">
        <v>909.80406718309393</v>
      </c>
      <c r="JA207" s="11">
        <v>817.74160155906702</v>
      </c>
      <c r="JB207" s="11">
        <v>709.14698865376909</v>
      </c>
      <c r="JC207" s="11">
        <v>631.113205344893</v>
      </c>
      <c r="JD207" s="11">
        <v>615.42605027019806</v>
      </c>
      <c r="JE207" s="11">
        <v>603.94687478319224</v>
      </c>
      <c r="JF207" s="11">
        <v>595.80297619105954</v>
      </c>
      <c r="JG207" s="11">
        <v>512.39810066415293</v>
      </c>
      <c r="JH207" s="11">
        <v>475.05871582598479</v>
      </c>
      <c r="JI207" s="11">
        <v>470.5333558332307</v>
      </c>
      <c r="JJ207" s="11">
        <v>470.64402267415795</v>
      </c>
      <c r="JK207" s="11">
        <v>407.33748515519619</v>
      </c>
      <c r="JL207" s="11">
        <v>420.18994728216848</v>
      </c>
      <c r="JM207" s="11">
        <v>402.81169551169802</v>
      </c>
      <c r="JN207" s="11">
        <v>244.39751616084783</v>
      </c>
      <c r="JO207" s="11">
        <v>237.09222676006908</v>
      </c>
      <c r="JP207" s="11">
        <v>304.33239840489472</v>
      </c>
      <c r="JQ207" s="11">
        <v>303.62640806385014</v>
      </c>
      <c r="JR207" s="11">
        <v>270.3163286560212</v>
      </c>
      <c r="JS207" s="11">
        <v>100.98036145272199</v>
      </c>
      <c r="JT207" s="11">
        <v>39.0418020819708</v>
      </c>
      <c r="JU207" s="11">
        <v>48.017611299567378</v>
      </c>
      <c r="JV207" s="11">
        <v>31.402974272123217</v>
      </c>
      <c r="JW207" s="11">
        <v>7.8586026575067081E-12</v>
      </c>
      <c r="JX207" s="11">
        <v>37.564796908050909</v>
      </c>
      <c r="JY207" s="11">
        <v>64.449557675195777</v>
      </c>
      <c r="JZ207" s="11">
        <v>82.717047827534969</v>
      </c>
      <c r="KA207" s="11">
        <v>105.2437448076752</v>
      </c>
      <c r="KB207" s="11">
        <v>124.0541093082452</v>
      </c>
      <c r="KC207" s="11">
        <v>137.74865174475786</v>
      </c>
      <c r="KD207" s="11">
        <v>150.36945591479594</v>
      </c>
      <c r="KE207" s="11">
        <v>146.69793451088617</v>
      </c>
      <c r="KF207" s="11">
        <v>136.39069394333774</v>
      </c>
      <c r="KG207" s="11">
        <v>113.68775145257749</v>
      </c>
      <c r="KH207" s="11">
        <v>104.94345569878458</v>
      </c>
      <c r="KI207" s="11">
        <v>76.998064035955423</v>
      </c>
      <c r="KJ207" s="11">
        <v>71.992791915151528</v>
      </c>
      <c r="KK207" s="11">
        <v>65.954048565733444</v>
      </c>
      <c r="KL207" s="23"/>
      <c r="KM207" s="11">
        <f>SMALL(Tabela2[[#This Row],[1]:[285]],1)</f>
        <v>7.8586026575067081E-12</v>
      </c>
      <c r="KN207" s="11">
        <f>MATCH(Tabela2[[#This Row],[1° menor]],Tabela2[[#This Row],[1]:[285]],0)</f>
        <v>270</v>
      </c>
      <c r="KO20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207" s="11">
        <f>VLOOKUP(Tabela2[[#This Row],[Shape]],shape!A:D,4,0)+VLOOKUP(Tabela2[[#This Row],[Shape]]+1,shape!A:E,5,0)*Tabela2[[#This Row],[% avanc]]</f>
        <v>8544.8116110658502</v>
      </c>
      <c r="KQ207" s="15">
        <f>Tabela2[[#This Row],[8686,881807]]/Tabela2[[#Headers],[8686,881807]]</f>
        <v>0.98364543237831692</v>
      </c>
      <c r="KR207" s="11">
        <f>Tabela2[[#This Row],[8686,881807]]-KP206</f>
        <v>0</v>
      </c>
      <c r="KS207" s="11">
        <f>(Tabela2[[#This Row],[hora bus]]-H206)*86400</f>
        <v>44.999999832361937</v>
      </c>
      <c r="KT207" s="11">
        <f>Tabela2[[#This Row],[desloc]]/Tabela2[[#This Row],[seconds]]</f>
        <v>0</v>
      </c>
      <c r="KU207" s="11">
        <f>Tabela2[[#This Row],[spd m/s]]*3.6</f>
        <v>0</v>
      </c>
      <c r="KV207" s="23"/>
      <c r="KW207" s="22">
        <f t="shared" si="54"/>
        <v>0</v>
      </c>
      <c r="KX207" s="23">
        <f t="shared" si="55"/>
        <v>0.5</v>
      </c>
      <c r="KY207" s="23">
        <f t="shared" si="56"/>
        <v>0</v>
      </c>
      <c r="KZ207" s="23">
        <f t="shared" si="57"/>
        <v>0</v>
      </c>
      <c r="LA207" s="23">
        <f t="shared" si="58"/>
        <v>0</v>
      </c>
      <c r="LB207" s="23">
        <f t="shared" si="59"/>
        <v>1</v>
      </c>
      <c r="LC207" s="23">
        <f t="shared" si="60"/>
        <v>4</v>
      </c>
      <c r="LD207" s="23">
        <f t="shared" si="61"/>
        <v>0</v>
      </c>
      <c r="LE207" s="23">
        <f t="shared" si="62"/>
        <v>8544.8116110658502</v>
      </c>
      <c r="LF207" s="22">
        <f t="shared" si="71"/>
        <v>0</v>
      </c>
      <c r="LG207" s="23">
        <f t="shared" si="63"/>
        <v>0</v>
      </c>
      <c r="LH207" s="23">
        <f t="shared" si="64"/>
        <v>0</v>
      </c>
      <c r="LI207" s="23">
        <f t="shared" si="65"/>
        <v>8544.8116110658502</v>
      </c>
      <c r="LJ207" s="23">
        <f t="shared" si="66"/>
        <v>8544.8116110658502</v>
      </c>
      <c r="LK207" s="23">
        <f t="shared" si="67"/>
        <v>0.5</v>
      </c>
      <c r="LL207" s="23">
        <f t="shared" si="68"/>
        <v>0</v>
      </c>
      <c r="LM207" s="23">
        <f t="shared" si="69"/>
        <v>1</v>
      </c>
      <c r="LN207" s="23">
        <f t="shared" si="70"/>
        <v>1</v>
      </c>
    </row>
    <row r="208" spans="1:326" x14ac:dyDescent="0.25">
      <c r="A208" s="22">
        <v>219</v>
      </c>
      <c r="B208" s="22">
        <v>1</v>
      </c>
      <c r="C208" s="23" t="s">
        <v>1527</v>
      </c>
      <c r="D208" s="22">
        <v>332</v>
      </c>
      <c r="E208" s="24">
        <v>0.95208333333333328</v>
      </c>
      <c r="F208" s="23" t="s">
        <v>721</v>
      </c>
      <c r="G208" s="23" t="b">
        <v>1</v>
      </c>
      <c r="H208" s="25">
        <v>43538.952199074076</v>
      </c>
      <c r="I208" s="26" t="s">
        <v>180</v>
      </c>
      <c r="J208" s="23" t="s">
        <v>181</v>
      </c>
      <c r="K208" s="11">
        <f>IF(AND(Tabela2[[#This Row],[hora bus]]=H207,Tabela2[[#This Row],[lat bus]]=I207,Tabela2[[#This Row],[lon bus]]=J207),1,0)</f>
        <v>0</v>
      </c>
      <c r="L208" s="23"/>
      <c r="M208" s="11">
        <v>411</v>
      </c>
      <c r="N208" s="11">
        <v>12494.830021888851</v>
      </c>
      <c r="O208" s="11">
        <v>12486.806861253204</v>
      </c>
      <c r="P208" s="11">
        <v>12475.971219330722</v>
      </c>
      <c r="Q208" s="11">
        <v>12416.529272290421</v>
      </c>
      <c r="R208" s="11">
        <v>12334.820621563395</v>
      </c>
      <c r="S208" s="11">
        <v>12320.088836036259</v>
      </c>
      <c r="T208" s="11">
        <v>12301.020183692543</v>
      </c>
      <c r="U208" s="11">
        <v>12288.814142005907</v>
      </c>
      <c r="V208" s="11">
        <v>12271.172379100031</v>
      </c>
      <c r="W208" s="11">
        <v>12257.347773330403</v>
      </c>
      <c r="X208" s="11">
        <v>12244.75714924055</v>
      </c>
      <c r="Y208" s="11">
        <v>12218.091008311309</v>
      </c>
      <c r="Z208" s="11">
        <v>12199.530930423911</v>
      </c>
      <c r="AA208" s="11">
        <v>12174.625643012387</v>
      </c>
      <c r="AB208" s="11">
        <v>12162.874276923478</v>
      </c>
      <c r="AC208" s="11">
        <v>12146.07688209562</v>
      </c>
      <c r="AD208" s="11">
        <v>12121.80903308475</v>
      </c>
      <c r="AE208" s="11">
        <v>12113.01994745246</v>
      </c>
      <c r="AF208" s="11">
        <v>12051.80430932218</v>
      </c>
      <c r="AG208" s="11">
        <v>12030.872930985972</v>
      </c>
      <c r="AH208" s="11">
        <v>12008.271750808733</v>
      </c>
      <c r="AI208" s="11">
        <v>11988.48660329489</v>
      </c>
      <c r="AJ208" s="11">
        <v>11970.387159713189</v>
      </c>
      <c r="AK208" s="11">
        <v>11957.655815437727</v>
      </c>
      <c r="AL208" s="11">
        <v>11934.210824216272</v>
      </c>
      <c r="AM208" s="11">
        <v>11926.006924847261</v>
      </c>
      <c r="AN208" s="11">
        <v>11916.384564365255</v>
      </c>
      <c r="AO208" s="11">
        <v>11912.998509820854</v>
      </c>
      <c r="AP208" s="11">
        <v>11917.713394892624</v>
      </c>
      <c r="AQ208" s="11">
        <v>11928.574183629566</v>
      </c>
      <c r="AR208" s="11">
        <v>11931.665721828511</v>
      </c>
      <c r="AS208" s="11">
        <v>11932.639967432253</v>
      </c>
      <c r="AT208" s="11">
        <v>11946.306747432751</v>
      </c>
      <c r="AU208" s="11">
        <v>11955.055531408401</v>
      </c>
      <c r="AV208" s="11">
        <v>11953.326558570843</v>
      </c>
      <c r="AW208" s="11">
        <v>11960.843739794504</v>
      </c>
      <c r="AX208" s="11">
        <v>11971.095554319198</v>
      </c>
      <c r="AY208" s="11">
        <v>11970.842707840173</v>
      </c>
      <c r="AZ208" s="11">
        <v>11961.312523304416</v>
      </c>
      <c r="BA208" s="11">
        <v>11943.754960262595</v>
      </c>
      <c r="BB208" s="11">
        <v>11906.350739140325</v>
      </c>
      <c r="BC208" s="11">
        <v>11839.952965292594</v>
      </c>
      <c r="BD208" s="11">
        <v>11777.603418943312</v>
      </c>
      <c r="BE208" s="11">
        <v>11763.088392712647</v>
      </c>
      <c r="BF208" s="11">
        <v>11746.976967201908</v>
      </c>
      <c r="BG208" s="11">
        <v>11720.46928104626</v>
      </c>
      <c r="BH208" s="11">
        <v>11716.191749337335</v>
      </c>
      <c r="BI208" s="11">
        <v>11705.844298156573</v>
      </c>
      <c r="BJ208" s="11">
        <v>11686.676337576891</v>
      </c>
      <c r="BK208" s="11">
        <v>11624.333822083925</v>
      </c>
      <c r="BL208" s="11">
        <v>11421.845874307674</v>
      </c>
      <c r="BM208" s="11">
        <v>11327.722095321091</v>
      </c>
      <c r="BN208" s="11">
        <v>11321.736594648884</v>
      </c>
      <c r="BO208" s="11">
        <v>11228.754927625116</v>
      </c>
      <c r="BP208" s="11">
        <v>11234.809367840558</v>
      </c>
      <c r="BQ208" s="11">
        <v>11156.329112075415</v>
      </c>
      <c r="BR208" s="11">
        <v>11088.338786588773</v>
      </c>
      <c r="BS208" s="11">
        <v>11068.2068781655</v>
      </c>
      <c r="BT208" s="11">
        <v>11023.30502409807</v>
      </c>
      <c r="BU208" s="11">
        <v>10978.236571828094</v>
      </c>
      <c r="BV208" s="11">
        <v>10999.797255863332</v>
      </c>
      <c r="BW208" s="11">
        <v>10852.238381205911</v>
      </c>
      <c r="BX208" s="11">
        <v>10746.424904834928</v>
      </c>
      <c r="BY208" s="11">
        <v>10608.921556702628</v>
      </c>
      <c r="BZ208" s="11">
        <v>10579.665221091504</v>
      </c>
      <c r="CA208" s="11">
        <v>10537.351912154953</v>
      </c>
      <c r="CB208" s="11">
        <v>10474.717993386512</v>
      </c>
      <c r="CC208" s="11">
        <v>10354.655366186358</v>
      </c>
      <c r="CD208" s="11">
        <v>10261.833316445753</v>
      </c>
      <c r="CE208" s="11">
        <v>10171.692223757867</v>
      </c>
      <c r="CF208" s="11">
        <v>10092.407299546927</v>
      </c>
      <c r="CG208" s="11">
        <v>9905.3651017099237</v>
      </c>
      <c r="CH208" s="11">
        <v>9834.95217105341</v>
      </c>
      <c r="CI208" s="11">
        <v>9650.6513204742932</v>
      </c>
      <c r="CJ208" s="11">
        <v>9583.7088165695204</v>
      </c>
      <c r="CK208" s="11">
        <v>9497.7240156386524</v>
      </c>
      <c r="CL208" s="11">
        <v>9472.457870991504</v>
      </c>
      <c r="CM208" s="11">
        <v>9426.5227230567671</v>
      </c>
      <c r="CN208" s="11">
        <v>9370.8777662955854</v>
      </c>
      <c r="CO208" s="11">
        <v>9292.6854217545879</v>
      </c>
      <c r="CP208" s="11">
        <v>9243.6795939065596</v>
      </c>
      <c r="CQ208" s="11">
        <v>9056.1565957037456</v>
      </c>
      <c r="CR208" s="11">
        <v>8891.5087192388764</v>
      </c>
      <c r="CS208" s="11">
        <v>8825.81292266327</v>
      </c>
      <c r="CT208" s="11">
        <v>8800.4430877891391</v>
      </c>
      <c r="CU208" s="11">
        <v>8760.9026387819158</v>
      </c>
      <c r="CV208" s="11">
        <v>8667.2948402984148</v>
      </c>
      <c r="CW208" s="11">
        <v>8547.8096427278615</v>
      </c>
      <c r="CX208" s="11">
        <v>8493.3584687182847</v>
      </c>
      <c r="CY208" s="11">
        <v>8440.1224535374513</v>
      </c>
      <c r="CZ208" s="11">
        <v>8390.8037614794721</v>
      </c>
      <c r="DA208" s="11">
        <v>8338.9381727031214</v>
      </c>
      <c r="DB208" s="11">
        <v>8281.0761405486774</v>
      </c>
      <c r="DC208" s="11">
        <v>8184.8866688721628</v>
      </c>
      <c r="DD208" s="11">
        <v>8172.1921294995391</v>
      </c>
      <c r="DE208" s="11">
        <v>8140.4311274955307</v>
      </c>
      <c r="DF208" s="11">
        <v>8125.0370069362552</v>
      </c>
      <c r="DG208" s="11">
        <v>8069.8907934106028</v>
      </c>
      <c r="DH208" s="11">
        <v>8022.5957229481828</v>
      </c>
      <c r="DI208" s="11">
        <v>7967.1136504935848</v>
      </c>
      <c r="DJ208" s="11">
        <v>7899.5679134541988</v>
      </c>
      <c r="DK208" s="11">
        <v>7639.7012402337068</v>
      </c>
      <c r="DL208" s="11">
        <v>7636.0691887838138</v>
      </c>
      <c r="DM208" s="11">
        <v>7598.3990282503028</v>
      </c>
      <c r="DN208" s="11">
        <v>7538.8375537889115</v>
      </c>
      <c r="DO208" s="11">
        <v>7526.6387756347658</v>
      </c>
      <c r="DP208" s="11">
        <v>7468.0648688645761</v>
      </c>
      <c r="DQ208" s="11">
        <v>7474.0878783274411</v>
      </c>
      <c r="DR208" s="11">
        <v>7467.8548258348064</v>
      </c>
      <c r="DS208" s="11">
        <v>7458.6120677505369</v>
      </c>
      <c r="DT208" s="11">
        <v>7442.2769944928086</v>
      </c>
      <c r="DU208" s="11">
        <v>7431.2670545420351</v>
      </c>
      <c r="DV208" s="11">
        <v>7419.21554123652</v>
      </c>
      <c r="DW208" s="11">
        <v>7411.2437116621441</v>
      </c>
      <c r="DX208" s="11">
        <v>7272.7703676481406</v>
      </c>
      <c r="DY208" s="11">
        <v>7277.077115747491</v>
      </c>
      <c r="DZ208" s="11">
        <v>7242.7517113126205</v>
      </c>
      <c r="EA208" s="11">
        <v>7131.0070280574619</v>
      </c>
      <c r="EB208" s="11">
        <v>7121.5129475686344</v>
      </c>
      <c r="EC208" s="11">
        <v>6953.9809014249222</v>
      </c>
      <c r="ED208" s="11">
        <v>6898.1675387696978</v>
      </c>
      <c r="EE208" s="11">
        <v>6665.5885433667117</v>
      </c>
      <c r="EF208" s="11">
        <v>6480.7589751865062</v>
      </c>
      <c r="EG208" s="11">
        <v>6324.0994538489767</v>
      </c>
      <c r="EH208" s="11">
        <v>6204.7229073207427</v>
      </c>
      <c r="EI208" s="11">
        <v>6142.8329386899732</v>
      </c>
      <c r="EJ208" s="11">
        <v>6090.2434964699059</v>
      </c>
      <c r="EK208" s="11">
        <v>6008.2781424026871</v>
      </c>
      <c r="EL208" s="11">
        <v>5996.6708102008115</v>
      </c>
      <c r="EM208" s="11">
        <v>5909.9308364153067</v>
      </c>
      <c r="EN208" s="11">
        <v>5822.2842564530247</v>
      </c>
      <c r="EO208" s="11">
        <v>5782.8061801466947</v>
      </c>
      <c r="EP208" s="11">
        <v>5659.5597463704444</v>
      </c>
      <c r="EQ208" s="11">
        <v>5606.6647382784813</v>
      </c>
      <c r="ER208" s="11">
        <v>5493.1424353024422</v>
      </c>
      <c r="ES208" s="11">
        <v>5450.9531240578535</v>
      </c>
      <c r="ET208" s="11">
        <v>5389.1980921946515</v>
      </c>
      <c r="EU208" s="11">
        <v>5341.0128759711633</v>
      </c>
      <c r="EV208" s="11">
        <v>5285.7083281965679</v>
      </c>
      <c r="EW208" s="11">
        <v>5076.107743762178</v>
      </c>
      <c r="EX208" s="11">
        <v>5035.3179065443346</v>
      </c>
      <c r="EY208" s="11">
        <v>4897.7790061573514</v>
      </c>
      <c r="EZ208" s="11">
        <v>4779.2968546071406</v>
      </c>
      <c r="FA208" s="11">
        <v>4728.6634524423889</v>
      </c>
      <c r="FB208" s="11">
        <v>4698.6128276214422</v>
      </c>
      <c r="FC208" s="11">
        <v>4652.3888470557022</v>
      </c>
      <c r="FD208" s="11">
        <v>4544.0658852060396</v>
      </c>
      <c r="FE208" s="11">
        <v>4397.5864604248</v>
      </c>
      <c r="FF208" s="11">
        <v>4390.6720692036524</v>
      </c>
      <c r="FG208" s="11">
        <v>4353.1186516683247</v>
      </c>
      <c r="FH208" s="11">
        <v>4281.8363979768328</v>
      </c>
      <c r="FI208" s="11">
        <v>4250.6512514056603</v>
      </c>
      <c r="FJ208" s="11">
        <v>4244.9551524831841</v>
      </c>
      <c r="FK208" s="11">
        <v>4239.8260587117411</v>
      </c>
      <c r="FL208" s="11">
        <v>4237.7931543450059</v>
      </c>
      <c r="FM208" s="11">
        <v>4224.2724789605008</v>
      </c>
      <c r="FN208" s="11">
        <v>4234.6689263671942</v>
      </c>
      <c r="FO208" s="11">
        <v>4231.0886205280267</v>
      </c>
      <c r="FP208" s="11">
        <v>4226.290702566278</v>
      </c>
      <c r="FQ208" s="11">
        <v>4228.5980826356226</v>
      </c>
      <c r="FR208" s="11">
        <v>4204.656449796521</v>
      </c>
      <c r="FS208" s="11">
        <v>4169.1574614024239</v>
      </c>
      <c r="FT208" s="11">
        <v>4104.1062958459715</v>
      </c>
      <c r="FU208" s="11">
        <v>3997.1503362433723</v>
      </c>
      <c r="FV208" s="11">
        <v>3961.2276390458992</v>
      </c>
      <c r="FW208" s="11">
        <v>3932.6165803190138</v>
      </c>
      <c r="FX208" s="11">
        <v>3903.0754862512085</v>
      </c>
      <c r="FY208" s="11">
        <v>3879.9500737695557</v>
      </c>
      <c r="FZ208" s="11">
        <v>3850.7269345644208</v>
      </c>
      <c r="GA208" s="11">
        <v>3831.2431594816203</v>
      </c>
      <c r="GB208" s="11">
        <v>3805.7232506611367</v>
      </c>
      <c r="GC208" s="11">
        <v>3782.7486158093375</v>
      </c>
      <c r="GD208" s="11">
        <v>3770.1003639084192</v>
      </c>
      <c r="GE208" s="11">
        <v>3759.1567077955697</v>
      </c>
      <c r="GF208" s="11">
        <v>3752.8605254405684</v>
      </c>
      <c r="GG208" s="11">
        <v>3742.1280371816729</v>
      </c>
      <c r="GH208" s="11">
        <v>3736.9313375746287</v>
      </c>
      <c r="GI208" s="11">
        <v>3719.518184841726</v>
      </c>
      <c r="GJ208" s="11">
        <v>3696.8751623220733</v>
      </c>
      <c r="GK208" s="11">
        <v>3670.9464777888688</v>
      </c>
      <c r="GL208" s="11">
        <v>3670.2321925399865</v>
      </c>
      <c r="GM208" s="11">
        <v>3639.0715273080828</v>
      </c>
      <c r="GN208" s="11">
        <v>3618.0907585315094</v>
      </c>
      <c r="GO208" s="11">
        <v>3585.3597818304711</v>
      </c>
      <c r="GP208" s="11">
        <v>3500.8262318940651</v>
      </c>
      <c r="GQ208" s="11">
        <v>3361.8170545242042</v>
      </c>
      <c r="GR208" s="11">
        <v>3204.9592116572612</v>
      </c>
      <c r="GS208" s="11">
        <v>3142.4129130006399</v>
      </c>
      <c r="GT208" s="11">
        <v>3124.5314181374547</v>
      </c>
      <c r="GU208" s="11">
        <v>3102.6513796517183</v>
      </c>
      <c r="GV208" s="11">
        <v>3083.5496496731384</v>
      </c>
      <c r="GW208" s="11">
        <v>3066.7075448449477</v>
      </c>
      <c r="GX208" s="11">
        <v>3054.2380416407382</v>
      </c>
      <c r="GY208" s="11">
        <v>2975.1256817304334</v>
      </c>
      <c r="GZ208" s="11">
        <v>3027.9698590172184</v>
      </c>
      <c r="HA208" s="11">
        <v>3028.346690468305</v>
      </c>
      <c r="HB208" s="11">
        <v>3022.7340469933683</v>
      </c>
      <c r="HC208" s="11">
        <v>3018.5672889479765</v>
      </c>
      <c r="HD208" s="11">
        <v>3016.526830282517</v>
      </c>
      <c r="HE208" s="11">
        <v>2994.3093104007198</v>
      </c>
      <c r="HF208" s="11">
        <v>2881.7472934388247</v>
      </c>
      <c r="HG208" s="11">
        <v>2807.689199971072</v>
      </c>
      <c r="HH208" s="11">
        <v>2733.7200144941653</v>
      </c>
      <c r="HI208" s="11">
        <v>2701.2049799988645</v>
      </c>
      <c r="HJ208" s="11">
        <v>2677.3010121789107</v>
      </c>
      <c r="HK208" s="11">
        <v>2642.1452234544495</v>
      </c>
      <c r="HL208" s="11">
        <v>2618.2697241880078</v>
      </c>
      <c r="HM208" s="11">
        <v>2570.9324231543633</v>
      </c>
      <c r="HN208" s="11">
        <v>2523.2170496529066</v>
      </c>
      <c r="HO208" s="11">
        <v>2497.2283369302413</v>
      </c>
      <c r="HP208" s="11">
        <v>2520.8783595114842</v>
      </c>
      <c r="HQ208" s="11">
        <v>2513.5019377765484</v>
      </c>
      <c r="HR208" s="11">
        <v>2434.6425906169516</v>
      </c>
      <c r="HS208" s="11">
        <v>2458.9627482649398</v>
      </c>
      <c r="HT208" s="11">
        <v>2470.460644271785</v>
      </c>
      <c r="HU208" s="11">
        <v>2435.9633796907578</v>
      </c>
      <c r="HV208" s="11">
        <v>2432.6787999269081</v>
      </c>
      <c r="HW208" s="11">
        <v>2413.7913812433303</v>
      </c>
      <c r="HX208" s="11">
        <v>2387.5650090555741</v>
      </c>
      <c r="HY208" s="11">
        <v>2344.3493091310174</v>
      </c>
      <c r="HZ208" s="11">
        <v>2188.750476774776</v>
      </c>
      <c r="IA208" s="11">
        <v>2044.5086158057927</v>
      </c>
      <c r="IB208" s="11">
        <v>1996.4109547502123</v>
      </c>
      <c r="IC208" s="11">
        <v>1943.3368539695191</v>
      </c>
      <c r="ID208" s="11">
        <v>1895.9788842892378</v>
      </c>
      <c r="IE208" s="11">
        <v>1841.0549582178655</v>
      </c>
      <c r="IF208" s="11">
        <v>1716.1282856158193</v>
      </c>
      <c r="IG208" s="11">
        <v>1688.2153926712049</v>
      </c>
      <c r="IH208" s="11">
        <v>1645.1900775298586</v>
      </c>
      <c r="II208" s="11">
        <v>1608.0595996043949</v>
      </c>
      <c r="IJ208" s="11">
        <v>1556.9650825410936</v>
      </c>
      <c r="IK208" s="11">
        <v>1518.744778793103</v>
      </c>
      <c r="IL208" s="11">
        <v>1476.6965474813971</v>
      </c>
      <c r="IM208" s="11">
        <v>1413.7862623557501</v>
      </c>
      <c r="IN208" s="11">
        <v>1277.4351425166342</v>
      </c>
      <c r="IO208" s="11">
        <v>1245.707871629716</v>
      </c>
      <c r="IP208" s="11">
        <v>1244.1123116757026</v>
      </c>
      <c r="IQ208" s="11">
        <v>1188.3625030000048</v>
      </c>
      <c r="IR208" s="11">
        <v>1119.5626163135059</v>
      </c>
      <c r="IS208" s="11">
        <v>1079.8233575691897</v>
      </c>
      <c r="IT208" s="11">
        <v>1056.6418165077507</v>
      </c>
      <c r="IU208" s="11">
        <v>1039.0072543057934</v>
      </c>
      <c r="IV208" s="11">
        <v>1032.9277386045574</v>
      </c>
      <c r="IW208" s="11">
        <v>1022.2648410141051</v>
      </c>
      <c r="IX208" s="11">
        <v>1001.0449233780516</v>
      </c>
      <c r="IY208" s="11">
        <v>960.06595823541738</v>
      </c>
      <c r="IZ208" s="11">
        <v>909.80406718309393</v>
      </c>
      <c r="JA208" s="11">
        <v>817.74160155906702</v>
      </c>
      <c r="JB208" s="11">
        <v>709.14698865376909</v>
      </c>
      <c r="JC208" s="11">
        <v>631.113205344893</v>
      </c>
      <c r="JD208" s="11">
        <v>615.42605027019806</v>
      </c>
      <c r="JE208" s="11">
        <v>603.94687478319224</v>
      </c>
      <c r="JF208" s="11">
        <v>595.80297619105954</v>
      </c>
      <c r="JG208" s="11">
        <v>512.39810066415293</v>
      </c>
      <c r="JH208" s="11">
        <v>475.05871582598479</v>
      </c>
      <c r="JI208" s="11">
        <v>470.5333558332307</v>
      </c>
      <c r="JJ208" s="11">
        <v>470.64402267415795</v>
      </c>
      <c r="JK208" s="11">
        <v>407.33748515519619</v>
      </c>
      <c r="JL208" s="11">
        <v>420.18994728216848</v>
      </c>
      <c r="JM208" s="11">
        <v>402.81169551169802</v>
      </c>
      <c r="JN208" s="11">
        <v>244.39751616084783</v>
      </c>
      <c r="JO208" s="11">
        <v>237.09222676006908</v>
      </c>
      <c r="JP208" s="11">
        <v>304.33239840489472</v>
      </c>
      <c r="JQ208" s="11">
        <v>303.62640806385014</v>
      </c>
      <c r="JR208" s="11">
        <v>270.3163286560212</v>
      </c>
      <c r="JS208" s="11">
        <v>100.98036145272199</v>
      </c>
      <c r="JT208" s="11">
        <v>39.0418020819708</v>
      </c>
      <c r="JU208" s="11">
        <v>48.017611299567378</v>
      </c>
      <c r="JV208" s="11">
        <v>31.402974272123217</v>
      </c>
      <c r="JW208" s="11">
        <v>7.8586026575067081E-12</v>
      </c>
      <c r="JX208" s="11">
        <v>37.564796908050909</v>
      </c>
      <c r="JY208" s="11">
        <v>64.449557675195777</v>
      </c>
      <c r="JZ208" s="11">
        <v>82.717047827534969</v>
      </c>
      <c r="KA208" s="11">
        <v>105.2437448076752</v>
      </c>
      <c r="KB208" s="11">
        <v>124.0541093082452</v>
      </c>
      <c r="KC208" s="11">
        <v>137.74865174475786</v>
      </c>
      <c r="KD208" s="11">
        <v>150.36945591479594</v>
      </c>
      <c r="KE208" s="11">
        <v>146.69793451088617</v>
      </c>
      <c r="KF208" s="11">
        <v>136.39069394333774</v>
      </c>
      <c r="KG208" s="11">
        <v>113.68775145257749</v>
      </c>
      <c r="KH208" s="11">
        <v>104.94345569878458</v>
      </c>
      <c r="KI208" s="11">
        <v>76.998064035955423</v>
      </c>
      <c r="KJ208" s="11">
        <v>71.992791915151528</v>
      </c>
      <c r="KK208" s="11">
        <v>65.954048565733444</v>
      </c>
      <c r="KL208" s="23"/>
      <c r="KM208" s="11">
        <f>SMALL(Tabela2[[#This Row],[1]:[285]],1)</f>
        <v>7.8586026575067081E-12</v>
      </c>
      <c r="KN208" s="11">
        <f>MATCH(Tabela2[[#This Row],[1° menor]],Tabela2[[#This Row],[1]:[285]],0)</f>
        <v>270</v>
      </c>
      <c r="KO20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208" s="11">
        <f>VLOOKUP(Tabela2[[#This Row],[Shape]],shape!A:D,4,0)+VLOOKUP(Tabela2[[#This Row],[Shape]]+1,shape!A:E,5,0)*Tabela2[[#This Row],[% avanc]]</f>
        <v>8544.8116110658502</v>
      </c>
      <c r="KQ208" s="15">
        <f>Tabela2[[#This Row],[8686,881807]]/Tabela2[[#Headers],[8686,881807]]</f>
        <v>0.98364543237831692</v>
      </c>
      <c r="KR208" s="11">
        <f>Tabela2[[#This Row],[8686,881807]]-KP207</f>
        <v>0</v>
      </c>
      <c r="KS208" s="11">
        <f>(Tabela2[[#This Row],[hora bus]]-H207)*86400</f>
        <v>44.000000227242708</v>
      </c>
      <c r="KT208" s="11">
        <f>Tabela2[[#This Row],[desloc]]/Tabela2[[#This Row],[seconds]]</f>
        <v>0</v>
      </c>
      <c r="KU208" s="11">
        <f>Tabela2[[#This Row],[spd m/s]]*3.6</f>
        <v>0</v>
      </c>
      <c r="KV208" s="23"/>
      <c r="KW208" s="22">
        <f t="shared" si="54"/>
        <v>0</v>
      </c>
      <c r="KX208" s="23">
        <f t="shared" si="55"/>
        <v>0.5</v>
      </c>
      <c r="KY208" s="23">
        <f t="shared" si="56"/>
        <v>0</v>
      </c>
      <c r="KZ208" s="23">
        <f t="shared" si="57"/>
        <v>0</v>
      </c>
      <c r="LA208" s="23">
        <f t="shared" si="58"/>
        <v>0</v>
      </c>
      <c r="LB208" s="23">
        <f t="shared" si="59"/>
        <v>1</v>
      </c>
      <c r="LC208" s="23">
        <f t="shared" si="60"/>
        <v>3</v>
      </c>
      <c r="LD208" s="23">
        <f t="shared" si="61"/>
        <v>0</v>
      </c>
      <c r="LE208" s="23">
        <f t="shared" si="62"/>
        <v>8544.8116110658502</v>
      </c>
      <c r="LF208" s="22">
        <f t="shared" si="71"/>
        <v>0</v>
      </c>
      <c r="LG208" s="23">
        <f t="shared" si="63"/>
        <v>0</v>
      </c>
      <c r="LH208" s="23">
        <f t="shared" si="64"/>
        <v>0</v>
      </c>
      <c r="LI208" s="23">
        <f t="shared" si="65"/>
        <v>8544.8116110658502</v>
      </c>
      <c r="LJ208" s="23">
        <f t="shared" si="66"/>
        <v>8544.8116110658502</v>
      </c>
      <c r="LK208" s="23">
        <f t="shared" si="67"/>
        <v>0.5</v>
      </c>
      <c r="LL208" s="23">
        <f t="shared" si="68"/>
        <v>0</v>
      </c>
      <c r="LM208" s="23">
        <f t="shared" si="69"/>
        <v>1</v>
      </c>
      <c r="LN208" s="23">
        <f t="shared" si="70"/>
        <v>1</v>
      </c>
    </row>
    <row r="209" spans="1:326" x14ac:dyDescent="0.25">
      <c r="A209" s="22">
        <v>221</v>
      </c>
      <c r="B209" s="22">
        <v>1</v>
      </c>
      <c r="C209" s="23" t="s">
        <v>1529</v>
      </c>
      <c r="D209" s="22">
        <v>332</v>
      </c>
      <c r="E209" s="24">
        <v>0.95277777777777772</v>
      </c>
      <c r="F209" s="23" t="s">
        <v>721</v>
      </c>
      <c r="G209" s="23" t="b">
        <v>1</v>
      </c>
      <c r="H209" s="25">
        <v>43538.9528125</v>
      </c>
      <c r="I209" s="26" t="s">
        <v>180</v>
      </c>
      <c r="J209" s="23" t="s">
        <v>181</v>
      </c>
      <c r="K209" s="11">
        <f>IF(AND(Tabela2[[#This Row],[hora bus]]=H208,Tabela2[[#This Row],[lat bus]]=I208,Tabela2[[#This Row],[lon bus]]=J208),1,0)</f>
        <v>0</v>
      </c>
      <c r="L209" s="23"/>
      <c r="M209" s="11">
        <v>414</v>
      </c>
      <c r="N209" s="11">
        <v>12494.830021888851</v>
      </c>
      <c r="O209" s="11">
        <v>12486.806861253204</v>
      </c>
      <c r="P209" s="11">
        <v>12475.971219330722</v>
      </c>
      <c r="Q209" s="11">
        <v>12416.529272290421</v>
      </c>
      <c r="R209" s="11">
        <v>12334.820621563395</v>
      </c>
      <c r="S209" s="11">
        <v>12320.088836036259</v>
      </c>
      <c r="T209" s="11">
        <v>12301.020183692543</v>
      </c>
      <c r="U209" s="11">
        <v>12288.814142005907</v>
      </c>
      <c r="V209" s="11">
        <v>12271.172379100031</v>
      </c>
      <c r="W209" s="11">
        <v>12257.347773330403</v>
      </c>
      <c r="X209" s="11">
        <v>12244.75714924055</v>
      </c>
      <c r="Y209" s="11">
        <v>12218.091008311309</v>
      </c>
      <c r="Z209" s="11">
        <v>12199.530930423911</v>
      </c>
      <c r="AA209" s="11">
        <v>12174.625643012387</v>
      </c>
      <c r="AB209" s="11">
        <v>12162.874276923478</v>
      </c>
      <c r="AC209" s="11">
        <v>12146.07688209562</v>
      </c>
      <c r="AD209" s="11">
        <v>12121.80903308475</v>
      </c>
      <c r="AE209" s="11">
        <v>12113.01994745246</v>
      </c>
      <c r="AF209" s="11">
        <v>12051.80430932218</v>
      </c>
      <c r="AG209" s="11">
        <v>12030.872930985972</v>
      </c>
      <c r="AH209" s="11">
        <v>12008.271750808733</v>
      </c>
      <c r="AI209" s="11">
        <v>11988.48660329489</v>
      </c>
      <c r="AJ209" s="11">
        <v>11970.387159713189</v>
      </c>
      <c r="AK209" s="11">
        <v>11957.655815437727</v>
      </c>
      <c r="AL209" s="11">
        <v>11934.210824216272</v>
      </c>
      <c r="AM209" s="11">
        <v>11926.006924847261</v>
      </c>
      <c r="AN209" s="11">
        <v>11916.384564365255</v>
      </c>
      <c r="AO209" s="11">
        <v>11912.998509820854</v>
      </c>
      <c r="AP209" s="11">
        <v>11917.713394892624</v>
      </c>
      <c r="AQ209" s="11">
        <v>11928.574183629566</v>
      </c>
      <c r="AR209" s="11">
        <v>11931.665721828511</v>
      </c>
      <c r="AS209" s="11">
        <v>11932.639967432253</v>
      </c>
      <c r="AT209" s="11">
        <v>11946.306747432751</v>
      </c>
      <c r="AU209" s="11">
        <v>11955.055531408401</v>
      </c>
      <c r="AV209" s="11">
        <v>11953.326558570843</v>
      </c>
      <c r="AW209" s="11">
        <v>11960.843739794504</v>
      </c>
      <c r="AX209" s="11">
        <v>11971.095554319198</v>
      </c>
      <c r="AY209" s="11">
        <v>11970.842707840173</v>
      </c>
      <c r="AZ209" s="11">
        <v>11961.312523304416</v>
      </c>
      <c r="BA209" s="11">
        <v>11943.754960262595</v>
      </c>
      <c r="BB209" s="11">
        <v>11906.350739140325</v>
      </c>
      <c r="BC209" s="11">
        <v>11839.952965292594</v>
      </c>
      <c r="BD209" s="11">
        <v>11777.603418943312</v>
      </c>
      <c r="BE209" s="11">
        <v>11763.088392712647</v>
      </c>
      <c r="BF209" s="11">
        <v>11746.976967201908</v>
      </c>
      <c r="BG209" s="11">
        <v>11720.46928104626</v>
      </c>
      <c r="BH209" s="11">
        <v>11716.191749337335</v>
      </c>
      <c r="BI209" s="11">
        <v>11705.844298156573</v>
      </c>
      <c r="BJ209" s="11">
        <v>11686.676337576891</v>
      </c>
      <c r="BK209" s="11">
        <v>11624.333822083925</v>
      </c>
      <c r="BL209" s="11">
        <v>11421.845874307674</v>
      </c>
      <c r="BM209" s="11">
        <v>11327.722095321091</v>
      </c>
      <c r="BN209" s="11">
        <v>11321.736594648884</v>
      </c>
      <c r="BO209" s="11">
        <v>11228.754927625116</v>
      </c>
      <c r="BP209" s="11">
        <v>11234.809367840558</v>
      </c>
      <c r="BQ209" s="11">
        <v>11156.329112075415</v>
      </c>
      <c r="BR209" s="11">
        <v>11088.338786588773</v>
      </c>
      <c r="BS209" s="11">
        <v>11068.2068781655</v>
      </c>
      <c r="BT209" s="11">
        <v>11023.30502409807</v>
      </c>
      <c r="BU209" s="11">
        <v>10978.236571828094</v>
      </c>
      <c r="BV209" s="11">
        <v>10999.797255863332</v>
      </c>
      <c r="BW209" s="11">
        <v>10852.238381205911</v>
      </c>
      <c r="BX209" s="11">
        <v>10746.424904834928</v>
      </c>
      <c r="BY209" s="11">
        <v>10608.921556702628</v>
      </c>
      <c r="BZ209" s="11">
        <v>10579.665221091504</v>
      </c>
      <c r="CA209" s="11">
        <v>10537.351912154953</v>
      </c>
      <c r="CB209" s="11">
        <v>10474.717993386512</v>
      </c>
      <c r="CC209" s="11">
        <v>10354.655366186358</v>
      </c>
      <c r="CD209" s="11">
        <v>10261.833316445753</v>
      </c>
      <c r="CE209" s="11">
        <v>10171.692223757867</v>
      </c>
      <c r="CF209" s="11">
        <v>10092.407299546927</v>
      </c>
      <c r="CG209" s="11">
        <v>9905.3651017099237</v>
      </c>
      <c r="CH209" s="11">
        <v>9834.95217105341</v>
      </c>
      <c r="CI209" s="11">
        <v>9650.6513204742932</v>
      </c>
      <c r="CJ209" s="11">
        <v>9583.7088165695204</v>
      </c>
      <c r="CK209" s="11">
        <v>9497.7240156386524</v>
      </c>
      <c r="CL209" s="11">
        <v>9472.457870991504</v>
      </c>
      <c r="CM209" s="11">
        <v>9426.5227230567671</v>
      </c>
      <c r="CN209" s="11">
        <v>9370.8777662955854</v>
      </c>
      <c r="CO209" s="11">
        <v>9292.6854217545879</v>
      </c>
      <c r="CP209" s="11">
        <v>9243.6795939065596</v>
      </c>
      <c r="CQ209" s="11">
        <v>9056.1565957037456</v>
      </c>
      <c r="CR209" s="11">
        <v>8891.5087192388764</v>
      </c>
      <c r="CS209" s="11">
        <v>8825.81292266327</v>
      </c>
      <c r="CT209" s="11">
        <v>8800.4430877891391</v>
      </c>
      <c r="CU209" s="11">
        <v>8760.9026387819158</v>
      </c>
      <c r="CV209" s="11">
        <v>8667.2948402984148</v>
      </c>
      <c r="CW209" s="11">
        <v>8547.8096427278615</v>
      </c>
      <c r="CX209" s="11">
        <v>8493.3584687182847</v>
      </c>
      <c r="CY209" s="11">
        <v>8440.1224535374513</v>
      </c>
      <c r="CZ209" s="11">
        <v>8390.8037614794721</v>
      </c>
      <c r="DA209" s="11">
        <v>8338.9381727031214</v>
      </c>
      <c r="DB209" s="11">
        <v>8281.0761405486774</v>
      </c>
      <c r="DC209" s="11">
        <v>8184.8866688721628</v>
      </c>
      <c r="DD209" s="11">
        <v>8172.1921294995391</v>
      </c>
      <c r="DE209" s="11">
        <v>8140.4311274955307</v>
      </c>
      <c r="DF209" s="11">
        <v>8125.0370069362552</v>
      </c>
      <c r="DG209" s="11">
        <v>8069.8907934106028</v>
      </c>
      <c r="DH209" s="11">
        <v>8022.5957229481828</v>
      </c>
      <c r="DI209" s="11">
        <v>7967.1136504935848</v>
      </c>
      <c r="DJ209" s="11">
        <v>7899.5679134541988</v>
      </c>
      <c r="DK209" s="11">
        <v>7639.7012402337068</v>
      </c>
      <c r="DL209" s="11">
        <v>7636.0691887838138</v>
      </c>
      <c r="DM209" s="11">
        <v>7598.3990282503028</v>
      </c>
      <c r="DN209" s="11">
        <v>7538.8375537889115</v>
      </c>
      <c r="DO209" s="11">
        <v>7526.6387756347658</v>
      </c>
      <c r="DP209" s="11">
        <v>7468.0648688645761</v>
      </c>
      <c r="DQ209" s="11">
        <v>7474.0878783274411</v>
      </c>
      <c r="DR209" s="11">
        <v>7467.8548258348064</v>
      </c>
      <c r="DS209" s="11">
        <v>7458.6120677505369</v>
      </c>
      <c r="DT209" s="11">
        <v>7442.2769944928086</v>
      </c>
      <c r="DU209" s="11">
        <v>7431.2670545420351</v>
      </c>
      <c r="DV209" s="11">
        <v>7419.21554123652</v>
      </c>
      <c r="DW209" s="11">
        <v>7411.2437116621441</v>
      </c>
      <c r="DX209" s="11">
        <v>7272.7703676481406</v>
      </c>
      <c r="DY209" s="11">
        <v>7277.077115747491</v>
      </c>
      <c r="DZ209" s="11">
        <v>7242.7517113126205</v>
      </c>
      <c r="EA209" s="11">
        <v>7131.0070280574619</v>
      </c>
      <c r="EB209" s="11">
        <v>7121.5129475686344</v>
      </c>
      <c r="EC209" s="11">
        <v>6953.9809014249222</v>
      </c>
      <c r="ED209" s="11">
        <v>6898.1675387696978</v>
      </c>
      <c r="EE209" s="11">
        <v>6665.5885433667117</v>
      </c>
      <c r="EF209" s="11">
        <v>6480.7589751865062</v>
      </c>
      <c r="EG209" s="11">
        <v>6324.0994538489767</v>
      </c>
      <c r="EH209" s="11">
        <v>6204.7229073207427</v>
      </c>
      <c r="EI209" s="11">
        <v>6142.8329386899732</v>
      </c>
      <c r="EJ209" s="11">
        <v>6090.2434964699059</v>
      </c>
      <c r="EK209" s="11">
        <v>6008.2781424026871</v>
      </c>
      <c r="EL209" s="11">
        <v>5996.6708102008115</v>
      </c>
      <c r="EM209" s="11">
        <v>5909.9308364153067</v>
      </c>
      <c r="EN209" s="11">
        <v>5822.2842564530247</v>
      </c>
      <c r="EO209" s="11">
        <v>5782.8061801466947</v>
      </c>
      <c r="EP209" s="11">
        <v>5659.5597463704444</v>
      </c>
      <c r="EQ209" s="11">
        <v>5606.6647382784813</v>
      </c>
      <c r="ER209" s="11">
        <v>5493.1424353024422</v>
      </c>
      <c r="ES209" s="11">
        <v>5450.9531240578535</v>
      </c>
      <c r="ET209" s="11">
        <v>5389.1980921946515</v>
      </c>
      <c r="EU209" s="11">
        <v>5341.0128759711633</v>
      </c>
      <c r="EV209" s="11">
        <v>5285.7083281965679</v>
      </c>
      <c r="EW209" s="11">
        <v>5076.107743762178</v>
      </c>
      <c r="EX209" s="11">
        <v>5035.3179065443346</v>
      </c>
      <c r="EY209" s="11">
        <v>4897.7790061573514</v>
      </c>
      <c r="EZ209" s="11">
        <v>4779.2968546071406</v>
      </c>
      <c r="FA209" s="11">
        <v>4728.6634524423889</v>
      </c>
      <c r="FB209" s="11">
        <v>4698.6128276214422</v>
      </c>
      <c r="FC209" s="11">
        <v>4652.3888470557022</v>
      </c>
      <c r="FD209" s="11">
        <v>4544.0658852060396</v>
      </c>
      <c r="FE209" s="11">
        <v>4397.5864604248</v>
      </c>
      <c r="FF209" s="11">
        <v>4390.6720692036524</v>
      </c>
      <c r="FG209" s="11">
        <v>4353.1186516683247</v>
      </c>
      <c r="FH209" s="11">
        <v>4281.8363979768328</v>
      </c>
      <c r="FI209" s="11">
        <v>4250.6512514056603</v>
      </c>
      <c r="FJ209" s="11">
        <v>4244.9551524831841</v>
      </c>
      <c r="FK209" s="11">
        <v>4239.8260587117411</v>
      </c>
      <c r="FL209" s="11">
        <v>4237.7931543450059</v>
      </c>
      <c r="FM209" s="11">
        <v>4224.2724789605008</v>
      </c>
      <c r="FN209" s="11">
        <v>4234.6689263671942</v>
      </c>
      <c r="FO209" s="11">
        <v>4231.0886205280267</v>
      </c>
      <c r="FP209" s="11">
        <v>4226.290702566278</v>
      </c>
      <c r="FQ209" s="11">
        <v>4228.5980826356226</v>
      </c>
      <c r="FR209" s="11">
        <v>4204.656449796521</v>
      </c>
      <c r="FS209" s="11">
        <v>4169.1574614024239</v>
      </c>
      <c r="FT209" s="11">
        <v>4104.1062958459715</v>
      </c>
      <c r="FU209" s="11">
        <v>3997.1503362433723</v>
      </c>
      <c r="FV209" s="11">
        <v>3961.2276390458992</v>
      </c>
      <c r="FW209" s="11">
        <v>3932.6165803190138</v>
      </c>
      <c r="FX209" s="11">
        <v>3903.0754862512085</v>
      </c>
      <c r="FY209" s="11">
        <v>3879.9500737695557</v>
      </c>
      <c r="FZ209" s="11">
        <v>3850.7269345644208</v>
      </c>
      <c r="GA209" s="11">
        <v>3831.2431594816203</v>
      </c>
      <c r="GB209" s="11">
        <v>3805.7232506611367</v>
      </c>
      <c r="GC209" s="11">
        <v>3782.7486158093375</v>
      </c>
      <c r="GD209" s="11">
        <v>3770.1003639084192</v>
      </c>
      <c r="GE209" s="11">
        <v>3759.1567077955697</v>
      </c>
      <c r="GF209" s="11">
        <v>3752.8605254405684</v>
      </c>
      <c r="GG209" s="11">
        <v>3742.1280371816729</v>
      </c>
      <c r="GH209" s="11">
        <v>3736.9313375746287</v>
      </c>
      <c r="GI209" s="11">
        <v>3719.518184841726</v>
      </c>
      <c r="GJ209" s="11">
        <v>3696.8751623220733</v>
      </c>
      <c r="GK209" s="11">
        <v>3670.9464777888688</v>
      </c>
      <c r="GL209" s="11">
        <v>3670.2321925399865</v>
      </c>
      <c r="GM209" s="11">
        <v>3639.0715273080828</v>
      </c>
      <c r="GN209" s="11">
        <v>3618.0907585315094</v>
      </c>
      <c r="GO209" s="11">
        <v>3585.3597818304711</v>
      </c>
      <c r="GP209" s="11">
        <v>3500.8262318940651</v>
      </c>
      <c r="GQ209" s="11">
        <v>3361.8170545242042</v>
      </c>
      <c r="GR209" s="11">
        <v>3204.9592116572612</v>
      </c>
      <c r="GS209" s="11">
        <v>3142.4129130006399</v>
      </c>
      <c r="GT209" s="11">
        <v>3124.5314181374547</v>
      </c>
      <c r="GU209" s="11">
        <v>3102.6513796517183</v>
      </c>
      <c r="GV209" s="11">
        <v>3083.5496496731384</v>
      </c>
      <c r="GW209" s="11">
        <v>3066.7075448449477</v>
      </c>
      <c r="GX209" s="11">
        <v>3054.2380416407382</v>
      </c>
      <c r="GY209" s="11">
        <v>2975.1256817304334</v>
      </c>
      <c r="GZ209" s="11">
        <v>3027.9698590172184</v>
      </c>
      <c r="HA209" s="11">
        <v>3028.346690468305</v>
      </c>
      <c r="HB209" s="11">
        <v>3022.7340469933683</v>
      </c>
      <c r="HC209" s="11">
        <v>3018.5672889479765</v>
      </c>
      <c r="HD209" s="11">
        <v>3016.526830282517</v>
      </c>
      <c r="HE209" s="11">
        <v>2994.3093104007198</v>
      </c>
      <c r="HF209" s="11">
        <v>2881.7472934388247</v>
      </c>
      <c r="HG209" s="11">
        <v>2807.689199971072</v>
      </c>
      <c r="HH209" s="11">
        <v>2733.7200144941653</v>
      </c>
      <c r="HI209" s="11">
        <v>2701.2049799988645</v>
      </c>
      <c r="HJ209" s="11">
        <v>2677.3010121789107</v>
      </c>
      <c r="HK209" s="11">
        <v>2642.1452234544495</v>
      </c>
      <c r="HL209" s="11">
        <v>2618.2697241880078</v>
      </c>
      <c r="HM209" s="11">
        <v>2570.9324231543633</v>
      </c>
      <c r="HN209" s="11">
        <v>2523.2170496529066</v>
      </c>
      <c r="HO209" s="11">
        <v>2497.2283369302413</v>
      </c>
      <c r="HP209" s="11">
        <v>2520.8783595114842</v>
      </c>
      <c r="HQ209" s="11">
        <v>2513.5019377765484</v>
      </c>
      <c r="HR209" s="11">
        <v>2434.6425906169516</v>
      </c>
      <c r="HS209" s="11">
        <v>2458.9627482649398</v>
      </c>
      <c r="HT209" s="11">
        <v>2470.460644271785</v>
      </c>
      <c r="HU209" s="11">
        <v>2435.9633796907578</v>
      </c>
      <c r="HV209" s="11">
        <v>2432.6787999269081</v>
      </c>
      <c r="HW209" s="11">
        <v>2413.7913812433303</v>
      </c>
      <c r="HX209" s="11">
        <v>2387.5650090555741</v>
      </c>
      <c r="HY209" s="11">
        <v>2344.3493091310174</v>
      </c>
      <c r="HZ209" s="11">
        <v>2188.750476774776</v>
      </c>
      <c r="IA209" s="11">
        <v>2044.5086158057927</v>
      </c>
      <c r="IB209" s="11">
        <v>1996.4109547502123</v>
      </c>
      <c r="IC209" s="11">
        <v>1943.3368539695191</v>
      </c>
      <c r="ID209" s="11">
        <v>1895.9788842892378</v>
      </c>
      <c r="IE209" s="11">
        <v>1841.0549582178655</v>
      </c>
      <c r="IF209" s="11">
        <v>1716.1282856158193</v>
      </c>
      <c r="IG209" s="11">
        <v>1688.2153926712049</v>
      </c>
      <c r="IH209" s="11">
        <v>1645.1900775298586</v>
      </c>
      <c r="II209" s="11">
        <v>1608.0595996043949</v>
      </c>
      <c r="IJ209" s="11">
        <v>1556.9650825410936</v>
      </c>
      <c r="IK209" s="11">
        <v>1518.744778793103</v>
      </c>
      <c r="IL209" s="11">
        <v>1476.6965474813971</v>
      </c>
      <c r="IM209" s="11">
        <v>1413.7862623557501</v>
      </c>
      <c r="IN209" s="11">
        <v>1277.4351425166342</v>
      </c>
      <c r="IO209" s="11">
        <v>1245.707871629716</v>
      </c>
      <c r="IP209" s="11">
        <v>1244.1123116757026</v>
      </c>
      <c r="IQ209" s="11">
        <v>1188.3625030000048</v>
      </c>
      <c r="IR209" s="11">
        <v>1119.5626163135059</v>
      </c>
      <c r="IS209" s="11">
        <v>1079.8233575691897</v>
      </c>
      <c r="IT209" s="11">
        <v>1056.6418165077507</v>
      </c>
      <c r="IU209" s="11">
        <v>1039.0072543057934</v>
      </c>
      <c r="IV209" s="11">
        <v>1032.9277386045574</v>
      </c>
      <c r="IW209" s="11">
        <v>1022.2648410141051</v>
      </c>
      <c r="IX209" s="11">
        <v>1001.0449233780516</v>
      </c>
      <c r="IY209" s="11">
        <v>960.06595823541738</v>
      </c>
      <c r="IZ209" s="11">
        <v>909.80406718309393</v>
      </c>
      <c r="JA209" s="11">
        <v>817.74160155906702</v>
      </c>
      <c r="JB209" s="11">
        <v>709.14698865376909</v>
      </c>
      <c r="JC209" s="11">
        <v>631.113205344893</v>
      </c>
      <c r="JD209" s="11">
        <v>615.42605027019806</v>
      </c>
      <c r="JE209" s="11">
        <v>603.94687478319224</v>
      </c>
      <c r="JF209" s="11">
        <v>595.80297619105954</v>
      </c>
      <c r="JG209" s="11">
        <v>512.39810066415293</v>
      </c>
      <c r="JH209" s="11">
        <v>475.05871582598479</v>
      </c>
      <c r="JI209" s="11">
        <v>470.5333558332307</v>
      </c>
      <c r="JJ209" s="11">
        <v>470.64402267415795</v>
      </c>
      <c r="JK209" s="11">
        <v>407.33748515519619</v>
      </c>
      <c r="JL209" s="11">
        <v>420.18994728216848</v>
      </c>
      <c r="JM209" s="11">
        <v>402.81169551169802</v>
      </c>
      <c r="JN209" s="11">
        <v>244.39751616084783</v>
      </c>
      <c r="JO209" s="11">
        <v>237.09222676006908</v>
      </c>
      <c r="JP209" s="11">
        <v>304.33239840489472</v>
      </c>
      <c r="JQ209" s="11">
        <v>303.62640806385014</v>
      </c>
      <c r="JR209" s="11">
        <v>270.3163286560212</v>
      </c>
      <c r="JS209" s="11">
        <v>100.98036145272199</v>
      </c>
      <c r="JT209" s="11">
        <v>39.0418020819708</v>
      </c>
      <c r="JU209" s="11">
        <v>48.017611299567378</v>
      </c>
      <c r="JV209" s="11">
        <v>31.402974272123217</v>
      </c>
      <c r="JW209" s="11">
        <v>7.8586026575067081E-12</v>
      </c>
      <c r="JX209" s="11">
        <v>37.564796908050909</v>
      </c>
      <c r="JY209" s="11">
        <v>64.449557675195777</v>
      </c>
      <c r="JZ209" s="11">
        <v>82.717047827534969</v>
      </c>
      <c r="KA209" s="11">
        <v>105.2437448076752</v>
      </c>
      <c r="KB209" s="11">
        <v>124.0541093082452</v>
      </c>
      <c r="KC209" s="11">
        <v>137.74865174475786</v>
      </c>
      <c r="KD209" s="11">
        <v>150.36945591479594</v>
      </c>
      <c r="KE209" s="11">
        <v>146.69793451088617</v>
      </c>
      <c r="KF209" s="11">
        <v>136.39069394333774</v>
      </c>
      <c r="KG209" s="11">
        <v>113.68775145257749</v>
      </c>
      <c r="KH209" s="11">
        <v>104.94345569878458</v>
      </c>
      <c r="KI209" s="11">
        <v>76.998064035955423</v>
      </c>
      <c r="KJ209" s="11">
        <v>71.992791915151528</v>
      </c>
      <c r="KK209" s="11">
        <v>65.954048565733444</v>
      </c>
      <c r="KL209" s="23"/>
      <c r="KM209" s="11">
        <f>SMALL(Tabela2[[#This Row],[1]:[285]],1)</f>
        <v>7.8586026575067081E-12</v>
      </c>
      <c r="KN209" s="11">
        <f>MATCH(Tabela2[[#This Row],[1° menor]],Tabela2[[#This Row],[1]:[285]],0)</f>
        <v>270</v>
      </c>
      <c r="KO20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209" s="11">
        <f>VLOOKUP(Tabela2[[#This Row],[Shape]],shape!A:D,4,0)+VLOOKUP(Tabela2[[#This Row],[Shape]]+1,shape!A:E,5,0)*Tabela2[[#This Row],[% avanc]]</f>
        <v>8544.8116110658502</v>
      </c>
      <c r="KQ209" s="15">
        <f>Tabela2[[#This Row],[8686,881807]]/Tabela2[[#Headers],[8686,881807]]</f>
        <v>0.98364543237831692</v>
      </c>
      <c r="KR209" s="11">
        <f>Tabela2[[#This Row],[8686,881807]]-KP208</f>
        <v>0</v>
      </c>
      <c r="KS209" s="11">
        <f>(Tabela2[[#This Row],[hora bus]]-H208)*86400</f>
        <v>52.999999816529453</v>
      </c>
      <c r="KT209" s="11">
        <f>Tabela2[[#This Row],[desloc]]/Tabela2[[#This Row],[seconds]]</f>
        <v>0</v>
      </c>
      <c r="KU209" s="11">
        <f>Tabela2[[#This Row],[spd m/s]]*3.6</f>
        <v>0</v>
      </c>
      <c r="KV209" s="23"/>
      <c r="KW209" s="22">
        <f t="shared" si="54"/>
        <v>0</v>
      </c>
      <c r="KX209" s="23">
        <f t="shared" si="55"/>
        <v>0.5</v>
      </c>
      <c r="KY209" s="23">
        <f t="shared" si="56"/>
        <v>0</v>
      </c>
      <c r="KZ209" s="23">
        <f t="shared" si="57"/>
        <v>0</v>
      </c>
      <c r="LA209" s="23">
        <f t="shared" si="58"/>
        <v>0</v>
      </c>
      <c r="LB209" s="23">
        <f t="shared" si="59"/>
        <v>1</v>
      </c>
      <c r="LC209" s="23">
        <f t="shared" si="60"/>
        <v>2</v>
      </c>
      <c r="LD209" s="23">
        <f t="shared" si="61"/>
        <v>0</v>
      </c>
      <c r="LE209" s="23">
        <f t="shared" si="62"/>
        <v>8544.8116110658502</v>
      </c>
      <c r="LF209" s="22">
        <f t="shared" si="71"/>
        <v>0</v>
      </c>
      <c r="LG209" s="23">
        <f t="shared" si="63"/>
        <v>0</v>
      </c>
      <c r="LH209" s="23">
        <f t="shared" si="64"/>
        <v>0</v>
      </c>
      <c r="LI209" s="23">
        <f t="shared" si="65"/>
        <v>8544.8116110658502</v>
      </c>
      <c r="LJ209" s="23">
        <f t="shared" si="66"/>
        <v>8544.8116110658502</v>
      </c>
      <c r="LK209" s="23">
        <f t="shared" si="67"/>
        <v>0.5</v>
      </c>
      <c r="LL209" s="23">
        <f t="shared" si="68"/>
        <v>0</v>
      </c>
      <c r="LM209" s="23">
        <f t="shared" si="69"/>
        <v>1</v>
      </c>
      <c r="LN209" s="23">
        <f t="shared" si="70"/>
        <v>1</v>
      </c>
    </row>
    <row r="210" spans="1:326" x14ac:dyDescent="0.25">
      <c r="A210" s="22">
        <v>222</v>
      </c>
      <c r="B210" s="22">
        <v>1</v>
      </c>
      <c r="C210" s="23" t="s">
        <v>1530</v>
      </c>
      <c r="D210" s="22">
        <v>332</v>
      </c>
      <c r="E210" s="24">
        <v>0.95277777777777772</v>
      </c>
      <c r="F210" s="23" t="s">
        <v>721</v>
      </c>
      <c r="G210" s="23" t="b">
        <v>1</v>
      </c>
      <c r="H210" s="25">
        <v>43538.953252314815</v>
      </c>
      <c r="I210" s="26" t="s">
        <v>180</v>
      </c>
      <c r="J210" s="23" t="s">
        <v>181</v>
      </c>
      <c r="K210" s="11">
        <f>IF(AND(Tabela2[[#This Row],[hora bus]]=H209,Tabela2[[#This Row],[lat bus]]=I209,Tabela2[[#This Row],[lon bus]]=J209),1,0)</f>
        <v>0</v>
      </c>
      <c r="L210" s="23"/>
      <c r="M210" s="11">
        <v>415</v>
      </c>
      <c r="N210" s="11">
        <v>12494.830021888851</v>
      </c>
      <c r="O210" s="11">
        <v>12486.806861253204</v>
      </c>
      <c r="P210" s="11">
        <v>12475.971219330722</v>
      </c>
      <c r="Q210" s="11">
        <v>12416.529272290421</v>
      </c>
      <c r="R210" s="11">
        <v>12334.820621563395</v>
      </c>
      <c r="S210" s="11">
        <v>12320.088836036259</v>
      </c>
      <c r="T210" s="11">
        <v>12301.020183692543</v>
      </c>
      <c r="U210" s="11">
        <v>12288.814142005907</v>
      </c>
      <c r="V210" s="11">
        <v>12271.172379100031</v>
      </c>
      <c r="W210" s="11">
        <v>12257.347773330403</v>
      </c>
      <c r="X210" s="11">
        <v>12244.75714924055</v>
      </c>
      <c r="Y210" s="11">
        <v>12218.091008311309</v>
      </c>
      <c r="Z210" s="11">
        <v>12199.530930423911</v>
      </c>
      <c r="AA210" s="11">
        <v>12174.625643012387</v>
      </c>
      <c r="AB210" s="11">
        <v>12162.874276923478</v>
      </c>
      <c r="AC210" s="11">
        <v>12146.07688209562</v>
      </c>
      <c r="AD210" s="11">
        <v>12121.80903308475</v>
      </c>
      <c r="AE210" s="11">
        <v>12113.01994745246</v>
      </c>
      <c r="AF210" s="11">
        <v>12051.80430932218</v>
      </c>
      <c r="AG210" s="11">
        <v>12030.872930985972</v>
      </c>
      <c r="AH210" s="11">
        <v>12008.271750808733</v>
      </c>
      <c r="AI210" s="11">
        <v>11988.48660329489</v>
      </c>
      <c r="AJ210" s="11">
        <v>11970.387159713189</v>
      </c>
      <c r="AK210" s="11">
        <v>11957.655815437727</v>
      </c>
      <c r="AL210" s="11">
        <v>11934.210824216272</v>
      </c>
      <c r="AM210" s="11">
        <v>11926.006924847261</v>
      </c>
      <c r="AN210" s="11">
        <v>11916.384564365255</v>
      </c>
      <c r="AO210" s="11">
        <v>11912.998509820854</v>
      </c>
      <c r="AP210" s="11">
        <v>11917.713394892624</v>
      </c>
      <c r="AQ210" s="11">
        <v>11928.574183629566</v>
      </c>
      <c r="AR210" s="11">
        <v>11931.665721828511</v>
      </c>
      <c r="AS210" s="11">
        <v>11932.639967432253</v>
      </c>
      <c r="AT210" s="11">
        <v>11946.306747432751</v>
      </c>
      <c r="AU210" s="11">
        <v>11955.055531408401</v>
      </c>
      <c r="AV210" s="11">
        <v>11953.326558570843</v>
      </c>
      <c r="AW210" s="11">
        <v>11960.843739794504</v>
      </c>
      <c r="AX210" s="11">
        <v>11971.095554319198</v>
      </c>
      <c r="AY210" s="11">
        <v>11970.842707840173</v>
      </c>
      <c r="AZ210" s="11">
        <v>11961.312523304416</v>
      </c>
      <c r="BA210" s="11">
        <v>11943.754960262595</v>
      </c>
      <c r="BB210" s="11">
        <v>11906.350739140325</v>
      </c>
      <c r="BC210" s="11">
        <v>11839.952965292594</v>
      </c>
      <c r="BD210" s="11">
        <v>11777.603418943312</v>
      </c>
      <c r="BE210" s="11">
        <v>11763.088392712647</v>
      </c>
      <c r="BF210" s="11">
        <v>11746.976967201908</v>
      </c>
      <c r="BG210" s="11">
        <v>11720.46928104626</v>
      </c>
      <c r="BH210" s="11">
        <v>11716.191749337335</v>
      </c>
      <c r="BI210" s="11">
        <v>11705.844298156573</v>
      </c>
      <c r="BJ210" s="11">
        <v>11686.676337576891</v>
      </c>
      <c r="BK210" s="11">
        <v>11624.333822083925</v>
      </c>
      <c r="BL210" s="11">
        <v>11421.845874307674</v>
      </c>
      <c r="BM210" s="11">
        <v>11327.722095321091</v>
      </c>
      <c r="BN210" s="11">
        <v>11321.736594648884</v>
      </c>
      <c r="BO210" s="11">
        <v>11228.754927625116</v>
      </c>
      <c r="BP210" s="11">
        <v>11234.809367840558</v>
      </c>
      <c r="BQ210" s="11">
        <v>11156.329112075415</v>
      </c>
      <c r="BR210" s="11">
        <v>11088.338786588773</v>
      </c>
      <c r="BS210" s="11">
        <v>11068.2068781655</v>
      </c>
      <c r="BT210" s="11">
        <v>11023.30502409807</v>
      </c>
      <c r="BU210" s="11">
        <v>10978.236571828094</v>
      </c>
      <c r="BV210" s="11">
        <v>10999.797255863332</v>
      </c>
      <c r="BW210" s="11">
        <v>10852.238381205911</v>
      </c>
      <c r="BX210" s="11">
        <v>10746.424904834928</v>
      </c>
      <c r="BY210" s="11">
        <v>10608.921556702628</v>
      </c>
      <c r="BZ210" s="11">
        <v>10579.665221091504</v>
      </c>
      <c r="CA210" s="11">
        <v>10537.351912154953</v>
      </c>
      <c r="CB210" s="11">
        <v>10474.717993386512</v>
      </c>
      <c r="CC210" s="11">
        <v>10354.655366186358</v>
      </c>
      <c r="CD210" s="11">
        <v>10261.833316445753</v>
      </c>
      <c r="CE210" s="11">
        <v>10171.692223757867</v>
      </c>
      <c r="CF210" s="11">
        <v>10092.407299546927</v>
      </c>
      <c r="CG210" s="11">
        <v>9905.3651017099237</v>
      </c>
      <c r="CH210" s="11">
        <v>9834.95217105341</v>
      </c>
      <c r="CI210" s="11">
        <v>9650.6513204742932</v>
      </c>
      <c r="CJ210" s="11">
        <v>9583.7088165695204</v>
      </c>
      <c r="CK210" s="11">
        <v>9497.7240156386524</v>
      </c>
      <c r="CL210" s="11">
        <v>9472.457870991504</v>
      </c>
      <c r="CM210" s="11">
        <v>9426.5227230567671</v>
      </c>
      <c r="CN210" s="11">
        <v>9370.8777662955854</v>
      </c>
      <c r="CO210" s="11">
        <v>9292.6854217545879</v>
      </c>
      <c r="CP210" s="11">
        <v>9243.6795939065596</v>
      </c>
      <c r="CQ210" s="11">
        <v>9056.1565957037456</v>
      </c>
      <c r="CR210" s="11">
        <v>8891.5087192388764</v>
      </c>
      <c r="CS210" s="11">
        <v>8825.81292266327</v>
      </c>
      <c r="CT210" s="11">
        <v>8800.4430877891391</v>
      </c>
      <c r="CU210" s="11">
        <v>8760.9026387819158</v>
      </c>
      <c r="CV210" s="11">
        <v>8667.2948402984148</v>
      </c>
      <c r="CW210" s="11">
        <v>8547.8096427278615</v>
      </c>
      <c r="CX210" s="11">
        <v>8493.3584687182847</v>
      </c>
      <c r="CY210" s="11">
        <v>8440.1224535374513</v>
      </c>
      <c r="CZ210" s="11">
        <v>8390.8037614794721</v>
      </c>
      <c r="DA210" s="11">
        <v>8338.9381727031214</v>
      </c>
      <c r="DB210" s="11">
        <v>8281.0761405486774</v>
      </c>
      <c r="DC210" s="11">
        <v>8184.8866688721628</v>
      </c>
      <c r="DD210" s="11">
        <v>8172.1921294995391</v>
      </c>
      <c r="DE210" s="11">
        <v>8140.4311274955307</v>
      </c>
      <c r="DF210" s="11">
        <v>8125.0370069362552</v>
      </c>
      <c r="DG210" s="11">
        <v>8069.8907934106028</v>
      </c>
      <c r="DH210" s="11">
        <v>8022.5957229481828</v>
      </c>
      <c r="DI210" s="11">
        <v>7967.1136504935848</v>
      </c>
      <c r="DJ210" s="11">
        <v>7899.5679134541988</v>
      </c>
      <c r="DK210" s="11">
        <v>7639.7012402337068</v>
      </c>
      <c r="DL210" s="11">
        <v>7636.0691887838138</v>
      </c>
      <c r="DM210" s="11">
        <v>7598.3990282503028</v>
      </c>
      <c r="DN210" s="11">
        <v>7538.8375537889115</v>
      </c>
      <c r="DO210" s="11">
        <v>7526.6387756347658</v>
      </c>
      <c r="DP210" s="11">
        <v>7468.0648688645761</v>
      </c>
      <c r="DQ210" s="11">
        <v>7474.0878783274411</v>
      </c>
      <c r="DR210" s="11">
        <v>7467.8548258348064</v>
      </c>
      <c r="DS210" s="11">
        <v>7458.6120677505369</v>
      </c>
      <c r="DT210" s="11">
        <v>7442.2769944928086</v>
      </c>
      <c r="DU210" s="11">
        <v>7431.2670545420351</v>
      </c>
      <c r="DV210" s="11">
        <v>7419.21554123652</v>
      </c>
      <c r="DW210" s="11">
        <v>7411.2437116621441</v>
      </c>
      <c r="DX210" s="11">
        <v>7272.7703676481406</v>
      </c>
      <c r="DY210" s="11">
        <v>7277.077115747491</v>
      </c>
      <c r="DZ210" s="11">
        <v>7242.7517113126205</v>
      </c>
      <c r="EA210" s="11">
        <v>7131.0070280574619</v>
      </c>
      <c r="EB210" s="11">
        <v>7121.5129475686344</v>
      </c>
      <c r="EC210" s="11">
        <v>6953.9809014249222</v>
      </c>
      <c r="ED210" s="11">
        <v>6898.1675387696978</v>
      </c>
      <c r="EE210" s="11">
        <v>6665.5885433667117</v>
      </c>
      <c r="EF210" s="11">
        <v>6480.7589751865062</v>
      </c>
      <c r="EG210" s="11">
        <v>6324.0994538489767</v>
      </c>
      <c r="EH210" s="11">
        <v>6204.7229073207427</v>
      </c>
      <c r="EI210" s="11">
        <v>6142.8329386899732</v>
      </c>
      <c r="EJ210" s="11">
        <v>6090.2434964699059</v>
      </c>
      <c r="EK210" s="11">
        <v>6008.2781424026871</v>
      </c>
      <c r="EL210" s="11">
        <v>5996.6708102008115</v>
      </c>
      <c r="EM210" s="11">
        <v>5909.9308364153067</v>
      </c>
      <c r="EN210" s="11">
        <v>5822.2842564530247</v>
      </c>
      <c r="EO210" s="11">
        <v>5782.8061801466947</v>
      </c>
      <c r="EP210" s="11">
        <v>5659.5597463704444</v>
      </c>
      <c r="EQ210" s="11">
        <v>5606.6647382784813</v>
      </c>
      <c r="ER210" s="11">
        <v>5493.1424353024422</v>
      </c>
      <c r="ES210" s="11">
        <v>5450.9531240578535</v>
      </c>
      <c r="ET210" s="11">
        <v>5389.1980921946515</v>
      </c>
      <c r="EU210" s="11">
        <v>5341.0128759711633</v>
      </c>
      <c r="EV210" s="11">
        <v>5285.7083281965679</v>
      </c>
      <c r="EW210" s="11">
        <v>5076.107743762178</v>
      </c>
      <c r="EX210" s="11">
        <v>5035.3179065443346</v>
      </c>
      <c r="EY210" s="11">
        <v>4897.7790061573514</v>
      </c>
      <c r="EZ210" s="11">
        <v>4779.2968546071406</v>
      </c>
      <c r="FA210" s="11">
        <v>4728.6634524423889</v>
      </c>
      <c r="FB210" s="11">
        <v>4698.6128276214422</v>
      </c>
      <c r="FC210" s="11">
        <v>4652.3888470557022</v>
      </c>
      <c r="FD210" s="11">
        <v>4544.0658852060396</v>
      </c>
      <c r="FE210" s="11">
        <v>4397.5864604248</v>
      </c>
      <c r="FF210" s="11">
        <v>4390.6720692036524</v>
      </c>
      <c r="FG210" s="11">
        <v>4353.1186516683247</v>
      </c>
      <c r="FH210" s="11">
        <v>4281.8363979768328</v>
      </c>
      <c r="FI210" s="11">
        <v>4250.6512514056603</v>
      </c>
      <c r="FJ210" s="11">
        <v>4244.9551524831841</v>
      </c>
      <c r="FK210" s="11">
        <v>4239.8260587117411</v>
      </c>
      <c r="FL210" s="11">
        <v>4237.7931543450059</v>
      </c>
      <c r="FM210" s="11">
        <v>4224.2724789605008</v>
      </c>
      <c r="FN210" s="11">
        <v>4234.6689263671942</v>
      </c>
      <c r="FO210" s="11">
        <v>4231.0886205280267</v>
      </c>
      <c r="FP210" s="11">
        <v>4226.290702566278</v>
      </c>
      <c r="FQ210" s="11">
        <v>4228.5980826356226</v>
      </c>
      <c r="FR210" s="11">
        <v>4204.656449796521</v>
      </c>
      <c r="FS210" s="11">
        <v>4169.1574614024239</v>
      </c>
      <c r="FT210" s="11">
        <v>4104.1062958459715</v>
      </c>
      <c r="FU210" s="11">
        <v>3997.1503362433723</v>
      </c>
      <c r="FV210" s="11">
        <v>3961.2276390458992</v>
      </c>
      <c r="FW210" s="11">
        <v>3932.6165803190138</v>
      </c>
      <c r="FX210" s="11">
        <v>3903.0754862512085</v>
      </c>
      <c r="FY210" s="11">
        <v>3879.9500737695557</v>
      </c>
      <c r="FZ210" s="11">
        <v>3850.7269345644208</v>
      </c>
      <c r="GA210" s="11">
        <v>3831.2431594816203</v>
      </c>
      <c r="GB210" s="11">
        <v>3805.7232506611367</v>
      </c>
      <c r="GC210" s="11">
        <v>3782.7486158093375</v>
      </c>
      <c r="GD210" s="11">
        <v>3770.1003639084192</v>
      </c>
      <c r="GE210" s="11">
        <v>3759.1567077955697</v>
      </c>
      <c r="GF210" s="11">
        <v>3752.8605254405684</v>
      </c>
      <c r="GG210" s="11">
        <v>3742.1280371816729</v>
      </c>
      <c r="GH210" s="11">
        <v>3736.9313375746287</v>
      </c>
      <c r="GI210" s="11">
        <v>3719.518184841726</v>
      </c>
      <c r="GJ210" s="11">
        <v>3696.8751623220733</v>
      </c>
      <c r="GK210" s="11">
        <v>3670.9464777888688</v>
      </c>
      <c r="GL210" s="11">
        <v>3670.2321925399865</v>
      </c>
      <c r="GM210" s="11">
        <v>3639.0715273080828</v>
      </c>
      <c r="GN210" s="11">
        <v>3618.0907585315094</v>
      </c>
      <c r="GO210" s="11">
        <v>3585.3597818304711</v>
      </c>
      <c r="GP210" s="11">
        <v>3500.8262318940651</v>
      </c>
      <c r="GQ210" s="11">
        <v>3361.8170545242042</v>
      </c>
      <c r="GR210" s="11">
        <v>3204.9592116572612</v>
      </c>
      <c r="GS210" s="11">
        <v>3142.4129130006399</v>
      </c>
      <c r="GT210" s="11">
        <v>3124.5314181374547</v>
      </c>
      <c r="GU210" s="11">
        <v>3102.6513796517183</v>
      </c>
      <c r="GV210" s="11">
        <v>3083.5496496731384</v>
      </c>
      <c r="GW210" s="11">
        <v>3066.7075448449477</v>
      </c>
      <c r="GX210" s="11">
        <v>3054.2380416407382</v>
      </c>
      <c r="GY210" s="11">
        <v>2975.1256817304334</v>
      </c>
      <c r="GZ210" s="11">
        <v>3027.9698590172184</v>
      </c>
      <c r="HA210" s="11">
        <v>3028.346690468305</v>
      </c>
      <c r="HB210" s="11">
        <v>3022.7340469933683</v>
      </c>
      <c r="HC210" s="11">
        <v>3018.5672889479765</v>
      </c>
      <c r="HD210" s="11">
        <v>3016.526830282517</v>
      </c>
      <c r="HE210" s="11">
        <v>2994.3093104007198</v>
      </c>
      <c r="HF210" s="11">
        <v>2881.7472934388247</v>
      </c>
      <c r="HG210" s="11">
        <v>2807.689199971072</v>
      </c>
      <c r="HH210" s="11">
        <v>2733.7200144941653</v>
      </c>
      <c r="HI210" s="11">
        <v>2701.2049799988645</v>
      </c>
      <c r="HJ210" s="11">
        <v>2677.3010121789107</v>
      </c>
      <c r="HK210" s="11">
        <v>2642.1452234544495</v>
      </c>
      <c r="HL210" s="11">
        <v>2618.2697241880078</v>
      </c>
      <c r="HM210" s="11">
        <v>2570.9324231543633</v>
      </c>
      <c r="HN210" s="11">
        <v>2523.2170496529066</v>
      </c>
      <c r="HO210" s="11">
        <v>2497.2283369302413</v>
      </c>
      <c r="HP210" s="11">
        <v>2520.8783595114842</v>
      </c>
      <c r="HQ210" s="11">
        <v>2513.5019377765484</v>
      </c>
      <c r="HR210" s="11">
        <v>2434.6425906169516</v>
      </c>
      <c r="HS210" s="11">
        <v>2458.9627482649398</v>
      </c>
      <c r="HT210" s="11">
        <v>2470.460644271785</v>
      </c>
      <c r="HU210" s="11">
        <v>2435.9633796907578</v>
      </c>
      <c r="HV210" s="11">
        <v>2432.6787999269081</v>
      </c>
      <c r="HW210" s="11">
        <v>2413.7913812433303</v>
      </c>
      <c r="HX210" s="11">
        <v>2387.5650090555741</v>
      </c>
      <c r="HY210" s="11">
        <v>2344.3493091310174</v>
      </c>
      <c r="HZ210" s="11">
        <v>2188.750476774776</v>
      </c>
      <c r="IA210" s="11">
        <v>2044.5086158057927</v>
      </c>
      <c r="IB210" s="11">
        <v>1996.4109547502123</v>
      </c>
      <c r="IC210" s="11">
        <v>1943.3368539695191</v>
      </c>
      <c r="ID210" s="11">
        <v>1895.9788842892378</v>
      </c>
      <c r="IE210" s="11">
        <v>1841.0549582178655</v>
      </c>
      <c r="IF210" s="11">
        <v>1716.1282856158193</v>
      </c>
      <c r="IG210" s="11">
        <v>1688.2153926712049</v>
      </c>
      <c r="IH210" s="11">
        <v>1645.1900775298586</v>
      </c>
      <c r="II210" s="11">
        <v>1608.0595996043949</v>
      </c>
      <c r="IJ210" s="11">
        <v>1556.9650825410936</v>
      </c>
      <c r="IK210" s="11">
        <v>1518.744778793103</v>
      </c>
      <c r="IL210" s="11">
        <v>1476.6965474813971</v>
      </c>
      <c r="IM210" s="11">
        <v>1413.7862623557501</v>
      </c>
      <c r="IN210" s="11">
        <v>1277.4351425166342</v>
      </c>
      <c r="IO210" s="11">
        <v>1245.707871629716</v>
      </c>
      <c r="IP210" s="11">
        <v>1244.1123116757026</v>
      </c>
      <c r="IQ210" s="11">
        <v>1188.3625030000048</v>
      </c>
      <c r="IR210" s="11">
        <v>1119.5626163135059</v>
      </c>
      <c r="IS210" s="11">
        <v>1079.8233575691897</v>
      </c>
      <c r="IT210" s="11">
        <v>1056.6418165077507</v>
      </c>
      <c r="IU210" s="11">
        <v>1039.0072543057934</v>
      </c>
      <c r="IV210" s="11">
        <v>1032.9277386045574</v>
      </c>
      <c r="IW210" s="11">
        <v>1022.2648410141051</v>
      </c>
      <c r="IX210" s="11">
        <v>1001.0449233780516</v>
      </c>
      <c r="IY210" s="11">
        <v>960.06595823541738</v>
      </c>
      <c r="IZ210" s="11">
        <v>909.80406718309393</v>
      </c>
      <c r="JA210" s="11">
        <v>817.74160155906702</v>
      </c>
      <c r="JB210" s="11">
        <v>709.14698865376909</v>
      </c>
      <c r="JC210" s="11">
        <v>631.113205344893</v>
      </c>
      <c r="JD210" s="11">
        <v>615.42605027019806</v>
      </c>
      <c r="JE210" s="11">
        <v>603.94687478319224</v>
      </c>
      <c r="JF210" s="11">
        <v>595.80297619105954</v>
      </c>
      <c r="JG210" s="11">
        <v>512.39810066415293</v>
      </c>
      <c r="JH210" s="11">
        <v>475.05871582598479</v>
      </c>
      <c r="JI210" s="11">
        <v>470.5333558332307</v>
      </c>
      <c r="JJ210" s="11">
        <v>470.64402267415795</v>
      </c>
      <c r="JK210" s="11">
        <v>407.33748515519619</v>
      </c>
      <c r="JL210" s="11">
        <v>420.18994728216848</v>
      </c>
      <c r="JM210" s="11">
        <v>402.81169551169802</v>
      </c>
      <c r="JN210" s="11">
        <v>244.39751616084783</v>
      </c>
      <c r="JO210" s="11">
        <v>237.09222676006908</v>
      </c>
      <c r="JP210" s="11">
        <v>304.33239840489472</v>
      </c>
      <c r="JQ210" s="11">
        <v>303.62640806385014</v>
      </c>
      <c r="JR210" s="11">
        <v>270.3163286560212</v>
      </c>
      <c r="JS210" s="11">
        <v>100.98036145272199</v>
      </c>
      <c r="JT210" s="11">
        <v>39.0418020819708</v>
      </c>
      <c r="JU210" s="11">
        <v>48.017611299567378</v>
      </c>
      <c r="JV210" s="11">
        <v>31.402974272123217</v>
      </c>
      <c r="JW210" s="11">
        <v>7.8586026575067081E-12</v>
      </c>
      <c r="JX210" s="11">
        <v>37.564796908050909</v>
      </c>
      <c r="JY210" s="11">
        <v>64.449557675195777</v>
      </c>
      <c r="JZ210" s="11">
        <v>82.717047827534969</v>
      </c>
      <c r="KA210" s="11">
        <v>105.2437448076752</v>
      </c>
      <c r="KB210" s="11">
        <v>124.0541093082452</v>
      </c>
      <c r="KC210" s="11">
        <v>137.74865174475786</v>
      </c>
      <c r="KD210" s="11">
        <v>150.36945591479594</v>
      </c>
      <c r="KE210" s="11">
        <v>146.69793451088617</v>
      </c>
      <c r="KF210" s="11">
        <v>136.39069394333774</v>
      </c>
      <c r="KG210" s="11">
        <v>113.68775145257749</v>
      </c>
      <c r="KH210" s="11">
        <v>104.94345569878458</v>
      </c>
      <c r="KI210" s="11">
        <v>76.998064035955423</v>
      </c>
      <c r="KJ210" s="11">
        <v>71.992791915151528</v>
      </c>
      <c r="KK210" s="11">
        <v>65.954048565733444</v>
      </c>
      <c r="KL210" s="23"/>
      <c r="KM210" s="11">
        <f>SMALL(Tabela2[[#This Row],[1]:[285]],1)</f>
        <v>7.8586026575067081E-12</v>
      </c>
      <c r="KN210" s="11">
        <f>MATCH(Tabela2[[#This Row],[1° menor]],Tabela2[[#This Row],[1]:[285]],0)</f>
        <v>270</v>
      </c>
      <c r="KO21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210" s="11">
        <f>VLOOKUP(Tabela2[[#This Row],[Shape]],shape!A:D,4,0)+VLOOKUP(Tabela2[[#This Row],[Shape]]+1,shape!A:E,5,0)*Tabela2[[#This Row],[% avanc]]</f>
        <v>8544.8116110658502</v>
      </c>
      <c r="KQ210" s="15">
        <f>Tabela2[[#This Row],[8686,881807]]/Tabela2[[#Headers],[8686,881807]]</f>
        <v>0.98364543237831692</v>
      </c>
      <c r="KR210" s="11">
        <f>Tabela2[[#This Row],[8686,881807]]-KP209</f>
        <v>0</v>
      </c>
      <c r="KS210" s="11">
        <f>(Tabela2[[#This Row],[hora bus]]-H209)*86400</f>
        <v>38.000000081956387</v>
      </c>
      <c r="KT210" s="11">
        <f>Tabela2[[#This Row],[desloc]]/Tabela2[[#This Row],[seconds]]</f>
        <v>0</v>
      </c>
      <c r="KU210" s="11">
        <f>Tabela2[[#This Row],[spd m/s]]*3.6</f>
        <v>0</v>
      </c>
      <c r="KV210" s="23"/>
      <c r="KW210" s="22">
        <f t="shared" si="54"/>
        <v>0</v>
      </c>
      <c r="KX210" s="23">
        <f t="shared" si="55"/>
        <v>1</v>
      </c>
      <c r="KY210" s="23">
        <f t="shared" si="56"/>
        <v>0</v>
      </c>
      <c r="KZ210" s="23">
        <f t="shared" si="57"/>
        <v>0</v>
      </c>
      <c r="LA210" s="23">
        <f t="shared" si="58"/>
        <v>0</v>
      </c>
      <c r="LB210" s="23">
        <f t="shared" si="59"/>
        <v>1</v>
      </c>
      <c r="LC210" s="23">
        <f t="shared" si="60"/>
        <v>1</v>
      </c>
      <c r="LD210" s="23">
        <f t="shared" si="61"/>
        <v>0</v>
      </c>
      <c r="LE210" s="23">
        <f t="shared" si="62"/>
        <v>8544.8116110658502</v>
      </c>
      <c r="LF210" s="22">
        <f t="shared" si="71"/>
        <v>0</v>
      </c>
      <c r="LG210" s="23">
        <f t="shared" si="63"/>
        <v>0</v>
      </c>
      <c r="LH210" s="23">
        <f t="shared" si="64"/>
        <v>0</v>
      </c>
      <c r="LI210" s="23">
        <f t="shared" si="65"/>
        <v>8544.8116110658502</v>
      </c>
      <c r="LJ210" s="23">
        <f t="shared" si="66"/>
        <v>8544.8116110658502</v>
      </c>
      <c r="LK210" s="23">
        <f t="shared" si="67"/>
        <v>0.5</v>
      </c>
      <c r="LL210" s="23">
        <f t="shared" si="68"/>
        <v>0</v>
      </c>
      <c r="LM210" s="23">
        <f t="shared" si="69"/>
        <v>1</v>
      </c>
      <c r="LN210" s="23">
        <f t="shared" si="70"/>
        <v>1</v>
      </c>
    </row>
    <row r="211" spans="1:326" x14ac:dyDescent="0.25">
      <c r="A211" s="22">
        <v>224</v>
      </c>
      <c r="B211" s="22">
        <v>1</v>
      </c>
      <c r="C211" s="23" t="s">
        <v>1532</v>
      </c>
      <c r="D211" s="22">
        <v>332</v>
      </c>
      <c r="E211" s="24">
        <v>0.95347222222222228</v>
      </c>
      <c r="F211" s="23" t="s">
        <v>721</v>
      </c>
      <c r="G211" s="23" t="b">
        <v>1</v>
      </c>
      <c r="H211" s="25">
        <v>43538.953761574077</v>
      </c>
      <c r="I211" s="26" t="s">
        <v>232</v>
      </c>
      <c r="J211" s="23" t="s">
        <v>233</v>
      </c>
      <c r="K211" s="11">
        <f>IF(AND(Tabela2[[#This Row],[hora bus]]=H210,Tabela2[[#This Row],[lat bus]]=I210,Tabela2[[#This Row],[lon bus]]=J210),1,0)</f>
        <v>0</v>
      </c>
      <c r="L211" s="23"/>
      <c r="M211" s="11">
        <v>418</v>
      </c>
      <c r="N211" s="11">
        <v>12547.828250096121</v>
      </c>
      <c r="O211" s="11">
        <v>12539.795560676203</v>
      </c>
      <c r="P211" s="11">
        <v>12528.949512010253</v>
      </c>
      <c r="Q211" s="11">
        <v>12469.509485850152</v>
      </c>
      <c r="R211" s="11">
        <v>12387.867469140501</v>
      </c>
      <c r="S211" s="11">
        <v>12373.205085765188</v>
      </c>
      <c r="T211" s="11">
        <v>12354.150987941277</v>
      </c>
      <c r="U211" s="11">
        <v>12341.948602483928</v>
      </c>
      <c r="V211" s="11">
        <v>12324.301436311322</v>
      </c>
      <c r="W211" s="11">
        <v>12310.465049235823</v>
      </c>
      <c r="X211" s="11">
        <v>12297.860472802384</v>
      </c>
      <c r="Y211" s="11">
        <v>12271.170768208922</v>
      </c>
      <c r="Z211" s="11">
        <v>12252.582265367517</v>
      </c>
      <c r="AA211" s="11">
        <v>12227.65773648703</v>
      </c>
      <c r="AB211" s="11">
        <v>12215.898224883849</v>
      </c>
      <c r="AC211" s="11">
        <v>12199.099340554243</v>
      </c>
      <c r="AD211" s="11">
        <v>12174.845685894901</v>
      </c>
      <c r="AE211" s="11">
        <v>12166.076652875265</v>
      </c>
      <c r="AF211" s="11">
        <v>12104.943982542793</v>
      </c>
      <c r="AG211" s="11">
        <v>12084.132680646157</v>
      </c>
      <c r="AH211" s="11">
        <v>12061.599952136179</v>
      </c>
      <c r="AI211" s="11">
        <v>12041.860963445146</v>
      </c>
      <c r="AJ211" s="11">
        <v>12023.798638075656</v>
      </c>
      <c r="AK211" s="11">
        <v>12011.097053130114</v>
      </c>
      <c r="AL211" s="11">
        <v>11987.685732046662</v>
      </c>
      <c r="AM211" s="11">
        <v>11979.514119835156</v>
      </c>
      <c r="AN211" s="11">
        <v>11969.924892095498</v>
      </c>
      <c r="AO211" s="11">
        <v>11966.589183519953</v>
      </c>
      <c r="AP211" s="11">
        <v>11971.361105570286</v>
      </c>
      <c r="AQ211" s="11">
        <v>11982.263596467559</v>
      </c>
      <c r="AR211" s="11">
        <v>11985.383262677478</v>
      </c>
      <c r="AS211" s="11">
        <v>11986.403356066759</v>
      </c>
      <c r="AT211" s="11">
        <v>12000.119514762828</v>
      </c>
      <c r="AU211" s="11">
        <v>12008.896254699903</v>
      </c>
      <c r="AV211" s="11">
        <v>12007.209769227484</v>
      </c>
      <c r="AW211" s="11">
        <v>12014.804441865757</v>
      </c>
      <c r="AX211" s="11">
        <v>12025.139835997847</v>
      </c>
      <c r="AY211" s="11">
        <v>12024.960590238734</v>
      </c>
      <c r="AZ211" s="11">
        <v>12015.500480223451</v>
      </c>
      <c r="BA211" s="11">
        <v>11998.016464039467</v>
      </c>
      <c r="BB211" s="11">
        <v>11960.701328034316</v>
      </c>
      <c r="BC211" s="11">
        <v>11894.380362367458</v>
      </c>
      <c r="BD211" s="11">
        <v>11832.100075640365</v>
      </c>
      <c r="BE211" s="11">
        <v>11817.652268785983</v>
      </c>
      <c r="BF211" s="11">
        <v>11801.597546603722</v>
      </c>
      <c r="BG211" s="11">
        <v>11775.178160011592</v>
      </c>
      <c r="BH211" s="11">
        <v>11770.987132999864</v>
      </c>
      <c r="BI211" s="11">
        <v>11760.697946130758</v>
      </c>
      <c r="BJ211" s="11">
        <v>11741.593630271864</v>
      </c>
      <c r="BK211" s="11">
        <v>11679.371056283548</v>
      </c>
      <c r="BL211" s="11">
        <v>11477.239059719632</v>
      </c>
      <c r="BM211" s="11">
        <v>11383.575245918553</v>
      </c>
      <c r="BN211" s="11">
        <v>11377.832920722778</v>
      </c>
      <c r="BO211" s="11">
        <v>11285.03838684722</v>
      </c>
      <c r="BP211" s="11">
        <v>11291.248720422229</v>
      </c>
      <c r="BQ211" s="11">
        <v>11212.890486427581</v>
      </c>
      <c r="BR211" s="11">
        <v>11145.092208438598</v>
      </c>
      <c r="BS211" s="11">
        <v>11125.086547954774</v>
      </c>
      <c r="BT211" s="11">
        <v>11080.247014579947</v>
      </c>
      <c r="BU211" s="11">
        <v>11035.347768938289</v>
      </c>
      <c r="BV211" s="11">
        <v>11057.178650760943</v>
      </c>
      <c r="BW211" s="11">
        <v>10909.663411333438</v>
      </c>
      <c r="BX211" s="11">
        <v>10803.704849582196</v>
      </c>
      <c r="BY211" s="11">
        <v>10666.069360969135</v>
      </c>
      <c r="BZ211" s="11">
        <v>10636.714170581648</v>
      </c>
      <c r="CA211" s="11">
        <v>10594.380978165233</v>
      </c>
      <c r="CB211" s="11">
        <v>10531.758898126396</v>
      </c>
      <c r="CC211" s="11">
        <v>10411.729548923002</v>
      </c>
      <c r="CD211" s="11">
        <v>10318.956272961061</v>
      </c>
      <c r="CE211" s="11">
        <v>10228.8779352239</v>
      </c>
      <c r="CF211" s="11">
        <v>10149.668165996469</v>
      </c>
      <c r="CG211" s="11">
        <v>9962.7462697169867</v>
      </c>
      <c r="CH211" s="11">
        <v>9892.4489485890062</v>
      </c>
      <c r="CI211" s="11">
        <v>9708.2658142093242</v>
      </c>
      <c r="CJ211" s="11">
        <v>9641.4443357432119</v>
      </c>
      <c r="CK211" s="11">
        <v>9555.5289337006125</v>
      </c>
      <c r="CL211" s="11">
        <v>9530.3101290414852</v>
      </c>
      <c r="CM211" s="11">
        <v>9484.4115668231425</v>
      </c>
      <c r="CN211" s="11">
        <v>9428.816327370163</v>
      </c>
      <c r="CO211" s="11">
        <v>9350.6831655319693</v>
      </c>
      <c r="CP211" s="11">
        <v>9301.7372030564165</v>
      </c>
      <c r="CQ211" s="11">
        <v>9114.3388137808452</v>
      </c>
      <c r="CR211" s="11">
        <v>8949.8783590133335</v>
      </c>
      <c r="CS211" s="11">
        <v>8884.3043254856329</v>
      </c>
      <c r="CT211" s="11">
        <v>8858.9796519794982</v>
      </c>
      <c r="CU211" s="11">
        <v>8819.4697910892301</v>
      </c>
      <c r="CV211" s="11">
        <v>8725.9299883772146</v>
      </c>
      <c r="CW211" s="11">
        <v>8606.5584410742958</v>
      </c>
      <c r="CX211" s="11">
        <v>8552.2017404285598</v>
      </c>
      <c r="CY211" s="11">
        <v>8499.0228089534412</v>
      </c>
      <c r="CZ211" s="11">
        <v>8449.7447276114908</v>
      </c>
      <c r="DA211" s="11">
        <v>8397.9049254334313</v>
      </c>
      <c r="DB211" s="11">
        <v>8340.0505015855269</v>
      </c>
      <c r="DC211" s="11">
        <v>8243.8476075126182</v>
      </c>
      <c r="DD211" s="11">
        <v>8231.1424402109842</v>
      </c>
      <c r="DE211" s="11">
        <v>8199.3780786816078</v>
      </c>
      <c r="DF211" s="11">
        <v>8183.9762339148238</v>
      </c>
      <c r="DG211" s="11">
        <v>8128.8039068356447</v>
      </c>
      <c r="DH211" s="11">
        <v>8081.4454044278873</v>
      </c>
      <c r="DI211" s="11">
        <v>8025.8774998911731</v>
      </c>
      <c r="DJ211" s="11">
        <v>7958.4050697510575</v>
      </c>
      <c r="DK211" s="11">
        <v>7699.1041538791205</v>
      </c>
      <c r="DL211" s="11">
        <v>7696.0650779391253</v>
      </c>
      <c r="DM211" s="11">
        <v>7658.6261685768523</v>
      </c>
      <c r="DN211" s="11">
        <v>7599.238143120856</v>
      </c>
      <c r="DO211" s="11">
        <v>7587.1607332278354</v>
      </c>
      <c r="DP211" s="11">
        <v>7528.7051244080831</v>
      </c>
      <c r="DQ211" s="11">
        <v>7534.8243313982421</v>
      </c>
      <c r="DR211" s="11">
        <v>7528.614593008434</v>
      </c>
      <c r="DS211" s="11">
        <v>7519.3925160390663</v>
      </c>
      <c r="DT211" s="11">
        <v>7503.0656031715853</v>
      </c>
      <c r="DU211" s="11">
        <v>7492.0451470318239</v>
      </c>
      <c r="DV211" s="11">
        <v>7479.9726313637384</v>
      </c>
      <c r="DW211" s="11">
        <v>7471.9685178922246</v>
      </c>
      <c r="DX211" s="11">
        <v>7333.3201452247995</v>
      </c>
      <c r="DY211" s="11">
        <v>7337.4444799505136</v>
      </c>
      <c r="DZ211" s="11">
        <v>7303.0512031734679</v>
      </c>
      <c r="EA211" s="11">
        <v>7191.391151090098</v>
      </c>
      <c r="EB211" s="11">
        <v>7182.047015835692</v>
      </c>
      <c r="EC211" s="11">
        <v>7014.668019374607</v>
      </c>
      <c r="ED211" s="11">
        <v>6959.0385196987881</v>
      </c>
      <c r="EE211" s="11">
        <v>6726.5410328922444</v>
      </c>
      <c r="EF211" s="11">
        <v>6541.7627408566414</v>
      </c>
      <c r="EG211" s="11">
        <v>6385.1490712752284</v>
      </c>
      <c r="EH211" s="11">
        <v>6265.8208189203669</v>
      </c>
      <c r="EI211" s="11">
        <v>6203.9800494463734</v>
      </c>
      <c r="EJ211" s="11">
        <v>6151.4460785793381</v>
      </c>
      <c r="EK211" s="11">
        <v>6069.4909816187819</v>
      </c>
      <c r="EL211" s="11">
        <v>6057.8599001206485</v>
      </c>
      <c r="EM211" s="11">
        <v>5971.1122654375804</v>
      </c>
      <c r="EN211" s="11">
        <v>5883.4994097964718</v>
      </c>
      <c r="EO211" s="11">
        <v>5844.0929370429039</v>
      </c>
      <c r="EP211" s="11">
        <v>5720.9845355197776</v>
      </c>
      <c r="EQ211" s="11">
        <v>5668.2558780932595</v>
      </c>
      <c r="ER211" s="11">
        <v>5554.8952252913123</v>
      </c>
      <c r="ES211" s="11">
        <v>5512.8524369417019</v>
      </c>
      <c r="ET211" s="11">
        <v>5451.1927172859268</v>
      </c>
      <c r="EU211" s="11">
        <v>5403.1020140207866</v>
      </c>
      <c r="EV211" s="11">
        <v>5347.8885867850404</v>
      </c>
      <c r="EW211" s="11">
        <v>5138.4849674455718</v>
      </c>
      <c r="EX211" s="11">
        <v>5097.8896608360637</v>
      </c>
      <c r="EY211" s="11">
        <v>4960.4794596210722</v>
      </c>
      <c r="EZ211" s="11">
        <v>4842.14673232118</v>
      </c>
      <c r="FA211" s="11">
        <v>4791.6011963408082</v>
      </c>
      <c r="FB211" s="11">
        <v>4761.5823481780117</v>
      </c>
      <c r="FC211" s="11">
        <v>4715.379964635179</v>
      </c>
      <c r="FD211" s="11">
        <v>4607.0905473238581</v>
      </c>
      <c r="FE211" s="11">
        <v>4460.6502846541898</v>
      </c>
      <c r="FF211" s="11">
        <v>4453.7547188528597</v>
      </c>
      <c r="FG211" s="11">
        <v>4416.2042101138759</v>
      </c>
      <c r="FH211" s="11">
        <v>4344.9233955439086</v>
      </c>
      <c r="FI211" s="11">
        <v>4313.7357064892385</v>
      </c>
      <c r="FJ211" s="11">
        <v>4308.0350604871319</v>
      </c>
      <c r="FK211" s="11">
        <v>4302.901267405925</v>
      </c>
      <c r="FL211" s="11">
        <v>4300.8631498443992</v>
      </c>
      <c r="FM211" s="11">
        <v>4287.3298959976701</v>
      </c>
      <c r="FN211" s="11">
        <v>4297.7085925329484</v>
      </c>
      <c r="FO211" s="11">
        <v>4294.1108568018117</v>
      </c>
      <c r="FP211" s="11">
        <v>4289.2925461530695</v>
      </c>
      <c r="FQ211" s="11">
        <v>4291.5830320533623</v>
      </c>
      <c r="FR211" s="11">
        <v>4267.6131064541914</v>
      </c>
      <c r="FS211" s="11">
        <v>4232.0551108069249</v>
      </c>
      <c r="FT211" s="11">
        <v>4166.9084250692158</v>
      </c>
      <c r="FU211" s="11">
        <v>4059.8057566195821</v>
      </c>
      <c r="FV211" s="11">
        <v>4023.7812212007361</v>
      </c>
      <c r="FW211" s="11">
        <v>3995.1562941191401</v>
      </c>
      <c r="FX211" s="11">
        <v>3965.6150561596905</v>
      </c>
      <c r="FY211" s="11">
        <v>3942.486517691761</v>
      </c>
      <c r="FZ211" s="11">
        <v>3913.2480389555676</v>
      </c>
      <c r="GA211" s="11">
        <v>3893.737311399424</v>
      </c>
      <c r="GB211" s="11">
        <v>3868.178525967412</v>
      </c>
      <c r="GC211" s="11">
        <v>3845.146074237718</v>
      </c>
      <c r="GD211" s="11">
        <v>3832.4388512743508</v>
      </c>
      <c r="GE211" s="11">
        <v>3821.4471036781833</v>
      </c>
      <c r="GF211" s="11">
        <v>3815.113170890575</v>
      </c>
      <c r="GG211" s="11">
        <v>3804.3575157370542</v>
      </c>
      <c r="GH211" s="11">
        <v>3799.1491179254322</v>
      </c>
      <c r="GI211" s="11">
        <v>3781.7283605152588</v>
      </c>
      <c r="GJ211" s="11">
        <v>3759.0866875677198</v>
      </c>
      <c r="GK211" s="11">
        <v>3733.1835561032062</v>
      </c>
      <c r="GL211" s="11">
        <v>3732.4915156172356</v>
      </c>
      <c r="GM211" s="11">
        <v>3701.361442366911</v>
      </c>
      <c r="GN211" s="11">
        <v>3680.4224949433096</v>
      </c>
      <c r="GO211" s="11">
        <v>3647.7136836588475</v>
      </c>
      <c r="GP211" s="11">
        <v>3563.1898564191579</v>
      </c>
      <c r="GQ211" s="11">
        <v>3424.1285288190229</v>
      </c>
      <c r="GR211" s="11">
        <v>3267.1274896007567</v>
      </c>
      <c r="GS211" s="11">
        <v>3204.4476165367801</v>
      </c>
      <c r="GT211" s="11">
        <v>3186.5090821831768</v>
      </c>
      <c r="GU211" s="11">
        <v>3164.5842747079942</v>
      </c>
      <c r="GV211" s="11">
        <v>3145.4107946801241</v>
      </c>
      <c r="GW211" s="11">
        <v>3128.4798633178953</v>
      </c>
      <c r="GX211" s="11">
        <v>3115.9102194380762</v>
      </c>
      <c r="GY211" s="11">
        <v>3036.3789719688148</v>
      </c>
      <c r="GZ211" s="11">
        <v>3088.7956062374114</v>
      </c>
      <c r="HA211" s="11">
        <v>3089.067945709905</v>
      </c>
      <c r="HB211" s="11">
        <v>3083.3700436402796</v>
      </c>
      <c r="HC211" s="11">
        <v>3079.1296984995765</v>
      </c>
      <c r="HD211" s="11">
        <v>3077.035314323432</v>
      </c>
      <c r="HE211" s="11">
        <v>3054.6968775225964</v>
      </c>
      <c r="HF211" s="11">
        <v>2942.1443646288449</v>
      </c>
      <c r="HG211" s="11">
        <v>2868.3142745094274</v>
      </c>
      <c r="HH211" s="11">
        <v>2794.6001044106401</v>
      </c>
      <c r="HI211" s="11">
        <v>2762.2878372650007</v>
      </c>
      <c r="HJ211" s="11">
        <v>2738.5018671239091</v>
      </c>
      <c r="HK211" s="11">
        <v>2703.4885864890953</v>
      </c>
      <c r="HL211" s="11">
        <v>2679.8003591974093</v>
      </c>
      <c r="HM211" s="11">
        <v>2632.746786918934</v>
      </c>
      <c r="HN211" s="11">
        <v>2585.4408338903636</v>
      </c>
      <c r="HO211" s="11">
        <v>2559.827868882207</v>
      </c>
      <c r="HP211" s="11">
        <v>2583.6586265319334</v>
      </c>
      <c r="HQ211" s="11">
        <v>2576.3351501707948</v>
      </c>
      <c r="HR211" s="11">
        <v>2497.6024675332492</v>
      </c>
      <c r="HS211" s="11">
        <v>2522.0353540879778</v>
      </c>
      <c r="HT211" s="11">
        <v>2533.5470093392219</v>
      </c>
      <c r="HU211" s="11">
        <v>2499.0426327895143</v>
      </c>
      <c r="HV211" s="11">
        <v>2495.7359478055155</v>
      </c>
      <c r="HW211" s="11">
        <v>2476.8199853941364</v>
      </c>
      <c r="HX211" s="11">
        <v>2450.5620869007207</v>
      </c>
      <c r="HY211" s="11">
        <v>2407.306731415084</v>
      </c>
      <c r="HZ211" s="11">
        <v>2251.6138143837652</v>
      </c>
      <c r="IA211" s="11">
        <v>2107.185280920778</v>
      </c>
      <c r="IB211" s="11">
        <v>2058.9226030061491</v>
      </c>
      <c r="IC211" s="11">
        <v>2005.7391770364545</v>
      </c>
      <c r="ID211" s="11">
        <v>1958.259558219911</v>
      </c>
      <c r="IE211" s="11">
        <v>1903.2006861534196</v>
      </c>
      <c r="IF211" s="11">
        <v>1778.000946696541</v>
      </c>
      <c r="IG211" s="11">
        <v>1749.8412373409974</v>
      </c>
      <c r="IH211" s="11">
        <v>1706.7226725644018</v>
      </c>
      <c r="II211" s="11">
        <v>1669.51588593885</v>
      </c>
      <c r="IJ211" s="11">
        <v>1618.3844850476908</v>
      </c>
      <c r="IK211" s="11">
        <v>1580.1920720891621</v>
      </c>
      <c r="IL211" s="11">
        <v>1538.2021380035505</v>
      </c>
      <c r="IM211" s="11">
        <v>1475.368796218547</v>
      </c>
      <c r="IN211" s="11">
        <v>1339.179867320441</v>
      </c>
      <c r="IO211" s="11">
        <v>1307.5659089494588</v>
      </c>
      <c r="IP211" s="11">
        <v>1305.9746208025979</v>
      </c>
      <c r="IQ211" s="11">
        <v>1250.2088872620429</v>
      </c>
      <c r="IR211" s="11">
        <v>1181.3431511625574</v>
      </c>
      <c r="IS211" s="11">
        <v>1141.5278276512968</v>
      </c>
      <c r="IT211" s="11">
        <v>1118.3120291222299</v>
      </c>
      <c r="IU211" s="11">
        <v>1100.6589491109744</v>
      </c>
      <c r="IV211" s="11">
        <v>1094.565902738723</v>
      </c>
      <c r="IW211" s="11">
        <v>1083.8976648835749</v>
      </c>
      <c r="IX211" s="11">
        <v>1062.6791016689672</v>
      </c>
      <c r="IY211" s="11">
        <v>1021.7173363342998</v>
      </c>
      <c r="IZ211" s="11">
        <v>971.48120254273579</v>
      </c>
      <c r="JA211" s="11">
        <v>879.47414968232954</v>
      </c>
      <c r="JB211" s="11">
        <v>771.05874678197097</v>
      </c>
      <c r="JC211" s="11">
        <v>693.38825448338036</v>
      </c>
      <c r="JD211" s="11">
        <v>678.0190722934293</v>
      </c>
      <c r="JE211" s="11">
        <v>666.70215156691597</v>
      </c>
      <c r="JF211" s="11">
        <v>658.68962376365084</v>
      </c>
      <c r="JG211" s="11">
        <v>575.09652263854434</v>
      </c>
      <c r="JH211" s="11">
        <v>537.81194732406129</v>
      </c>
      <c r="JI211" s="11">
        <v>533.60481685167838</v>
      </c>
      <c r="JJ211" s="11">
        <v>533.7315128527656</v>
      </c>
      <c r="JK211" s="11">
        <v>470.10588027850628</v>
      </c>
      <c r="JL211" s="11">
        <v>482.59686202238993</v>
      </c>
      <c r="JM211" s="11">
        <v>464.97611013284865</v>
      </c>
      <c r="JN211" s="11">
        <v>299.25222876900756</v>
      </c>
      <c r="JO211" s="11">
        <v>273.17044043690584</v>
      </c>
      <c r="JP211" s="11">
        <v>325.18189060981967</v>
      </c>
      <c r="JQ211" s="11">
        <v>314.05459842234882</v>
      </c>
      <c r="JR211" s="11">
        <v>273.03065453890821</v>
      </c>
      <c r="JS211" s="11">
        <v>96.336983227321966</v>
      </c>
      <c r="JT211" s="11">
        <v>2.7174426981719009</v>
      </c>
      <c r="JU211" s="11">
        <v>4.1922021409845911E-13</v>
      </c>
      <c r="JV211" s="11">
        <v>15.486252520828858</v>
      </c>
      <c r="JW211" s="11">
        <v>30.424436573212233</v>
      </c>
      <c r="JX211" s="11">
        <v>94.842113113448065</v>
      </c>
      <c r="JY211" s="11">
        <v>120.44511197294001</v>
      </c>
      <c r="JZ211" s="11">
        <v>137.97877504852522</v>
      </c>
      <c r="KA211" s="11">
        <v>160.00886252640703</v>
      </c>
      <c r="KB211" s="11">
        <v>178.54940252592786</v>
      </c>
      <c r="KC211" s="11">
        <v>191.90944710784368</v>
      </c>
      <c r="KD211" s="11">
        <v>206.12574111703861</v>
      </c>
      <c r="KE211" s="11">
        <v>204.5151001982519</v>
      </c>
      <c r="KF211" s="11">
        <v>194.60393794012725</v>
      </c>
      <c r="KG211" s="11">
        <v>172.49845270165662</v>
      </c>
      <c r="KH211" s="11">
        <v>164.38396451840023</v>
      </c>
      <c r="KI211" s="11">
        <v>137.34273406339781</v>
      </c>
      <c r="KJ211" s="11">
        <v>133.19676358985774</v>
      </c>
      <c r="KK211" s="11">
        <v>127.4945418799754</v>
      </c>
      <c r="KL211" s="23"/>
      <c r="KM211" s="11">
        <f>SMALL(Tabela2[[#This Row],[1]:[285]],1)</f>
        <v>4.1922021409845911E-13</v>
      </c>
      <c r="KN211" s="11">
        <f>MATCH(Tabela2[[#This Row],[1° menor]],Tabela2[[#This Row],[1]:[285]],0)</f>
        <v>268</v>
      </c>
      <c r="KO21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0.50000002869951155</v>
      </c>
      <c r="KP211" s="11">
        <f>VLOOKUP(Tabela2[[#This Row],[Shape]],shape!A:D,4,0)+VLOOKUP(Tabela2[[#This Row],[Shape]]+1,shape!A:E,5,0)*Tabela2[[#This Row],[% avanc]]</f>
        <v>8505.8413669743859</v>
      </c>
      <c r="KQ211" s="15">
        <f>Tabela2[[#This Row],[8686,881807]]/Tabela2[[#Headers],[8686,881807]]</f>
        <v>0.9791593296596105</v>
      </c>
      <c r="KR211" s="11">
        <f>Tabela2[[#This Row],[8686,881807]]-KP210</f>
        <v>-38.970244091464338</v>
      </c>
      <c r="KS211" s="11">
        <f>(Tabela2[[#This Row],[hora bus]]-H210)*86400</f>
        <v>44.000000227242708</v>
      </c>
      <c r="KT211" s="11">
        <f>Tabela2[[#This Row],[desloc]]/Tabela2[[#This Row],[seconds]]</f>
        <v>-0.88568736114087143</v>
      </c>
      <c r="KU211" s="11">
        <f>Tabela2[[#This Row],[spd m/s]]*3.6</f>
        <v>-3.1884745001071373</v>
      </c>
      <c r="KV211" s="23"/>
      <c r="KW211" s="22">
        <f t="shared" si="54"/>
        <v>0</v>
      </c>
      <c r="KX211" s="23">
        <f t="shared" si="55"/>
        <v>1</v>
      </c>
      <c r="KY211" s="23">
        <f t="shared" si="56"/>
        <v>1</v>
      </c>
      <c r="KZ211" s="23">
        <f t="shared" si="57"/>
        <v>3</v>
      </c>
      <c r="LA211" s="23">
        <f t="shared" si="58"/>
        <v>0</v>
      </c>
      <c r="LB211" s="23">
        <f t="shared" si="59"/>
        <v>0</v>
      </c>
      <c r="LC211" s="23">
        <f t="shared" si="60"/>
        <v>0</v>
      </c>
      <c r="LD211" s="23">
        <f t="shared" si="61"/>
        <v>1</v>
      </c>
      <c r="LE211" s="23">
        <f t="shared" si="62"/>
        <v>8505.8413669743859</v>
      </c>
      <c r="LF211" s="22">
        <f t="shared" si="71"/>
        <v>0</v>
      </c>
      <c r="LG211" s="23">
        <f t="shared" si="63"/>
        <v>0</v>
      </c>
      <c r="LH211" s="23">
        <f t="shared" si="64"/>
        <v>0</v>
      </c>
      <c r="LI211" s="23">
        <f t="shared" si="65"/>
        <v>8544.8116110658502</v>
      </c>
      <c r="LJ211" s="23">
        <f t="shared" si="66"/>
        <v>8505.8413669743859</v>
      </c>
      <c r="LK211" s="23">
        <f t="shared" si="67"/>
        <v>0.5</v>
      </c>
      <c r="LL211" s="23">
        <f t="shared" si="68"/>
        <v>0</v>
      </c>
      <c r="LM211" s="23">
        <f t="shared" si="69"/>
        <v>1</v>
      </c>
      <c r="LN211" s="23">
        <f t="shared" si="70"/>
        <v>1</v>
      </c>
    </row>
    <row r="212" spans="1:326" x14ac:dyDescent="0.25">
      <c r="A212" s="22">
        <v>225</v>
      </c>
      <c r="B212" s="22">
        <v>1</v>
      </c>
      <c r="C212" s="23" t="s">
        <v>1533</v>
      </c>
      <c r="D212" s="22">
        <v>332</v>
      </c>
      <c r="E212" s="24">
        <v>0.95416666666666672</v>
      </c>
      <c r="F212" s="23" t="s">
        <v>721</v>
      </c>
      <c r="G212" s="23" t="b">
        <v>1</v>
      </c>
      <c r="H212" s="25">
        <v>43538.954282407409</v>
      </c>
      <c r="I212" s="26" t="s">
        <v>178</v>
      </c>
      <c r="J212" s="23" t="s">
        <v>179</v>
      </c>
      <c r="K212" s="11">
        <f>IF(AND(Tabela2[[#This Row],[hora bus]]=H211,Tabela2[[#This Row],[lat bus]]=I211,Tabela2[[#This Row],[lon bus]]=J211),1,0)</f>
        <v>0</v>
      </c>
      <c r="L212" s="23"/>
      <c r="M212" s="11">
        <v>420</v>
      </c>
      <c r="N212" s="11">
        <v>12398.643558936616</v>
      </c>
      <c r="O212" s="11">
        <v>12390.56335188794</v>
      </c>
      <c r="P212" s="11">
        <v>12379.665475064552</v>
      </c>
      <c r="Q212" s="11">
        <v>12320.239327163265</v>
      </c>
      <c r="R212" s="11">
        <v>12238.945512127719</v>
      </c>
      <c r="S212" s="11">
        <v>12224.643611782833</v>
      </c>
      <c r="T212" s="11">
        <v>12205.666604422322</v>
      </c>
      <c r="U212" s="11">
        <v>12193.484928485461</v>
      </c>
      <c r="V212" s="11">
        <v>12175.811788409446</v>
      </c>
      <c r="W212" s="11">
        <v>12161.916762592562</v>
      </c>
      <c r="X212" s="11">
        <v>12149.242161722354</v>
      </c>
      <c r="Y212" s="11">
        <v>12122.434054285288</v>
      </c>
      <c r="Z212" s="11">
        <v>12103.702829822823</v>
      </c>
      <c r="AA212" s="11">
        <v>12078.682719175575</v>
      </c>
      <c r="AB212" s="11">
        <v>12066.883929655385</v>
      </c>
      <c r="AC212" s="11">
        <v>12050.079210830285</v>
      </c>
      <c r="AD212" s="11">
        <v>12025.900487410927</v>
      </c>
      <c r="AE212" s="11">
        <v>12017.235893254538</v>
      </c>
      <c r="AF212" s="11">
        <v>11956.533451195426</v>
      </c>
      <c r="AG212" s="11">
        <v>11936.346357934763</v>
      </c>
      <c r="AH212" s="11">
        <v>11914.172748745081</v>
      </c>
      <c r="AI212" s="11">
        <v>11894.67773588897</v>
      </c>
      <c r="AJ212" s="11">
        <v>11876.812296675447</v>
      </c>
      <c r="AK212" s="11">
        <v>11864.268971187368</v>
      </c>
      <c r="AL212" s="11">
        <v>11841.037200460647</v>
      </c>
      <c r="AM212" s="11">
        <v>11833.037890104544</v>
      </c>
      <c r="AN212" s="11">
        <v>11823.62488404388</v>
      </c>
      <c r="AO212" s="11">
        <v>11820.556448899019</v>
      </c>
      <c r="AP212" s="11">
        <v>11825.631419322674</v>
      </c>
      <c r="AQ212" s="11">
        <v>11836.755988097642</v>
      </c>
      <c r="AR212" s="11">
        <v>11840.025867308761</v>
      </c>
      <c r="AS212" s="11">
        <v>11841.291437210857</v>
      </c>
      <c r="AT212" s="11">
        <v>11855.272558965609</v>
      </c>
      <c r="AU212" s="11">
        <v>11864.199731130619</v>
      </c>
      <c r="AV212" s="11">
        <v>11862.742754740011</v>
      </c>
      <c r="AW212" s="11">
        <v>11870.75812013327</v>
      </c>
      <c r="AX212" s="11">
        <v>11881.550306147194</v>
      </c>
      <c r="AY212" s="11">
        <v>11881.776806797758</v>
      </c>
      <c r="AZ212" s="11">
        <v>11872.706180638492</v>
      </c>
      <c r="BA212" s="11">
        <v>11855.633923138941</v>
      </c>
      <c r="BB212" s="11">
        <v>11818.822270799712</v>
      </c>
      <c r="BC212" s="11">
        <v>11752.941749629656</v>
      </c>
      <c r="BD212" s="11">
        <v>11691.063877015093</v>
      </c>
      <c r="BE212" s="11">
        <v>11677.004437185889</v>
      </c>
      <c r="BF212" s="11">
        <v>11661.276892739557</v>
      </c>
      <c r="BG212" s="11">
        <v>11635.369631297879</v>
      </c>
      <c r="BH212" s="11">
        <v>11631.682659513079</v>
      </c>
      <c r="BI212" s="11">
        <v>11621.735324394816</v>
      </c>
      <c r="BJ212" s="11">
        <v>11603.006928150297</v>
      </c>
      <c r="BK212" s="11">
        <v>11541.500422088051</v>
      </c>
      <c r="BL212" s="11">
        <v>11341.549996867534</v>
      </c>
      <c r="BM212" s="11">
        <v>11250.771130908457</v>
      </c>
      <c r="BN212" s="11">
        <v>11246.597797802422</v>
      </c>
      <c r="BO212" s="11">
        <v>11155.046454116404</v>
      </c>
      <c r="BP212" s="11">
        <v>11162.300340369869</v>
      </c>
      <c r="BQ212" s="11">
        <v>11084.777433753778</v>
      </c>
      <c r="BR212" s="11">
        <v>11018.309928637873</v>
      </c>
      <c r="BS212" s="11">
        <v>10999.191402112574</v>
      </c>
      <c r="BT212" s="11">
        <v>10954.797737799385</v>
      </c>
      <c r="BU212" s="11">
        <v>10911.114042144352</v>
      </c>
      <c r="BV212" s="11">
        <v>10934.912235583213</v>
      </c>
      <c r="BW212" s="11">
        <v>10787.73346648195</v>
      </c>
      <c r="BX212" s="11">
        <v>10680.730786355627</v>
      </c>
      <c r="BY212" s="11">
        <v>10542.157586526015</v>
      </c>
      <c r="BZ212" s="11">
        <v>10512.105874843461</v>
      </c>
      <c r="CA212" s="11">
        <v>10469.637793403288</v>
      </c>
      <c r="CB212" s="11">
        <v>10407.110422807349</v>
      </c>
      <c r="CC212" s="11">
        <v>10287.336982415967</v>
      </c>
      <c r="CD212" s="11">
        <v>10194.935009510058</v>
      </c>
      <c r="CE212" s="11">
        <v>10105.328909258829</v>
      </c>
      <c r="CF212" s="11">
        <v>10026.683512331301</v>
      </c>
      <c r="CG212" s="11">
        <v>9840.6770101644979</v>
      </c>
      <c r="CH212" s="11">
        <v>9771.26657161408</v>
      </c>
      <c r="CI212" s="11">
        <v>9588.0034428512026</v>
      </c>
      <c r="CJ212" s="11">
        <v>9522.133862436669</v>
      </c>
      <c r="CK212" s="11">
        <v>9436.7736983606701</v>
      </c>
      <c r="CL212" s="11">
        <v>9411.9364608028518</v>
      </c>
      <c r="CM212" s="11">
        <v>9366.3330054278122</v>
      </c>
      <c r="CN212" s="11">
        <v>9311.1411000063927</v>
      </c>
      <c r="CO212" s="11">
        <v>9233.4931698418732</v>
      </c>
      <c r="CP212" s="11">
        <v>9185.040136459058</v>
      </c>
      <c r="CQ212" s="11">
        <v>8998.6806422946538</v>
      </c>
      <c r="CR212" s="11">
        <v>8835.8058343866887</v>
      </c>
      <c r="CS212" s="11">
        <v>8771.2807983317125</v>
      </c>
      <c r="CT212" s="11">
        <v>8746.3517367037603</v>
      </c>
      <c r="CU212" s="11">
        <v>8707.1117271091498</v>
      </c>
      <c r="CV212" s="11">
        <v>8614.1745399204374</v>
      </c>
      <c r="CW212" s="11">
        <v>8495.8204955959391</v>
      </c>
      <c r="CX212" s="11">
        <v>8442.3192556813283</v>
      </c>
      <c r="CY212" s="11">
        <v>8389.6645664745829</v>
      </c>
      <c r="CZ212" s="11">
        <v>8340.7659095309082</v>
      </c>
      <c r="DA212" s="11">
        <v>8289.1742394983921</v>
      </c>
      <c r="DB212" s="11">
        <v>8231.4061385682617</v>
      </c>
      <c r="DC212" s="11">
        <v>8135.10782659916</v>
      </c>
      <c r="DD212" s="11">
        <v>8122.3251418109294</v>
      </c>
      <c r="DE212" s="11">
        <v>8090.5381226940672</v>
      </c>
      <c r="DF212" s="11">
        <v>8075.074894693963</v>
      </c>
      <c r="DG212" s="11">
        <v>8019.6808172265592</v>
      </c>
      <c r="DH212" s="11">
        <v>7971.7753696200498</v>
      </c>
      <c r="DI212" s="11">
        <v>7915.4685246027611</v>
      </c>
      <c r="DJ212" s="11">
        <v>7848.6671021170641</v>
      </c>
      <c r="DK212" s="11">
        <v>7594.7669662710614</v>
      </c>
      <c r="DL212" s="11">
        <v>7597.6283511212559</v>
      </c>
      <c r="DM212" s="11">
        <v>7562.7102419381317</v>
      </c>
      <c r="DN212" s="11">
        <v>7505.3020548423392</v>
      </c>
      <c r="DO212" s="11">
        <v>7494.6456219898773</v>
      </c>
      <c r="DP212" s="11">
        <v>7437.6232744271565</v>
      </c>
      <c r="DQ212" s="11">
        <v>7444.9213172684786</v>
      </c>
      <c r="DR212" s="11">
        <v>7439.0040148522276</v>
      </c>
      <c r="DS212" s="11">
        <v>7430.0430016614873</v>
      </c>
      <c r="DT212" s="11">
        <v>7413.8238101153156</v>
      </c>
      <c r="DU212" s="11">
        <v>7402.6781596748579</v>
      </c>
      <c r="DV212" s="11">
        <v>7390.3488181406674</v>
      </c>
      <c r="DW212" s="11">
        <v>7381.9487592127734</v>
      </c>
      <c r="DX212" s="11">
        <v>7241.2424664433856</v>
      </c>
      <c r="DY212" s="11">
        <v>7243.2456942016606</v>
      </c>
      <c r="DZ212" s="11">
        <v>7208.0963360663263</v>
      </c>
      <c r="EA212" s="11">
        <v>7097.4428160019506</v>
      </c>
      <c r="EB212" s="11">
        <v>7089.8527569035896</v>
      </c>
      <c r="EC212" s="11">
        <v>6924.378683335206</v>
      </c>
      <c r="ED212" s="11">
        <v>6871.0800663824584</v>
      </c>
      <c r="EE212" s="11">
        <v>6639.7091157128889</v>
      </c>
      <c r="EF212" s="11">
        <v>6455.717315551472</v>
      </c>
      <c r="EG212" s="11">
        <v>6299.8103751724839</v>
      </c>
      <c r="EH212" s="11">
        <v>6181.2153242909744</v>
      </c>
      <c r="EI212" s="11">
        <v>6120.1014539162989</v>
      </c>
      <c r="EJ212" s="11">
        <v>6068.3725152814268</v>
      </c>
      <c r="EK212" s="11">
        <v>5986.6038081238385</v>
      </c>
      <c r="EL212" s="11">
        <v>5974.6725100135372</v>
      </c>
      <c r="EM212" s="11">
        <v>5887.8523835515361</v>
      </c>
      <c r="EN212" s="11">
        <v>5800.772387269546</v>
      </c>
      <c r="EO212" s="11">
        <v>5762.4221618703277</v>
      </c>
      <c r="EP212" s="11">
        <v>5641.4118456908145</v>
      </c>
      <c r="EQ212" s="11">
        <v>5591.2835917792254</v>
      </c>
      <c r="ER212" s="11">
        <v>5480.6433919167985</v>
      </c>
      <c r="ES212" s="11">
        <v>5441.1716227325178</v>
      </c>
      <c r="ET212" s="11">
        <v>5381.3003449747011</v>
      </c>
      <c r="EU212" s="11">
        <v>5335.0579977131838</v>
      </c>
      <c r="EV212" s="11">
        <v>5281.7186948386061</v>
      </c>
      <c r="EW212" s="11">
        <v>5076.9090037506858</v>
      </c>
      <c r="EX212" s="11">
        <v>5041.1785010134645</v>
      </c>
      <c r="EY212" s="11">
        <v>4907.7825472787899</v>
      </c>
      <c r="EZ212" s="11">
        <v>4794.970256575949</v>
      </c>
      <c r="FA212" s="11">
        <v>4748.3790634620846</v>
      </c>
      <c r="FB212" s="11">
        <v>4720.1232076793203</v>
      </c>
      <c r="FC212" s="11">
        <v>4675.2973542919453</v>
      </c>
      <c r="FD212" s="11">
        <v>4569.6162636817962</v>
      </c>
      <c r="FE212" s="11">
        <v>4427.5517119922069</v>
      </c>
      <c r="FF212" s="11">
        <v>4423.6124893839769</v>
      </c>
      <c r="FG212" s="11">
        <v>4387.1899978710871</v>
      </c>
      <c r="FH212" s="11">
        <v>4317.8242749383762</v>
      </c>
      <c r="FI212" s="11">
        <v>4288.7698256289323</v>
      </c>
      <c r="FJ212" s="11">
        <v>4284.5040623746845</v>
      </c>
      <c r="FK212" s="11">
        <v>4280.3298401092834</v>
      </c>
      <c r="FL212" s="11">
        <v>4279.1625097865935</v>
      </c>
      <c r="FM212" s="11">
        <v>4267.1947697017567</v>
      </c>
      <c r="FN212" s="11">
        <v>4279.4604236729429</v>
      </c>
      <c r="FO212" s="11">
        <v>4277.3489082894384</v>
      </c>
      <c r="FP212" s="11">
        <v>4274.0432437532527</v>
      </c>
      <c r="FQ212" s="11">
        <v>4277.470368473435</v>
      </c>
      <c r="FR212" s="11">
        <v>4255.1398073265173</v>
      </c>
      <c r="FS212" s="11">
        <v>4222.5745744404076</v>
      </c>
      <c r="FT212" s="11">
        <v>4161.4506269816548</v>
      </c>
      <c r="FU212" s="11">
        <v>4059.4333490286117</v>
      </c>
      <c r="FV212" s="11">
        <v>4026.6379642403372</v>
      </c>
      <c r="FW212" s="11">
        <v>3998.4618532409636</v>
      </c>
      <c r="FX212" s="11">
        <v>3968.9711294628742</v>
      </c>
      <c r="FY212" s="11">
        <v>3945.9698576538754</v>
      </c>
      <c r="FZ212" s="11">
        <v>3917.1864701051609</v>
      </c>
      <c r="GA212" s="11">
        <v>3898.4294785571524</v>
      </c>
      <c r="GB212" s="11">
        <v>3873.9067934895834</v>
      </c>
      <c r="GC212" s="11">
        <v>3852.3450747945412</v>
      </c>
      <c r="GD212" s="11">
        <v>3841.0780243083732</v>
      </c>
      <c r="GE212" s="11">
        <v>3831.2156658903468</v>
      </c>
      <c r="GF212" s="11">
        <v>3825.7453171574625</v>
      </c>
      <c r="GG212" s="11">
        <v>3815.5177003610561</v>
      </c>
      <c r="GH212" s="11">
        <v>3810.5798532661915</v>
      </c>
      <c r="GI212" s="11">
        <v>3793.3434812563928</v>
      </c>
      <c r="GJ212" s="11">
        <v>3770.7075394634358</v>
      </c>
      <c r="GK212" s="11">
        <v>3744.2872417654066</v>
      </c>
      <c r="GL212" s="11">
        <v>3743.1306755866271</v>
      </c>
      <c r="GM212" s="11">
        <v>3711.3364828766416</v>
      </c>
      <c r="GN212" s="11">
        <v>3689.4894184040245</v>
      </c>
      <c r="GO212" s="11">
        <v>3656.3148098961219</v>
      </c>
      <c r="GP212" s="11">
        <v>3571.674113365928</v>
      </c>
      <c r="GQ212" s="11">
        <v>3434.0291260646836</v>
      </c>
      <c r="GR212" s="11">
        <v>3280.4534698316274</v>
      </c>
      <c r="GS212" s="11">
        <v>3220.7724023132591</v>
      </c>
      <c r="GT212" s="11">
        <v>3204.0468020678072</v>
      </c>
      <c r="GU212" s="11">
        <v>3183.0130199788236</v>
      </c>
      <c r="GV212" s="11">
        <v>3165.2058140225554</v>
      </c>
      <c r="GW212" s="11">
        <v>3149.8983588564752</v>
      </c>
      <c r="GX212" s="11">
        <v>3139.0839544506239</v>
      </c>
      <c r="GY212" s="11">
        <v>3065.9281613089752</v>
      </c>
      <c r="GZ212" s="11">
        <v>3124.6370933787739</v>
      </c>
      <c r="HA212" s="11">
        <v>3126.2909312309966</v>
      </c>
      <c r="HB212" s="11">
        <v>3121.7029471585433</v>
      </c>
      <c r="HC212" s="11">
        <v>3118.4092581875684</v>
      </c>
      <c r="HD212" s="11">
        <v>3116.9984635976216</v>
      </c>
      <c r="HE212" s="11">
        <v>3096.1521426171457</v>
      </c>
      <c r="HF212" s="11">
        <v>2983.6530216449269</v>
      </c>
      <c r="HG212" s="11">
        <v>2907.2406532005893</v>
      </c>
      <c r="HH212" s="11">
        <v>2830.3916323108715</v>
      </c>
      <c r="HI212" s="11">
        <v>2795.4702361153309</v>
      </c>
      <c r="HJ212" s="11">
        <v>2770.0899486663307</v>
      </c>
      <c r="HK212" s="11">
        <v>2733.0365492455467</v>
      </c>
      <c r="HL212" s="11">
        <v>2706.5088359775564</v>
      </c>
      <c r="HM212" s="11">
        <v>2654.656408159356</v>
      </c>
      <c r="HN212" s="11">
        <v>2599.2843402657109</v>
      </c>
      <c r="HO212" s="11">
        <v>2564.4522209938532</v>
      </c>
      <c r="HP212" s="11">
        <v>2582.8879789171629</v>
      </c>
      <c r="HQ212" s="11">
        <v>2573.5692236987929</v>
      </c>
      <c r="HR212" s="11">
        <v>2487.5928732521093</v>
      </c>
      <c r="HS212" s="11">
        <v>2503.5259169029546</v>
      </c>
      <c r="HT212" s="11">
        <v>2512.0440487905539</v>
      </c>
      <c r="HU212" s="11">
        <v>2473.9476472007545</v>
      </c>
      <c r="HV212" s="11">
        <v>2466.1474503367995</v>
      </c>
      <c r="HW212" s="11">
        <v>2444.4716023164146</v>
      </c>
      <c r="HX212" s="11">
        <v>2415.9815222709876</v>
      </c>
      <c r="HY212" s="11">
        <v>2370.4928910500266</v>
      </c>
      <c r="HZ212" s="11">
        <v>2210.9620413137854</v>
      </c>
      <c r="IA212" s="11">
        <v>2060.6468555777133</v>
      </c>
      <c r="IB212" s="11">
        <v>2008.0311110602011</v>
      </c>
      <c r="IC212" s="11">
        <v>1952.4541602413544</v>
      </c>
      <c r="ID212" s="11">
        <v>1902.5113777883953</v>
      </c>
      <c r="IE212" s="11">
        <v>1844.9600452642489</v>
      </c>
      <c r="IF212" s="11">
        <v>1715.362817108029</v>
      </c>
      <c r="IG212" s="11">
        <v>1683.4804150029022</v>
      </c>
      <c r="IH212" s="11">
        <v>1639.2091230749775</v>
      </c>
      <c r="II212" s="11">
        <v>1601.1821401014613</v>
      </c>
      <c r="IJ212" s="11">
        <v>1549.9136975435817</v>
      </c>
      <c r="IK212" s="11">
        <v>1512.5974426149799</v>
      </c>
      <c r="IL212" s="11">
        <v>1471.9337165413813</v>
      </c>
      <c r="IM212" s="11">
        <v>1410.9213605580817</v>
      </c>
      <c r="IN212" s="11">
        <v>1278.7280835830179</v>
      </c>
      <c r="IO212" s="11">
        <v>1250.2201859909731</v>
      </c>
      <c r="IP212" s="11">
        <v>1248.9697373735928</v>
      </c>
      <c r="IQ212" s="11">
        <v>1193.3983809028432</v>
      </c>
      <c r="IR212" s="11">
        <v>1124.4867755806838</v>
      </c>
      <c r="IS212" s="11">
        <v>1084.4110712881638</v>
      </c>
      <c r="IT212" s="11">
        <v>1061.2789040448929</v>
      </c>
      <c r="IU212" s="11">
        <v>1043.7674686092612</v>
      </c>
      <c r="IV212" s="11">
        <v>1037.7187250441252</v>
      </c>
      <c r="IW212" s="11">
        <v>1027.1566541111224</v>
      </c>
      <c r="IX212" s="11">
        <v>1006.3375649854098</v>
      </c>
      <c r="IY212" s="11">
        <v>966.43213518036316</v>
      </c>
      <c r="IZ212" s="11">
        <v>917.84298329307137</v>
      </c>
      <c r="JA212" s="11">
        <v>828.97073229105536</v>
      </c>
      <c r="JB212" s="11">
        <v>727.48304725609114</v>
      </c>
      <c r="JC212" s="11">
        <v>661.44611425619451</v>
      </c>
      <c r="JD212" s="11">
        <v>655.97885084897291</v>
      </c>
      <c r="JE212" s="11">
        <v>650.37263932002577</v>
      </c>
      <c r="JF212" s="11">
        <v>647.89290253149875</v>
      </c>
      <c r="JG212" s="11">
        <v>590.4159230283251</v>
      </c>
      <c r="JH212" s="11">
        <v>567.66933837967247</v>
      </c>
      <c r="JI212" s="11">
        <v>552.26366590682414</v>
      </c>
      <c r="JJ212" s="11">
        <v>549.46744579635072</v>
      </c>
      <c r="JK212" s="11">
        <v>473.14838100996604</v>
      </c>
      <c r="JL212" s="11">
        <v>472.73977800568287</v>
      </c>
      <c r="JM212" s="11">
        <v>451.38543732827884</v>
      </c>
      <c r="JN212" s="11">
        <v>238.30528225223622</v>
      </c>
      <c r="JO212" s="11">
        <v>123.05511896425725</v>
      </c>
      <c r="JP212" s="11">
        <v>120.94759419224515</v>
      </c>
      <c r="JQ212" s="11">
        <v>92.857269202680897</v>
      </c>
      <c r="JR212" s="11">
        <v>44.173364920703001</v>
      </c>
      <c r="JS212" s="11">
        <v>3.8241410038608592E-11</v>
      </c>
      <c r="JT212" s="11">
        <v>132.34313426255198</v>
      </c>
      <c r="JU212" s="11">
        <v>213.64931434599833</v>
      </c>
      <c r="JV212" s="11">
        <v>199.31363134602981</v>
      </c>
      <c r="JW212" s="11">
        <v>192.44172801753498</v>
      </c>
      <c r="JX212" s="11">
        <v>253.54663388520171</v>
      </c>
      <c r="JY212" s="11">
        <v>276.0381255771033</v>
      </c>
      <c r="JZ212" s="11">
        <v>290.81273679695727</v>
      </c>
      <c r="KA212" s="11">
        <v>309.99189434660099</v>
      </c>
      <c r="KB212" s="11">
        <v>326.33582495678121</v>
      </c>
      <c r="KC212" s="11">
        <v>337.69495051101859</v>
      </c>
      <c r="KD212" s="11">
        <v>343.12963182282158</v>
      </c>
      <c r="KE212" s="11">
        <v>334.27340277452123</v>
      </c>
      <c r="KF212" s="11">
        <v>325.09277653581506</v>
      </c>
      <c r="KG212" s="11">
        <v>303.94028547664914</v>
      </c>
      <c r="KH212" s="11">
        <v>296.70274321193375</v>
      </c>
      <c r="KI212" s="11">
        <v>270.7142362492869</v>
      </c>
      <c r="KJ212" s="11">
        <v>267.53365863826741</v>
      </c>
      <c r="KK212" s="11">
        <v>262.10762575768985</v>
      </c>
      <c r="KL212" s="23"/>
      <c r="KM212" s="11">
        <f>SMALL(Tabela2[[#This Row],[1]:[285]],1)</f>
        <v>3.8241410038608592E-11</v>
      </c>
      <c r="KN212" s="11">
        <f>MATCH(Tabela2[[#This Row],[1° menor]],Tabela2[[#This Row],[1]:[285]],0)</f>
        <v>266</v>
      </c>
      <c r="KO21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0.24999992302215757</v>
      </c>
      <c r="KP212" s="11">
        <f>VLOOKUP(Tabela2[[#This Row],[Shape]],shape!A:D,4,0)+VLOOKUP(Tabela2[[#This Row],[Shape]]+1,shape!A:E,5,0)*Tabela2[[#This Row],[% avanc]]</f>
        <v>8378.5877131616053</v>
      </c>
      <c r="KQ212" s="15">
        <f>Tabela2[[#This Row],[8686,881807]]/Tabela2[[#Headers],[8686,881807]]</f>
        <v>0.96451038465954875</v>
      </c>
      <c r="KR212" s="11">
        <f>Tabela2[[#This Row],[8686,881807]]-KP211</f>
        <v>-127.25365381278061</v>
      </c>
      <c r="KS212" s="11">
        <f>(Tabela2[[#This Row],[hora bus]]-H211)*86400</f>
        <v>44.999999832361937</v>
      </c>
      <c r="KT212" s="11">
        <f>Tabela2[[#This Row],[desloc]]/Tabela2[[#This Row],[seconds]]</f>
        <v>-2.8278589841519426</v>
      </c>
      <c r="KU212" s="11">
        <f>Tabela2[[#This Row],[spd m/s]]*3.6</f>
        <v>-10.180292342946993</v>
      </c>
      <c r="KV212" s="23"/>
      <c r="KW212" s="22">
        <f t="shared" si="54"/>
        <v>0</v>
      </c>
      <c r="KX212" s="23">
        <f t="shared" si="55"/>
        <v>0</v>
      </c>
      <c r="KY212" s="23">
        <f t="shared" si="56"/>
        <v>1</v>
      </c>
      <c r="KZ212" s="23">
        <f t="shared" si="57"/>
        <v>2</v>
      </c>
      <c r="LA212" s="23">
        <f t="shared" si="58"/>
        <v>0</v>
      </c>
      <c r="LB212" s="23">
        <f t="shared" si="59"/>
        <v>0</v>
      </c>
      <c r="LC212" s="23">
        <f t="shared" si="60"/>
        <v>0</v>
      </c>
      <c r="LD212" s="23">
        <f t="shared" si="61"/>
        <v>1</v>
      </c>
      <c r="LE212" s="23">
        <f t="shared" si="62"/>
        <v>8378.5877131616053</v>
      </c>
      <c r="LF212" s="22">
        <f t="shared" si="71"/>
        <v>0</v>
      </c>
      <c r="LG212" s="23">
        <f t="shared" si="63"/>
        <v>0</v>
      </c>
      <c r="LH212" s="23">
        <f t="shared" si="64"/>
        <v>0</v>
      </c>
      <c r="LI212" s="23">
        <f t="shared" si="65"/>
        <v>8544.8116110658502</v>
      </c>
      <c r="LJ212" s="23">
        <f t="shared" si="66"/>
        <v>8378.5877131616053</v>
      </c>
      <c r="LK212" s="23">
        <f t="shared" si="67"/>
        <v>0.5</v>
      </c>
      <c r="LL212" s="23">
        <f t="shared" si="68"/>
        <v>0</v>
      </c>
      <c r="LM212" s="23">
        <f t="shared" si="69"/>
        <v>1</v>
      </c>
      <c r="LN212" s="23">
        <f t="shared" si="70"/>
        <v>1</v>
      </c>
    </row>
    <row r="213" spans="1:326" x14ac:dyDescent="0.25">
      <c r="A213" s="22">
        <v>300</v>
      </c>
      <c r="B213" s="22">
        <v>1</v>
      </c>
      <c r="C213" s="23" t="s">
        <v>1610</v>
      </c>
      <c r="D213" s="22">
        <v>332</v>
      </c>
      <c r="E213" s="24">
        <v>0.97986111111111107</v>
      </c>
      <c r="F213" s="23" t="s">
        <v>721</v>
      </c>
      <c r="G213" s="23" t="b">
        <v>1</v>
      </c>
      <c r="H213" s="25">
        <v>43538.980370370373</v>
      </c>
      <c r="I213" s="26" t="s">
        <v>681</v>
      </c>
      <c r="J213" s="23" t="s">
        <v>682</v>
      </c>
      <c r="K213" s="11">
        <f>IF(AND(Tabela2[[#This Row],[hora bus]]=H212,Tabela2[[#This Row],[lat bus]]=I212,Tabela2[[#This Row],[lon bus]]=J212),1,0)</f>
        <v>0</v>
      </c>
      <c r="L213" s="23"/>
      <c r="M213" s="11">
        <v>479</v>
      </c>
      <c r="N213" s="11">
        <v>0.83458663983971793</v>
      </c>
      <c r="O213" s="11">
        <v>1.3984196839489078</v>
      </c>
      <c r="P213" s="11">
        <v>9.4267941257220311</v>
      </c>
      <c r="Q213" s="11">
        <v>19.688773108132185</v>
      </c>
      <c r="R213" s="11">
        <v>75.195397337780264</v>
      </c>
      <c r="S213" s="11">
        <v>159.30451526494889</v>
      </c>
      <c r="T213" s="11">
        <v>180.18195583801287</v>
      </c>
      <c r="U213" s="11">
        <v>199.79338924508923</v>
      </c>
      <c r="V213" s="11">
        <v>211.09716553928146</v>
      </c>
      <c r="W213" s="11">
        <v>227.14293750271159</v>
      </c>
      <c r="X213" s="11">
        <v>239.59169647723874</v>
      </c>
      <c r="Y213" s="11">
        <v>250.11206903549589</v>
      </c>
      <c r="Z213" s="11">
        <v>275.30364977201225</v>
      </c>
      <c r="AA213" s="11">
        <v>294.46895517304961</v>
      </c>
      <c r="AB213" s="11">
        <v>320.19106785367666</v>
      </c>
      <c r="AC213" s="11">
        <v>332.17949791971603</v>
      </c>
      <c r="AD213" s="11">
        <v>348.04076670293443</v>
      </c>
      <c r="AE213" s="11">
        <v>372.23091522388552</v>
      </c>
      <c r="AF213" s="11">
        <v>373.05585750378327</v>
      </c>
      <c r="AG213" s="11">
        <v>433.84569918205443</v>
      </c>
      <c r="AH213" s="11">
        <v>469.02374511556127</v>
      </c>
      <c r="AI213" s="11">
        <v>499.67607388344703</v>
      </c>
      <c r="AJ213" s="11">
        <v>523.47830821792434</v>
      </c>
      <c r="AK213" s="11">
        <v>544.81141607945688</v>
      </c>
      <c r="AL213" s="11">
        <v>559.9004097040812</v>
      </c>
      <c r="AM213" s="11">
        <v>585.98771261657532</v>
      </c>
      <c r="AN213" s="11">
        <v>594.50788944836063</v>
      </c>
      <c r="AO213" s="11">
        <v>599.8950753359245</v>
      </c>
      <c r="AP213" s="11">
        <v>602.43355425919754</v>
      </c>
      <c r="AQ213" s="11">
        <v>609.53499398530153</v>
      </c>
      <c r="AR213" s="11">
        <v>609.5933977620092</v>
      </c>
      <c r="AS213" s="11">
        <v>603.71880286526709</v>
      </c>
      <c r="AT213" s="11">
        <v>609.45835281434404</v>
      </c>
      <c r="AU213" s="11">
        <v>613.60649452394352</v>
      </c>
      <c r="AV213" s="11">
        <v>605.61020293550882</v>
      </c>
      <c r="AW213" s="11">
        <v>608.32810058706082</v>
      </c>
      <c r="AX213" s="11">
        <v>622.97194103037293</v>
      </c>
      <c r="AY213" s="11">
        <v>642.28327131710535</v>
      </c>
      <c r="AZ213" s="11">
        <v>665.20596166221469</v>
      </c>
      <c r="BA213" s="11">
        <v>691.17393543887101</v>
      </c>
      <c r="BB213" s="11">
        <v>724.84333895562133</v>
      </c>
      <c r="BC213" s="11">
        <v>773.63812755161598</v>
      </c>
      <c r="BD213" s="11">
        <v>844.46226035941891</v>
      </c>
      <c r="BE213" s="11">
        <v>911.23618194706376</v>
      </c>
      <c r="BF213" s="11">
        <v>932.86527223275039</v>
      </c>
      <c r="BG213" s="11">
        <v>958.04135839229252</v>
      </c>
      <c r="BH213" s="11">
        <v>1001.7149381650798</v>
      </c>
      <c r="BI213" s="11">
        <v>1024.9959211584271</v>
      </c>
      <c r="BJ213" s="11">
        <v>1048.1727764714142</v>
      </c>
      <c r="BK213" s="11">
        <v>1080.0184074949607</v>
      </c>
      <c r="BL213" s="11">
        <v>1163.4808684345098</v>
      </c>
      <c r="BM213" s="11">
        <v>1429.3703496024175</v>
      </c>
      <c r="BN213" s="11">
        <v>1610.1385446972781</v>
      </c>
      <c r="BO213" s="11">
        <v>1664.0038873728233</v>
      </c>
      <c r="BP213" s="11">
        <v>1794.1242484398404</v>
      </c>
      <c r="BQ213" s="11">
        <v>1818.9378647754288</v>
      </c>
      <c r="BR213" s="11">
        <v>1920.5792764721948</v>
      </c>
      <c r="BS213" s="11">
        <v>2023.456323096907</v>
      </c>
      <c r="BT213" s="11">
        <v>2062.7199622631242</v>
      </c>
      <c r="BU213" s="11">
        <v>2093.7864244056359</v>
      </c>
      <c r="BV213" s="11">
        <v>2172.8574253488505</v>
      </c>
      <c r="BW213" s="11">
        <v>2191.8290547309048</v>
      </c>
      <c r="BX213" s="11">
        <v>2295.4935471481876</v>
      </c>
      <c r="BY213" s="11">
        <v>2324.6369620900828</v>
      </c>
      <c r="BZ213" s="11">
        <v>2412.5365562142952</v>
      </c>
      <c r="CA213" s="11">
        <v>2432.6327643351483</v>
      </c>
      <c r="CB213" s="11">
        <v>2466.8518007263533</v>
      </c>
      <c r="CC213" s="11">
        <v>2515.2508761381587</v>
      </c>
      <c r="CD213" s="11">
        <v>2622.1218445308405</v>
      </c>
      <c r="CE213" s="11">
        <v>2708.3090496803202</v>
      </c>
      <c r="CF213" s="11">
        <v>2796.8178431894862</v>
      </c>
      <c r="CG213" s="11">
        <v>2873.8082765070517</v>
      </c>
      <c r="CH213" s="11">
        <v>3061.6775590172806</v>
      </c>
      <c r="CI213" s="11">
        <v>3133.3825096557152</v>
      </c>
      <c r="CJ213" s="11">
        <v>3320.0285201183906</v>
      </c>
      <c r="CK213" s="11">
        <v>3391.2986814978881</v>
      </c>
      <c r="CL213" s="11">
        <v>3478.6413522149041</v>
      </c>
      <c r="CM213" s="11">
        <v>3505.4667594392477</v>
      </c>
      <c r="CN213" s="11">
        <v>3552.1278475871927</v>
      </c>
      <c r="CO213" s="11">
        <v>3608.1458168222821</v>
      </c>
      <c r="CP213" s="11">
        <v>3687.4332746012733</v>
      </c>
      <c r="CQ213" s="11">
        <v>3737.1928476528274</v>
      </c>
      <c r="CR213" s="11">
        <v>3929.1744458657076</v>
      </c>
      <c r="CS213" s="11">
        <v>4104.0052570842136</v>
      </c>
      <c r="CT213" s="11">
        <v>4176.4577406368426</v>
      </c>
      <c r="CU213" s="11">
        <v>4203.4628929622522</v>
      </c>
      <c r="CV213" s="11">
        <v>4243.0993420587138</v>
      </c>
      <c r="CW213" s="11">
        <v>4338.9296512059445</v>
      </c>
      <c r="CX213" s="11">
        <v>4464.5231926731885</v>
      </c>
      <c r="CY213" s="11">
        <v>4524.2760657256158</v>
      </c>
      <c r="CZ213" s="11">
        <v>4578.6984197787751</v>
      </c>
      <c r="DA213" s="11">
        <v>4625.9862234456259</v>
      </c>
      <c r="DB213" s="11">
        <v>4670.5685961378485</v>
      </c>
      <c r="DC213" s="11">
        <v>4713.1890396674316</v>
      </c>
      <c r="DD213" s="11">
        <v>4798.4137717572912</v>
      </c>
      <c r="DE213" s="11">
        <v>4807.037159512015</v>
      </c>
      <c r="DF213" s="11">
        <v>4833.3595568537676</v>
      </c>
      <c r="DG213" s="11">
        <v>4837.4660928582471</v>
      </c>
      <c r="DH213" s="11">
        <v>4868.9105840188495</v>
      </c>
      <c r="DI213" s="11">
        <v>4890.8441073800923</v>
      </c>
      <c r="DJ213" s="11">
        <v>4933.7892254471935</v>
      </c>
      <c r="DK213" s="11">
        <v>5000.7579650678817</v>
      </c>
      <c r="DL213" s="11">
        <v>5355.0982520495172</v>
      </c>
      <c r="DM213" s="11">
        <v>5481.4636259201425</v>
      </c>
      <c r="DN213" s="11">
        <v>5566.547527242612</v>
      </c>
      <c r="DO213" s="11">
        <v>5659.2630610073802</v>
      </c>
      <c r="DP213" s="11">
        <v>5693.1558385127737</v>
      </c>
      <c r="DQ213" s="11">
        <v>5776.9445825899438</v>
      </c>
      <c r="DR213" s="11">
        <v>5792.6247187292447</v>
      </c>
      <c r="DS213" s="11">
        <v>5803.4741841190025</v>
      </c>
      <c r="DT213" s="11">
        <v>5813.7715248560444</v>
      </c>
      <c r="DU213" s="11">
        <v>5824.9346720622971</v>
      </c>
      <c r="DV213" s="11">
        <v>5825.1745121438535</v>
      </c>
      <c r="DW213" s="11">
        <v>5821.2504329611656</v>
      </c>
      <c r="DX213" s="11">
        <v>5744.9467721272558</v>
      </c>
      <c r="DY213" s="11">
        <v>5825.3656271915142</v>
      </c>
      <c r="DZ213" s="11">
        <v>5822.8710960649087</v>
      </c>
      <c r="EA213" s="11">
        <v>5848.1092840949059</v>
      </c>
      <c r="EB213" s="11">
        <v>5986.6876289379934</v>
      </c>
      <c r="EC213" s="11">
        <v>6020.0909995452303</v>
      </c>
      <c r="ED213" s="11">
        <v>6207.0095294329822</v>
      </c>
      <c r="EE213" s="11">
        <v>6268.6393389472287</v>
      </c>
      <c r="EF213" s="11">
        <v>6478.5792596829533</v>
      </c>
      <c r="EG213" s="11">
        <v>6641.8090630503166</v>
      </c>
      <c r="EH213" s="11">
        <v>6783.6444952193469</v>
      </c>
      <c r="EI213" s="11">
        <v>6896.9965306641579</v>
      </c>
      <c r="EJ213" s="11">
        <v>6959.1088579445704</v>
      </c>
      <c r="EK213" s="11">
        <v>7002.153431776841</v>
      </c>
      <c r="EL213" s="11">
        <v>7073.1953672712252</v>
      </c>
      <c r="EM213" s="11">
        <v>7075.3262845401323</v>
      </c>
      <c r="EN213" s="11">
        <v>7151.6879619664223</v>
      </c>
      <c r="EO213" s="11">
        <v>7240.8180322916714</v>
      </c>
      <c r="EP213" s="11">
        <v>7286.4661372792516</v>
      </c>
      <c r="EQ213" s="11">
        <v>7427.4147993236202</v>
      </c>
      <c r="ER213" s="11">
        <v>7503.528752018271</v>
      </c>
      <c r="ES213" s="11">
        <v>7641.9445001082595</v>
      </c>
      <c r="ET213" s="11">
        <v>7706.9969287432486</v>
      </c>
      <c r="EU213" s="11">
        <v>7783.839371621817</v>
      </c>
      <c r="EV213" s="11">
        <v>7848.003579749442</v>
      </c>
      <c r="EW213" s="11">
        <v>7920.0502191520318</v>
      </c>
      <c r="EX213" s="11">
        <v>8170.1976758281144</v>
      </c>
      <c r="EY213" s="11">
        <v>8253.8507761105539</v>
      </c>
      <c r="EZ213" s="11">
        <v>8427.0913450311855</v>
      </c>
      <c r="FA213" s="11">
        <v>8594.2438038042274</v>
      </c>
      <c r="FB213" s="11">
        <v>8676.6840382255305</v>
      </c>
      <c r="FC213" s="11">
        <v>8717.7247633272764</v>
      </c>
      <c r="FD213" s="11">
        <v>8771.4739760100674</v>
      </c>
      <c r="FE213" s="11">
        <v>8893.6135699383703</v>
      </c>
      <c r="FF213" s="11">
        <v>9065.0338004001496</v>
      </c>
      <c r="FG213" s="11">
        <v>9089.4518895774327</v>
      </c>
      <c r="FH213" s="11">
        <v>9132.4613225008943</v>
      </c>
      <c r="FI213" s="11">
        <v>9213.2517811949929</v>
      </c>
      <c r="FJ213" s="11">
        <v>9258.5529202091093</v>
      </c>
      <c r="FK213" s="11">
        <v>9276.9443705762678</v>
      </c>
      <c r="FL213" s="11">
        <v>9293.0114538271737</v>
      </c>
      <c r="FM213" s="11">
        <v>9300.2906392708373</v>
      </c>
      <c r="FN213" s="11">
        <v>9335.0232682876049</v>
      </c>
      <c r="FO213" s="11">
        <v>9357.4087411423534</v>
      </c>
      <c r="FP213" s="11">
        <v>9382.7990856108881</v>
      </c>
      <c r="FQ213" s="11">
        <v>9409.1385400335821</v>
      </c>
      <c r="FR213" s="11">
        <v>9421.1906549559717</v>
      </c>
      <c r="FS213" s="11">
        <v>9466.7581936920196</v>
      </c>
      <c r="FT213" s="11">
        <v>9539.1484753576369</v>
      </c>
      <c r="FU213" s="11">
        <v>9641.6738222451222</v>
      </c>
      <c r="FV213" s="11">
        <v>9779.017950426427</v>
      </c>
      <c r="FW213" s="11">
        <v>9821.434220159681</v>
      </c>
      <c r="FX213" s="11">
        <v>9838.135513969115</v>
      </c>
      <c r="FY213" s="11">
        <v>9857.4286615768779</v>
      </c>
      <c r="FZ213" s="11">
        <v>9874.2452191986067</v>
      </c>
      <c r="GA213" s="11">
        <v>9901.4547819486997</v>
      </c>
      <c r="GB213" s="11">
        <v>9922.9819174009899</v>
      </c>
      <c r="GC213" s="11">
        <v>9954.0976258923893</v>
      </c>
      <c r="GD213" s="11">
        <v>9988.1420165077998</v>
      </c>
      <c r="GE213" s="11">
        <v>10012.938672110253</v>
      </c>
      <c r="GF213" s="11">
        <v>10033.595547162446</v>
      </c>
      <c r="GG213" s="11">
        <v>10046.287288510401</v>
      </c>
      <c r="GH213" s="11">
        <v>10058.930188944694</v>
      </c>
      <c r="GI213" s="11">
        <v>10061.685839773543</v>
      </c>
      <c r="GJ213" s="11">
        <v>10069.693000556052</v>
      </c>
      <c r="GK213" s="11">
        <v>10072.225767656042</v>
      </c>
      <c r="GL213" s="11">
        <v>10085.43100008395</v>
      </c>
      <c r="GM213" s="11">
        <v>10068.550239778924</v>
      </c>
      <c r="GN213" s="11">
        <v>10074.736454623482</v>
      </c>
      <c r="GO213" s="11">
        <v>10079.642576567499</v>
      </c>
      <c r="GP213" s="11">
        <v>10084.992936379438</v>
      </c>
      <c r="GQ213" s="11">
        <v>10135.150250812301</v>
      </c>
      <c r="GR213" s="11">
        <v>10245.248897921485</v>
      </c>
      <c r="GS213" s="11">
        <v>10388.066699844365</v>
      </c>
      <c r="GT213" s="11">
        <v>10449.516134437868</v>
      </c>
      <c r="GU213" s="11">
        <v>10467.896842447322</v>
      </c>
      <c r="GV213" s="11">
        <v>10492.830609653456</v>
      </c>
      <c r="GW213" s="11">
        <v>10519.601462543904</v>
      </c>
      <c r="GX213" s="11">
        <v>10547.440830723548</v>
      </c>
      <c r="GY213" s="11">
        <v>10567.944609991304</v>
      </c>
      <c r="GZ213" s="11">
        <v>10713.159231175461</v>
      </c>
      <c r="HA213" s="11">
        <v>10734.226971408629</v>
      </c>
      <c r="HB213" s="11">
        <v>10749.920198918937</v>
      </c>
      <c r="HC213" s="11">
        <v>10766.345728825368</v>
      </c>
      <c r="HD213" s="11">
        <v>10778.514271849044</v>
      </c>
      <c r="HE213" s="11">
        <v>10786.519833673112</v>
      </c>
      <c r="HF213" s="11">
        <v>10772.164055953479</v>
      </c>
      <c r="HG213" s="11">
        <v>10808.0281462408</v>
      </c>
      <c r="HH213" s="11">
        <v>10805.218393617286</v>
      </c>
      <c r="HI213" s="11">
        <v>10824.937222917126</v>
      </c>
      <c r="HJ213" s="11">
        <v>10829.478183856889</v>
      </c>
      <c r="HK213" s="11">
        <v>10815.249208961885</v>
      </c>
      <c r="HL213" s="11">
        <v>10801.9635334499</v>
      </c>
      <c r="HM213" s="11">
        <v>10748.055877674638</v>
      </c>
      <c r="HN213" s="11">
        <v>10675.226257243699</v>
      </c>
      <c r="HO213" s="11">
        <v>10616.797962526314</v>
      </c>
      <c r="HP213" s="11">
        <v>10624.131374686811</v>
      </c>
      <c r="HQ213" s="11">
        <v>10611.127200117844</v>
      </c>
      <c r="HR213" s="11">
        <v>10507.120910763781</v>
      </c>
      <c r="HS213" s="11">
        <v>10501.959530384433</v>
      </c>
      <c r="HT213" s="11">
        <v>10503.380998434217</v>
      </c>
      <c r="HU213" s="11">
        <v>10459.233620469293</v>
      </c>
      <c r="HV213" s="11">
        <v>10453.396412270602</v>
      </c>
      <c r="HW213" s="11">
        <v>10453.196700018136</v>
      </c>
      <c r="HX213" s="11">
        <v>10458.037755011774</v>
      </c>
      <c r="HY213" s="11">
        <v>10464.465320736488</v>
      </c>
      <c r="HZ213" s="11">
        <v>10463.582721919323</v>
      </c>
      <c r="IA213" s="11">
        <v>10555.599234303039</v>
      </c>
      <c r="IB213" s="11">
        <v>10665.179016159778</v>
      </c>
      <c r="IC213" s="11">
        <v>10699.461477296431</v>
      </c>
      <c r="ID213" s="11">
        <v>10734.401411436105</v>
      </c>
      <c r="IE213" s="11">
        <v>10764.842637469441</v>
      </c>
      <c r="IF213" s="11">
        <v>10788.809487309522</v>
      </c>
      <c r="IG213" s="11">
        <v>10893.508794984076</v>
      </c>
      <c r="IH213" s="11">
        <v>10919.815974389829</v>
      </c>
      <c r="II213" s="11">
        <v>10956.832605345633</v>
      </c>
      <c r="IJ213" s="11">
        <v>10989.666307677073</v>
      </c>
      <c r="IK213" s="11">
        <v>11038.487673130592</v>
      </c>
      <c r="IL213" s="11">
        <v>11075.926791218846</v>
      </c>
      <c r="IM213" s="11">
        <v>11116.926617451812</v>
      </c>
      <c r="IN213" s="11">
        <v>11177.721404388481</v>
      </c>
      <c r="IO213" s="11">
        <v>11312.276911003804</v>
      </c>
      <c r="IP213" s="11">
        <v>11343.632583027649</v>
      </c>
      <c r="IQ213" s="11">
        <v>11342.116648052108</v>
      </c>
      <c r="IR213" s="11">
        <v>11389.92538944361</v>
      </c>
      <c r="IS213" s="11">
        <v>11451.607982184751</v>
      </c>
      <c r="IT213" s="11">
        <v>11488.088840226816</v>
      </c>
      <c r="IU213" s="11">
        <v>11509.229065980831</v>
      </c>
      <c r="IV213" s="11">
        <v>11525.566108350193</v>
      </c>
      <c r="IW213" s="11">
        <v>11530.894620254085</v>
      </c>
      <c r="IX213" s="11">
        <v>11540.412080816301</v>
      </c>
      <c r="IY213" s="11">
        <v>11559.767237170692</v>
      </c>
      <c r="IZ213" s="11">
        <v>11598.021107070694</v>
      </c>
      <c r="JA213" s="11">
        <v>11644.276268095444</v>
      </c>
      <c r="JB213" s="11">
        <v>11732.382922355064</v>
      </c>
      <c r="JC213" s="11">
        <v>11840.096435748903</v>
      </c>
      <c r="JD213" s="11">
        <v>11921.442572214779</v>
      </c>
      <c r="JE213" s="11">
        <v>11941.96712556025</v>
      </c>
      <c r="JF213" s="11">
        <v>11957.586502006563</v>
      </c>
      <c r="JG213" s="11">
        <v>11960.440759779864</v>
      </c>
      <c r="JH213" s="11">
        <v>12043.869779985902</v>
      </c>
      <c r="JI213" s="11">
        <v>12090.828793968145</v>
      </c>
      <c r="JJ213" s="11">
        <v>12099.207356850964</v>
      </c>
      <c r="JK213" s="11">
        <v>12064.187835913004</v>
      </c>
      <c r="JL213" s="11">
        <v>12106.644589823976</v>
      </c>
      <c r="JM213" s="11">
        <v>12102.558724647608</v>
      </c>
      <c r="JN213" s="11">
        <v>12044.349310296213</v>
      </c>
      <c r="JO213" s="11">
        <v>12147.414606839688</v>
      </c>
      <c r="JP213" s="11">
        <v>12239.360545986052</v>
      </c>
      <c r="JQ213" s="11">
        <v>12252.546981648733</v>
      </c>
      <c r="JR213" s="11">
        <v>12299.233013174477</v>
      </c>
      <c r="JS213" s="11">
        <v>12339.324485688019</v>
      </c>
      <c r="JT213" s="11">
        <v>12471.100725768529</v>
      </c>
      <c r="JU213" s="11">
        <v>12532.427515146897</v>
      </c>
      <c r="JV213" s="11">
        <v>12507.673831402115</v>
      </c>
      <c r="JW213" s="11">
        <v>12457.455614308014</v>
      </c>
      <c r="JX213" s="11">
        <v>12464.355269788801</v>
      </c>
      <c r="JY213" s="11">
        <v>12461.100810222477</v>
      </c>
      <c r="JZ213" s="11">
        <v>12451.973772389019</v>
      </c>
      <c r="KA213" s="11">
        <v>12446.429094667041</v>
      </c>
      <c r="KB213" s="11">
        <v>12443.001658813047</v>
      </c>
      <c r="KC213" s="11">
        <v>12431.24054046872</v>
      </c>
      <c r="KD213" s="11">
        <v>12416.702930404357</v>
      </c>
      <c r="KE213" s="11">
        <v>12412.520930932924</v>
      </c>
      <c r="KF213" s="11">
        <v>12419.790417483538</v>
      </c>
      <c r="KG213" s="11">
        <v>12419.406267517794</v>
      </c>
      <c r="KH213" s="11">
        <v>12431.932074979568</v>
      </c>
      <c r="KI213" s="11">
        <v>12428.799040342261</v>
      </c>
      <c r="KJ213" s="11">
        <v>12446.273580137449</v>
      </c>
      <c r="KK213" s="11">
        <v>12447.956030445448</v>
      </c>
      <c r="KL213" s="23"/>
      <c r="KM213" s="11">
        <f>SMALL(Tabela2[[#This Row],[1]:[285]],1)</f>
        <v>0.83458663983971793</v>
      </c>
      <c r="KN213" s="11">
        <f>MATCH(Tabela2[[#This Row],[1° menor]],Tabela2[[#This Row],[1]:[285]],0)</f>
        <v>1</v>
      </c>
      <c r="KO21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213" s="11">
        <f>VLOOKUP(Tabela2[[#This Row],[Shape]],shape!A:D,4,0)+VLOOKUP(Tabela2[[#This Row],[Shape]]+1,shape!A:E,5,0)*Tabela2[[#This Row],[% avanc]]</f>
        <v>3.8776556234191881</v>
      </c>
      <c r="KQ213" s="15">
        <f>Tabela2[[#This Row],[8686,881807]]/Tabela2[[#Headers],[8686,881807]]</f>
        <v>4.4638061269517033E-4</v>
      </c>
      <c r="KR213" s="11">
        <f>Tabela2[[#This Row],[8686,881807]]-KP212</f>
        <v>-8374.7100575381864</v>
      </c>
      <c r="KS213" s="11">
        <f>(Tabela2[[#This Row],[hora bus]]-H212)*86400</f>
        <v>2254.0000000968575</v>
      </c>
      <c r="KT213" s="11">
        <f>Tabela2[[#This Row],[desloc]]/Tabela2[[#This Row],[seconds]]</f>
        <v>-3.7154880466629607</v>
      </c>
      <c r="KU213" s="11">
        <f>Tabela2[[#This Row],[spd m/s]]*3.6</f>
        <v>-13.375756967986659</v>
      </c>
      <c r="KV213" s="23"/>
      <c r="KW213" s="22">
        <f t="shared" si="54"/>
        <v>0</v>
      </c>
      <c r="KX213" s="23">
        <f t="shared" si="55"/>
        <v>0.5</v>
      </c>
      <c r="KY213" s="23">
        <f t="shared" si="56"/>
        <v>1</v>
      </c>
      <c r="KZ213" s="23">
        <f t="shared" si="57"/>
        <v>1</v>
      </c>
      <c r="LA213" s="23">
        <f t="shared" si="58"/>
        <v>0</v>
      </c>
      <c r="LB213" s="23">
        <f t="shared" si="59"/>
        <v>0</v>
      </c>
      <c r="LC213" s="23">
        <f t="shared" si="60"/>
        <v>0</v>
      </c>
      <c r="LD213" s="23">
        <f t="shared" si="61"/>
        <v>1</v>
      </c>
      <c r="LE213" s="23">
        <f t="shared" si="62"/>
        <v>3.8776556234191881</v>
      </c>
      <c r="LF213" s="22">
        <f t="shared" si="71"/>
        <v>1</v>
      </c>
      <c r="LG213" s="23">
        <f t="shared" si="63"/>
        <v>1</v>
      </c>
      <c r="LH213" s="23">
        <f t="shared" si="64"/>
        <v>1</v>
      </c>
      <c r="LI213" s="23">
        <f t="shared" si="65"/>
        <v>3.8776556234191881</v>
      </c>
      <c r="LJ213" s="23">
        <f t="shared" si="66"/>
        <v>0</v>
      </c>
      <c r="LK213" s="23">
        <f t="shared" si="67"/>
        <v>0</v>
      </c>
      <c r="LL213" s="23">
        <f t="shared" si="68"/>
        <v>36</v>
      </c>
      <c r="LM213" s="23">
        <f t="shared" si="69"/>
        <v>0</v>
      </c>
      <c r="LN213" s="23">
        <f t="shared" si="70"/>
        <v>0</v>
      </c>
    </row>
    <row r="214" spans="1:326" x14ac:dyDescent="0.25">
      <c r="A214" s="22">
        <v>302</v>
      </c>
      <c r="B214" s="22">
        <v>1</v>
      </c>
      <c r="C214" s="23" t="s">
        <v>1612</v>
      </c>
      <c r="D214" s="22">
        <v>332</v>
      </c>
      <c r="E214" s="24">
        <v>0.98055555555555551</v>
      </c>
      <c r="F214" s="23" t="s">
        <v>721</v>
      </c>
      <c r="G214" s="23" t="b">
        <v>1</v>
      </c>
      <c r="H214" s="25">
        <v>43538.980925925927</v>
      </c>
      <c r="I214" s="26" t="s">
        <v>688</v>
      </c>
      <c r="J214" s="23" t="s">
        <v>689</v>
      </c>
      <c r="K214" s="11">
        <f>IF(AND(Tabela2[[#This Row],[hora bus]]=H213,Tabela2[[#This Row],[lat bus]]=I213,Tabela2[[#This Row],[lon bus]]=J213),1,0)</f>
        <v>0</v>
      </c>
      <c r="L214" s="23"/>
      <c r="M214" s="11">
        <v>480</v>
      </c>
      <c r="N214" s="11">
        <v>116.34902340656666</v>
      </c>
      <c r="O214" s="11">
        <v>109.06467582992146</v>
      </c>
      <c r="P214" s="11">
        <v>99.329920121370563</v>
      </c>
      <c r="Q214" s="11">
        <v>41.752952057607246</v>
      </c>
      <c r="R214" s="11">
        <v>3.5959144854537328E-2</v>
      </c>
      <c r="S214" s="11">
        <v>44.384139241759385</v>
      </c>
      <c r="T214" s="11">
        <v>65.027613269563943</v>
      </c>
      <c r="U214" s="11">
        <v>84.171777405695366</v>
      </c>
      <c r="V214" s="11">
        <v>95.030226202846947</v>
      </c>
      <c r="W214" s="11">
        <v>110.74436889208474</v>
      </c>
      <c r="X214" s="11">
        <v>123.12896374952896</v>
      </c>
      <c r="Y214" s="11">
        <v>133.94148373360659</v>
      </c>
      <c r="Z214" s="11">
        <v>159.70317843014379</v>
      </c>
      <c r="AA214" s="11">
        <v>179.35939458000718</v>
      </c>
      <c r="AB214" s="11">
        <v>205.29452839485322</v>
      </c>
      <c r="AC214" s="11">
        <v>217.31198077226102</v>
      </c>
      <c r="AD214" s="11">
        <v>232.87963710123535</v>
      </c>
      <c r="AE214" s="11">
        <v>256.68670673138928</v>
      </c>
      <c r="AF214" s="11">
        <v>257.00985843537268</v>
      </c>
      <c r="AG214" s="11">
        <v>317.56077180260718</v>
      </c>
      <c r="AH214" s="11">
        <v>353.06215417518405</v>
      </c>
      <c r="AI214" s="11">
        <v>383.97699033298414</v>
      </c>
      <c r="AJ214" s="11">
        <v>407.99603500045794</v>
      </c>
      <c r="AK214" s="11">
        <v>429.5035973875365</v>
      </c>
      <c r="AL214" s="11">
        <v>444.78889489434766</v>
      </c>
      <c r="AM214" s="11">
        <v>471.08007157953546</v>
      </c>
      <c r="AN214" s="11">
        <v>479.92773208671724</v>
      </c>
      <c r="AO214" s="11">
        <v>486.00594818246242</v>
      </c>
      <c r="AP214" s="11">
        <v>489.55074793612067</v>
      </c>
      <c r="AQ214" s="11">
        <v>497.49713105465162</v>
      </c>
      <c r="AR214" s="11">
        <v>498.19830613340213</v>
      </c>
      <c r="AS214" s="11">
        <v>493.51706017817975</v>
      </c>
      <c r="AT214" s="11">
        <v>500.64970414409191</v>
      </c>
      <c r="AU214" s="11">
        <v>505.65747617551574</v>
      </c>
      <c r="AV214" s="11">
        <v>499.07975548040167</v>
      </c>
      <c r="AW214" s="11">
        <v>504.39723081808961</v>
      </c>
      <c r="AX214" s="11">
        <v>521.75949439488807</v>
      </c>
      <c r="AY214" s="11">
        <v>542.98682643271604</v>
      </c>
      <c r="AZ214" s="11">
        <v>567.19708193215979</v>
      </c>
      <c r="BA214" s="11">
        <v>594.089266850689</v>
      </c>
      <c r="BB214" s="11">
        <v>628.09895440364448</v>
      </c>
      <c r="BC214" s="11">
        <v>675.38399997319686</v>
      </c>
      <c r="BD214" s="11">
        <v>744.10075157542974</v>
      </c>
      <c r="BE214" s="11">
        <v>810.41561568215002</v>
      </c>
      <c r="BF214" s="11">
        <v>832.47401811252428</v>
      </c>
      <c r="BG214" s="11">
        <v>858.46455434862582</v>
      </c>
      <c r="BH214" s="11">
        <v>902.97971247525345</v>
      </c>
      <c r="BI214" s="11">
        <v>926.77155412549621</v>
      </c>
      <c r="BJ214" s="11">
        <v>950.34309844037705</v>
      </c>
      <c r="BK214" s="11">
        <v>982.52689817745841</v>
      </c>
      <c r="BL214" s="11">
        <v>1066.6245659988997</v>
      </c>
      <c r="BM214" s="11">
        <v>1333.3784490395365</v>
      </c>
      <c r="BN214" s="11">
        <v>1514.5807375458844</v>
      </c>
      <c r="BO214" s="11">
        <v>1568.6690475696837</v>
      </c>
      <c r="BP214" s="11">
        <v>1698.9351469413</v>
      </c>
      <c r="BQ214" s="11">
        <v>1723.7438436938155</v>
      </c>
      <c r="BR214" s="11">
        <v>1825.2617095909188</v>
      </c>
      <c r="BS214" s="11">
        <v>1927.8774855707088</v>
      </c>
      <c r="BT214" s="11">
        <v>1966.660296858425</v>
      </c>
      <c r="BU214" s="11">
        <v>1998.773791808806</v>
      </c>
      <c r="BV214" s="11">
        <v>2080.5282328156718</v>
      </c>
      <c r="BW214" s="11">
        <v>2097.6075105982513</v>
      </c>
      <c r="BX214" s="11">
        <v>2196.5774619647214</v>
      </c>
      <c r="BY214" s="11">
        <v>2222.5636526433459</v>
      </c>
      <c r="BZ214" s="11">
        <v>2308.3982556632554</v>
      </c>
      <c r="CA214" s="11">
        <v>2327.7984962662554</v>
      </c>
      <c r="CB214" s="11">
        <v>2361.3466964391077</v>
      </c>
      <c r="CC214" s="11">
        <v>2408.7807237298398</v>
      </c>
      <c r="CD214" s="11">
        <v>2514.6720108099253</v>
      </c>
      <c r="CE214" s="11">
        <v>2600.2120472097431</v>
      </c>
      <c r="CF214" s="11">
        <v>2688.2511609320295</v>
      </c>
      <c r="CG214" s="11">
        <v>2764.6008537985231</v>
      </c>
      <c r="CH214" s="11">
        <v>2951.8756890086702</v>
      </c>
      <c r="CI214" s="11">
        <v>3023.0893694546803</v>
      </c>
      <c r="CJ214" s="11">
        <v>3209.2963820150921</v>
      </c>
      <c r="CK214" s="11">
        <v>3280.2993201449285</v>
      </c>
      <c r="CL214" s="11">
        <v>3367.4481029446524</v>
      </c>
      <c r="CM214" s="11">
        <v>3394.1768487617637</v>
      </c>
      <c r="CN214" s="11">
        <v>3440.6997971096284</v>
      </c>
      <c r="CO214" s="11">
        <v>3496.522842093178</v>
      </c>
      <c r="CP214" s="11">
        <v>3575.6417424177507</v>
      </c>
      <c r="CQ214" s="11">
        <v>3625.1586997370223</v>
      </c>
      <c r="CR214" s="11">
        <v>3816.7979821671593</v>
      </c>
      <c r="CS214" s="11">
        <v>3991.4014671999948</v>
      </c>
      <c r="CT214" s="11">
        <v>4063.7544913694146</v>
      </c>
      <c r="CU214" s="11">
        <v>4090.6938306656739</v>
      </c>
      <c r="CV214" s="11">
        <v>4130.219892025606</v>
      </c>
      <c r="CW214" s="11">
        <v>4225.8884449267316</v>
      </c>
      <c r="CX214" s="11">
        <v>4351.3503000385008</v>
      </c>
      <c r="CY214" s="11">
        <v>4411.0190029297055</v>
      </c>
      <c r="CZ214" s="11">
        <v>4465.3401365464542</v>
      </c>
      <c r="DA214" s="11">
        <v>4512.5060887064201</v>
      </c>
      <c r="DB214" s="11">
        <v>4556.9286992122934</v>
      </c>
      <c r="DC214" s="11">
        <v>4599.3002498514215</v>
      </c>
      <c r="DD214" s="11">
        <v>4684.3533312645131</v>
      </c>
      <c r="DE214" s="11">
        <v>4692.9122043732241</v>
      </c>
      <c r="DF214" s="11">
        <v>4719.1615078689465</v>
      </c>
      <c r="DG214" s="11">
        <v>4723.1437386966609</v>
      </c>
      <c r="DH214" s="11">
        <v>4754.3845252772462</v>
      </c>
      <c r="DI214" s="11">
        <v>4776.0980217962579</v>
      </c>
      <c r="DJ214" s="11">
        <v>4819.0224553294593</v>
      </c>
      <c r="DK214" s="11">
        <v>4886.467733154921</v>
      </c>
      <c r="DL214" s="11">
        <v>5241.3092011826548</v>
      </c>
      <c r="DM214" s="11">
        <v>5367.8524584378474</v>
      </c>
      <c r="DN214" s="11">
        <v>5453.0400854936397</v>
      </c>
      <c r="DO214" s="11">
        <v>5545.8238603122836</v>
      </c>
      <c r="DP214" s="11">
        <v>5579.8019808512327</v>
      </c>
      <c r="DQ214" s="11">
        <v>5663.656526975944</v>
      </c>
      <c r="DR214" s="11">
        <v>5679.3477237508596</v>
      </c>
      <c r="DS214" s="11">
        <v>5690.2059408629784</v>
      </c>
      <c r="DT214" s="11">
        <v>5700.4748036284755</v>
      </c>
      <c r="DU214" s="11">
        <v>5711.5785993956924</v>
      </c>
      <c r="DV214" s="11">
        <v>5711.7552671398134</v>
      </c>
      <c r="DW214" s="11">
        <v>5707.7599876886334</v>
      </c>
      <c r="DX214" s="11">
        <v>5631.0538846829477</v>
      </c>
      <c r="DY214" s="11">
        <v>5711.0488891858467</v>
      </c>
      <c r="DZ214" s="11">
        <v>5708.4133874328973</v>
      </c>
      <c r="EA214" s="11">
        <v>5733.6108267172767</v>
      </c>
      <c r="EB214" s="11">
        <v>5872.2313283601188</v>
      </c>
      <c r="EC214" s="11">
        <v>5905.6198858270182</v>
      </c>
      <c r="ED214" s="11">
        <v>6092.5198145509003</v>
      </c>
      <c r="EE214" s="11">
        <v>6153.9412042396671</v>
      </c>
      <c r="EF214" s="11">
        <v>6363.5464686060786</v>
      </c>
      <c r="EG214" s="11">
        <v>6526.5466812797395</v>
      </c>
      <c r="EH214" s="11">
        <v>6668.2245230369408</v>
      </c>
      <c r="EI214" s="11">
        <v>6781.4939293887282</v>
      </c>
      <c r="EJ214" s="11">
        <v>6843.575058519732</v>
      </c>
      <c r="EK214" s="11">
        <v>6886.5466203003998</v>
      </c>
      <c r="EL214" s="11">
        <v>6957.516111244352</v>
      </c>
      <c r="EM214" s="11">
        <v>6959.5894955509038</v>
      </c>
      <c r="EN214" s="11">
        <v>7035.8818334486341</v>
      </c>
      <c r="EO214" s="11">
        <v>7124.9908981069011</v>
      </c>
      <c r="EP214" s="11">
        <v>7170.6423084758244</v>
      </c>
      <c r="EQ214" s="11">
        <v>7311.6010911694693</v>
      </c>
      <c r="ER214" s="11">
        <v>7387.7269065366118</v>
      </c>
      <c r="ES214" s="11">
        <v>7526.1501802049415</v>
      </c>
      <c r="ET214" s="11">
        <v>7591.2041414649993</v>
      </c>
      <c r="EU214" s="11">
        <v>7668.0498489863185</v>
      </c>
      <c r="EV214" s="11">
        <v>7732.2195665225754</v>
      </c>
      <c r="EW214" s="11">
        <v>7804.2756886080379</v>
      </c>
      <c r="EX214" s="11">
        <v>8054.4321292329932</v>
      </c>
      <c r="EY214" s="11">
        <v>8138.092459927444</v>
      </c>
      <c r="EZ214" s="11">
        <v>8311.3414740018488</v>
      </c>
      <c r="FA214" s="11">
        <v>8478.4879915535021</v>
      </c>
      <c r="FB214" s="11">
        <v>8560.9133787049559</v>
      </c>
      <c r="FC214" s="11">
        <v>8601.9419492253255</v>
      </c>
      <c r="FD214" s="11">
        <v>8655.6682239491784</v>
      </c>
      <c r="FE214" s="11">
        <v>8777.7671839735904</v>
      </c>
      <c r="FF214" s="11">
        <v>8949.1600783507602</v>
      </c>
      <c r="FG214" s="11">
        <v>8973.5704527034377</v>
      </c>
      <c r="FH214" s="11">
        <v>9016.5607047375088</v>
      </c>
      <c r="FI214" s="11">
        <v>9097.3379312285742</v>
      </c>
      <c r="FJ214" s="11">
        <v>9142.6439055770716</v>
      </c>
      <c r="FK214" s="11">
        <v>9161.0446173598139</v>
      </c>
      <c r="FL214" s="11">
        <v>9177.121996586533</v>
      </c>
      <c r="FM214" s="11">
        <v>9184.4270847850603</v>
      </c>
      <c r="FN214" s="11">
        <v>9219.1915664521966</v>
      </c>
      <c r="FO214" s="11">
        <v>9241.598024283121</v>
      </c>
      <c r="FP214" s="11">
        <v>9267.007242507505</v>
      </c>
      <c r="FQ214" s="11">
        <v>9293.3599351767662</v>
      </c>
      <c r="FR214" s="11">
        <v>9305.43002850636</v>
      </c>
      <c r="FS214" s="11">
        <v>9351.0186782786841</v>
      </c>
      <c r="FT214" s="11">
        <v>9423.4142437587034</v>
      </c>
      <c r="FU214" s="11">
        <v>9525.9152899113269</v>
      </c>
      <c r="FV214" s="11">
        <v>9663.2134550744031</v>
      </c>
      <c r="FW214" s="11">
        <v>9705.590456046777</v>
      </c>
      <c r="FX214" s="11">
        <v>9722.2616835622539</v>
      </c>
      <c r="FY214" s="11">
        <v>9741.529625664296</v>
      </c>
      <c r="FZ214" s="11">
        <v>9758.3259917986816</v>
      </c>
      <c r="GA214" s="11">
        <v>9785.5212179628907</v>
      </c>
      <c r="GB214" s="11">
        <v>9807.0394146657218</v>
      </c>
      <c r="GC214" s="11">
        <v>9838.1500957581411</v>
      </c>
      <c r="GD214" s="11">
        <v>9872.193199520605</v>
      </c>
      <c r="GE214" s="11">
        <v>9896.9891624222964</v>
      </c>
      <c r="GF214" s="11">
        <v>9917.6456209657954</v>
      </c>
      <c r="GG214" s="11">
        <v>9930.3326951321196</v>
      </c>
      <c r="GH214" s="11">
        <v>9942.9695341421466</v>
      </c>
      <c r="GI214" s="11">
        <v>9945.7161318491253</v>
      </c>
      <c r="GJ214" s="11">
        <v>9953.7047170947735</v>
      </c>
      <c r="GK214" s="11">
        <v>9956.2114186306535</v>
      </c>
      <c r="GL214" s="11">
        <v>9969.4004148028944</v>
      </c>
      <c r="GM214" s="11">
        <v>9952.5005677010686</v>
      </c>
      <c r="GN214" s="11">
        <v>9958.6570092689562</v>
      </c>
      <c r="GO214" s="11">
        <v>9963.5361931282041</v>
      </c>
      <c r="GP214" s="11">
        <v>9968.8410075413467</v>
      </c>
      <c r="GQ214" s="11">
        <v>10018.932137956843</v>
      </c>
      <c r="GR214" s="11">
        <v>10128.963516093992</v>
      </c>
      <c r="GS214" s="11">
        <v>10271.737573498363</v>
      </c>
      <c r="GT214" s="11">
        <v>10333.171813290253</v>
      </c>
      <c r="GU214" s="11">
        <v>10351.547235059992</v>
      </c>
      <c r="GV214" s="11">
        <v>10376.478255631135</v>
      </c>
      <c r="GW214" s="11">
        <v>10403.248339969068</v>
      </c>
      <c r="GX214" s="11">
        <v>10431.088795102087</v>
      </c>
      <c r="GY214" s="11">
        <v>10451.610435500999</v>
      </c>
      <c r="GZ214" s="11">
        <v>10596.844507653132</v>
      </c>
      <c r="HA214" s="11">
        <v>10617.91634758942</v>
      </c>
      <c r="HB214" s="11">
        <v>10633.611102986508</v>
      </c>
      <c r="HC214" s="11">
        <v>10650.036996166777</v>
      </c>
      <c r="HD214" s="11">
        <v>10662.206021454351</v>
      </c>
      <c r="HE214" s="11">
        <v>10670.212823321408</v>
      </c>
      <c r="HF214" s="11">
        <v>10655.824374172313</v>
      </c>
      <c r="HG214" s="11">
        <v>10691.636680769316</v>
      </c>
      <c r="HH214" s="11">
        <v>10688.793477385825</v>
      </c>
      <c r="HI214" s="11">
        <v>10708.490623930187</v>
      </c>
      <c r="HJ214" s="11">
        <v>10713.021368658861</v>
      </c>
      <c r="HK214" s="11">
        <v>10698.783584065057</v>
      </c>
      <c r="HL214" s="11">
        <v>10685.489622177149</v>
      </c>
      <c r="HM214" s="11">
        <v>10631.574039375731</v>
      </c>
      <c r="HN214" s="11">
        <v>10558.737861451249</v>
      </c>
      <c r="HO214" s="11">
        <v>10500.309874945895</v>
      </c>
      <c r="HP214" s="11">
        <v>10507.646733658483</v>
      </c>
      <c r="HQ214" s="11">
        <v>10494.645016480466</v>
      </c>
      <c r="HR214" s="11">
        <v>10390.652829277755</v>
      </c>
      <c r="HS214" s="11">
        <v>10385.510973463392</v>
      </c>
      <c r="HT214" s="11">
        <v>10386.941540939462</v>
      </c>
      <c r="HU214" s="11">
        <v>10342.807468825016</v>
      </c>
      <c r="HV214" s="11">
        <v>10336.989614941585</v>
      </c>
      <c r="HW214" s="11">
        <v>10336.806572525038</v>
      </c>
      <c r="HX214" s="11">
        <v>10341.664949810414</v>
      </c>
      <c r="HY214" s="11">
        <v>10348.114566721079</v>
      </c>
      <c r="HZ214" s="11">
        <v>10347.289084584352</v>
      </c>
      <c r="IA214" s="11">
        <v>10439.401785886968</v>
      </c>
      <c r="IB214" s="11">
        <v>10549.054247672999</v>
      </c>
      <c r="IC214" s="11">
        <v>10583.379216370875</v>
      </c>
      <c r="ID214" s="11">
        <v>10618.361862036389</v>
      </c>
      <c r="IE214" s="11">
        <v>10648.847715027086</v>
      </c>
      <c r="IF214" s="11">
        <v>10672.894513707652</v>
      </c>
      <c r="IG214" s="11">
        <v>10777.663809888365</v>
      </c>
      <c r="IH214" s="11">
        <v>10804.000662872306</v>
      </c>
      <c r="II214" s="11">
        <v>10841.04532561708</v>
      </c>
      <c r="IJ214" s="11">
        <v>10873.903764526724</v>
      </c>
      <c r="IK214" s="11">
        <v>10922.742043995837</v>
      </c>
      <c r="IL214" s="11">
        <v>10960.192521367304</v>
      </c>
      <c r="IM214" s="11">
        <v>11001.207558714519</v>
      </c>
      <c r="IN214" s="11">
        <v>11062.030666838831</v>
      </c>
      <c r="IO214" s="11">
        <v>11196.613806646805</v>
      </c>
      <c r="IP214" s="11">
        <v>11227.977500639508</v>
      </c>
      <c r="IQ214" s="11">
        <v>11226.477711868392</v>
      </c>
      <c r="IR214" s="11">
        <v>11274.324698033468</v>
      </c>
      <c r="IS214" s="11">
        <v>11336.042396187542</v>
      </c>
      <c r="IT214" s="11">
        <v>11372.542440496016</v>
      </c>
      <c r="IU214" s="11">
        <v>11393.694634025238</v>
      </c>
      <c r="IV214" s="11">
        <v>11410.03887074936</v>
      </c>
      <c r="IW214" s="11">
        <v>11415.372053902114</v>
      </c>
      <c r="IX214" s="11">
        <v>11424.897306497101</v>
      </c>
      <c r="IY214" s="11">
        <v>11444.266370642088</v>
      </c>
      <c r="IZ214" s="11">
        <v>11482.540780984004</v>
      </c>
      <c r="JA214" s="11">
        <v>11528.827325055388</v>
      </c>
      <c r="JB214" s="11">
        <v>11616.971357459501</v>
      </c>
      <c r="JC214" s="11">
        <v>11724.704413586278</v>
      </c>
      <c r="JD214" s="11">
        <v>11806.048272524986</v>
      </c>
      <c r="JE214" s="11">
        <v>11826.563565316703</v>
      </c>
      <c r="JF214" s="11">
        <v>11842.171424010874</v>
      </c>
      <c r="JG214" s="11">
        <v>11844.969715333857</v>
      </c>
      <c r="JH214" s="11">
        <v>11928.408779085461</v>
      </c>
      <c r="JI214" s="11">
        <v>11975.439772746218</v>
      </c>
      <c r="JJ214" s="11">
        <v>11983.83342535782</v>
      </c>
      <c r="JK214" s="11">
        <v>11948.872203374043</v>
      </c>
      <c r="JL214" s="11">
        <v>11991.388386878471</v>
      </c>
      <c r="JM214" s="11">
        <v>11987.321231844235</v>
      </c>
      <c r="JN214" s="11">
        <v>11929.283763573951</v>
      </c>
      <c r="JO214" s="11">
        <v>12032.620415839367</v>
      </c>
      <c r="JP214" s="11">
        <v>12124.711135402222</v>
      </c>
      <c r="JQ214" s="11">
        <v>12137.983765758463</v>
      </c>
      <c r="JR214" s="11">
        <v>12184.668434420679</v>
      </c>
      <c r="JS214" s="11">
        <v>12224.59339168382</v>
      </c>
      <c r="JT214" s="11">
        <v>12356.204660356701</v>
      </c>
      <c r="JU214" s="11">
        <v>12417.474371016247</v>
      </c>
      <c r="JV214" s="11">
        <v>12392.720844563863</v>
      </c>
      <c r="JW214" s="11">
        <v>12342.451582292819</v>
      </c>
      <c r="JX214" s="11">
        <v>12349.280087194784</v>
      </c>
      <c r="JY214" s="11">
        <v>12345.994758781013</v>
      </c>
      <c r="JZ214" s="11">
        <v>12336.84022655744</v>
      </c>
      <c r="KA214" s="11">
        <v>12331.268088204364</v>
      </c>
      <c r="KB214" s="11">
        <v>12327.819329669346</v>
      </c>
      <c r="KC214" s="11">
        <v>12316.033345749667</v>
      </c>
      <c r="KD214" s="11">
        <v>12301.486197743419</v>
      </c>
      <c r="KE214" s="11">
        <v>12297.320912429483</v>
      </c>
      <c r="KF214" s="11">
        <v>12304.607596699232</v>
      </c>
      <c r="KG214" s="11">
        <v>12304.245553751387</v>
      </c>
      <c r="KH214" s="11">
        <v>12316.792647998753</v>
      </c>
      <c r="KI214" s="11">
        <v>12313.684847540129</v>
      </c>
      <c r="KJ214" s="11">
        <v>12331.182342453534</v>
      </c>
      <c r="KK214" s="11">
        <v>12332.872892899888</v>
      </c>
      <c r="KL214" s="23"/>
      <c r="KM214" s="11">
        <f>SMALL(Tabela2[[#This Row],[1]:[285]],1)</f>
        <v>3.5959144854537328E-2</v>
      </c>
      <c r="KN214" s="11">
        <f>MATCH(Tabela2[[#This Row],[1° menor]],Tabela2[[#This Row],[1]:[285]],0)</f>
        <v>5</v>
      </c>
      <c r="KO21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0.49217465463146087</v>
      </c>
      <c r="KP214" s="11">
        <f>VLOOKUP(Tabela2[[#This Row],[Shape]],shape!A:D,4,0)+VLOOKUP(Tabela2[[#This Row],[Shape]]+1,shape!A:E,5,0)*Tabela2[[#This Row],[% avanc]]</f>
        <v>66.389109605342753</v>
      </c>
      <c r="KQ214" s="15">
        <f>Tabela2[[#This Row],[8686,881807]]/Tabela2[[#Headers],[8686,881807]]</f>
        <v>7.6424557258101024E-3</v>
      </c>
      <c r="KR214" s="11">
        <f>Tabela2[[#This Row],[8686,881807]]-KP213</f>
        <v>62.511453981923566</v>
      </c>
      <c r="KS214" s="11">
        <f>(Tabela2[[#This Row],[hora bus]]-H213)*86400</f>
        <v>47.999999905005097</v>
      </c>
      <c r="KT214" s="11">
        <f>Tabela2[[#This Row],[desloc]]/Tabela2[[#This Row],[seconds]]</f>
        <v>1.302321960534115</v>
      </c>
      <c r="KU214" s="11">
        <f>Tabela2[[#This Row],[spd m/s]]*3.6</f>
        <v>4.6883590579228143</v>
      </c>
      <c r="KV214" s="23"/>
      <c r="KW214" s="22">
        <f t="shared" si="54"/>
        <v>0</v>
      </c>
      <c r="KX214" s="23">
        <f t="shared" si="55"/>
        <v>0</v>
      </c>
      <c r="KY214" s="23">
        <f t="shared" si="56"/>
        <v>0</v>
      </c>
      <c r="KZ214" s="23">
        <f t="shared" si="57"/>
        <v>0</v>
      </c>
      <c r="LA214" s="23">
        <f t="shared" si="58"/>
        <v>0</v>
      </c>
      <c r="LB214" s="23">
        <f t="shared" si="59"/>
        <v>0</v>
      </c>
      <c r="LC214" s="23">
        <f t="shared" si="60"/>
        <v>0</v>
      </c>
      <c r="LD214" s="23">
        <f t="shared" si="61"/>
        <v>0</v>
      </c>
      <c r="LE214" s="23">
        <f t="shared" si="62"/>
        <v>66.389109605342753</v>
      </c>
      <c r="LF214" s="22">
        <f t="shared" si="71"/>
        <v>0</v>
      </c>
      <c r="LG214" s="23">
        <f t="shared" si="63"/>
        <v>0</v>
      </c>
      <c r="LH214" s="23">
        <f t="shared" si="64"/>
        <v>0</v>
      </c>
      <c r="LI214" s="23">
        <f t="shared" si="65"/>
        <v>66.389109605342753</v>
      </c>
      <c r="LJ214" s="23">
        <f t="shared" si="66"/>
        <v>8581.6037309236508</v>
      </c>
      <c r="LK214" s="23">
        <f t="shared" si="67"/>
        <v>0</v>
      </c>
      <c r="LL214" s="23">
        <f t="shared" si="68"/>
        <v>35</v>
      </c>
      <c r="LM214" s="23">
        <f t="shared" si="69"/>
        <v>0</v>
      </c>
      <c r="LN214" s="23">
        <f t="shared" si="70"/>
        <v>0</v>
      </c>
    </row>
    <row r="215" spans="1:326" x14ac:dyDescent="0.25">
      <c r="A215" s="22">
        <v>303</v>
      </c>
      <c r="B215" s="22">
        <v>1</v>
      </c>
      <c r="C215" s="23" t="s">
        <v>1613</v>
      </c>
      <c r="D215" s="22">
        <v>332</v>
      </c>
      <c r="E215" s="24">
        <v>0.98124999999999996</v>
      </c>
      <c r="F215" s="23" t="s">
        <v>721</v>
      </c>
      <c r="G215" s="23" t="b">
        <v>1</v>
      </c>
      <c r="H215" s="25">
        <v>43538.981412037036</v>
      </c>
      <c r="I215" s="26" t="s">
        <v>364</v>
      </c>
      <c r="J215" s="23" t="s">
        <v>365</v>
      </c>
      <c r="K215" s="11">
        <f>IF(AND(Tabela2[[#This Row],[hora bus]]=H214,Tabela2[[#This Row],[lat bus]]=I214,Tabela2[[#This Row],[lon bus]]=J214),1,0)</f>
        <v>0</v>
      </c>
      <c r="L215" s="23"/>
      <c r="M215" s="11">
        <v>481</v>
      </c>
      <c r="N215" s="11">
        <v>609.87403464942167</v>
      </c>
      <c r="O215" s="11">
        <v>603.56934118486129</v>
      </c>
      <c r="P215" s="11">
        <v>594.70145812900523</v>
      </c>
      <c r="Q215" s="11">
        <v>537.56818861455702</v>
      </c>
      <c r="R215" s="11">
        <v>451.75180192126044</v>
      </c>
      <c r="S215" s="11">
        <v>431.02014003442338</v>
      </c>
      <c r="T215" s="11">
        <v>411.44364289014857</v>
      </c>
      <c r="U215" s="11">
        <v>400.00690067059526</v>
      </c>
      <c r="V215" s="11">
        <v>384.48023803534244</v>
      </c>
      <c r="W215" s="11">
        <v>373.97412905039829</v>
      </c>
      <c r="X215" s="11">
        <v>365.07350316835408</v>
      </c>
      <c r="Y215" s="11">
        <v>345.06465972372871</v>
      </c>
      <c r="Z215" s="11">
        <v>335.20664850202047</v>
      </c>
      <c r="AA215" s="11">
        <v>318.33651718812729</v>
      </c>
      <c r="AB215" s="11">
        <v>312.21581836427555</v>
      </c>
      <c r="AC215" s="11">
        <v>299.15308413015617</v>
      </c>
      <c r="AD215" s="11">
        <v>276.58226596565373</v>
      </c>
      <c r="AE215" s="11">
        <v>267.3415178462738</v>
      </c>
      <c r="AF215" s="11">
        <v>193.87077738947471</v>
      </c>
      <c r="AG215" s="11">
        <v>153.9044548551179</v>
      </c>
      <c r="AH215" s="11">
        <v>121.77524793343322</v>
      </c>
      <c r="AI215" s="11">
        <v>97.117424175668717</v>
      </c>
      <c r="AJ215" s="11">
        <v>75.481077831048097</v>
      </c>
      <c r="AK215" s="11">
        <v>60.219001678824398</v>
      </c>
      <c r="AL215" s="11">
        <v>34.929270173613261</v>
      </c>
      <c r="AM215" s="11">
        <v>25.27829352342728</v>
      </c>
      <c r="AN215" s="11">
        <v>9.9861691140998161</v>
      </c>
      <c r="AO215" s="11">
        <v>1.8118839761882555E-13</v>
      </c>
      <c r="AP215" s="11">
        <v>10.354241617929564</v>
      </c>
      <c r="AQ215" s="11">
        <v>31.940501266956211</v>
      </c>
      <c r="AR215" s="11">
        <v>42.022474646588073</v>
      </c>
      <c r="AS215" s="11">
        <v>53.582757278824722</v>
      </c>
      <c r="AT215" s="11">
        <v>78.370324902590141</v>
      </c>
      <c r="AU215" s="11">
        <v>93.313462618622054</v>
      </c>
      <c r="AV215" s="11">
        <v>101.10548225848723</v>
      </c>
      <c r="AW215" s="11">
        <v>127.93576474776337</v>
      </c>
      <c r="AX215" s="11">
        <v>161.971535323138</v>
      </c>
      <c r="AY215" s="11">
        <v>188.45851413689331</v>
      </c>
      <c r="AZ215" s="11">
        <v>210.34091463502486</v>
      </c>
      <c r="BA215" s="11">
        <v>231.32356318377026</v>
      </c>
      <c r="BB215" s="11">
        <v>252.48092181616784</v>
      </c>
      <c r="BC215" s="11">
        <v>273.57934619453061</v>
      </c>
      <c r="BD215" s="11">
        <v>316.35544393486089</v>
      </c>
      <c r="BE215" s="11">
        <v>374.12605981029401</v>
      </c>
      <c r="BF215" s="11">
        <v>396.37122401437682</v>
      </c>
      <c r="BG215" s="11">
        <v>423.9929852665839</v>
      </c>
      <c r="BH215" s="11">
        <v>470.51522075570142</v>
      </c>
      <c r="BI215" s="11">
        <v>495.37511940719014</v>
      </c>
      <c r="BJ215" s="11">
        <v>519.12152035893689</v>
      </c>
      <c r="BK215" s="11">
        <v>549.57051265950236</v>
      </c>
      <c r="BL215" s="11">
        <v>629.32854137919253</v>
      </c>
      <c r="BM215" s="11">
        <v>892.96724984923571</v>
      </c>
      <c r="BN215" s="11">
        <v>1073.4153861422374</v>
      </c>
      <c r="BO215" s="11">
        <v>1126.8393723001559</v>
      </c>
      <c r="BP215" s="11">
        <v>1256.4491341161022</v>
      </c>
      <c r="BQ215" s="11">
        <v>1280.3870910006895</v>
      </c>
      <c r="BR215" s="11">
        <v>1380.1747319892254</v>
      </c>
      <c r="BS215" s="11">
        <v>1481.0110116210722</v>
      </c>
      <c r="BT215" s="11">
        <v>1517.5707543739743</v>
      </c>
      <c r="BU215" s="11">
        <v>1553.0135640283161</v>
      </c>
      <c r="BV215" s="11">
        <v>1644.1234418265433</v>
      </c>
      <c r="BW215" s="11">
        <v>1653.7534956426407</v>
      </c>
      <c r="BX215" s="11">
        <v>1735.5064770115639</v>
      </c>
      <c r="BY215" s="11">
        <v>1750.9850251458438</v>
      </c>
      <c r="BZ215" s="11">
        <v>1830.3059636250473</v>
      </c>
      <c r="CA215" s="11">
        <v>1847.6416475297774</v>
      </c>
      <c r="CB215" s="11">
        <v>1879.2354220460975</v>
      </c>
      <c r="CC215" s="11">
        <v>1924.00316242133</v>
      </c>
      <c r="CD215" s="11">
        <v>2027.3327880026725</v>
      </c>
      <c r="CE215" s="11">
        <v>2111.291068629102</v>
      </c>
      <c r="CF215" s="11">
        <v>2198.243277671992</v>
      </c>
      <c r="CG215" s="11">
        <v>2273.2429360579249</v>
      </c>
      <c r="CH215" s="11">
        <v>2459.3386619503713</v>
      </c>
      <c r="CI215" s="11">
        <v>2529.705955668453</v>
      </c>
      <c r="CJ215" s="11">
        <v>2715.2009351418092</v>
      </c>
      <c r="CK215" s="11">
        <v>2785.8231360048217</v>
      </c>
      <c r="CL215" s="11">
        <v>2872.7087306192143</v>
      </c>
      <c r="CM215" s="11">
        <v>2899.3140225806355</v>
      </c>
      <c r="CN215" s="11">
        <v>2945.6685683078363</v>
      </c>
      <c r="CO215" s="11">
        <v>3001.2705652064519</v>
      </c>
      <c r="CP215" s="11">
        <v>3080.2090560242254</v>
      </c>
      <c r="CQ215" s="11">
        <v>3129.5025724305297</v>
      </c>
      <c r="CR215" s="11">
        <v>3320.8667310530418</v>
      </c>
      <c r="CS215" s="11">
        <v>3495.3218761162216</v>
      </c>
      <c r="CT215" s="11">
        <v>3567.6212156155884</v>
      </c>
      <c r="CU215" s="11">
        <v>3594.5296900594849</v>
      </c>
      <c r="CV215" s="11">
        <v>3634.0111041718437</v>
      </c>
      <c r="CW215" s="11">
        <v>3729.6286521842735</v>
      </c>
      <c r="CX215" s="11">
        <v>3855.0596945861207</v>
      </c>
      <c r="CY215" s="11">
        <v>3914.7170722578676</v>
      </c>
      <c r="CZ215" s="11">
        <v>3969.0325411695749</v>
      </c>
      <c r="DA215" s="11">
        <v>4016.2021507729783</v>
      </c>
      <c r="DB215" s="11">
        <v>4060.6508202627065</v>
      </c>
      <c r="DC215" s="11">
        <v>4103.1138510486162</v>
      </c>
      <c r="DD215" s="11">
        <v>4188.2497731335307</v>
      </c>
      <c r="DE215" s="11">
        <v>4196.8537701425257</v>
      </c>
      <c r="DF215" s="11">
        <v>4223.1583108525983</v>
      </c>
      <c r="DG215" s="11">
        <v>4227.2569479191152</v>
      </c>
      <c r="DH215" s="11">
        <v>4258.7277332062695</v>
      </c>
      <c r="DI215" s="11">
        <v>4280.7629483740247</v>
      </c>
      <c r="DJ215" s="11">
        <v>4323.7175662334139</v>
      </c>
      <c r="DK215" s="11">
        <v>4390.6432481523952</v>
      </c>
      <c r="DL215" s="11">
        <v>4745.0784887813979</v>
      </c>
      <c r="DM215" s="11">
        <v>4871.5677759284363</v>
      </c>
      <c r="DN215" s="11">
        <v>4956.7388385265531</v>
      </c>
      <c r="DO215" s="11">
        <v>5049.5166547127446</v>
      </c>
      <c r="DP215" s="11">
        <v>5083.4941497048812</v>
      </c>
      <c r="DQ215" s="11">
        <v>5167.3498144390496</v>
      </c>
      <c r="DR215" s="11">
        <v>5183.0417275944983</v>
      </c>
      <c r="DS215" s="11">
        <v>5193.9005725347088</v>
      </c>
      <c r="DT215" s="11">
        <v>5204.1679340299288</v>
      </c>
      <c r="DU215" s="11">
        <v>5215.2696653967523</v>
      </c>
      <c r="DV215" s="11">
        <v>5215.4474674988132</v>
      </c>
      <c r="DW215" s="11">
        <v>5211.4569764019561</v>
      </c>
      <c r="DX215" s="11">
        <v>5134.9291175375311</v>
      </c>
      <c r="DY215" s="11">
        <v>5215.1528424810886</v>
      </c>
      <c r="DZ215" s="11">
        <v>5212.6683229896798</v>
      </c>
      <c r="EA215" s="11">
        <v>5237.9099338714996</v>
      </c>
      <c r="EB215" s="11">
        <v>5376.4792644315394</v>
      </c>
      <c r="EC215" s="11">
        <v>5409.8849123573527</v>
      </c>
      <c r="ED215" s="11">
        <v>5596.8064787092453</v>
      </c>
      <c r="EE215" s="11">
        <v>5658.5451767623463</v>
      </c>
      <c r="EF215" s="11">
        <v>5868.7508309613204</v>
      </c>
      <c r="EG215" s="11">
        <v>6032.3152914414613</v>
      </c>
      <c r="EH215" s="11">
        <v>6174.4659051552335</v>
      </c>
      <c r="EI215" s="11">
        <v>6288.0168611776326</v>
      </c>
      <c r="EJ215" s="11">
        <v>6350.211899758252</v>
      </c>
      <c r="EK215" s="11">
        <v>6393.4812792369466</v>
      </c>
      <c r="EL215" s="11">
        <v>6464.7524527001669</v>
      </c>
      <c r="EM215" s="11">
        <v>6467.1014762204986</v>
      </c>
      <c r="EN215" s="11">
        <v>6543.7369427991789</v>
      </c>
      <c r="EO215" s="11">
        <v>6632.9555642466139</v>
      </c>
      <c r="EP215" s="11">
        <v>6678.5857401087706</v>
      </c>
      <c r="EQ215" s="11">
        <v>6819.4861494467077</v>
      </c>
      <c r="ER215" s="11">
        <v>6895.5455378606375</v>
      </c>
      <c r="ES215" s="11">
        <v>7033.9260349308488</v>
      </c>
      <c r="ET215" s="11">
        <v>7098.9698819783143</v>
      </c>
      <c r="EU215" s="11">
        <v>7175.7966189289418</v>
      </c>
      <c r="EV215" s="11">
        <v>7239.9360286172687</v>
      </c>
      <c r="EW215" s="11">
        <v>7311.9396437903151</v>
      </c>
      <c r="EX215" s="11">
        <v>7562.0464327390655</v>
      </c>
      <c r="EY215" s="11">
        <v>7645.6678080997199</v>
      </c>
      <c r="EZ215" s="11">
        <v>7818.8713632093932</v>
      </c>
      <c r="FA215" s="11">
        <v>7986.0443476855926</v>
      </c>
      <c r="FB215" s="11">
        <v>8068.5417467061616</v>
      </c>
      <c r="FC215" s="11">
        <v>8109.6306086981886</v>
      </c>
      <c r="FD215" s="11">
        <v>8163.4739942713259</v>
      </c>
      <c r="FE215" s="11">
        <v>8285.7898393319392</v>
      </c>
      <c r="FF215" s="11">
        <v>8457.3324713912571</v>
      </c>
      <c r="FG215" s="11">
        <v>8481.7867277378919</v>
      </c>
      <c r="FH215" s="11">
        <v>8524.8894265655836</v>
      </c>
      <c r="FI215" s="11">
        <v>8605.7441700721374</v>
      </c>
      <c r="FJ215" s="11">
        <v>8651.0200240616177</v>
      </c>
      <c r="FK215" s="11">
        <v>8669.3646932342181</v>
      </c>
      <c r="FL215" s="11">
        <v>8685.3806894315439</v>
      </c>
      <c r="FM215" s="11">
        <v>8692.5375215311396</v>
      </c>
      <c r="FN215" s="11">
        <v>8727.1237360116756</v>
      </c>
      <c r="FO215" s="11">
        <v>8749.4177036466936</v>
      </c>
      <c r="FP215" s="11">
        <v>8774.7283516386451</v>
      </c>
      <c r="FQ215" s="11">
        <v>8801.0132479681233</v>
      </c>
      <c r="FR215" s="11">
        <v>8812.9939192025395</v>
      </c>
      <c r="FS215" s="11">
        <v>8858.478824460859</v>
      </c>
      <c r="FT215" s="11">
        <v>8930.8475260497653</v>
      </c>
      <c r="FU215" s="11">
        <v>9033.4649977537138</v>
      </c>
      <c r="FV215" s="11">
        <v>9170.9938618138913</v>
      </c>
      <c r="FW215" s="11">
        <v>9213.5789460461383</v>
      </c>
      <c r="FX215" s="11">
        <v>9230.4184558816723</v>
      </c>
      <c r="FY215" s="11">
        <v>9249.8327046787381</v>
      </c>
      <c r="FZ215" s="11">
        <v>9266.7504496814763</v>
      </c>
      <c r="GA215" s="11">
        <v>9294.033605096145</v>
      </c>
      <c r="GB215" s="11">
        <v>9315.6075779622934</v>
      </c>
      <c r="GC215" s="11">
        <v>9346.7494822725166</v>
      </c>
      <c r="GD215" s="11">
        <v>9380.8001745974088</v>
      </c>
      <c r="GE215" s="11">
        <v>9405.6000757343663</v>
      </c>
      <c r="GF215" s="11">
        <v>9426.258829178194</v>
      </c>
      <c r="GG215" s="11">
        <v>9438.9757729888552</v>
      </c>
      <c r="GH215" s="11">
        <v>9451.6517215044551</v>
      </c>
      <c r="GI215" s="11">
        <v>9454.4579052734025</v>
      </c>
      <c r="GJ215" s="11">
        <v>9462.5715695092094</v>
      </c>
      <c r="GK215" s="11">
        <v>9465.2605717039514</v>
      </c>
      <c r="GL215" s="11">
        <v>9478.5656465634274</v>
      </c>
      <c r="GM215" s="11">
        <v>9461.8102787270691</v>
      </c>
      <c r="GN215" s="11">
        <v>9468.1978371853111</v>
      </c>
      <c r="GO215" s="11">
        <v>9473.2990740405639</v>
      </c>
      <c r="GP215" s="11">
        <v>9479.0139638002602</v>
      </c>
      <c r="GQ215" s="11">
        <v>9529.7743905557545</v>
      </c>
      <c r="GR215" s="11">
        <v>9640.6090412706235</v>
      </c>
      <c r="GS215" s="11">
        <v>9783.9847025512336</v>
      </c>
      <c r="GT215" s="11">
        <v>9845.6553594854595</v>
      </c>
      <c r="GU215" s="11">
        <v>9864.1175426425507</v>
      </c>
      <c r="GV215" s="11">
        <v>9889.09388110484</v>
      </c>
      <c r="GW215" s="11">
        <v>9915.8759492720183</v>
      </c>
      <c r="GX215" s="11">
        <v>9943.6968503918924</v>
      </c>
      <c r="GY215" s="11">
        <v>9963.9326629353873</v>
      </c>
      <c r="GZ215" s="11">
        <v>10108.860456412858</v>
      </c>
      <c r="HA215" s="11">
        <v>10129.87224847252</v>
      </c>
      <c r="HB215" s="11">
        <v>10145.544527382111</v>
      </c>
      <c r="HC215" s="11">
        <v>10161.964743690898</v>
      </c>
      <c r="HD215" s="11">
        <v>10174.126549759812</v>
      </c>
      <c r="HE215" s="11">
        <v>10182.115026342062</v>
      </c>
      <c r="HF215" s="11">
        <v>10168.257034004715</v>
      </c>
      <c r="HG215" s="11">
        <v>10204.994167087225</v>
      </c>
      <c r="HH215" s="11">
        <v>10202.943514488185</v>
      </c>
      <c r="HI215" s="11">
        <v>10223.266332826746</v>
      </c>
      <c r="HJ215" s="11">
        <v>10228.16217224092</v>
      </c>
      <c r="HK215" s="11">
        <v>10214.30425441316</v>
      </c>
      <c r="HL215" s="11">
        <v>10201.433859071883</v>
      </c>
      <c r="HM215" s="11">
        <v>10148.100349637996</v>
      </c>
      <c r="HN215" s="11">
        <v>10076.181559100005</v>
      </c>
      <c r="HO215" s="11">
        <v>10018.810834334246</v>
      </c>
      <c r="HP215" s="11">
        <v>10026.794841572957</v>
      </c>
      <c r="HQ215" s="11">
        <v>10014.039718645487</v>
      </c>
      <c r="HR215" s="11">
        <v>9910.942399496711</v>
      </c>
      <c r="HS215" s="11">
        <v>9906.8656231750865</v>
      </c>
      <c r="HT215" s="11">
        <v>9908.6837623771698</v>
      </c>
      <c r="HU215" s="11">
        <v>9865.0375970764726</v>
      </c>
      <c r="HV215" s="11">
        <v>9859.8828771094504</v>
      </c>
      <c r="HW215" s="11">
        <v>9860.2124182232528</v>
      </c>
      <c r="HX215" s="11">
        <v>9865.5642813710692</v>
      </c>
      <c r="HY215" s="11">
        <v>9872.5961260913446</v>
      </c>
      <c r="HZ215" s="11">
        <v>9873.0872945873052</v>
      </c>
      <c r="IA215" s="11">
        <v>9967.1733806927914</v>
      </c>
      <c r="IB215" s="11">
        <v>10078.174084631486</v>
      </c>
      <c r="IC215" s="11">
        <v>10113.223047415877</v>
      </c>
      <c r="ID215" s="11">
        <v>10148.905965622318</v>
      </c>
      <c r="IE215" s="11">
        <v>10180.09624309567</v>
      </c>
      <c r="IF215" s="11">
        <v>10205.338679806075</v>
      </c>
      <c r="IG215" s="11">
        <v>10311.12896284335</v>
      </c>
      <c r="IH215" s="11">
        <v>10337.879728782784</v>
      </c>
      <c r="II215" s="11">
        <v>10375.309383324373</v>
      </c>
      <c r="IJ215" s="11">
        <v>10408.501334533423</v>
      </c>
      <c r="IK215" s="11">
        <v>10457.563617160886</v>
      </c>
      <c r="IL215" s="11">
        <v>10495.161581786217</v>
      </c>
      <c r="IM215" s="11">
        <v>10536.373114839613</v>
      </c>
      <c r="IN215" s="11">
        <v>10597.557280468081</v>
      </c>
      <c r="IO215" s="11">
        <v>10732.492082886462</v>
      </c>
      <c r="IP215" s="11">
        <v>10763.958049089206</v>
      </c>
      <c r="IQ215" s="11">
        <v>10762.662984606564</v>
      </c>
      <c r="IR215" s="11">
        <v>10810.991322390664</v>
      </c>
      <c r="IS215" s="11">
        <v>10873.146400349038</v>
      </c>
      <c r="IT215" s="11">
        <v>10909.882547396002</v>
      </c>
      <c r="IU215" s="11">
        <v>10931.180935240611</v>
      </c>
      <c r="IV215" s="11">
        <v>10947.612851470831</v>
      </c>
      <c r="IW215" s="11">
        <v>10953.002693974346</v>
      </c>
      <c r="IX215" s="11">
        <v>10962.621934554552</v>
      </c>
      <c r="IY215" s="11">
        <v>10982.157665843924</v>
      </c>
      <c r="IZ215" s="11">
        <v>11020.676862025302</v>
      </c>
      <c r="JA215" s="11">
        <v>11067.333584432445</v>
      </c>
      <c r="JB215" s="11">
        <v>11155.911998900701</v>
      </c>
      <c r="JC215" s="11">
        <v>11263.864562070054</v>
      </c>
      <c r="JD215" s="11">
        <v>11345.17435177364</v>
      </c>
      <c r="JE215" s="11">
        <v>11365.577287190119</v>
      </c>
      <c r="JF215" s="11">
        <v>11381.046122366637</v>
      </c>
      <c r="JG215" s="11">
        <v>11383.159316291789</v>
      </c>
      <c r="JH215" s="11">
        <v>11466.709375807439</v>
      </c>
      <c r="JI215" s="11">
        <v>11514.605349066433</v>
      </c>
      <c r="JJ215" s="11">
        <v>11523.177018916749</v>
      </c>
      <c r="JK215" s="11">
        <v>11488.890597385702</v>
      </c>
      <c r="JL215" s="11">
        <v>11532.093390412527</v>
      </c>
      <c r="JM215" s="11">
        <v>11528.238019944356</v>
      </c>
      <c r="JN215" s="11">
        <v>11472.075623197925</v>
      </c>
      <c r="JO215" s="11">
        <v>11578.295861901595</v>
      </c>
      <c r="JP215" s="11">
        <v>11671.869319510137</v>
      </c>
      <c r="JQ215" s="11">
        <v>11685.998283345452</v>
      </c>
      <c r="JR215" s="11">
        <v>11732.661255436447</v>
      </c>
      <c r="JS215" s="11">
        <v>11770.88737593103</v>
      </c>
      <c r="JT215" s="11">
        <v>11900.782568484346</v>
      </c>
      <c r="JU215" s="11">
        <v>11961.448579026775</v>
      </c>
      <c r="JV215" s="11">
        <v>11936.700662705323</v>
      </c>
      <c r="JW215" s="11">
        <v>11885.88650109152</v>
      </c>
      <c r="JX215" s="11">
        <v>11891.950226737796</v>
      </c>
      <c r="JY215" s="11">
        <v>11888.328451224867</v>
      </c>
      <c r="JZ215" s="11">
        <v>11878.872016629028</v>
      </c>
      <c r="KA215" s="11">
        <v>11872.996668956277</v>
      </c>
      <c r="KB215" s="11">
        <v>11869.311170740049</v>
      </c>
      <c r="KC215" s="11">
        <v>11857.247148249535</v>
      </c>
      <c r="KD215" s="11">
        <v>11842.594934767018</v>
      </c>
      <c r="KE215" s="11">
        <v>11838.618588129901</v>
      </c>
      <c r="KF215" s="11">
        <v>11846.097328291633</v>
      </c>
      <c r="KG215" s="11">
        <v>11845.980661460146</v>
      </c>
      <c r="KH215" s="11">
        <v>11858.763315623202</v>
      </c>
      <c r="KI215" s="11">
        <v>11855.932540954931</v>
      </c>
      <c r="KJ215" s="11">
        <v>11873.681474077521</v>
      </c>
      <c r="KK215" s="11">
        <v>11875.460287738699</v>
      </c>
      <c r="KL215" s="23"/>
      <c r="KM215" s="11">
        <f>SMALL(Tabela2[[#This Row],[1]:[285]],1)</f>
        <v>1.8118839761882555E-13</v>
      </c>
      <c r="KN215" s="11">
        <f>MATCH(Tabela2[[#This Row],[1° menor]],Tabela2[[#This Row],[1]:[285]],0)</f>
        <v>28</v>
      </c>
      <c r="KO21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0.49999997497523901</v>
      </c>
      <c r="KP215" s="11">
        <f>VLOOKUP(Tabela2[[#This Row],[Shape]],shape!A:D,4,0)+VLOOKUP(Tabela2[[#This Row],[Shape]]+1,shape!A:E,5,0)*Tabela2[[#This Row],[% avanc]]</f>
        <v>345.95506661755348</v>
      </c>
      <c r="KQ215" s="15">
        <f>Tabela2[[#This Row],[8686,881807]]/Tabela2[[#Headers],[8686,881807]]</f>
        <v>3.9824999845028221E-2</v>
      </c>
      <c r="KR215" s="11">
        <f>Tabela2[[#This Row],[8686,881807]]-KP214</f>
        <v>279.56595701221073</v>
      </c>
      <c r="KS215" s="11">
        <f>(Tabela2[[#This Row],[hora bus]]-H214)*86400</f>
        <v>41.999999759718776</v>
      </c>
      <c r="KT215" s="11">
        <f>Tabela2[[#This Row],[desloc]]/Tabela2[[#This Row],[seconds]]</f>
        <v>6.6563323478952956</v>
      </c>
      <c r="KU215" s="11">
        <f>Tabela2[[#This Row],[spd m/s]]*3.6</f>
        <v>23.962796452423063</v>
      </c>
      <c r="KV215" s="23"/>
      <c r="KW215" s="22">
        <f t="shared" si="54"/>
        <v>0</v>
      </c>
      <c r="KX215" s="23">
        <f t="shared" si="55"/>
        <v>0</v>
      </c>
      <c r="KY215" s="23">
        <f t="shared" si="56"/>
        <v>0</v>
      </c>
      <c r="KZ215" s="23">
        <f t="shared" si="57"/>
        <v>0</v>
      </c>
      <c r="LA215" s="23">
        <f t="shared" si="58"/>
        <v>0</v>
      </c>
      <c r="LB215" s="23">
        <f t="shared" si="59"/>
        <v>0</v>
      </c>
      <c r="LC215" s="23">
        <f t="shared" si="60"/>
        <v>0</v>
      </c>
      <c r="LD215" s="23">
        <f t="shared" si="61"/>
        <v>0</v>
      </c>
      <c r="LE215" s="23">
        <f t="shared" si="62"/>
        <v>345.95506661755348</v>
      </c>
      <c r="LF215" s="22">
        <f t="shared" si="71"/>
        <v>0</v>
      </c>
      <c r="LG215" s="23">
        <f t="shared" si="63"/>
        <v>0</v>
      </c>
      <c r="LH215" s="23">
        <f t="shared" si="64"/>
        <v>0</v>
      </c>
      <c r="LI215" s="23">
        <f t="shared" si="65"/>
        <v>345.95506661755348</v>
      </c>
      <c r="LJ215" s="23">
        <f t="shared" si="66"/>
        <v>8581.6037309236508</v>
      </c>
      <c r="LK215" s="23">
        <f t="shared" si="67"/>
        <v>0</v>
      </c>
      <c r="LL215" s="23">
        <f t="shared" si="68"/>
        <v>34</v>
      </c>
      <c r="LM215" s="23">
        <f t="shared" si="69"/>
        <v>0</v>
      </c>
      <c r="LN215" s="23">
        <f t="shared" si="70"/>
        <v>0</v>
      </c>
    </row>
    <row r="216" spans="1:326" x14ac:dyDescent="0.25">
      <c r="A216" s="22">
        <v>305</v>
      </c>
      <c r="B216" s="22">
        <v>1</v>
      </c>
      <c r="C216" s="23" t="s">
        <v>1615</v>
      </c>
      <c r="D216" s="22">
        <v>332</v>
      </c>
      <c r="E216" s="24">
        <v>0.9819444444444444</v>
      </c>
      <c r="F216" s="23" t="s">
        <v>721</v>
      </c>
      <c r="G216" s="23" t="b">
        <v>1</v>
      </c>
      <c r="H216" s="25">
        <v>43538.982060185182</v>
      </c>
      <c r="I216" s="26" t="s">
        <v>430</v>
      </c>
      <c r="J216" s="23" t="s">
        <v>431</v>
      </c>
      <c r="K216" s="11">
        <f>IF(AND(Tabela2[[#This Row],[hora bus]]=H215,Tabela2[[#This Row],[lat bus]]=I215,Tabela2[[#This Row],[lon bus]]=J215),1,0)</f>
        <v>0</v>
      </c>
      <c r="L216" s="23"/>
      <c r="M216" s="11">
        <v>482</v>
      </c>
      <c r="N216" s="11">
        <v>1051.6608315653912</v>
      </c>
      <c r="O216" s="11">
        <v>1047.8716131597378</v>
      </c>
      <c r="P216" s="11">
        <v>1041.7885638867676</v>
      </c>
      <c r="Q216" s="11">
        <v>990.89988023562807</v>
      </c>
      <c r="R216" s="11">
        <v>910.89998002729317</v>
      </c>
      <c r="S216" s="11">
        <v>892.20477013558502</v>
      </c>
      <c r="T216" s="11">
        <v>875.23431805064013</v>
      </c>
      <c r="U216" s="11">
        <v>866.96378682834802</v>
      </c>
      <c r="V216" s="11">
        <v>855.46530641837865</v>
      </c>
      <c r="W216" s="11">
        <v>849.84905123839383</v>
      </c>
      <c r="X216" s="11">
        <v>845.44034685050553</v>
      </c>
      <c r="Y216" s="11">
        <v>832.08813488793294</v>
      </c>
      <c r="Z216" s="11">
        <v>829.75146447981683</v>
      </c>
      <c r="AA216" s="11">
        <v>819.08140831627884</v>
      </c>
      <c r="AB216" s="11">
        <v>817.34719628404173</v>
      </c>
      <c r="AC216" s="11">
        <v>807.12870465483104</v>
      </c>
      <c r="AD216" s="11">
        <v>787.44675624296121</v>
      </c>
      <c r="AE216" s="11">
        <v>780.05229711809056</v>
      </c>
      <c r="AF216" s="11">
        <v>707.54049590086993</v>
      </c>
      <c r="AG216" s="11">
        <v>668.1461582509362</v>
      </c>
      <c r="AH216" s="11">
        <v>637.54783466558376</v>
      </c>
      <c r="AI216" s="11">
        <v>615.31336486281043</v>
      </c>
      <c r="AJ216" s="11">
        <v>595.77050231402586</v>
      </c>
      <c r="AK216" s="11">
        <v>582.13005849468539</v>
      </c>
      <c r="AL216" s="11">
        <v>557.86152379023588</v>
      </c>
      <c r="AM216" s="11">
        <v>548.1915436505077</v>
      </c>
      <c r="AN216" s="11">
        <v>532.06098236521916</v>
      </c>
      <c r="AO216" s="11">
        <v>513.08139768147748</v>
      </c>
      <c r="AP216" s="11">
        <v>496.50025146613092</v>
      </c>
      <c r="AQ216" s="11">
        <v>491.20117399040885</v>
      </c>
      <c r="AR216" s="11">
        <v>483.32829548250874</v>
      </c>
      <c r="AS216" s="11">
        <v>466.1139127493318</v>
      </c>
      <c r="AT216" s="11">
        <v>460.25634688935355</v>
      </c>
      <c r="AU216" s="11">
        <v>458.08933694810975</v>
      </c>
      <c r="AV216" s="11">
        <v>440.32851401519974</v>
      </c>
      <c r="AW216" s="11">
        <v>420.7827747982426</v>
      </c>
      <c r="AX216" s="11">
        <v>404.79828499165319</v>
      </c>
      <c r="AY216" s="11">
        <v>385.05308847805861</v>
      </c>
      <c r="AZ216" s="11">
        <v>359.7791062926799</v>
      </c>
      <c r="BA216" s="11">
        <v>327.40682908918302</v>
      </c>
      <c r="BB216" s="11">
        <v>274.96536569485403</v>
      </c>
      <c r="BC216" s="11">
        <v>204.78150109272516</v>
      </c>
      <c r="BD216" s="11">
        <v>146.16816379945999</v>
      </c>
      <c r="BE216" s="11">
        <v>127.19747610341689</v>
      </c>
      <c r="BF216" s="11">
        <v>99.649715098555873</v>
      </c>
      <c r="BG216" s="11">
        <v>53.048621249496321</v>
      </c>
      <c r="BH216" s="11">
        <v>28.15602317198087</v>
      </c>
      <c r="BI216" s="11">
        <v>4.1939608389457259</v>
      </c>
      <c r="BJ216" s="11">
        <v>9.2867935563845094E-12</v>
      </c>
      <c r="BK216" s="11">
        <v>28.135690741934965</v>
      </c>
      <c r="BL216" s="11">
        <v>112.24353638269727</v>
      </c>
      <c r="BM216" s="11">
        <v>379.31561106170233</v>
      </c>
      <c r="BN216" s="11">
        <v>560.72126646115714</v>
      </c>
      <c r="BO216" s="11">
        <v>614.88158162018044</v>
      </c>
      <c r="BP216" s="11">
        <v>745.17136588864616</v>
      </c>
      <c r="BQ216" s="11">
        <v>769.89581297659242</v>
      </c>
      <c r="BR216" s="11">
        <v>871.20659485330202</v>
      </c>
      <c r="BS216" s="11">
        <v>973.58396909315286</v>
      </c>
      <c r="BT216" s="11">
        <v>1012.1187177417862</v>
      </c>
      <c r="BU216" s="11">
        <v>1045.1505315631068</v>
      </c>
      <c r="BV216" s="11">
        <v>1130.079201412924</v>
      </c>
      <c r="BW216" s="11">
        <v>1146.1000616338736</v>
      </c>
      <c r="BX216" s="11">
        <v>1243.2863863215459</v>
      </c>
      <c r="BY216" s="11">
        <v>1275.0327856843899</v>
      </c>
      <c r="BZ216" s="11">
        <v>1366.8201898341638</v>
      </c>
      <c r="CA216" s="11">
        <v>1389.07965652537</v>
      </c>
      <c r="CB216" s="11">
        <v>1425.6825915503673</v>
      </c>
      <c r="CC216" s="11">
        <v>1478.073119895688</v>
      </c>
      <c r="CD216" s="11">
        <v>1589.5102570761967</v>
      </c>
      <c r="CE216" s="11">
        <v>1679.0375989761487</v>
      </c>
      <c r="CF216" s="11">
        <v>1770.0984125967148</v>
      </c>
      <c r="CG216" s="11">
        <v>1850.903476589624</v>
      </c>
      <c r="CH216" s="11">
        <v>2042.5185269578515</v>
      </c>
      <c r="CI216" s="11">
        <v>2117.6453022854457</v>
      </c>
      <c r="CJ216" s="11">
        <v>2307.4411728120267</v>
      </c>
      <c r="CK216" s="11">
        <v>2380.8181148152867</v>
      </c>
      <c r="CL216" s="11">
        <v>2469.7442880723238</v>
      </c>
      <c r="CM216" s="11">
        <v>2497.3428611315294</v>
      </c>
      <c r="CN216" s="11">
        <v>2545.1461136486942</v>
      </c>
      <c r="CO216" s="11">
        <v>2602.8727438588367</v>
      </c>
      <c r="CP216" s="11">
        <v>2683.6480107110438</v>
      </c>
      <c r="CQ216" s="11">
        <v>2735.5591864307194</v>
      </c>
      <c r="CR216" s="11">
        <v>2930.6992338926384</v>
      </c>
      <c r="CS216" s="11">
        <v>3107.7745318939033</v>
      </c>
      <c r="CT216" s="11">
        <v>3181.2802569611481</v>
      </c>
      <c r="CU216" s="11">
        <v>3208.9992813515883</v>
      </c>
      <c r="CV216" s="11">
        <v>3249.8125804407437</v>
      </c>
      <c r="CW216" s="11">
        <v>3347.3880886909733</v>
      </c>
      <c r="CX216" s="11">
        <v>3474.4442212480826</v>
      </c>
      <c r="CY216" s="11">
        <v>3535.1785048268944</v>
      </c>
      <c r="CZ216" s="11">
        <v>3590.8946247075351</v>
      </c>
      <c r="DA216" s="11">
        <v>3639.8494666560387</v>
      </c>
      <c r="DB216" s="11">
        <v>3686.7827154902361</v>
      </c>
      <c r="DC216" s="11">
        <v>3733.3585645343328</v>
      </c>
      <c r="DD216" s="11">
        <v>3821.4013342803432</v>
      </c>
      <c r="DE216" s="11">
        <v>3831.1430461854043</v>
      </c>
      <c r="DF216" s="11">
        <v>3858.7622381416008</v>
      </c>
      <c r="DG216" s="11">
        <v>3865.2123429286034</v>
      </c>
      <c r="DH216" s="11">
        <v>3900.7366774094467</v>
      </c>
      <c r="DI216" s="11">
        <v>3927.4590392887462</v>
      </c>
      <c r="DJ216" s="11">
        <v>3970.5982039718533</v>
      </c>
      <c r="DK216" s="11">
        <v>4027.0639436449769</v>
      </c>
      <c r="DL216" s="11">
        <v>4371.1454757036581</v>
      </c>
      <c r="DM216" s="11">
        <v>4494.3376411184281</v>
      </c>
      <c r="DN216" s="11">
        <v>4577.5904372133118</v>
      </c>
      <c r="DO216" s="11">
        <v>4669.1205181941905</v>
      </c>
      <c r="DP216" s="11">
        <v>4701.6347690425519</v>
      </c>
      <c r="DQ216" s="11">
        <v>4784.3624450124298</v>
      </c>
      <c r="DR216" s="11">
        <v>4799.8559387195055</v>
      </c>
      <c r="DS216" s="11">
        <v>4810.5546252526674</v>
      </c>
      <c r="DT216" s="11">
        <v>4821.22298725981</v>
      </c>
      <c r="DU216" s="11">
        <v>4833.2087771432189</v>
      </c>
      <c r="DV216" s="11">
        <v>4834.3557944455788</v>
      </c>
      <c r="DW216" s="11">
        <v>4831.4852149443905</v>
      </c>
      <c r="DX216" s="11">
        <v>4761.8409799809488</v>
      </c>
      <c r="DY216" s="11">
        <v>4849.4637417822587</v>
      </c>
      <c r="DZ216" s="11">
        <v>4849.7296692878053</v>
      </c>
      <c r="EA216" s="11">
        <v>4875.5650777982137</v>
      </c>
      <c r="EB216" s="11">
        <v>5013.0385130852055</v>
      </c>
      <c r="EC216" s="11">
        <v>5046.4414202312855</v>
      </c>
      <c r="ED216" s="11">
        <v>5233.3807768218458</v>
      </c>
      <c r="EE216" s="11">
        <v>5299.1642051578947</v>
      </c>
      <c r="EF216" s="11">
        <v>5516.3275698734788</v>
      </c>
      <c r="EG216" s="11">
        <v>5685.1888900066324</v>
      </c>
      <c r="EH216" s="11">
        <v>5831.251799166921</v>
      </c>
      <c r="EI216" s="11">
        <v>5946.9341888950785</v>
      </c>
      <c r="EJ216" s="11">
        <v>6009.8994529673246</v>
      </c>
      <c r="EK216" s="11">
        <v>6055.2851212305959</v>
      </c>
      <c r="EL216" s="11">
        <v>6128.7352539662816</v>
      </c>
      <c r="EM216" s="11">
        <v>6132.9251315617121</v>
      </c>
      <c r="EN216" s="11">
        <v>6211.7478672933366</v>
      </c>
      <c r="EO216" s="11">
        <v>6301.5490398485881</v>
      </c>
      <c r="EP216" s="11">
        <v>6346.8335586900621</v>
      </c>
      <c r="EQ216" s="11">
        <v>6487.1125472981985</v>
      </c>
      <c r="ER216" s="11">
        <v>6562.5077778671321</v>
      </c>
      <c r="ES216" s="11">
        <v>6700.3973625584267</v>
      </c>
      <c r="ET216" s="11">
        <v>6765.2353780096801</v>
      </c>
      <c r="EU216" s="11">
        <v>6841.8000978954997</v>
      </c>
      <c r="EV216" s="11">
        <v>6905.608339635507</v>
      </c>
      <c r="EW216" s="11">
        <v>6976.9702470023321</v>
      </c>
      <c r="EX216" s="11">
        <v>7226.4502826892185</v>
      </c>
      <c r="EY216" s="11">
        <v>7309.5961803314021</v>
      </c>
      <c r="EZ216" s="11">
        <v>7482.2201502057942</v>
      </c>
      <c r="FA216" s="11">
        <v>7649.3827106415229</v>
      </c>
      <c r="FB216" s="11">
        <v>7732.2780801457029</v>
      </c>
      <c r="FC216" s="11">
        <v>7773.7029962137431</v>
      </c>
      <c r="FD216" s="11">
        <v>7828.1972735092513</v>
      </c>
      <c r="FE216" s="11">
        <v>7951.7220377940057</v>
      </c>
      <c r="FF216" s="11">
        <v>8124.0961670296047</v>
      </c>
      <c r="FG216" s="11">
        <v>8148.7820034279393</v>
      </c>
      <c r="FH216" s="11">
        <v>8192.5076360554121</v>
      </c>
      <c r="FI216" s="11">
        <v>8273.7645258452158</v>
      </c>
      <c r="FJ216" s="11">
        <v>8318.8099507334518</v>
      </c>
      <c r="FK216" s="11">
        <v>8336.7814475600317</v>
      </c>
      <c r="FL216" s="11">
        <v>8352.3929188303719</v>
      </c>
      <c r="FM216" s="11">
        <v>8358.5767755164761</v>
      </c>
      <c r="FN216" s="11">
        <v>8391.9835699832765</v>
      </c>
      <c r="FO216" s="11">
        <v>8413.5121255021713</v>
      </c>
      <c r="FP216" s="11">
        <v>8438.1392817409796</v>
      </c>
      <c r="FQ216" s="11">
        <v>8463.9478734508048</v>
      </c>
      <c r="FR216" s="11">
        <v>8475.2897379199276</v>
      </c>
      <c r="FS216" s="11">
        <v>8519.9994159379949</v>
      </c>
      <c r="FT216" s="11">
        <v>8592.0798651502409</v>
      </c>
      <c r="FU216" s="11">
        <v>8695.3430826694294</v>
      </c>
      <c r="FV216" s="11">
        <v>8834.3054841612848</v>
      </c>
      <c r="FW216" s="11">
        <v>8878.2166187342391</v>
      </c>
      <c r="FX216" s="11">
        <v>8896.112399533431</v>
      </c>
      <c r="FY216" s="11">
        <v>8916.4296954089168</v>
      </c>
      <c r="FZ216" s="11">
        <v>8934.0778981985186</v>
      </c>
      <c r="GA216" s="11">
        <v>8961.8758406975412</v>
      </c>
      <c r="GB216" s="11">
        <v>8983.760881264654</v>
      </c>
      <c r="GC216" s="11">
        <v>9015.0562795267251</v>
      </c>
      <c r="GD216" s="11">
        <v>9049.1199063398617</v>
      </c>
      <c r="GE216" s="11">
        <v>9073.9182617661954</v>
      </c>
      <c r="GF216" s="11">
        <v>9094.5717233552386</v>
      </c>
      <c r="GG216" s="11">
        <v>9107.4549533679274</v>
      </c>
      <c r="GH216" s="11">
        <v>9120.3575431044392</v>
      </c>
      <c r="GI216" s="11">
        <v>9123.5116468847009</v>
      </c>
      <c r="GJ216" s="11">
        <v>9132.3581932431116</v>
      </c>
      <c r="GK216" s="11">
        <v>9136.1129225223303</v>
      </c>
      <c r="GL216" s="11">
        <v>9150.0945247691106</v>
      </c>
      <c r="GM216" s="11">
        <v>9134.1672773247465</v>
      </c>
      <c r="GN216" s="11">
        <v>9141.8652864453743</v>
      </c>
      <c r="GO216" s="11">
        <v>9148.1926887975205</v>
      </c>
      <c r="GP216" s="11">
        <v>9156.0955365257378</v>
      </c>
      <c r="GQ216" s="11">
        <v>9210.27642650704</v>
      </c>
      <c r="GR216" s="11">
        <v>9325.0096725039166</v>
      </c>
      <c r="GS216" s="11">
        <v>9471.2050508436751</v>
      </c>
      <c r="GT216" s="11">
        <v>9533.9560100309354</v>
      </c>
      <c r="GU216" s="11">
        <v>9552.8021132291979</v>
      </c>
      <c r="GV216" s="11">
        <v>9577.9615598925957</v>
      </c>
      <c r="GW216" s="11">
        <v>9604.7687734608444</v>
      </c>
      <c r="GX216" s="11">
        <v>9632.4677844682974</v>
      </c>
      <c r="GY216" s="11">
        <v>9651.2593605195925</v>
      </c>
      <c r="GZ216" s="11">
        <v>9794.6458980713433</v>
      </c>
      <c r="HA216" s="11">
        <v>9815.3495779412497</v>
      </c>
      <c r="HB216" s="11">
        <v>9830.8966295737846</v>
      </c>
      <c r="HC216" s="11">
        <v>9847.2743336092481</v>
      </c>
      <c r="HD216" s="11">
        <v>9859.3906186418135</v>
      </c>
      <c r="HE216" s="11">
        <v>9867.2676415797087</v>
      </c>
      <c r="HF216" s="11">
        <v>9855.872876900341</v>
      </c>
      <c r="HG216" s="11">
        <v>9896.8750305324465</v>
      </c>
      <c r="HH216" s="11">
        <v>9898.3388084961862</v>
      </c>
      <c r="HI216" s="11">
        <v>9921.3708017918671</v>
      </c>
      <c r="HJ216" s="11">
        <v>9927.8138410890006</v>
      </c>
      <c r="HK216" s="11">
        <v>9915.5458242474033</v>
      </c>
      <c r="HL216" s="11">
        <v>9904.4354052366471</v>
      </c>
      <c r="HM216" s="11">
        <v>9853.4859655684868</v>
      </c>
      <c r="HN216" s="11">
        <v>9785.2494489682176</v>
      </c>
      <c r="HO216" s="11">
        <v>9732.0108209947302</v>
      </c>
      <c r="HP216" s="11">
        <v>9742.4741218576837</v>
      </c>
      <c r="HQ216" s="11">
        <v>9730.646642870528</v>
      </c>
      <c r="HR216" s="11">
        <v>9630.8435740406894</v>
      </c>
      <c r="HS216" s="11">
        <v>9630.6473319312863</v>
      </c>
      <c r="HT216" s="11">
        <v>9633.8479590000516</v>
      </c>
      <c r="HU216" s="11">
        <v>9591.9128790295999</v>
      </c>
      <c r="HV216" s="11">
        <v>9589.0573714337443</v>
      </c>
      <c r="HW216" s="11">
        <v>9591.1238517498277</v>
      </c>
      <c r="HX216" s="11">
        <v>9598.1196768284753</v>
      </c>
      <c r="HY216" s="11">
        <v>9607.0580337873016</v>
      </c>
      <c r="HZ216" s="11">
        <v>9611.7245260449163</v>
      </c>
      <c r="IA216" s="11">
        <v>9711.9124227055636</v>
      </c>
      <c r="IB216" s="11">
        <v>9826.9842478262217</v>
      </c>
      <c r="IC216" s="11">
        <v>9864.1673403280365</v>
      </c>
      <c r="ID216" s="11">
        <v>9901.8930140384873</v>
      </c>
      <c r="IE216" s="11">
        <v>9935.1124989108084</v>
      </c>
      <c r="IF216" s="11">
        <v>9963.7361544813284</v>
      </c>
      <c r="IG216" s="11">
        <v>10072.385533302247</v>
      </c>
      <c r="IH216" s="11">
        <v>10100.266602843658</v>
      </c>
      <c r="II216" s="11">
        <v>10138.73523613693</v>
      </c>
      <c r="IJ216" s="11">
        <v>10172.808247555526</v>
      </c>
      <c r="IK216" s="11">
        <v>10222.438485815859</v>
      </c>
      <c r="IL216" s="11">
        <v>10260.393347228719</v>
      </c>
      <c r="IM216" s="11">
        <v>10302.081105918805</v>
      </c>
      <c r="IN216" s="11">
        <v>10364.132956330415</v>
      </c>
      <c r="IO216" s="11">
        <v>10499.929038959597</v>
      </c>
      <c r="IP216" s="11">
        <v>10531.655461794266</v>
      </c>
      <c r="IQ216" s="11">
        <v>10530.887906954391</v>
      </c>
      <c r="IR216" s="11">
        <v>10580.459483867275</v>
      </c>
      <c r="IS216" s="11">
        <v>10643.742330820098</v>
      </c>
      <c r="IT216" s="11">
        <v>10681.081192467711</v>
      </c>
      <c r="IU216" s="11">
        <v>10702.750541379099</v>
      </c>
      <c r="IV216" s="11">
        <v>10719.405225517481</v>
      </c>
      <c r="IW216" s="11">
        <v>10724.93784152351</v>
      </c>
      <c r="IX216" s="11">
        <v>10734.790871953059</v>
      </c>
      <c r="IY216" s="11">
        <v>10754.736630448706</v>
      </c>
      <c r="IZ216" s="11">
        <v>10793.856774818989</v>
      </c>
      <c r="JA216" s="11">
        <v>10841.41601146597</v>
      </c>
      <c r="JB216" s="11">
        <v>10931.027362853971</v>
      </c>
      <c r="JC216" s="11">
        <v>11039.444966869967</v>
      </c>
      <c r="JD216" s="11">
        <v>11120.601656609408</v>
      </c>
      <c r="JE216" s="11">
        <v>11140.684725561399</v>
      </c>
      <c r="JF216" s="11">
        <v>11155.767278306581</v>
      </c>
      <c r="JG216" s="11">
        <v>11155.978908038245</v>
      </c>
      <c r="JH216" s="11">
        <v>11239.747225300047</v>
      </c>
      <c r="JI216" s="11">
        <v>11289.935127010676</v>
      </c>
      <c r="JJ216" s="11">
        <v>11298.975591514329</v>
      </c>
      <c r="JK216" s="11">
        <v>11266.450638144923</v>
      </c>
      <c r="JL216" s="11">
        <v>11311.443554733578</v>
      </c>
      <c r="JM216" s="11">
        <v>11308.13218037506</v>
      </c>
      <c r="JN216" s="11">
        <v>11256.692590122073</v>
      </c>
      <c r="JO216" s="11">
        <v>11370.078164202747</v>
      </c>
      <c r="JP216" s="11">
        <v>11467.260245173533</v>
      </c>
      <c r="JQ216" s="11">
        <v>11483.426592401407</v>
      </c>
      <c r="JR216" s="11">
        <v>11529.97593080295</v>
      </c>
      <c r="JS216" s="11">
        <v>11563.950906818616</v>
      </c>
      <c r="JT216" s="11">
        <v>11689.497306795902</v>
      </c>
      <c r="JU216" s="11">
        <v>11748.630209081904</v>
      </c>
      <c r="JV216" s="11">
        <v>11723.928074020818</v>
      </c>
      <c r="JW216" s="11">
        <v>11671.767904082362</v>
      </c>
      <c r="JX216" s="11">
        <v>11675.918465592586</v>
      </c>
      <c r="JY216" s="11">
        <v>11671.449010366918</v>
      </c>
      <c r="JZ216" s="11">
        <v>11661.229280696427</v>
      </c>
      <c r="KA216" s="11">
        <v>11654.585570626499</v>
      </c>
      <c r="KB216" s="11">
        <v>11650.298709176901</v>
      </c>
      <c r="KC216" s="11">
        <v>11637.525440573298</v>
      </c>
      <c r="KD216" s="11">
        <v>11622.619193783041</v>
      </c>
      <c r="KE216" s="11">
        <v>11619.139488836445</v>
      </c>
      <c r="KF216" s="11">
        <v>11627.107707604478</v>
      </c>
      <c r="KG216" s="11">
        <v>11627.614559780415</v>
      </c>
      <c r="KH216" s="11">
        <v>11640.99495663816</v>
      </c>
      <c r="KI216" s="11">
        <v>11638.864317672649</v>
      </c>
      <c r="KJ216" s="11">
        <v>11657.24796347078</v>
      </c>
      <c r="KK216" s="11">
        <v>11659.249033212123</v>
      </c>
      <c r="KL216" s="23"/>
      <c r="KM216" s="11">
        <f>SMALL(Tabela2[[#This Row],[1]:[285]],1)</f>
        <v>9.2867935563845094E-12</v>
      </c>
      <c r="KN216" s="11">
        <f>MATCH(Tabela2[[#This Row],[1° menor]],Tabela2[[#This Row],[1]:[285]],0)</f>
        <v>49</v>
      </c>
      <c r="KO21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0.12911644532068001</v>
      </c>
      <c r="KP216" s="11">
        <f>VLOOKUP(Tabela2[[#This Row],[Shape]],shape!A:D,4,0)+VLOOKUP(Tabela2[[#This Row],[Shape]]+1,shape!A:E,5,0)*Tabela2[[#This Row],[% avanc]]</f>
        <v>659.98019601603437</v>
      </c>
      <c r="KQ216" s="15">
        <f>Tabela2[[#This Row],[8686,881807]]/Tabela2[[#Headers],[8686,881807]]</f>
        <v>7.5974349677949332E-2</v>
      </c>
      <c r="KR216" s="11">
        <f>Tabela2[[#This Row],[8686,881807]]-KP215</f>
        <v>314.02512939848089</v>
      </c>
      <c r="KS216" s="11">
        <f>(Tabela2[[#This Row],[hora bus]]-H215)*86400</f>
        <v>55.999999889172614</v>
      </c>
      <c r="KT216" s="11">
        <f>Tabela2[[#This Row],[desloc]]/Tabela2[[#This Row],[seconds]]</f>
        <v>5.6075916074992076</v>
      </c>
      <c r="KU216" s="11">
        <f>Tabela2[[#This Row],[spd m/s]]*3.6</f>
        <v>20.187329786997147</v>
      </c>
      <c r="KV216" s="23"/>
      <c r="KW216" s="22">
        <f t="shared" si="54"/>
        <v>0</v>
      </c>
      <c r="KX216" s="23">
        <f t="shared" si="55"/>
        <v>0</v>
      </c>
      <c r="KY216" s="23">
        <f t="shared" si="56"/>
        <v>0</v>
      </c>
      <c r="KZ216" s="23">
        <f t="shared" si="57"/>
        <v>0</v>
      </c>
      <c r="LA216" s="23">
        <f t="shared" si="58"/>
        <v>0</v>
      </c>
      <c r="LB216" s="23">
        <f t="shared" si="59"/>
        <v>0</v>
      </c>
      <c r="LC216" s="23">
        <f t="shared" si="60"/>
        <v>0</v>
      </c>
      <c r="LD216" s="23">
        <f t="shared" si="61"/>
        <v>0</v>
      </c>
      <c r="LE216" s="23">
        <f t="shared" si="62"/>
        <v>659.98019601603437</v>
      </c>
      <c r="LF216" s="22">
        <f t="shared" si="71"/>
        <v>0</v>
      </c>
      <c r="LG216" s="23">
        <f t="shared" si="63"/>
        <v>0</v>
      </c>
      <c r="LH216" s="23">
        <f t="shared" si="64"/>
        <v>0</v>
      </c>
      <c r="LI216" s="23">
        <f t="shared" si="65"/>
        <v>659.98019601603437</v>
      </c>
      <c r="LJ216" s="23">
        <f t="shared" si="66"/>
        <v>8581.6037309236508</v>
      </c>
      <c r="LK216" s="23">
        <f t="shared" si="67"/>
        <v>0</v>
      </c>
      <c r="LL216" s="23">
        <f t="shared" si="68"/>
        <v>33</v>
      </c>
      <c r="LM216" s="23">
        <f t="shared" si="69"/>
        <v>0</v>
      </c>
      <c r="LN216" s="23">
        <f t="shared" si="70"/>
        <v>0</v>
      </c>
    </row>
    <row r="217" spans="1:326" x14ac:dyDescent="0.25">
      <c r="A217" s="22">
        <v>306</v>
      </c>
      <c r="B217" s="22">
        <v>1</v>
      </c>
      <c r="C217" s="23" t="s">
        <v>1616</v>
      </c>
      <c r="D217" s="22">
        <v>332</v>
      </c>
      <c r="E217" s="24">
        <v>0.9819444444444444</v>
      </c>
      <c r="F217" s="23" t="s">
        <v>721</v>
      </c>
      <c r="G217" s="23" t="b">
        <v>1</v>
      </c>
      <c r="H217" s="25">
        <v>43538.982465277775</v>
      </c>
      <c r="I217" s="26" t="s">
        <v>320</v>
      </c>
      <c r="J217" s="23" t="s">
        <v>321</v>
      </c>
      <c r="K217" s="11">
        <f>IF(AND(Tabela2[[#This Row],[hora bus]]=H216,Tabela2[[#This Row],[lat bus]]=I216,Tabela2[[#This Row],[lon bus]]=J216),1,0)</f>
        <v>0</v>
      </c>
      <c r="L217" s="23"/>
      <c r="M217" s="11">
        <v>483</v>
      </c>
      <c r="N217" s="11">
        <v>1457.9642609577693</v>
      </c>
      <c r="O217" s="11">
        <v>1454.4614537427201</v>
      </c>
      <c r="P217" s="11">
        <v>1448.676063919512</v>
      </c>
      <c r="Q217" s="11">
        <v>1398.4254018165132</v>
      </c>
      <c r="R217" s="11">
        <v>1319.1106211289459</v>
      </c>
      <c r="S217" s="11">
        <v>1300.6872182895049</v>
      </c>
      <c r="T217" s="11">
        <v>1283.8416291740041</v>
      </c>
      <c r="U217" s="11">
        <v>1275.6670780037625</v>
      </c>
      <c r="V217" s="11">
        <v>1264.2187062058752</v>
      </c>
      <c r="W217" s="11">
        <v>1258.6014730537793</v>
      </c>
      <c r="X217" s="11">
        <v>1254.1224233991948</v>
      </c>
      <c r="Y217" s="11">
        <v>1240.5045070965689</v>
      </c>
      <c r="Z217" s="11">
        <v>1237.7009145602888</v>
      </c>
      <c r="AA217" s="11">
        <v>1226.3832101818703</v>
      </c>
      <c r="AB217" s="11">
        <v>1224.0485842596884</v>
      </c>
      <c r="AC217" s="11">
        <v>1213.3076041423419</v>
      </c>
      <c r="AD217" s="11">
        <v>1192.9709219841445</v>
      </c>
      <c r="AE217" s="11">
        <v>1185.0763557295547</v>
      </c>
      <c r="AF217" s="11">
        <v>1112.0875093791462</v>
      </c>
      <c r="AG217" s="11">
        <v>1072.1817972538138</v>
      </c>
      <c r="AH217" s="11">
        <v>1040.8896353687078</v>
      </c>
      <c r="AI217" s="11">
        <v>1017.7179060979061</v>
      </c>
      <c r="AJ217" s="11">
        <v>997.25455592202525</v>
      </c>
      <c r="AK217" s="11">
        <v>982.77615987013087</v>
      </c>
      <c r="AL217" s="11">
        <v>957.42676324112927</v>
      </c>
      <c r="AM217" s="11">
        <v>946.79211826647531</v>
      </c>
      <c r="AN217" s="11">
        <v>930.56403356782926</v>
      </c>
      <c r="AO217" s="11">
        <v>912.52644156753581</v>
      </c>
      <c r="AP217" s="11">
        <v>897.68281702903994</v>
      </c>
      <c r="AQ217" s="11">
        <v>893.73265827825469</v>
      </c>
      <c r="AR217" s="11">
        <v>886.7426704711412</v>
      </c>
      <c r="AS217" s="11">
        <v>870.92184801130804</v>
      </c>
      <c r="AT217" s="11">
        <v>866.45368793926161</v>
      </c>
      <c r="AU217" s="11">
        <v>864.97161937251121</v>
      </c>
      <c r="AV217" s="11">
        <v>847.98673483558764</v>
      </c>
      <c r="AW217" s="11">
        <v>829.27623264072326</v>
      </c>
      <c r="AX217" s="11">
        <v>813.44992590010236</v>
      </c>
      <c r="AY217" s="11">
        <v>793.39664656738478</v>
      </c>
      <c r="AZ217" s="11">
        <v>767.64652506069615</v>
      </c>
      <c r="BA217" s="11">
        <v>734.76192775691732</v>
      </c>
      <c r="BB217" s="11">
        <v>682.02010768077514</v>
      </c>
      <c r="BC217" s="11">
        <v>612.65112904152897</v>
      </c>
      <c r="BD217" s="11">
        <v>553.97148766944974</v>
      </c>
      <c r="BE217" s="11">
        <v>533.85234297569684</v>
      </c>
      <c r="BF217" s="11">
        <v>506.2973170269106</v>
      </c>
      <c r="BG217" s="11">
        <v>460.2748742505816</v>
      </c>
      <c r="BH217" s="11">
        <v>436.24157906684917</v>
      </c>
      <c r="BI217" s="11">
        <v>412.83997299553067</v>
      </c>
      <c r="BJ217" s="11">
        <v>380.59233374380347</v>
      </c>
      <c r="BK217" s="11">
        <v>296.50133250556485</v>
      </c>
      <c r="BL217" s="11">
        <v>29.445048046572765</v>
      </c>
      <c r="BM217" s="11">
        <v>5.5067062021407764E-11</v>
      </c>
      <c r="BN217" s="11">
        <v>151.97431751957456</v>
      </c>
      <c r="BO217" s="11">
        <v>206.12903831003655</v>
      </c>
      <c r="BP217" s="11">
        <v>336.40825278908278</v>
      </c>
      <c r="BQ217" s="11">
        <v>361.12962862044964</v>
      </c>
      <c r="BR217" s="11">
        <v>462.47874176430389</v>
      </c>
      <c r="BS217" s="11">
        <v>564.97129697975356</v>
      </c>
      <c r="BT217" s="11">
        <v>603.83201460194698</v>
      </c>
      <c r="BU217" s="11">
        <v>636.86834200667693</v>
      </c>
      <c r="BV217" s="11">
        <v>722.68615330604086</v>
      </c>
      <c r="BW217" s="11">
        <v>739.53729308092704</v>
      </c>
      <c r="BX217" s="11">
        <v>839.48990752415273</v>
      </c>
      <c r="BY217" s="11">
        <v>880.4483120284458</v>
      </c>
      <c r="BZ217" s="11">
        <v>980.33529017573846</v>
      </c>
      <c r="CA217" s="11">
        <v>1005.8918267998805</v>
      </c>
      <c r="CB217" s="11">
        <v>1045.5763832819666</v>
      </c>
      <c r="CC217" s="11">
        <v>1102.4661557753004</v>
      </c>
      <c r="CD217" s="11">
        <v>1218.5043515860018</v>
      </c>
      <c r="CE217" s="11">
        <v>1310.8603426596089</v>
      </c>
      <c r="CF217" s="11">
        <v>1403.7146447851858</v>
      </c>
      <c r="CG217" s="11">
        <v>1486.9609260721891</v>
      </c>
      <c r="CH217" s="11">
        <v>1680.9074536856224</v>
      </c>
      <c r="CI217" s="11">
        <v>1757.9625247797387</v>
      </c>
      <c r="CJ217" s="11">
        <v>1949.4170602559063</v>
      </c>
      <c r="CK217" s="11">
        <v>2023.942444192191</v>
      </c>
      <c r="CL217" s="11">
        <v>2113.7534782781277</v>
      </c>
      <c r="CM217" s="11">
        <v>2141.7017005920388</v>
      </c>
      <c r="CN217" s="11">
        <v>2190.0437155694476</v>
      </c>
      <c r="CO217" s="11">
        <v>2248.6548941025903</v>
      </c>
      <c r="CP217" s="11">
        <v>2330.1526471478273</v>
      </c>
      <c r="CQ217" s="11">
        <v>2382.9165227983804</v>
      </c>
      <c r="CR217" s="11">
        <v>2579.3038494999973</v>
      </c>
      <c r="CS217" s="11">
        <v>2757.3262931465088</v>
      </c>
      <c r="CT217" s="11">
        <v>2831.3289502132197</v>
      </c>
      <c r="CU217" s="11">
        <v>2859.3840564989864</v>
      </c>
      <c r="CV217" s="11">
        <v>2900.6826767939592</v>
      </c>
      <c r="CW217" s="11">
        <v>2998.9333362968068</v>
      </c>
      <c r="CX217" s="11">
        <v>3126.5636156922674</v>
      </c>
      <c r="CY217" s="11">
        <v>3187.7086163096919</v>
      </c>
      <c r="CZ217" s="11">
        <v>3244.0847778597899</v>
      </c>
      <c r="DA217" s="11">
        <v>3293.9753584572622</v>
      </c>
      <c r="DB217" s="11">
        <v>3342.3102258765985</v>
      </c>
      <c r="DC217" s="11">
        <v>3391.2962982748563</v>
      </c>
      <c r="DD217" s="11">
        <v>3481.0462500333329</v>
      </c>
      <c r="DE217" s="11">
        <v>3491.4530475504039</v>
      </c>
      <c r="DF217" s="11">
        <v>3519.8540721340128</v>
      </c>
      <c r="DG217" s="11">
        <v>3527.7452279949821</v>
      </c>
      <c r="DH217" s="11">
        <v>3565.8195740513661</v>
      </c>
      <c r="DI217" s="11">
        <v>3595.5357875961836</v>
      </c>
      <c r="DJ217" s="11">
        <v>3638.5217741788542</v>
      </c>
      <c r="DK217" s="11">
        <v>3687.2630722411191</v>
      </c>
      <c r="DL217" s="11">
        <v>4023.7563979373535</v>
      </c>
      <c r="DM217" s="11">
        <v>4144.5316069066912</v>
      </c>
      <c r="DN217" s="11">
        <v>4226.3211736740504</v>
      </c>
      <c r="DO217" s="11">
        <v>4316.8923522603691</v>
      </c>
      <c r="DP217" s="11">
        <v>4348.3436800098953</v>
      </c>
      <c r="DQ217" s="11">
        <v>4430.2454748413447</v>
      </c>
      <c r="DR217" s="11">
        <v>4445.5829626219511</v>
      </c>
      <c r="DS217" s="11">
        <v>4456.1525931568976</v>
      </c>
      <c r="DT217" s="11">
        <v>4467.0350586322875</v>
      </c>
      <c r="DU217" s="11">
        <v>4479.5448377442453</v>
      </c>
      <c r="DV217" s="11">
        <v>4481.2843022970865</v>
      </c>
      <c r="DW217" s="11">
        <v>4479.1140225854806</v>
      </c>
      <c r="DX217" s="11">
        <v>4413.7693324230831</v>
      </c>
      <c r="DY217" s="11">
        <v>4506.0116792942526</v>
      </c>
      <c r="DZ217" s="11">
        <v>4508.009438095004</v>
      </c>
      <c r="EA217" s="11">
        <v>4534.0180977207829</v>
      </c>
      <c r="EB217" s="11">
        <v>4670.5538018059842</v>
      </c>
      <c r="EC217" s="11">
        <v>4703.6669095186535</v>
      </c>
      <c r="ED217" s="11">
        <v>4890.2773152198379</v>
      </c>
      <c r="EE217" s="11">
        <v>4958.2670300970312</v>
      </c>
      <c r="EF217" s="11">
        <v>5179.3926845986662</v>
      </c>
      <c r="EG217" s="11">
        <v>5351.272267669232</v>
      </c>
      <c r="EH217" s="11">
        <v>5499.547855442288</v>
      </c>
      <c r="EI217" s="11">
        <v>5616.401519936253</v>
      </c>
      <c r="EJ217" s="11">
        <v>5679.7309433654464</v>
      </c>
      <c r="EK217" s="11">
        <v>5726.3457376212818</v>
      </c>
      <c r="EL217" s="11">
        <v>5801.1160376323687</v>
      </c>
      <c r="EM217" s="11">
        <v>5806.4030867724532</v>
      </c>
      <c r="EN217" s="11">
        <v>5886.4641119147118</v>
      </c>
      <c r="EO217" s="11">
        <v>5976.4998518180373</v>
      </c>
      <c r="EP217" s="11">
        <v>6021.3745901609964</v>
      </c>
      <c r="EQ217" s="11">
        <v>6161.0415595497107</v>
      </c>
      <c r="ER217" s="11">
        <v>6235.8116819742982</v>
      </c>
      <c r="ES217" s="11">
        <v>6373.2022558028284</v>
      </c>
      <c r="ET217" s="11">
        <v>6437.7841484001774</v>
      </c>
      <c r="EU217" s="11">
        <v>6514.060690062186</v>
      </c>
      <c r="EV217" s="11">
        <v>6577.5441789482684</v>
      </c>
      <c r="EW217" s="11">
        <v>6648.2424142054961</v>
      </c>
      <c r="EX217" s="11">
        <v>6897.066142945976</v>
      </c>
      <c r="EY217" s="11">
        <v>6979.7253617802544</v>
      </c>
      <c r="EZ217" s="11">
        <v>7151.7459330596084</v>
      </c>
      <c r="FA217" s="11">
        <v>7318.7322268250236</v>
      </c>
      <c r="FB217" s="11">
        <v>7401.7948603241402</v>
      </c>
      <c r="FC217" s="11">
        <v>7443.3677041638484</v>
      </c>
      <c r="FD217" s="11">
        <v>7498.1554523879286</v>
      </c>
      <c r="FE217" s="11">
        <v>7622.2530358798458</v>
      </c>
      <c r="FF217" s="11">
        <v>7795.0274204665729</v>
      </c>
      <c r="FG217" s="11">
        <v>7819.8166951923904</v>
      </c>
      <c r="FH217" s="11">
        <v>7863.8581732958928</v>
      </c>
      <c r="FI217" s="11">
        <v>7945.292815328844</v>
      </c>
      <c r="FJ217" s="11">
        <v>7990.1568472158733</v>
      </c>
      <c r="FK217" s="11">
        <v>8007.8754631556885</v>
      </c>
      <c r="FL217" s="11">
        <v>8023.218059110076</v>
      </c>
      <c r="FM217" s="11">
        <v>8028.7716878393785</v>
      </c>
      <c r="FN217" s="11">
        <v>8061.4158768028137</v>
      </c>
      <c r="FO217" s="11">
        <v>8082.4436607441257</v>
      </c>
      <c r="FP217" s="11">
        <v>8106.6195860891758</v>
      </c>
      <c r="FQ217" s="11">
        <v>8132.1120806044019</v>
      </c>
      <c r="FR217" s="11">
        <v>8143.0282573116365</v>
      </c>
      <c r="FS217" s="11">
        <v>8187.1978045172846</v>
      </c>
      <c r="FT217" s="11">
        <v>8259.0092019552612</v>
      </c>
      <c r="FU217" s="11">
        <v>8362.5457142420782</v>
      </c>
      <c r="FV217" s="11">
        <v>8502.3002177438884</v>
      </c>
      <c r="FW217" s="11">
        <v>8547.0010386954236</v>
      </c>
      <c r="FX217" s="11">
        <v>8565.5332794430087</v>
      </c>
      <c r="FY217" s="11">
        <v>8586.3935002615071</v>
      </c>
      <c r="FZ217" s="11">
        <v>8604.4740269753438</v>
      </c>
      <c r="GA217" s="11">
        <v>8632.5679884662059</v>
      </c>
      <c r="GB217" s="11">
        <v>8654.6203470111996</v>
      </c>
      <c r="GC217" s="11">
        <v>8685.9792555791464</v>
      </c>
      <c r="GD217" s="11">
        <v>8720.0222583510931</v>
      </c>
      <c r="GE217" s="11">
        <v>8744.7976685189733</v>
      </c>
      <c r="GF217" s="11">
        <v>8765.431256613947</v>
      </c>
      <c r="GG217" s="11">
        <v>8778.4051660596488</v>
      </c>
      <c r="GH217" s="11">
        <v>8791.4399900763892</v>
      </c>
      <c r="GI217" s="11">
        <v>8794.801611595698</v>
      </c>
      <c r="GJ217" s="11">
        <v>8804.0927990747859</v>
      </c>
      <c r="GK217" s="11">
        <v>8808.5046620216453</v>
      </c>
      <c r="GL217" s="11">
        <v>8822.9062139523612</v>
      </c>
      <c r="GM217" s="11">
        <v>8807.4955647601455</v>
      </c>
      <c r="GN217" s="11">
        <v>8816.0088257789721</v>
      </c>
      <c r="GO217" s="11">
        <v>8823.0927670731853</v>
      </c>
      <c r="GP217" s="11">
        <v>8832.3345700888567</v>
      </c>
      <c r="GQ217" s="11">
        <v>8888.5843897818886</v>
      </c>
      <c r="GR217" s="11">
        <v>9005.6529372135719</v>
      </c>
      <c r="GS217" s="11">
        <v>9153.5348488851487</v>
      </c>
      <c r="GT217" s="11">
        <v>9216.9331352172157</v>
      </c>
      <c r="GU217" s="11">
        <v>9236.0021295788647</v>
      </c>
      <c r="GV217" s="11">
        <v>9261.2527133066997</v>
      </c>
      <c r="GW217" s="11">
        <v>9288.0494838581126</v>
      </c>
      <c r="GX217" s="11">
        <v>9315.6452929236984</v>
      </c>
      <c r="GY217" s="11">
        <v>9333.4467558545402</v>
      </c>
      <c r="GZ217" s="11">
        <v>9475.7856115475388</v>
      </c>
      <c r="HA217" s="11">
        <v>9496.2789528423018</v>
      </c>
      <c r="HB217" s="11">
        <v>9511.7328175453331</v>
      </c>
      <c r="HC217" s="11">
        <v>9528.0708969930347</v>
      </c>
      <c r="HD217" s="11">
        <v>9540.1494547342281</v>
      </c>
      <c r="HE217" s="11">
        <v>9547.9368747647331</v>
      </c>
      <c r="HF217" s="11">
        <v>9538.0686286589698</v>
      </c>
      <c r="HG217" s="11">
        <v>9581.7543954569464</v>
      </c>
      <c r="HH217" s="11">
        <v>9585.4511492225138</v>
      </c>
      <c r="HI217" s="11">
        <v>9610.2105718677431</v>
      </c>
      <c r="HJ217" s="11">
        <v>9617.6433497964736</v>
      </c>
      <c r="HK217" s="11">
        <v>9606.3992410943683</v>
      </c>
      <c r="HL217" s="11">
        <v>9596.4314890338283</v>
      </c>
      <c r="HM217" s="11">
        <v>9547.0463549658507</v>
      </c>
      <c r="HN217" s="11">
        <v>9481.2416999063244</v>
      </c>
      <c r="HO217" s="11">
        <v>9430.7434828543956</v>
      </c>
      <c r="HP217" s="11">
        <v>9442.8528438619232</v>
      </c>
      <c r="HQ217" s="11">
        <v>9431.6422691643784</v>
      </c>
      <c r="HR217" s="11">
        <v>9334.039161758481</v>
      </c>
      <c r="HS217" s="11">
        <v>9336.4375359322439</v>
      </c>
      <c r="HT217" s="11">
        <v>9340.5645977632685</v>
      </c>
      <c r="HU217" s="11">
        <v>9299.7765191003618</v>
      </c>
      <c r="HV217" s="11">
        <v>9298.4570109879587</v>
      </c>
      <c r="HW217" s="11">
        <v>9301.6724893035644</v>
      </c>
      <c r="HX217" s="11">
        <v>9309.7485160029864</v>
      </c>
      <c r="HY217" s="11">
        <v>9319.9324493087242</v>
      </c>
      <c r="HZ217" s="11">
        <v>9327.3044512933193</v>
      </c>
      <c r="IA217" s="11">
        <v>9431.4503483820208</v>
      </c>
      <c r="IB217" s="11">
        <v>9549.1700729519926</v>
      </c>
      <c r="IC217" s="11">
        <v>9587.7418133212122</v>
      </c>
      <c r="ID217" s="11">
        <v>9626.7991569561673</v>
      </c>
      <c r="IE217" s="11">
        <v>9661.3409248818516</v>
      </c>
      <c r="IF217" s="11">
        <v>9692.1680233426268</v>
      </c>
      <c r="IG217" s="11">
        <v>9802.6782286423968</v>
      </c>
      <c r="IH217" s="11">
        <v>9831.2859082580071</v>
      </c>
      <c r="II217" s="11">
        <v>9870.4165753515899</v>
      </c>
      <c r="IJ217" s="11">
        <v>9905.0387816985076</v>
      </c>
      <c r="IK217" s="11">
        <v>9955.0035563225429</v>
      </c>
      <c r="IL217" s="11">
        <v>9993.1541572480983</v>
      </c>
      <c r="IM217" s="11">
        <v>10035.10489800144</v>
      </c>
      <c r="IN217" s="11">
        <v>10097.632982089261</v>
      </c>
      <c r="IO217" s="11">
        <v>10233.919695514762</v>
      </c>
      <c r="IP217" s="11">
        <v>10265.804747931774</v>
      </c>
      <c r="IQ217" s="11">
        <v>10265.365920051407</v>
      </c>
      <c r="IR217" s="11">
        <v>10315.719166920911</v>
      </c>
      <c r="IS217" s="11">
        <v>10379.714176810146</v>
      </c>
      <c r="IT217" s="11">
        <v>10417.430911184651</v>
      </c>
      <c r="IU217" s="11">
        <v>10439.331820396865</v>
      </c>
      <c r="IV217" s="11">
        <v>10456.126083068724</v>
      </c>
      <c r="IW217" s="11">
        <v>10461.74727830783</v>
      </c>
      <c r="IX217" s="11">
        <v>10471.742873802958</v>
      </c>
      <c r="IY217" s="11">
        <v>10491.935261893104</v>
      </c>
      <c r="IZ217" s="11">
        <v>10531.417138610728</v>
      </c>
      <c r="JA217" s="11">
        <v>10579.517555082801</v>
      </c>
      <c r="JB217" s="11">
        <v>10669.728760147642</v>
      </c>
      <c r="JC217" s="11">
        <v>10778.365183999518</v>
      </c>
      <c r="JD217" s="11">
        <v>10859.365761212488</v>
      </c>
      <c r="JE217" s="11">
        <v>10879.213115520351</v>
      </c>
      <c r="JF217" s="11">
        <v>10894.018834701601</v>
      </c>
      <c r="JG217" s="11">
        <v>10892.882413562209</v>
      </c>
      <c r="JH217" s="11">
        <v>10976.73589195205</v>
      </c>
      <c r="JI217" s="11">
        <v>11028.466150553553</v>
      </c>
      <c r="JJ217" s="11">
        <v>11037.823432129431</v>
      </c>
      <c r="JK217" s="11">
        <v>11006.490388641652</v>
      </c>
      <c r="JL217" s="11">
        <v>11052.694156338701</v>
      </c>
      <c r="JM217" s="11">
        <v>11049.748486649873</v>
      </c>
      <c r="JN217" s="11">
        <v>11001.486492514961</v>
      </c>
      <c r="JO217" s="11">
        <v>11119.70112329127</v>
      </c>
      <c r="JP217" s="11">
        <v>11219.319471623763</v>
      </c>
      <c r="JQ217" s="11">
        <v>11236.853308851525</v>
      </c>
      <c r="JR217" s="11">
        <v>11283.274451717351</v>
      </c>
      <c r="JS217" s="11">
        <v>11314.25061686868</v>
      </c>
      <c r="JT217" s="11">
        <v>11436.728294271625</v>
      </c>
      <c r="JU217" s="11">
        <v>11494.791833195646</v>
      </c>
      <c r="JV217" s="11">
        <v>11470.147037818051</v>
      </c>
      <c r="JW217" s="11">
        <v>11417.092900091771</v>
      </c>
      <c r="JX217" s="11">
        <v>11419.955889337845</v>
      </c>
      <c r="JY217" s="11">
        <v>11414.916517515665</v>
      </c>
      <c r="JZ217" s="11">
        <v>11404.184085699344</v>
      </c>
      <c r="KA217" s="11">
        <v>11397.024838168709</v>
      </c>
      <c r="KB217" s="11">
        <v>11392.334845974528</v>
      </c>
      <c r="KC217" s="11">
        <v>11379.08585001563</v>
      </c>
      <c r="KD217" s="11">
        <v>11364.020924560953</v>
      </c>
      <c r="KE217" s="11">
        <v>11360.886151930903</v>
      </c>
      <c r="KF217" s="11">
        <v>11369.182626819995</v>
      </c>
      <c r="KG217" s="11">
        <v>11370.107828013817</v>
      </c>
      <c r="KH217" s="11">
        <v>11383.889425415933</v>
      </c>
      <c r="KI217" s="11">
        <v>11382.228939634528</v>
      </c>
      <c r="KJ217" s="11">
        <v>11401.038840242167</v>
      </c>
      <c r="KK217" s="11">
        <v>11403.18926427145</v>
      </c>
      <c r="KL217" s="23"/>
      <c r="KM217" s="11">
        <f>SMALL(Tabela2[[#This Row],[1]:[285]],1)</f>
        <v>5.5067062021407764E-11</v>
      </c>
      <c r="KN217" s="11">
        <f>MATCH(Tabela2[[#This Row],[1° menor]],Tabela2[[#This Row],[1]:[285]],0)</f>
        <v>52</v>
      </c>
      <c r="KO21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0.16231997319439737</v>
      </c>
      <c r="KP217" s="11">
        <f>VLOOKUP(Tabela2[[#This Row],[Shape]],shape!A:D,4,0)+VLOOKUP(Tabela2[[#This Row],[Shape]]+1,shape!A:E,5,0)*Tabela2[[#This Row],[% avanc]]</f>
        <v>864.52224506206994</v>
      </c>
      <c r="KQ217" s="15">
        <f>Tabela2[[#This Row],[8686,881807]]/Tabela2[[#Headers],[8686,881807]]</f>
        <v>9.9520433714825829E-2</v>
      </c>
      <c r="KR217" s="11">
        <f>Tabela2[[#This Row],[8686,881807]]-KP216</f>
        <v>204.54204904603557</v>
      </c>
      <c r="KS217" s="11">
        <f>(Tabela2[[#This Row],[hora bus]]-H216)*86400</f>
        <v>35.000000009313226</v>
      </c>
      <c r="KT217" s="11">
        <f>Tabela2[[#This Row],[desloc]]/Tabela2[[#This Row],[seconds]]</f>
        <v>5.844058542617387</v>
      </c>
      <c r="KU217" s="11">
        <f>Tabela2[[#This Row],[spd m/s]]*3.6</f>
        <v>21.038610753422592</v>
      </c>
      <c r="KV217" s="23"/>
      <c r="KW217" s="22">
        <f t="shared" si="54"/>
        <v>0</v>
      </c>
      <c r="KX217" s="23">
        <f t="shared" si="55"/>
        <v>0</v>
      </c>
      <c r="KY217" s="23">
        <f t="shared" si="56"/>
        <v>0</v>
      </c>
      <c r="KZ217" s="23">
        <f t="shared" si="57"/>
        <v>0</v>
      </c>
      <c r="LA217" s="23">
        <f t="shared" si="58"/>
        <v>0</v>
      </c>
      <c r="LB217" s="23">
        <f t="shared" si="59"/>
        <v>0</v>
      </c>
      <c r="LC217" s="23">
        <f t="shared" si="60"/>
        <v>0</v>
      </c>
      <c r="LD217" s="23">
        <f t="shared" si="61"/>
        <v>0</v>
      </c>
      <c r="LE217" s="23">
        <f t="shared" si="62"/>
        <v>864.52224506206994</v>
      </c>
      <c r="LF217" s="22">
        <f t="shared" si="71"/>
        <v>0</v>
      </c>
      <c r="LG217" s="23">
        <f t="shared" si="63"/>
        <v>0</v>
      </c>
      <c r="LH217" s="23">
        <f t="shared" si="64"/>
        <v>0</v>
      </c>
      <c r="LI217" s="23">
        <f t="shared" si="65"/>
        <v>864.52224506206994</v>
      </c>
      <c r="LJ217" s="23">
        <f t="shared" si="66"/>
        <v>8581.6037309236508</v>
      </c>
      <c r="LK217" s="23">
        <f t="shared" si="67"/>
        <v>0</v>
      </c>
      <c r="LL217" s="23">
        <f t="shared" si="68"/>
        <v>32</v>
      </c>
      <c r="LM217" s="23">
        <f t="shared" si="69"/>
        <v>0</v>
      </c>
      <c r="LN217" s="23">
        <f t="shared" si="70"/>
        <v>0</v>
      </c>
    </row>
    <row r="218" spans="1:326" x14ac:dyDescent="0.25">
      <c r="A218" s="22">
        <v>308</v>
      </c>
      <c r="B218" s="22">
        <v>1</v>
      </c>
      <c r="C218" s="23" t="s">
        <v>1618</v>
      </c>
      <c r="D218" s="22">
        <v>332</v>
      </c>
      <c r="E218" s="24">
        <v>0.98263888888888884</v>
      </c>
      <c r="F218" s="23" t="s">
        <v>721</v>
      </c>
      <c r="G218" s="23" t="b">
        <v>1</v>
      </c>
      <c r="H218" s="25">
        <v>43538.982974537037</v>
      </c>
      <c r="I218" s="26" t="s">
        <v>368</v>
      </c>
      <c r="J218" s="23" t="s">
        <v>369</v>
      </c>
      <c r="K218" s="11">
        <f>IF(AND(Tabela2[[#This Row],[hora bus]]=H217,Tabela2[[#This Row],[lat bus]]=I217,Tabela2[[#This Row],[lon bus]]=J217),1,0)</f>
        <v>0</v>
      </c>
      <c r="L218" s="23"/>
      <c r="M218" s="11">
        <v>484</v>
      </c>
      <c r="N218" s="11">
        <v>1945.1938140102664</v>
      </c>
      <c r="O218" s="11">
        <v>1941.8525460549124</v>
      </c>
      <c r="P218" s="11">
        <v>1936.2323991437277</v>
      </c>
      <c r="Q218" s="11">
        <v>1886.3214998457486</v>
      </c>
      <c r="R218" s="11">
        <v>1807.3526667891329</v>
      </c>
      <c r="S218" s="11">
        <v>1789.0479632988349</v>
      </c>
      <c r="T218" s="11">
        <v>1772.2417558483626</v>
      </c>
      <c r="U218" s="11">
        <v>1764.0873033259725</v>
      </c>
      <c r="V218" s="11">
        <v>1752.6257279167096</v>
      </c>
      <c r="W218" s="11">
        <v>1746.9577469155852</v>
      </c>
      <c r="X218" s="11">
        <v>1742.3917963067172</v>
      </c>
      <c r="Y218" s="11">
        <v>1728.5494242970021</v>
      </c>
      <c r="Z218" s="11">
        <v>1725.3929698614941</v>
      </c>
      <c r="AA218" s="11">
        <v>1713.6292423638297</v>
      </c>
      <c r="AB218" s="11">
        <v>1710.8968401206027</v>
      </c>
      <c r="AC218" s="11">
        <v>1699.8231741788538</v>
      </c>
      <c r="AD218" s="11">
        <v>1679.0879610137201</v>
      </c>
      <c r="AE218" s="11">
        <v>1670.9008058554248</v>
      </c>
      <c r="AF218" s="11">
        <v>1597.6995792301375</v>
      </c>
      <c r="AG218" s="11">
        <v>1557.6088652423634</v>
      </c>
      <c r="AH218" s="11">
        <v>1526.0153927597037</v>
      </c>
      <c r="AI218" s="11">
        <v>1502.4101490229546</v>
      </c>
      <c r="AJ218" s="11">
        <v>1481.5340019073901</v>
      </c>
      <c r="AK218" s="11">
        <v>1466.6895363240051</v>
      </c>
      <c r="AL218" s="11">
        <v>1440.885306166914</v>
      </c>
      <c r="AM218" s="11">
        <v>1429.8619664942653</v>
      </c>
      <c r="AN218" s="11">
        <v>1413.6660257990472</v>
      </c>
      <c r="AO218" s="11">
        <v>1396.1724663415048</v>
      </c>
      <c r="AP218" s="11">
        <v>1382.2298461077264</v>
      </c>
      <c r="AQ218" s="11">
        <v>1378.9595215787438</v>
      </c>
      <c r="AR218" s="11">
        <v>1372.4066634313722</v>
      </c>
      <c r="AS218" s="11">
        <v>1357.2660238559329</v>
      </c>
      <c r="AT218" s="11">
        <v>1353.4738657563414</v>
      </c>
      <c r="AU218" s="11">
        <v>1352.3261609227975</v>
      </c>
      <c r="AV218" s="11">
        <v>1335.7322365645275</v>
      </c>
      <c r="AW218" s="11">
        <v>1317.4835792176427</v>
      </c>
      <c r="AX218" s="11">
        <v>1301.843445718217</v>
      </c>
      <c r="AY218" s="11">
        <v>1281.7595937239912</v>
      </c>
      <c r="AZ218" s="11">
        <v>1255.9023815545236</v>
      </c>
      <c r="BA218" s="11">
        <v>1222.9044740056706</v>
      </c>
      <c r="BB218" s="11">
        <v>1170.1245958991638</v>
      </c>
      <c r="BC218" s="11">
        <v>1100.8978012130594</v>
      </c>
      <c r="BD218" s="11">
        <v>1042.1169571684054</v>
      </c>
      <c r="BE218" s="11">
        <v>1021.7550805307102</v>
      </c>
      <c r="BF218" s="11">
        <v>994.26425169884146</v>
      </c>
      <c r="BG218" s="11">
        <v>948.42034741046916</v>
      </c>
      <c r="BH218" s="11">
        <v>924.55398089931089</v>
      </c>
      <c r="BI218" s="11">
        <v>901.22711992481698</v>
      </c>
      <c r="BJ218" s="11">
        <v>869.00422163386565</v>
      </c>
      <c r="BK218" s="11">
        <v>784.91731179721319</v>
      </c>
      <c r="BL218" s="11">
        <v>517.85406094886253</v>
      </c>
      <c r="BM218" s="11">
        <v>336.50091596284375</v>
      </c>
      <c r="BN218" s="11">
        <v>282.43880897153025</v>
      </c>
      <c r="BO218" s="11">
        <v>152.24366415360316</v>
      </c>
      <c r="BP218" s="11">
        <v>127.49325058887702</v>
      </c>
      <c r="BQ218" s="11">
        <v>25.828270986312035</v>
      </c>
      <c r="BR218" s="11">
        <v>3.701927653310122E-12</v>
      </c>
      <c r="BS218" s="11">
        <v>77.334354468187072</v>
      </c>
      <c r="BT218" s="11">
        <v>117.96205284465614</v>
      </c>
      <c r="BU218" s="11">
        <v>151.50993005267338</v>
      </c>
      <c r="BV218" s="11">
        <v>241.86180459020696</v>
      </c>
      <c r="BW218" s="11">
        <v>260.56005154999707</v>
      </c>
      <c r="BX218" s="11">
        <v>366.91223519610236</v>
      </c>
      <c r="BY218" s="11">
        <v>434.55257334681619</v>
      </c>
      <c r="BZ218" s="11">
        <v>556.07273771431574</v>
      </c>
      <c r="CA218" s="11">
        <v>588.67190240347361</v>
      </c>
      <c r="CB218" s="11">
        <v>633.09372202177849</v>
      </c>
      <c r="CC218" s="11">
        <v>695.69598360153816</v>
      </c>
      <c r="CD218" s="11">
        <v>816.66017588228908</v>
      </c>
      <c r="CE218" s="11">
        <v>910.78769343932254</v>
      </c>
      <c r="CF218" s="11">
        <v>1003.6768890807215</v>
      </c>
      <c r="CG218" s="11">
        <v>1087.0015296339884</v>
      </c>
      <c r="CH218" s="11">
        <v>1281.2629643192504</v>
      </c>
      <c r="CI218" s="11">
        <v>1358.5767233811343</v>
      </c>
      <c r="CJ218" s="11">
        <v>1550.0344696075751</v>
      </c>
      <c r="CK218" s="11">
        <v>1624.970613574535</v>
      </c>
      <c r="CL218" s="11">
        <v>1715.2271190413014</v>
      </c>
      <c r="CM218" s="11">
        <v>1743.1175976151881</v>
      </c>
      <c r="CN218" s="11">
        <v>1791.4874106514235</v>
      </c>
      <c r="CO218" s="11">
        <v>1850.4848272319773</v>
      </c>
      <c r="CP218" s="11">
        <v>1932.1870632561368</v>
      </c>
      <c r="CQ218" s="11">
        <v>1984.7069286920791</v>
      </c>
      <c r="CR218" s="11">
        <v>2180.8608781159137</v>
      </c>
      <c r="CS218" s="11">
        <v>2359.0252576796847</v>
      </c>
      <c r="CT218" s="11">
        <v>2433.2937947396326</v>
      </c>
      <c r="CU218" s="11">
        <v>2461.5368309089918</v>
      </c>
      <c r="CV218" s="11">
        <v>2502.9455782702862</v>
      </c>
      <c r="CW218" s="11">
        <v>2601.254372260707</v>
      </c>
      <c r="CX218" s="11">
        <v>2728.9840350293589</v>
      </c>
      <c r="CY218" s="11">
        <v>2790.2905949206661</v>
      </c>
      <c r="CZ218" s="11">
        <v>2847.2485399838865</v>
      </c>
      <c r="DA218" s="11">
        <v>2898.1558018386518</v>
      </c>
      <c r="DB218" s="11">
        <v>2948.1861939289111</v>
      </c>
      <c r="DC218" s="11">
        <v>3000.2167975580642</v>
      </c>
      <c r="DD218" s="11">
        <v>3092.1201972246713</v>
      </c>
      <c r="DE218" s="11">
        <v>3103.3549304154826</v>
      </c>
      <c r="DF218" s="11">
        <v>3132.7488840728838</v>
      </c>
      <c r="DG218" s="11">
        <v>3142.5274794395241</v>
      </c>
      <c r="DH218" s="11">
        <v>3184.023896306473</v>
      </c>
      <c r="DI218" s="11">
        <v>3217.7920354619678</v>
      </c>
      <c r="DJ218" s="11">
        <v>3260.1736166876722</v>
      </c>
      <c r="DK218" s="11">
        <v>3296.8472718365233</v>
      </c>
      <c r="DL218" s="11">
        <v>3621.4913386916501</v>
      </c>
      <c r="DM218" s="11">
        <v>3738.4510207512399</v>
      </c>
      <c r="DN218" s="11">
        <v>3817.8605295393099</v>
      </c>
      <c r="DO218" s="11">
        <v>3906.8628303687451</v>
      </c>
      <c r="DP218" s="11">
        <v>3936.6377245600388</v>
      </c>
      <c r="DQ218" s="11">
        <v>4017.2292944918463</v>
      </c>
      <c r="DR218" s="11">
        <v>4032.3075526956477</v>
      </c>
      <c r="DS218" s="11">
        <v>4042.6596263919951</v>
      </c>
      <c r="DT218" s="11">
        <v>4053.7966399304555</v>
      </c>
      <c r="DU218" s="11">
        <v>4067.0051879911512</v>
      </c>
      <c r="DV218" s="11">
        <v>4069.5566760916004</v>
      </c>
      <c r="DW218" s="11">
        <v>4068.364528540219</v>
      </c>
      <c r="DX218" s="11">
        <v>4008.9366259895019</v>
      </c>
      <c r="DY218" s="11">
        <v>4107.5133025527348</v>
      </c>
      <c r="DZ218" s="11">
        <v>4111.8681932566624</v>
      </c>
      <c r="EA218" s="11">
        <v>4137.8534766728562</v>
      </c>
      <c r="EB218" s="11">
        <v>4272.7963245522542</v>
      </c>
      <c r="EC218" s="11">
        <v>4305.1498096940759</v>
      </c>
      <c r="ED218" s="11">
        <v>4490.8836577087441</v>
      </c>
      <c r="EE218" s="11">
        <v>4561.4251294426322</v>
      </c>
      <c r="EF218" s="11">
        <v>4787.3501723860199</v>
      </c>
      <c r="EG218" s="11">
        <v>4962.8455324775432</v>
      </c>
      <c r="EH218" s="11">
        <v>5113.7287969193467</v>
      </c>
      <c r="EI218" s="11">
        <v>5231.9088199188409</v>
      </c>
      <c r="EJ218" s="11">
        <v>5295.5658490854594</v>
      </c>
      <c r="EK218" s="11">
        <v>5343.6565802292262</v>
      </c>
      <c r="EL218" s="11">
        <v>5420.084493481183</v>
      </c>
      <c r="EM218" s="11">
        <v>5426.7183605828832</v>
      </c>
      <c r="EN218" s="11">
        <v>5508.2124241209704</v>
      </c>
      <c r="EO218" s="11">
        <v>5598.3881851789274</v>
      </c>
      <c r="EP218" s="11">
        <v>5642.497539690381</v>
      </c>
      <c r="EQ218" s="11">
        <v>5781.1033876500696</v>
      </c>
      <c r="ER218" s="11">
        <v>5854.8138342592629</v>
      </c>
      <c r="ES218" s="11">
        <v>5991.3292744131995</v>
      </c>
      <c r="ET218" s="11">
        <v>6055.4277954937625</v>
      </c>
      <c r="EU218" s="11">
        <v>6131.1838448640628</v>
      </c>
      <c r="EV218" s="11">
        <v>6194.1081893318924</v>
      </c>
      <c r="EW218" s="11">
        <v>6263.63959400365</v>
      </c>
      <c r="EX218" s="11">
        <v>6511.3046533960423</v>
      </c>
      <c r="EY218" s="11">
        <v>6593.1145301344413</v>
      </c>
      <c r="EZ218" s="11">
        <v>6764.07623389742</v>
      </c>
      <c r="FA218" s="11">
        <v>6930.6392129917167</v>
      </c>
      <c r="FB218" s="11">
        <v>7013.824405488821</v>
      </c>
      <c r="FC218" s="11">
        <v>7055.5170590077469</v>
      </c>
      <c r="FD218" s="11">
        <v>7110.5537323932922</v>
      </c>
      <c r="FE218" s="11">
        <v>7235.1806549159664</v>
      </c>
      <c r="FF218" s="11">
        <v>7408.3341756763211</v>
      </c>
      <c r="FG218" s="11">
        <v>7433.2094914892341</v>
      </c>
      <c r="FH218" s="11">
        <v>7477.5731865938815</v>
      </c>
      <c r="FI218" s="11">
        <v>7559.1526895241359</v>
      </c>
      <c r="FJ218" s="11">
        <v>7603.7416314140319</v>
      </c>
      <c r="FK218" s="11">
        <v>7621.1133955065452</v>
      </c>
      <c r="FL218" s="11">
        <v>7636.0925460759572</v>
      </c>
      <c r="FM218" s="11">
        <v>7640.8108014766922</v>
      </c>
      <c r="FN218" s="11">
        <v>7672.4449293390271</v>
      </c>
      <c r="FO218" s="11">
        <v>7692.8022193825464</v>
      </c>
      <c r="FP218" s="11">
        <v>7716.3691828887504</v>
      </c>
      <c r="FQ218" s="11">
        <v>7741.4331055452021</v>
      </c>
      <c r="FR218" s="11">
        <v>7751.7698288780457</v>
      </c>
      <c r="FS218" s="11">
        <v>7795.1793685661969</v>
      </c>
      <c r="FT218" s="11">
        <v>7866.544497960298</v>
      </c>
      <c r="FU218" s="11">
        <v>7970.2907570932721</v>
      </c>
      <c r="FV218" s="11">
        <v>8110.9537764737479</v>
      </c>
      <c r="FW218" s="11">
        <v>8156.6296852346022</v>
      </c>
      <c r="FX218" s="11">
        <v>8175.9549288320959</v>
      </c>
      <c r="FY218" s="11">
        <v>8197.4893777355628</v>
      </c>
      <c r="FZ218" s="11">
        <v>8216.0982608358372</v>
      </c>
      <c r="GA218" s="11">
        <v>8244.5436018079308</v>
      </c>
      <c r="GB218" s="11">
        <v>8266.7805194135635</v>
      </c>
      <c r="GC218" s="11">
        <v>8298.1849779949844</v>
      </c>
      <c r="GD218" s="11">
        <v>8332.1698004879563</v>
      </c>
      <c r="GE218" s="11">
        <v>8356.8915169096708</v>
      </c>
      <c r="GF218" s="11">
        <v>8377.4813400940257</v>
      </c>
      <c r="GG218" s="11">
        <v>8390.5568175353546</v>
      </c>
      <c r="GH218" s="11">
        <v>8403.7506733861665</v>
      </c>
      <c r="GI218" s="11">
        <v>8407.3670603836854</v>
      </c>
      <c r="GJ218" s="11">
        <v>8417.212431885644</v>
      </c>
      <c r="GK218" s="11">
        <v>8422.4543858714896</v>
      </c>
      <c r="GL218" s="11">
        <v>8437.3892085025254</v>
      </c>
      <c r="GM218" s="11">
        <v>8422.636273922697</v>
      </c>
      <c r="GN218" s="11">
        <v>8432.1842078626141</v>
      </c>
      <c r="GO218" s="11">
        <v>8440.219542914625</v>
      </c>
      <c r="GP218" s="11">
        <v>8451.1283216816937</v>
      </c>
      <c r="GQ218" s="11">
        <v>8509.9176084311111</v>
      </c>
      <c r="GR218" s="11">
        <v>8629.8131641495729</v>
      </c>
      <c r="GS218" s="11">
        <v>8779.7265500824124</v>
      </c>
      <c r="GT218" s="11">
        <v>8843.9037346146215</v>
      </c>
      <c r="GU218" s="11">
        <v>8863.2321383799244</v>
      </c>
      <c r="GV218" s="11">
        <v>8888.570248267295</v>
      </c>
      <c r="GW218" s="11">
        <v>8915.3243392622444</v>
      </c>
      <c r="GX218" s="11">
        <v>8942.7605648933732</v>
      </c>
      <c r="GY218" s="11">
        <v>8959.22390105659</v>
      </c>
      <c r="GZ218" s="11">
        <v>9100.1556753260738</v>
      </c>
      <c r="HA218" s="11">
        <v>9120.3652494668695</v>
      </c>
      <c r="HB218" s="11">
        <v>9135.6854854425601</v>
      </c>
      <c r="HC218" s="11">
        <v>9151.959232709678</v>
      </c>
      <c r="HD218" s="11">
        <v>9163.9800680631652</v>
      </c>
      <c r="HE218" s="11">
        <v>9171.632734688299</v>
      </c>
      <c r="HF218" s="11">
        <v>9163.660284587515</v>
      </c>
      <c r="HG218" s="11">
        <v>9210.7185038423922</v>
      </c>
      <c r="HH218" s="11">
        <v>9217.2320421141339</v>
      </c>
      <c r="HI218" s="11">
        <v>9244.1711715022411</v>
      </c>
      <c r="HJ218" s="11">
        <v>9252.853149218523</v>
      </c>
      <c r="HK218" s="11">
        <v>9242.9065289743139</v>
      </c>
      <c r="HL218" s="11">
        <v>9234.394874797732</v>
      </c>
      <c r="HM218" s="11">
        <v>9187.0163865713566</v>
      </c>
      <c r="HN218" s="11">
        <v>9124.3398442427497</v>
      </c>
      <c r="HO218" s="11">
        <v>9077.3673628713441</v>
      </c>
      <c r="HP218" s="11">
        <v>9091.591401701673</v>
      </c>
      <c r="HQ218" s="11">
        <v>9081.1726671001343</v>
      </c>
      <c r="HR218" s="11">
        <v>8986.3951497582493</v>
      </c>
      <c r="HS218" s="11">
        <v>8992.1249057618425</v>
      </c>
      <c r="HT218" s="11">
        <v>8997.4404169585523</v>
      </c>
      <c r="HU218" s="11">
        <v>8958.1209671468368</v>
      </c>
      <c r="HV218" s="11">
        <v>8958.7601307979694</v>
      </c>
      <c r="HW218" s="11">
        <v>8963.4251079684582</v>
      </c>
      <c r="HX218" s="11">
        <v>8972.8533859041854</v>
      </c>
      <c r="HY218" s="11">
        <v>8984.5856664814364</v>
      </c>
      <c r="HZ218" s="11">
        <v>8995.2828350945747</v>
      </c>
      <c r="IA218" s="11">
        <v>9104.2798606173583</v>
      </c>
      <c r="IB218" s="11">
        <v>9225.2410982956353</v>
      </c>
      <c r="IC218" s="11">
        <v>9265.5072854788505</v>
      </c>
      <c r="ID218" s="11">
        <v>9306.1895529143203</v>
      </c>
      <c r="IE218" s="11">
        <v>9342.3411253874674</v>
      </c>
      <c r="IF218" s="11">
        <v>9375.8433140908928</v>
      </c>
      <c r="IG218" s="11">
        <v>9488.6067487638593</v>
      </c>
      <c r="IH218" s="11">
        <v>9518.0813373156816</v>
      </c>
      <c r="II218" s="11">
        <v>9557.9941462629649</v>
      </c>
      <c r="IJ218" s="11">
        <v>9593.2497996659713</v>
      </c>
      <c r="IK218" s="11">
        <v>9643.5760873751351</v>
      </c>
      <c r="IL218" s="11">
        <v>9681.9191010765371</v>
      </c>
      <c r="IM218" s="11">
        <v>9724.1308147378659</v>
      </c>
      <c r="IN218" s="11">
        <v>9787.1270920174466</v>
      </c>
      <c r="IO218" s="11">
        <v>9923.9211154569348</v>
      </c>
      <c r="IP218" s="11">
        <v>9955.9839900507668</v>
      </c>
      <c r="IQ218" s="11">
        <v>9955.922842420965</v>
      </c>
      <c r="IR218" s="11">
        <v>10007.182141902214</v>
      </c>
      <c r="IS218" s="11">
        <v>10072.005784899211</v>
      </c>
      <c r="IT218" s="11">
        <v>10110.158504134111</v>
      </c>
      <c r="IU218" s="11">
        <v>10132.325207029178</v>
      </c>
      <c r="IV218" s="11">
        <v>10149.28029342433</v>
      </c>
      <c r="IW218" s="11">
        <v>10155.002447819163</v>
      </c>
      <c r="IX218" s="11">
        <v>10165.157417697135</v>
      </c>
      <c r="IY218" s="11">
        <v>10185.621124323221</v>
      </c>
      <c r="IZ218" s="11">
        <v>10225.501115660631</v>
      </c>
      <c r="JA218" s="11">
        <v>10274.194062882614</v>
      </c>
      <c r="JB218" s="11">
        <v>10365.036484940789</v>
      </c>
      <c r="JC218" s="11">
        <v>10473.835087091567</v>
      </c>
      <c r="JD218" s="11">
        <v>10554.582368046875</v>
      </c>
      <c r="JE218" s="11">
        <v>10574.115559129152</v>
      </c>
      <c r="JF218" s="11">
        <v>10588.560396850413</v>
      </c>
      <c r="JG218" s="11">
        <v>10585.680289117696</v>
      </c>
      <c r="JH218" s="11">
        <v>10669.568433705017</v>
      </c>
      <c r="JI218" s="11">
        <v>10723.203956809662</v>
      </c>
      <c r="JJ218" s="11">
        <v>10732.953531910056</v>
      </c>
      <c r="JK218" s="11">
        <v>10703.095732019809</v>
      </c>
      <c r="JL218" s="11">
        <v>10750.797459215097</v>
      </c>
      <c r="JM218" s="11">
        <v>10748.300912599414</v>
      </c>
      <c r="JN218" s="11">
        <v>10703.931406151447</v>
      </c>
      <c r="JO218" s="11">
        <v>10828.056189452842</v>
      </c>
      <c r="JP218" s="11">
        <v>10930.649972424886</v>
      </c>
      <c r="JQ218" s="11">
        <v>10949.8395611413</v>
      </c>
      <c r="JR218" s="11">
        <v>10996.045041325166</v>
      </c>
      <c r="JS218" s="11">
        <v>11023.215537842943</v>
      </c>
      <c r="JT218" s="11">
        <v>11141.790132970915</v>
      </c>
      <c r="JU218" s="11">
        <v>11198.504649633611</v>
      </c>
      <c r="JV218" s="11">
        <v>11173.960381881365</v>
      </c>
      <c r="JW218" s="11">
        <v>11119.825871287238</v>
      </c>
      <c r="JX218" s="11">
        <v>11121.11263816425</v>
      </c>
      <c r="JY218" s="11">
        <v>11115.375327929431</v>
      </c>
      <c r="JZ218" s="11">
        <v>11104.015136254115</v>
      </c>
      <c r="KA218" s="11">
        <v>11096.2249773557</v>
      </c>
      <c r="KB218" s="11">
        <v>11091.041793679709</v>
      </c>
      <c r="KC218" s="11">
        <v>11077.21011794625</v>
      </c>
      <c r="KD218" s="11">
        <v>11061.964246650634</v>
      </c>
      <c r="KE218" s="11">
        <v>11059.265543672782</v>
      </c>
      <c r="KF218" s="11">
        <v>11067.963945575588</v>
      </c>
      <c r="KG218" s="11">
        <v>11069.401336142013</v>
      </c>
      <c r="KH218" s="11">
        <v>11083.674159328997</v>
      </c>
      <c r="KI218" s="11">
        <v>11082.589166017229</v>
      </c>
      <c r="KJ218" s="11">
        <v>11101.920756660393</v>
      </c>
      <c r="KK218" s="11">
        <v>11104.253991759777</v>
      </c>
      <c r="KL218" s="23"/>
      <c r="KM218" s="11">
        <f>SMALL(Tabela2[[#This Row],[1]:[285]],1)</f>
        <v>3.701927653310122E-12</v>
      </c>
      <c r="KN218" s="11">
        <f>MATCH(Tabela2[[#This Row],[1° menor]],Tabela2[[#This Row],[1]:[285]],0)</f>
        <v>57</v>
      </c>
      <c r="KO21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0.24999997917350925</v>
      </c>
      <c r="KP218" s="11">
        <f>VLOOKUP(Tabela2[[#This Row],[Shape]],shape!A:D,4,0)+VLOOKUP(Tabela2[[#This Row],[Shape]]+1,shape!A:E,5,0)*Tabela2[[#This Row],[% avanc]]</f>
        <v>1108.9215947340408</v>
      </c>
      <c r="KQ218" s="15">
        <f>Tabela2[[#This Row],[8686,881807]]/Tabela2[[#Headers],[8686,881807]]</f>
        <v>0.12765473496375393</v>
      </c>
      <c r="KR218" s="11">
        <f>Tabela2[[#This Row],[8686,881807]]-KP217</f>
        <v>244.39934967197087</v>
      </c>
      <c r="KS218" s="11">
        <f>(Tabela2[[#This Row],[hora bus]]-H217)*86400</f>
        <v>44.000000227242708</v>
      </c>
      <c r="KT218" s="11">
        <f>Tabela2[[#This Row],[desloc]]/Tabela2[[#This Row],[seconds]]</f>
        <v>5.5545306456760066</v>
      </c>
      <c r="KU218" s="11">
        <f>Tabela2[[#This Row],[spd m/s]]*3.6</f>
        <v>19.996310324433626</v>
      </c>
      <c r="KV218" s="23"/>
      <c r="KW218" s="22">
        <f t="shared" si="54"/>
        <v>0</v>
      </c>
      <c r="KX218" s="23">
        <f t="shared" si="55"/>
        <v>0</v>
      </c>
      <c r="KY218" s="23">
        <f t="shared" si="56"/>
        <v>0</v>
      </c>
      <c r="KZ218" s="23">
        <f t="shared" si="57"/>
        <v>0</v>
      </c>
      <c r="LA218" s="23">
        <f t="shared" si="58"/>
        <v>0</v>
      </c>
      <c r="LB218" s="23">
        <f t="shared" si="59"/>
        <v>0</v>
      </c>
      <c r="LC218" s="23">
        <f t="shared" si="60"/>
        <v>0</v>
      </c>
      <c r="LD218" s="23">
        <f t="shared" si="61"/>
        <v>0</v>
      </c>
      <c r="LE218" s="23">
        <f t="shared" si="62"/>
        <v>1108.9215947340408</v>
      </c>
      <c r="LF218" s="22">
        <f t="shared" si="71"/>
        <v>0</v>
      </c>
      <c r="LG218" s="23">
        <f t="shared" si="63"/>
        <v>0</v>
      </c>
      <c r="LH218" s="23">
        <f t="shared" si="64"/>
        <v>0</v>
      </c>
      <c r="LI218" s="23">
        <f t="shared" si="65"/>
        <v>1108.9215947340408</v>
      </c>
      <c r="LJ218" s="23">
        <f t="shared" si="66"/>
        <v>8581.6037309236508</v>
      </c>
      <c r="LK218" s="23">
        <f t="shared" si="67"/>
        <v>0</v>
      </c>
      <c r="LL218" s="23">
        <f t="shared" si="68"/>
        <v>31</v>
      </c>
      <c r="LM218" s="23">
        <f t="shared" si="69"/>
        <v>0</v>
      </c>
      <c r="LN218" s="23">
        <f t="shared" si="70"/>
        <v>0</v>
      </c>
    </row>
    <row r="219" spans="1:326" x14ac:dyDescent="0.25">
      <c r="A219" s="22">
        <v>309</v>
      </c>
      <c r="B219" s="22">
        <v>1</v>
      </c>
      <c r="C219" s="23" t="s">
        <v>1619</v>
      </c>
      <c r="D219" s="22">
        <v>332</v>
      </c>
      <c r="E219" s="24">
        <v>0.98333333333333328</v>
      </c>
      <c r="F219" s="23" t="s">
        <v>721</v>
      </c>
      <c r="G219" s="23" t="b">
        <v>1</v>
      </c>
      <c r="H219" s="25">
        <v>43538.983506944445</v>
      </c>
      <c r="I219" s="26" t="s">
        <v>210</v>
      </c>
      <c r="J219" s="23" t="s">
        <v>211</v>
      </c>
      <c r="K219" s="11">
        <f>IF(AND(Tabela2[[#This Row],[hora bus]]=H218,Tabela2[[#This Row],[lat bus]]=I218,Tabela2[[#This Row],[lon bus]]=J218),1,0)</f>
        <v>0</v>
      </c>
      <c r="L219" s="23"/>
      <c r="M219" s="11">
        <v>485</v>
      </c>
      <c r="N219" s="11">
        <v>2168.7266442351524</v>
      </c>
      <c r="O219" s="11">
        <v>2165.5105875899681</v>
      </c>
      <c r="P219" s="11">
        <v>2160.0253696983</v>
      </c>
      <c r="Q219" s="11">
        <v>2110.4416738406153</v>
      </c>
      <c r="R219" s="11">
        <v>2031.8716120499239</v>
      </c>
      <c r="S219" s="11">
        <v>2013.7638865517665</v>
      </c>
      <c r="T219" s="11">
        <v>1997.0726072516163</v>
      </c>
      <c r="U219" s="11">
        <v>1989.0292474703065</v>
      </c>
      <c r="V219" s="11">
        <v>1977.6841634829457</v>
      </c>
      <c r="W219" s="11">
        <v>1972.1424295364814</v>
      </c>
      <c r="X219" s="11">
        <v>1967.6800109098731</v>
      </c>
      <c r="Y219" s="11">
        <v>1953.9701890718572</v>
      </c>
      <c r="Z219" s="11">
        <v>1950.9450272073391</v>
      </c>
      <c r="AA219" s="11">
        <v>1939.2653613774155</v>
      </c>
      <c r="AB219" s="11">
        <v>1936.5809102034927</v>
      </c>
      <c r="AC219" s="11">
        <v>1925.527113450252</v>
      </c>
      <c r="AD219" s="11">
        <v>1904.8043853414183</v>
      </c>
      <c r="AE219" s="11">
        <v>1896.6203234645693</v>
      </c>
      <c r="AF219" s="11">
        <v>1823.4180641998298</v>
      </c>
      <c r="AG219" s="11">
        <v>1783.3255685308279</v>
      </c>
      <c r="AH219" s="11">
        <v>1751.7252901945665</v>
      </c>
      <c r="AI219" s="11">
        <v>1728.1064975287838</v>
      </c>
      <c r="AJ219" s="11">
        <v>1707.2124938103291</v>
      </c>
      <c r="AK219" s="11">
        <v>1692.3493331418238</v>
      </c>
      <c r="AL219" s="11">
        <v>1666.5175945251121</v>
      </c>
      <c r="AM219" s="11">
        <v>1655.4695987716875</v>
      </c>
      <c r="AN219" s="11">
        <v>1639.2779966588762</v>
      </c>
      <c r="AO219" s="11">
        <v>1621.8212923078352</v>
      </c>
      <c r="AP219" s="11">
        <v>1607.9241113775759</v>
      </c>
      <c r="AQ219" s="11">
        <v>1604.6754788042165</v>
      </c>
      <c r="AR219" s="11">
        <v>1598.1249836527709</v>
      </c>
      <c r="AS219" s="11">
        <v>1582.9631477266016</v>
      </c>
      <c r="AT219" s="11">
        <v>1579.1253522525055</v>
      </c>
      <c r="AU219" s="11">
        <v>1577.9351631933666</v>
      </c>
      <c r="AV219" s="11">
        <v>1561.2438928961062</v>
      </c>
      <c r="AW219" s="11">
        <v>1542.7770394506269</v>
      </c>
      <c r="AX219" s="11">
        <v>1526.8579938292066</v>
      </c>
      <c r="AY219" s="11">
        <v>1506.551644795255</v>
      </c>
      <c r="AZ219" s="11">
        <v>1480.5302466629473</v>
      </c>
      <c r="BA219" s="11">
        <v>1447.4076289999907</v>
      </c>
      <c r="BB219" s="11">
        <v>1394.6025089657458</v>
      </c>
      <c r="BC219" s="11">
        <v>1325.7293648217208</v>
      </c>
      <c r="BD219" s="11">
        <v>1267.4298516573967</v>
      </c>
      <c r="BE219" s="11">
        <v>1247.213920394267</v>
      </c>
      <c r="BF219" s="11">
        <v>1219.6979268156206</v>
      </c>
      <c r="BG219" s="11">
        <v>1173.7720668996276</v>
      </c>
      <c r="BH219" s="11">
        <v>1149.7950255563644</v>
      </c>
      <c r="BI219" s="11">
        <v>1126.389547656983</v>
      </c>
      <c r="BJ219" s="11">
        <v>1094.1082009460672</v>
      </c>
      <c r="BK219" s="11">
        <v>1010.0168161546371</v>
      </c>
      <c r="BL219" s="11">
        <v>742.99683169699711</v>
      </c>
      <c r="BM219" s="11">
        <v>561.59108958421893</v>
      </c>
      <c r="BN219" s="11">
        <v>507.42778239766898</v>
      </c>
      <c r="BO219" s="11">
        <v>377.14034833779704</v>
      </c>
      <c r="BP219" s="11">
        <v>352.33737450129479</v>
      </c>
      <c r="BQ219" s="11">
        <v>250.90735495516964</v>
      </c>
      <c r="BR219" s="11">
        <v>149.02237606777081</v>
      </c>
      <c r="BS219" s="11">
        <v>111.52248656341401</v>
      </c>
      <c r="BT219" s="11">
        <v>73.908812355752843</v>
      </c>
      <c r="BU219" s="11">
        <v>5.6682836202526232E-10</v>
      </c>
      <c r="BV219" s="11">
        <v>30.168519214111605</v>
      </c>
      <c r="BW219" s="11">
        <v>58.12769336741772</v>
      </c>
      <c r="BX219" s="11">
        <v>183.34743835441495</v>
      </c>
      <c r="BY219" s="11">
        <v>284.60558436868621</v>
      </c>
      <c r="BZ219" s="11">
        <v>426.37074266350965</v>
      </c>
      <c r="CA219" s="11">
        <v>462.59620925454112</v>
      </c>
      <c r="CB219" s="11">
        <v>506.3671488416727</v>
      </c>
      <c r="CC219" s="11">
        <v>566.90085885132942</v>
      </c>
      <c r="CD219" s="11">
        <v>685.08108604356585</v>
      </c>
      <c r="CE219" s="11">
        <v>775.90288804131933</v>
      </c>
      <c r="CF219" s="11">
        <v>865.11089391548205</v>
      </c>
      <c r="CG219" s="11">
        <v>944.1401472315996</v>
      </c>
      <c r="CH219" s="11">
        <v>1134.983915655027</v>
      </c>
      <c r="CI219" s="11">
        <v>1209.8751746845207</v>
      </c>
      <c r="CJ219" s="11">
        <v>1399.0308249837724</v>
      </c>
      <c r="CK219" s="11">
        <v>1473.0831631660358</v>
      </c>
      <c r="CL219" s="11">
        <v>1562.8650866789028</v>
      </c>
      <c r="CM219" s="11">
        <v>1590.2529451312621</v>
      </c>
      <c r="CN219" s="11">
        <v>1638.0228674109148</v>
      </c>
      <c r="CO219" s="11">
        <v>1696.5269644561818</v>
      </c>
      <c r="CP219" s="11">
        <v>1777.6902400168406</v>
      </c>
      <c r="CQ219" s="11">
        <v>1828.9707015047079</v>
      </c>
      <c r="CR219" s="11">
        <v>2023.5247717232094</v>
      </c>
      <c r="CS219" s="11">
        <v>2200.926303348806</v>
      </c>
      <c r="CT219" s="11">
        <v>2275.0487392348723</v>
      </c>
      <c r="CU219" s="11">
        <v>2303.2064302382919</v>
      </c>
      <c r="CV219" s="11">
        <v>2344.295796835685</v>
      </c>
      <c r="CW219" s="11">
        <v>2442.0531146931239</v>
      </c>
      <c r="CX219" s="11">
        <v>2569.3835326677258</v>
      </c>
      <c r="CY219" s="11">
        <v>2630.5206257583914</v>
      </c>
      <c r="CZ219" s="11">
        <v>2687.6002711222663</v>
      </c>
      <c r="DA219" s="11">
        <v>2738.9143375766021</v>
      </c>
      <c r="DB219" s="11">
        <v>2789.7632970617701</v>
      </c>
      <c r="DC219" s="11">
        <v>2843.3575670159767</v>
      </c>
      <c r="DD219" s="11">
        <v>2936.3654464611532</v>
      </c>
      <c r="DE219" s="11">
        <v>2948.0179190065414</v>
      </c>
      <c r="DF219" s="11">
        <v>2977.9258941536004</v>
      </c>
      <c r="DG219" s="11">
        <v>2988.7183108486711</v>
      </c>
      <c r="DH219" s="11">
        <v>3032.10153801252</v>
      </c>
      <c r="DI219" s="11">
        <v>3068.1205274706108</v>
      </c>
      <c r="DJ219" s="11">
        <v>3109.9332903349418</v>
      </c>
      <c r="DK219" s="11">
        <v>3138.8919502383951</v>
      </c>
      <c r="DL219" s="11">
        <v>3455.923651206961</v>
      </c>
      <c r="DM219" s="11">
        <v>3570.3835202041932</v>
      </c>
      <c r="DN219" s="11">
        <v>3648.1927958271681</v>
      </c>
      <c r="DO219" s="11">
        <v>3736.1337636972262</v>
      </c>
      <c r="DP219" s="11">
        <v>3764.8016444921586</v>
      </c>
      <c r="DQ219" s="11">
        <v>3844.523587385981</v>
      </c>
      <c r="DR219" s="11">
        <v>3859.4237973714094</v>
      </c>
      <c r="DS219" s="11">
        <v>3869.6249588808137</v>
      </c>
      <c r="DT219" s="11">
        <v>3880.8896620464443</v>
      </c>
      <c r="DU219" s="11">
        <v>3894.4979729694287</v>
      </c>
      <c r="DV219" s="11">
        <v>3897.526288067701</v>
      </c>
      <c r="DW219" s="11">
        <v>3896.9181908559035</v>
      </c>
      <c r="DX219" s="11">
        <v>3840.9522588175764</v>
      </c>
      <c r="DY219" s="11">
        <v>3943.2170971161058</v>
      </c>
      <c r="DZ219" s="11">
        <v>3948.9255893968925</v>
      </c>
      <c r="EA219" s="11">
        <v>3974.7565495717363</v>
      </c>
      <c r="EB219" s="11">
        <v>4108.6134061549174</v>
      </c>
      <c r="EC219" s="11">
        <v>4140.3335962431229</v>
      </c>
      <c r="ED219" s="11">
        <v>4325.3331814217145</v>
      </c>
      <c r="EE219" s="11">
        <v>4397.1080372796641</v>
      </c>
      <c r="EF219" s="11">
        <v>4625.4872459193402</v>
      </c>
      <c r="EG219" s="11">
        <v>4802.8064545466332</v>
      </c>
      <c r="EH219" s="11">
        <v>4954.9799997345326</v>
      </c>
      <c r="EI219" s="11">
        <v>5073.7853795059309</v>
      </c>
      <c r="EJ219" s="11">
        <v>5137.5468489083369</v>
      </c>
      <c r="EK219" s="11">
        <v>5186.3831728812611</v>
      </c>
      <c r="EL219" s="11">
        <v>5263.6886474840321</v>
      </c>
      <c r="EM219" s="11">
        <v>5271.018323132871</v>
      </c>
      <c r="EN219" s="11">
        <v>5353.2062592045249</v>
      </c>
      <c r="EO219" s="11">
        <v>5443.3755838977877</v>
      </c>
      <c r="EP219" s="11">
        <v>5486.9501643993344</v>
      </c>
      <c r="EQ219" s="11">
        <v>5624.8430671137194</v>
      </c>
      <c r="ER219" s="11">
        <v>5697.8502701987136</v>
      </c>
      <c r="ES219" s="11">
        <v>5833.7736967025867</v>
      </c>
      <c r="ET219" s="11">
        <v>5897.5326273413148</v>
      </c>
      <c r="EU219" s="11">
        <v>5972.9309443921611</v>
      </c>
      <c r="EV219" s="11">
        <v>6035.4806790305247</v>
      </c>
      <c r="EW219" s="11">
        <v>6104.2211921518183</v>
      </c>
      <c r="EX219" s="11">
        <v>6351.0990630666656</v>
      </c>
      <c r="EY219" s="11">
        <v>6432.3353001857695</v>
      </c>
      <c r="EZ219" s="11">
        <v>6602.5796551516723</v>
      </c>
      <c r="FA219" s="11">
        <v>6768.8151367241708</v>
      </c>
      <c r="FB219" s="11">
        <v>6852.022385456451</v>
      </c>
      <c r="FC219" s="11">
        <v>6893.7464369870941</v>
      </c>
      <c r="FD219" s="11">
        <v>6948.8571856492763</v>
      </c>
      <c r="FE219" s="11">
        <v>7073.6738896081515</v>
      </c>
      <c r="FF219" s="11">
        <v>7246.9697152716344</v>
      </c>
      <c r="FG219" s="11">
        <v>7271.8696138387077</v>
      </c>
      <c r="FH219" s="11">
        <v>7316.3694621592322</v>
      </c>
      <c r="FI219" s="11">
        <v>7397.988258999535</v>
      </c>
      <c r="FJ219" s="11">
        <v>7442.4067574590517</v>
      </c>
      <c r="FK219" s="11">
        <v>7459.5783748076383</v>
      </c>
      <c r="FL219" s="11">
        <v>7474.3501340411858</v>
      </c>
      <c r="FM219" s="11">
        <v>7478.5988493031255</v>
      </c>
      <c r="FN219" s="11">
        <v>7509.6653597077948</v>
      </c>
      <c r="FO219" s="11">
        <v>7529.6421860399805</v>
      </c>
      <c r="FP219" s="11">
        <v>7552.8612125420732</v>
      </c>
      <c r="FQ219" s="11">
        <v>7577.6792637778717</v>
      </c>
      <c r="FR219" s="11">
        <v>7587.6823052331756</v>
      </c>
      <c r="FS219" s="11">
        <v>7630.6428388695185</v>
      </c>
      <c r="FT219" s="11">
        <v>7701.7147127980888</v>
      </c>
      <c r="FU219" s="11">
        <v>7805.5090111170603</v>
      </c>
      <c r="FV219" s="11">
        <v>7946.6194742080352</v>
      </c>
      <c r="FW219" s="11">
        <v>7992.812247651661</v>
      </c>
      <c r="FX219" s="11">
        <v>8012.5610218262646</v>
      </c>
      <c r="FY219" s="11">
        <v>8034.4542919625401</v>
      </c>
      <c r="FZ219" s="11">
        <v>8053.340077420532</v>
      </c>
      <c r="GA219" s="11">
        <v>8081.9643838833417</v>
      </c>
      <c r="GB219" s="11">
        <v>8104.2881416981509</v>
      </c>
      <c r="GC219" s="11">
        <v>8135.7006376960671</v>
      </c>
      <c r="GD219" s="11">
        <v>8169.6387227670011</v>
      </c>
      <c r="GE219" s="11">
        <v>8194.3196666302774</v>
      </c>
      <c r="GF219" s="11">
        <v>8214.8769645894627</v>
      </c>
      <c r="GG219" s="11">
        <v>8228.0011009844693</v>
      </c>
      <c r="GH219" s="11">
        <v>8241.2770111122645</v>
      </c>
      <c r="GI219" s="11">
        <v>8245.0274148635654</v>
      </c>
      <c r="GJ219" s="11">
        <v>8255.168287486953</v>
      </c>
      <c r="GK219" s="11">
        <v>8260.8579522852269</v>
      </c>
      <c r="GL219" s="11">
        <v>8276.0816309902439</v>
      </c>
      <c r="GM219" s="11">
        <v>8261.68546296163</v>
      </c>
      <c r="GN219" s="11">
        <v>8271.7928910191767</v>
      </c>
      <c r="GO219" s="11">
        <v>8280.3381165861319</v>
      </c>
      <c r="GP219" s="11">
        <v>8292.1312940876069</v>
      </c>
      <c r="GQ219" s="11">
        <v>8352.2488027225281</v>
      </c>
      <c r="GR219" s="11">
        <v>8473.6015756959605</v>
      </c>
      <c r="GS219" s="11">
        <v>8624.5559227073227</v>
      </c>
      <c r="GT219" s="11">
        <v>8689.1314613293016</v>
      </c>
      <c r="GU219" s="11">
        <v>8708.5882175320512</v>
      </c>
      <c r="GV219" s="11">
        <v>8733.9603203886472</v>
      </c>
      <c r="GW219" s="11">
        <v>8760.6779739352478</v>
      </c>
      <c r="GX219" s="11">
        <v>8788.0154258383536</v>
      </c>
      <c r="GY219" s="11">
        <v>8803.7226803231551</v>
      </c>
      <c r="GZ219" s="11">
        <v>8943.8630670676284</v>
      </c>
      <c r="HA219" s="11">
        <v>8963.9123333658536</v>
      </c>
      <c r="HB219" s="11">
        <v>8979.1536442793458</v>
      </c>
      <c r="HC219" s="11">
        <v>8995.386334074974</v>
      </c>
      <c r="HD219" s="11">
        <v>9007.3715985891995</v>
      </c>
      <c r="HE219" s="11">
        <v>9014.9421101404205</v>
      </c>
      <c r="HF219" s="11">
        <v>9007.9689658543011</v>
      </c>
      <c r="HG219" s="11">
        <v>9056.8219508266575</v>
      </c>
      <c r="HH219" s="11">
        <v>9064.8359797391149</v>
      </c>
      <c r="HI219" s="11">
        <v>9092.934937307482</v>
      </c>
      <c r="HJ219" s="11">
        <v>9102.2809252944953</v>
      </c>
      <c r="HK219" s="11">
        <v>9093.0256777588747</v>
      </c>
      <c r="HL219" s="11">
        <v>9085.2930029516701</v>
      </c>
      <c r="HM219" s="11">
        <v>9038.9925732587726</v>
      </c>
      <c r="HN219" s="11">
        <v>8977.997853914685</v>
      </c>
      <c r="HO219" s="11">
        <v>8932.9178191937899</v>
      </c>
      <c r="HP219" s="11">
        <v>8948.2740683913162</v>
      </c>
      <c r="HQ219" s="11">
        <v>8938.2784603531254</v>
      </c>
      <c r="HR219" s="11">
        <v>8845.0092128182805</v>
      </c>
      <c r="HS219" s="11">
        <v>8852.5154481485479</v>
      </c>
      <c r="HT219" s="11">
        <v>8858.4632976183329</v>
      </c>
      <c r="HU219" s="11">
        <v>8819.9231646171684</v>
      </c>
      <c r="HV219" s="11">
        <v>8821.5975717077072</v>
      </c>
      <c r="HW219" s="11">
        <v>8827.0210095386774</v>
      </c>
      <c r="HX219" s="11">
        <v>8837.1516910471328</v>
      </c>
      <c r="HY219" s="11">
        <v>8849.6827346044756</v>
      </c>
      <c r="HZ219" s="11">
        <v>8862.0757740000081</v>
      </c>
      <c r="IA219" s="11">
        <v>8973.5373321135357</v>
      </c>
      <c r="IB219" s="11">
        <v>9096.1413101505041</v>
      </c>
      <c r="IC219" s="11">
        <v>9137.2625710673674</v>
      </c>
      <c r="ID219" s="11">
        <v>9178.7643001536235</v>
      </c>
      <c r="IE219" s="11">
        <v>9215.7255163933751</v>
      </c>
      <c r="IF219" s="11">
        <v>9250.5684133666437</v>
      </c>
      <c r="IG219" s="11">
        <v>9364.4579343350761</v>
      </c>
      <c r="IH219" s="11">
        <v>9394.3595894913524</v>
      </c>
      <c r="II219" s="11">
        <v>9434.6540863414302</v>
      </c>
      <c r="IJ219" s="11">
        <v>9470.2117142691368</v>
      </c>
      <c r="IK219" s="11">
        <v>9520.6988590628025</v>
      </c>
      <c r="IL219" s="11">
        <v>9559.1178871707471</v>
      </c>
      <c r="IM219" s="11">
        <v>9601.4340813364361</v>
      </c>
      <c r="IN219" s="11">
        <v>9664.6154571173538</v>
      </c>
      <c r="IO219" s="11">
        <v>9801.6238148658795</v>
      </c>
      <c r="IP219" s="11">
        <v>9833.7690421176212</v>
      </c>
      <c r="IQ219" s="11">
        <v>9833.887209632745</v>
      </c>
      <c r="IR219" s="11">
        <v>9885.5803693634953</v>
      </c>
      <c r="IS219" s="11">
        <v>9950.8021980618996</v>
      </c>
      <c r="IT219" s="11">
        <v>9989.1626789732636</v>
      </c>
      <c r="IU219" s="11">
        <v>10011.455386576046</v>
      </c>
      <c r="IV219" s="11">
        <v>10028.486997147202</v>
      </c>
      <c r="IW219" s="11">
        <v>10034.256674287933</v>
      </c>
      <c r="IX219" s="11">
        <v>10044.485193176026</v>
      </c>
      <c r="IY219" s="11">
        <v>10065.071997591735</v>
      </c>
      <c r="IZ219" s="11">
        <v>10105.132693186846</v>
      </c>
      <c r="JA219" s="11">
        <v>10154.09308400085</v>
      </c>
      <c r="JB219" s="11">
        <v>10245.207927816875</v>
      </c>
      <c r="JC219" s="11">
        <v>10354.041951995117</v>
      </c>
      <c r="JD219" s="11">
        <v>10434.634694712822</v>
      </c>
      <c r="JE219" s="11">
        <v>10453.998670300616</v>
      </c>
      <c r="JF219" s="11">
        <v>10468.252339316774</v>
      </c>
      <c r="JG219" s="11">
        <v>10464.453466290679</v>
      </c>
      <c r="JH219" s="11">
        <v>10548.328725352842</v>
      </c>
      <c r="JI219" s="11">
        <v>10602.931071510373</v>
      </c>
      <c r="JJ219" s="11">
        <v>10612.87998808062</v>
      </c>
      <c r="JK219" s="11">
        <v>10583.771051070515</v>
      </c>
      <c r="JL219" s="11">
        <v>10632.232812444063</v>
      </c>
      <c r="JM219" s="11">
        <v>10629.962571528109</v>
      </c>
      <c r="JN219" s="11">
        <v>10587.547526359267</v>
      </c>
      <c r="JO219" s="11">
        <v>10714.634646698738</v>
      </c>
      <c r="JP219" s="11">
        <v>10818.714916422272</v>
      </c>
      <c r="JQ219" s="11">
        <v>10838.7245455047</v>
      </c>
      <c r="JR219" s="11">
        <v>10884.797003576901</v>
      </c>
      <c r="JS219" s="11">
        <v>10910.005317194444</v>
      </c>
      <c r="JT219" s="11">
        <v>11026.561846674484</v>
      </c>
      <c r="JU219" s="11">
        <v>11082.582770670211</v>
      </c>
      <c r="JV219" s="11">
        <v>11058.101983955372</v>
      </c>
      <c r="JW219" s="11">
        <v>11003.431294627042</v>
      </c>
      <c r="JX219" s="11">
        <v>11003.926907536676</v>
      </c>
      <c r="JY219" s="11">
        <v>10997.838984402617</v>
      </c>
      <c r="JZ219" s="11">
        <v>10986.163394030606</v>
      </c>
      <c r="KA219" s="11">
        <v>10978.056324523568</v>
      </c>
      <c r="KB219" s="11">
        <v>10972.625424954189</v>
      </c>
      <c r="KC219" s="11">
        <v>10958.500722358776</v>
      </c>
      <c r="KD219" s="11">
        <v>10943.169651041588</v>
      </c>
      <c r="KE219" s="11">
        <v>10940.696131199869</v>
      </c>
      <c r="KF219" s="11">
        <v>10949.596585132458</v>
      </c>
      <c r="KG219" s="11">
        <v>10951.291378875192</v>
      </c>
      <c r="KH219" s="11">
        <v>10965.811056016368</v>
      </c>
      <c r="KI219" s="11">
        <v>10965.01511014316</v>
      </c>
      <c r="KJ219" s="11">
        <v>10984.608674031177</v>
      </c>
      <c r="KK219" s="11">
        <v>10987.033699509966</v>
      </c>
      <c r="KL219" s="23"/>
      <c r="KM219" s="11">
        <f>SMALL(Tabela2[[#This Row],[1]:[285]],1)</f>
        <v>5.6682836202526232E-10</v>
      </c>
      <c r="KN219" s="11">
        <f>MATCH(Tabela2[[#This Row],[1° menor]],Tabela2[[#This Row],[1]:[285]],0)</f>
        <v>60</v>
      </c>
      <c r="KO21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0.74028428865241436</v>
      </c>
      <c r="KP219" s="11">
        <f>VLOOKUP(Tabela2[[#This Row],[Shape]],shape!A:D,4,0)+VLOOKUP(Tabela2[[#This Row],[Shape]]+1,shape!A:E,5,0)*Tabela2[[#This Row],[% avanc]]</f>
        <v>1237.7325557028746</v>
      </c>
      <c r="KQ219" s="15">
        <f>Tabela2[[#This Row],[8686,881807]]/Tabela2[[#Headers],[8686,881807]]</f>
        <v>0.14248295109822881</v>
      </c>
      <c r="KR219" s="11">
        <f>Tabela2[[#This Row],[8686,881807]]-KP218</f>
        <v>128.8109609688338</v>
      </c>
      <c r="KS219" s="11">
        <f>(Tabela2[[#This Row],[hora bus]]-H218)*86400</f>
        <v>46.000000066123903</v>
      </c>
      <c r="KT219" s="11">
        <f>Tabela2[[#This Row],[desloc]]/Tabela2[[#This Row],[seconds]]</f>
        <v>2.8002382779058936</v>
      </c>
      <c r="KU219" s="11">
        <f>Tabela2[[#This Row],[spd m/s]]*3.6</f>
        <v>10.080857800461217</v>
      </c>
      <c r="KV219" s="23"/>
      <c r="KW219" s="22">
        <f t="shared" si="54"/>
        <v>0</v>
      </c>
      <c r="KX219" s="23">
        <f t="shared" si="55"/>
        <v>0</v>
      </c>
      <c r="KY219" s="23">
        <f t="shared" si="56"/>
        <v>0</v>
      </c>
      <c r="KZ219" s="23">
        <f t="shared" si="57"/>
        <v>0</v>
      </c>
      <c r="LA219" s="23">
        <f t="shared" si="58"/>
        <v>0</v>
      </c>
      <c r="LB219" s="23">
        <f t="shared" si="59"/>
        <v>0</v>
      </c>
      <c r="LC219" s="23">
        <f t="shared" si="60"/>
        <v>0</v>
      </c>
      <c r="LD219" s="23">
        <f t="shared" si="61"/>
        <v>0</v>
      </c>
      <c r="LE219" s="23">
        <f t="shared" si="62"/>
        <v>1237.7325557028746</v>
      </c>
      <c r="LF219" s="22">
        <f t="shared" si="71"/>
        <v>0</v>
      </c>
      <c r="LG219" s="23">
        <f t="shared" si="63"/>
        <v>0</v>
      </c>
      <c r="LH219" s="23">
        <f t="shared" si="64"/>
        <v>0</v>
      </c>
      <c r="LI219" s="23">
        <f t="shared" si="65"/>
        <v>1237.7325557028746</v>
      </c>
      <c r="LJ219" s="23">
        <f t="shared" si="66"/>
        <v>8581.6037309236508</v>
      </c>
      <c r="LK219" s="23">
        <f t="shared" si="67"/>
        <v>0</v>
      </c>
      <c r="LL219" s="23">
        <f t="shared" si="68"/>
        <v>30</v>
      </c>
      <c r="LM219" s="23">
        <f t="shared" si="69"/>
        <v>0</v>
      </c>
      <c r="LN219" s="23">
        <f t="shared" si="70"/>
        <v>0</v>
      </c>
    </row>
    <row r="220" spans="1:326" x14ac:dyDescent="0.25">
      <c r="A220" s="22">
        <v>311</v>
      </c>
      <c r="B220" s="22">
        <v>1</v>
      </c>
      <c r="C220" s="23" t="s">
        <v>1621</v>
      </c>
      <c r="D220" s="22">
        <v>332</v>
      </c>
      <c r="E220" s="24">
        <v>0.98402777777777772</v>
      </c>
      <c r="F220" s="23" t="s">
        <v>721</v>
      </c>
      <c r="G220" s="23" t="b">
        <v>1</v>
      </c>
      <c r="H220" s="25">
        <v>43538.984143518515</v>
      </c>
      <c r="I220" s="26" t="s">
        <v>184</v>
      </c>
      <c r="J220" s="23" t="s">
        <v>185</v>
      </c>
      <c r="K220" s="11">
        <f>IF(AND(Tabela2[[#This Row],[hora bus]]=H219,Tabela2[[#This Row],[lat bus]]=I219,Tabela2[[#This Row],[lon bus]]=J219),1,0)</f>
        <v>0</v>
      </c>
      <c r="L220" s="23"/>
      <c r="M220" s="11">
        <v>486</v>
      </c>
      <c r="N220" s="11">
        <v>2388.0446732062669</v>
      </c>
      <c r="O220" s="11">
        <v>2383.9240466450069</v>
      </c>
      <c r="P220" s="11">
        <v>2377.4268704947508</v>
      </c>
      <c r="Q220" s="11">
        <v>2325.2274309398599</v>
      </c>
      <c r="R220" s="11">
        <v>2243.4081303260268</v>
      </c>
      <c r="S220" s="11">
        <v>2223.6092710633716</v>
      </c>
      <c r="T220" s="11">
        <v>2205.7283450200775</v>
      </c>
      <c r="U220" s="11">
        <v>2196.4300770101681</v>
      </c>
      <c r="V220" s="11">
        <v>2183.6061935179073</v>
      </c>
      <c r="W220" s="11">
        <v>2176.3026480268386</v>
      </c>
      <c r="X220" s="11">
        <v>2170.2088340802761</v>
      </c>
      <c r="Y220" s="11">
        <v>2153.963126062501</v>
      </c>
      <c r="Z220" s="11">
        <v>2147.9168758242567</v>
      </c>
      <c r="AA220" s="11">
        <v>2133.4793724571045</v>
      </c>
      <c r="AB220" s="11">
        <v>2128.7038210038622</v>
      </c>
      <c r="AC220" s="11">
        <v>2116.1756263743573</v>
      </c>
      <c r="AD220" s="11">
        <v>2093.9128336090071</v>
      </c>
      <c r="AE220" s="11">
        <v>2084.7283977926263</v>
      </c>
      <c r="AF220" s="11">
        <v>2011.2488192315725</v>
      </c>
      <c r="AG220" s="11">
        <v>1971.231066676766</v>
      </c>
      <c r="AH220" s="11">
        <v>1939.1093851815976</v>
      </c>
      <c r="AI220" s="11">
        <v>1914.4889888120733</v>
      </c>
      <c r="AJ220" s="11">
        <v>1892.6886523833771</v>
      </c>
      <c r="AK220" s="11">
        <v>1877.0558239865718</v>
      </c>
      <c r="AL220" s="11">
        <v>1850.3289045791237</v>
      </c>
      <c r="AM220" s="11">
        <v>1838.5758027856164</v>
      </c>
      <c r="AN220" s="11">
        <v>1822.7250942795222</v>
      </c>
      <c r="AO220" s="11">
        <v>1807.0085778958457</v>
      </c>
      <c r="AP220" s="11">
        <v>1795.9131619916384</v>
      </c>
      <c r="AQ220" s="11">
        <v>1794.8900157134574</v>
      </c>
      <c r="AR220" s="11">
        <v>1789.899137325262</v>
      </c>
      <c r="AS220" s="11">
        <v>1777.4439309200188</v>
      </c>
      <c r="AT220" s="11">
        <v>1776.5906310331047</v>
      </c>
      <c r="AU220" s="11">
        <v>1777.1207677445643</v>
      </c>
      <c r="AV220" s="11">
        <v>1763.042357153937</v>
      </c>
      <c r="AW220" s="11">
        <v>1749.0101171276585</v>
      </c>
      <c r="AX220" s="11">
        <v>1737.3944145890532</v>
      </c>
      <c r="AY220" s="11">
        <v>1720.0056956656153</v>
      </c>
      <c r="AZ220" s="11">
        <v>1695.9813553712422</v>
      </c>
      <c r="BA220" s="11">
        <v>1664.4208894091389</v>
      </c>
      <c r="BB220" s="11">
        <v>1612.379494475507</v>
      </c>
      <c r="BC220" s="11">
        <v>1540.3870033558151</v>
      </c>
      <c r="BD220" s="11">
        <v>1476.9263699384378</v>
      </c>
      <c r="BE220" s="11">
        <v>1455.0153900961952</v>
      </c>
      <c r="BF220" s="11">
        <v>1428.4306867056803</v>
      </c>
      <c r="BG220" s="11">
        <v>1384.6180235165484</v>
      </c>
      <c r="BH220" s="11">
        <v>1363.024915674938</v>
      </c>
      <c r="BI220" s="11">
        <v>1341.1921135683651</v>
      </c>
      <c r="BJ220" s="11">
        <v>1310.2214425088439</v>
      </c>
      <c r="BK220" s="11">
        <v>1227.4588364993028</v>
      </c>
      <c r="BL220" s="11">
        <v>964.9089291619116</v>
      </c>
      <c r="BM220" s="11">
        <v>792.26973071843895</v>
      </c>
      <c r="BN220" s="11">
        <v>744.86316606955086</v>
      </c>
      <c r="BO220" s="11">
        <v>621.65142292824999</v>
      </c>
      <c r="BP220" s="11">
        <v>603.11364964981829</v>
      </c>
      <c r="BQ220" s="11">
        <v>507.27787879867316</v>
      </c>
      <c r="BR220" s="11">
        <v>414.30737414742634</v>
      </c>
      <c r="BS220" s="11">
        <v>379.82116361988278</v>
      </c>
      <c r="BT220" s="11">
        <v>329.43976157274227</v>
      </c>
      <c r="BU220" s="11">
        <v>277.59596992618174</v>
      </c>
      <c r="BV220" s="11">
        <v>307.41654176798653</v>
      </c>
      <c r="BW220" s="11">
        <v>166.12322011421057</v>
      </c>
      <c r="BX220" s="11">
        <v>49.064188274939376</v>
      </c>
      <c r="BY220" s="11">
        <v>7.2526518124504946E-10</v>
      </c>
      <c r="BZ220" s="11">
        <v>99.667894141612777</v>
      </c>
      <c r="CA220" s="11">
        <v>135.50475904132099</v>
      </c>
      <c r="CB220" s="11">
        <v>176.0929534968073</v>
      </c>
      <c r="CC220" s="11">
        <v>234.0669357611911</v>
      </c>
      <c r="CD220" s="11">
        <v>350.8361061411598</v>
      </c>
      <c r="CE220" s="11">
        <v>441.49959144676893</v>
      </c>
      <c r="CF220" s="11">
        <v>531.05496903191317</v>
      </c>
      <c r="CG220" s="11">
        <v>611.19793892879864</v>
      </c>
      <c r="CH220" s="11">
        <v>803.17196282496923</v>
      </c>
      <c r="CI220" s="11">
        <v>879.14349097851141</v>
      </c>
      <c r="CJ220" s="11">
        <v>1069.3730715831261</v>
      </c>
      <c r="CK220" s="11">
        <v>1143.9047796715304</v>
      </c>
      <c r="CL220" s="11">
        <v>1233.9662492986383</v>
      </c>
      <c r="CM220" s="11">
        <v>1261.6201400888508</v>
      </c>
      <c r="CN220" s="11">
        <v>1309.7185730524261</v>
      </c>
      <c r="CO220" s="11">
        <v>1368.5226868717098</v>
      </c>
      <c r="CP220" s="11">
        <v>1450.0042330428696</v>
      </c>
      <c r="CQ220" s="11">
        <v>1501.9953563672702</v>
      </c>
      <c r="CR220" s="11">
        <v>1697.4983586544677</v>
      </c>
      <c r="CS220" s="11">
        <v>1875.3819652303539</v>
      </c>
      <c r="CT220" s="11">
        <v>1949.6130344559249</v>
      </c>
      <c r="CU220" s="11">
        <v>1977.8362706808298</v>
      </c>
      <c r="CV220" s="11">
        <v>2019.1361545592476</v>
      </c>
      <c r="CW220" s="11">
        <v>2117.2516794176249</v>
      </c>
      <c r="CX220" s="11">
        <v>2244.8471674088773</v>
      </c>
      <c r="CY220" s="11">
        <v>2306.1045340453265</v>
      </c>
      <c r="CZ220" s="11">
        <v>2363.1385312147927</v>
      </c>
      <c r="DA220" s="11">
        <v>2414.2474919858973</v>
      </c>
      <c r="DB220" s="11">
        <v>2464.6749623384158</v>
      </c>
      <c r="DC220" s="11">
        <v>2517.4866860465536</v>
      </c>
      <c r="DD220" s="11">
        <v>2609.9558937851411</v>
      </c>
      <c r="DE220" s="11">
        <v>2621.4144807624129</v>
      </c>
      <c r="DF220" s="11">
        <v>2651.085446408491</v>
      </c>
      <c r="DG220" s="11">
        <v>2661.4245619006092</v>
      </c>
      <c r="DH220" s="11">
        <v>2703.9994080146266</v>
      </c>
      <c r="DI220" s="11">
        <v>2739.1212837142307</v>
      </c>
      <c r="DJ220" s="11">
        <v>2781.1887550132474</v>
      </c>
      <c r="DK220" s="11">
        <v>2814.0332941682072</v>
      </c>
      <c r="DL220" s="11">
        <v>3135.3507082798092</v>
      </c>
      <c r="DM220" s="11">
        <v>3251.5430101088118</v>
      </c>
      <c r="DN220" s="11">
        <v>3330.540650802729</v>
      </c>
      <c r="DO220" s="11">
        <v>3419.2973989041107</v>
      </c>
      <c r="DP220" s="11">
        <v>3448.8502511496981</v>
      </c>
      <c r="DQ220" s="11">
        <v>3529.2760982357831</v>
      </c>
      <c r="DR220" s="11">
        <v>3544.3240685396099</v>
      </c>
      <c r="DS220" s="11">
        <v>3554.651135038534</v>
      </c>
      <c r="DT220" s="11">
        <v>3565.8119855464597</v>
      </c>
      <c r="DU220" s="11">
        <v>3579.0931605239798</v>
      </c>
      <c r="DV220" s="11">
        <v>3581.7360285775171</v>
      </c>
      <c r="DW220" s="11">
        <v>3580.6620057176697</v>
      </c>
      <c r="DX220" s="11">
        <v>3522.1995593608694</v>
      </c>
      <c r="DY220" s="11">
        <v>3621.8706249335041</v>
      </c>
      <c r="DZ220" s="11">
        <v>3626.7378756506896</v>
      </c>
      <c r="EA220" s="11">
        <v>3652.6783187187052</v>
      </c>
      <c r="EB220" s="11">
        <v>3787.219324561589</v>
      </c>
      <c r="EC220" s="11">
        <v>3819.3644648275554</v>
      </c>
      <c r="ED220" s="11">
        <v>4004.861205445347</v>
      </c>
      <c r="EE220" s="11">
        <v>4075.8760131635754</v>
      </c>
      <c r="EF220" s="11">
        <v>4302.7666953598509</v>
      </c>
      <c r="EG220" s="11">
        <v>4479.0588480111428</v>
      </c>
      <c r="EH220" s="11">
        <v>4630.5425347712917</v>
      </c>
      <c r="EI220" s="11">
        <v>4749.0270991182733</v>
      </c>
      <c r="EJ220" s="11">
        <v>4812.7411146320746</v>
      </c>
      <c r="EK220" s="11">
        <v>4861.2067013689211</v>
      </c>
      <c r="EL220" s="11">
        <v>4938.0724642494033</v>
      </c>
      <c r="EM220" s="11">
        <v>4945.0709190877542</v>
      </c>
      <c r="EN220" s="11">
        <v>5026.9349708017353</v>
      </c>
      <c r="EO220" s="11">
        <v>5117.1148513655562</v>
      </c>
      <c r="EP220" s="11">
        <v>5160.9545743845156</v>
      </c>
      <c r="EQ220" s="11">
        <v>5299.2031377769017</v>
      </c>
      <c r="ER220" s="11">
        <v>5372.5704642375758</v>
      </c>
      <c r="ES220" s="11">
        <v>5508.8020700771604</v>
      </c>
      <c r="ET220" s="11">
        <v>5572.7421016357912</v>
      </c>
      <c r="EU220" s="11">
        <v>5648.3326401355689</v>
      </c>
      <c r="EV220" s="11">
        <v>5711.0852994191291</v>
      </c>
      <c r="EW220" s="11">
        <v>5780.2651381330616</v>
      </c>
      <c r="EX220" s="11">
        <v>6027.585548022641</v>
      </c>
      <c r="EY220" s="11">
        <v>6109.1535191424537</v>
      </c>
      <c r="EZ220" s="11">
        <v>6279.8193589751227</v>
      </c>
      <c r="FA220" s="11">
        <v>6446.2522276180234</v>
      </c>
      <c r="FB220" s="11">
        <v>6529.4505431603711</v>
      </c>
      <c r="FC220" s="11">
        <v>6571.1592862276602</v>
      </c>
      <c r="FD220" s="11">
        <v>6626.2324033471068</v>
      </c>
      <c r="FE220" s="11">
        <v>6750.9480489823245</v>
      </c>
      <c r="FF220" s="11">
        <v>6924.1674165306576</v>
      </c>
      <c r="FG220" s="11">
        <v>6949.0551478847246</v>
      </c>
      <c r="FH220" s="11">
        <v>6993.4805888420378</v>
      </c>
      <c r="FI220" s="11">
        <v>7075.0803272420944</v>
      </c>
      <c r="FJ220" s="11">
        <v>7119.5981572928285</v>
      </c>
      <c r="FK220" s="11">
        <v>7136.8859527672957</v>
      </c>
      <c r="FL220" s="11">
        <v>7151.7785761169016</v>
      </c>
      <c r="FM220" s="11">
        <v>7156.304334449339</v>
      </c>
      <c r="FN220" s="11">
        <v>7187.7086745279521</v>
      </c>
      <c r="FO220" s="11">
        <v>7207.9160339898599</v>
      </c>
      <c r="FP220" s="11">
        <v>7231.3483100551439</v>
      </c>
      <c r="FQ220" s="11">
        <v>7256.3183324656247</v>
      </c>
      <c r="FR220" s="11">
        <v>7266.5302186849003</v>
      </c>
      <c r="FS220" s="11">
        <v>7309.7749897304484</v>
      </c>
      <c r="FT220" s="11">
        <v>7381.0366075292841</v>
      </c>
      <c r="FU220" s="11">
        <v>7484.8059393987069</v>
      </c>
      <c r="FV220" s="11">
        <v>7625.6385257091724</v>
      </c>
      <c r="FW220" s="11">
        <v>7671.5103561480091</v>
      </c>
      <c r="FX220" s="11">
        <v>7690.9998873726918</v>
      </c>
      <c r="FY220" s="11">
        <v>7712.6759699506629</v>
      </c>
      <c r="FZ220" s="11">
        <v>7731.3962317729784</v>
      </c>
      <c r="GA220" s="11">
        <v>7759.9146469125726</v>
      </c>
      <c r="GB220" s="11">
        <v>7782.1879364966244</v>
      </c>
      <c r="GC220" s="11">
        <v>7813.5970850256572</v>
      </c>
      <c r="GD220" s="11">
        <v>7847.5642064877684</v>
      </c>
      <c r="GE220" s="11">
        <v>7872.2703820019351</v>
      </c>
      <c r="GF220" s="11">
        <v>7892.8477787491793</v>
      </c>
      <c r="GG220" s="11">
        <v>7905.943547920434</v>
      </c>
      <c r="GH220" s="11">
        <v>7919.1710784901888</v>
      </c>
      <c r="GI220" s="11">
        <v>7922.842631996924</v>
      </c>
      <c r="GJ220" s="11">
        <v>7932.8103932768854</v>
      </c>
      <c r="GK220" s="11">
        <v>7938.2402483075475</v>
      </c>
      <c r="GL220" s="11">
        <v>7953.297273771067</v>
      </c>
      <c r="GM220" s="11">
        <v>7938.6988781307136</v>
      </c>
      <c r="GN220" s="11">
        <v>7948.4917845888967</v>
      </c>
      <c r="GO220" s="11">
        <v>7956.756064653945</v>
      </c>
      <c r="GP220" s="11">
        <v>7968.0751173148974</v>
      </c>
      <c r="GQ220" s="11">
        <v>8027.5042021926429</v>
      </c>
      <c r="GR220" s="11">
        <v>8148.1350618421066</v>
      </c>
      <c r="GS220" s="11">
        <v>8298.5912523580173</v>
      </c>
      <c r="GT220" s="11">
        <v>8362.9813304152485</v>
      </c>
      <c r="GU220" s="11">
        <v>8382.3794016131196</v>
      </c>
      <c r="GV220" s="11">
        <v>8407.7368842490305</v>
      </c>
      <c r="GW220" s="11">
        <v>8434.4725889510319</v>
      </c>
      <c r="GX220" s="11">
        <v>8461.8570353380019</v>
      </c>
      <c r="GY220" s="11">
        <v>8477.927058398629</v>
      </c>
      <c r="GZ220" s="11">
        <v>8618.4489074053636</v>
      </c>
      <c r="HA220" s="11">
        <v>8638.5773829920909</v>
      </c>
      <c r="HB220" s="11">
        <v>8653.8581267790978</v>
      </c>
      <c r="HC220" s="11">
        <v>8670.1116253220171</v>
      </c>
      <c r="HD220" s="11">
        <v>8682.1148437149695</v>
      </c>
      <c r="HE220" s="11">
        <v>8689.726870896995</v>
      </c>
      <c r="HF220" s="11">
        <v>8682.2772264496543</v>
      </c>
      <c r="HG220" s="11">
        <v>8730.2909882331678</v>
      </c>
      <c r="HH220" s="11">
        <v>8737.6450647113379</v>
      </c>
      <c r="HI220" s="11">
        <v>8765.2531081234392</v>
      </c>
      <c r="HJ220" s="11">
        <v>8774.3282260154847</v>
      </c>
      <c r="HK220" s="11">
        <v>8764.798708249411</v>
      </c>
      <c r="HL220" s="11">
        <v>8756.7638132029497</v>
      </c>
      <c r="HM220" s="11">
        <v>8710.0616888528366</v>
      </c>
      <c r="HN220" s="11">
        <v>8648.4708391874028</v>
      </c>
      <c r="HO220" s="11">
        <v>8602.7617670372092</v>
      </c>
      <c r="HP220" s="11">
        <v>8617.759486736546</v>
      </c>
      <c r="HQ220" s="11">
        <v>8607.6361950368482</v>
      </c>
      <c r="HR220" s="11">
        <v>8513.9405966409395</v>
      </c>
      <c r="HS220" s="11">
        <v>8520.9602579540206</v>
      </c>
      <c r="HT220" s="11">
        <v>8526.7463095489838</v>
      </c>
      <c r="HU220" s="11">
        <v>8488.0174225869432</v>
      </c>
      <c r="HV220" s="11">
        <v>8489.4482103036225</v>
      </c>
      <c r="HW220" s="11">
        <v>8494.702472885263</v>
      </c>
      <c r="HX220" s="11">
        <v>8504.6829809739556</v>
      </c>
      <c r="HY220" s="11">
        <v>8517.0509590381116</v>
      </c>
      <c r="HZ220" s="11">
        <v>8529.1293914161779</v>
      </c>
      <c r="IA220" s="11">
        <v>8640.1795823377452</v>
      </c>
      <c r="IB220" s="11">
        <v>8762.5394309430594</v>
      </c>
      <c r="IC220" s="11">
        <v>8803.5487896675695</v>
      </c>
      <c r="ID220" s="11">
        <v>8844.9502735580645</v>
      </c>
      <c r="IE220" s="11">
        <v>8881.8196666845579</v>
      </c>
      <c r="IF220" s="11">
        <v>8916.5285826173895</v>
      </c>
      <c r="IG220" s="11">
        <v>9030.3128082285184</v>
      </c>
      <c r="IH220" s="11">
        <v>9060.1795738147448</v>
      </c>
      <c r="II220" s="11">
        <v>9100.444358340872</v>
      </c>
      <c r="IJ220" s="11">
        <v>9135.9797196752825</v>
      </c>
      <c r="IK220" s="11">
        <v>9186.4555664657255</v>
      </c>
      <c r="IL220" s="11">
        <v>9224.8696453765406</v>
      </c>
      <c r="IM220" s="11">
        <v>9267.1790524573626</v>
      </c>
      <c r="IN220" s="11">
        <v>9330.3487716633299</v>
      </c>
      <c r="IO220" s="11">
        <v>9467.3434726734213</v>
      </c>
      <c r="IP220" s="11">
        <v>9499.4833661523717</v>
      </c>
      <c r="IQ220" s="11">
        <v>9499.5902411580355</v>
      </c>
      <c r="IR220" s="11">
        <v>9551.257085274774</v>
      </c>
      <c r="IS220" s="11">
        <v>9616.45590939676</v>
      </c>
      <c r="IT220" s="11">
        <v>9654.8050651504473</v>
      </c>
      <c r="IU220" s="11">
        <v>9677.0911472191583</v>
      </c>
      <c r="IV220" s="11">
        <v>9694.1187921083547</v>
      </c>
      <c r="IW220" s="11">
        <v>9699.8860533238894</v>
      </c>
      <c r="IX220" s="11">
        <v>9710.1109040084975</v>
      </c>
      <c r="IY220" s="11">
        <v>9730.6917247901147</v>
      </c>
      <c r="IZ220" s="11">
        <v>9770.7438778552059</v>
      </c>
      <c r="JA220" s="11">
        <v>9819.6922291706232</v>
      </c>
      <c r="JB220" s="11">
        <v>9910.795520408552</v>
      </c>
      <c r="JC220" s="11">
        <v>10019.628654922395</v>
      </c>
      <c r="JD220" s="11">
        <v>10100.228583276805</v>
      </c>
      <c r="JE220" s="11">
        <v>10119.600437723189</v>
      </c>
      <c r="JF220" s="11">
        <v>10133.863314893864</v>
      </c>
      <c r="JG220" s="11">
        <v>10130.116877317008</v>
      </c>
      <c r="JH220" s="11">
        <v>10213.993266324191</v>
      </c>
      <c r="JI220" s="11">
        <v>10268.54143712129</v>
      </c>
      <c r="JJ220" s="11">
        <v>10278.480801974643</v>
      </c>
      <c r="JK220" s="11">
        <v>10249.342328175449</v>
      </c>
      <c r="JL220" s="11">
        <v>10297.774704144818</v>
      </c>
      <c r="JM220" s="11">
        <v>10295.49766271004</v>
      </c>
      <c r="JN220" s="11">
        <v>10253.057175352164</v>
      </c>
      <c r="JO220" s="11">
        <v>10380.142961583997</v>
      </c>
      <c r="JP220" s="11">
        <v>10484.250668769793</v>
      </c>
      <c r="JQ220" s="11">
        <v>10504.287875398111</v>
      </c>
      <c r="JR220" s="11">
        <v>10550.356003041807</v>
      </c>
      <c r="JS220" s="11">
        <v>10575.518093397313</v>
      </c>
      <c r="JT220" s="11">
        <v>10692.0524447156</v>
      </c>
      <c r="JU220" s="11">
        <v>10748.074029362284</v>
      </c>
      <c r="JV220" s="11">
        <v>10723.592759881996</v>
      </c>
      <c r="JW220" s="11">
        <v>10668.928652604516</v>
      </c>
      <c r="JX220" s="11">
        <v>10669.435196012961</v>
      </c>
      <c r="JY220" s="11">
        <v>10663.354484272764</v>
      </c>
      <c r="JZ220" s="11">
        <v>10651.686510248455</v>
      </c>
      <c r="KA220" s="11">
        <v>10643.587943505594</v>
      </c>
      <c r="KB220" s="11">
        <v>10638.164337811228</v>
      </c>
      <c r="KC220" s="11">
        <v>10624.04918771815</v>
      </c>
      <c r="KD220" s="11">
        <v>10608.720829903683</v>
      </c>
      <c r="KE220" s="11">
        <v>10606.239763750824</v>
      </c>
      <c r="KF220" s="11">
        <v>10615.133861487831</v>
      </c>
      <c r="KG220" s="11">
        <v>10616.821284003412</v>
      </c>
      <c r="KH220" s="11">
        <v>10631.334242167648</v>
      </c>
      <c r="KI220" s="11">
        <v>10630.531505873527</v>
      </c>
      <c r="KJ220" s="11">
        <v>10650.119192972516</v>
      </c>
      <c r="KK220" s="11">
        <v>10652.542389721415</v>
      </c>
      <c r="KL220" s="23"/>
      <c r="KM220" s="11">
        <f>SMALL(Tabela2[[#This Row],[1]:[285]],1)</f>
        <v>7.2526518124504946E-10</v>
      </c>
      <c r="KN220" s="11">
        <f>MATCH(Tabela2[[#This Row],[1° menor]],Tabela2[[#This Row],[1]:[285]],0)</f>
        <v>64</v>
      </c>
      <c r="KO22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0.32974159611791776</v>
      </c>
      <c r="KP220" s="11">
        <f>VLOOKUP(Tabela2[[#This Row],[Shape]],shape!A:D,4,0)+VLOOKUP(Tabela2[[#This Row],[Shape]]+1,shape!A:E,5,0)*Tabela2[[#This Row],[% avanc]]</f>
        <v>1502.8775172150249</v>
      </c>
      <c r="KQ220" s="15">
        <f>Tabela2[[#This Row],[8686,881807]]/Tabela2[[#Headers],[8686,881807]]</f>
        <v>0.17300540638229786</v>
      </c>
      <c r="KR220" s="11">
        <f>Tabela2[[#This Row],[8686,881807]]-KP219</f>
        <v>265.1449615121503</v>
      </c>
      <c r="KS220" s="11">
        <f>(Tabela2[[#This Row],[hora bus]]-H219)*86400</f>
        <v>54.999999655410647</v>
      </c>
      <c r="KT220" s="11">
        <f>Tabela2[[#This Row],[desloc]]/Tabela2[[#This Row],[seconds]]</f>
        <v>4.8208175122427761</v>
      </c>
      <c r="KU220" s="11">
        <f>Tabela2[[#This Row],[spd m/s]]*3.6</f>
        <v>17.354943044073995</v>
      </c>
      <c r="KV220" s="23"/>
      <c r="KW220" s="22">
        <f t="shared" si="54"/>
        <v>0</v>
      </c>
      <c r="KX220" s="23">
        <f t="shared" si="55"/>
        <v>0</v>
      </c>
      <c r="KY220" s="23">
        <f t="shared" si="56"/>
        <v>0</v>
      </c>
      <c r="KZ220" s="23">
        <f t="shared" si="57"/>
        <v>0</v>
      </c>
      <c r="LA220" s="23">
        <f t="shared" si="58"/>
        <v>0</v>
      </c>
      <c r="LB220" s="23">
        <f t="shared" si="59"/>
        <v>0</v>
      </c>
      <c r="LC220" s="23">
        <f t="shared" si="60"/>
        <v>0</v>
      </c>
      <c r="LD220" s="23">
        <f t="shared" si="61"/>
        <v>0</v>
      </c>
      <c r="LE220" s="23">
        <f t="shared" si="62"/>
        <v>1502.8775172150249</v>
      </c>
      <c r="LF220" s="22">
        <f t="shared" si="71"/>
        <v>0</v>
      </c>
      <c r="LG220" s="23">
        <f t="shared" si="63"/>
        <v>0</v>
      </c>
      <c r="LH220" s="23">
        <f t="shared" si="64"/>
        <v>0</v>
      </c>
      <c r="LI220" s="23">
        <f t="shared" si="65"/>
        <v>1502.8775172150249</v>
      </c>
      <c r="LJ220" s="23">
        <f t="shared" si="66"/>
        <v>8581.6037309236508</v>
      </c>
      <c r="LK220" s="23">
        <f t="shared" si="67"/>
        <v>0</v>
      </c>
      <c r="LL220" s="23">
        <f t="shared" si="68"/>
        <v>29</v>
      </c>
      <c r="LM220" s="23">
        <f t="shared" si="69"/>
        <v>0</v>
      </c>
      <c r="LN220" s="23">
        <f t="shared" si="70"/>
        <v>0</v>
      </c>
    </row>
    <row r="221" spans="1:326" x14ac:dyDescent="0.25">
      <c r="A221" s="22">
        <v>312</v>
      </c>
      <c r="B221" s="22">
        <v>1</v>
      </c>
      <c r="C221" s="23" t="s">
        <v>1622</v>
      </c>
      <c r="D221" s="22">
        <v>332</v>
      </c>
      <c r="E221" s="24">
        <v>0.98402777777777772</v>
      </c>
      <c r="F221" s="23" t="s">
        <v>721</v>
      </c>
      <c r="G221" s="23" t="b">
        <v>1</v>
      </c>
      <c r="H221" s="25">
        <v>43538.984537037039</v>
      </c>
      <c r="I221" s="26" t="s">
        <v>234</v>
      </c>
      <c r="J221" s="23" t="s">
        <v>235</v>
      </c>
      <c r="K221" s="11">
        <f>IF(AND(Tabela2[[#This Row],[hora bus]]=H220,Tabela2[[#This Row],[lat bus]]=I220,Tabela2[[#This Row],[lon bus]]=J220),1,0)</f>
        <v>0</v>
      </c>
      <c r="L221" s="23"/>
      <c r="M221" s="11">
        <v>487</v>
      </c>
      <c r="N221" s="11">
        <v>2668.5608511798628</v>
      </c>
      <c r="O221" s="11">
        <v>2663.5849773501354</v>
      </c>
      <c r="P221" s="11">
        <v>2656.1320890866123</v>
      </c>
      <c r="Q221" s="11">
        <v>2601.666681028697</v>
      </c>
      <c r="R221" s="11">
        <v>2517.5236559311488</v>
      </c>
      <c r="S221" s="11">
        <v>2496.7920717001862</v>
      </c>
      <c r="T221" s="11">
        <v>2478.0035104295989</v>
      </c>
      <c r="U221" s="11">
        <v>2467.6561697680372</v>
      </c>
      <c r="V221" s="11">
        <v>2453.5174618587816</v>
      </c>
      <c r="W221" s="11">
        <v>2444.6024692497517</v>
      </c>
      <c r="X221" s="11">
        <v>2436.9893612391406</v>
      </c>
      <c r="Y221" s="11">
        <v>2418.3609093799992</v>
      </c>
      <c r="Z221" s="11">
        <v>2409.4675104668022</v>
      </c>
      <c r="AA221" s="11">
        <v>2392.4816083735391</v>
      </c>
      <c r="AB221" s="11">
        <v>2385.8271137366728</v>
      </c>
      <c r="AC221" s="11">
        <v>2372.0102969773748</v>
      </c>
      <c r="AD221" s="11">
        <v>2348.5443073758756</v>
      </c>
      <c r="AE221" s="11">
        <v>2338.6779340576827</v>
      </c>
      <c r="AF221" s="11">
        <v>2265.7469843565918</v>
      </c>
      <c r="AG221" s="11">
        <v>2226.9561883440474</v>
      </c>
      <c r="AH221" s="11">
        <v>2195.0871916395467</v>
      </c>
      <c r="AI221" s="11">
        <v>2170.105068906214</v>
      </c>
      <c r="AJ221" s="11">
        <v>2147.9417354063348</v>
      </c>
      <c r="AK221" s="11">
        <v>2131.9898947476477</v>
      </c>
      <c r="AL221" s="11">
        <v>2104.8930271939494</v>
      </c>
      <c r="AM221" s="11">
        <v>2092.9192048201849</v>
      </c>
      <c r="AN221" s="11">
        <v>2077.7338631445291</v>
      </c>
      <c r="AO221" s="11">
        <v>2064.0404901802149</v>
      </c>
      <c r="AP221" s="11">
        <v>2055.9150897205895</v>
      </c>
      <c r="AQ221" s="11">
        <v>2057.2023591877178</v>
      </c>
      <c r="AR221" s="11">
        <v>2053.8121665396047</v>
      </c>
      <c r="AS221" s="11">
        <v>2044.0892517862353</v>
      </c>
      <c r="AT221" s="11">
        <v>2046.2258091500669</v>
      </c>
      <c r="AU221" s="11">
        <v>2048.4669255069552</v>
      </c>
      <c r="AV221" s="11">
        <v>2036.9748329246288</v>
      </c>
      <c r="AW221" s="11">
        <v>2027.3750739016432</v>
      </c>
      <c r="AX221" s="11">
        <v>2020.133594445007</v>
      </c>
      <c r="AY221" s="11">
        <v>2005.8978480935239</v>
      </c>
      <c r="AZ221" s="11">
        <v>1984.2631115229635</v>
      </c>
      <c r="BA221" s="11">
        <v>1954.8072407417922</v>
      </c>
      <c r="BB221" s="11">
        <v>1904.4849208755941</v>
      </c>
      <c r="BC221" s="11">
        <v>1831.2125486741184</v>
      </c>
      <c r="BD221" s="11">
        <v>1764.976325607473</v>
      </c>
      <c r="BE221" s="11">
        <v>1742.8684735904881</v>
      </c>
      <c r="BF221" s="11">
        <v>1717.8680732970106</v>
      </c>
      <c r="BG221" s="11">
        <v>1677.020878718135</v>
      </c>
      <c r="BH221" s="11">
        <v>1658.5647692219827</v>
      </c>
      <c r="BI221" s="11">
        <v>1638.8359480801018</v>
      </c>
      <c r="BJ221" s="11">
        <v>1609.9010455723965</v>
      </c>
      <c r="BK221" s="11">
        <v>1530.3183841229566</v>
      </c>
      <c r="BL221" s="11">
        <v>1278.6015594692733</v>
      </c>
      <c r="BM221" s="11">
        <v>1123.0007364120777</v>
      </c>
      <c r="BN221" s="11">
        <v>1086.5831181661783</v>
      </c>
      <c r="BO221" s="11">
        <v>973.2056208167545</v>
      </c>
      <c r="BP221" s="11">
        <v>963.09859070565631</v>
      </c>
      <c r="BQ221" s="11">
        <v>874.25700223060448</v>
      </c>
      <c r="BR221" s="11">
        <v>792.38137716213669</v>
      </c>
      <c r="BS221" s="11">
        <v>765.027231096592</v>
      </c>
      <c r="BT221" s="11">
        <v>717.68265901009863</v>
      </c>
      <c r="BU221" s="11">
        <v>671.28079175671382</v>
      </c>
      <c r="BV221" s="11">
        <v>699.94283202802796</v>
      </c>
      <c r="BW221" s="11">
        <v>554.83781877053127</v>
      </c>
      <c r="BX221" s="11">
        <v>441.63058394138591</v>
      </c>
      <c r="BY221" s="11">
        <v>301.06141027174505</v>
      </c>
      <c r="BZ221" s="11">
        <v>272.1948667034261</v>
      </c>
      <c r="CA221" s="11">
        <v>230.8882914152114</v>
      </c>
      <c r="CB221" s="11">
        <v>168.1752508092616</v>
      </c>
      <c r="CC221" s="11">
        <v>47.232865917685636</v>
      </c>
      <c r="CD221" s="11">
        <v>8.0078166320163291E-12</v>
      </c>
      <c r="CE221" s="11">
        <v>47.095268941606705</v>
      </c>
      <c r="CF221" s="11">
        <v>140.42545349035217</v>
      </c>
      <c r="CG221" s="11">
        <v>224.44968274960121</v>
      </c>
      <c r="CH221" s="11">
        <v>419.23451196213648</v>
      </c>
      <c r="CI221" s="11">
        <v>496.94564851705564</v>
      </c>
      <c r="CJ221" s="11">
        <v>688.85297122919224</v>
      </c>
      <c r="CK221" s="11">
        <v>763.86445963997892</v>
      </c>
      <c r="CL221" s="11">
        <v>854.10570954611478</v>
      </c>
      <c r="CM221" s="11">
        <v>882.11453442842537</v>
      </c>
      <c r="CN221" s="11">
        <v>930.60255850735666</v>
      </c>
      <c r="CO221" s="11">
        <v>989.61040483872364</v>
      </c>
      <c r="CP221" s="11">
        <v>1071.3778502543482</v>
      </c>
      <c r="CQ221" s="11">
        <v>1124.2264828449011</v>
      </c>
      <c r="CR221" s="11">
        <v>1320.7927443307101</v>
      </c>
      <c r="CS221" s="11">
        <v>1499.0948744028394</v>
      </c>
      <c r="CT221" s="11">
        <v>1573.331157031585</v>
      </c>
      <c r="CU221" s="11">
        <v>1601.5482815632054</v>
      </c>
      <c r="CV221" s="11">
        <v>1643.0043330271681</v>
      </c>
      <c r="CW221" s="11">
        <v>1741.4275696212007</v>
      </c>
      <c r="CX221" s="11">
        <v>1869.2271313252063</v>
      </c>
      <c r="CY221" s="11">
        <v>1930.5355135010834</v>
      </c>
      <c r="CZ221" s="11">
        <v>1987.3320687973023</v>
      </c>
      <c r="DA221" s="11">
        <v>2037.9230326557931</v>
      </c>
      <c r="DB221" s="11">
        <v>2087.4393170764583</v>
      </c>
      <c r="DC221" s="11">
        <v>2138.6471238331424</v>
      </c>
      <c r="DD221" s="11">
        <v>2230.0165921911407</v>
      </c>
      <c r="DE221" s="11">
        <v>2241.0784597188836</v>
      </c>
      <c r="DF221" s="11">
        <v>2270.272406747551</v>
      </c>
      <c r="DG221" s="11">
        <v>2279.7204023348654</v>
      </c>
      <c r="DH221" s="11">
        <v>2320.725327620501</v>
      </c>
      <c r="DI221" s="11">
        <v>2354.1070331058086</v>
      </c>
      <c r="DJ221" s="11">
        <v>2396.5780514496787</v>
      </c>
      <c r="DK221" s="11">
        <v>2436.1067533782521</v>
      </c>
      <c r="DL221" s="11">
        <v>2764.5890956096832</v>
      </c>
      <c r="DM221" s="11">
        <v>2883.5128722763302</v>
      </c>
      <c r="DN221" s="11">
        <v>2964.3180146708564</v>
      </c>
      <c r="DO221" s="11">
        <v>3054.2979269624634</v>
      </c>
      <c r="DP221" s="11">
        <v>3085.1842407899603</v>
      </c>
      <c r="DQ221" s="11">
        <v>3166.6628769946674</v>
      </c>
      <c r="DR221" s="11">
        <v>3181.9246605968237</v>
      </c>
      <c r="DS221" s="11">
        <v>3192.4321948745501</v>
      </c>
      <c r="DT221" s="11">
        <v>3203.3996784686155</v>
      </c>
      <c r="DU221" s="11">
        <v>3216.1353325389819</v>
      </c>
      <c r="DV221" s="11">
        <v>3218.1490386976752</v>
      </c>
      <c r="DW221" s="11">
        <v>3216.3239869719155</v>
      </c>
      <c r="DX221" s="11">
        <v>3153.7619407740876</v>
      </c>
      <c r="DY221" s="11">
        <v>3249.153734974991</v>
      </c>
      <c r="DZ221" s="11">
        <v>3252.6119377373943</v>
      </c>
      <c r="EA221" s="11">
        <v>3278.6426547867045</v>
      </c>
      <c r="EB221" s="11">
        <v>3414.2158124719408</v>
      </c>
      <c r="EC221" s="11">
        <v>3446.9274107382403</v>
      </c>
      <c r="ED221" s="11">
        <v>3633.0815544884099</v>
      </c>
      <c r="EE221" s="11">
        <v>3702.7222211600892</v>
      </c>
      <c r="EF221" s="11">
        <v>3927.0386044344023</v>
      </c>
      <c r="EG221" s="11">
        <v>4101.5547550188712</v>
      </c>
      <c r="EH221" s="11">
        <v>4251.839007812463</v>
      </c>
      <c r="EI221" s="11">
        <v>4369.752468277431</v>
      </c>
      <c r="EJ221" s="11">
        <v>4433.3566782597718</v>
      </c>
      <c r="EK221" s="11">
        <v>4481.1900677331505</v>
      </c>
      <c r="EL221" s="11">
        <v>4557.3247328052475</v>
      </c>
      <c r="EM221" s="11">
        <v>4563.7651362681272</v>
      </c>
      <c r="EN221" s="11">
        <v>4645.0663480666917</v>
      </c>
      <c r="EO221" s="11">
        <v>4735.2347234274612</v>
      </c>
      <c r="EP221" s="11">
        <v>4779.4654472596931</v>
      </c>
      <c r="EQ221" s="11">
        <v>4918.2438179168666</v>
      </c>
      <c r="ER221" s="11">
        <v>4992.1448962464992</v>
      </c>
      <c r="ES221" s="11">
        <v>5128.8276732386612</v>
      </c>
      <c r="ET221" s="11">
        <v>5193.0271247481569</v>
      </c>
      <c r="EU221" s="11">
        <v>5268.8942767485178</v>
      </c>
      <c r="EV221" s="11">
        <v>5331.9406990202933</v>
      </c>
      <c r="EW221" s="11">
        <v>5401.7479747838115</v>
      </c>
      <c r="EX221" s="11">
        <v>5649.6970807594844</v>
      </c>
      <c r="EY221" s="11">
        <v>5731.7323790541122</v>
      </c>
      <c r="EZ221" s="11">
        <v>5902.9876818410812</v>
      </c>
      <c r="FA221" s="11">
        <v>6069.6803109870425</v>
      </c>
      <c r="FB221" s="11">
        <v>6152.8435887782571</v>
      </c>
      <c r="FC221" s="11">
        <v>6194.5127411934473</v>
      </c>
      <c r="FD221" s="11">
        <v>6249.4991525436171</v>
      </c>
      <c r="FE221" s="11">
        <v>6374.0142009104893</v>
      </c>
      <c r="FF221" s="11">
        <v>6547.0869772504611</v>
      </c>
      <c r="FG221" s="11">
        <v>6571.9460121170414</v>
      </c>
      <c r="FH221" s="11">
        <v>6616.2401225182748</v>
      </c>
      <c r="FI221" s="11">
        <v>6697.7929744415223</v>
      </c>
      <c r="FJ221" s="11">
        <v>6742.4530443886633</v>
      </c>
      <c r="FK221" s="11">
        <v>6759.9127216058105</v>
      </c>
      <c r="FL221" s="11">
        <v>6774.9849831937445</v>
      </c>
      <c r="FM221" s="11">
        <v>6779.9248371583317</v>
      </c>
      <c r="FN221" s="11">
        <v>6811.8335665501072</v>
      </c>
      <c r="FO221" s="11">
        <v>6832.3826282010095</v>
      </c>
      <c r="FP221" s="11">
        <v>6856.1293622542471</v>
      </c>
      <c r="FQ221" s="11">
        <v>6881.3227321504319</v>
      </c>
      <c r="FR221" s="11">
        <v>6891.8403486232182</v>
      </c>
      <c r="FS221" s="11">
        <v>6935.4949072990648</v>
      </c>
      <c r="FT221" s="11">
        <v>7007.0149060970825</v>
      </c>
      <c r="FU221" s="11">
        <v>7110.7112914486461</v>
      </c>
      <c r="FV221" s="11">
        <v>7251.1021983709024</v>
      </c>
      <c r="FW221" s="11">
        <v>7296.4857292621664</v>
      </c>
      <c r="FX221" s="11">
        <v>7315.5822841163044</v>
      </c>
      <c r="FY221" s="11">
        <v>7336.9283409427071</v>
      </c>
      <c r="FZ221" s="11">
        <v>7355.3948751529952</v>
      </c>
      <c r="GA221" s="11">
        <v>7383.7483896391714</v>
      </c>
      <c r="GB221" s="11">
        <v>7405.9394760222131</v>
      </c>
      <c r="GC221" s="11">
        <v>7437.3357492227797</v>
      </c>
      <c r="GD221" s="11">
        <v>7471.3394109573164</v>
      </c>
      <c r="GE221" s="11">
        <v>7496.0780295635604</v>
      </c>
      <c r="GF221" s="11">
        <v>7516.6814867058856</v>
      </c>
      <c r="GG221" s="11">
        <v>7529.7316261259457</v>
      </c>
      <c r="GH221" s="11">
        <v>7542.8845217987082</v>
      </c>
      <c r="GI221" s="11">
        <v>7546.4356827139163</v>
      </c>
      <c r="GJ221" s="11">
        <v>7556.1409288425721</v>
      </c>
      <c r="GK221" s="11">
        <v>7561.1788137924805</v>
      </c>
      <c r="GL221" s="11">
        <v>7575.9848397114565</v>
      </c>
      <c r="GM221" s="11">
        <v>7561.0815788747732</v>
      </c>
      <c r="GN221" s="11">
        <v>7570.3992635764962</v>
      </c>
      <c r="GO221" s="11">
        <v>7578.2364677856231</v>
      </c>
      <c r="GP221" s="11">
        <v>7588.8297759026163</v>
      </c>
      <c r="GQ221" s="11">
        <v>7647.1957626545418</v>
      </c>
      <c r="GR221" s="11">
        <v>7766.7012461684235</v>
      </c>
      <c r="GS221" s="11">
        <v>7916.3772336864668</v>
      </c>
      <c r="GT221" s="11">
        <v>7980.4761278452388</v>
      </c>
      <c r="GU221" s="11">
        <v>7999.7806560435993</v>
      </c>
      <c r="GV221" s="11">
        <v>8025.1118289075503</v>
      </c>
      <c r="GW221" s="11">
        <v>8051.8713562518788</v>
      </c>
      <c r="GX221" s="11">
        <v>8079.3242294465072</v>
      </c>
      <c r="GY221" s="11">
        <v>8095.9383792539593</v>
      </c>
      <c r="GZ221" s="11">
        <v>8237.0328510788277</v>
      </c>
      <c r="HA221" s="11">
        <v>8257.2795047625332</v>
      </c>
      <c r="HB221" s="11">
        <v>8272.6179860902703</v>
      </c>
      <c r="HC221" s="11">
        <v>8288.9010423392519</v>
      </c>
      <c r="HD221" s="11">
        <v>8300.9300935672381</v>
      </c>
      <c r="HE221" s="11">
        <v>8308.6020568945005</v>
      </c>
      <c r="HF221" s="11">
        <v>8300.4190916248044</v>
      </c>
      <c r="HG221" s="11">
        <v>8347.1436127169327</v>
      </c>
      <c r="HH221" s="11">
        <v>8353.4765269013988</v>
      </c>
      <c r="HI221" s="11">
        <v>8380.3207373064342</v>
      </c>
      <c r="HJ221" s="11">
        <v>8388.9720495185084</v>
      </c>
      <c r="HK221" s="11">
        <v>8379.0119729873313</v>
      </c>
      <c r="HL221" s="11">
        <v>8370.5015830581979</v>
      </c>
      <c r="HM221" s="11">
        <v>8323.1640143872555</v>
      </c>
      <c r="HN221" s="11">
        <v>8260.6220009457502</v>
      </c>
      <c r="HO221" s="11">
        <v>8213.8967971336424</v>
      </c>
      <c r="HP221" s="11">
        <v>8228.309512650354</v>
      </c>
      <c r="HQ221" s="11">
        <v>8217.9757579159377</v>
      </c>
      <c r="HR221" s="11">
        <v>8123.5675570196599</v>
      </c>
      <c r="HS221" s="11">
        <v>8129.7681940700168</v>
      </c>
      <c r="HT221" s="11">
        <v>8135.2775596057209</v>
      </c>
      <c r="HU221" s="11">
        <v>8096.2215338810538</v>
      </c>
      <c r="HV221" s="11">
        <v>8097.2268930022974</v>
      </c>
      <c r="HW221" s="11">
        <v>8102.1813466268586</v>
      </c>
      <c r="HX221" s="11">
        <v>8111.8925986800068</v>
      </c>
      <c r="HY221" s="11">
        <v>8123.9644688861181</v>
      </c>
      <c r="HZ221" s="11">
        <v>8135.4561440183707</v>
      </c>
      <c r="IA221" s="11">
        <v>8245.7153211072418</v>
      </c>
      <c r="IB221" s="11">
        <v>8367.5885034922521</v>
      </c>
      <c r="IC221" s="11">
        <v>8408.3649603519261</v>
      </c>
      <c r="ID221" s="11">
        <v>8449.5526673341265</v>
      </c>
      <c r="IE221" s="11">
        <v>8486.220558942794</v>
      </c>
      <c r="IF221" s="11">
        <v>8520.6201121222002</v>
      </c>
      <c r="IG221" s="11">
        <v>8634.1542507248923</v>
      </c>
      <c r="IH221" s="11">
        <v>8663.9330097871443</v>
      </c>
      <c r="II221" s="11">
        <v>8704.1211657060685</v>
      </c>
      <c r="IJ221" s="11">
        <v>8739.5976756135697</v>
      </c>
      <c r="IK221" s="11">
        <v>8790.0430947259483</v>
      </c>
      <c r="IL221" s="11">
        <v>8828.4434726421987</v>
      </c>
      <c r="IM221" s="11">
        <v>8870.7340576927418</v>
      </c>
      <c r="IN221" s="11">
        <v>8933.8710123765704</v>
      </c>
      <c r="IO221" s="11">
        <v>9070.8273394657608</v>
      </c>
      <c r="IP221" s="11">
        <v>9102.9522581987112</v>
      </c>
      <c r="IQ221" s="11">
        <v>9103.0268975022809</v>
      </c>
      <c r="IR221" s="11">
        <v>9154.6170495613424</v>
      </c>
      <c r="IS221" s="11">
        <v>9219.7470184879221</v>
      </c>
      <c r="IT221" s="11">
        <v>9258.0611961777777</v>
      </c>
      <c r="IU221" s="11">
        <v>9280.326406046448</v>
      </c>
      <c r="IV221" s="11">
        <v>9297.3414482518056</v>
      </c>
      <c r="IW221" s="11">
        <v>9303.1009566847333</v>
      </c>
      <c r="IX221" s="11">
        <v>9313.3139347853157</v>
      </c>
      <c r="IY221" s="11">
        <v>9333.8751421114375</v>
      </c>
      <c r="IZ221" s="11">
        <v>9373.8988338626841</v>
      </c>
      <c r="JA221" s="11">
        <v>9422.805928229609</v>
      </c>
      <c r="JB221" s="11">
        <v>9513.86846386863</v>
      </c>
      <c r="JC221" s="11">
        <v>9622.6979686789055</v>
      </c>
      <c r="JD221" s="11">
        <v>9703.3229418683004</v>
      </c>
      <c r="JE221" s="11">
        <v>9722.7218238075639</v>
      </c>
      <c r="JF221" s="11">
        <v>9737.0155670256918</v>
      </c>
      <c r="JG221" s="11">
        <v>9733.4279486145369</v>
      </c>
      <c r="JH221" s="11">
        <v>9817.3076768320425</v>
      </c>
      <c r="JI221" s="11">
        <v>9871.6907619465983</v>
      </c>
      <c r="JJ221" s="11">
        <v>9881.5982050066068</v>
      </c>
      <c r="JK221" s="11">
        <v>9852.3481364301315</v>
      </c>
      <c r="JL221" s="11">
        <v>9900.6680364278582</v>
      </c>
      <c r="JM221" s="11">
        <v>9898.3600945194812</v>
      </c>
      <c r="JN221" s="11">
        <v>9855.6965575537088</v>
      </c>
      <c r="JO221" s="11">
        <v>9982.493170087273</v>
      </c>
      <c r="JP221" s="11">
        <v>10086.492712581861</v>
      </c>
      <c r="JQ221" s="11">
        <v>10106.486753221207</v>
      </c>
      <c r="JR221" s="11">
        <v>10152.562957804053</v>
      </c>
      <c r="JS221" s="11">
        <v>10177.856613895432</v>
      </c>
      <c r="JT221" s="11">
        <v>10294.559385344581</v>
      </c>
      <c r="JU221" s="11">
        <v>10350.649499719329</v>
      </c>
      <c r="JV221" s="11">
        <v>10326.161078345302</v>
      </c>
      <c r="JW221" s="11">
        <v>10271.557322034731</v>
      </c>
      <c r="JX221" s="11">
        <v>10272.154766899885</v>
      </c>
      <c r="JY221" s="11">
        <v>10266.117442822424</v>
      </c>
      <c r="JZ221" s="11">
        <v>10254.48997691011</v>
      </c>
      <c r="KA221" s="11">
        <v>10246.433222723226</v>
      </c>
      <c r="KB221" s="11">
        <v>10241.043147384222</v>
      </c>
      <c r="KC221" s="11">
        <v>10226.968879789745</v>
      </c>
      <c r="KD221" s="11">
        <v>10211.652187851421</v>
      </c>
      <c r="KE221" s="11">
        <v>10209.139293254664</v>
      </c>
      <c r="KF221" s="11">
        <v>10218.005499915391</v>
      </c>
      <c r="KG221" s="11">
        <v>10219.658343382125</v>
      </c>
      <c r="KH221" s="11">
        <v>10234.138598327789</v>
      </c>
      <c r="KI221" s="11">
        <v>10233.2989823767</v>
      </c>
      <c r="KJ221" s="11">
        <v>10252.853608773754</v>
      </c>
      <c r="KK221" s="11">
        <v>10255.265523389458</v>
      </c>
      <c r="KL221" s="23"/>
      <c r="KM221" s="11">
        <f>SMALL(Tabela2[[#This Row],[1]:[285]],1)</f>
        <v>8.0078166320163291E-12</v>
      </c>
      <c r="KN221" s="11">
        <f>MATCH(Tabela2[[#This Row],[1° menor]],Tabela2[[#This Row],[1]:[285]],0)</f>
        <v>69</v>
      </c>
      <c r="KO22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0.49999994364277134</v>
      </c>
      <c r="KP221" s="11">
        <f>VLOOKUP(Tabela2[[#This Row],[Shape]],shape!A:D,4,0)+VLOOKUP(Tabela2[[#This Row],[Shape]]+1,shape!A:E,5,0)*Tabela2[[#This Row],[% avanc]]</f>
        <v>1709.7796991022312</v>
      </c>
      <c r="KQ221" s="15">
        <f>Tabela2[[#This Row],[8686,881807]]/Tabela2[[#Headers],[8686,881807]]</f>
        <v>0.19682317971961688</v>
      </c>
      <c r="KR221" s="11">
        <f>Tabela2[[#This Row],[8686,881807]]-KP220</f>
        <v>206.90218188720632</v>
      </c>
      <c r="KS221" s="11">
        <f>(Tabela2[[#This Row],[hora bus]]-H220)*86400</f>
        <v>34.000000404193997</v>
      </c>
      <c r="KT221" s="11">
        <f>Tabela2[[#This Row],[desloc]]/Tabela2[[#This Row],[seconds]]</f>
        <v>6.08535821845709</v>
      </c>
      <c r="KU221" s="11">
        <f>Tabela2[[#This Row],[spd m/s]]*3.6</f>
        <v>21.907289586445525</v>
      </c>
      <c r="KV221" s="23"/>
      <c r="KW221" s="22">
        <f t="shared" si="54"/>
        <v>0</v>
      </c>
      <c r="KX221" s="23">
        <f t="shared" si="55"/>
        <v>0</v>
      </c>
      <c r="KY221" s="23">
        <f t="shared" si="56"/>
        <v>0</v>
      </c>
      <c r="KZ221" s="23">
        <f t="shared" si="57"/>
        <v>0</v>
      </c>
      <c r="LA221" s="23">
        <f t="shared" si="58"/>
        <v>0</v>
      </c>
      <c r="LB221" s="23">
        <f t="shared" si="59"/>
        <v>0</v>
      </c>
      <c r="LC221" s="23">
        <f t="shared" si="60"/>
        <v>0</v>
      </c>
      <c r="LD221" s="23">
        <f t="shared" si="61"/>
        <v>0</v>
      </c>
      <c r="LE221" s="23">
        <f t="shared" si="62"/>
        <v>1709.7796991022312</v>
      </c>
      <c r="LF221" s="22">
        <f t="shared" si="71"/>
        <v>0</v>
      </c>
      <c r="LG221" s="23">
        <f t="shared" si="63"/>
        <v>0</v>
      </c>
      <c r="LH221" s="23">
        <f t="shared" si="64"/>
        <v>0</v>
      </c>
      <c r="LI221" s="23">
        <f t="shared" si="65"/>
        <v>1709.7796991022312</v>
      </c>
      <c r="LJ221" s="23">
        <f t="shared" si="66"/>
        <v>8581.6037309236508</v>
      </c>
      <c r="LK221" s="23">
        <f t="shared" si="67"/>
        <v>0</v>
      </c>
      <c r="LL221" s="23">
        <f t="shared" si="68"/>
        <v>28</v>
      </c>
      <c r="LM221" s="23">
        <f t="shared" si="69"/>
        <v>0</v>
      </c>
      <c r="LN221" s="23">
        <f t="shared" si="70"/>
        <v>0</v>
      </c>
    </row>
    <row r="222" spans="1:326" x14ac:dyDescent="0.25">
      <c r="A222" s="22">
        <v>314</v>
      </c>
      <c r="B222" s="22">
        <v>1</v>
      </c>
      <c r="C222" s="23" t="s">
        <v>1624</v>
      </c>
      <c r="D222" s="22">
        <v>332</v>
      </c>
      <c r="E222" s="24">
        <v>0.98472222222222228</v>
      </c>
      <c r="F222" s="23" t="s">
        <v>721</v>
      </c>
      <c r="G222" s="23" t="b">
        <v>1</v>
      </c>
      <c r="H222" s="25">
        <v>43538.98505787037</v>
      </c>
      <c r="I222" s="26" t="s">
        <v>360</v>
      </c>
      <c r="J222" s="23" t="s">
        <v>361</v>
      </c>
      <c r="K222" s="11">
        <f>IF(AND(Tabela2[[#This Row],[hora bus]]=H221,Tabela2[[#This Row],[lat bus]]=I221,Tabela2[[#This Row],[lon bus]]=J221),1,0)</f>
        <v>0</v>
      </c>
      <c r="L222" s="23"/>
      <c r="M222" s="11">
        <v>488</v>
      </c>
      <c r="N222" s="11">
        <v>3099.9233807666351</v>
      </c>
      <c r="O222" s="11">
        <v>3094.5597955545804</v>
      </c>
      <c r="P222" s="11">
        <v>3086.6722079128672</v>
      </c>
      <c r="Q222" s="11">
        <v>3031.2470306987893</v>
      </c>
      <c r="R222" s="11">
        <v>2946.3231047501645</v>
      </c>
      <c r="S222" s="11">
        <v>2925.4169986178626</v>
      </c>
      <c r="T222" s="11">
        <v>2906.2909933581795</v>
      </c>
      <c r="U222" s="11">
        <v>2895.5090684480265</v>
      </c>
      <c r="V222" s="11">
        <v>2880.7888632990403</v>
      </c>
      <c r="W222" s="11">
        <v>2871.1395789987137</v>
      </c>
      <c r="X222" s="11">
        <v>2862.8193457241118</v>
      </c>
      <c r="Y222" s="11">
        <v>2843.0640875963918</v>
      </c>
      <c r="Z222" s="11">
        <v>2832.8118108306571</v>
      </c>
      <c r="AA222" s="11">
        <v>2814.6187066537991</v>
      </c>
      <c r="AB222" s="11">
        <v>2807.0918045667381</v>
      </c>
      <c r="AC222" s="11">
        <v>2792.6890275014457</v>
      </c>
      <c r="AD222" s="11">
        <v>2768.7390142997056</v>
      </c>
      <c r="AE222" s="11">
        <v>2758.647954443325</v>
      </c>
      <c r="AF222" s="11">
        <v>2686.3163367698971</v>
      </c>
      <c r="AG222" s="11">
        <v>2648.5904317599216</v>
      </c>
      <c r="AH222" s="11">
        <v>2617.1382802361504</v>
      </c>
      <c r="AI222" s="11">
        <v>2592.2100147879992</v>
      </c>
      <c r="AJ222" s="11">
        <v>2570.063083234756</v>
      </c>
      <c r="AK222" s="11">
        <v>2554.1150461808484</v>
      </c>
      <c r="AL222" s="11">
        <v>2527.0224912406079</v>
      </c>
      <c r="AM222" s="11">
        <v>2515.1121488115887</v>
      </c>
      <c r="AN222" s="11">
        <v>2500.3729104634267</v>
      </c>
      <c r="AO222" s="11">
        <v>2487.7783613953902</v>
      </c>
      <c r="AP222" s="11">
        <v>2481.1645912456947</v>
      </c>
      <c r="AQ222" s="11">
        <v>2483.6014452955642</v>
      </c>
      <c r="AR222" s="11">
        <v>2480.9935682245064</v>
      </c>
      <c r="AS222" s="11">
        <v>2472.5767525318875</v>
      </c>
      <c r="AT222" s="11">
        <v>2476.1228936002258</v>
      </c>
      <c r="AU222" s="11">
        <v>2479.1579939600033</v>
      </c>
      <c r="AV222" s="11">
        <v>2468.8450616206237</v>
      </c>
      <c r="AW222" s="11">
        <v>2461.2486308935195</v>
      </c>
      <c r="AX222" s="11">
        <v>2455.9638052824607</v>
      </c>
      <c r="AY222" s="11">
        <v>2443.1575725593348</v>
      </c>
      <c r="AZ222" s="11">
        <v>2422.6390529676469</v>
      </c>
      <c r="BA222" s="11">
        <v>2394.1972256206518</v>
      </c>
      <c r="BB222" s="11">
        <v>2344.8082337509763</v>
      </c>
      <c r="BC222" s="11">
        <v>2271.4464744710854</v>
      </c>
      <c r="BD222" s="11">
        <v>2204.6319350837325</v>
      </c>
      <c r="BE222" s="11">
        <v>2182.7791387412617</v>
      </c>
      <c r="BF222" s="11">
        <v>2158.5490247231683</v>
      </c>
      <c r="BG222" s="11">
        <v>2119.0277898989516</v>
      </c>
      <c r="BH222" s="11">
        <v>2101.9111540305853</v>
      </c>
      <c r="BI222" s="11">
        <v>2083.0576392397961</v>
      </c>
      <c r="BJ222" s="11">
        <v>2054.9827452232203</v>
      </c>
      <c r="BK222" s="11">
        <v>1976.7978980201997</v>
      </c>
      <c r="BL222" s="11">
        <v>1729.0221814806857</v>
      </c>
      <c r="BM222" s="11">
        <v>1578.1422921721521</v>
      </c>
      <c r="BN222" s="11">
        <v>1543.7463241027381</v>
      </c>
      <c r="BO222" s="11">
        <v>1430.9937309696247</v>
      </c>
      <c r="BP222" s="11">
        <v>1421.1276344319745</v>
      </c>
      <c r="BQ222" s="11">
        <v>1331.6286737820799</v>
      </c>
      <c r="BR222" s="11">
        <v>1247.700498699857</v>
      </c>
      <c r="BS222" s="11">
        <v>1218.2064651495298</v>
      </c>
      <c r="BT222" s="11">
        <v>1169.4152333475499</v>
      </c>
      <c r="BU222" s="11">
        <v>1115.4953058642432</v>
      </c>
      <c r="BV222" s="11">
        <v>1128.006232539961</v>
      </c>
      <c r="BW222" s="11">
        <v>979.42091860127323</v>
      </c>
      <c r="BX222" s="11">
        <v>876.82083538860013</v>
      </c>
      <c r="BY222" s="11">
        <v>747.26897431129191</v>
      </c>
      <c r="BZ222" s="11">
        <v>726.24780207460219</v>
      </c>
      <c r="CA222" s="11">
        <v>686.77561093249983</v>
      </c>
      <c r="CB222" s="11">
        <v>624.73134013007348</v>
      </c>
      <c r="CC222" s="11">
        <v>504.5927935958959</v>
      </c>
      <c r="CD222" s="11">
        <v>410.89601459594257</v>
      </c>
      <c r="CE222" s="11">
        <v>317.73405675287921</v>
      </c>
      <c r="CF222" s="11">
        <v>233.66050057428035</v>
      </c>
      <c r="CG222" s="11">
        <v>38.857224729764198</v>
      </c>
      <c r="CH222" s="11">
        <v>2.6929569685307797E-12</v>
      </c>
      <c r="CI222" s="11">
        <v>38.855548036972323</v>
      </c>
      <c r="CJ222" s="11">
        <v>230.77204702845017</v>
      </c>
      <c r="CK222" s="11">
        <v>305.77626134369297</v>
      </c>
      <c r="CL222" s="11">
        <v>396.00661664544543</v>
      </c>
      <c r="CM222" s="11">
        <v>424.01810268774938</v>
      </c>
      <c r="CN222" s="11">
        <v>472.50742512257597</v>
      </c>
      <c r="CO222" s="11">
        <v>531.51212088432874</v>
      </c>
      <c r="CP222" s="11">
        <v>613.27857240875562</v>
      </c>
      <c r="CQ222" s="11">
        <v>666.1351349998132</v>
      </c>
      <c r="CR222" s="11">
        <v>862.71350025584081</v>
      </c>
      <c r="CS222" s="11">
        <v>1041.01591321464</v>
      </c>
      <c r="CT222" s="11">
        <v>1115.245988866588</v>
      </c>
      <c r="CU222" s="11">
        <v>1143.4596153863599</v>
      </c>
      <c r="CV222" s="11">
        <v>1184.9149127812789</v>
      </c>
      <c r="CW222" s="11">
        <v>1283.3394686267338</v>
      </c>
      <c r="CX222" s="11">
        <v>1411.1389611385493</v>
      </c>
      <c r="CY222" s="11">
        <v>1472.4453887669379</v>
      </c>
      <c r="CZ222" s="11">
        <v>1529.2361541924963</v>
      </c>
      <c r="DA222" s="11">
        <v>1579.8265118298873</v>
      </c>
      <c r="DB222" s="11">
        <v>1629.3815135329332</v>
      </c>
      <c r="DC222" s="11">
        <v>1680.7600193090605</v>
      </c>
      <c r="DD222" s="11">
        <v>1772.2889929690691</v>
      </c>
      <c r="DE222" s="11">
        <v>1783.4359783728305</v>
      </c>
      <c r="DF222" s="11">
        <v>1812.7404114232415</v>
      </c>
      <c r="DG222" s="11">
        <v>1822.4443116254413</v>
      </c>
      <c r="DH222" s="11">
        <v>1864.0084703997841</v>
      </c>
      <c r="DI222" s="11">
        <v>1898.2044769970703</v>
      </c>
      <c r="DJ222" s="11">
        <v>1940.5132930505781</v>
      </c>
      <c r="DK222" s="11">
        <v>1978.7710004858507</v>
      </c>
      <c r="DL222" s="11">
        <v>2306.8279679824159</v>
      </c>
      <c r="DM222" s="11">
        <v>2426.1580022945827</v>
      </c>
      <c r="DN222" s="11">
        <v>2507.3244580035152</v>
      </c>
      <c r="DO222" s="11">
        <v>2597.5785838727738</v>
      </c>
      <c r="DP222" s="11">
        <v>2628.8062935934672</v>
      </c>
      <c r="DQ222" s="11">
        <v>2710.5620116290838</v>
      </c>
      <c r="DR222" s="11">
        <v>2725.8818007272548</v>
      </c>
      <c r="DS222" s="11">
        <v>2736.4383947945976</v>
      </c>
      <c r="DT222" s="11">
        <v>2747.3420338186506</v>
      </c>
      <c r="DU222" s="11">
        <v>2759.9126931011369</v>
      </c>
      <c r="DV222" s="11">
        <v>2761.7471322455394</v>
      </c>
      <c r="DW222" s="11">
        <v>2759.7195736145914</v>
      </c>
      <c r="DX222" s="11">
        <v>2696.4116175246977</v>
      </c>
      <c r="DY222" s="11">
        <v>2791.1223686951503</v>
      </c>
      <c r="DZ222" s="11">
        <v>2794.5290300726397</v>
      </c>
      <c r="EA222" s="11">
        <v>2820.5612108594651</v>
      </c>
      <c r="EB222" s="11">
        <v>2956.1560548271382</v>
      </c>
      <c r="EC222" s="11">
        <v>2988.8970753720068</v>
      </c>
      <c r="ED222" s="11">
        <v>3175.0889459558102</v>
      </c>
      <c r="EE222" s="11">
        <v>3244.6835152233043</v>
      </c>
      <c r="EF222" s="11">
        <v>3468.9920519021416</v>
      </c>
      <c r="EG222" s="11">
        <v>3643.6492161334991</v>
      </c>
      <c r="EH222" s="11">
        <v>3794.0975350293147</v>
      </c>
      <c r="EI222" s="11">
        <v>3912.111935644371</v>
      </c>
      <c r="EJ222" s="11">
        <v>3975.7397490695716</v>
      </c>
      <c r="EK222" s="11">
        <v>4023.7172605498545</v>
      </c>
      <c r="EL222" s="11">
        <v>4100.0185420052576</v>
      </c>
      <c r="EM222" s="11">
        <v>4106.6178323025815</v>
      </c>
      <c r="EN222" s="11">
        <v>4188.0858509448717</v>
      </c>
      <c r="EO222" s="11">
        <v>4278.2615816932212</v>
      </c>
      <c r="EP222" s="11">
        <v>4322.3809574506158</v>
      </c>
      <c r="EQ222" s="11">
        <v>4461.0144891516202</v>
      </c>
      <c r="ER222" s="11">
        <v>4534.7859152132678</v>
      </c>
      <c r="ES222" s="11">
        <v>4671.366217988224</v>
      </c>
      <c r="ET222" s="11">
        <v>4735.512446601002</v>
      </c>
      <c r="EU222" s="11">
        <v>4811.3255925392459</v>
      </c>
      <c r="EV222" s="11">
        <v>4874.3178041747724</v>
      </c>
      <c r="EW222" s="11">
        <v>4944.0244177775303</v>
      </c>
      <c r="EX222" s="11">
        <v>5191.8799542736879</v>
      </c>
      <c r="EY222" s="11">
        <v>5273.8585949086064</v>
      </c>
      <c r="EZ222" s="11">
        <v>5445.0509576250024</v>
      </c>
      <c r="FA222" s="11">
        <v>5611.7192189794823</v>
      </c>
      <c r="FB222" s="11">
        <v>5694.8869230049186</v>
      </c>
      <c r="FC222" s="11">
        <v>5736.5607444407078</v>
      </c>
      <c r="FD222" s="11">
        <v>5791.557372243009</v>
      </c>
      <c r="FE222" s="11">
        <v>5916.0962318471247</v>
      </c>
      <c r="FF222" s="11">
        <v>6089.186654089609</v>
      </c>
      <c r="FG222" s="11">
        <v>6114.0495881869301</v>
      </c>
      <c r="FH222" s="11">
        <v>6158.3604360805775</v>
      </c>
      <c r="FI222" s="11">
        <v>6239.9199034853673</v>
      </c>
      <c r="FJ222" s="11">
        <v>6284.5636377411829</v>
      </c>
      <c r="FK222" s="11">
        <v>6302.0041322389825</v>
      </c>
      <c r="FL222" s="11">
        <v>6317.057257131667</v>
      </c>
      <c r="FM222" s="11">
        <v>6321.9586821217408</v>
      </c>
      <c r="FN222" s="11">
        <v>6353.8248255416456</v>
      </c>
      <c r="FO222" s="11">
        <v>6374.3505257605784</v>
      </c>
      <c r="FP222" s="11">
        <v>6398.0789069727643</v>
      </c>
      <c r="FQ222" s="11">
        <v>6423.2608981546591</v>
      </c>
      <c r="FR222" s="11">
        <v>6433.7663272962891</v>
      </c>
      <c r="FS222" s="11">
        <v>6477.4076379147673</v>
      </c>
      <c r="FT222" s="11">
        <v>6548.9216740263864</v>
      </c>
      <c r="FU222" s="11">
        <v>6652.6203206417458</v>
      </c>
      <c r="FV222" s="11">
        <v>6793.0252232587627</v>
      </c>
      <c r="FW222" s="11">
        <v>6838.4290708394274</v>
      </c>
      <c r="FX222" s="11">
        <v>6857.5477477635286</v>
      </c>
      <c r="FY222" s="11">
        <v>6878.9158173567821</v>
      </c>
      <c r="FZ222" s="11">
        <v>6897.4019045397508</v>
      </c>
      <c r="GA222" s="11">
        <v>6925.7692078250775</v>
      </c>
      <c r="GB222" s="11">
        <v>6947.9677617133493</v>
      </c>
      <c r="GC222" s="11">
        <v>6979.3655443715743</v>
      </c>
      <c r="GD222" s="11">
        <v>7013.3663029341715</v>
      </c>
      <c r="GE222" s="11">
        <v>7038.1023419954945</v>
      </c>
      <c r="GF222" s="11">
        <v>7058.7037281959601</v>
      </c>
      <c r="GG222" s="11">
        <v>7071.7580329708335</v>
      </c>
      <c r="GH222" s="11">
        <v>7084.9176406007382</v>
      </c>
      <c r="GI222" s="11">
        <v>7088.4801684535696</v>
      </c>
      <c r="GJ222" s="11">
        <v>7098.2117438989053</v>
      </c>
      <c r="GK222" s="11">
        <v>7103.2931288391073</v>
      </c>
      <c r="GL222" s="11">
        <v>7118.1285874761033</v>
      </c>
      <c r="GM222" s="11">
        <v>7103.2665005718936</v>
      </c>
      <c r="GN222" s="11">
        <v>7112.6521685210091</v>
      </c>
      <c r="GO222" s="11">
        <v>7120.5587345881295</v>
      </c>
      <c r="GP222" s="11">
        <v>7131.2896680439571</v>
      </c>
      <c r="GQ222" s="11">
        <v>7189.8934723878856</v>
      </c>
      <c r="GR222" s="11">
        <v>7309.7039441488942</v>
      </c>
      <c r="GS222" s="11">
        <v>7459.6210146579069</v>
      </c>
      <c r="GT222" s="11">
        <v>7523.8189921486983</v>
      </c>
      <c r="GU222" s="11">
        <v>7543.1567770620095</v>
      </c>
      <c r="GV222" s="11">
        <v>7568.4977970604677</v>
      </c>
      <c r="GW222" s="11">
        <v>7595.249428225583</v>
      </c>
      <c r="GX222" s="11">
        <v>7622.678749930089</v>
      </c>
      <c r="GY222" s="11">
        <v>7639.1175642965518</v>
      </c>
      <c r="GZ222" s="11">
        <v>7780.0308413950052</v>
      </c>
      <c r="HA222" s="11">
        <v>7800.243287285256</v>
      </c>
      <c r="HB222" s="11">
        <v>7815.5654314175181</v>
      </c>
      <c r="HC222" s="11">
        <v>7831.8403206755956</v>
      </c>
      <c r="HD222" s="11">
        <v>7843.8622186712782</v>
      </c>
      <c r="HE222" s="11">
        <v>7851.5177343670348</v>
      </c>
      <c r="HF222" s="11">
        <v>7843.5693080640722</v>
      </c>
      <c r="HG222" s="11">
        <v>7890.7368873886708</v>
      </c>
      <c r="HH222" s="11">
        <v>7897.4942871352287</v>
      </c>
      <c r="HI222" s="11">
        <v>7924.6914809116633</v>
      </c>
      <c r="HJ222" s="11">
        <v>7933.5580597066137</v>
      </c>
      <c r="HK222" s="11">
        <v>7923.8322279137637</v>
      </c>
      <c r="HL222" s="11">
        <v>7915.5946930171303</v>
      </c>
      <c r="HM222" s="11">
        <v>7868.6564862910518</v>
      </c>
      <c r="HN222" s="11">
        <v>7806.7775734017987</v>
      </c>
      <c r="HO222" s="11">
        <v>7760.8532687922134</v>
      </c>
      <c r="HP222" s="11">
        <v>7775.768457729544</v>
      </c>
      <c r="HQ222" s="11">
        <v>7765.6307582622967</v>
      </c>
      <c r="HR222" s="11">
        <v>7671.9594076444719</v>
      </c>
      <c r="HS222" s="11">
        <v>7679.0484619673134</v>
      </c>
      <c r="HT222" s="11">
        <v>7684.8890588833747</v>
      </c>
      <c r="HU222" s="11">
        <v>7646.255178398631</v>
      </c>
      <c r="HV222" s="11">
        <v>7647.8302160764133</v>
      </c>
      <c r="HW222" s="11">
        <v>7653.2132701692963</v>
      </c>
      <c r="HX222" s="11">
        <v>7663.3291477999273</v>
      </c>
      <c r="HY222" s="11">
        <v>7675.8702020224637</v>
      </c>
      <c r="HZ222" s="11">
        <v>7688.3945304433837</v>
      </c>
      <c r="IA222" s="11">
        <v>7800.20985037842</v>
      </c>
      <c r="IB222" s="11">
        <v>7923.1567483116942</v>
      </c>
      <c r="IC222" s="11">
        <v>7964.5099680320445</v>
      </c>
      <c r="ID222" s="11">
        <v>8006.2588669786564</v>
      </c>
      <c r="IE222" s="11">
        <v>8043.489453000032</v>
      </c>
      <c r="IF222" s="11">
        <v>8078.8413517769986</v>
      </c>
      <c r="IG222" s="11">
        <v>8193.1831115377154</v>
      </c>
      <c r="IH222" s="11">
        <v>8223.2721503040302</v>
      </c>
      <c r="II222" s="11">
        <v>8263.738068180297</v>
      </c>
      <c r="IJ222" s="11">
        <v>8299.4331956492297</v>
      </c>
      <c r="IK222" s="11">
        <v>8349.9915133050745</v>
      </c>
      <c r="IL222" s="11">
        <v>8388.441892378285</v>
      </c>
      <c r="IM222" s="11">
        <v>8430.801774597172</v>
      </c>
      <c r="IN222" s="11">
        <v>8494.0606798086355</v>
      </c>
      <c r="IO222" s="11">
        <v>8631.1640222748192</v>
      </c>
      <c r="IP222" s="11">
        <v>8663.3482926870583</v>
      </c>
      <c r="IQ222" s="11">
        <v>8663.5541600731885</v>
      </c>
      <c r="IR222" s="11">
        <v>8715.4642800886522</v>
      </c>
      <c r="IS222" s="11">
        <v>8780.8896428032149</v>
      </c>
      <c r="IT222" s="11">
        <v>8819.357999888276</v>
      </c>
      <c r="IU222" s="11">
        <v>8841.7167151178601</v>
      </c>
      <c r="IV222" s="11">
        <v>8858.7887148101654</v>
      </c>
      <c r="IW222" s="11">
        <v>8864.5834391869048</v>
      </c>
      <c r="IX222" s="11">
        <v>8874.8504020836135</v>
      </c>
      <c r="IY222" s="11">
        <v>8895.5012438127706</v>
      </c>
      <c r="IZ222" s="11">
        <v>8935.6567603338008</v>
      </c>
      <c r="JA222" s="11">
        <v>8984.7588353996853</v>
      </c>
      <c r="JB222" s="11">
        <v>9076.0152339870838</v>
      </c>
      <c r="JC222" s="11">
        <v>9184.8550700501473</v>
      </c>
      <c r="JD222" s="11">
        <v>9265.3506415990141</v>
      </c>
      <c r="JE222" s="11">
        <v>9284.6151155195093</v>
      </c>
      <c r="JF222" s="11">
        <v>9298.7586035102013</v>
      </c>
      <c r="JG222" s="11">
        <v>9294.461883371363</v>
      </c>
      <c r="JH222" s="11">
        <v>9378.3209561177373</v>
      </c>
      <c r="JI222" s="11">
        <v>9433.4380276485517</v>
      </c>
      <c r="JJ222" s="11">
        <v>9443.498929823576</v>
      </c>
      <c r="JK222" s="11">
        <v>9414.8330322305901</v>
      </c>
      <c r="JL222" s="11">
        <v>9463.7464168688421</v>
      </c>
      <c r="JM222" s="11">
        <v>9461.6169961795113</v>
      </c>
      <c r="JN222" s="11">
        <v>9420.5331844310185</v>
      </c>
      <c r="JO222" s="11">
        <v>9549.7673537244773</v>
      </c>
      <c r="JP222" s="11">
        <v>9655.0220738577955</v>
      </c>
      <c r="JQ222" s="11">
        <v>9675.7198920522096</v>
      </c>
      <c r="JR222" s="11">
        <v>9721.6683469791551</v>
      </c>
      <c r="JS222" s="11">
        <v>9745.264436402389</v>
      </c>
      <c r="JT222" s="11">
        <v>9860.2526105179804</v>
      </c>
      <c r="JU222" s="11">
        <v>9915.766155216068</v>
      </c>
      <c r="JV222" s="11">
        <v>9891.3350935947656</v>
      </c>
      <c r="JW222" s="11">
        <v>9836.3016562078374</v>
      </c>
      <c r="JX222" s="11">
        <v>9836.2625684980012</v>
      </c>
      <c r="JY222" s="11">
        <v>9829.9459227858879</v>
      </c>
      <c r="JZ222" s="11">
        <v>9818.0685535864468</v>
      </c>
      <c r="KA222" s="11">
        <v>9809.7617666790065</v>
      </c>
      <c r="KB222" s="11">
        <v>9804.1770490719355</v>
      </c>
      <c r="KC222" s="11">
        <v>9789.8735195909121</v>
      </c>
      <c r="KD222" s="11">
        <v>9774.4924098939046</v>
      </c>
      <c r="KE222" s="11">
        <v>9772.157824720658</v>
      </c>
      <c r="KF222" s="11">
        <v>9781.1824056197111</v>
      </c>
      <c r="KG222" s="11">
        <v>9783.0378653421521</v>
      </c>
      <c r="KH222" s="11">
        <v>9797.7128552831946</v>
      </c>
      <c r="KI222" s="11">
        <v>9797.1025127544581</v>
      </c>
      <c r="KJ222" s="11">
        <v>9816.8652551734722</v>
      </c>
      <c r="KK222" s="11">
        <v>9819.3503667749592</v>
      </c>
      <c r="KL222" s="23"/>
      <c r="KM222" s="11">
        <f>SMALL(Tabela2[[#This Row],[1]:[285]],1)</f>
        <v>2.6929569685307797E-12</v>
      </c>
      <c r="KN222" s="11">
        <f>MATCH(Tabela2[[#This Row],[1° menor]],Tabela2[[#This Row],[1]:[285]],0)</f>
        <v>73</v>
      </c>
      <c r="KO22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0.49999997296202403</v>
      </c>
      <c r="KP222" s="11">
        <f>VLOOKUP(Tabela2[[#This Row],[Shape]],shape!A:D,4,0)+VLOOKUP(Tabela2[[#This Row],[Shape]]+1,shape!A:E,5,0)*Tabela2[[#This Row],[% avanc]]</f>
        <v>1939.0257589718635</v>
      </c>
      <c r="KQ222" s="15">
        <f>Tabela2[[#This Row],[8686,881807]]/Tabela2[[#Headers],[8686,881807]]</f>
        <v>0.22321309326545366</v>
      </c>
      <c r="KR222" s="11">
        <f>Tabela2[[#This Row],[8686,881807]]-KP221</f>
        <v>229.24605986963229</v>
      </c>
      <c r="KS222" s="11">
        <f>(Tabela2[[#This Row],[hora bus]]-H221)*86400</f>
        <v>44.999999832361937</v>
      </c>
      <c r="KT222" s="11">
        <f>Tabela2[[#This Row],[desloc]]/Tabela2[[#This Row],[seconds]]</f>
        <v>5.0943569049697874</v>
      </c>
      <c r="KU222" s="11">
        <f>Tabela2[[#This Row],[spd m/s]]*3.6</f>
        <v>18.339684857891235</v>
      </c>
      <c r="KV222" s="23"/>
      <c r="KW222" s="22">
        <f t="shared" si="54"/>
        <v>0</v>
      </c>
      <c r="KX222" s="23">
        <f t="shared" si="55"/>
        <v>0</v>
      </c>
      <c r="KY222" s="23">
        <f t="shared" si="56"/>
        <v>0</v>
      </c>
      <c r="KZ222" s="23">
        <f t="shared" si="57"/>
        <v>0</v>
      </c>
      <c r="LA222" s="23">
        <f t="shared" si="58"/>
        <v>0</v>
      </c>
      <c r="LB222" s="23">
        <f t="shared" si="59"/>
        <v>0</v>
      </c>
      <c r="LC222" s="23">
        <f t="shared" si="60"/>
        <v>0</v>
      </c>
      <c r="LD222" s="23">
        <f t="shared" si="61"/>
        <v>0</v>
      </c>
      <c r="LE222" s="23">
        <f t="shared" si="62"/>
        <v>1939.0257589718635</v>
      </c>
      <c r="LF222" s="22">
        <f t="shared" si="71"/>
        <v>0</v>
      </c>
      <c r="LG222" s="23">
        <f t="shared" si="63"/>
        <v>0</v>
      </c>
      <c r="LH222" s="23">
        <f t="shared" si="64"/>
        <v>0</v>
      </c>
      <c r="LI222" s="23">
        <f t="shared" si="65"/>
        <v>1939.0257589718635</v>
      </c>
      <c r="LJ222" s="23">
        <f t="shared" si="66"/>
        <v>8581.6037309236508</v>
      </c>
      <c r="LK222" s="23">
        <f t="shared" si="67"/>
        <v>0</v>
      </c>
      <c r="LL222" s="23">
        <f t="shared" si="68"/>
        <v>27</v>
      </c>
      <c r="LM222" s="23">
        <f t="shared" si="69"/>
        <v>0</v>
      </c>
      <c r="LN222" s="23">
        <f t="shared" si="70"/>
        <v>0</v>
      </c>
    </row>
    <row r="223" spans="1:326" x14ac:dyDescent="0.25">
      <c r="A223" s="22">
        <v>315</v>
      </c>
      <c r="B223" s="22">
        <v>1</v>
      </c>
      <c r="C223" s="23" t="s">
        <v>1625</v>
      </c>
      <c r="D223" s="22">
        <v>332</v>
      </c>
      <c r="E223" s="24">
        <v>0.98541666666666672</v>
      </c>
      <c r="F223" s="23" t="s">
        <v>721</v>
      </c>
      <c r="G223" s="23" t="b">
        <v>1</v>
      </c>
      <c r="H223" s="25">
        <v>43538.985578703701</v>
      </c>
      <c r="I223" s="26" t="s">
        <v>270</v>
      </c>
      <c r="J223" s="23" t="s">
        <v>271</v>
      </c>
      <c r="K223" s="11">
        <f>IF(AND(Tabela2[[#This Row],[hora bus]]=H222,Tabela2[[#This Row],[lat bus]]=I222,Tabela2[[#This Row],[lon bus]]=J222),1,0)</f>
        <v>0</v>
      </c>
      <c r="L223" s="23"/>
      <c r="M223" s="11">
        <v>489</v>
      </c>
      <c r="N223" s="11">
        <v>3648.5244615547649</v>
      </c>
      <c r="O223" s="11">
        <v>3642.8238716120563</v>
      </c>
      <c r="P223" s="11">
        <v>3634.5589414222814</v>
      </c>
      <c r="Q223" s="11">
        <v>3578.3499074601696</v>
      </c>
      <c r="R223" s="11">
        <v>3492.9214361872214</v>
      </c>
      <c r="S223" s="11">
        <v>3472.0166916280618</v>
      </c>
      <c r="T223" s="11">
        <v>3452.6496872944772</v>
      </c>
      <c r="U223" s="11">
        <v>3441.5261050866411</v>
      </c>
      <c r="V223" s="11">
        <v>3426.3272155930549</v>
      </c>
      <c r="W223" s="11">
        <v>3416.0628181609081</v>
      </c>
      <c r="X223" s="11">
        <v>3407.1444686005339</v>
      </c>
      <c r="Y223" s="11">
        <v>3386.4328161000458</v>
      </c>
      <c r="Z223" s="11">
        <v>3375.0268163033097</v>
      </c>
      <c r="AA223" s="11">
        <v>3355.8236609996097</v>
      </c>
      <c r="AB223" s="11">
        <v>3347.5817285211601</v>
      </c>
      <c r="AC223" s="11">
        <v>3332.7097680208099</v>
      </c>
      <c r="AD223" s="11">
        <v>3308.4142660199132</v>
      </c>
      <c r="AE223" s="11">
        <v>3298.1997904848095</v>
      </c>
      <c r="AF223" s="11">
        <v>3226.5667211965488</v>
      </c>
      <c r="AG223" s="11">
        <v>3190.0060057648993</v>
      </c>
      <c r="AH223" s="11">
        <v>3159.0696566137462</v>
      </c>
      <c r="AI223" s="11">
        <v>3134.3142670619845</v>
      </c>
      <c r="AJ223" s="11">
        <v>3112.2871593078144</v>
      </c>
      <c r="AK223" s="11">
        <v>3096.4289598658161</v>
      </c>
      <c r="AL223" s="11">
        <v>3069.439476196083</v>
      </c>
      <c r="AM223" s="11">
        <v>3057.6736162273664</v>
      </c>
      <c r="AN223" s="11">
        <v>3043.3708957314157</v>
      </c>
      <c r="AO223" s="11">
        <v>3031.7546508402938</v>
      </c>
      <c r="AP223" s="11">
        <v>3026.4450765230945</v>
      </c>
      <c r="AQ223" s="11">
        <v>3029.8654396895267</v>
      </c>
      <c r="AR223" s="11">
        <v>3027.9236949124956</v>
      </c>
      <c r="AS223" s="11">
        <v>3020.6117999931562</v>
      </c>
      <c r="AT223" s="11">
        <v>3025.3468333405895</v>
      </c>
      <c r="AU223" s="11">
        <v>3029.0497180440798</v>
      </c>
      <c r="AV223" s="11">
        <v>3019.7267592735325</v>
      </c>
      <c r="AW223" s="11">
        <v>3013.8175381503538</v>
      </c>
      <c r="AX223" s="11">
        <v>3010.1885118304717</v>
      </c>
      <c r="AY223" s="11">
        <v>2998.6108399294803</v>
      </c>
      <c r="AZ223" s="11">
        <v>2979.0710758335258</v>
      </c>
      <c r="BA223" s="11">
        <v>2951.5321887744449</v>
      </c>
      <c r="BB223" s="11">
        <v>2903.0102813142239</v>
      </c>
      <c r="BC223" s="11">
        <v>2829.7452794730748</v>
      </c>
      <c r="BD223" s="11">
        <v>2762.6644958966508</v>
      </c>
      <c r="BE223" s="11">
        <v>2741.1428161552035</v>
      </c>
      <c r="BF223" s="11">
        <v>2717.5811509814507</v>
      </c>
      <c r="BG223" s="11">
        <v>2679.1773193938279</v>
      </c>
      <c r="BH223" s="11">
        <v>2663.1728568923781</v>
      </c>
      <c r="BI223" s="11">
        <v>2645.0406061459275</v>
      </c>
      <c r="BJ223" s="11">
        <v>2617.6790855517102</v>
      </c>
      <c r="BK223" s="11">
        <v>2540.6636160583189</v>
      </c>
      <c r="BL223" s="11">
        <v>2296.0022319150544</v>
      </c>
      <c r="BM223" s="11">
        <v>2148.6339643311126</v>
      </c>
      <c r="BN223" s="11">
        <v>2115.6097929330431</v>
      </c>
      <c r="BO223" s="11">
        <v>2003.2239319704563</v>
      </c>
      <c r="BP223" s="11">
        <v>1993.4779309821581</v>
      </c>
      <c r="BQ223" s="11">
        <v>1903.5688814411378</v>
      </c>
      <c r="BR223" s="11">
        <v>1818.4694807962662</v>
      </c>
      <c r="BS223" s="11">
        <v>1787.8284458773633</v>
      </c>
      <c r="BT223" s="11">
        <v>1738.3498564080578</v>
      </c>
      <c r="BU223" s="11">
        <v>1680.4747556958673</v>
      </c>
      <c r="BV223" s="11">
        <v>1684.1182248149278</v>
      </c>
      <c r="BW223" s="11">
        <v>1534.8962719114008</v>
      </c>
      <c r="BX223" s="11">
        <v>1439.5648467009244</v>
      </c>
      <c r="BY223" s="11">
        <v>1315.3312251792429</v>
      </c>
      <c r="BZ223" s="11">
        <v>1297.4539157175889</v>
      </c>
      <c r="CA223" s="11">
        <v>1258.5828397771995</v>
      </c>
      <c r="CB223" s="11">
        <v>1196.7801944729056</v>
      </c>
      <c r="CC223" s="11">
        <v>1076.8711256159247</v>
      </c>
      <c r="CD223" s="11">
        <v>983.28698104480645</v>
      </c>
      <c r="CE223" s="11">
        <v>890.13305473280957</v>
      </c>
      <c r="CF223" s="11">
        <v>806.06315626515777</v>
      </c>
      <c r="CG223" s="11">
        <v>611.26190457490327</v>
      </c>
      <c r="CH223" s="11">
        <v>533.54554688138967</v>
      </c>
      <c r="CI223" s="11">
        <v>341.64413774536746</v>
      </c>
      <c r="CJ223" s="11">
        <v>266.62065946644026</v>
      </c>
      <c r="CK223" s="11">
        <v>176.37828361305691</v>
      </c>
      <c r="CL223" s="11">
        <v>148.37220335692172</v>
      </c>
      <c r="CM223" s="11">
        <v>99.892270493658032</v>
      </c>
      <c r="CN223" s="11">
        <v>40.898464186856074</v>
      </c>
      <c r="CO223" s="11">
        <v>3.3892888495756779E-12</v>
      </c>
      <c r="CP223" s="11">
        <v>40.877563324428039</v>
      </c>
      <c r="CQ223" s="11">
        <v>93.747745441791452</v>
      </c>
      <c r="CR223" s="11">
        <v>290.35659576714164</v>
      </c>
      <c r="CS223" s="11">
        <v>468.65074380830907</v>
      </c>
      <c r="CT223" s="11">
        <v>542.86089323674162</v>
      </c>
      <c r="CU223" s="11">
        <v>571.0654268570687</v>
      </c>
      <c r="CV223" s="11">
        <v>612.51768163981819</v>
      </c>
      <c r="CW223" s="11">
        <v>710.94339083750253</v>
      </c>
      <c r="CX223" s="11">
        <v>838.7416750054366</v>
      </c>
      <c r="CY223" s="11">
        <v>900.04440782315874</v>
      </c>
      <c r="CZ223" s="11">
        <v>956.82959289009364</v>
      </c>
      <c r="DA223" s="11">
        <v>1007.4348925611506</v>
      </c>
      <c r="DB223" s="11">
        <v>1057.1100856198491</v>
      </c>
      <c r="DC223" s="11">
        <v>1108.929718117623</v>
      </c>
      <c r="DD223" s="11">
        <v>1200.8542869596076</v>
      </c>
      <c r="DE223" s="11">
        <v>1212.2003787938343</v>
      </c>
      <c r="DF223" s="11">
        <v>1241.7619379462928</v>
      </c>
      <c r="DG223" s="11">
        <v>1252.0499840430559</v>
      </c>
      <c r="DH223" s="11">
        <v>1294.8748730921484</v>
      </c>
      <c r="DI223" s="11">
        <v>1330.8622385858589</v>
      </c>
      <c r="DJ223" s="11">
        <v>1372.7451231670186</v>
      </c>
      <c r="DK223" s="11">
        <v>1408.0593288606667</v>
      </c>
      <c r="DL223" s="11">
        <v>1734.9953143621324</v>
      </c>
      <c r="DM223" s="11">
        <v>1855.051089752337</v>
      </c>
      <c r="DN223" s="11">
        <v>1936.8539116761212</v>
      </c>
      <c r="DO223" s="11">
        <v>2027.5852402123353</v>
      </c>
      <c r="DP223" s="11">
        <v>2059.4038594250824</v>
      </c>
      <c r="DQ223" s="11">
        <v>2141.6359153674284</v>
      </c>
      <c r="DR223" s="11">
        <v>2157.0527446550595</v>
      </c>
      <c r="DS223" s="11">
        <v>2167.6907035136842</v>
      </c>
      <c r="DT223" s="11">
        <v>2178.473401971245</v>
      </c>
      <c r="DU223" s="11">
        <v>2190.745421027535</v>
      </c>
      <c r="DV223" s="11">
        <v>2192.2596832604727</v>
      </c>
      <c r="DW223" s="11">
        <v>2189.8733746601397</v>
      </c>
      <c r="DX223" s="11">
        <v>2125.26730080059</v>
      </c>
      <c r="DY223" s="11">
        <v>2218.802369945211</v>
      </c>
      <c r="DZ223" s="11">
        <v>2222.1413177241889</v>
      </c>
      <c r="EA223" s="11">
        <v>2248.1751553020081</v>
      </c>
      <c r="EB223" s="11">
        <v>2383.7907551821686</v>
      </c>
      <c r="EC223" s="11">
        <v>2416.5741031661214</v>
      </c>
      <c r="ED223" s="11">
        <v>2602.8207954532531</v>
      </c>
      <c r="EE223" s="11">
        <v>2672.3605577692279</v>
      </c>
      <c r="EF223" s="11">
        <v>2896.6990882885816</v>
      </c>
      <c r="EG223" s="11">
        <v>3071.6213790092074</v>
      </c>
      <c r="EH223" s="11">
        <v>3222.3584545286872</v>
      </c>
      <c r="EI223" s="11">
        <v>3340.544800846395</v>
      </c>
      <c r="EJ223" s="11">
        <v>3404.2100314330155</v>
      </c>
      <c r="EK223" s="11">
        <v>3452.4287690776932</v>
      </c>
      <c r="EL223" s="11">
        <v>3529.0105349436762</v>
      </c>
      <c r="EM223" s="11">
        <v>3535.8720897121161</v>
      </c>
      <c r="EN223" s="11">
        <v>3617.6103977590142</v>
      </c>
      <c r="EO223" s="11">
        <v>3707.7908251771737</v>
      </c>
      <c r="EP223" s="11">
        <v>3751.7171368554059</v>
      </c>
      <c r="EQ223" s="11">
        <v>3890.1022440261713</v>
      </c>
      <c r="ER223" s="11">
        <v>3963.653152765693</v>
      </c>
      <c r="ES223" s="11">
        <v>4100.0590404998084</v>
      </c>
      <c r="ET223" s="11">
        <v>4164.1144726325329</v>
      </c>
      <c r="EU223" s="11">
        <v>4239.8359903594464</v>
      </c>
      <c r="EV223" s="11">
        <v>4302.7367548714728</v>
      </c>
      <c r="EW223" s="11">
        <v>4372.2736464880891</v>
      </c>
      <c r="EX223" s="11">
        <v>4619.9714487905458</v>
      </c>
      <c r="EY223" s="11">
        <v>4701.8545531077798</v>
      </c>
      <c r="EZ223" s="11">
        <v>4872.9404287866546</v>
      </c>
      <c r="FA223" s="11">
        <v>5039.566910063756</v>
      </c>
      <c r="FB223" s="11">
        <v>5122.7414904950911</v>
      </c>
      <c r="FC223" s="11">
        <v>5164.422676977686</v>
      </c>
      <c r="FD223" s="11">
        <v>5219.4354376522806</v>
      </c>
      <c r="FE223" s="11">
        <v>5344.0119979062147</v>
      </c>
      <c r="FF223" s="11">
        <v>5517.1303128606196</v>
      </c>
      <c r="FG223" s="11">
        <v>5541.9992255713187</v>
      </c>
      <c r="FH223" s="11">
        <v>5586.3364259443388</v>
      </c>
      <c r="FI223" s="11">
        <v>5667.9059366502761</v>
      </c>
      <c r="FJ223" s="11">
        <v>5712.5230735233226</v>
      </c>
      <c r="FK223" s="11">
        <v>5729.9324651324223</v>
      </c>
      <c r="FL223" s="11">
        <v>5744.9544859748912</v>
      </c>
      <c r="FM223" s="11">
        <v>5749.7927892522475</v>
      </c>
      <c r="FN223" s="11">
        <v>5781.588365005302</v>
      </c>
      <c r="FO223" s="11">
        <v>5802.0744426106894</v>
      </c>
      <c r="FP223" s="11">
        <v>5825.7710571046546</v>
      </c>
      <c r="FQ223" s="11">
        <v>5850.9329594980218</v>
      </c>
      <c r="FR223" s="11">
        <v>5861.4159472291249</v>
      </c>
      <c r="FS223" s="11">
        <v>5905.0318136152082</v>
      </c>
      <c r="FT223" s="11">
        <v>5976.5334722583921</v>
      </c>
      <c r="FU223" s="11">
        <v>6080.2367186445654</v>
      </c>
      <c r="FV223" s="11">
        <v>6220.6686568793421</v>
      </c>
      <c r="FW223" s="11">
        <v>6266.1093149483868</v>
      </c>
      <c r="FX223" s="11">
        <v>6285.2660236490246</v>
      </c>
      <c r="FY223" s="11">
        <v>6306.671032419662</v>
      </c>
      <c r="FZ223" s="11">
        <v>6325.1893243481645</v>
      </c>
      <c r="GA223" s="11">
        <v>6353.579098461757</v>
      </c>
      <c r="GB223" s="11">
        <v>6375.789668307033</v>
      </c>
      <c r="GC223" s="11">
        <v>6407.1897464122803</v>
      </c>
      <c r="GD223" s="11">
        <v>6441.1856586829181</v>
      </c>
      <c r="GE223" s="11">
        <v>6465.9174080104813</v>
      </c>
      <c r="GF223" s="11">
        <v>6486.515355558081</v>
      </c>
      <c r="GG223" s="11">
        <v>6499.5763466696089</v>
      </c>
      <c r="GH223" s="11">
        <v>6512.7467759520887</v>
      </c>
      <c r="GI223" s="11">
        <v>6516.3275526270954</v>
      </c>
      <c r="GJ223" s="11">
        <v>6526.1011807728755</v>
      </c>
      <c r="GK223" s="11">
        <v>6531.2514755845541</v>
      </c>
      <c r="GL223" s="11">
        <v>6546.1333647282445</v>
      </c>
      <c r="GM223" s="11">
        <v>6531.3355754682925</v>
      </c>
      <c r="GN223" s="11">
        <v>6540.8269679663681</v>
      </c>
      <c r="GO223" s="11">
        <v>6548.8404586965626</v>
      </c>
      <c r="GP223" s="11">
        <v>6559.7813893788616</v>
      </c>
      <c r="GQ223" s="11">
        <v>6618.7440062763253</v>
      </c>
      <c r="GR223" s="11">
        <v>6739.0089614207282</v>
      </c>
      <c r="GS223" s="11">
        <v>6889.2825440375482</v>
      </c>
      <c r="GT223" s="11">
        <v>6953.6262923713612</v>
      </c>
      <c r="GU223" s="11">
        <v>6973.0125458976327</v>
      </c>
      <c r="GV223" s="11">
        <v>6998.3671038260345</v>
      </c>
      <c r="GW223" s="11">
        <v>7025.1059209457617</v>
      </c>
      <c r="GX223" s="11">
        <v>7052.4992778933174</v>
      </c>
      <c r="GY223" s="11">
        <v>7068.6753250311549</v>
      </c>
      <c r="GZ223" s="11">
        <v>7209.3173008232698</v>
      </c>
      <c r="HA223" s="11">
        <v>7229.4784477716794</v>
      </c>
      <c r="HB223" s="11">
        <v>7244.7758905734609</v>
      </c>
      <c r="HC223" s="11">
        <v>7261.0382606631274</v>
      </c>
      <c r="HD223" s="11">
        <v>7273.0492626794985</v>
      </c>
      <c r="HE223" s="11">
        <v>7280.6797779842773</v>
      </c>
      <c r="HF223" s="11">
        <v>7273.0770400286119</v>
      </c>
      <c r="HG223" s="11">
        <v>7320.8973364385884</v>
      </c>
      <c r="HH223" s="11">
        <v>7328.2771958898429</v>
      </c>
      <c r="HI223" s="11">
        <v>7355.9907272097525</v>
      </c>
      <c r="HJ223" s="11">
        <v>7365.1715727165783</v>
      </c>
      <c r="HK223" s="11">
        <v>7355.787597509413</v>
      </c>
      <c r="HL223" s="11">
        <v>7347.948486787518</v>
      </c>
      <c r="HM223" s="11">
        <v>7301.5937872125241</v>
      </c>
      <c r="HN223" s="11">
        <v>7240.6836230895915</v>
      </c>
      <c r="HO223" s="11">
        <v>7195.9285078921612</v>
      </c>
      <c r="HP223" s="11">
        <v>7211.5765740482811</v>
      </c>
      <c r="HQ223" s="11">
        <v>7201.7246394633867</v>
      </c>
      <c r="HR223" s="11">
        <v>7109.1270372901854</v>
      </c>
      <c r="HS223" s="11">
        <v>7117.5103373594757</v>
      </c>
      <c r="HT223" s="11">
        <v>7123.8331579056694</v>
      </c>
      <c r="HU223" s="11">
        <v>7085.8132727639013</v>
      </c>
      <c r="HV223" s="11">
        <v>7088.2154138448414</v>
      </c>
      <c r="HW223" s="11">
        <v>7094.2178188980915</v>
      </c>
      <c r="HX223" s="11">
        <v>7104.9162079284924</v>
      </c>
      <c r="HY223" s="11">
        <v>7118.1301223996916</v>
      </c>
      <c r="HZ223" s="11">
        <v>7132.124686153601</v>
      </c>
      <c r="IA223" s="11">
        <v>7246.1478917440782</v>
      </c>
      <c r="IB223" s="11">
        <v>7370.6140079538327</v>
      </c>
      <c r="IC223" s="11">
        <v>7412.7802574594816</v>
      </c>
      <c r="ID223" s="11">
        <v>7455.3194312023497</v>
      </c>
      <c r="IE223" s="11">
        <v>7493.3405710148936</v>
      </c>
      <c r="IF223" s="11">
        <v>7530.0261389298485</v>
      </c>
      <c r="IG223" s="11">
        <v>7645.4962448103097</v>
      </c>
      <c r="IH223" s="11">
        <v>7676.0142164508688</v>
      </c>
      <c r="II223" s="11">
        <v>7716.8614377482691</v>
      </c>
      <c r="IJ223" s="11">
        <v>7752.8514382644498</v>
      </c>
      <c r="IK223" s="11">
        <v>7803.553522404638</v>
      </c>
      <c r="IL223" s="11">
        <v>7842.0596839395357</v>
      </c>
      <c r="IM223" s="11">
        <v>7884.4982096681524</v>
      </c>
      <c r="IN223" s="11">
        <v>7947.8931272329464</v>
      </c>
      <c r="IO223" s="11">
        <v>8085.1739014526593</v>
      </c>
      <c r="IP223" s="11">
        <v>8117.4361601604014</v>
      </c>
      <c r="IQ223" s="11">
        <v>8117.8177762753194</v>
      </c>
      <c r="IR223" s="11">
        <v>8170.1589984761067</v>
      </c>
      <c r="IS223" s="11">
        <v>8235.9831836251851</v>
      </c>
      <c r="IT223" s="11">
        <v>8274.6582927023155</v>
      </c>
      <c r="IU223" s="11">
        <v>8297.1418575779771</v>
      </c>
      <c r="IV223" s="11">
        <v>8314.2901124791279</v>
      </c>
      <c r="IW223" s="11">
        <v>8320.1315816549941</v>
      </c>
      <c r="IX223" s="11">
        <v>8330.4690462648559</v>
      </c>
      <c r="IY223" s="11">
        <v>8351.2352154100263</v>
      </c>
      <c r="IZ223" s="11">
        <v>8391.560341400218</v>
      </c>
      <c r="JA223" s="11">
        <v>8440.9118616146079</v>
      </c>
      <c r="JB223" s="11">
        <v>8532.4056190283409</v>
      </c>
      <c r="JC223" s="11">
        <v>8641.2270128416167</v>
      </c>
      <c r="JD223" s="11">
        <v>8721.5237357781916</v>
      </c>
      <c r="JE223" s="11">
        <v>8740.593839096995</v>
      </c>
      <c r="JF223" s="11">
        <v>8754.5221264065749</v>
      </c>
      <c r="JG223" s="11">
        <v>8749.2138240167878</v>
      </c>
      <c r="JH223" s="11">
        <v>8833.0232800807407</v>
      </c>
      <c r="JI223" s="11">
        <v>8889.1632724540705</v>
      </c>
      <c r="JJ223" s="11">
        <v>8899.4382229993444</v>
      </c>
      <c r="JK223" s="11">
        <v>8871.5866202018296</v>
      </c>
      <c r="JL223" s="11">
        <v>8921.3270273614544</v>
      </c>
      <c r="JM223" s="11">
        <v>8919.4452493754015</v>
      </c>
      <c r="JN223" s="11">
        <v>8880.547012185476</v>
      </c>
      <c r="JO223" s="11">
        <v>9013.1488059758158</v>
      </c>
      <c r="JP223" s="11">
        <v>9120.133171740843</v>
      </c>
      <c r="JQ223" s="11">
        <v>9141.7943558442657</v>
      </c>
      <c r="JR223" s="11">
        <v>9187.5451650189189</v>
      </c>
      <c r="JS223" s="11">
        <v>9208.7536383327206</v>
      </c>
      <c r="JT223" s="11">
        <v>9321.3280366003219</v>
      </c>
      <c r="JU223" s="11">
        <v>9376.0333694066467</v>
      </c>
      <c r="JV223" s="11">
        <v>9351.6913689928642</v>
      </c>
      <c r="JW223" s="11">
        <v>9296.0698088458576</v>
      </c>
      <c r="JX223" s="11">
        <v>9295.1525614845705</v>
      </c>
      <c r="JY223" s="11">
        <v>9288.4503107782512</v>
      </c>
      <c r="JZ223" s="11">
        <v>9276.2279023068695</v>
      </c>
      <c r="KA223" s="11">
        <v>9267.5759355848804</v>
      </c>
      <c r="KB223" s="11">
        <v>9261.7225079048203</v>
      </c>
      <c r="KC223" s="11">
        <v>9247.1021996213585</v>
      </c>
      <c r="KD223" s="11">
        <v>9231.6362058137802</v>
      </c>
      <c r="KE223" s="11">
        <v>9229.5522131806265</v>
      </c>
      <c r="KF223" s="11">
        <v>9238.795611620968</v>
      </c>
      <c r="KG223" s="11">
        <v>9240.9309467992553</v>
      </c>
      <c r="KH223" s="11">
        <v>9255.8749099683246</v>
      </c>
      <c r="KI223" s="11">
        <v>9255.5811166431286</v>
      </c>
      <c r="KJ223" s="11">
        <v>9275.6311549986622</v>
      </c>
      <c r="KK223" s="11">
        <v>9278.217300675371</v>
      </c>
      <c r="KL223" s="23"/>
      <c r="KM223" s="11">
        <f>SMALL(Tabela2[[#This Row],[1]:[285]],1)</f>
        <v>3.3892888495756779E-12</v>
      </c>
      <c r="KN223" s="11">
        <f>MATCH(Tabela2[[#This Row],[1° menor]],Tabela2[[#This Row],[1]:[285]],0)</f>
        <v>80</v>
      </c>
      <c r="KO22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0.49999996909293121</v>
      </c>
      <c r="KP223" s="11">
        <f>VLOOKUP(Tabela2[[#This Row],[Shape]],shape!A:D,4,0)+VLOOKUP(Tabela2[[#This Row],[Shape]]+1,shape!A:E,5,0)*Tabela2[[#This Row],[% avanc]]</f>
        <v>2225.3320597514598</v>
      </c>
      <c r="KQ223" s="15">
        <f>Tabela2[[#This Row],[8686,881807]]/Tabela2[[#Headers],[8686,881807]]</f>
        <v>0.25617155950691756</v>
      </c>
      <c r="KR223" s="11">
        <f>Tabela2[[#This Row],[8686,881807]]-KP222</f>
        <v>286.30630077959631</v>
      </c>
      <c r="KS223" s="11">
        <f>(Tabela2[[#This Row],[hora bus]]-H222)*86400</f>
        <v>44.999999832361937</v>
      </c>
      <c r="KT223" s="11">
        <f>Tabela2[[#This Row],[desloc]]/Tabela2[[#This Row],[seconds]]</f>
        <v>6.3623622632482313</v>
      </c>
      <c r="KU223" s="11">
        <f>Tabela2[[#This Row],[spd m/s]]*3.6</f>
        <v>22.904504147693633</v>
      </c>
      <c r="KV223" s="23"/>
      <c r="KW223" s="22">
        <f t="shared" si="54"/>
        <v>0</v>
      </c>
      <c r="KX223" s="23">
        <f t="shared" si="55"/>
        <v>0</v>
      </c>
      <c r="KY223" s="23">
        <f t="shared" si="56"/>
        <v>0</v>
      </c>
      <c r="KZ223" s="23">
        <f t="shared" si="57"/>
        <v>0</v>
      </c>
      <c r="LA223" s="23">
        <f t="shared" si="58"/>
        <v>0</v>
      </c>
      <c r="LB223" s="23">
        <f t="shared" si="59"/>
        <v>0</v>
      </c>
      <c r="LC223" s="23">
        <f t="shared" si="60"/>
        <v>0</v>
      </c>
      <c r="LD223" s="23">
        <f t="shared" si="61"/>
        <v>0</v>
      </c>
      <c r="LE223" s="23">
        <f t="shared" si="62"/>
        <v>2225.3320597514598</v>
      </c>
      <c r="LF223" s="22">
        <f t="shared" si="71"/>
        <v>0</v>
      </c>
      <c r="LG223" s="23">
        <f t="shared" si="63"/>
        <v>0</v>
      </c>
      <c r="LH223" s="23">
        <f t="shared" si="64"/>
        <v>0</v>
      </c>
      <c r="LI223" s="23">
        <f t="shared" si="65"/>
        <v>2225.3320597514598</v>
      </c>
      <c r="LJ223" s="23">
        <f t="shared" si="66"/>
        <v>8581.6037309236508</v>
      </c>
      <c r="LK223" s="23">
        <f t="shared" si="67"/>
        <v>0</v>
      </c>
      <c r="LL223" s="23">
        <f t="shared" si="68"/>
        <v>26</v>
      </c>
      <c r="LM223" s="23">
        <f t="shared" si="69"/>
        <v>0</v>
      </c>
      <c r="LN223" s="23">
        <f t="shared" si="70"/>
        <v>0</v>
      </c>
    </row>
    <row r="224" spans="1:326" x14ac:dyDescent="0.25">
      <c r="A224" s="22">
        <v>317</v>
      </c>
      <c r="B224" s="22">
        <v>1</v>
      </c>
      <c r="C224" s="23" t="s">
        <v>1627</v>
      </c>
      <c r="D224" s="22">
        <v>332</v>
      </c>
      <c r="E224" s="24">
        <v>0.98611111111111116</v>
      </c>
      <c r="F224" s="23" t="s">
        <v>721</v>
      </c>
      <c r="G224" s="23" t="b">
        <v>1</v>
      </c>
      <c r="H224" s="25">
        <v>43538.986238425925</v>
      </c>
      <c r="I224" s="26" t="s">
        <v>1628</v>
      </c>
      <c r="J224" s="23" t="s">
        <v>1629</v>
      </c>
      <c r="K224" s="11">
        <f>IF(AND(Tabela2[[#This Row],[hora bus]]=H223,Tabela2[[#This Row],[lat bus]]=I223,Tabela2[[#This Row],[lon bus]]=J223),1,0)</f>
        <v>0</v>
      </c>
      <c r="L224" s="23"/>
      <c r="M224" s="11">
        <v>490</v>
      </c>
      <c r="N224" s="11">
        <v>4371.1798003085669</v>
      </c>
      <c r="O224" s="11">
        <v>4365.1920664671543</v>
      </c>
      <c r="P224" s="11">
        <v>4356.606003458568</v>
      </c>
      <c r="Q224" s="11">
        <v>4299.7703702057443</v>
      </c>
      <c r="R224" s="11">
        <v>4214.0533659578932</v>
      </c>
      <c r="S224" s="11">
        <v>4193.2730155255258</v>
      </c>
      <c r="T224" s="11">
        <v>4173.7419574615451</v>
      </c>
      <c r="U224" s="11">
        <v>4162.3555119555767</v>
      </c>
      <c r="V224" s="11">
        <v>4146.7694591959053</v>
      </c>
      <c r="W224" s="11">
        <v>4135.9986558125902</v>
      </c>
      <c r="X224" s="11">
        <v>4126.5831500439936</v>
      </c>
      <c r="Y224" s="11">
        <v>4105.073793341583</v>
      </c>
      <c r="Z224" s="11">
        <v>4092.7051458068008</v>
      </c>
      <c r="AA224" s="11">
        <v>4072.6710182616193</v>
      </c>
      <c r="AB224" s="11">
        <v>4063.8528285188909</v>
      </c>
      <c r="AC224" s="11">
        <v>4048.6117813036094</v>
      </c>
      <c r="AD224" s="11">
        <v>4024.0796023850148</v>
      </c>
      <c r="AE224" s="11">
        <v>4013.8150951662419</v>
      </c>
      <c r="AF224" s="11">
        <v>3942.9113944407727</v>
      </c>
      <c r="AG224" s="11">
        <v>3907.5225392802176</v>
      </c>
      <c r="AH224" s="11">
        <v>3877.1375630485804</v>
      </c>
      <c r="AI224" s="11">
        <v>3852.6201123000665</v>
      </c>
      <c r="AJ224" s="11">
        <v>3830.7701296807909</v>
      </c>
      <c r="AK224" s="11">
        <v>3815.0494301148251</v>
      </c>
      <c r="AL224" s="11">
        <v>3788.2169650882051</v>
      </c>
      <c r="AM224" s="11">
        <v>3776.6359202323847</v>
      </c>
      <c r="AN224" s="11">
        <v>3762.7376264637933</v>
      </c>
      <c r="AO224" s="11">
        <v>3751.9682148278957</v>
      </c>
      <c r="AP224" s="11">
        <v>3747.7594259578027</v>
      </c>
      <c r="AQ224" s="11">
        <v>3752.0040110888499</v>
      </c>
      <c r="AR224" s="11">
        <v>3750.6182040479807</v>
      </c>
      <c r="AS224" s="11">
        <v>3744.2232646884572</v>
      </c>
      <c r="AT224" s="11">
        <v>3749.942272863932</v>
      </c>
      <c r="AU224" s="11">
        <v>3754.196387701611</v>
      </c>
      <c r="AV224" s="11">
        <v>3745.689062811397</v>
      </c>
      <c r="AW224" s="11">
        <v>3741.172798924581</v>
      </c>
      <c r="AX224" s="11">
        <v>3738.9149795053818</v>
      </c>
      <c r="AY224" s="11">
        <v>3728.3660392018942</v>
      </c>
      <c r="AZ224" s="11">
        <v>3709.6572375388737</v>
      </c>
      <c r="BA224" s="11">
        <v>3682.8921883447101</v>
      </c>
      <c r="BB224" s="11">
        <v>3635.133052415445</v>
      </c>
      <c r="BC224" s="11">
        <v>3562.0530713320973</v>
      </c>
      <c r="BD224" s="11">
        <v>3494.8857639202329</v>
      </c>
      <c r="BE224" s="11">
        <v>3473.7018732829492</v>
      </c>
      <c r="BF224" s="11">
        <v>3450.6957503258718</v>
      </c>
      <c r="BG224" s="11">
        <v>3413.1999692456343</v>
      </c>
      <c r="BH224" s="11">
        <v>3398.0881769126954</v>
      </c>
      <c r="BI224" s="11">
        <v>3380.5300356271428</v>
      </c>
      <c r="BJ224" s="11">
        <v>3353.7372229596285</v>
      </c>
      <c r="BK224" s="11">
        <v>3277.6539141924227</v>
      </c>
      <c r="BL224" s="11">
        <v>3035.3412330866481</v>
      </c>
      <c r="BM224" s="11">
        <v>2890.4555994713523</v>
      </c>
      <c r="BN224" s="11">
        <v>2858.2862962746822</v>
      </c>
      <c r="BO224" s="11">
        <v>2746.0218867268745</v>
      </c>
      <c r="BP224" s="11">
        <v>2736.2430767510314</v>
      </c>
      <c r="BQ224" s="11">
        <v>2645.968890966225</v>
      </c>
      <c r="BR224" s="11">
        <v>2559.9730084688381</v>
      </c>
      <c r="BS224" s="11">
        <v>2528.5263872576802</v>
      </c>
      <c r="BT224" s="11">
        <v>2478.6129786723241</v>
      </c>
      <c r="BU224" s="11">
        <v>2418.1429794177079</v>
      </c>
      <c r="BV224" s="11">
        <v>2415.9559429876235</v>
      </c>
      <c r="BW224" s="11">
        <v>2266.6985327908478</v>
      </c>
      <c r="BX224" s="11">
        <v>2176.4836130217168</v>
      </c>
      <c r="BY224" s="11">
        <v>2055.5479800788239</v>
      </c>
      <c r="BZ224" s="11">
        <v>2039.5363587682223</v>
      </c>
      <c r="CA224" s="11">
        <v>2001.0233738551087</v>
      </c>
      <c r="CB224" s="11">
        <v>1939.3784963653975</v>
      </c>
      <c r="CC224" s="11">
        <v>1819.628326769862</v>
      </c>
      <c r="CD224" s="11">
        <v>1726.1485632411084</v>
      </c>
      <c r="CE224" s="11">
        <v>1633.0199609329384</v>
      </c>
      <c r="CF224" s="11">
        <v>1548.9480165211819</v>
      </c>
      <c r="CG224" s="11">
        <v>1354.1406291668463</v>
      </c>
      <c r="CH224" s="11">
        <v>1276.4237633126088</v>
      </c>
      <c r="CI224" s="11">
        <v>1084.5146080433415</v>
      </c>
      <c r="CJ224" s="11">
        <v>1009.4672387870683</v>
      </c>
      <c r="CK224" s="11">
        <v>919.23877377112512</v>
      </c>
      <c r="CL224" s="11">
        <v>891.25903827932973</v>
      </c>
      <c r="CM224" s="11">
        <v>842.76166606500976</v>
      </c>
      <c r="CN224" s="11">
        <v>783.75389386397524</v>
      </c>
      <c r="CO224" s="11">
        <v>701.99506186383212</v>
      </c>
      <c r="CP224" s="11">
        <v>649.13087060692067</v>
      </c>
      <c r="CQ224" s="11">
        <v>452.54422679495354</v>
      </c>
      <c r="CR224" s="11">
        <v>274.26486583255019</v>
      </c>
      <c r="CS224" s="11">
        <v>200.03264119989768</v>
      </c>
      <c r="CT224" s="11">
        <v>171.80655417769691</v>
      </c>
      <c r="CU224" s="11">
        <v>130.35778491246515</v>
      </c>
      <c r="CV224" s="11">
        <v>31.949415634703946</v>
      </c>
      <c r="CW224" s="11">
        <v>7.688072400924284E-12</v>
      </c>
      <c r="CX224" s="11">
        <v>95.849655136333993</v>
      </c>
      <c r="CY224" s="11">
        <v>157.16165388427723</v>
      </c>
      <c r="CZ224" s="11">
        <v>214.0642367696953</v>
      </c>
      <c r="DA224" s="11">
        <v>265.01185206479988</v>
      </c>
      <c r="DB224" s="11">
        <v>315.7218239798413</v>
      </c>
      <c r="DC224" s="11">
        <v>370.17319526225765</v>
      </c>
      <c r="DD224" s="11">
        <v>464.18988488675592</v>
      </c>
      <c r="DE224" s="11">
        <v>476.40220710913576</v>
      </c>
      <c r="DF224" s="11">
        <v>507.08193325446251</v>
      </c>
      <c r="DG224" s="11">
        <v>519.81308502439254</v>
      </c>
      <c r="DH224" s="11">
        <v>567.77421934209576</v>
      </c>
      <c r="DI224" s="11">
        <v>610.53606420245785</v>
      </c>
      <c r="DJ224" s="11">
        <v>649.76131238479036</v>
      </c>
      <c r="DK224" s="11">
        <v>672.12867175976339</v>
      </c>
      <c r="DL224" s="11">
        <v>993.22855359489438</v>
      </c>
      <c r="DM224" s="11">
        <v>1114.9116715755979</v>
      </c>
      <c r="DN224" s="11">
        <v>1198.1108844990581</v>
      </c>
      <c r="DO224" s="11">
        <v>1289.8616893484661</v>
      </c>
      <c r="DP224" s="11">
        <v>1322.9317807111365</v>
      </c>
      <c r="DQ224" s="11">
        <v>1406.1571291093383</v>
      </c>
      <c r="DR224" s="11">
        <v>1421.7632141646573</v>
      </c>
      <c r="DS224" s="11">
        <v>1432.5564133756093</v>
      </c>
      <c r="DT224" s="11">
        <v>1443.0304692482334</v>
      </c>
      <c r="DU224" s="11">
        <v>1454.603564541269</v>
      </c>
      <c r="DV224" s="11">
        <v>1455.3895516990779</v>
      </c>
      <c r="DW224" s="11">
        <v>1452.2018699437476</v>
      </c>
      <c r="DX224" s="11">
        <v>1384.8570323916476</v>
      </c>
      <c r="DY224" s="11">
        <v>1475.9788400805664</v>
      </c>
      <c r="DZ224" s="11">
        <v>1479.324441992127</v>
      </c>
      <c r="EA224" s="11">
        <v>1505.3590351709663</v>
      </c>
      <c r="EB224" s="11">
        <v>1640.9077401894135</v>
      </c>
      <c r="EC224" s="11">
        <v>1673.7341190891748</v>
      </c>
      <c r="ED224" s="11">
        <v>1860.0429292156496</v>
      </c>
      <c r="EE224" s="11">
        <v>1929.6139044304039</v>
      </c>
      <c r="EF224" s="11">
        <v>2154.2743674998555</v>
      </c>
      <c r="EG224" s="11">
        <v>2329.9047088446773</v>
      </c>
      <c r="EH224" s="11">
        <v>2481.3180145455963</v>
      </c>
      <c r="EI224" s="11">
        <v>2599.8803242396593</v>
      </c>
      <c r="EJ224" s="11">
        <v>2663.6144187871441</v>
      </c>
      <c r="EK224" s="11">
        <v>2712.3431208509774</v>
      </c>
      <c r="EL224" s="11">
        <v>2789.5255256596488</v>
      </c>
      <c r="EM224" s="11">
        <v>2796.9257595184995</v>
      </c>
      <c r="EN224" s="11">
        <v>2879.198756262645</v>
      </c>
      <c r="EO224" s="11">
        <v>2969.3588330469784</v>
      </c>
      <c r="EP224" s="11">
        <v>3012.8507362999972</v>
      </c>
      <c r="EQ224" s="11">
        <v>3150.6863495780626</v>
      </c>
      <c r="ER224" s="11">
        <v>3223.754728971559</v>
      </c>
      <c r="ES224" s="11">
        <v>3359.7776866720073</v>
      </c>
      <c r="ET224" s="11">
        <v>3423.6323135016287</v>
      </c>
      <c r="EU224" s="11">
        <v>3499.1526776855917</v>
      </c>
      <c r="EV224" s="11">
        <v>3561.8542038966598</v>
      </c>
      <c r="EW224" s="11">
        <v>3631.0195580153754</v>
      </c>
      <c r="EX224" s="11">
        <v>3878.371079674961</v>
      </c>
      <c r="EY224" s="11">
        <v>3960.0424365866852</v>
      </c>
      <c r="EZ224" s="11">
        <v>4130.8895999120577</v>
      </c>
      <c r="FA224" s="11">
        <v>4297.4196726715772</v>
      </c>
      <c r="FB224" s="11">
        <v>4380.6071188715359</v>
      </c>
      <c r="FC224" s="11">
        <v>4422.3026622177631</v>
      </c>
      <c r="FD224" s="11">
        <v>4477.3470730978179</v>
      </c>
      <c r="FE224" s="11">
        <v>4601.9983662710401</v>
      </c>
      <c r="FF224" s="11">
        <v>4775.1718832799252</v>
      </c>
      <c r="FG224" s="11">
        <v>4800.0519016987309</v>
      </c>
      <c r="FH224" s="11">
        <v>4844.4409906195378</v>
      </c>
      <c r="FI224" s="11">
        <v>4926.0288027912138</v>
      </c>
      <c r="FJ224" s="11">
        <v>4970.5900087799</v>
      </c>
      <c r="FK224" s="11">
        <v>4987.9343796286421</v>
      </c>
      <c r="FL224" s="11">
        <v>5002.8909808384615</v>
      </c>
      <c r="FM224" s="11">
        <v>5007.5933935335852</v>
      </c>
      <c r="FN224" s="11">
        <v>5039.2342159656464</v>
      </c>
      <c r="FO224" s="11">
        <v>5059.6292898796228</v>
      </c>
      <c r="FP224" s="11">
        <v>5083.2501294136573</v>
      </c>
      <c r="FQ224" s="11">
        <v>5108.3624199893711</v>
      </c>
      <c r="FR224" s="11">
        <v>5118.7861082596519</v>
      </c>
      <c r="FS224" s="11">
        <v>5162.3304858183246</v>
      </c>
      <c r="FT224" s="11">
        <v>5233.7936678591941</v>
      </c>
      <c r="FU224" s="11">
        <v>5337.5103874772076</v>
      </c>
      <c r="FV224" s="11">
        <v>5478.0184292643662</v>
      </c>
      <c r="FW224" s="11">
        <v>5523.5539364008682</v>
      </c>
      <c r="FX224" s="11">
        <v>5542.8005857254175</v>
      </c>
      <c r="FY224" s="11">
        <v>5564.2892074167739</v>
      </c>
      <c r="FZ224" s="11">
        <v>5582.8778406385554</v>
      </c>
      <c r="GA224" s="11">
        <v>5611.3156810812425</v>
      </c>
      <c r="GB224" s="11">
        <v>5633.5513176744935</v>
      </c>
      <c r="GC224" s="11">
        <v>5664.9556335437646</v>
      </c>
      <c r="GD224" s="11">
        <v>5698.9407108820924</v>
      </c>
      <c r="GE224" s="11">
        <v>5723.6629272998753</v>
      </c>
      <c r="GF224" s="11">
        <v>5744.2532515872408</v>
      </c>
      <c r="GG224" s="11">
        <v>5757.328145905105</v>
      </c>
      <c r="GH224" s="11">
        <v>5770.5212735595987</v>
      </c>
      <c r="GI224" s="11">
        <v>5774.1399881081088</v>
      </c>
      <c r="GJ224" s="11">
        <v>5784.0000821921112</v>
      </c>
      <c r="GK224" s="11">
        <v>5789.2895359970835</v>
      </c>
      <c r="GL224" s="11">
        <v>5804.2643117901916</v>
      </c>
      <c r="GM224" s="11">
        <v>5789.5922056987201</v>
      </c>
      <c r="GN224" s="11">
        <v>5799.2883181767966</v>
      </c>
      <c r="GO224" s="11">
        <v>5807.5047288463711</v>
      </c>
      <c r="GP224" s="11">
        <v>5818.8350040000205</v>
      </c>
      <c r="GQ224" s="11">
        <v>5878.4465641840989</v>
      </c>
      <c r="GR224" s="11">
        <v>5999.5116147439094</v>
      </c>
      <c r="GS224" s="11">
        <v>6150.4024855443377</v>
      </c>
      <c r="GT224" s="11">
        <v>6214.9958406927635</v>
      </c>
      <c r="GU224" s="11">
        <v>6234.4637037714729</v>
      </c>
      <c r="GV224" s="11">
        <v>6259.8387122255217</v>
      </c>
      <c r="GW224" s="11">
        <v>6286.5522016785571</v>
      </c>
      <c r="GX224" s="11">
        <v>6313.8802737483547</v>
      </c>
      <c r="GY224" s="11">
        <v>6329.5917130799498</v>
      </c>
      <c r="GZ224" s="11">
        <v>6469.7543615796903</v>
      </c>
      <c r="HA224" s="11">
        <v>6489.8243557794322</v>
      </c>
      <c r="HB224" s="11">
        <v>6505.0773071080685</v>
      </c>
      <c r="HC224" s="11">
        <v>6521.3166349959893</v>
      </c>
      <c r="HD224" s="11">
        <v>6533.3077723368742</v>
      </c>
      <c r="HE224" s="11">
        <v>6540.8928376160839</v>
      </c>
      <c r="HF224" s="11">
        <v>6533.8857680863912</v>
      </c>
      <c r="HG224" s="11">
        <v>6582.8274740712504</v>
      </c>
      <c r="HH224" s="11">
        <v>6591.2630773712845</v>
      </c>
      <c r="HI224" s="11">
        <v>6619.846543136372</v>
      </c>
      <c r="HJ224" s="11">
        <v>6629.5540092534511</v>
      </c>
      <c r="HK224" s="11">
        <v>6620.7416768385901</v>
      </c>
      <c r="HL224" s="11">
        <v>6613.5685853364994</v>
      </c>
      <c r="HM224" s="11">
        <v>6568.1883237583907</v>
      </c>
      <c r="HN224" s="11">
        <v>6508.8922739295203</v>
      </c>
      <c r="HO224" s="11">
        <v>6466.0785677362501</v>
      </c>
      <c r="HP224" s="11">
        <v>6482.9400956450072</v>
      </c>
      <c r="HQ224" s="11">
        <v>6473.5602194208195</v>
      </c>
      <c r="HR224" s="11">
        <v>6382.7329215102891</v>
      </c>
      <c r="HS224" s="11">
        <v>6393.2476911709409</v>
      </c>
      <c r="HT224" s="11">
        <v>6400.3628492552225</v>
      </c>
      <c r="HU224" s="11">
        <v>6363.3494030258298</v>
      </c>
      <c r="HV224" s="11">
        <v>6367.1030084049371</v>
      </c>
      <c r="HW224" s="11">
        <v>6374.1093309946</v>
      </c>
      <c r="HX224" s="11">
        <v>6385.7459259783909</v>
      </c>
      <c r="HY224" s="11">
        <v>6400.036527941912</v>
      </c>
      <c r="HZ224" s="11">
        <v>6416.3550744826634</v>
      </c>
      <c r="IA224" s="11">
        <v>6533.8467240656391</v>
      </c>
      <c r="IB224" s="11">
        <v>6660.6875934388008</v>
      </c>
      <c r="IC224" s="11">
        <v>6704.1165318740395</v>
      </c>
      <c r="ID224" s="11">
        <v>6747.8807959113201</v>
      </c>
      <c r="IE224" s="11">
        <v>6787.1226786196212</v>
      </c>
      <c r="IF224" s="11">
        <v>6825.8564737963115</v>
      </c>
      <c r="IG224" s="11">
        <v>6943.0528011080642</v>
      </c>
      <c r="IH224" s="11">
        <v>6974.2157525924358</v>
      </c>
      <c r="II224" s="11">
        <v>7015.6297769755283</v>
      </c>
      <c r="IJ224" s="11">
        <v>7052.0452459771059</v>
      </c>
      <c r="IK224" s="11">
        <v>7102.933522222952</v>
      </c>
      <c r="IL224" s="11">
        <v>7141.4911319025441</v>
      </c>
      <c r="IM224" s="11">
        <v>7184.0063478925094</v>
      </c>
      <c r="IN224" s="11">
        <v>7247.5272904078656</v>
      </c>
      <c r="IO224" s="11">
        <v>7385.0129574855864</v>
      </c>
      <c r="IP224" s="11">
        <v>7417.3828654971312</v>
      </c>
      <c r="IQ224" s="11">
        <v>7418.0154864464412</v>
      </c>
      <c r="IR224" s="11">
        <v>7470.9788535349599</v>
      </c>
      <c r="IS224" s="11">
        <v>7537.3807176035898</v>
      </c>
      <c r="IT224" s="11">
        <v>7576.3519064520133</v>
      </c>
      <c r="IU224" s="11">
        <v>7599.012962791885</v>
      </c>
      <c r="IV224" s="11">
        <v>7616.2701340169369</v>
      </c>
      <c r="IW224" s="11">
        <v>7622.1773893282389</v>
      </c>
      <c r="IX224" s="11">
        <v>7632.6112335210019</v>
      </c>
      <c r="IY224" s="11">
        <v>7653.5307627754255</v>
      </c>
      <c r="IZ224" s="11">
        <v>7694.0814955459018</v>
      </c>
      <c r="JA224" s="11">
        <v>7743.7614109212454</v>
      </c>
      <c r="JB224" s="11">
        <v>7835.54093275169</v>
      </c>
      <c r="JC224" s="11">
        <v>7944.2582908173263</v>
      </c>
      <c r="JD224" s="11">
        <v>8024.2090854020144</v>
      </c>
      <c r="JE224" s="11">
        <v>8042.966483756215</v>
      </c>
      <c r="JF224" s="11">
        <v>8056.553157760517</v>
      </c>
      <c r="JG224" s="11">
        <v>8049.6474616857522</v>
      </c>
      <c r="JH224" s="11">
        <v>8133.3334295689783</v>
      </c>
      <c r="JI224" s="11">
        <v>8191.0345852475357</v>
      </c>
      <c r="JJ224" s="11">
        <v>8201.6365361292319</v>
      </c>
      <c r="JK224" s="11">
        <v>8175.0273866902762</v>
      </c>
      <c r="JL224" s="11">
        <v>8226.0290546330471</v>
      </c>
      <c r="JM224" s="11">
        <v>8224.5222773018559</v>
      </c>
      <c r="JN224" s="11">
        <v>8188.9188651690029</v>
      </c>
      <c r="JO224" s="11">
        <v>8326.5849890907557</v>
      </c>
      <c r="JP224" s="11">
        <v>8436.1591564873379</v>
      </c>
      <c r="JQ224" s="11">
        <v>8459.2477866398895</v>
      </c>
      <c r="JR224" s="11">
        <v>8504.6540867125168</v>
      </c>
      <c r="JS224" s="11">
        <v>8522.1784325490462</v>
      </c>
      <c r="JT224" s="11">
        <v>8631.0218038542389</v>
      </c>
      <c r="JU224" s="11">
        <v>8684.4849766009465</v>
      </c>
      <c r="JV224" s="11">
        <v>8660.2990557461035</v>
      </c>
      <c r="JW224" s="11">
        <v>8603.8047232045301</v>
      </c>
      <c r="JX224" s="11">
        <v>8601.5685560361217</v>
      </c>
      <c r="JY224" s="11">
        <v>8594.2864818290527</v>
      </c>
      <c r="JZ224" s="11">
        <v>8581.545091226777</v>
      </c>
      <c r="KA224" s="11">
        <v>8572.3739789633182</v>
      </c>
      <c r="KB224" s="11">
        <v>8566.1163885013666</v>
      </c>
      <c r="KC224" s="11">
        <v>8551.0189517679046</v>
      </c>
      <c r="KD224" s="11">
        <v>8535.4344643273034</v>
      </c>
      <c r="KE224" s="11">
        <v>8533.737477249646</v>
      </c>
      <c r="KF224" s="11">
        <v>8543.3104022876905</v>
      </c>
      <c r="KG224" s="11">
        <v>8545.8670241517921</v>
      </c>
      <c r="KH224" s="11">
        <v>8561.2158115447728</v>
      </c>
      <c r="KI224" s="11">
        <v>8561.3981058412737</v>
      </c>
      <c r="KJ224" s="11">
        <v>8581.8801274169109</v>
      </c>
      <c r="KK224" s="11">
        <v>8584.6181533998661</v>
      </c>
      <c r="KL224" s="23"/>
      <c r="KM224" s="11">
        <f>SMALL(Tabela2[[#This Row],[1]:[285]],1)</f>
        <v>7.688072400924284E-12</v>
      </c>
      <c r="KN224" s="11">
        <f>MATCH(Tabela2[[#This Row],[1° menor]],Tabela2[[#This Row],[1]:[285]],0)</f>
        <v>88</v>
      </c>
      <c r="KO22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0.2499999715466393</v>
      </c>
      <c r="KP224" s="11">
        <f>VLOOKUP(Tabela2[[#This Row],[Shape]],shape!A:D,4,0)+VLOOKUP(Tabela2[[#This Row],[Shape]]+1,shape!A:E,5,0)*Tabela2[[#This Row],[% avanc]]</f>
        <v>2596.8961445893979</v>
      </c>
      <c r="KQ224" s="15">
        <f>Tabela2[[#This Row],[8686,881807]]/Tabela2[[#Headers],[8686,881807]]</f>
        <v>0.2989445697876062</v>
      </c>
      <c r="KR224" s="11">
        <f>Tabela2[[#This Row],[8686,881807]]-KP223</f>
        <v>371.56408483793803</v>
      </c>
      <c r="KS224" s="11">
        <f>(Tabela2[[#This Row],[hora bus]]-H223)*86400</f>
        <v>57.00000012293458</v>
      </c>
      <c r="KT224" s="11">
        <f>Tabela2[[#This Row],[desloc]]/Tabela2[[#This Row],[seconds]]</f>
        <v>6.5186681409924265</v>
      </c>
      <c r="KU224" s="11">
        <f>Tabela2[[#This Row],[spd m/s]]*3.6</f>
        <v>23.467205307572737</v>
      </c>
      <c r="KV224" s="23"/>
      <c r="KW224" s="22">
        <f t="shared" si="54"/>
        <v>0</v>
      </c>
      <c r="KX224" s="23">
        <f t="shared" si="55"/>
        <v>0</v>
      </c>
      <c r="KY224" s="23">
        <f t="shared" si="56"/>
        <v>0</v>
      </c>
      <c r="KZ224" s="23">
        <f t="shared" si="57"/>
        <v>0</v>
      </c>
      <c r="LA224" s="23">
        <f t="shared" si="58"/>
        <v>0</v>
      </c>
      <c r="LB224" s="23">
        <f t="shared" si="59"/>
        <v>0</v>
      </c>
      <c r="LC224" s="23">
        <f t="shared" si="60"/>
        <v>0</v>
      </c>
      <c r="LD224" s="23">
        <f t="shared" si="61"/>
        <v>0</v>
      </c>
      <c r="LE224" s="23">
        <f t="shared" si="62"/>
        <v>2596.8961445893979</v>
      </c>
      <c r="LF224" s="22">
        <f t="shared" si="71"/>
        <v>0</v>
      </c>
      <c r="LG224" s="23">
        <f t="shared" si="63"/>
        <v>0</v>
      </c>
      <c r="LH224" s="23">
        <f t="shared" si="64"/>
        <v>0</v>
      </c>
      <c r="LI224" s="23">
        <f t="shared" si="65"/>
        <v>2596.8961445893979</v>
      </c>
      <c r="LJ224" s="23">
        <f t="shared" si="66"/>
        <v>8581.6037309236508</v>
      </c>
      <c r="LK224" s="23">
        <f t="shared" si="67"/>
        <v>0</v>
      </c>
      <c r="LL224" s="23">
        <f t="shared" si="68"/>
        <v>25</v>
      </c>
      <c r="LM224" s="23">
        <f t="shared" si="69"/>
        <v>0</v>
      </c>
      <c r="LN224" s="23">
        <f t="shared" si="70"/>
        <v>0</v>
      </c>
    </row>
    <row r="225" spans="1:326" x14ac:dyDescent="0.25">
      <c r="A225" s="22">
        <v>318</v>
      </c>
      <c r="B225" s="22">
        <v>1</v>
      </c>
      <c r="C225" s="23" t="s">
        <v>1630</v>
      </c>
      <c r="D225" s="22">
        <v>332</v>
      </c>
      <c r="E225" s="24">
        <v>0.98611111111111116</v>
      </c>
      <c r="F225" s="23" t="s">
        <v>721</v>
      </c>
      <c r="G225" s="23" t="b">
        <v>1</v>
      </c>
      <c r="H225" s="25">
        <v>43538.986620370371</v>
      </c>
      <c r="I225" s="26" t="s">
        <v>194</v>
      </c>
      <c r="J225" s="23" t="s">
        <v>195</v>
      </c>
      <c r="K225" s="11">
        <f>IF(AND(Tabela2[[#This Row],[hora bus]]=H224,Tabela2[[#This Row],[lat bus]]=I224,Tabela2[[#This Row],[lon bus]]=J224),1,0)</f>
        <v>0</v>
      </c>
      <c r="L225" s="23"/>
      <c r="M225" s="11">
        <v>491</v>
      </c>
      <c r="N225" s="11">
        <v>4787.7787880670985</v>
      </c>
      <c r="O225" s="11">
        <v>4781.55164604538</v>
      </c>
      <c r="P225" s="11">
        <v>4772.6992172566124</v>
      </c>
      <c r="Q225" s="11">
        <v>4715.3785368842427</v>
      </c>
      <c r="R225" s="11">
        <v>4629.5316326878838</v>
      </c>
      <c r="S225" s="11">
        <v>4608.9467855867488</v>
      </c>
      <c r="T225" s="11">
        <v>4589.3113370605506</v>
      </c>
      <c r="U225" s="11">
        <v>4577.7294866185111</v>
      </c>
      <c r="V225" s="11">
        <v>4561.8412690225041</v>
      </c>
      <c r="W225" s="11">
        <v>4550.6699232091378</v>
      </c>
      <c r="X225" s="11">
        <v>4540.8597024504934</v>
      </c>
      <c r="Y225" s="11">
        <v>4518.7201585781831</v>
      </c>
      <c r="Z225" s="11">
        <v>4505.5957326218386</v>
      </c>
      <c r="AA225" s="11">
        <v>4484.923533265378</v>
      </c>
      <c r="AB225" s="11">
        <v>4475.673708192021</v>
      </c>
      <c r="AC225" s="11">
        <v>4460.1641525345394</v>
      </c>
      <c r="AD225" s="11">
        <v>4435.485698222893</v>
      </c>
      <c r="AE225" s="11">
        <v>4425.2192309653456</v>
      </c>
      <c r="AF225" s="11">
        <v>4354.9805149359354</v>
      </c>
      <c r="AG225" s="11">
        <v>4320.6395708703039</v>
      </c>
      <c r="AH225" s="11">
        <v>4290.7702597209345</v>
      </c>
      <c r="AI225" s="11">
        <v>4266.5045458488621</v>
      </c>
      <c r="AJ225" s="11">
        <v>4244.8471148214658</v>
      </c>
      <c r="AK225" s="11">
        <v>4229.2777806992717</v>
      </c>
      <c r="AL225" s="11">
        <v>4202.6179605556736</v>
      </c>
      <c r="AM225" s="11">
        <v>4191.2274420154808</v>
      </c>
      <c r="AN225" s="11">
        <v>4177.6808070981278</v>
      </c>
      <c r="AO225" s="11">
        <v>4167.6172528926509</v>
      </c>
      <c r="AP225" s="11">
        <v>4164.3174428323673</v>
      </c>
      <c r="AQ225" s="11">
        <v>4169.2453983177957</v>
      </c>
      <c r="AR225" s="11">
        <v>4168.324103798418</v>
      </c>
      <c r="AS225" s="11">
        <v>4162.7010219749309</v>
      </c>
      <c r="AT225" s="11">
        <v>4169.2542892186921</v>
      </c>
      <c r="AU225" s="11">
        <v>4173.9803397565311</v>
      </c>
      <c r="AV225" s="11">
        <v>4166.181336695211</v>
      </c>
      <c r="AW225" s="11">
        <v>4162.89724672187</v>
      </c>
      <c r="AX225" s="11">
        <v>4161.8839254046397</v>
      </c>
      <c r="AY225" s="11">
        <v>4152.3007500239955</v>
      </c>
      <c r="AZ225" s="11">
        <v>4134.3995503703718</v>
      </c>
      <c r="BA225" s="11">
        <v>4108.4077012980406</v>
      </c>
      <c r="BB225" s="11">
        <v>4061.4439222312453</v>
      </c>
      <c r="BC225" s="11">
        <v>3988.6343753153965</v>
      </c>
      <c r="BD225" s="11">
        <v>3921.4876154705348</v>
      </c>
      <c r="BE225" s="11">
        <v>3900.6989230301165</v>
      </c>
      <c r="BF225" s="11">
        <v>3878.2703267907773</v>
      </c>
      <c r="BG225" s="11">
        <v>3841.7283169706138</v>
      </c>
      <c r="BH225" s="11">
        <v>3827.5692741278845</v>
      </c>
      <c r="BI225" s="11">
        <v>3810.6409951867586</v>
      </c>
      <c r="BJ225" s="11">
        <v>3784.4927371746271</v>
      </c>
      <c r="BK225" s="11">
        <v>3709.5186018159116</v>
      </c>
      <c r="BL225" s="11">
        <v>3470.4280164968036</v>
      </c>
      <c r="BM225" s="11">
        <v>3329.6966234902843</v>
      </c>
      <c r="BN225" s="11">
        <v>3299.6772729755844</v>
      </c>
      <c r="BO225" s="11">
        <v>3188.9560659963786</v>
      </c>
      <c r="BP225" s="11">
        <v>3180.4297458991896</v>
      </c>
      <c r="BQ225" s="11">
        <v>3091.0452639683485</v>
      </c>
      <c r="BR225" s="11">
        <v>3006.3620288651741</v>
      </c>
      <c r="BS225" s="11">
        <v>2975.6965786839801</v>
      </c>
      <c r="BT225" s="11">
        <v>2926.0819197472188</v>
      </c>
      <c r="BU225" s="11">
        <v>2866.6273403323953</v>
      </c>
      <c r="BV225" s="11">
        <v>2865.7912089221982</v>
      </c>
      <c r="BW225" s="11">
        <v>2716.5175121411457</v>
      </c>
      <c r="BX225" s="11">
        <v>2625.2831651978654</v>
      </c>
      <c r="BY225" s="11">
        <v>2502.7630778173675</v>
      </c>
      <c r="BZ225" s="11">
        <v>2485.32181801876</v>
      </c>
      <c r="CA225" s="11">
        <v>2446.2821995054633</v>
      </c>
      <c r="CB225" s="11">
        <v>2384.3094347668525</v>
      </c>
      <c r="CC225" s="11">
        <v>2264.1055545080485</v>
      </c>
      <c r="CD225" s="11">
        <v>2170.1661117721401</v>
      </c>
      <c r="CE225" s="11">
        <v>2076.896814232307</v>
      </c>
      <c r="CF225" s="11">
        <v>1992.9265493707728</v>
      </c>
      <c r="CG225" s="11">
        <v>1798.3091228091193</v>
      </c>
      <c r="CH225" s="11">
        <v>1720.7326813247478</v>
      </c>
      <c r="CI225" s="11">
        <v>1529.0201771581915</v>
      </c>
      <c r="CJ225" s="11">
        <v>1454.2591334585234</v>
      </c>
      <c r="CK225" s="11">
        <v>1364.0733088598308</v>
      </c>
      <c r="CL225" s="11">
        <v>1336.0649166672358</v>
      </c>
      <c r="CM225" s="11">
        <v>1287.6981167223523</v>
      </c>
      <c r="CN225" s="11">
        <v>1228.8297001908613</v>
      </c>
      <c r="CO225" s="11">
        <v>1147.0840800697779</v>
      </c>
      <c r="CP225" s="11">
        <v>1094.3286164639549</v>
      </c>
      <c r="CQ225" s="11">
        <v>898.44602484526968</v>
      </c>
      <c r="CR225" s="11">
        <v>721.43406528766184</v>
      </c>
      <c r="CS225" s="11">
        <v>648.04758459214258</v>
      </c>
      <c r="CT225" s="11">
        <v>620.03916639327019</v>
      </c>
      <c r="CU225" s="11">
        <v>578.74080316078107</v>
      </c>
      <c r="CV225" s="11">
        <v>481.1496084026619</v>
      </c>
      <c r="CW225" s="11">
        <v>355.46341566956153</v>
      </c>
      <c r="CX225" s="11">
        <v>296.56926930683306</v>
      </c>
      <c r="CY225" s="11">
        <v>241.5207291340387</v>
      </c>
      <c r="CZ225" s="11">
        <v>191.46950246130007</v>
      </c>
      <c r="DA225" s="11">
        <v>139.64970466675862</v>
      </c>
      <c r="DB225" s="11">
        <v>81.896083939271918</v>
      </c>
      <c r="DC225" s="11">
        <v>3.2351010759157361E-11</v>
      </c>
      <c r="DD225" s="11">
        <v>14.459728563073682</v>
      </c>
      <c r="DE225" s="11">
        <v>27.297587756323182</v>
      </c>
      <c r="DF225" s="11">
        <v>58.964436286374223</v>
      </c>
      <c r="DG225" s="11">
        <v>74.314015079184742</v>
      </c>
      <c r="DH225" s="11">
        <v>128.7296928948164</v>
      </c>
      <c r="DI225" s="11">
        <v>179.67860973315462</v>
      </c>
      <c r="DJ225" s="11">
        <v>212.75718824674288</v>
      </c>
      <c r="DK225" s="11">
        <v>233.97801318113127</v>
      </c>
      <c r="DL225" s="11">
        <v>568.80049899314679</v>
      </c>
      <c r="DM225" s="11">
        <v>697.76615166490058</v>
      </c>
      <c r="DN225" s="11">
        <v>784.69560833350351</v>
      </c>
      <c r="DO225" s="11">
        <v>878.67697854394453</v>
      </c>
      <c r="DP225" s="11">
        <v>914.38408150151304</v>
      </c>
      <c r="DQ225" s="11">
        <v>999.56341175087539</v>
      </c>
      <c r="DR225" s="11">
        <v>1015.4406921803239</v>
      </c>
      <c r="DS225" s="11">
        <v>1026.4329562682371</v>
      </c>
      <c r="DT225" s="11">
        <v>1035.8629635750922</v>
      </c>
      <c r="DU225" s="11">
        <v>1045.4230732229018</v>
      </c>
      <c r="DV225" s="11">
        <v>1044.1509675242355</v>
      </c>
      <c r="DW225" s="11">
        <v>1038.6951353875647</v>
      </c>
      <c r="DX225" s="11">
        <v>960.00474419573015</v>
      </c>
      <c r="DY225" s="11">
        <v>1039.6123369378845</v>
      </c>
      <c r="DZ225" s="11">
        <v>1039.9634122264017</v>
      </c>
      <c r="EA225" s="11">
        <v>1065.8011752607472</v>
      </c>
      <c r="EB225" s="11">
        <v>1202.9860025963224</v>
      </c>
      <c r="EC225" s="11">
        <v>1236.3829967415193</v>
      </c>
      <c r="ED225" s="11">
        <v>1423.3210994600674</v>
      </c>
      <c r="EE225" s="11">
        <v>1490.3074509123996</v>
      </c>
      <c r="EF225" s="11">
        <v>1710.8645701583473</v>
      </c>
      <c r="EG225" s="11">
        <v>1884.3282580438752</v>
      </c>
      <c r="EH225" s="11">
        <v>2034.5310789926468</v>
      </c>
      <c r="EI225" s="11">
        <v>2152.5910246368353</v>
      </c>
      <c r="EJ225" s="11">
        <v>2216.242870322294</v>
      </c>
      <c r="EK225" s="11">
        <v>2264.5029806702951</v>
      </c>
      <c r="EL225" s="11">
        <v>2341.140694580436</v>
      </c>
      <c r="EM225" s="11">
        <v>2348.195623765338</v>
      </c>
      <c r="EN225" s="11">
        <v>2430.1427808196972</v>
      </c>
      <c r="EO225" s="11">
        <v>2520.3190105412878</v>
      </c>
      <c r="EP225" s="11">
        <v>2564.075066481219</v>
      </c>
      <c r="EQ225" s="11">
        <v>2702.272225192296</v>
      </c>
      <c r="ER225" s="11">
        <v>2775.723958662154</v>
      </c>
      <c r="ES225" s="11">
        <v>2912.0802305243246</v>
      </c>
      <c r="ET225" s="11">
        <v>2976.1330359274407</v>
      </c>
      <c r="EU225" s="11">
        <v>3051.8659206085704</v>
      </c>
      <c r="EV225" s="11">
        <v>3114.7944755597464</v>
      </c>
      <c r="EW225" s="11">
        <v>3184.4535859358757</v>
      </c>
      <c r="EX225" s="11">
        <v>3432.3031808020173</v>
      </c>
      <c r="EY225" s="11">
        <v>3514.348675349615</v>
      </c>
      <c r="EZ225" s="11">
        <v>3685.6686530379998</v>
      </c>
      <c r="FA225" s="11">
        <v>3852.4020501629639</v>
      </c>
      <c r="FB225" s="11">
        <v>3935.5536581070915</v>
      </c>
      <c r="FC225" s="11">
        <v>3977.2117014572923</v>
      </c>
      <c r="FD225" s="11">
        <v>4032.1773179737188</v>
      </c>
      <c r="FE225" s="11">
        <v>4156.6569074842519</v>
      </c>
      <c r="FF225" s="11">
        <v>4329.7076481493314</v>
      </c>
      <c r="FG225" s="11">
        <v>4354.5633951135806</v>
      </c>
      <c r="FH225" s="11">
        <v>4398.8483961713455</v>
      </c>
      <c r="FI225" s="11">
        <v>4480.3970293580087</v>
      </c>
      <c r="FJ225" s="11">
        <v>4525.0655656253348</v>
      </c>
      <c r="FK225" s="11">
        <v>4542.5413571092649</v>
      </c>
      <c r="FL225" s="11">
        <v>4557.6364046885683</v>
      </c>
      <c r="FM225" s="11">
        <v>4562.6646900448495</v>
      </c>
      <c r="FN225" s="11">
        <v>4594.7066512043912</v>
      </c>
      <c r="FO225" s="11">
        <v>4615.3781516099934</v>
      </c>
      <c r="FP225" s="11">
        <v>4639.255673244129</v>
      </c>
      <c r="FQ225" s="11">
        <v>4664.5514609585525</v>
      </c>
      <c r="FR225" s="11">
        <v>4675.2287375839214</v>
      </c>
      <c r="FS225" s="11">
        <v>4719.1110659454698</v>
      </c>
      <c r="FT225" s="11">
        <v>4790.7773122738372</v>
      </c>
      <c r="FU225" s="11">
        <v>4894.4065387960536</v>
      </c>
      <c r="FV225" s="11">
        <v>5034.5258676432277</v>
      </c>
      <c r="FW225" s="11">
        <v>5079.6537719035687</v>
      </c>
      <c r="FX225" s="11">
        <v>5098.5809122202581</v>
      </c>
      <c r="FY225" s="11">
        <v>5119.8052202380304</v>
      </c>
      <c r="FZ225" s="11">
        <v>5138.1930976525528</v>
      </c>
      <c r="GA225" s="11">
        <v>5166.5008903888711</v>
      </c>
      <c r="GB225" s="11">
        <v>5188.6712111258148</v>
      </c>
      <c r="GC225" s="11">
        <v>5220.0631270906142</v>
      </c>
      <c r="GD225" s="11">
        <v>5254.0739265841603</v>
      </c>
      <c r="GE225" s="11">
        <v>5278.8192214582059</v>
      </c>
      <c r="GF225" s="11">
        <v>5299.4281529390237</v>
      </c>
      <c r="GG225" s="11">
        <v>5312.4672399576657</v>
      </c>
      <c r="GH225" s="11">
        <v>5325.6028250186127</v>
      </c>
      <c r="GI225" s="11">
        <v>5329.1298705561203</v>
      </c>
      <c r="GJ225" s="11">
        <v>5338.7925491348424</v>
      </c>
      <c r="GK225" s="11">
        <v>5343.7926623752128</v>
      </c>
      <c r="GL225" s="11">
        <v>5358.5840553492944</v>
      </c>
      <c r="GM225" s="11">
        <v>5343.6950863669663</v>
      </c>
      <c r="GN225" s="11">
        <v>5353.0571727989636</v>
      </c>
      <c r="GO225" s="11">
        <v>5360.982255844795</v>
      </c>
      <c r="GP225" s="11">
        <v>5371.8395450656089</v>
      </c>
      <c r="GQ225" s="11">
        <v>5430.8000639197144</v>
      </c>
      <c r="GR225" s="11">
        <v>5551.237367972265</v>
      </c>
      <c r="GS225" s="11">
        <v>5701.7265388062324</v>
      </c>
      <c r="GT225" s="11">
        <v>5766.1799289854134</v>
      </c>
      <c r="GU225" s="11">
        <v>5785.6049433944518</v>
      </c>
      <c r="GV225" s="11">
        <v>5810.9697588243671</v>
      </c>
      <c r="GW225" s="11">
        <v>5837.6969510207973</v>
      </c>
      <c r="GX225" s="11">
        <v>5865.0599702317913</v>
      </c>
      <c r="GY225" s="11">
        <v>5881.0514372385915</v>
      </c>
      <c r="GZ225" s="11">
        <v>6021.5113917657391</v>
      </c>
      <c r="HA225" s="11">
        <v>6041.6457675212923</v>
      </c>
      <c r="HB225" s="11">
        <v>6056.9308737915053</v>
      </c>
      <c r="HC225" s="11">
        <v>6073.1871444457074</v>
      </c>
      <c r="HD225" s="11">
        <v>6085.192948532318</v>
      </c>
      <c r="HE225" s="11">
        <v>6092.8120637345428</v>
      </c>
      <c r="HF225" s="11">
        <v>6085.4357037252948</v>
      </c>
      <c r="HG225" s="11">
        <v>6133.7564443847523</v>
      </c>
      <c r="HH225" s="11">
        <v>6141.7719268598448</v>
      </c>
      <c r="HI225" s="11">
        <v>6170.0758278778058</v>
      </c>
      <c r="HJ225" s="11">
        <v>6179.6471435699841</v>
      </c>
      <c r="HK225" s="11">
        <v>6170.7114014447543</v>
      </c>
      <c r="HL225" s="11">
        <v>6163.4154999908869</v>
      </c>
      <c r="HM225" s="11">
        <v>6117.9048894519838</v>
      </c>
      <c r="HN225" s="11">
        <v>6058.4788515027167</v>
      </c>
      <c r="HO225" s="11">
        <v>6015.6195843548103</v>
      </c>
      <c r="HP225" s="11">
        <v>6032.4968189823312</v>
      </c>
      <c r="HQ225" s="11">
        <v>6023.1381324080357</v>
      </c>
      <c r="HR225" s="11">
        <v>5932.4573069929556</v>
      </c>
      <c r="HS225" s="11">
        <v>5943.1829525534968</v>
      </c>
      <c r="HT225" s="11">
        <v>5950.401176608234</v>
      </c>
      <c r="HU225" s="11">
        <v>5913.5405840671192</v>
      </c>
      <c r="HV225" s="11">
        <v>5917.5128020007505</v>
      </c>
      <c r="HW225" s="11">
        <v>5924.6978637460161</v>
      </c>
      <c r="HX225" s="11">
        <v>5936.5122095376728</v>
      </c>
      <c r="HY225" s="11">
        <v>5951.0188834481241</v>
      </c>
      <c r="HZ225" s="11">
        <v>5967.8498264370228</v>
      </c>
      <c r="IA225" s="11">
        <v>6086.1736358772341</v>
      </c>
      <c r="IB225" s="11">
        <v>6213.6267120643988</v>
      </c>
      <c r="IC225" s="11">
        <v>6257.400847279333</v>
      </c>
      <c r="ID225" s="11">
        <v>6301.5090243868835</v>
      </c>
      <c r="IE225" s="11">
        <v>6341.1019509155549</v>
      </c>
      <c r="IF225" s="11">
        <v>6380.4449958256055</v>
      </c>
      <c r="IG225" s="11">
        <v>6498.1619012253213</v>
      </c>
      <c r="IH225" s="11">
        <v>6529.5221169756296</v>
      </c>
      <c r="II225" s="11">
        <v>6571.1091817401739</v>
      </c>
      <c r="IJ225" s="11">
        <v>6607.6519827857901</v>
      </c>
      <c r="IK225" s="11">
        <v>6658.5900968523274</v>
      </c>
      <c r="IL225" s="11">
        <v>6697.1549049121304</v>
      </c>
      <c r="IM225" s="11">
        <v>6739.6827381893345</v>
      </c>
      <c r="IN225" s="11">
        <v>6803.2217502680378</v>
      </c>
      <c r="IO225" s="11">
        <v>6940.7548076990106</v>
      </c>
      <c r="IP225" s="11">
        <v>6973.1558904133171</v>
      </c>
      <c r="IQ225" s="11">
        <v>6973.8640451361562</v>
      </c>
      <c r="IR225" s="11">
        <v>7027.0174741084193</v>
      </c>
      <c r="IS225" s="11">
        <v>7093.5974665568192</v>
      </c>
      <c r="IT225" s="11">
        <v>7132.659549769307</v>
      </c>
      <c r="IU225" s="11">
        <v>7155.3749134144146</v>
      </c>
      <c r="IV225" s="11">
        <v>7172.6656118197661</v>
      </c>
      <c r="IW225" s="11">
        <v>7178.5928614000923</v>
      </c>
      <c r="IX225" s="11">
        <v>7189.055185815605</v>
      </c>
      <c r="IY225" s="11">
        <v>7210.0187919428699</v>
      </c>
      <c r="IZ225" s="11">
        <v>7250.6345384532433</v>
      </c>
      <c r="JA225" s="11">
        <v>7300.4083533318217</v>
      </c>
      <c r="JB225" s="11">
        <v>7392.2613068579285</v>
      </c>
      <c r="JC225" s="11">
        <v>7500.9236159259654</v>
      </c>
      <c r="JD225" s="11">
        <v>7580.7488555244736</v>
      </c>
      <c r="JE225" s="11">
        <v>7599.3993713571226</v>
      </c>
      <c r="JF225" s="11">
        <v>7612.8709969019956</v>
      </c>
      <c r="JG225" s="11">
        <v>7605.4415569739804</v>
      </c>
      <c r="JH225" s="11">
        <v>7689.0748407827377</v>
      </c>
      <c r="JI225" s="11">
        <v>7747.2736371803139</v>
      </c>
      <c r="JJ225" s="11">
        <v>7757.9819061724374</v>
      </c>
      <c r="JK225" s="11">
        <v>7731.7840354530972</v>
      </c>
      <c r="JL225" s="11">
        <v>7783.2037417622469</v>
      </c>
      <c r="JM225" s="11">
        <v>7781.822801343701</v>
      </c>
      <c r="JN225" s="11">
        <v>7747.3582626848847</v>
      </c>
      <c r="JO225" s="11">
        <v>7886.8117617945964</v>
      </c>
      <c r="JP225" s="11">
        <v>7997.3264943476725</v>
      </c>
      <c r="JQ225" s="11">
        <v>8020.941331265265</v>
      </c>
      <c r="JR225" s="11">
        <v>8066.2049085158733</v>
      </c>
      <c r="JS225" s="11">
        <v>8082.3511010635348</v>
      </c>
      <c r="JT225" s="11">
        <v>8189.8282645978779</v>
      </c>
      <c r="JU225" s="11">
        <v>8242.848697378291</v>
      </c>
      <c r="JV225" s="11">
        <v>8218.723134112448</v>
      </c>
      <c r="JW225" s="11">
        <v>8161.9330953505114</v>
      </c>
      <c r="JX225" s="11">
        <v>8159.2466751841594</v>
      </c>
      <c r="JY225" s="11">
        <v>8151.7690611261678</v>
      </c>
      <c r="JZ225" s="11">
        <v>8138.8538555016694</v>
      </c>
      <c r="KA225" s="11">
        <v>8129.5098327512333</v>
      </c>
      <c r="KB225" s="11">
        <v>8123.1183440109398</v>
      </c>
      <c r="KC225" s="11">
        <v>8107.863689108669</v>
      </c>
      <c r="KD225" s="11">
        <v>8092.242694004638</v>
      </c>
      <c r="KE225" s="11">
        <v>8090.6757057466302</v>
      </c>
      <c r="KF225" s="11">
        <v>8100.3575272160697</v>
      </c>
      <c r="KG225" s="11">
        <v>8103.0541339432675</v>
      </c>
      <c r="KH225" s="11">
        <v>8118.5378145013638</v>
      </c>
      <c r="KI225" s="11">
        <v>8118.8798548526383</v>
      </c>
      <c r="KJ225" s="11">
        <v>8139.5071017505088</v>
      </c>
      <c r="KK225" s="11">
        <v>8142.2964323668793</v>
      </c>
      <c r="KL225" s="23"/>
      <c r="KM225" s="11">
        <f>SMALL(Tabela2[[#This Row],[1]:[285]],1)</f>
        <v>3.2351010759157361E-11</v>
      </c>
      <c r="KN225" s="11">
        <f>MATCH(Tabela2[[#This Row],[1° menor]],Tabela2[[#This Row],[1]:[285]],0)</f>
        <v>94</v>
      </c>
      <c r="KO22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0.84993886757415782</v>
      </c>
      <c r="KP225" s="11">
        <f>VLOOKUP(Tabela2[[#This Row],[Shape]],shape!A:D,4,0)+VLOOKUP(Tabela2[[#This Row],[Shape]]+1,shape!A:E,5,0)*Tabela2[[#This Row],[% avanc]]</f>
        <v>2826.384175575432</v>
      </c>
      <c r="KQ225" s="15">
        <f>Tabela2[[#This Row],[8686,881807]]/Tabela2[[#Headers],[8686,881807]]</f>
        <v>0.32536233810593529</v>
      </c>
      <c r="KR225" s="11">
        <f>Tabela2[[#This Row],[8686,881807]]-KP224</f>
        <v>229.48803098603412</v>
      </c>
      <c r="KS225" s="11">
        <f>(Tabela2[[#This Row],[hora bus]]-H224)*86400</f>
        <v>33.000000170432031</v>
      </c>
      <c r="KT225" s="11">
        <f>Tabela2[[#This Row],[desloc]]/Tabela2[[#This Row],[seconds]]</f>
        <v>6.9541827212369283</v>
      </c>
      <c r="KU225" s="11">
        <f>Tabela2[[#This Row],[spd m/s]]*3.6</f>
        <v>25.035057796452943</v>
      </c>
      <c r="KV225" s="23"/>
      <c r="KW225" s="22">
        <f t="shared" si="54"/>
        <v>0</v>
      </c>
      <c r="KX225" s="23">
        <f t="shared" si="55"/>
        <v>0</v>
      </c>
      <c r="KY225" s="23">
        <f t="shared" si="56"/>
        <v>0</v>
      </c>
      <c r="KZ225" s="23">
        <f t="shared" si="57"/>
        <v>0</v>
      </c>
      <c r="LA225" s="23">
        <f t="shared" si="58"/>
        <v>0</v>
      </c>
      <c r="LB225" s="23">
        <f t="shared" si="59"/>
        <v>0</v>
      </c>
      <c r="LC225" s="23">
        <f t="shared" si="60"/>
        <v>0</v>
      </c>
      <c r="LD225" s="23">
        <f t="shared" si="61"/>
        <v>0</v>
      </c>
      <c r="LE225" s="23">
        <f t="shared" si="62"/>
        <v>2826.384175575432</v>
      </c>
      <c r="LF225" s="22">
        <f t="shared" si="71"/>
        <v>0</v>
      </c>
      <c r="LG225" s="23">
        <f t="shared" si="63"/>
        <v>0</v>
      </c>
      <c r="LH225" s="23">
        <f t="shared" si="64"/>
        <v>0</v>
      </c>
      <c r="LI225" s="23">
        <f t="shared" si="65"/>
        <v>2826.384175575432</v>
      </c>
      <c r="LJ225" s="23">
        <f t="shared" si="66"/>
        <v>8581.6037309236508</v>
      </c>
      <c r="LK225" s="23">
        <f t="shared" si="67"/>
        <v>0</v>
      </c>
      <c r="LL225" s="23">
        <f t="shared" si="68"/>
        <v>24</v>
      </c>
      <c r="LM225" s="23">
        <f t="shared" si="69"/>
        <v>0</v>
      </c>
      <c r="LN225" s="23">
        <f t="shared" si="70"/>
        <v>0</v>
      </c>
    </row>
    <row r="226" spans="1:326" x14ac:dyDescent="0.25">
      <c r="A226" s="22">
        <v>320</v>
      </c>
      <c r="B226" s="22">
        <v>1</v>
      </c>
      <c r="C226" s="23" t="s">
        <v>1632</v>
      </c>
      <c r="D226" s="22">
        <v>332</v>
      </c>
      <c r="E226" s="24">
        <v>0.9868055555555556</v>
      </c>
      <c r="F226" s="23" t="s">
        <v>721</v>
      </c>
      <c r="G226" s="23" t="b">
        <v>1</v>
      </c>
      <c r="H226" s="25">
        <v>43538.98715277778</v>
      </c>
      <c r="I226" s="26" t="s">
        <v>1564</v>
      </c>
      <c r="J226" s="23" t="s">
        <v>1565</v>
      </c>
      <c r="K226" s="11">
        <f>IF(AND(Tabela2[[#This Row],[hora bus]]=H225,Tabela2[[#This Row],[lat bus]]=I225,Tabela2[[#This Row],[lon bus]]=J225),1,0)</f>
        <v>0</v>
      </c>
      <c r="L226" s="23"/>
      <c r="M226" s="11">
        <v>494</v>
      </c>
      <c r="N226" s="11">
        <v>5452.1779751424483</v>
      </c>
      <c r="O226" s="11">
        <v>5446.0200464095906</v>
      </c>
      <c r="P226" s="11">
        <v>5437.2430007455487</v>
      </c>
      <c r="Q226" s="11">
        <v>5380.0520384212232</v>
      </c>
      <c r="R226" s="11">
        <v>5294.2305281046365</v>
      </c>
      <c r="S226" s="11">
        <v>5273.5844619538293</v>
      </c>
      <c r="T226" s="11">
        <v>5253.9744711262156</v>
      </c>
      <c r="U226" s="11">
        <v>5242.4433147318978</v>
      </c>
      <c r="V226" s="11">
        <v>5226.6332732028341</v>
      </c>
      <c r="W226" s="11">
        <v>5215.5638228696962</v>
      </c>
      <c r="X226" s="11">
        <v>5205.8511958060562</v>
      </c>
      <c r="Y226" s="11">
        <v>5183.8598652091569</v>
      </c>
      <c r="Z226" s="11">
        <v>5170.9057021181152</v>
      </c>
      <c r="AA226" s="11">
        <v>5150.3676819262982</v>
      </c>
      <c r="AB226" s="11">
        <v>5141.2045305221664</v>
      </c>
      <c r="AC226" s="11">
        <v>5125.7462007628628</v>
      </c>
      <c r="AD226" s="11">
        <v>5101.0934312761538</v>
      </c>
      <c r="AE226" s="11">
        <v>5090.8247299715495</v>
      </c>
      <c r="AF226" s="11">
        <v>5020.4431565345967</v>
      </c>
      <c r="AG226" s="11">
        <v>4985.8709882846579</v>
      </c>
      <c r="AH226" s="11">
        <v>4955.8782134223211</v>
      </c>
      <c r="AI226" s="11">
        <v>4931.5477598868383</v>
      </c>
      <c r="AJ226" s="11">
        <v>4909.8395779105476</v>
      </c>
      <c r="AK226" s="11">
        <v>4894.2296479832257</v>
      </c>
      <c r="AL226" s="11">
        <v>4867.522845000909</v>
      </c>
      <c r="AM226" s="11">
        <v>4856.0806193868439</v>
      </c>
      <c r="AN226" s="11">
        <v>4842.4402376593862</v>
      </c>
      <c r="AO226" s="11">
        <v>4832.1835227992524</v>
      </c>
      <c r="AP226" s="11">
        <v>4828.6223327786829</v>
      </c>
      <c r="AQ226" s="11">
        <v>4833.344347643394</v>
      </c>
      <c r="AR226" s="11">
        <v>4832.2757684963735</v>
      </c>
      <c r="AS226" s="11">
        <v>4826.3950264030073</v>
      </c>
      <c r="AT226" s="11">
        <v>4832.658857600486</v>
      </c>
      <c r="AU226" s="11">
        <v>4837.2133991815226</v>
      </c>
      <c r="AV226" s="11">
        <v>4829.1416082008163</v>
      </c>
      <c r="AW226" s="11">
        <v>4825.3547794561164</v>
      </c>
      <c r="AX226" s="11">
        <v>4823.7948713226051</v>
      </c>
      <c r="AY226" s="11">
        <v>4813.7554319462288</v>
      </c>
      <c r="AZ226" s="11">
        <v>4795.4474146115954</v>
      </c>
      <c r="BA226" s="11">
        <v>4769.0456518789852</v>
      </c>
      <c r="BB226" s="11">
        <v>4721.6358956193126</v>
      </c>
      <c r="BC226" s="11">
        <v>4648.6640843668356</v>
      </c>
      <c r="BD226" s="11">
        <v>4581.4927379051624</v>
      </c>
      <c r="BE226" s="11">
        <v>4560.4662217694358</v>
      </c>
      <c r="BF226" s="11">
        <v>4537.6870038302259</v>
      </c>
      <c r="BG226" s="11">
        <v>4500.5374118143</v>
      </c>
      <c r="BH226" s="11">
        <v>4485.7450324851852</v>
      </c>
      <c r="BI226" s="11">
        <v>4468.3752355000415</v>
      </c>
      <c r="BJ226" s="11">
        <v>4441.7541423420971</v>
      </c>
      <c r="BK226" s="11">
        <v>4365.9126528869374</v>
      </c>
      <c r="BL226" s="11">
        <v>4123.7874608534912</v>
      </c>
      <c r="BM226" s="11">
        <v>3978.4188891475064</v>
      </c>
      <c r="BN226" s="11">
        <v>3945.4611905800725</v>
      </c>
      <c r="BO226" s="11">
        <v>3832.0804653637229</v>
      </c>
      <c r="BP226" s="11">
        <v>3821.2557675159178</v>
      </c>
      <c r="BQ226" s="11">
        <v>3729.8922158513228</v>
      </c>
      <c r="BR226" s="11">
        <v>3641.9489242525933</v>
      </c>
      <c r="BS226" s="11">
        <v>3609.0978198928815</v>
      </c>
      <c r="BT226" s="11">
        <v>3558.5642496892301</v>
      </c>
      <c r="BU226" s="11">
        <v>3494.6934657848237</v>
      </c>
      <c r="BV226" s="11">
        <v>3485.5181952665334</v>
      </c>
      <c r="BW226" s="11">
        <v>3336.5687006826433</v>
      </c>
      <c r="BX226" s="11">
        <v>3252.6986437330629</v>
      </c>
      <c r="BY226" s="11">
        <v>3136.3132154533137</v>
      </c>
      <c r="BZ226" s="11">
        <v>3123.2389776264536</v>
      </c>
      <c r="CA226" s="11">
        <v>3085.4979588179026</v>
      </c>
      <c r="CB226" s="11">
        <v>3024.3074250783043</v>
      </c>
      <c r="CC226" s="11">
        <v>2905.1465856871646</v>
      </c>
      <c r="CD226" s="11">
        <v>2812.2279940574531</v>
      </c>
      <c r="CE226" s="11">
        <v>2719.3363221792315</v>
      </c>
      <c r="CF226" s="11">
        <v>2635.2941127035992</v>
      </c>
      <c r="CG226" s="11">
        <v>2440.5344192773996</v>
      </c>
      <c r="CH226" s="11">
        <v>2362.9155042535144</v>
      </c>
      <c r="CI226" s="11">
        <v>2171.1039019396499</v>
      </c>
      <c r="CJ226" s="11">
        <v>2096.1033504914285</v>
      </c>
      <c r="CK226" s="11">
        <v>2006.032347344626</v>
      </c>
      <c r="CL226" s="11">
        <v>1978.2172687652517</v>
      </c>
      <c r="CM226" s="11">
        <v>1929.7260931390701</v>
      </c>
      <c r="CN226" s="11">
        <v>1870.7664182035987</v>
      </c>
      <c r="CO226" s="11">
        <v>1789.200054136681</v>
      </c>
      <c r="CP226" s="11">
        <v>1736.4714906451291</v>
      </c>
      <c r="CQ226" s="11">
        <v>1539.9111283505422</v>
      </c>
      <c r="CR226" s="11">
        <v>1361.7165798908434</v>
      </c>
      <c r="CS226" s="11">
        <v>1287.7364723313365</v>
      </c>
      <c r="CT226" s="11">
        <v>1259.7787253246331</v>
      </c>
      <c r="CU226" s="11">
        <v>1218.5312494871609</v>
      </c>
      <c r="CV226" s="11">
        <v>1120.3636507161395</v>
      </c>
      <c r="CW226" s="11">
        <v>992.93079884602082</v>
      </c>
      <c r="CX226" s="11">
        <v>932.00885162935936</v>
      </c>
      <c r="CY226" s="11">
        <v>875.21090500248044</v>
      </c>
      <c r="CZ226" s="11">
        <v>825.04062535414675</v>
      </c>
      <c r="DA226" s="11">
        <v>775.21540181568662</v>
      </c>
      <c r="DB226" s="11">
        <v>724.1215752274943</v>
      </c>
      <c r="DC226" s="11">
        <v>644.67141540761997</v>
      </c>
      <c r="DD226" s="11">
        <v>645.08726764557332</v>
      </c>
      <c r="DE226" s="11">
        <v>619.40286938006898</v>
      </c>
      <c r="DF226" s="11">
        <v>611.68291696087942</v>
      </c>
      <c r="DG226" s="11">
        <v>573.10918098155582</v>
      </c>
      <c r="DH226" s="11">
        <v>558.44415822023495</v>
      </c>
      <c r="DI226" s="11">
        <v>546.93934307448137</v>
      </c>
      <c r="DJ226" s="11">
        <v>480.768408766682</v>
      </c>
      <c r="DK226" s="11">
        <v>99.893809617825895</v>
      </c>
      <c r="DL226" s="11">
        <v>1.0786038728838321E-11</v>
      </c>
      <c r="DM226" s="11">
        <v>33.293879246884231</v>
      </c>
      <c r="DN226" s="11">
        <v>121.01813089731036</v>
      </c>
      <c r="DO226" s="11">
        <v>215.24605460646316</v>
      </c>
      <c r="DP226" s="11">
        <v>251.87427164485817</v>
      </c>
      <c r="DQ226" s="11">
        <v>337.63757311976241</v>
      </c>
      <c r="DR226" s="11">
        <v>353.47177816623224</v>
      </c>
      <c r="DS226" s="11">
        <v>364.39560570436851</v>
      </c>
      <c r="DT226" s="11">
        <v>372.87921655755827</v>
      </c>
      <c r="DU226" s="11">
        <v>381.0261061658469</v>
      </c>
      <c r="DV226" s="11">
        <v>378.71061102993741</v>
      </c>
      <c r="DW226" s="11">
        <v>372.44284067729103</v>
      </c>
      <c r="DX226" s="11">
        <v>303.28693987860453</v>
      </c>
      <c r="DY226" s="11">
        <v>396.42998821639384</v>
      </c>
      <c r="DZ226" s="11">
        <v>406.99234154445918</v>
      </c>
      <c r="EA226" s="11">
        <v>431.87547337930107</v>
      </c>
      <c r="EB226" s="11">
        <v>561.02392693549712</v>
      </c>
      <c r="EC226" s="11">
        <v>591.76778449936944</v>
      </c>
      <c r="ED226" s="11">
        <v>776.01611585708406</v>
      </c>
      <c r="EE226" s="11">
        <v>849.01518201613692</v>
      </c>
      <c r="EF226" s="11">
        <v>1080.6070536127925</v>
      </c>
      <c r="EG226" s="11">
        <v>1261.8043703763303</v>
      </c>
      <c r="EH226" s="11">
        <v>1417.0894251304587</v>
      </c>
      <c r="EI226" s="11">
        <v>1537.3351560691196</v>
      </c>
      <c r="EJ226" s="11">
        <v>1601.024122097733</v>
      </c>
      <c r="EK226" s="11">
        <v>1652.0708977013292</v>
      </c>
      <c r="EL226" s="11">
        <v>1732.2261639250348</v>
      </c>
      <c r="EM226" s="11">
        <v>1741.9408951262335</v>
      </c>
      <c r="EN226" s="11">
        <v>1826.1442720199207</v>
      </c>
      <c r="EO226" s="11">
        <v>1915.6558044430192</v>
      </c>
      <c r="EP226" s="11">
        <v>1956.4803896977774</v>
      </c>
      <c r="EQ226" s="11">
        <v>2091.0725716618726</v>
      </c>
      <c r="ER226" s="11">
        <v>2161.3259824198217</v>
      </c>
      <c r="ES226" s="11">
        <v>2295.0699292540344</v>
      </c>
      <c r="ET226" s="11">
        <v>2357.6854059374577</v>
      </c>
      <c r="EU226" s="11">
        <v>2431.9816809959348</v>
      </c>
      <c r="EV226" s="11">
        <v>2493.4890448214001</v>
      </c>
      <c r="EW226" s="11">
        <v>2560.3623806988417</v>
      </c>
      <c r="EX226" s="11">
        <v>2805.5459710327023</v>
      </c>
      <c r="EY226" s="11">
        <v>2885.8407000683978</v>
      </c>
      <c r="EZ226" s="11">
        <v>3055.0842310395838</v>
      </c>
      <c r="FA226" s="11">
        <v>3220.8970944245934</v>
      </c>
      <c r="FB226" s="11">
        <v>3304.0954778537907</v>
      </c>
      <c r="FC226" s="11">
        <v>3345.8266138994422</v>
      </c>
      <c r="FD226" s="11">
        <v>3400.9661644823759</v>
      </c>
      <c r="FE226" s="11">
        <v>3525.8971638818862</v>
      </c>
      <c r="FF226" s="11">
        <v>3699.2855612807089</v>
      </c>
      <c r="FG226" s="11">
        <v>3724.1940006372015</v>
      </c>
      <c r="FH226" s="11">
        <v>3768.8018037058719</v>
      </c>
      <c r="FI226" s="11">
        <v>3850.4315695510045</v>
      </c>
      <c r="FJ226" s="11">
        <v>3894.6698278865856</v>
      </c>
      <c r="FK226" s="11">
        <v>3911.6508364307469</v>
      </c>
      <c r="FL226" s="11">
        <v>3926.2379339269332</v>
      </c>
      <c r="FM226" s="11">
        <v>3930.1376377409783</v>
      </c>
      <c r="FN226" s="11">
        <v>3960.8300086482905</v>
      </c>
      <c r="FO226" s="11">
        <v>3980.6161852008995</v>
      </c>
      <c r="FP226" s="11">
        <v>4003.696586408611</v>
      </c>
      <c r="FQ226" s="11">
        <v>4028.4359436111117</v>
      </c>
      <c r="FR226" s="11">
        <v>4038.3725211076885</v>
      </c>
      <c r="FS226" s="11">
        <v>4081.2809605588573</v>
      </c>
      <c r="FT226" s="11">
        <v>4152.34922256564</v>
      </c>
      <c r="FU226" s="11">
        <v>4256.1432646186695</v>
      </c>
      <c r="FV226" s="11">
        <v>4397.2722055990735</v>
      </c>
      <c r="FW226" s="11">
        <v>4443.5337858440025</v>
      </c>
      <c r="FX226" s="11">
        <v>4463.3964048072385</v>
      </c>
      <c r="FY226" s="11">
        <v>4485.4191322142542</v>
      </c>
      <c r="FZ226" s="11">
        <v>4504.4277627346055</v>
      </c>
      <c r="GA226" s="11">
        <v>4533.1386209555221</v>
      </c>
      <c r="GB226" s="11">
        <v>4555.5054709226661</v>
      </c>
      <c r="GC226" s="11">
        <v>4586.9173512187772</v>
      </c>
      <c r="GD226" s="11">
        <v>4620.8253188164299</v>
      </c>
      <c r="GE226" s="11">
        <v>4645.4812776939179</v>
      </c>
      <c r="GF226" s="11">
        <v>4666.0191172586738</v>
      </c>
      <c r="GG226" s="11">
        <v>4679.1671397074015</v>
      </c>
      <c r="GH226" s="11">
        <v>4692.4854908243515</v>
      </c>
      <c r="GI226" s="11">
        <v>4696.3113822593641</v>
      </c>
      <c r="GJ226" s="11">
        <v>4706.6353226667261</v>
      </c>
      <c r="GK226" s="11">
        <v>4712.6453693175226</v>
      </c>
      <c r="GL226" s="11">
        <v>4728.0915622833782</v>
      </c>
      <c r="GM226" s="11">
        <v>4714.0226806634364</v>
      </c>
      <c r="GN226" s="11">
        <v>4724.6772693596686</v>
      </c>
      <c r="GO226" s="11">
        <v>4733.7923110200327</v>
      </c>
      <c r="GP226" s="11">
        <v>4746.7347385785542</v>
      </c>
      <c r="GQ226" s="11">
        <v>4808.8414953809615</v>
      </c>
      <c r="GR226" s="11">
        <v>4932.7373707355364</v>
      </c>
      <c r="GS226" s="11">
        <v>5085.7011909514713</v>
      </c>
      <c r="GT226" s="11">
        <v>5151.1038619590781</v>
      </c>
      <c r="GU226" s="11">
        <v>5170.8230920900896</v>
      </c>
      <c r="GV226" s="11">
        <v>5196.2387756014641</v>
      </c>
      <c r="GW226" s="11">
        <v>5222.8384364233152</v>
      </c>
      <c r="GX226" s="11">
        <v>5249.9196995772363</v>
      </c>
      <c r="GY226" s="11">
        <v>5263.9656472213774</v>
      </c>
      <c r="GZ226" s="11">
        <v>5402.408980914116</v>
      </c>
      <c r="HA226" s="11">
        <v>5422.1432059192748</v>
      </c>
      <c r="HB226" s="11">
        <v>5437.2258921091316</v>
      </c>
      <c r="HC226" s="11">
        <v>5453.3719702508033</v>
      </c>
      <c r="HD226" s="11">
        <v>5465.2845161826117</v>
      </c>
      <c r="HE226" s="11">
        <v>5472.6906982777218</v>
      </c>
      <c r="HF226" s="11">
        <v>5467.6888994999508</v>
      </c>
      <c r="HG226" s="11">
        <v>5520.3555801901975</v>
      </c>
      <c r="HH226" s="11">
        <v>5532.1201969991953</v>
      </c>
      <c r="HI226" s="11">
        <v>5563.3712406870145</v>
      </c>
      <c r="HJ226" s="11">
        <v>5574.6560426248116</v>
      </c>
      <c r="HK226" s="11">
        <v>5567.5345383506583</v>
      </c>
      <c r="HL226" s="11">
        <v>5562.3183479590598</v>
      </c>
      <c r="HM226" s="11">
        <v>5519.765110164074</v>
      </c>
      <c r="HN226" s="11">
        <v>5465.0724827236781</v>
      </c>
      <c r="HO226" s="11">
        <v>5427.6788160255865</v>
      </c>
      <c r="HP226" s="11">
        <v>5447.8761249445442</v>
      </c>
      <c r="HQ226" s="11">
        <v>5439.7766627572455</v>
      </c>
      <c r="HR226" s="11">
        <v>5353.6827005523628</v>
      </c>
      <c r="HS226" s="11">
        <v>5369.8573517941641</v>
      </c>
      <c r="HT226" s="11">
        <v>5379.0477380080147</v>
      </c>
      <c r="HU226" s="11">
        <v>5344.6402059832026</v>
      </c>
      <c r="HV226" s="11">
        <v>5351.859157844141</v>
      </c>
      <c r="HW226" s="11">
        <v>5361.3827574515226</v>
      </c>
      <c r="HX226" s="11">
        <v>5375.3313838653767</v>
      </c>
      <c r="HY226" s="11">
        <v>5392.2290863386197</v>
      </c>
      <c r="HZ226" s="11">
        <v>5413.9954755192275</v>
      </c>
      <c r="IA226" s="11">
        <v>5539.469901972785</v>
      </c>
      <c r="IB226" s="11">
        <v>5671.6944965595112</v>
      </c>
      <c r="IC226" s="11">
        <v>5717.9348465835437</v>
      </c>
      <c r="ID226" s="11">
        <v>5764.411460711055</v>
      </c>
      <c r="IE226" s="11">
        <v>5806.3285763839531</v>
      </c>
      <c r="IF226" s="11">
        <v>5849.4877589022535</v>
      </c>
      <c r="IG226" s="11">
        <v>5970.3785774495655</v>
      </c>
      <c r="IH226" s="11">
        <v>6002.8668657845328</v>
      </c>
      <c r="II226" s="11">
        <v>6045.4141951661777</v>
      </c>
      <c r="IJ226" s="11">
        <v>6082.618981005402</v>
      </c>
      <c r="IK226" s="11">
        <v>6133.7483193638727</v>
      </c>
      <c r="IL226" s="11">
        <v>6172.2592536102029</v>
      </c>
      <c r="IM226" s="11">
        <v>6214.7377745678396</v>
      </c>
      <c r="IN226" s="11">
        <v>6278.1540751874609</v>
      </c>
      <c r="IO226" s="11">
        <v>6415.7763682666073</v>
      </c>
      <c r="IP226" s="11">
        <v>6448.3244525334867</v>
      </c>
      <c r="IQ226" s="11">
        <v>6449.4150725713871</v>
      </c>
      <c r="IR226" s="11">
        <v>6503.5452089234768</v>
      </c>
      <c r="IS226" s="11">
        <v>6571.0412108844548</v>
      </c>
      <c r="IT226" s="11">
        <v>6610.5576528238371</v>
      </c>
      <c r="IU226" s="11">
        <v>6633.5396088387515</v>
      </c>
      <c r="IV226" s="11">
        <v>6650.996160862469</v>
      </c>
      <c r="IW226" s="11">
        <v>6657.0192665033646</v>
      </c>
      <c r="IX226" s="11">
        <v>6667.6093600899949</v>
      </c>
      <c r="IY226" s="11">
        <v>6688.7567171557348</v>
      </c>
      <c r="IZ226" s="11">
        <v>6729.6434930519745</v>
      </c>
      <c r="JA226" s="11">
        <v>6779.797103258672</v>
      </c>
      <c r="JB226" s="11">
        <v>6871.856919206446</v>
      </c>
      <c r="JC226" s="11">
        <v>6980.0268394128034</v>
      </c>
      <c r="JD226" s="11">
        <v>7059.0569298875489</v>
      </c>
      <c r="JE226" s="11">
        <v>7077.0767256960135</v>
      </c>
      <c r="JF226" s="11">
        <v>7089.8757092340684</v>
      </c>
      <c r="JG226" s="11">
        <v>7079.3101678368384</v>
      </c>
      <c r="JH226" s="11">
        <v>7162.528215305455</v>
      </c>
      <c r="JI226" s="11">
        <v>7223.5843866509522</v>
      </c>
      <c r="JJ226" s="11">
        <v>7234.8890555774478</v>
      </c>
      <c r="JK226" s="11">
        <v>7210.9379048686724</v>
      </c>
      <c r="JL226" s="11">
        <v>7264.6347477147583</v>
      </c>
      <c r="JM226" s="11">
        <v>7263.9165664830607</v>
      </c>
      <c r="JN226" s="11">
        <v>7235.1568413796567</v>
      </c>
      <c r="JO226" s="11">
        <v>7383.2654314289712</v>
      </c>
      <c r="JP226" s="11">
        <v>7498.1150564803456</v>
      </c>
      <c r="JQ226" s="11">
        <v>7524.0441217582429</v>
      </c>
      <c r="JR226" s="11">
        <v>7568.5566028777948</v>
      </c>
      <c r="JS226" s="11">
        <v>7578.1364051971077</v>
      </c>
      <c r="JT226" s="11">
        <v>7678.8804009783562</v>
      </c>
      <c r="JU226" s="11">
        <v>7729.6660284269446</v>
      </c>
      <c r="JV226" s="11">
        <v>7705.8930742967877</v>
      </c>
      <c r="JW226" s="11">
        <v>7647.6358742273833</v>
      </c>
      <c r="JX226" s="11">
        <v>7642.6703734114108</v>
      </c>
      <c r="JY226" s="11">
        <v>7634.1839794114985</v>
      </c>
      <c r="JZ226" s="11">
        <v>7620.3631913877362</v>
      </c>
      <c r="KA226" s="11">
        <v>7610.1119333188799</v>
      </c>
      <c r="KB226" s="11">
        <v>7603.0128627177792</v>
      </c>
      <c r="KC226" s="11">
        <v>7586.9186028887098</v>
      </c>
      <c r="KD226" s="11">
        <v>7571.1254255422982</v>
      </c>
      <c r="KE226" s="11">
        <v>7570.2766979069138</v>
      </c>
      <c r="KF226" s="11">
        <v>7580.5374995204838</v>
      </c>
      <c r="KG226" s="11">
        <v>7583.9722361831718</v>
      </c>
      <c r="KH226" s="11">
        <v>7600.1643589943806</v>
      </c>
      <c r="KI226" s="11">
        <v>7601.3362663406579</v>
      </c>
      <c r="KJ226" s="11">
        <v>7622.715582808105</v>
      </c>
      <c r="KK226" s="11">
        <v>7625.7687746787742</v>
      </c>
      <c r="KL226" s="23"/>
      <c r="KM226" s="11">
        <f>SMALL(Tabela2[[#This Row],[1]:[285]],1)</f>
        <v>1.0786038728838321E-11</v>
      </c>
      <c r="KN226" s="11">
        <f>MATCH(Tabela2[[#This Row],[1° menor]],Tabela2[[#This Row],[1]:[285]],0)</f>
        <v>103</v>
      </c>
      <c r="KO22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0.74999996289332593</v>
      </c>
      <c r="KP226" s="11">
        <f>VLOOKUP(Tabela2[[#This Row],[Shape]],shape!A:D,4,0)+VLOOKUP(Tabela2[[#This Row],[Shape]]+1,shape!A:E,5,0)*Tabela2[[#This Row],[% avanc]]</f>
        <v>3238.3255288481828</v>
      </c>
      <c r="KQ226" s="15">
        <f>Tabela2[[#This Row],[8686,881807]]/Tabela2[[#Headers],[8686,881807]]</f>
        <v>0.37278342226766559</v>
      </c>
      <c r="KR226" s="11">
        <f>Tabela2[[#This Row],[8686,881807]]-KP225</f>
        <v>411.9413532727508</v>
      </c>
      <c r="KS226" s="11">
        <f>(Tabela2[[#This Row],[hora bus]]-H225)*86400</f>
        <v>46.000000066123903</v>
      </c>
      <c r="KT226" s="11">
        <f>Tabela2[[#This Row],[desloc]]/Tabela2[[#This Row],[seconds]]</f>
        <v>8.9552467974042376</v>
      </c>
      <c r="KU226" s="11">
        <f>Tabela2[[#This Row],[spd m/s]]*3.6</f>
        <v>32.238888470655255</v>
      </c>
      <c r="KV226" s="23"/>
      <c r="KW226" s="22">
        <f t="shared" si="54"/>
        <v>0</v>
      </c>
      <c r="KX226" s="23">
        <f t="shared" si="55"/>
        <v>0</v>
      </c>
      <c r="KY226" s="23">
        <f t="shared" si="56"/>
        <v>0</v>
      </c>
      <c r="KZ226" s="23">
        <f t="shared" si="57"/>
        <v>0</v>
      </c>
      <c r="LA226" s="23">
        <f t="shared" si="58"/>
        <v>0</v>
      </c>
      <c r="LB226" s="23">
        <f t="shared" si="59"/>
        <v>0</v>
      </c>
      <c r="LC226" s="23">
        <f t="shared" si="60"/>
        <v>0</v>
      </c>
      <c r="LD226" s="23">
        <f t="shared" si="61"/>
        <v>0</v>
      </c>
      <c r="LE226" s="23">
        <f t="shared" si="62"/>
        <v>3238.3255288481828</v>
      </c>
      <c r="LF226" s="22">
        <f t="shared" si="71"/>
        <v>0</v>
      </c>
      <c r="LG226" s="23">
        <f t="shared" si="63"/>
        <v>0</v>
      </c>
      <c r="LH226" s="23">
        <f t="shared" si="64"/>
        <v>0</v>
      </c>
      <c r="LI226" s="23">
        <f t="shared" si="65"/>
        <v>3238.3255288481828</v>
      </c>
      <c r="LJ226" s="23">
        <f t="shared" si="66"/>
        <v>8581.6037309236508</v>
      </c>
      <c r="LK226" s="23">
        <f t="shared" si="67"/>
        <v>0</v>
      </c>
      <c r="LL226" s="23">
        <f t="shared" si="68"/>
        <v>23</v>
      </c>
      <c r="LM226" s="23">
        <f t="shared" si="69"/>
        <v>0</v>
      </c>
      <c r="LN226" s="23">
        <f t="shared" si="70"/>
        <v>0</v>
      </c>
    </row>
    <row r="227" spans="1:326" x14ac:dyDescent="0.25">
      <c r="A227" s="22">
        <v>321</v>
      </c>
      <c r="B227" s="22">
        <v>1</v>
      </c>
      <c r="C227" s="23" t="s">
        <v>1633</v>
      </c>
      <c r="D227" s="22">
        <v>332</v>
      </c>
      <c r="E227" s="24">
        <v>0.98750000000000004</v>
      </c>
      <c r="F227" s="23" t="s">
        <v>721</v>
      </c>
      <c r="G227" s="23" t="b">
        <v>1</v>
      </c>
      <c r="H227" s="25">
        <v>43538.987662037034</v>
      </c>
      <c r="I227" s="26" t="s">
        <v>444</v>
      </c>
      <c r="J227" s="23" t="s">
        <v>445</v>
      </c>
      <c r="K227" s="11">
        <f>IF(AND(Tabela2[[#This Row],[hora bus]]=H226,Tabela2[[#This Row],[lat bus]]=I226,Tabela2[[#This Row],[lon bus]]=J226),1,0)</f>
        <v>0</v>
      </c>
      <c r="L227" s="23"/>
      <c r="M227" s="11">
        <v>496</v>
      </c>
      <c r="N227" s="11">
        <v>5828.2482273975202</v>
      </c>
      <c r="O227" s="11">
        <v>5822.0939844496806</v>
      </c>
      <c r="P227" s="11">
        <v>5813.3204174189841</v>
      </c>
      <c r="Q227" s="11">
        <v>5756.133945291489</v>
      </c>
      <c r="R227" s="11">
        <v>5670.3135006803377</v>
      </c>
      <c r="S227" s="11">
        <v>5649.6658820338171</v>
      </c>
      <c r="T227" s="11">
        <v>5630.0566964284681</v>
      </c>
      <c r="U227" s="11">
        <v>5618.5269515106638</v>
      </c>
      <c r="V227" s="11">
        <v>5602.7184150839266</v>
      </c>
      <c r="W227" s="11">
        <v>5591.6500435380049</v>
      </c>
      <c r="X227" s="11">
        <v>5581.9372689943448</v>
      </c>
      <c r="Y227" s="11">
        <v>5559.9427165860516</v>
      </c>
      <c r="Z227" s="11">
        <v>5546.9818131119073</v>
      </c>
      <c r="AA227" s="11">
        <v>5526.4347272184805</v>
      </c>
      <c r="AB227" s="11">
        <v>5517.2641737615968</v>
      </c>
      <c r="AC227" s="11">
        <v>5501.800439449672</v>
      </c>
      <c r="AD227" s="11">
        <v>5477.1447977714697</v>
      </c>
      <c r="AE227" s="11">
        <v>5466.8762915421366</v>
      </c>
      <c r="AF227" s="11">
        <v>5396.5067119176665</v>
      </c>
      <c r="AG227" s="11">
        <v>5361.9504098398302</v>
      </c>
      <c r="AH227" s="11">
        <v>5331.9622699724096</v>
      </c>
      <c r="AI227" s="11">
        <v>5307.633146744236</v>
      </c>
      <c r="AJ227" s="11">
        <v>5285.9256274175068</v>
      </c>
      <c r="AK227" s="11">
        <v>5270.3159902042526</v>
      </c>
      <c r="AL227" s="11">
        <v>5243.6092509220307</v>
      </c>
      <c r="AM227" s="11">
        <v>5232.1668483021876</v>
      </c>
      <c r="AN227" s="11">
        <v>5218.525129277572</v>
      </c>
      <c r="AO227" s="11">
        <v>5208.2628209957202</v>
      </c>
      <c r="AP227" s="11">
        <v>5204.68914290461</v>
      </c>
      <c r="AQ227" s="11">
        <v>5209.398115050074</v>
      </c>
      <c r="AR227" s="11">
        <v>5208.3178872820272</v>
      </c>
      <c r="AS227" s="11">
        <v>5202.4128292189353</v>
      </c>
      <c r="AT227" s="11">
        <v>5208.6462133855794</v>
      </c>
      <c r="AU227" s="11">
        <v>5213.1805804392325</v>
      </c>
      <c r="AV227" s="11">
        <v>5205.0727053240362</v>
      </c>
      <c r="AW227" s="11">
        <v>5201.2126356901699</v>
      </c>
      <c r="AX227" s="11">
        <v>5199.5643932423955</v>
      </c>
      <c r="AY227" s="11">
        <v>5189.4449064149967</v>
      </c>
      <c r="AZ227" s="11">
        <v>5171.0611031349472</v>
      </c>
      <c r="BA227" s="11">
        <v>5144.5797216734927</v>
      </c>
      <c r="BB227" s="11">
        <v>5097.0803128012049</v>
      </c>
      <c r="BC227" s="11">
        <v>5024.0783657927268</v>
      </c>
      <c r="BD227" s="11">
        <v>4956.9063003771889</v>
      </c>
      <c r="BE227" s="11">
        <v>4935.8319960810159</v>
      </c>
      <c r="BF227" s="11">
        <v>4912.977967168923</v>
      </c>
      <c r="BG227" s="11">
        <v>4875.6939960029185</v>
      </c>
      <c r="BH227" s="11">
        <v>4860.7576376739162</v>
      </c>
      <c r="BI227" s="11">
        <v>4843.284579282401</v>
      </c>
      <c r="BJ227" s="11">
        <v>4816.5508251752763</v>
      </c>
      <c r="BK227" s="11">
        <v>4740.4982506011957</v>
      </c>
      <c r="BL227" s="11">
        <v>4497.5845950652265</v>
      </c>
      <c r="BM227" s="11">
        <v>4350.9539201200441</v>
      </c>
      <c r="BN227" s="11">
        <v>4317.1622178021889</v>
      </c>
      <c r="BO227" s="11">
        <v>4203.0026400500092</v>
      </c>
      <c r="BP227" s="11">
        <v>4191.5008139840111</v>
      </c>
      <c r="BQ227" s="11">
        <v>4099.5472680086341</v>
      </c>
      <c r="BR227" s="11">
        <v>4010.6296127093142</v>
      </c>
      <c r="BS227" s="11">
        <v>3977.1289078293371</v>
      </c>
      <c r="BT227" s="11">
        <v>3926.3390578623707</v>
      </c>
      <c r="BU227" s="11">
        <v>3861.0532896163163</v>
      </c>
      <c r="BV227" s="11">
        <v>3849.114081975601</v>
      </c>
      <c r="BW227" s="11">
        <v>3700.3884046469534</v>
      </c>
      <c r="BX227" s="11">
        <v>3619.1220825783753</v>
      </c>
      <c r="BY227" s="11">
        <v>3504.770446719675</v>
      </c>
      <c r="BZ227" s="11">
        <v>3493.0979853558147</v>
      </c>
      <c r="CA227" s="11">
        <v>3455.7716109921298</v>
      </c>
      <c r="CB227" s="11">
        <v>3394.854373913588</v>
      </c>
      <c r="CC227" s="11">
        <v>3276.0705240989059</v>
      </c>
      <c r="CD227" s="11">
        <v>3183.5318998813564</v>
      </c>
      <c r="CE227" s="11">
        <v>3090.8297645716402</v>
      </c>
      <c r="CF227" s="11">
        <v>3006.853333354235</v>
      </c>
      <c r="CG227" s="11">
        <v>2812.2043025445159</v>
      </c>
      <c r="CH227" s="11">
        <v>2734.7265684507829</v>
      </c>
      <c r="CI227" s="11">
        <v>2543.0651211165009</v>
      </c>
      <c r="CJ227" s="11">
        <v>2468.189851624993</v>
      </c>
      <c r="CK227" s="11">
        <v>2378.2704481403439</v>
      </c>
      <c r="CL227" s="11">
        <v>2350.5925355508693</v>
      </c>
      <c r="CM227" s="11">
        <v>2302.1378365832497</v>
      </c>
      <c r="CN227" s="11">
        <v>2243.2511506709684</v>
      </c>
      <c r="CO227" s="11">
        <v>2161.8502950283482</v>
      </c>
      <c r="CP227" s="11">
        <v>2109.2560537100603</v>
      </c>
      <c r="CQ227" s="11">
        <v>1912.8428907429934</v>
      </c>
      <c r="CR227" s="11">
        <v>1734.9201012475578</v>
      </c>
      <c r="CS227" s="11">
        <v>1661.2213731811823</v>
      </c>
      <c r="CT227" s="11">
        <v>1633.4445168946718</v>
      </c>
      <c r="CU227" s="11">
        <v>1592.3285644466259</v>
      </c>
      <c r="CV227" s="11">
        <v>1494.362773364659</v>
      </c>
      <c r="CW227" s="11">
        <v>1367.2467313415898</v>
      </c>
      <c r="CX227" s="11">
        <v>1306.6225029700572</v>
      </c>
      <c r="CY227" s="11">
        <v>1250.0534872603591</v>
      </c>
      <c r="CZ227" s="11">
        <v>1200.2135383479081</v>
      </c>
      <c r="DA227" s="11">
        <v>1150.7866320012561</v>
      </c>
      <c r="DB227" s="11">
        <v>1100.045093953933</v>
      </c>
      <c r="DC227" s="11">
        <v>1020.3259954698607</v>
      </c>
      <c r="DD227" s="11">
        <v>1020.1683604006919</v>
      </c>
      <c r="DE227" s="11">
        <v>993.87991370760665</v>
      </c>
      <c r="DF227" s="11">
        <v>985.3499079849372</v>
      </c>
      <c r="DG227" s="11">
        <v>944.63149283416931</v>
      </c>
      <c r="DH227" s="11">
        <v>925.28883774748385</v>
      </c>
      <c r="DI227" s="11">
        <v>906.19691813154986</v>
      </c>
      <c r="DJ227" s="11">
        <v>836.20728755556354</v>
      </c>
      <c r="DK227" s="11">
        <v>463.31018132648239</v>
      </c>
      <c r="DL227" s="11">
        <v>341.24490592353095</v>
      </c>
      <c r="DM227" s="11">
        <v>260.54620475907609</v>
      </c>
      <c r="DN227" s="11">
        <v>173.38840011115224</v>
      </c>
      <c r="DO227" s="11">
        <v>145.10112210918541</v>
      </c>
      <c r="DP227" s="11">
        <v>85.020540847526718</v>
      </c>
      <c r="DQ227" s="11">
        <v>96.501351839556193</v>
      </c>
      <c r="DR227" s="11">
        <v>96.347057507280297</v>
      </c>
      <c r="DS227" s="11">
        <v>94.238682308918413</v>
      </c>
      <c r="DT227" s="11">
        <v>84.147142338711234</v>
      </c>
      <c r="DU227" s="11">
        <v>74.4440940052352</v>
      </c>
      <c r="DV227" s="11">
        <v>59.096066720229686</v>
      </c>
      <c r="DW227" s="11">
        <v>42.844012511729126</v>
      </c>
      <c r="DX227" s="11">
        <v>7.2830630415410269E-11</v>
      </c>
      <c r="DY227" s="11">
        <v>130.66177267324747</v>
      </c>
      <c r="DZ227" s="11">
        <v>160.09161873592419</v>
      </c>
      <c r="EA227" s="11">
        <v>153.95001928470941</v>
      </c>
      <c r="EB227" s="11">
        <v>237.06137266214</v>
      </c>
      <c r="EC227" s="11">
        <v>252.03279752954796</v>
      </c>
      <c r="ED227" s="11">
        <v>422.34464421785805</v>
      </c>
      <c r="EE227" s="11">
        <v>497.77817876558669</v>
      </c>
      <c r="EF227" s="11">
        <v>736.55331887638192</v>
      </c>
      <c r="EG227" s="11">
        <v>921.78964177587</v>
      </c>
      <c r="EH227" s="11">
        <v>1079.2122181322432</v>
      </c>
      <c r="EI227" s="11">
        <v>1199.8650691458779</v>
      </c>
      <c r="EJ227" s="11">
        <v>1262.7035334371678</v>
      </c>
      <c r="EK227" s="11">
        <v>1315.1506344235577</v>
      </c>
      <c r="EL227" s="11">
        <v>1397.6291235875503</v>
      </c>
      <c r="EM227" s="11">
        <v>1408.8778262288477</v>
      </c>
      <c r="EN227" s="11">
        <v>1493.8157026455215</v>
      </c>
      <c r="EO227" s="11">
        <v>1582.015001838862</v>
      </c>
      <c r="EP227" s="11">
        <v>1619.7231538557453</v>
      </c>
      <c r="EQ227" s="11">
        <v>1750.6821144433682</v>
      </c>
      <c r="ER227" s="11">
        <v>1817.8738597181616</v>
      </c>
      <c r="ES227" s="11">
        <v>1949.1166335927096</v>
      </c>
      <c r="ET227" s="11">
        <v>2010.3473686771968</v>
      </c>
      <c r="EU227" s="11">
        <v>2083.3067613933845</v>
      </c>
      <c r="EV227" s="11">
        <v>2143.545005525189</v>
      </c>
      <c r="EW227" s="11">
        <v>2207.9826043629455</v>
      </c>
      <c r="EX227" s="11">
        <v>2450.8670841137528</v>
      </c>
      <c r="EY227" s="11">
        <v>2529.7211437028341</v>
      </c>
      <c r="EZ227" s="11">
        <v>2697.2870649172551</v>
      </c>
      <c r="FA227" s="11">
        <v>2862.2882272558286</v>
      </c>
      <c r="FB227" s="11">
        <v>2945.4052723871578</v>
      </c>
      <c r="FC227" s="11">
        <v>2987.0993759767298</v>
      </c>
      <c r="FD227" s="11">
        <v>3042.1997954197841</v>
      </c>
      <c r="FE227" s="11">
        <v>3167.1765961285623</v>
      </c>
      <c r="FF227" s="11">
        <v>3340.62319559448</v>
      </c>
      <c r="FG227" s="11">
        <v>3365.515205354659</v>
      </c>
      <c r="FH227" s="11">
        <v>3410.2289160255568</v>
      </c>
      <c r="FI227" s="11">
        <v>3491.824365111157</v>
      </c>
      <c r="FJ227" s="11">
        <v>3535.7708913617394</v>
      </c>
      <c r="FK227" s="11">
        <v>3552.4431787530534</v>
      </c>
      <c r="FL227" s="11">
        <v>3566.7185345929133</v>
      </c>
      <c r="FM227" s="11">
        <v>3569.9428556663165</v>
      </c>
      <c r="FN227" s="11">
        <v>3599.8310304587312</v>
      </c>
      <c r="FO227" s="11">
        <v>3619.0873581487408</v>
      </c>
      <c r="FP227" s="11">
        <v>3641.6893274132694</v>
      </c>
      <c r="FQ227" s="11">
        <v>3666.0945284812101</v>
      </c>
      <c r="FR227" s="11">
        <v>3675.5874473955751</v>
      </c>
      <c r="FS227" s="11">
        <v>3717.8989747345777</v>
      </c>
      <c r="FT227" s="11">
        <v>3788.5620216035172</v>
      </c>
      <c r="FU227" s="11">
        <v>3892.3515281097721</v>
      </c>
      <c r="FV227" s="11">
        <v>4033.9675445321395</v>
      </c>
      <c r="FW227" s="11">
        <v>4080.8322080841431</v>
      </c>
      <c r="FX227" s="11">
        <v>4101.1992369201471</v>
      </c>
      <c r="FY227" s="11">
        <v>4123.6517578739576</v>
      </c>
      <c r="FZ227" s="11">
        <v>4142.988651300333</v>
      </c>
      <c r="GA227" s="11">
        <v>4171.9045932366598</v>
      </c>
      <c r="GB227" s="11">
        <v>4194.3596769765936</v>
      </c>
      <c r="GC227" s="11">
        <v>4225.7568707993296</v>
      </c>
      <c r="GD227" s="11">
        <v>4259.5846859353824</v>
      </c>
      <c r="GE227" s="11">
        <v>4284.1736238414942</v>
      </c>
      <c r="GF227" s="11">
        <v>4304.658982531414</v>
      </c>
      <c r="GG227" s="11">
        <v>4317.8573613188009</v>
      </c>
      <c r="GH227" s="11">
        <v>4331.2701191878014</v>
      </c>
      <c r="GI227" s="11">
        <v>4335.2546009095877</v>
      </c>
      <c r="GJ227" s="11">
        <v>4345.9362718436087</v>
      </c>
      <c r="GK227" s="11">
        <v>4352.5023979412354</v>
      </c>
      <c r="GL227" s="11">
        <v>4368.3117195469113</v>
      </c>
      <c r="GM227" s="11">
        <v>4354.7008051189168</v>
      </c>
      <c r="GN227" s="11">
        <v>4366.0757996047587</v>
      </c>
      <c r="GO227" s="11">
        <v>4375.8494717016156</v>
      </c>
      <c r="GP227" s="11">
        <v>4389.9361644678584</v>
      </c>
      <c r="GQ227" s="11">
        <v>4453.7423147857762</v>
      </c>
      <c r="GR227" s="11">
        <v>4579.4740327952532</v>
      </c>
      <c r="GS227" s="11">
        <v>4733.74296688505</v>
      </c>
      <c r="GT227" s="11">
        <v>4799.6458253094697</v>
      </c>
      <c r="GU227" s="11">
        <v>4819.51074265643</v>
      </c>
      <c r="GV227" s="11">
        <v>4844.929681157796</v>
      </c>
      <c r="GW227" s="11">
        <v>4871.4303432021206</v>
      </c>
      <c r="GX227" s="11">
        <v>4898.3262297037209</v>
      </c>
      <c r="GY227" s="11">
        <v>4911.2053046823257</v>
      </c>
      <c r="GZ227" s="11">
        <v>5048.4475201040395</v>
      </c>
      <c r="HA227" s="11">
        <v>5067.9440765525678</v>
      </c>
      <c r="HB227" s="11">
        <v>5082.9012340150248</v>
      </c>
      <c r="HC227" s="11">
        <v>5098.9745495916404</v>
      </c>
      <c r="HD227" s="11">
        <v>5110.827197097442</v>
      </c>
      <c r="HE227" s="11">
        <v>5118.0980234722283</v>
      </c>
      <c r="HF227" s="11">
        <v>5114.393688683359</v>
      </c>
      <c r="HG227" s="11">
        <v>5169.4748865422562</v>
      </c>
      <c r="HH227" s="11">
        <v>5183.3462929130401</v>
      </c>
      <c r="HI227" s="11">
        <v>5216.2605833802436</v>
      </c>
      <c r="HJ227" s="11">
        <v>5228.5161114445136</v>
      </c>
      <c r="HK227" s="11">
        <v>5222.4301339923168</v>
      </c>
      <c r="HL227" s="11">
        <v>5218.4115661345249</v>
      </c>
      <c r="HM227" s="11">
        <v>5177.5813641916729</v>
      </c>
      <c r="HN227" s="11">
        <v>5125.668309693493</v>
      </c>
      <c r="HO227" s="11">
        <v>5091.5022034077201</v>
      </c>
      <c r="HP227" s="11">
        <v>5113.6638301289486</v>
      </c>
      <c r="HQ227" s="11">
        <v>5106.3110119384437</v>
      </c>
      <c r="HR227" s="11">
        <v>5022.9493211952031</v>
      </c>
      <c r="HS227" s="11">
        <v>5042.3739425377917</v>
      </c>
      <c r="HT227" s="11">
        <v>5052.743156495455</v>
      </c>
      <c r="HU227" s="11">
        <v>5019.8016647988588</v>
      </c>
      <c r="HV227" s="11">
        <v>5028.9522186210988</v>
      </c>
      <c r="HW227" s="11">
        <v>5039.8479373657983</v>
      </c>
      <c r="HX227" s="11">
        <v>5055.0348200457884</v>
      </c>
      <c r="HY227" s="11">
        <v>5073.3041335523403</v>
      </c>
      <c r="HZ227" s="11">
        <v>5097.8440648354353</v>
      </c>
      <c r="IA227" s="11">
        <v>5227.3167966317442</v>
      </c>
      <c r="IB227" s="11">
        <v>5362.204084453293</v>
      </c>
      <c r="IC227" s="11">
        <v>5409.8118347763766</v>
      </c>
      <c r="ID227" s="11">
        <v>5457.601936304427</v>
      </c>
      <c r="IE227" s="11">
        <v>5500.8018574501575</v>
      </c>
      <c r="IF227" s="11">
        <v>5546.0547857473521</v>
      </c>
      <c r="IG227" s="11">
        <v>5668.6766489298298</v>
      </c>
      <c r="IH227" s="11">
        <v>5701.7567642040967</v>
      </c>
      <c r="II227" s="11">
        <v>5744.7925367481303</v>
      </c>
      <c r="IJ227" s="11">
        <v>5782.3014422221804</v>
      </c>
      <c r="IK227" s="11">
        <v>5833.4567557340579</v>
      </c>
      <c r="IL227" s="11">
        <v>5871.8587168258018</v>
      </c>
      <c r="IM227" s="11">
        <v>5914.2089665686326</v>
      </c>
      <c r="IN227" s="11">
        <v>5977.3704849096284</v>
      </c>
      <c r="IO227" s="11">
        <v>6114.8927066526148</v>
      </c>
      <c r="IP227" s="11">
        <v>6147.4969725664614</v>
      </c>
      <c r="IQ227" s="11">
        <v>6148.7622930407024</v>
      </c>
      <c r="IR227" s="11">
        <v>6203.3583188154626</v>
      </c>
      <c r="IS227" s="11">
        <v>6271.2987566189622</v>
      </c>
      <c r="IT227" s="11">
        <v>6311.0278214029777</v>
      </c>
      <c r="IU227" s="11">
        <v>6334.1314281411924</v>
      </c>
      <c r="IV227" s="11">
        <v>6351.6651617965599</v>
      </c>
      <c r="IW227" s="11">
        <v>6357.7303234246992</v>
      </c>
      <c r="IX227" s="11">
        <v>6368.3685579131616</v>
      </c>
      <c r="IY227" s="11">
        <v>6389.5718290171098</v>
      </c>
      <c r="IZ227" s="11">
        <v>6430.5421005212002</v>
      </c>
      <c r="JA227" s="11">
        <v>6480.8027148800556</v>
      </c>
      <c r="JB227" s="11">
        <v>6572.8252263753639</v>
      </c>
      <c r="JC227" s="11">
        <v>6680.5661146501079</v>
      </c>
      <c r="JD227" s="11">
        <v>6759.062854606128</v>
      </c>
      <c r="JE227" s="11">
        <v>6776.6942776611904</v>
      </c>
      <c r="JF227" s="11">
        <v>6789.0868798995416</v>
      </c>
      <c r="JG227" s="11">
        <v>6776.6435611730285</v>
      </c>
      <c r="JH227" s="11">
        <v>6859.5329512290155</v>
      </c>
      <c r="JI227" s="11">
        <v>6922.2046004763597</v>
      </c>
      <c r="JJ227" s="11">
        <v>6933.8478573620296</v>
      </c>
      <c r="JK227" s="11">
        <v>6911.1721187597459</v>
      </c>
      <c r="JL227" s="11">
        <v>6966.1607469465234</v>
      </c>
      <c r="JM227" s="11">
        <v>6965.8143897129794</v>
      </c>
      <c r="JN227" s="11">
        <v>6940.2442068521368</v>
      </c>
      <c r="JO227" s="11">
        <v>7093.1872419804758</v>
      </c>
      <c r="JP227" s="11">
        <v>7210.4514794886054</v>
      </c>
      <c r="JQ227" s="11">
        <v>7237.6497214692381</v>
      </c>
      <c r="JR227" s="11">
        <v>7281.6590108670334</v>
      </c>
      <c r="JS227" s="11">
        <v>7287.3806307295135</v>
      </c>
      <c r="JT227" s="11">
        <v>7384.1643780282993</v>
      </c>
      <c r="JU227" s="11">
        <v>7433.6492940358503</v>
      </c>
      <c r="JV227" s="11">
        <v>7410.1132885214447</v>
      </c>
      <c r="JW227" s="11">
        <v>7351.0564559574532</v>
      </c>
      <c r="JX227" s="11">
        <v>7344.8199574308419</v>
      </c>
      <c r="JY227" s="11">
        <v>7335.7708577163003</v>
      </c>
      <c r="JZ227" s="11">
        <v>7321.4451780398176</v>
      </c>
      <c r="KA227" s="11">
        <v>7310.6886062669546</v>
      </c>
      <c r="KB227" s="11">
        <v>7303.1956916006939</v>
      </c>
      <c r="KC227" s="11">
        <v>7286.6332955862454</v>
      </c>
      <c r="KD227" s="11">
        <v>7270.7617827383456</v>
      </c>
      <c r="KE227" s="11">
        <v>7270.3314530162033</v>
      </c>
      <c r="KF227" s="11">
        <v>7280.9149671641126</v>
      </c>
      <c r="KG227" s="11">
        <v>7284.7611224779912</v>
      </c>
      <c r="KH227" s="11">
        <v>7301.3481900241322</v>
      </c>
      <c r="KI227" s="11">
        <v>7302.9826203900939</v>
      </c>
      <c r="KJ227" s="11">
        <v>7324.7810334118958</v>
      </c>
      <c r="KK227" s="11">
        <v>7327.9813077635763</v>
      </c>
      <c r="KL227" s="23"/>
      <c r="KM227" s="11">
        <f>SMALL(Tabela2[[#This Row],[1]:[285]],1)</f>
        <v>7.2830630415410269E-11</v>
      </c>
      <c r="KN227" s="11">
        <f>MATCH(Tabela2[[#This Row],[1° menor]],Tabela2[[#This Row],[1]:[285]],0)</f>
        <v>115</v>
      </c>
      <c r="KO22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0.25000001071986</v>
      </c>
      <c r="KP227" s="11">
        <f>VLOOKUP(Tabela2[[#This Row],[Shape]],shape!A:D,4,0)+VLOOKUP(Tabela2[[#This Row],[Shape]]+1,shape!A:E,5,0)*Tabela2[[#This Row],[% avanc]]</f>
        <v>3481.0665745872247</v>
      </c>
      <c r="KQ227" s="15">
        <f>Tabela2[[#This Row],[8686,881807]]/Tabela2[[#Headers],[8686,881807]]</f>
        <v>0.40072682602658838</v>
      </c>
      <c r="KR227" s="11">
        <f>Tabela2[[#This Row],[8686,881807]]-KP226</f>
        <v>242.74104573904197</v>
      </c>
      <c r="KS227" s="11">
        <f>(Tabela2[[#This Row],[hora bus]]-H226)*86400</f>
        <v>43.99999959859997</v>
      </c>
      <c r="KT227" s="11">
        <f>Tabela2[[#This Row],[desloc]]/Tabela2[[#This Row],[seconds]]</f>
        <v>5.5168419989432387</v>
      </c>
      <c r="KU227" s="11">
        <f>Tabela2[[#This Row],[spd m/s]]*3.6</f>
        <v>19.860631196195659</v>
      </c>
      <c r="KV227" s="23"/>
      <c r="KW227" s="22">
        <f t="shared" si="54"/>
        <v>0</v>
      </c>
      <c r="KX227" s="23">
        <f t="shared" si="55"/>
        <v>0</v>
      </c>
      <c r="KY227" s="23">
        <f t="shared" si="56"/>
        <v>0</v>
      </c>
      <c r="KZ227" s="23">
        <f t="shared" si="57"/>
        <v>0</v>
      </c>
      <c r="LA227" s="23">
        <f t="shared" si="58"/>
        <v>0</v>
      </c>
      <c r="LB227" s="23">
        <f t="shared" si="59"/>
        <v>0</v>
      </c>
      <c r="LC227" s="23">
        <f t="shared" si="60"/>
        <v>0</v>
      </c>
      <c r="LD227" s="23">
        <f t="shared" si="61"/>
        <v>0</v>
      </c>
      <c r="LE227" s="23">
        <f t="shared" si="62"/>
        <v>3481.0665745872247</v>
      </c>
      <c r="LF227" s="22">
        <f t="shared" si="71"/>
        <v>0</v>
      </c>
      <c r="LG227" s="23">
        <f t="shared" si="63"/>
        <v>0</v>
      </c>
      <c r="LH227" s="23">
        <f t="shared" si="64"/>
        <v>0</v>
      </c>
      <c r="LI227" s="23">
        <f t="shared" si="65"/>
        <v>3481.0665745872247</v>
      </c>
      <c r="LJ227" s="23">
        <f t="shared" si="66"/>
        <v>8581.6037309236508</v>
      </c>
      <c r="LK227" s="23">
        <f t="shared" si="67"/>
        <v>0</v>
      </c>
      <c r="LL227" s="23">
        <f t="shared" si="68"/>
        <v>22</v>
      </c>
      <c r="LM227" s="23">
        <f t="shared" si="69"/>
        <v>0</v>
      </c>
      <c r="LN227" s="23">
        <f t="shared" si="70"/>
        <v>0</v>
      </c>
    </row>
    <row r="228" spans="1:326" x14ac:dyDescent="0.25">
      <c r="A228" s="22">
        <v>323</v>
      </c>
      <c r="B228" s="22">
        <v>1</v>
      </c>
      <c r="C228" s="23" t="s">
        <v>1635</v>
      </c>
      <c r="D228" s="22">
        <v>332</v>
      </c>
      <c r="E228" s="24">
        <v>0.98819444444444449</v>
      </c>
      <c r="F228" s="23" t="s">
        <v>721</v>
      </c>
      <c r="G228" s="23" t="b">
        <v>1</v>
      </c>
      <c r="H228" s="25">
        <v>43538.988333333335</v>
      </c>
      <c r="I228" s="26" t="s">
        <v>292</v>
      </c>
      <c r="J228" s="23" t="s">
        <v>293</v>
      </c>
      <c r="K228" s="11">
        <f>IF(AND(Tabela2[[#This Row],[hora bus]]=H227,Tabela2[[#This Row],[lat bus]]=I227,Tabela2[[#This Row],[lon bus]]=J227),1,0)</f>
        <v>0</v>
      </c>
      <c r="L228" s="23"/>
      <c r="M228" s="11">
        <v>498</v>
      </c>
      <c r="N228" s="11">
        <v>6252.8886023963114</v>
      </c>
      <c r="O228" s="11">
        <v>6246.5315578794543</v>
      </c>
      <c r="P228" s="11">
        <v>6237.5329259261571</v>
      </c>
      <c r="Q228" s="11">
        <v>6179.9546564930024</v>
      </c>
      <c r="R228" s="11">
        <v>6094.0817735405235</v>
      </c>
      <c r="S228" s="11">
        <v>6073.6476588053129</v>
      </c>
      <c r="T228" s="11">
        <v>6053.9666447645777</v>
      </c>
      <c r="U228" s="11">
        <v>6042.2835298101027</v>
      </c>
      <c r="V228" s="11">
        <v>6026.2294610468152</v>
      </c>
      <c r="W228" s="11">
        <v>6014.8325082207257</v>
      </c>
      <c r="X228" s="11">
        <v>6004.7948394376708</v>
      </c>
      <c r="Y228" s="11">
        <v>5982.2825179228612</v>
      </c>
      <c r="Z228" s="11">
        <v>5968.702479406059</v>
      </c>
      <c r="AA228" s="11">
        <v>5947.6397257990311</v>
      </c>
      <c r="AB228" s="11">
        <v>5938.1261679475201</v>
      </c>
      <c r="AC228" s="11">
        <v>5922.4534869752388</v>
      </c>
      <c r="AD228" s="11">
        <v>5897.6995322064859</v>
      </c>
      <c r="AE228" s="11">
        <v>5887.4501330812936</v>
      </c>
      <c r="AF228" s="11">
        <v>5817.6764480287047</v>
      </c>
      <c r="AG228" s="11">
        <v>5784.0476905788191</v>
      </c>
      <c r="AH228" s="11">
        <v>5754.5244031142402</v>
      </c>
      <c r="AI228" s="11">
        <v>5730.4342125139647</v>
      </c>
      <c r="AJ228" s="11">
        <v>5708.91097678811</v>
      </c>
      <c r="AK228" s="11">
        <v>5693.4466224760126</v>
      </c>
      <c r="AL228" s="11">
        <v>5666.905151522169</v>
      </c>
      <c r="AM228" s="11">
        <v>5655.640354688514</v>
      </c>
      <c r="AN228" s="11">
        <v>5642.3011515997623</v>
      </c>
      <c r="AO228" s="11">
        <v>5632.6315375436388</v>
      </c>
      <c r="AP228" s="11">
        <v>5629.815683127008</v>
      </c>
      <c r="AQ228" s="11">
        <v>5635.0947035006493</v>
      </c>
      <c r="AR228" s="11">
        <v>5634.4028976158779</v>
      </c>
      <c r="AS228" s="11">
        <v>5629.1446582726821</v>
      </c>
      <c r="AT228" s="11">
        <v>5636.0788544359539</v>
      </c>
      <c r="AU228" s="11">
        <v>5641.011008177411</v>
      </c>
      <c r="AV228" s="11">
        <v>5633.5031911187934</v>
      </c>
      <c r="AW228" s="11">
        <v>5630.6938897507334</v>
      </c>
      <c r="AX228" s="11">
        <v>5630.1162488921564</v>
      </c>
      <c r="AY228" s="11">
        <v>5620.8365459982433</v>
      </c>
      <c r="AZ228" s="11">
        <v>5603.1619181772867</v>
      </c>
      <c r="BA228" s="11">
        <v>5577.3638256538316</v>
      </c>
      <c r="BB228" s="11">
        <v>5530.5733615702966</v>
      </c>
      <c r="BC228" s="11">
        <v>5457.8279594972037</v>
      </c>
      <c r="BD228" s="11">
        <v>5390.6950511645455</v>
      </c>
      <c r="BE228" s="11">
        <v>5369.9777681694959</v>
      </c>
      <c r="BF228" s="11">
        <v>5347.632354478641</v>
      </c>
      <c r="BG228" s="11">
        <v>5311.1893862116985</v>
      </c>
      <c r="BH228" s="11">
        <v>5297.0955761107161</v>
      </c>
      <c r="BI228" s="11">
        <v>5280.1819987296722</v>
      </c>
      <c r="BJ228" s="11">
        <v>5254.0232532036334</v>
      </c>
      <c r="BK228" s="11">
        <v>5178.9641945495496</v>
      </c>
      <c r="BL228" s="11">
        <v>4938.9829042053207</v>
      </c>
      <c r="BM228" s="11">
        <v>4796.2199457142397</v>
      </c>
      <c r="BN228" s="11">
        <v>4764.5020081358361</v>
      </c>
      <c r="BO228" s="11">
        <v>4651.9162550082274</v>
      </c>
      <c r="BP228" s="11">
        <v>4641.7141031472584</v>
      </c>
      <c r="BQ228" s="11">
        <v>4550.7397459176491</v>
      </c>
      <c r="BR228" s="11">
        <v>4463.3226152944571</v>
      </c>
      <c r="BS228" s="11">
        <v>4430.748276609057</v>
      </c>
      <c r="BT228" s="11">
        <v>4380.3008575760659</v>
      </c>
      <c r="BU228" s="11">
        <v>4316.6337396022745</v>
      </c>
      <c r="BV228" s="11">
        <v>4307.4534905803657</v>
      </c>
      <c r="BW228" s="11">
        <v>4158.5013932054535</v>
      </c>
      <c r="BX228" s="11">
        <v>4074.6890344545523</v>
      </c>
      <c r="BY228" s="11">
        <v>3957.7674573931004</v>
      </c>
      <c r="BZ228" s="11">
        <v>3944.0903251160453</v>
      </c>
      <c r="CA228" s="11">
        <v>3906.0869468078658</v>
      </c>
      <c r="CB228" s="11">
        <v>3844.7055713087543</v>
      </c>
      <c r="CC228" s="11">
        <v>3725.2593424919132</v>
      </c>
      <c r="CD228" s="11">
        <v>3632.0323755938889</v>
      </c>
      <c r="CE228" s="11">
        <v>3538.9922492463143</v>
      </c>
      <c r="CF228" s="11">
        <v>3454.919962792676</v>
      </c>
      <c r="CG228" s="11">
        <v>3260.1099407889083</v>
      </c>
      <c r="CH228" s="11">
        <v>3182.4089539844704</v>
      </c>
      <c r="CI228" s="11">
        <v>2990.5116539942533</v>
      </c>
      <c r="CJ228" s="11">
        <v>2915.4545851717003</v>
      </c>
      <c r="CK228" s="11">
        <v>2825.2655841211417</v>
      </c>
      <c r="CL228" s="11">
        <v>2797.3326361046429</v>
      </c>
      <c r="CM228" s="11">
        <v>2748.8280984658686</v>
      </c>
      <c r="CN228" s="11">
        <v>2689.823505540101</v>
      </c>
      <c r="CO228" s="11">
        <v>2608.1096315166578</v>
      </c>
      <c r="CP228" s="11">
        <v>2555.2712738035889</v>
      </c>
      <c r="CQ228" s="11">
        <v>2358.6522736663965</v>
      </c>
      <c r="CR228" s="11">
        <v>2180.3173934913821</v>
      </c>
      <c r="CS228" s="11">
        <v>2106.1072655444086</v>
      </c>
      <c r="CT228" s="11">
        <v>2077.9512650669599</v>
      </c>
      <c r="CU228" s="11">
        <v>2036.5473177540266</v>
      </c>
      <c r="CV228" s="11">
        <v>1938.1686485459622</v>
      </c>
      <c r="CW228" s="11">
        <v>1810.3954443812972</v>
      </c>
      <c r="CX228" s="11">
        <v>1749.107470135528</v>
      </c>
      <c r="CY228" s="11">
        <v>1691.9475363588049</v>
      </c>
      <c r="CZ228" s="11">
        <v>1640.9925203951216</v>
      </c>
      <c r="DA228" s="11">
        <v>1589.7996555366324</v>
      </c>
      <c r="DB228" s="11">
        <v>1536.0718767503367</v>
      </c>
      <c r="DC228" s="11">
        <v>1450.2939273557517</v>
      </c>
      <c r="DD228" s="11">
        <v>1445.450417148217</v>
      </c>
      <c r="DE228" s="11">
        <v>1416.9863806568328</v>
      </c>
      <c r="DF228" s="11">
        <v>1405.8682404749995</v>
      </c>
      <c r="DG228" s="11">
        <v>1360.08276864807</v>
      </c>
      <c r="DH228" s="11">
        <v>1331.5245585496323</v>
      </c>
      <c r="DI228" s="11">
        <v>1300.5578733865273</v>
      </c>
      <c r="DJ228" s="11">
        <v>1227.4190705017659</v>
      </c>
      <c r="DK228" s="11">
        <v>877.80886168009067</v>
      </c>
      <c r="DL228" s="11">
        <v>783.43415551387363</v>
      </c>
      <c r="DM228" s="11">
        <v>715.40217635664862</v>
      </c>
      <c r="DN228" s="11">
        <v>636.50884015188944</v>
      </c>
      <c r="DO228" s="11">
        <v>612.36352150500772</v>
      </c>
      <c r="DP228" s="11">
        <v>545.02154334594456</v>
      </c>
      <c r="DQ228" s="11">
        <v>544.87157699331181</v>
      </c>
      <c r="DR228" s="11">
        <v>537.65669049983774</v>
      </c>
      <c r="DS228" s="11">
        <v>527.68216035675448</v>
      </c>
      <c r="DT228" s="11">
        <v>511.10377091382827</v>
      </c>
      <c r="DU228" s="11">
        <v>500.50639011591767</v>
      </c>
      <c r="DV228" s="11">
        <v>489.37375674983508</v>
      </c>
      <c r="DW228" s="11">
        <v>483.10948956614453</v>
      </c>
      <c r="DX228" s="11">
        <v>368.09175699227234</v>
      </c>
      <c r="DY228" s="11">
        <v>401.2692179659872</v>
      </c>
      <c r="DZ228" s="11">
        <v>385.44287895427749</v>
      </c>
      <c r="EA228" s="11">
        <v>265.71549233070476</v>
      </c>
      <c r="EB228" s="11">
        <v>233.23741305662926</v>
      </c>
      <c r="EC228" s="11">
        <v>46.225837433428367</v>
      </c>
      <c r="ED228" s="11">
        <v>1.9745982626773184E-11</v>
      </c>
      <c r="EE228" s="11">
        <v>31.329637942261954</v>
      </c>
      <c r="EF228" s="11">
        <v>269.61801184146208</v>
      </c>
      <c r="EG228" s="11">
        <v>455.39152412411289</v>
      </c>
      <c r="EH228" s="11">
        <v>612.97667913102453</v>
      </c>
      <c r="EI228" s="11">
        <v>733.44975851726133</v>
      </c>
      <c r="EJ228" s="11">
        <v>795.8998904597513</v>
      </c>
      <c r="EK228" s="11">
        <v>848.61047600119878</v>
      </c>
      <c r="EL228" s="11">
        <v>931.65563114461031</v>
      </c>
      <c r="EM228" s="11">
        <v>943.30911271835953</v>
      </c>
      <c r="EN228" s="11">
        <v>1028.2796686262941</v>
      </c>
      <c r="EO228" s="11">
        <v>1115.9004978136848</v>
      </c>
      <c r="EP228" s="11">
        <v>1152.7753941188739</v>
      </c>
      <c r="EQ228" s="11">
        <v>1283.021520098054</v>
      </c>
      <c r="ER228" s="11">
        <v>1350.0779024768774</v>
      </c>
      <c r="ES228" s="11">
        <v>1481.3881930798514</v>
      </c>
      <c r="ET228" s="11">
        <v>1542.7963491480491</v>
      </c>
      <c r="EU228" s="11">
        <v>1615.9978091783464</v>
      </c>
      <c r="EV228" s="11">
        <v>1676.5379753000495</v>
      </c>
      <c r="EW228" s="11">
        <v>1741.8225609934409</v>
      </c>
      <c r="EX228" s="11">
        <v>1985.6327433431907</v>
      </c>
      <c r="EY228" s="11">
        <v>2065.2645719525481</v>
      </c>
      <c r="EZ228" s="11">
        <v>2233.8537197672104</v>
      </c>
      <c r="FA228" s="11">
        <v>2399.4013298609884</v>
      </c>
      <c r="FB228" s="11">
        <v>2482.5837254585522</v>
      </c>
      <c r="FC228" s="11">
        <v>2524.3101897269707</v>
      </c>
      <c r="FD228" s="11">
        <v>2579.4493919980064</v>
      </c>
      <c r="FE228" s="11">
        <v>2704.4123247704897</v>
      </c>
      <c r="FF228" s="11">
        <v>2877.8299081536957</v>
      </c>
      <c r="FG228" s="11">
        <v>2902.7370208355196</v>
      </c>
      <c r="FH228" s="11">
        <v>2947.3855756149019</v>
      </c>
      <c r="FI228" s="11">
        <v>3029.0111886309664</v>
      </c>
      <c r="FJ228" s="11">
        <v>3073.1622083121638</v>
      </c>
      <c r="FK228" s="11">
        <v>3090.0554555092408</v>
      </c>
      <c r="FL228" s="11">
        <v>3104.5595312342462</v>
      </c>
      <c r="FM228" s="11">
        <v>3108.3117438356135</v>
      </c>
      <c r="FN228" s="11">
        <v>3138.8532230648225</v>
      </c>
      <c r="FO228" s="11">
        <v>3158.5724098739288</v>
      </c>
      <c r="FP228" s="11">
        <v>3181.6117444108404</v>
      </c>
      <c r="FQ228" s="11">
        <v>3206.3328935026416</v>
      </c>
      <c r="FR228" s="11">
        <v>3216.2670631590813</v>
      </c>
      <c r="FS228" s="11">
        <v>3259.1928691793819</v>
      </c>
      <c r="FT228" s="11">
        <v>3330.2893962359913</v>
      </c>
      <c r="FU228" s="11">
        <v>3434.0806690493159</v>
      </c>
      <c r="FV228" s="11">
        <v>3575.1782300419377</v>
      </c>
      <c r="FW228" s="11">
        <v>3621.4272583912325</v>
      </c>
      <c r="FX228" s="11">
        <v>3641.3089274910826</v>
      </c>
      <c r="FY228" s="11">
        <v>3663.3645690594399</v>
      </c>
      <c r="FZ228" s="11">
        <v>3682.4101768754845</v>
      </c>
      <c r="GA228" s="11">
        <v>3711.1484944355775</v>
      </c>
      <c r="GB228" s="11">
        <v>3733.5291468385467</v>
      </c>
      <c r="GC228" s="11">
        <v>3764.9400320807222</v>
      </c>
      <c r="GD228" s="11">
        <v>3798.8372244195139</v>
      </c>
      <c r="GE228" s="11">
        <v>3823.4844938145293</v>
      </c>
      <c r="GF228" s="11">
        <v>3844.015665822029</v>
      </c>
      <c r="GG228" s="11">
        <v>3857.1711807314691</v>
      </c>
      <c r="GH228" s="11">
        <v>3870.5031786199966</v>
      </c>
      <c r="GI228" s="11">
        <v>3874.3543175075838</v>
      </c>
      <c r="GJ228" s="11">
        <v>3884.7420058283728</v>
      </c>
      <c r="GK228" s="11">
        <v>3890.8697165955487</v>
      </c>
      <c r="GL228" s="11">
        <v>3906.3995906562786</v>
      </c>
      <c r="GM228" s="11">
        <v>3892.4598442298197</v>
      </c>
      <c r="GN228" s="11">
        <v>3903.3332623499623</v>
      </c>
      <c r="GO228" s="11">
        <v>3912.6814272530328</v>
      </c>
      <c r="GP228" s="11">
        <v>3926.101367527172</v>
      </c>
      <c r="GQ228" s="11">
        <v>3989.034180347373</v>
      </c>
      <c r="GR228" s="11">
        <v>4113.974247670616</v>
      </c>
      <c r="GS228" s="11">
        <v>4267.7548923641471</v>
      </c>
      <c r="GT228" s="11">
        <v>4333.491243868858</v>
      </c>
      <c r="GU228" s="11">
        <v>4353.3107385198691</v>
      </c>
      <c r="GV228" s="11">
        <v>4378.7306645260423</v>
      </c>
      <c r="GW228" s="11">
        <v>4405.2653052069545</v>
      </c>
      <c r="GX228" s="11">
        <v>4432.2239096600224</v>
      </c>
      <c r="GY228" s="11">
        <v>4445.5420665510374</v>
      </c>
      <c r="GZ228" s="11">
        <v>4583.2485779724257</v>
      </c>
      <c r="HA228" s="11">
        <v>4602.8483612979835</v>
      </c>
      <c r="HB228" s="11">
        <v>4617.8615100146517</v>
      </c>
      <c r="HC228" s="11">
        <v>4633.9680402959193</v>
      </c>
      <c r="HD228" s="11">
        <v>4645.8480676478903</v>
      </c>
      <c r="HE228" s="11">
        <v>4653.1815630538731</v>
      </c>
      <c r="HF228" s="11">
        <v>4648.9696943586187</v>
      </c>
      <c r="HG228" s="11">
        <v>4703.1855814760629</v>
      </c>
      <c r="HH228" s="11">
        <v>4716.4936536976456</v>
      </c>
      <c r="HI228" s="11">
        <v>4749.0478900487096</v>
      </c>
      <c r="HJ228" s="11">
        <v>4761.1371677835768</v>
      </c>
      <c r="HK228" s="11">
        <v>4754.9077205838403</v>
      </c>
      <c r="HL228" s="11">
        <v>4750.7538251866217</v>
      </c>
      <c r="HM228" s="11">
        <v>4709.8045251007024</v>
      </c>
      <c r="HN228" s="11">
        <v>4657.8379596043078</v>
      </c>
      <c r="HO228" s="11">
        <v>4623.7946623177868</v>
      </c>
      <c r="HP228" s="11">
        <v>4646.1074286330186</v>
      </c>
      <c r="HQ228" s="11">
        <v>4638.8386936217794</v>
      </c>
      <c r="HR228" s="11">
        <v>4555.9055608081544</v>
      </c>
      <c r="HS228" s="11">
        <v>4575.9037675501559</v>
      </c>
      <c r="HT228" s="11">
        <v>4586.5269973389941</v>
      </c>
      <c r="HU228" s="11">
        <v>4553.9426458248017</v>
      </c>
      <c r="HV228" s="11">
        <v>4563.5878850583995</v>
      </c>
      <c r="HW228" s="11">
        <v>4574.8632535161023</v>
      </c>
      <c r="HX228" s="11">
        <v>4590.4101726173531</v>
      </c>
      <c r="HY228" s="11">
        <v>4609.0967549488441</v>
      </c>
      <c r="HZ228" s="11">
        <v>4634.5438116152764</v>
      </c>
      <c r="IA228" s="11">
        <v>4765.4221281809132</v>
      </c>
      <c r="IB228" s="11">
        <v>4901.3074477848195</v>
      </c>
      <c r="IC228" s="11">
        <v>4949.4558041968758</v>
      </c>
      <c r="ID228" s="11">
        <v>4997.7784586186344</v>
      </c>
      <c r="IE228" s="11">
        <v>5041.5099785469783</v>
      </c>
      <c r="IF228" s="11">
        <v>5087.6581298156916</v>
      </c>
      <c r="IG228" s="11">
        <v>5211.02887426298</v>
      </c>
      <c r="IH228" s="11">
        <v>5244.3654572915984</v>
      </c>
      <c r="II228" s="11">
        <v>5287.6099648002973</v>
      </c>
      <c r="IJ228" s="11">
        <v>5325.2398431389556</v>
      </c>
      <c r="IK228" s="11">
        <v>5376.3851777027357</v>
      </c>
      <c r="IL228" s="11">
        <v>5414.7161023438284</v>
      </c>
      <c r="IM228" s="11">
        <v>5456.9810538840356</v>
      </c>
      <c r="IN228" s="11">
        <v>5519.9778862985577</v>
      </c>
      <c r="IO228" s="11">
        <v>5657.4153710756227</v>
      </c>
      <c r="IP228" s="11">
        <v>5690.0381700441412</v>
      </c>
      <c r="IQ228" s="11">
        <v>5691.3722019447259</v>
      </c>
      <c r="IR228" s="11">
        <v>5746.1585458974905</v>
      </c>
      <c r="IS228" s="11">
        <v>5814.2835892109952</v>
      </c>
      <c r="IT228" s="11">
        <v>5854.0989963369384</v>
      </c>
      <c r="IU228" s="11">
        <v>5877.2511481515794</v>
      </c>
      <c r="IV228" s="11">
        <v>5894.8162008588597</v>
      </c>
      <c r="IW228" s="11">
        <v>5900.8976303705249</v>
      </c>
      <c r="IX228" s="11">
        <v>5911.55181633754</v>
      </c>
      <c r="IY228" s="11">
        <v>5932.7683806203513</v>
      </c>
      <c r="IZ228" s="11">
        <v>5973.7590359383366</v>
      </c>
      <c r="JA228" s="11">
        <v>6024.0410361487457</v>
      </c>
      <c r="JB228" s="11">
        <v>6116.0061651012675</v>
      </c>
      <c r="JC228" s="11">
        <v>6223.5110313779423</v>
      </c>
      <c r="JD228" s="11">
        <v>6301.7425114824919</v>
      </c>
      <c r="JE228" s="11">
        <v>6319.1899109446977</v>
      </c>
      <c r="JF228" s="11">
        <v>6331.3930284486505</v>
      </c>
      <c r="JG228" s="11">
        <v>6318.1050908445613</v>
      </c>
      <c r="JH228" s="11">
        <v>6400.8254953705064</v>
      </c>
      <c r="JI228" s="11">
        <v>6464.1984337678268</v>
      </c>
      <c r="JJ228" s="11">
        <v>6475.9924086393448</v>
      </c>
      <c r="JK228" s="11">
        <v>6453.8976766831101</v>
      </c>
      <c r="JL228" s="11">
        <v>6509.4757360966323</v>
      </c>
      <c r="JM228" s="11">
        <v>6509.3017843339112</v>
      </c>
      <c r="JN228" s="11">
        <v>6485.2672325758549</v>
      </c>
      <c r="JO228" s="11">
        <v>6640.6010935448348</v>
      </c>
      <c r="JP228" s="11">
        <v>6759.1050867275335</v>
      </c>
      <c r="JQ228" s="11">
        <v>6786.967720004036</v>
      </c>
      <c r="JR228" s="11">
        <v>6830.6871464264386</v>
      </c>
      <c r="JS228" s="11">
        <v>6834.3687903951986</v>
      </c>
      <c r="JT228" s="11">
        <v>6929.1242319676112</v>
      </c>
      <c r="JU228" s="11">
        <v>6977.966886738167</v>
      </c>
      <c r="JV228" s="11">
        <v>6954.5540497610018</v>
      </c>
      <c r="JW228" s="11">
        <v>6895.1270794640777</v>
      </c>
      <c r="JX228" s="11">
        <v>6888.295969266499</v>
      </c>
      <c r="JY228" s="11">
        <v>6878.9877982671114</v>
      </c>
      <c r="JZ228" s="11">
        <v>6864.4317541181517</v>
      </c>
      <c r="KA228" s="11">
        <v>6853.4462778007883</v>
      </c>
      <c r="KB228" s="11">
        <v>6845.7761819300367</v>
      </c>
      <c r="KC228" s="11">
        <v>6829.0046560360452</v>
      </c>
      <c r="KD228" s="11">
        <v>6813.1024957421068</v>
      </c>
      <c r="KE228" s="11">
        <v>6812.8634120049883</v>
      </c>
      <c r="KF228" s="11">
        <v>6823.5917839296253</v>
      </c>
      <c r="KG228" s="11">
        <v>6827.6239290294907</v>
      </c>
      <c r="KH228" s="11">
        <v>6844.3901905871517</v>
      </c>
      <c r="KI228" s="11">
        <v>6846.2363800996127</v>
      </c>
      <c r="KJ228" s="11">
        <v>6868.2271499543422</v>
      </c>
      <c r="KK228" s="11">
        <v>6871.4953546809757</v>
      </c>
      <c r="KL228" s="23"/>
      <c r="KM228" s="11">
        <f>SMALL(Tabela2[[#This Row],[1]:[285]],1)</f>
        <v>1.9745982626773184E-11</v>
      </c>
      <c r="KN228" s="11">
        <f>MATCH(Tabela2[[#This Row],[1° menor]],Tabela2[[#This Row],[1]:[285]],0)</f>
        <v>121</v>
      </c>
      <c r="KO22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0.58112307520330786</v>
      </c>
      <c r="KP228" s="11">
        <f>VLOOKUP(Tabela2[[#This Row],[Shape]],shape!A:D,4,0)+VLOOKUP(Tabela2[[#This Row],[Shape]]+1,shape!A:E,5,0)*Tabela2[[#This Row],[% avanc]]</f>
        <v>3787.1509978633617</v>
      </c>
      <c r="KQ228" s="15">
        <f>Tabela2[[#This Row],[8686,881807]]/Tabela2[[#Headers],[8686,881807]]</f>
        <v>0.43596207269812598</v>
      </c>
      <c r="KR228" s="11">
        <f>Tabela2[[#This Row],[8686,881807]]-KP227</f>
        <v>306.08442327613693</v>
      </c>
      <c r="KS228" s="11">
        <f>(Tabela2[[#This Row],[hora bus]]-H227)*86400</f>
        <v>58.000000356696546</v>
      </c>
      <c r="KT228" s="11">
        <f>Tabela2[[#This Row],[desloc]]/Tabela2[[#This Row],[seconds]]</f>
        <v>5.2773176102368273</v>
      </c>
      <c r="KU228" s="11">
        <f>Tabela2[[#This Row],[spd m/s]]*3.6</f>
        <v>18.998343396852579</v>
      </c>
      <c r="KV228" s="23"/>
      <c r="KW228" s="22">
        <f t="shared" si="54"/>
        <v>0</v>
      </c>
      <c r="KX228" s="23">
        <f t="shared" si="55"/>
        <v>0</v>
      </c>
      <c r="KY228" s="23">
        <f t="shared" si="56"/>
        <v>0</v>
      </c>
      <c r="KZ228" s="23">
        <f t="shared" si="57"/>
        <v>0</v>
      </c>
      <c r="LA228" s="23">
        <f t="shared" si="58"/>
        <v>0</v>
      </c>
      <c r="LB228" s="23">
        <f t="shared" si="59"/>
        <v>0</v>
      </c>
      <c r="LC228" s="23">
        <f t="shared" si="60"/>
        <v>0</v>
      </c>
      <c r="LD228" s="23">
        <f t="shared" si="61"/>
        <v>0</v>
      </c>
      <c r="LE228" s="23">
        <f t="shared" si="62"/>
        <v>3787.1509978633617</v>
      </c>
      <c r="LF228" s="22">
        <f t="shared" si="71"/>
        <v>0</v>
      </c>
      <c r="LG228" s="23">
        <f t="shared" si="63"/>
        <v>0</v>
      </c>
      <c r="LH228" s="23">
        <f t="shared" si="64"/>
        <v>0</v>
      </c>
      <c r="LI228" s="23">
        <f t="shared" si="65"/>
        <v>3787.1509978633617</v>
      </c>
      <c r="LJ228" s="23">
        <f t="shared" si="66"/>
        <v>8581.6037309236508</v>
      </c>
      <c r="LK228" s="23">
        <f t="shared" si="67"/>
        <v>0</v>
      </c>
      <c r="LL228" s="23">
        <f t="shared" si="68"/>
        <v>21</v>
      </c>
      <c r="LM228" s="23">
        <f t="shared" si="69"/>
        <v>0</v>
      </c>
      <c r="LN228" s="23">
        <f t="shared" si="70"/>
        <v>0</v>
      </c>
    </row>
    <row r="229" spans="1:326" x14ac:dyDescent="0.25">
      <c r="A229" s="22">
        <v>324</v>
      </c>
      <c r="B229" s="22">
        <v>1</v>
      </c>
      <c r="C229" s="23" t="s">
        <v>1636</v>
      </c>
      <c r="D229" s="22">
        <v>332</v>
      </c>
      <c r="E229" s="24">
        <v>0.98819444444444449</v>
      </c>
      <c r="F229" s="23" t="s">
        <v>721</v>
      </c>
      <c r="G229" s="23" t="b">
        <v>1</v>
      </c>
      <c r="H229" s="25">
        <v>43538.988715277781</v>
      </c>
      <c r="I229" s="26" t="s">
        <v>324</v>
      </c>
      <c r="J229" s="23" t="s">
        <v>325</v>
      </c>
      <c r="K229" s="11">
        <f>IF(AND(Tabela2[[#This Row],[hora bus]]=H228,Tabela2[[#This Row],[lat bus]]=I228,Tabela2[[#This Row],[lon bus]]=J228),1,0)</f>
        <v>0</v>
      </c>
      <c r="L229" s="23"/>
      <c r="M229" s="11">
        <v>500</v>
      </c>
      <c r="N229" s="11">
        <v>6527.8276348225863</v>
      </c>
      <c r="O229" s="11">
        <v>6521.3298889072148</v>
      </c>
      <c r="P229" s="11">
        <v>6512.1752999922146</v>
      </c>
      <c r="Q229" s="11">
        <v>6454.3394907558986</v>
      </c>
      <c r="R229" s="11">
        <v>6368.4778899017338</v>
      </c>
      <c r="S229" s="11">
        <v>6348.2327642580449</v>
      </c>
      <c r="T229" s="11">
        <v>6328.51468457594</v>
      </c>
      <c r="U229" s="11">
        <v>6316.733226784595</v>
      </c>
      <c r="V229" s="11">
        <v>6300.5139070422292</v>
      </c>
      <c r="W229" s="11">
        <v>6288.8927138834661</v>
      </c>
      <c r="X229" s="11">
        <v>6278.6318384614515</v>
      </c>
      <c r="Y229" s="11">
        <v>6255.7632152580582</v>
      </c>
      <c r="Z229" s="11">
        <v>6241.7572881127426</v>
      </c>
      <c r="AA229" s="11">
        <v>6220.3434816958797</v>
      </c>
      <c r="AB229" s="11">
        <v>6210.6000077532308</v>
      </c>
      <c r="AC229" s="11">
        <v>6194.7899724329063</v>
      </c>
      <c r="AD229" s="11">
        <v>6169.9824876349076</v>
      </c>
      <c r="AE229" s="11">
        <v>6159.7604788359522</v>
      </c>
      <c r="AF229" s="11">
        <v>6090.4371105937598</v>
      </c>
      <c r="AG229" s="11">
        <v>6057.5027660098131</v>
      </c>
      <c r="AH229" s="11">
        <v>6028.3340452188886</v>
      </c>
      <c r="AI229" s="11">
        <v>6004.4345375901303</v>
      </c>
      <c r="AJ229" s="11">
        <v>5983.0596139267718</v>
      </c>
      <c r="AK229" s="11">
        <v>5967.712618051678</v>
      </c>
      <c r="AL229" s="11">
        <v>5941.3045853619842</v>
      </c>
      <c r="AM229" s="11">
        <v>5930.1802343188574</v>
      </c>
      <c r="AN229" s="11">
        <v>5917.063492045063</v>
      </c>
      <c r="AO229" s="11">
        <v>5907.8186971683936</v>
      </c>
      <c r="AP229" s="11">
        <v>5905.5407778486542</v>
      </c>
      <c r="AQ229" s="11">
        <v>5911.223813194797</v>
      </c>
      <c r="AR229" s="11">
        <v>5910.8073071923491</v>
      </c>
      <c r="AS229" s="11">
        <v>5906.0071734079711</v>
      </c>
      <c r="AT229" s="11">
        <v>5913.4378458511883</v>
      </c>
      <c r="AU229" s="11">
        <v>5918.652001944738</v>
      </c>
      <c r="AV229" s="11">
        <v>5911.5703192566061</v>
      </c>
      <c r="AW229" s="11">
        <v>5909.5104066933418</v>
      </c>
      <c r="AX229" s="11">
        <v>5909.7009051363748</v>
      </c>
      <c r="AY229" s="11">
        <v>5901.0305317815191</v>
      </c>
      <c r="AZ229" s="11">
        <v>5883.8769082539538</v>
      </c>
      <c r="BA229" s="11">
        <v>5858.585693946502</v>
      </c>
      <c r="BB229" s="11">
        <v>5812.3309934389054</v>
      </c>
      <c r="BC229" s="11">
        <v>5739.8122661661937</v>
      </c>
      <c r="BD229" s="11">
        <v>5672.7566126537104</v>
      </c>
      <c r="BE229" s="11">
        <v>5652.3262706910728</v>
      </c>
      <c r="BF229" s="11">
        <v>5630.3606854270001</v>
      </c>
      <c r="BG229" s="11">
        <v>5594.5423869488377</v>
      </c>
      <c r="BH229" s="11">
        <v>5581.0735854024742</v>
      </c>
      <c r="BI229" s="11">
        <v>5564.5762037270761</v>
      </c>
      <c r="BJ229" s="11">
        <v>5538.8485099214786</v>
      </c>
      <c r="BK229" s="11">
        <v>5464.5429082765577</v>
      </c>
      <c r="BL229" s="11">
        <v>5226.7985348689863</v>
      </c>
      <c r="BM229" s="11">
        <v>5086.9944757293351</v>
      </c>
      <c r="BN229" s="11">
        <v>5056.871536928712</v>
      </c>
      <c r="BO229" s="11">
        <v>4945.5086385840868</v>
      </c>
      <c r="BP229" s="11">
        <v>4936.3197795674705</v>
      </c>
      <c r="BQ229" s="11">
        <v>4846.117954587</v>
      </c>
      <c r="BR229" s="11">
        <v>4759.8933698273004</v>
      </c>
      <c r="BS229" s="11">
        <v>4728.064160237448</v>
      </c>
      <c r="BT229" s="11">
        <v>4677.9043298695706</v>
      </c>
      <c r="BU229" s="11">
        <v>4615.5260373020401</v>
      </c>
      <c r="BV229" s="11">
        <v>4608.5630424176625</v>
      </c>
      <c r="BW229" s="11">
        <v>4459.4731368932507</v>
      </c>
      <c r="BX229" s="11">
        <v>4373.6860304558104</v>
      </c>
      <c r="BY229" s="11">
        <v>4254.8554397708849</v>
      </c>
      <c r="BZ229" s="11">
        <v>4239.7145079473248</v>
      </c>
      <c r="CA229" s="11">
        <v>4201.2361397011937</v>
      </c>
      <c r="CB229" s="11">
        <v>4139.5548009182548</v>
      </c>
      <c r="CC229" s="11">
        <v>4019.7012546528031</v>
      </c>
      <c r="CD229" s="11">
        <v>3926.0708220840434</v>
      </c>
      <c r="CE229" s="11">
        <v>3832.8770835148966</v>
      </c>
      <c r="CF229" s="11">
        <v>3748.8257341956282</v>
      </c>
      <c r="CG229" s="11">
        <v>3554.054625700529</v>
      </c>
      <c r="CH229" s="11">
        <v>3476.3539297889342</v>
      </c>
      <c r="CI229" s="11">
        <v>3284.4687225098091</v>
      </c>
      <c r="CJ229" s="11">
        <v>3209.4693962312804</v>
      </c>
      <c r="CK229" s="11">
        <v>3119.2226987836757</v>
      </c>
      <c r="CL229" s="11">
        <v>3091.2105676953602</v>
      </c>
      <c r="CM229" s="11">
        <v>3042.7358362518989</v>
      </c>
      <c r="CN229" s="11">
        <v>2983.7446475458005</v>
      </c>
      <c r="CO229" s="11">
        <v>2901.9509170946353</v>
      </c>
      <c r="CP229" s="11">
        <v>2849.079113260208</v>
      </c>
      <c r="CQ229" s="11">
        <v>2652.5903001658658</v>
      </c>
      <c r="CR229" s="11">
        <v>2474.4306312097187</v>
      </c>
      <c r="CS229" s="11">
        <v>2400.2341016559521</v>
      </c>
      <c r="CT229" s="11">
        <v>2371.9945642908692</v>
      </c>
      <c r="CU229" s="11">
        <v>2330.5240886528891</v>
      </c>
      <c r="CV229" s="11">
        <v>2232.1297502825441</v>
      </c>
      <c r="CW229" s="11">
        <v>2104.3832754294704</v>
      </c>
      <c r="CX229" s="11">
        <v>2043.090369204695</v>
      </c>
      <c r="CY229" s="11">
        <v>1985.8635952898874</v>
      </c>
      <c r="CZ229" s="11">
        <v>1934.5588166726961</v>
      </c>
      <c r="DA229" s="11">
        <v>1882.6886662627619</v>
      </c>
      <c r="DB229" s="11">
        <v>1827.706311107929</v>
      </c>
      <c r="DC229" s="11">
        <v>1739.3535644257943</v>
      </c>
      <c r="DD229" s="11">
        <v>1732.5518584250119</v>
      </c>
      <c r="DE229" s="11">
        <v>1703.2170271304424</v>
      </c>
      <c r="DF229" s="11">
        <v>1691.0457641432242</v>
      </c>
      <c r="DG229" s="11">
        <v>1643.1569744301435</v>
      </c>
      <c r="DH229" s="11">
        <v>1610.6719809033168</v>
      </c>
      <c r="DI229" s="11">
        <v>1574.6315956357216</v>
      </c>
      <c r="DJ229" s="11">
        <v>1501.0699074696677</v>
      </c>
      <c r="DK229" s="11">
        <v>1164.6459141443277</v>
      </c>
      <c r="DL229" s="11">
        <v>1084.4728993366477</v>
      </c>
      <c r="DM229" s="11">
        <v>1021.6682043232083</v>
      </c>
      <c r="DN229" s="11">
        <v>945.98434860630505</v>
      </c>
      <c r="DO229" s="11">
        <v>923.68515534356641</v>
      </c>
      <c r="DP229" s="11">
        <v>857.18373810377921</v>
      </c>
      <c r="DQ229" s="11">
        <v>857.36479785691802</v>
      </c>
      <c r="DR229" s="11">
        <v>850.02997199225092</v>
      </c>
      <c r="DS229" s="11">
        <v>839.89005895031676</v>
      </c>
      <c r="DT229" s="11">
        <v>823.26166900536259</v>
      </c>
      <c r="DU229" s="11">
        <v>812.79503678958713</v>
      </c>
      <c r="DV229" s="11">
        <v>801.82740541475107</v>
      </c>
      <c r="DW229" s="11">
        <v>795.66255867826055</v>
      </c>
      <c r="DX229" s="11">
        <v>674.70252434661586</v>
      </c>
      <c r="DY229" s="11">
        <v>699.55527199811058</v>
      </c>
      <c r="DZ229" s="11">
        <v>676.72788686644344</v>
      </c>
      <c r="EA229" s="11">
        <v>557.33623032039645</v>
      </c>
      <c r="EB229" s="11">
        <v>530.46023159714491</v>
      </c>
      <c r="EC229" s="11">
        <v>349.2418425475667</v>
      </c>
      <c r="ED229" s="11">
        <v>279.07341839038463</v>
      </c>
      <c r="EE229" s="11">
        <v>42.940282708790775</v>
      </c>
      <c r="EF229" s="11">
        <v>3.6925484891980886E-10</v>
      </c>
      <c r="EG229" s="11">
        <v>142.9323269399365</v>
      </c>
      <c r="EH229" s="11">
        <v>300.49903692033456</v>
      </c>
      <c r="EI229" s="11">
        <v>420.8984505629852</v>
      </c>
      <c r="EJ229" s="11">
        <v>483.35607529443126</v>
      </c>
      <c r="EK229" s="11">
        <v>536.10375881325342</v>
      </c>
      <c r="EL229" s="11">
        <v>619.16268149942823</v>
      </c>
      <c r="EM229" s="11">
        <v>630.93838322140357</v>
      </c>
      <c r="EN229" s="11">
        <v>715.90048314412661</v>
      </c>
      <c r="EO229" s="11">
        <v>803.36191081103243</v>
      </c>
      <c r="EP229" s="11">
        <v>840.41368680067376</v>
      </c>
      <c r="EQ229" s="11">
        <v>971.17639327578229</v>
      </c>
      <c r="ER229" s="11">
        <v>1039.1963995889826</v>
      </c>
      <c r="ES229" s="11">
        <v>1171.4783980779689</v>
      </c>
      <c r="ET229" s="11">
        <v>1233.5541325328179</v>
      </c>
      <c r="EU229" s="11">
        <v>1307.4583388806227</v>
      </c>
      <c r="EV229" s="11">
        <v>1368.7233088578375</v>
      </c>
      <c r="EW229" s="11">
        <v>1435.5918868341494</v>
      </c>
      <c r="EX229" s="11">
        <v>1680.9835922718448</v>
      </c>
      <c r="EY229" s="11">
        <v>1761.7343830403604</v>
      </c>
      <c r="EZ229" s="11">
        <v>1931.6941547626834</v>
      </c>
      <c r="FA229" s="11">
        <v>2097.8997124971575</v>
      </c>
      <c r="FB229" s="11">
        <v>2181.1058397710931</v>
      </c>
      <c r="FC229" s="11">
        <v>2222.8271919777526</v>
      </c>
      <c r="FD229" s="11">
        <v>2277.9326078920571</v>
      </c>
      <c r="FE229" s="11">
        <v>2402.7450584036364</v>
      </c>
      <c r="FF229" s="11">
        <v>2576.0408641472227</v>
      </c>
      <c r="FG229" s="11">
        <v>2600.9418328000866</v>
      </c>
      <c r="FH229" s="11">
        <v>2645.4569289203328</v>
      </c>
      <c r="FI229" s="11">
        <v>2727.0777984370166</v>
      </c>
      <c r="FJ229" s="11">
        <v>2771.4791223591806</v>
      </c>
      <c r="FK229" s="11">
        <v>2788.6519668049018</v>
      </c>
      <c r="FL229" s="11">
        <v>2803.4453452522921</v>
      </c>
      <c r="FM229" s="11">
        <v>2807.860731621297</v>
      </c>
      <c r="FN229" s="11">
        <v>2839.2142716637863</v>
      </c>
      <c r="FO229" s="11">
        <v>2859.493297560216</v>
      </c>
      <c r="FP229" s="11">
        <v>2883.0521010155276</v>
      </c>
      <c r="FQ229" s="11">
        <v>2908.1437792171496</v>
      </c>
      <c r="FR229" s="11">
        <v>2918.58657395111</v>
      </c>
      <c r="FS229" s="11">
        <v>2962.1969497864716</v>
      </c>
      <c r="FT229" s="11">
        <v>3033.7286498342055</v>
      </c>
      <c r="FU229" s="11">
        <v>3137.4197910903436</v>
      </c>
      <c r="FV229" s="11">
        <v>3277.8383785802102</v>
      </c>
      <c r="FW229" s="11">
        <v>3323.3433716036543</v>
      </c>
      <c r="FX229" s="11">
        <v>3342.6381368176908</v>
      </c>
      <c r="FY229" s="11">
        <v>3364.2092563829156</v>
      </c>
      <c r="FZ229" s="11">
        <v>3382.892026844459</v>
      </c>
      <c r="GA229" s="11">
        <v>3411.4021771318598</v>
      </c>
      <c r="GB229" s="11">
        <v>3433.678053707562</v>
      </c>
      <c r="GC229" s="11">
        <v>3465.0875449756054</v>
      </c>
      <c r="GD229" s="11">
        <v>3499.0524646308868</v>
      </c>
      <c r="GE229" s="11">
        <v>3523.7576543850782</v>
      </c>
      <c r="GF229" s="11">
        <v>3544.3346164032482</v>
      </c>
      <c r="GG229" s="11">
        <v>3557.4317753817386</v>
      </c>
      <c r="GH229" s="11">
        <v>3570.6622179108904</v>
      </c>
      <c r="GI229" s="11">
        <v>3574.3481974331053</v>
      </c>
      <c r="GJ229" s="11">
        <v>3584.3744781109363</v>
      </c>
      <c r="GK229" s="11">
        <v>3589.963688414543</v>
      </c>
      <c r="GL229" s="11">
        <v>3605.1497004656485</v>
      </c>
      <c r="GM229" s="11">
        <v>3590.7991882874471</v>
      </c>
      <c r="GN229" s="11">
        <v>3601.040094527094</v>
      </c>
      <c r="GO229" s="11">
        <v>3609.8384338112842</v>
      </c>
      <c r="GP229" s="11">
        <v>3622.3686547981206</v>
      </c>
      <c r="GQ229" s="11">
        <v>3684.0876722119174</v>
      </c>
      <c r="GR229" s="11">
        <v>3807.8625762989309</v>
      </c>
      <c r="GS229" s="11">
        <v>3960.8902899303016</v>
      </c>
      <c r="GT229" s="11">
        <v>4026.359442228927</v>
      </c>
      <c r="GU229" s="11">
        <v>4046.1031934455536</v>
      </c>
      <c r="GV229" s="11">
        <v>4071.5207225737254</v>
      </c>
      <c r="GW229" s="11">
        <v>4098.105348636097</v>
      </c>
      <c r="GX229" s="11">
        <v>4125.1589891431222</v>
      </c>
      <c r="GY229" s="11">
        <v>4139.121408268742</v>
      </c>
      <c r="GZ229" s="11">
        <v>4277.5021069159329</v>
      </c>
      <c r="HA229" s="11">
        <v>4297.244676946907</v>
      </c>
      <c r="HB229" s="11">
        <v>4312.33351925435</v>
      </c>
      <c r="HC229" s="11">
        <v>4328.4837855051837</v>
      </c>
      <c r="HD229" s="11">
        <v>4340.4000854800615</v>
      </c>
      <c r="HE229" s="11">
        <v>4347.8163241789825</v>
      </c>
      <c r="HF229" s="11">
        <v>4342.8602445047754</v>
      </c>
      <c r="HG229" s="11">
        <v>4395.7706101900249</v>
      </c>
      <c r="HH229" s="11">
        <v>4408.1172563243636</v>
      </c>
      <c r="HI229" s="11">
        <v>4439.9902408650114</v>
      </c>
      <c r="HJ229" s="11">
        <v>4451.7221753254471</v>
      </c>
      <c r="HK229" s="11">
        <v>4445.1425081695179</v>
      </c>
      <c r="HL229" s="11">
        <v>4440.611285520712</v>
      </c>
      <c r="HM229" s="11">
        <v>4399.1871389577109</v>
      </c>
      <c r="HN229" s="11">
        <v>4346.5793554051834</v>
      </c>
      <c r="HO229" s="11">
        <v>4311.9589552063489</v>
      </c>
      <c r="HP229" s="11">
        <v>4333.9900994302889</v>
      </c>
      <c r="HQ229" s="11">
        <v>4326.6386567699983</v>
      </c>
      <c r="HR229" s="11">
        <v>4243.5132691334884</v>
      </c>
      <c r="HS229" s="11">
        <v>4263.3414251649956</v>
      </c>
      <c r="HT229" s="11">
        <v>4273.9452844423295</v>
      </c>
      <c r="HU229" s="11">
        <v>4241.3751413017026</v>
      </c>
      <c r="HV229" s="11">
        <v>4251.0623689028698</v>
      </c>
      <c r="HW229" s="11">
        <v>4262.395659667739</v>
      </c>
      <c r="HX229" s="11">
        <v>4278.0123617434992</v>
      </c>
      <c r="HY229" s="11">
        <v>4296.7947809446878</v>
      </c>
      <c r="HZ229" s="11">
        <v>4322.4989099333989</v>
      </c>
      <c r="IA229" s="11">
        <v>4453.8381028192389</v>
      </c>
      <c r="IB229" s="11">
        <v>4590.0863961539289</v>
      </c>
      <c r="IC229" s="11">
        <v>4638.4467918535647</v>
      </c>
      <c r="ID229" s="11">
        <v>4686.9847732552516</v>
      </c>
      <c r="IE229" s="11">
        <v>4730.9370573852639</v>
      </c>
      <c r="IF229" s="11">
        <v>4777.4702178612806</v>
      </c>
      <c r="IG229" s="11">
        <v>4901.167373958896</v>
      </c>
      <c r="IH229" s="11">
        <v>4934.6171104747027</v>
      </c>
      <c r="II229" s="11">
        <v>4977.9532414682972</v>
      </c>
      <c r="IJ229" s="11">
        <v>5015.634143783308</v>
      </c>
      <c r="IK229" s="11">
        <v>5066.7700850523051</v>
      </c>
      <c r="IL229" s="11">
        <v>5105.0640225734205</v>
      </c>
      <c r="IM229" s="11">
        <v>5147.2844928775048</v>
      </c>
      <c r="IN229" s="11">
        <v>5210.1966344569382</v>
      </c>
      <c r="IO229" s="11">
        <v>5347.5876320670641</v>
      </c>
      <c r="IP229" s="11">
        <v>5380.2172553139608</v>
      </c>
      <c r="IQ229" s="11">
        <v>5381.5798149213415</v>
      </c>
      <c r="IR229" s="11">
        <v>5436.4469820101585</v>
      </c>
      <c r="IS229" s="11">
        <v>5504.6512058997614</v>
      </c>
      <c r="IT229" s="11">
        <v>5544.5032066113645</v>
      </c>
      <c r="IU229" s="11">
        <v>5567.6757288055269</v>
      </c>
      <c r="IV229" s="11">
        <v>5585.2540550785943</v>
      </c>
      <c r="IW229" s="11">
        <v>5591.3421816784448</v>
      </c>
      <c r="IX229" s="11">
        <v>5602.0022382501411</v>
      </c>
      <c r="IY229" s="11">
        <v>5623.2221019590424</v>
      </c>
      <c r="IZ229" s="11">
        <v>5664.2180394987017</v>
      </c>
      <c r="JA229" s="11">
        <v>5714.5036328184433</v>
      </c>
      <c r="JB229" s="11">
        <v>5806.4341476731515</v>
      </c>
      <c r="JC229" s="11">
        <v>5913.8246802177619</v>
      </c>
      <c r="JD229" s="11">
        <v>5991.9331649325986</v>
      </c>
      <c r="JE229" s="11">
        <v>6009.2974637345205</v>
      </c>
      <c r="JF229" s="11">
        <v>6021.4159508637849</v>
      </c>
      <c r="JG229" s="11">
        <v>6007.7638752066268</v>
      </c>
      <c r="JH229" s="11">
        <v>6090.406516853368</v>
      </c>
      <c r="JI229" s="11">
        <v>6154.0757928528046</v>
      </c>
      <c r="JJ229" s="11">
        <v>6165.9350550249437</v>
      </c>
      <c r="JK229" s="11">
        <v>6144.0978530312068</v>
      </c>
      <c r="JL229" s="11">
        <v>6199.9376392435606</v>
      </c>
      <c r="JM229" s="11">
        <v>6199.8416322829416</v>
      </c>
      <c r="JN229" s="11">
        <v>6176.5249850709033</v>
      </c>
      <c r="JO229" s="11">
        <v>6333.0012482013672</v>
      </c>
      <c r="JP229" s="11">
        <v>6452.1149734261335</v>
      </c>
      <c r="JQ229" s="11">
        <v>6480.3093041479851</v>
      </c>
      <c r="JR229" s="11">
        <v>6523.877146916092</v>
      </c>
      <c r="JS229" s="11">
        <v>6526.5423201225703</v>
      </c>
      <c r="JT229" s="11">
        <v>6620.3128724625003</v>
      </c>
      <c r="JU229" s="11">
        <v>6668.8525616139386</v>
      </c>
      <c r="JV229" s="11">
        <v>6645.4987359871975</v>
      </c>
      <c r="JW229" s="11">
        <v>6585.9043780271822</v>
      </c>
      <c r="JX229" s="11">
        <v>6578.8031973181187</v>
      </c>
      <c r="JY229" s="11">
        <v>6569.3790526640641</v>
      </c>
      <c r="JZ229" s="11">
        <v>6554.7207327978831</v>
      </c>
      <c r="KA229" s="11">
        <v>6543.6342894512472</v>
      </c>
      <c r="KB229" s="11">
        <v>6535.8865409884393</v>
      </c>
      <c r="KC229" s="11">
        <v>6519.0240282215973</v>
      </c>
      <c r="KD229" s="11">
        <v>6503.1093973055195</v>
      </c>
      <c r="KE229" s="11">
        <v>6502.9543776784749</v>
      </c>
      <c r="KF229" s="11">
        <v>6513.7460976499478</v>
      </c>
      <c r="KG229" s="11">
        <v>6517.8601348096181</v>
      </c>
      <c r="KH229" s="11">
        <v>6534.705566038886</v>
      </c>
      <c r="KI229" s="11">
        <v>6536.6461144620525</v>
      </c>
      <c r="KJ229" s="11">
        <v>6558.7227996745487</v>
      </c>
      <c r="KK229" s="11">
        <v>6562.021517151933</v>
      </c>
      <c r="KL229" s="23"/>
      <c r="KM229" s="11">
        <f>SMALL(Tabela2[[#This Row],[1]:[285]],1)</f>
        <v>3.6925484891980886E-10</v>
      </c>
      <c r="KN229" s="11">
        <f>MATCH(Tabela2[[#This Row],[1° menor]],Tabela2[[#This Row],[1]:[285]],0)</f>
        <v>123</v>
      </c>
      <c r="KO22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0.23102416122933403</v>
      </c>
      <c r="KP229" s="11">
        <f>VLOOKUP(Tabela2[[#This Row],[Shape]],shape!A:D,4,0)+VLOOKUP(Tabela2[[#This Row],[Shape]]+1,shape!A:E,5,0)*Tabela2[[#This Row],[% avanc]]</f>
        <v>3945.4573269115958</v>
      </c>
      <c r="KQ229" s="15">
        <f>Tabela2[[#This Row],[8686,881807]]/Tabela2[[#Headers],[8686,881807]]</f>
        <v>0.45418568072749604</v>
      </c>
      <c r="KR229" s="11">
        <f>Tabela2[[#This Row],[8686,881807]]-KP228</f>
        <v>158.30632904823415</v>
      </c>
      <c r="KS229" s="11">
        <f>(Tabela2[[#This Row],[hora bus]]-H228)*86400</f>
        <v>33.000000170432031</v>
      </c>
      <c r="KT229" s="11">
        <f>Tabela2[[#This Row],[desloc]]/Tabela2[[#This Row],[seconds]]</f>
        <v>4.7971614615346718</v>
      </c>
      <c r="KU229" s="11">
        <f>Tabela2[[#This Row],[spd m/s]]*3.6</f>
        <v>17.26978126152482</v>
      </c>
      <c r="KV229" s="23"/>
      <c r="KW229" s="22">
        <f t="shared" si="54"/>
        <v>0</v>
      </c>
      <c r="KX229" s="23">
        <f t="shared" si="55"/>
        <v>0</v>
      </c>
      <c r="KY229" s="23">
        <f t="shared" si="56"/>
        <v>0</v>
      </c>
      <c r="KZ229" s="23">
        <f t="shared" si="57"/>
        <v>0</v>
      </c>
      <c r="LA229" s="23">
        <f t="shared" si="58"/>
        <v>0</v>
      </c>
      <c r="LB229" s="23">
        <f t="shared" si="59"/>
        <v>0</v>
      </c>
      <c r="LC229" s="23">
        <f t="shared" si="60"/>
        <v>0</v>
      </c>
      <c r="LD229" s="23">
        <f t="shared" si="61"/>
        <v>0</v>
      </c>
      <c r="LE229" s="23">
        <f t="shared" si="62"/>
        <v>3945.4573269115958</v>
      </c>
      <c r="LF229" s="22">
        <f t="shared" si="71"/>
        <v>0</v>
      </c>
      <c r="LG229" s="23">
        <f t="shared" si="63"/>
        <v>0</v>
      </c>
      <c r="LH229" s="23">
        <f t="shared" si="64"/>
        <v>0</v>
      </c>
      <c r="LI229" s="23">
        <f t="shared" si="65"/>
        <v>3945.4573269115958</v>
      </c>
      <c r="LJ229" s="23">
        <f t="shared" si="66"/>
        <v>8581.6037309236508</v>
      </c>
      <c r="LK229" s="23">
        <f t="shared" si="67"/>
        <v>0</v>
      </c>
      <c r="LL229" s="23">
        <f t="shared" si="68"/>
        <v>20</v>
      </c>
      <c r="LM229" s="23">
        <f t="shared" si="69"/>
        <v>0</v>
      </c>
      <c r="LN229" s="23">
        <f t="shared" si="70"/>
        <v>0</v>
      </c>
    </row>
    <row r="230" spans="1:326" x14ac:dyDescent="0.25">
      <c r="A230" s="22">
        <v>326</v>
      </c>
      <c r="B230" s="22">
        <v>1</v>
      </c>
      <c r="C230" s="23" t="s">
        <v>1639</v>
      </c>
      <c r="D230" s="22">
        <v>332</v>
      </c>
      <c r="E230" s="24">
        <v>0.98888888888888893</v>
      </c>
      <c r="F230" s="23" t="s">
        <v>721</v>
      </c>
      <c r="G230" s="23" t="b">
        <v>1</v>
      </c>
      <c r="H230" s="25">
        <v>43538.989236111112</v>
      </c>
      <c r="I230" s="26" t="s">
        <v>220</v>
      </c>
      <c r="J230" s="23" t="s">
        <v>221</v>
      </c>
      <c r="K230" s="11">
        <f>IF(AND(Tabela2[[#This Row],[hora bus]]=H229,Tabela2[[#This Row],[lat bus]]=I229,Tabela2[[#This Row],[lon bus]]=J229),1,0)</f>
        <v>0</v>
      </c>
      <c r="L230" s="23"/>
      <c r="M230" s="11">
        <v>502</v>
      </c>
      <c r="N230" s="11">
        <v>6928.7657455132794</v>
      </c>
      <c r="O230" s="11">
        <v>6922.0845344282152</v>
      </c>
      <c r="P230" s="11">
        <v>6912.7267480287237</v>
      </c>
      <c r="Q230" s="11">
        <v>6854.5740084959925</v>
      </c>
      <c r="R230" s="11">
        <v>6768.7914374159545</v>
      </c>
      <c r="S230" s="11">
        <v>6748.8481662300264</v>
      </c>
      <c r="T230" s="11">
        <v>6729.098803978045</v>
      </c>
      <c r="U230" s="11">
        <v>6717.1996726061207</v>
      </c>
      <c r="V230" s="11">
        <v>6700.7711696830593</v>
      </c>
      <c r="W230" s="11">
        <v>6688.8617038913562</v>
      </c>
      <c r="X230" s="11">
        <v>6678.3116786439596</v>
      </c>
      <c r="Y230" s="11">
        <v>6654.9802297421347</v>
      </c>
      <c r="Z230" s="11">
        <v>6640.4208595049831</v>
      </c>
      <c r="AA230" s="11">
        <v>6618.5552248015674</v>
      </c>
      <c r="AB230" s="11">
        <v>6608.5204692139114</v>
      </c>
      <c r="AC230" s="11">
        <v>6592.5399745684372</v>
      </c>
      <c r="AD230" s="11">
        <v>6567.6814727470974</v>
      </c>
      <c r="AE230" s="11">
        <v>6557.5140729242021</v>
      </c>
      <c r="AF230" s="11">
        <v>6488.8306497958192</v>
      </c>
      <c r="AG230" s="11">
        <v>6456.8747530835208</v>
      </c>
      <c r="AH230" s="11">
        <v>6428.2130388551059</v>
      </c>
      <c r="AI230" s="11">
        <v>6404.5960819539623</v>
      </c>
      <c r="AJ230" s="11">
        <v>6383.4422544252384</v>
      </c>
      <c r="AK230" s="11">
        <v>6368.2706464307876</v>
      </c>
      <c r="AL230" s="11">
        <v>6342.0618906342388</v>
      </c>
      <c r="AM230" s="11">
        <v>6331.1439079014426</v>
      </c>
      <c r="AN230" s="11">
        <v>6318.3346408266243</v>
      </c>
      <c r="AO230" s="11">
        <v>6309.6629633691191</v>
      </c>
      <c r="AP230" s="11">
        <v>6308.1033410721211</v>
      </c>
      <c r="AQ230" s="11">
        <v>6314.3245098882207</v>
      </c>
      <c r="AR230" s="11">
        <v>6314.2743003429277</v>
      </c>
      <c r="AS230" s="11">
        <v>6310.0825343695151</v>
      </c>
      <c r="AT230" s="11">
        <v>6318.1720935671365</v>
      </c>
      <c r="AU230" s="11">
        <v>6323.7603306173014</v>
      </c>
      <c r="AV230" s="11">
        <v>6317.244035913267</v>
      </c>
      <c r="AW230" s="11">
        <v>6316.1810174300081</v>
      </c>
      <c r="AX230" s="11">
        <v>6317.3972564601745</v>
      </c>
      <c r="AY230" s="11">
        <v>6309.5476910373054</v>
      </c>
      <c r="AZ230" s="11">
        <v>6293.1028773639337</v>
      </c>
      <c r="BA230" s="11">
        <v>6268.5064265663796</v>
      </c>
      <c r="BB230" s="11">
        <v>6222.9972981726214</v>
      </c>
      <c r="BC230" s="11">
        <v>6150.8343456061239</v>
      </c>
      <c r="BD230" s="11">
        <v>6083.9447714383505</v>
      </c>
      <c r="BE230" s="11">
        <v>6063.9340076258222</v>
      </c>
      <c r="BF230" s="11">
        <v>6042.4897752555135</v>
      </c>
      <c r="BG230" s="11">
        <v>6007.5231928192688</v>
      </c>
      <c r="BH230" s="11">
        <v>5994.9042171895908</v>
      </c>
      <c r="BI230" s="11">
        <v>5978.97307951525</v>
      </c>
      <c r="BJ230" s="11">
        <v>5953.8349878212821</v>
      </c>
      <c r="BK230" s="11">
        <v>5880.568247064838</v>
      </c>
      <c r="BL230" s="11">
        <v>5645.9002643628837</v>
      </c>
      <c r="BM230" s="11">
        <v>5510.1444091524136</v>
      </c>
      <c r="BN230" s="11">
        <v>5482.1920094345023</v>
      </c>
      <c r="BO230" s="11">
        <v>5372.4882409588763</v>
      </c>
      <c r="BP230" s="11">
        <v>5364.6737695755701</v>
      </c>
      <c r="BQ230" s="11">
        <v>5275.5200916744761</v>
      </c>
      <c r="BR230" s="11">
        <v>5190.9147444857917</v>
      </c>
      <c r="BS230" s="11">
        <v>5160.1017850532326</v>
      </c>
      <c r="BT230" s="11">
        <v>5110.3470279422445</v>
      </c>
      <c r="BU230" s="11">
        <v>5049.671434365303</v>
      </c>
      <c r="BV230" s="11">
        <v>5045.6131760269582</v>
      </c>
      <c r="BW230" s="11">
        <v>4896.4004419181992</v>
      </c>
      <c r="BX230" s="11">
        <v>4808.124641024061</v>
      </c>
      <c r="BY230" s="11">
        <v>4686.9072056421464</v>
      </c>
      <c r="BZ230" s="11">
        <v>4669.9415704553448</v>
      </c>
      <c r="CA230" s="11">
        <v>4630.8869163060226</v>
      </c>
      <c r="CB230" s="11">
        <v>4568.8725159521291</v>
      </c>
      <c r="CC230" s="11">
        <v>4448.5918645283418</v>
      </c>
      <c r="CD230" s="11">
        <v>4354.5630500769748</v>
      </c>
      <c r="CE230" s="11">
        <v>4261.2809200513611</v>
      </c>
      <c r="CF230" s="11">
        <v>4177.3608812376842</v>
      </c>
      <c r="CG230" s="11">
        <v>3982.8147224730087</v>
      </c>
      <c r="CH230" s="11">
        <v>3905.2939150754642</v>
      </c>
      <c r="CI230" s="11">
        <v>3713.618799890588</v>
      </c>
      <c r="CJ230" s="11">
        <v>3638.891401835529</v>
      </c>
      <c r="CK230" s="11">
        <v>3548.7094295835536</v>
      </c>
      <c r="CL230" s="11">
        <v>3520.7007271880789</v>
      </c>
      <c r="CM230" s="11">
        <v>3472.3285611874171</v>
      </c>
      <c r="CN230" s="11">
        <v>3413.4497289730475</v>
      </c>
      <c r="CO230" s="11">
        <v>3331.6920643677572</v>
      </c>
      <c r="CP230" s="11">
        <v>3278.910259243512</v>
      </c>
      <c r="CQ230" s="11">
        <v>3082.8350811589071</v>
      </c>
      <c r="CR230" s="11">
        <v>2905.2994223491196</v>
      </c>
      <c r="CS230" s="11">
        <v>2831.4274072746548</v>
      </c>
      <c r="CT230" s="11">
        <v>2803.2276275786567</v>
      </c>
      <c r="CU230" s="11">
        <v>2761.7780034530024</v>
      </c>
      <c r="CV230" s="11">
        <v>2663.5669310163412</v>
      </c>
      <c r="CW230" s="11">
        <v>2536.1965287771477</v>
      </c>
      <c r="CX230" s="11">
        <v>2475.2059893186729</v>
      </c>
      <c r="CY230" s="11">
        <v>2418.1156601360685</v>
      </c>
      <c r="CZ230" s="11">
        <v>2366.6415479180214</v>
      </c>
      <c r="DA230" s="11">
        <v>2314.2645525013882</v>
      </c>
      <c r="DB230" s="11">
        <v>2258.2074942859781</v>
      </c>
      <c r="DC230" s="11">
        <v>2167.5698064952867</v>
      </c>
      <c r="DD230" s="11">
        <v>2159.0412777782285</v>
      </c>
      <c r="DE230" s="11">
        <v>2128.9560992789861</v>
      </c>
      <c r="DF230" s="11">
        <v>2115.8605330474388</v>
      </c>
      <c r="DG230" s="11">
        <v>2066.0780102895783</v>
      </c>
      <c r="DH230" s="11">
        <v>2029.9692843649896</v>
      </c>
      <c r="DI230" s="11">
        <v>1989.2154336720789</v>
      </c>
      <c r="DJ230" s="11">
        <v>1915.8327970298303</v>
      </c>
      <c r="DK230" s="11">
        <v>1593.2880751508858</v>
      </c>
      <c r="DL230" s="11">
        <v>1527.3068622294311</v>
      </c>
      <c r="DM230" s="11">
        <v>1469.1431957336147</v>
      </c>
      <c r="DN230" s="11">
        <v>1396.1755459299845</v>
      </c>
      <c r="DO230" s="11">
        <v>1375.4074843030628</v>
      </c>
      <c r="DP230" s="11">
        <v>1309.6949539781344</v>
      </c>
      <c r="DQ230" s="11">
        <v>1310.2865639963111</v>
      </c>
      <c r="DR230" s="11">
        <v>1302.9288283034452</v>
      </c>
      <c r="DS230" s="11">
        <v>1292.7355864671522</v>
      </c>
      <c r="DT230" s="11">
        <v>1276.0918005780993</v>
      </c>
      <c r="DU230" s="11">
        <v>1265.6707756569897</v>
      </c>
      <c r="DV230" s="11">
        <v>1254.742001069161</v>
      </c>
      <c r="DW230" s="11">
        <v>1248.5517418162776</v>
      </c>
      <c r="DX230" s="11">
        <v>1124.0712376376605</v>
      </c>
      <c r="DY230" s="11">
        <v>1144.2073396957587</v>
      </c>
      <c r="DZ230" s="11">
        <v>1117.7748951893793</v>
      </c>
      <c r="EA230" s="11">
        <v>999.74649839545634</v>
      </c>
      <c r="EB230" s="11">
        <v>977.14987127783479</v>
      </c>
      <c r="EC230" s="11">
        <v>799.04735240798982</v>
      </c>
      <c r="ED230" s="11">
        <v>731.66262434222494</v>
      </c>
      <c r="EE230" s="11">
        <v>495.79778007688793</v>
      </c>
      <c r="EF230" s="11">
        <v>310.03193090567976</v>
      </c>
      <c r="EG230" s="11">
        <v>152.57075138611748</v>
      </c>
      <c r="EH230" s="11">
        <v>31.986104187532973</v>
      </c>
      <c r="EI230" s="11">
        <v>3.4674485505092889E-12</v>
      </c>
      <c r="EJ230" s="11">
        <v>31.853214025827089</v>
      </c>
      <c r="EK230" s="11">
        <v>84.520343489645597</v>
      </c>
      <c r="EL230" s="11">
        <v>166.39586645185665</v>
      </c>
      <c r="EM230" s="11">
        <v>178.57822826450121</v>
      </c>
      <c r="EN230" s="11">
        <v>263.47752486475014</v>
      </c>
      <c r="EO230" s="11">
        <v>350.49467547198748</v>
      </c>
      <c r="EP230" s="11">
        <v>388.73702063836652</v>
      </c>
      <c r="EQ230" s="11">
        <v>521.80926511436451</v>
      </c>
      <c r="ER230" s="11">
        <v>592.93674566263155</v>
      </c>
      <c r="ES230" s="11">
        <v>728.0110908166024</v>
      </c>
      <c r="ET230" s="11">
        <v>791.73313473264045</v>
      </c>
      <c r="EU230" s="11">
        <v>867.28556084402817</v>
      </c>
      <c r="EV230" s="11">
        <v>930.17951067881847</v>
      </c>
      <c r="EW230" s="11">
        <v>1000.2275108353255</v>
      </c>
      <c r="EX230" s="11">
        <v>1248.6429510993216</v>
      </c>
      <c r="EY230" s="11">
        <v>1331.3348153639677</v>
      </c>
      <c r="EZ230" s="11">
        <v>1503.5549276909328</v>
      </c>
      <c r="FA230" s="11">
        <v>1670.6316369702447</v>
      </c>
      <c r="FB230" s="11">
        <v>1753.6145889066779</v>
      </c>
      <c r="FC230" s="11">
        <v>1795.1278351445092</v>
      </c>
      <c r="FD230" s="11">
        <v>1849.8272015472924</v>
      </c>
      <c r="FE230" s="11">
        <v>1973.8366014661276</v>
      </c>
      <c r="FF230" s="11">
        <v>2146.5808087555893</v>
      </c>
      <c r="FG230" s="11">
        <v>2171.3750409356185</v>
      </c>
      <c r="FH230" s="11">
        <v>2215.4583340449567</v>
      </c>
      <c r="FI230" s="11">
        <v>2296.9129238825831</v>
      </c>
      <c r="FJ230" s="11">
        <v>2341.7421031213053</v>
      </c>
      <c r="FK230" s="11">
        <v>2359.4353902547123</v>
      </c>
      <c r="FL230" s="11">
        <v>2374.7738662514739</v>
      </c>
      <c r="FM230" s="11">
        <v>2380.4591948265056</v>
      </c>
      <c r="FN230" s="11">
        <v>2413.3633818385019</v>
      </c>
      <c r="FO230" s="11">
        <v>2434.6902545991575</v>
      </c>
      <c r="FP230" s="11">
        <v>2459.2069287287031</v>
      </c>
      <c r="FQ230" s="11">
        <v>2484.9751113422853</v>
      </c>
      <c r="FR230" s="11">
        <v>2496.335588562763</v>
      </c>
      <c r="FS230" s="11">
        <v>2541.1222611758599</v>
      </c>
      <c r="FT230" s="11">
        <v>2613.2612307587015</v>
      </c>
      <c r="FU230" s="11">
        <v>2716.4550060611627</v>
      </c>
      <c r="FV230" s="11">
        <v>2855.3651998354617</v>
      </c>
      <c r="FW230" s="11">
        <v>2899.394585396059</v>
      </c>
      <c r="FX230" s="11">
        <v>2917.541186825194</v>
      </c>
      <c r="FY230" s="11">
        <v>2938.1611626956642</v>
      </c>
      <c r="FZ230" s="11">
        <v>2956.117935540381</v>
      </c>
      <c r="GA230" s="11">
        <v>2984.1542456330658</v>
      </c>
      <c r="GB230" s="11">
        <v>3006.1878232954455</v>
      </c>
      <c r="GC230" s="11">
        <v>3037.5414795445608</v>
      </c>
      <c r="GD230" s="11">
        <v>3071.5869738609181</v>
      </c>
      <c r="GE230" s="11">
        <v>3096.3652314733536</v>
      </c>
      <c r="GF230" s="11">
        <v>3117.0012932566406</v>
      </c>
      <c r="GG230" s="11">
        <v>3129.9685448436885</v>
      </c>
      <c r="GH230" s="11">
        <v>3142.9946591631642</v>
      </c>
      <c r="GI230" s="11">
        <v>3146.3570272716088</v>
      </c>
      <c r="GJ230" s="11">
        <v>3155.6878256181926</v>
      </c>
      <c r="GK230" s="11">
        <v>3160.2558338976046</v>
      </c>
      <c r="GL230" s="11">
        <v>3174.7932272450207</v>
      </c>
      <c r="GM230" s="11">
        <v>3159.6685080201046</v>
      </c>
      <c r="GN230" s="11">
        <v>3168.7126493577916</v>
      </c>
      <c r="GO230" s="11">
        <v>3176.4594986014763</v>
      </c>
      <c r="GP230" s="11">
        <v>3187.2704620906889</v>
      </c>
      <c r="GQ230" s="11">
        <v>3246.6153048899105</v>
      </c>
      <c r="GR230" s="11">
        <v>3368.0879280674121</v>
      </c>
      <c r="GS230" s="11">
        <v>3519.6265339364613</v>
      </c>
      <c r="GT230" s="11">
        <v>3584.5685713997332</v>
      </c>
      <c r="GU230" s="11">
        <v>3604.1578947651988</v>
      </c>
      <c r="GV230" s="11">
        <v>3629.5576107415791</v>
      </c>
      <c r="GW230" s="11">
        <v>3656.2226771290107</v>
      </c>
      <c r="GX230" s="11">
        <v>3683.4416929031249</v>
      </c>
      <c r="GY230" s="11">
        <v>3698.565067858925</v>
      </c>
      <c r="GZ230" s="11">
        <v>3838.1614416979605</v>
      </c>
      <c r="HA230" s="11">
        <v>3858.1585961274759</v>
      </c>
      <c r="HB230" s="11">
        <v>3873.3784824449408</v>
      </c>
      <c r="HC230" s="11">
        <v>3889.6013960491928</v>
      </c>
      <c r="HD230" s="11">
        <v>3901.5789205619826</v>
      </c>
      <c r="HE230" s="11">
        <v>3909.1353301469539</v>
      </c>
      <c r="HF230" s="11">
        <v>3902.7839561260967</v>
      </c>
      <c r="HG230" s="11">
        <v>3953.263098912731</v>
      </c>
      <c r="HH230" s="11">
        <v>3963.8087545648223</v>
      </c>
      <c r="HI230" s="11">
        <v>3994.3975270090896</v>
      </c>
      <c r="HJ230" s="11">
        <v>4005.451100764742</v>
      </c>
      <c r="HK230" s="11">
        <v>3998.2034897974686</v>
      </c>
      <c r="HL230" s="11">
        <v>3992.9498083092631</v>
      </c>
      <c r="HM230" s="11">
        <v>3950.6064440807286</v>
      </c>
      <c r="HN230" s="11">
        <v>3896.7328318473756</v>
      </c>
      <c r="HO230" s="11">
        <v>3860.9335287784661</v>
      </c>
      <c r="HP230" s="11">
        <v>3882.3683236390448</v>
      </c>
      <c r="HQ230" s="11">
        <v>3874.8328115479958</v>
      </c>
      <c r="HR230" s="11">
        <v>3791.2281843968358</v>
      </c>
      <c r="HS230" s="11">
        <v>3810.5897586896335</v>
      </c>
      <c r="HT230" s="11">
        <v>3821.0991672604014</v>
      </c>
      <c r="HU230" s="11">
        <v>3788.4795760489465</v>
      </c>
      <c r="HV230" s="11">
        <v>3798.1432990472781</v>
      </c>
      <c r="HW230" s="11">
        <v>3809.5104526628147</v>
      </c>
      <c r="HX230" s="11">
        <v>3825.1892652865158</v>
      </c>
      <c r="HY230" s="11">
        <v>3844.0737810551527</v>
      </c>
      <c r="HZ230" s="11">
        <v>3870.0968317248612</v>
      </c>
      <c r="IA230" s="11">
        <v>4002.0526860176428</v>
      </c>
      <c r="IB230" s="11">
        <v>4138.8080532507047</v>
      </c>
      <c r="IC230" s="11">
        <v>4187.4723843831807</v>
      </c>
      <c r="ID230" s="11">
        <v>4236.3218674828504</v>
      </c>
      <c r="IE230" s="11">
        <v>4280.5957153767495</v>
      </c>
      <c r="IF230" s="11">
        <v>4327.6940788412521</v>
      </c>
      <c r="IG230" s="11">
        <v>4451.8713613961399</v>
      </c>
      <c r="IH230" s="11">
        <v>4485.4866497841449</v>
      </c>
      <c r="II230" s="11">
        <v>4528.9556801600493</v>
      </c>
      <c r="IJ230" s="11">
        <v>4566.7077339681273</v>
      </c>
      <c r="IK230" s="11">
        <v>4617.8238382689469</v>
      </c>
      <c r="IL230" s="11">
        <v>4656.0571504539694</v>
      </c>
      <c r="IM230" s="11">
        <v>4698.2046319834399</v>
      </c>
      <c r="IN230" s="11">
        <v>4760.9790775461506</v>
      </c>
      <c r="IO230" s="11">
        <v>4898.2915431081683</v>
      </c>
      <c r="IP230" s="11">
        <v>4930.9295233898938</v>
      </c>
      <c r="IQ230" s="11">
        <v>4932.33148852049</v>
      </c>
      <c r="IR230" s="11">
        <v>4987.3122562627395</v>
      </c>
      <c r="IS230" s="11">
        <v>5055.6284362575016</v>
      </c>
      <c r="IT230" s="11">
        <v>5095.5314772335014</v>
      </c>
      <c r="IU230" s="11">
        <v>5118.7321061352832</v>
      </c>
      <c r="IV230" s="11">
        <v>5136.3289002272086</v>
      </c>
      <c r="IW230" s="11">
        <v>5142.4260909016812</v>
      </c>
      <c r="IX230" s="11">
        <v>5153.0931920306939</v>
      </c>
      <c r="IY230" s="11">
        <v>5174.3147187916011</v>
      </c>
      <c r="IZ230" s="11">
        <v>5215.31379778883</v>
      </c>
      <c r="JA230" s="11">
        <v>5265.5975761876407</v>
      </c>
      <c r="JB230" s="11">
        <v>5357.46731941691</v>
      </c>
      <c r="JC230" s="11">
        <v>5464.6812082000797</v>
      </c>
      <c r="JD230" s="11">
        <v>5542.6052050805638</v>
      </c>
      <c r="JE230" s="11">
        <v>5559.8468547366729</v>
      </c>
      <c r="JF230" s="11">
        <v>5571.8411132898809</v>
      </c>
      <c r="JG230" s="11">
        <v>5557.6613704414631</v>
      </c>
      <c r="JH230" s="11">
        <v>5640.1869215342831</v>
      </c>
      <c r="JI230" s="11">
        <v>5704.2801413470643</v>
      </c>
      <c r="JJ230" s="11">
        <v>5716.2335415596854</v>
      </c>
      <c r="JK230" s="11">
        <v>5694.770140966707</v>
      </c>
      <c r="JL230" s="11">
        <v>5750.989974043081</v>
      </c>
      <c r="JM230" s="11">
        <v>5751.0075395737067</v>
      </c>
      <c r="JN230" s="11">
        <v>5728.7448009784885</v>
      </c>
      <c r="JO230" s="11">
        <v>5886.9058697304745</v>
      </c>
      <c r="JP230" s="11">
        <v>6006.9236850728839</v>
      </c>
      <c r="JQ230" s="11">
        <v>6035.6093850667485</v>
      </c>
      <c r="JR230" s="11">
        <v>6078.9430494022781</v>
      </c>
      <c r="JS230" s="11">
        <v>6080.0854931228887</v>
      </c>
      <c r="JT230" s="11">
        <v>6172.3912198401813</v>
      </c>
      <c r="JU230" s="11">
        <v>6220.4846290820324</v>
      </c>
      <c r="JV230" s="11">
        <v>6197.219371946645</v>
      </c>
      <c r="JW230" s="11">
        <v>6137.3834289942988</v>
      </c>
      <c r="JX230" s="11">
        <v>6129.8906166481902</v>
      </c>
      <c r="JY230" s="11">
        <v>6120.2989122348736</v>
      </c>
      <c r="JZ230" s="11">
        <v>6105.4931519520869</v>
      </c>
      <c r="KA230" s="11">
        <v>6094.2614253128413</v>
      </c>
      <c r="KB230" s="11">
        <v>6086.4021430272178</v>
      </c>
      <c r="KC230" s="11">
        <v>6069.4091773976343</v>
      </c>
      <c r="KD230" s="11">
        <v>6053.4776105897909</v>
      </c>
      <c r="KE230" s="11">
        <v>6053.4440895130656</v>
      </c>
      <c r="KF230" s="11">
        <v>6064.326793927039</v>
      </c>
      <c r="KG230" s="11">
        <v>6068.5586665414248</v>
      </c>
      <c r="KH230" s="11">
        <v>6085.5181228056381</v>
      </c>
      <c r="KI230" s="11">
        <v>6087.5948742373248</v>
      </c>
      <c r="KJ230" s="11">
        <v>6109.7956480598132</v>
      </c>
      <c r="KK230" s="11">
        <v>6113.1385015835158</v>
      </c>
      <c r="KL230" s="23"/>
      <c r="KM230" s="11">
        <f>SMALL(Tabela2[[#This Row],[1]:[285]],1)</f>
        <v>3.4674485505092889E-12</v>
      </c>
      <c r="KN230" s="11">
        <f>MATCH(Tabela2[[#This Row],[1° menor]],Tabela2[[#This Row],[1]:[285]],0)</f>
        <v>126</v>
      </c>
      <c r="KO23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0.49999994501903094</v>
      </c>
      <c r="KP230" s="11">
        <f>VLOOKUP(Tabela2[[#This Row],[Shape]],shape!A:D,4,0)+VLOOKUP(Tabela2[[#This Row],[Shape]]+1,shape!A:E,5,0)*Tabela2[[#This Row],[% avanc]]</f>
        <v>4172.1748845208303</v>
      </c>
      <c r="KQ230" s="15">
        <f>Tabela2[[#This Row],[8686,881807]]/Tabela2[[#Headers],[8686,881807]]</f>
        <v>0.48028452294111323</v>
      </c>
      <c r="KR230" s="11">
        <f>Tabela2[[#This Row],[8686,881807]]-KP229</f>
        <v>226.71755760923452</v>
      </c>
      <c r="KS230" s="11">
        <f>(Tabela2[[#This Row],[hora bus]]-H229)*86400</f>
        <v>44.999999832361937</v>
      </c>
      <c r="KT230" s="11">
        <f>Tabela2[[#This Row],[desloc]]/Tabela2[[#This Row],[seconds]]</f>
        <v>5.0381679656405165</v>
      </c>
      <c r="KU230" s="11">
        <f>Tabela2[[#This Row],[spd m/s]]*3.6</f>
        <v>18.137404676305859</v>
      </c>
      <c r="KV230" s="23"/>
      <c r="KW230" s="22">
        <f t="shared" si="54"/>
        <v>0</v>
      </c>
      <c r="KX230" s="23">
        <f t="shared" si="55"/>
        <v>0</v>
      </c>
      <c r="KY230" s="23">
        <f t="shared" si="56"/>
        <v>0</v>
      </c>
      <c r="KZ230" s="23">
        <f t="shared" si="57"/>
        <v>0</v>
      </c>
      <c r="LA230" s="23">
        <f t="shared" si="58"/>
        <v>0</v>
      </c>
      <c r="LB230" s="23">
        <f t="shared" si="59"/>
        <v>0</v>
      </c>
      <c r="LC230" s="23">
        <f t="shared" si="60"/>
        <v>0</v>
      </c>
      <c r="LD230" s="23">
        <f t="shared" si="61"/>
        <v>0</v>
      </c>
      <c r="LE230" s="23">
        <f t="shared" si="62"/>
        <v>4172.1748845208303</v>
      </c>
      <c r="LF230" s="22">
        <f t="shared" si="71"/>
        <v>0</v>
      </c>
      <c r="LG230" s="23">
        <f t="shared" si="63"/>
        <v>0</v>
      </c>
      <c r="LH230" s="23">
        <f t="shared" si="64"/>
        <v>0</v>
      </c>
      <c r="LI230" s="23">
        <f t="shared" si="65"/>
        <v>4172.1748845208303</v>
      </c>
      <c r="LJ230" s="23">
        <f t="shared" si="66"/>
        <v>8581.6037309236508</v>
      </c>
      <c r="LK230" s="23">
        <f t="shared" si="67"/>
        <v>0</v>
      </c>
      <c r="LL230" s="23">
        <f t="shared" si="68"/>
        <v>19</v>
      </c>
      <c r="LM230" s="23">
        <f t="shared" si="69"/>
        <v>0</v>
      </c>
      <c r="LN230" s="23">
        <f t="shared" si="70"/>
        <v>0</v>
      </c>
    </row>
    <row r="231" spans="1:326" x14ac:dyDescent="0.25">
      <c r="A231" s="22">
        <v>327</v>
      </c>
      <c r="B231" s="22">
        <v>1</v>
      </c>
      <c r="C231" s="23" t="s">
        <v>1640</v>
      </c>
      <c r="D231" s="22">
        <v>332</v>
      </c>
      <c r="E231" s="24">
        <v>0.98958333333333337</v>
      </c>
      <c r="F231" s="23" t="s">
        <v>721</v>
      </c>
      <c r="G231" s="23" t="b">
        <v>1</v>
      </c>
      <c r="H231" s="25">
        <v>43538.989745370367</v>
      </c>
      <c r="I231" s="26" t="s">
        <v>370</v>
      </c>
      <c r="J231" s="23" t="s">
        <v>371</v>
      </c>
      <c r="K231" s="11">
        <f>IF(AND(Tabela2[[#This Row],[hora bus]]=H230,Tabela2[[#This Row],[lat bus]]=I230,Tabela2[[#This Row],[lon bus]]=J230),1,0)</f>
        <v>0</v>
      </c>
      <c r="L231" s="23"/>
      <c r="M231" s="11">
        <v>504</v>
      </c>
      <c r="N231" s="11">
        <v>7196.6750680328259</v>
      </c>
      <c r="O231" s="11">
        <v>7189.8710755935945</v>
      </c>
      <c r="P231" s="11">
        <v>7180.3774364057144</v>
      </c>
      <c r="Q231" s="11">
        <v>7122.0257132518145</v>
      </c>
      <c r="R231" s="11">
        <v>7036.3403706698628</v>
      </c>
      <c r="S231" s="11">
        <v>7016.6372203549372</v>
      </c>
      <c r="T231" s="11">
        <v>6996.8786262375133</v>
      </c>
      <c r="U231" s="11">
        <v>6984.9079725306856</v>
      </c>
      <c r="V231" s="11">
        <v>6968.3437800139445</v>
      </c>
      <c r="W231" s="11">
        <v>6956.244231900886</v>
      </c>
      <c r="X231" s="11">
        <v>6945.5020566088024</v>
      </c>
      <c r="Y231" s="11">
        <v>6921.8622914007838</v>
      </c>
      <c r="Z231" s="11">
        <v>6906.9341967438932</v>
      </c>
      <c r="AA231" s="11">
        <v>6884.7706471927077</v>
      </c>
      <c r="AB231" s="11">
        <v>6874.5470749500209</v>
      </c>
      <c r="AC231" s="11">
        <v>6858.4585931113679</v>
      </c>
      <c r="AD231" s="11">
        <v>6833.578770806761</v>
      </c>
      <c r="AE231" s="11">
        <v>6823.4606720684251</v>
      </c>
      <c r="AF231" s="11">
        <v>6755.2407774494832</v>
      </c>
      <c r="AG231" s="11">
        <v>6723.9885995198492</v>
      </c>
      <c r="AH231" s="11">
        <v>6695.6964265992801</v>
      </c>
      <c r="AI231" s="11">
        <v>6672.2915919058505</v>
      </c>
      <c r="AJ231" s="11">
        <v>6651.3045691898578</v>
      </c>
      <c r="AK231" s="11">
        <v>6636.2655569623503</v>
      </c>
      <c r="AL231" s="11">
        <v>6610.2073944543445</v>
      </c>
      <c r="AM231" s="11">
        <v>6599.4433963060455</v>
      </c>
      <c r="AN231" s="11">
        <v>6586.8520170331849</v>
      </c>
      <c r="AO231" s="11">
        <v>6578.5777098593699</v>
      </c>
      <c r="AP231" s="11">
        <v>6577.5115701798086</v>
      </c>
      <c r="AQ231" s="11">
        <v>6584.101754219856</v>
      </c>
      <c r="AR231" s="11">
        <v>6584.3026080076479</v>
      </c>
      <c r="AS231" s="11">
        <v>6580.5273043046463</v>
      </c>
      <c r="AT231" s="11">
        <v>6589.0678230704225</v>
      </c>
      <c r="AU231" s="11">
        <v>6594.9121205684069</v>
      </c>
      <c r="AV231" s="11">
        <v>6588.7831924820866</v>
      </c>
      <c r="AW231" s="11">
        <v>6588.4054390579622</v>
      </c>
      <c r="AX231" s="11">
        <v>6590.3300834415404</v>
      </c>
      <c r="AY231" s="11">
        <v>6583.0527359425278</v>
      </c>
      <c r="AZ231" s="11">
        <v>6567.1071547184192</v>
      </c>
      <c r="BA231" s="11">
        <v>6543.0038447266079</v>
      </c>
      <c r="BB231" s="11">
        <v>6498.0317072278403</v>
      </c>
      <c r="BC231" s="11">
        <v>6426.1508164523175</v>
      </c>
      <c r="BD231" s="11">
        <v>6359.4182936056686</v>
      </c>
      <c r="BE231" s="11">
        <v>6339.7230020446068</v>
      </c>
      <c r="BF231" s="11">
        <v>6318.6504385718436</v>
      </c>
      <c r="BG231" s="11">
        <v>6284.2879771865491</v>
      </c>
      <c r="BH231" s="11">
        <v>6272.2707875292617</v>
      </c>
      <c r="BI231" s="11">
        <v>6256.7412946763525</v>
      </c>
      <c r="BJ231" s="11">
        <v>6232.0238620319597</v>
      </c>
      <c r="BK231" s="11">
        <v>6159.5047243209638</v>
      </c>
      <c r="BL231" s="11">
        <v>5927.0554681794329</v>
      </c>
      <c r="BM231" s="11">
        <v>5794.2183002356996</v>
      </c>
      <c r="BN231" s="11">
        <v>5767.8320487346928</v>
      </c>
      <c r="BO231" s="11">
        <v>5659.3299202472399</v>
      </c>
      <c r="BP231" s="11">
        <v>5652.5123467819849</v>
      </c>
      <c r="BQ231" s="11">
        <v>5564.1232280617442</v>
      </c>
      <c r="BR231" s="11">
        <v>5480.7033572658775</v>
      </c>
      <c r="BS231" s="11">
        <v>5450.6398529615244</v>
      </c>
      <c r="BT231" s="11">
        <v>5401.1932363900751</v>
      </c>
      <c r="BU231" s="11">
        <v>5341.7487849057461</v>
      </c>
      <c r="BV231" s="11">
        <v>5339.7873370829739</v>
      </c>
      <c r="BW231" s="11">
        <v>5190.5260535416555</v>
      </c>
      <c r="BX231" s="11">
        <v>5100.517749021853</v>
      </c>
      <c r="BY231" s="11">
        <v>4977.6676690857203</v>
      </c>
      <c r="BZ231" s="11">
        <v>4959.4628691857006</v>
      </c>
      <c r="CA231" s="11">
        <v>4920.0291583669705</v>
      </c>
      <c r="CB231" s="11">
        <v>4857.8173110651896</v>
      </c>
      <c r="CC231" s="11">
        <v>4737.3020108266719</v>
      </c>
      <c r="CD231" s="11">
        <v>4643.0732374997624</v>
      </c>
      <c r="CE231" s="11">
        <v>4549.798514259508</v>
      </c>
      <c r="CF231" s="11">
        <v>4466.0348657374952</v>
      </c>
      <c r="CG231" s="11">
        <v>4271.752422004356</v>
      </c>
      <c r="CH231" s="11">
        <v>4194.4656817602427</v>
      </c>
      <c r="CI231" s="11">
        <v>4003.0518577085199</v>
      </c>
      <c r="CJ231" s="11">
        <v>3928.6294206631983</v>
      </c>
      <c r="CK231" s="11">
        <v>3838.5718619692884</v>
      </c>
      <c r="CL231" s="11">
        <v>3810.6250950501535</v>
      </c>
      <c r="CM231" s="11">
        <v>3762.3603917448509</v>
      </c>
      <c r="CN231" s="11">
        <v>3703.6126789232144</v>
      </c>
      <c r="CO231" s="11">
        <v>3621.9561173509728</v>
      </c>
      <c r="CP231" s="11">
        <v>3569.309121740479</v>
      </c>
      <c r="CQ231" s="11">
        <v>3373.6520979103075</v>
      </c>
      <c r="CR231" s="11">
        <v>3196.7560388622937</v>
      </c>
      <c r="CS231" s="11">
        <v>3123.2625343056216</v>
      </c>
      <c r="CT231" s="11">
        <v>3095.1614157652252</v>
      </c>
      <c r="CU231" s="11">
        <v>3053.7767156663372</v>
      </c>
      <c r="CV231" s="11">
        <v>2955.787767263057</v>
      </c>
      <c r="CW231" s="11">
        <v>2828.8331978107576</v>
      </c>
      <c r="CX231" s="11">
        <v>2768.1883060953032</v>
      </c>
      <c r="CY231" s="11">
        <v>2711.2869018013716</v>
      </c>
      <c r="CZ231" s="11">
        <v>2659.8115937601169</v>
      </c>
      <c r="DA231" s="11">
        <v>2607.2317679354151</v>
      </c>
      <c r="DB231" s="11">
        <v>2550.6488747085086</v>
      </c>
      <c r="DC231" s="11">
        <v>2458.8456467915648</v>
      </c>
      <c r="DD231" s="11">
        <v>2449.4426075395536</v>
      </c>
      <c r="DE231" s="11">
        <v>2418.9870195249955</v>
      </c>
      <c r="DF231" s="11">
        <v>2405.4266370369978</v>
      </c>
      <c r="DG231" s="11">
        <v>2354.6704831295533</v>
      </c>
      <c r="DH231" s="11">
        <v>2316.666359173641</v>
      </c>
      <c r="DI231" s="11">
        <v>2273.4529911706381</v>
      </c>
      <c r="DJ231" s="11">
        <v>2200.4139295298937</v>
      </c>
      <c r="DK231" s="11">
        <v>1886.0370269132725</v>
      </c>
      <c r="DL231" s="11">
        <v>1828.3556878552629</v>
      </c>
      <c r="DM231" s="11">
        <v>1772.9633044983518</v>
      </c>
      <c r="DN231" s="11">
        <v>1701.7445023014486</v>
      </c>
      <c r="DO231" s="11">
        <v>1682.056811877256</v>
      </c>
      <c r="DP231" s="11">
        <v>1617.1607845163592</v>
      </c>
      <c r="DQ231" s="11">
        <v>1618.336716504125</v>
      </c>
      <c r="DR231" s="11">
        <v>1611.0784371682848</v>
      </c>
      <c r="DS231" s="11">
        <v>1600.9627673316747</v>
      </c>
      <c r="DT231" s="11">
        <v>1584.3388442467408</v>
      </c>
      <c r="DU231" s="11">
        <v>1573.8612828079233</v>
      </c>
      <c r="DV231" s="11">
        <v>1562.822550709215</v>
      </c>
      <c r="DW231" s="11">
        <v>1556.4445338952605</v>
      </c>
      <c r="DX231" s="11">
        <v>1429.7810935787156</v>
      </c>
      <c r="DY231" s="11">
        <v>1447.2950859093623</v>
      </c>
      <c r="DZ231" s="11">
        <v>1419.3062681206075</v>
      </c>
      <c r="EA231" s="11">
        <v>1302.1233773496974</v>
      </c>
      <c r="EB231" s="11">
        <v>1281.6573780153169</v>
      </c>
      <c r="EC231" s="11">
        <v>1105.1971591343811</v>
      </c>
      <c r="ED231" s="11">
        <v>1039.5460091318935</v>
      </c>
      <c r="EE231" s="11">
        <v>804.00987330672831</v>
      </c>
      <c r="EF231" s="11">
        <v>618.14697484070427</v>
      </c>
      <c r="EG231" s="11">
        <v>460.49205686179783</v>
      </c>
      <c r="EH231" s="11">
        <v>339.83665496906247</v>
      </c>
      <c r="EI231" s="11">
        <v>276.50833794247166</v>
      </c>
      <c r="EJ231" s="11">
        <v>223.08961681176427</v>
      </c>
      <c r="EK231" s="11">
        <v>141.00756917033954</v>
      </c>
      <c r="EL231" s="11">
        <v>129.52813248302508</v>
      </c>
      <c r="EM231" s="11">
        <v>43.99877537756781</v>
      </c>
      <c r="EN231" s="11">
        <v>7.9580786405131221E-12</v>
      </c>
      <c r="EO231" s="11">
        <v>45.012303478112045</v>
      </c>
      <c r="EP231" s="11">
        <v>90.045739579613809</v>
      </c>
      <c r="EQ231" s="11">
        <v>230.54304206376634</v>
      </c>
      <c r="ER231" s="11">
        <v>306.62974610682045</v>
      </c>
      <c r="ES231" s="11">
        <v>445.07604930688649</v>
      </c>
      <c r="ET231" s="11">
        <v>510.13522952478831</v>
      </c>
      <c r="EU231" s="11">
        <v>587.00161692023448</v>
      </c>
      <c r="EV231" s="11">
        <v>651.21544024184038</v>
      </c>
      <c r="EW231" s="11">
        <v>723.35118610930499</v>
      </c>
      <c r="EX231" s="11">
        <v>973.58447943128044</v>
      </c>
      <c r="EY231" s="11">
        <v>1057.3126010063281</v>
      </c>
      <c r="EZ231" s="11">
        <v>1230.6372346960075</v>
      </c>
      <c r="FA231" s="11">
        <v>1397.6876960211964</v>
      </c>
      <c r="FB231" s="11">
        <v>1479.9408290418648</v>
      </c>
      <c r="FC231" s="11">
        <v>1520.8857544760608</v>
      </c>
      <c r="FD231" s="11">
        <v>1574.5796795268557</v>
      </c>
      <c r="FE231" s="11">
        <v>1696.9187641480612</v>
      </c>
      <c r="FF231" s="11">
        <v>1868.5890653589624</v>
      </c>
      <c r="FG231" s="11">
        <v>1893.1241836524223</v>
      </c>
      <c r="FH231" s="11">
        <v>1936.4988414121226</v>
      </c>
      <c r="FI231" s="11">
        <v>2017.5414580481299</v>
      </c>
      <c r="FJ231" s="11">
        <v>2062.716555188224</v>
      </c>
      <c r="FK231" s="11">
        <v>2080.9050978926202</v>
      </c>
      <c r="FL231" s="11">
        <v>2096.7727686952626</v>
      </c>
      <c r="FM231" s="11">
        <v>2103.7211496459208</v>
      </c>
      <c r="FN231" s="11">
        <v>2138.1604087969063</v>
      </c>
      <c r="FO231" s="11">
        <v>2160.4927650082946</v>
      </c>
      <c r="FP231" s="11">
        <v>2185.9074827978325</v>
      </c>
      <c r="FQ231" s="11">
        <v>2212.3001685755357</v>
      </c>
      <c r="FR231" s="11">
        <v>2224.4924971155169</v>
      </c>
      <c r="FS231" s="11">
        <v>2270.262138293404</v>
      </c>
      <c r="FT231" s="11">
        <v>2342.7025633211838</v>
      </c>
      <c r="FU231" s="11">
        <v>2445.0038986991144</v>
      </c>
      <c r="FV231" s="11">
        <v>2582.1419787473396</v>
      </c>
      <c r="FW231" s="11">
        <v>2624.6301742755509</v>
      </c>
      <c r="FX231" s="11">
        <v>2641.5936113882472</v>
      </c>
      <c r="FY231" s="11">
        <v>2661.2274427738016</v>
      </c>
      <c r="FZ231" s="11">
        <v>2678.4128834740259</v>
      </c>
      <c r="GA231" s="11">
        <v>2705.9239681667686</v>
      </c>
      <c r="GB231" s="11">
        <v>2727.6596055854502</v>
      </c>
      <c r="GC231" s="11">
        <v>2758.8892192976086</v>
      </c>
      <c r="GD231" s="11">
        <v>2792.9539805170621</v>
      </c>
      <c r="GE231" s="11">
        <v>2817.7584765657057</v>
      </c>
      <c r="GF231" s="11">
        <v>2838.418457055724</v>
      </c>
      <c r="GG231" s="11">
        <v>2851.2315949678541</v>
      </c>
      <c r="GH231" s="11">
        <v>2864.0386840405113</v>
      </c>
      <c r="GI231" s="11">
        <v>2867.0641756015521</v>
      </c>
      <c r="GJ231" s="11">
        <v>2875.6856568065355</v>
      </c>
      <c r="GK231" s="11">
        <v>2879.2290394184479</v>
      </c>
      <c r="GL231" s="11">
        <v>2893.1193546793388</v>
      </c>
      <c r="GM231" s="11">
        <v>2877.2208545733029</v>
      </c>
      <c r="GN231" s="11">
        <v>2885.0613268406191</v>
      </c>
      <c r="GO231" s="11">
        <v>2891.7326006884532</v>
      </c>
      <c r="GP231" s="11">
        <v>2900.7531310683753</v>
      </c>
      <c r="GQ231" s="11">
        <v>2957.5722166378991</v>
      </c>
      <c r="GR231" s="11">
        <v>3076.5427004678318</v>
      </c>
      <c r="GS231" s="11">
        <v>3226.4486063613326</v>
      </c>
      <c r="GT231" s="11">
        <v>3290.8107228751555</v>
      </c>
      <c r="GU231" s="11">
        <v>3310.2230128760834</v>
      </c>
      <c r="GV231" s="11">
        <v>3335.5856461983658</v>
      </c>
      <c r="GW231" s="11">
        <v>3362.3154318496545</v>
      </c>
      <c r="GX231" s="11">
        <v>3389.6877850804417</v>
      </c>
      <c r="GY231" s="11">
        <v>3405.9444019734965</v>
      </c>
      <c r="GZ231" s="11">
        <v>3546.7279010109514</v>
      </c>
      <c r="HA231" s="11">
        <v>3566.9690375540422</v>
      </c>
      <c r="HB231" s="11">
        <v>3582.3091671183984</v>
      </c>
      <c r="HC231" s="11">
        <v>3598.5944701968565</v>
      </c>
      <c r="HD231" s="11">
        <v>3610.6259977066234</v>
      </c>
      <c r="HE231" s="11">
        <v>3618.3068065329967</v>
      </c>
      <c r="HF231" s="11">
        <v>3610.5179451959589</v>
      </c>
      <c r="HG231" s="11">
        <v>3658.5031139041575</v>
      </c>
      <c r="HH231" s="11">
        <v>3667.163001307521</v>
      </c>
      <c r="HI231" s="11">
        <v>3696.3842529631611</v>
      </c>
      <c r="HJ231" s="11">
        <v>3706.7023016285766</v>
      </c>
      <c r="HK231" s="11">
        <v>3698.7207681385689</v>
      </c>
      <c r="HL231" s="11">
        <v>3692.6643453438064</v>
      </c>
      <c r="HM231" s="11">
        <v>3649.2726273194367</v>
      </c>
      <c r="HN231" s="11">
        <v>3593.8940285174513</v>
      </c>
      <c r="HO231" s="11">
        <v>3556.5953227390619</v>
      </c>
      <c r="HP231" s="11">
        <v>3577.2209270506287</v>
      </c>
      <c r="HQ231" s="11">
        <v>3569.4145372768958</v>
      </c>
      <c r="HR231" s="11">
        <v>3484.9876362653922</v>
      </c>
      <c r="HS231" s="11">
        <v>3503.4613839150252</v>
      </c>
      <c r="HT231" s="11">
        <v>3513.7142013751632</v>
      </c>
      <c r="HU231" s="11">
        <v>3480.8355963511099</v>
      </c>
      <c r="HV231" s="11">
        <v>3490.1957791357922</v>
      </c>
      <c r="HW231" s="11">
        <v>3501.3941105612093</v>
      </c>
      <c r="HX231" s="11">
        <v>3516.9503873052381</v>
      </c>
      <c r="HY231" s="11">
        <v>3535.7310616545765</v>
      </c>
      <c r="HZ231" s="11">
        <v>3561.6533577815444</v>
      </c>
      <c r="IA231" s="11">
        <v>3693.6090387951999</v>
      </c>
      <c r="IB231" s="11">
        <v>3830.4522570254012</v>
      </c>
      <c r="IC231" s="11">
        <v>3879.2018009780459</v>
      </c>
      <c r="ID231" s="11">
        <v>3928.1504506664673</v>
      </c>
      <c r="IE231" s="11">
        <v>3972.5372315777831</v>
      </c>
      <c r="IF231" s="11">
        <v>4019.8568178742325</v>
      </c>
      <c r="IG231" s="11">
        <v>4144.2294489816077</v>
      </c>
      <c r="IH231" s="11">
        <v>4177.9155558949751</v>
      </c>
      <c r="II231" s="11">
        <v>4221.4416864583445</v>
      </c>
      <c r="IJ231" s="11">
        <v>4259.2234087879533</v>
      </c>
      <c r="IK231" s="11">
        <v>4310.3284001166603</v>
      </c>
      <c r="IL231" s="11">
        <v>4348.5326425973089</v>
      </c>
      <c r="IM231" s="11">
        <v>4390.645437885697</v>
      </c>
      <c r="IN231" s="11">
        <v>4453.355701375127</v>
      </c>
      <c r="IO231" s="11">
        <v>4590.6307629233042</v>
      </c>
      <c r="IP231" s="11">
        <v>4623.2716647498364</v>
      </c>
      <c r="IQ231" s="11">
        <v>4624.6894453422246</v>
      </c>
      <c r="IR231" s="11">
        <v>4679.7169022114567</v>
      </c>
      <c r="IS231" s="11">
        <v>4748.0796571630563</v>
      </c>
      <c r="IT231" s="11">
        <v>4788.0038174689998</v>
      </c>
      <c r="IU231" s="11">
        <v>4811.2160006091981</v>
      </c>
      <c r="IV231" s="11">
        <v>4828.8204603107224</v>
      </c>
      <c r="IW231" s="11">
        <v>4834.9213156374681</v>
      </c>
      <c r="IX231" s="11">
        <v>4845.5908909070258</v>
      </c>
      <c r="IY231" s="11">
        <v>4866.8119242648227</v>
      </c>
      <c r="IZ231" s="11">
        <v>4907.810609681811</v>
      </c>
      <c r="JA231" s="11">
        <v>4958.0908969829752</v>
      </c>
      <c r="JB231" s="11">
        <v>5049.9305176123444</v>
      </c>
      <c r="JC231" s="11">
        <v>5157.0654908696142</v>
      </c>
      <c r="JD231" s="11">
        <v>5234.910002065958</v>
      </c>
      <c r="JE231" s="11">
        <v>5252.1005423083943</v>
      </c>
      <c r="JF231" s="11">
        <v>5264.0440356887384</v>
      </c>
      <c r="JG231" s="11">
        <v>5249.6673708254002</v>
      </c>
      <c r="JH231" s="11">
        <v>5332.1456764233326</v>
      </c>
      <c r="JI231" s="11">
        <v>5396.3926187881489</v>
      </c>
      <c r="JJ231" s="11">
        <v>5408.3825608666184</v>
      </c>
      <c r="JK231" s="11">
        <v>5387.0730479375898</v>
      </c>
      <c r="JL231" s="11">
        <v>5443.4500611241801</v>
      </c>
      <c r="JM231" s="11">
        <v>5443.5168365259833</v>
      </c>
      <c r="JN231" s="11">
        <v>5421.7442194998721</v>
      </c>
      <c r="JO231" s="11">
        <v>5580.7215765777364</v>
      </c>
      <c r="JP231" s="11">
        <v>5701.1998955187546</v>
      </c>
      <c r="JQ231" s="11">
        <v>5730.1427592159844</v>
      </c>
      <c r="JR231" s="11">
        <v>5773.350280697834</v>
      </c>
      <c r="JS231" s="11">
        <v>5773.7120462400871</v>
      </c>
      <c r="JT231" s="11">
        <v>5865.2995807077759</v>
      </c>
      <c r="JU231" s="11">
        <v>5913.18506581171</v>
      </c>
      <c r="JV231" s="11">
        <v>5889.9606219977059</v>
      </c>
      <c r="JW231" s="11">
        <v>5830.0189066457206</v>
      </c>
      <c r="JX231" s="11">
        <v>5822.3546273006132</v>
      </c>
      <c r="JY231" s="11">
        <v>5812.691892361192</v>
      </c>
      <c r="JZ231" s="11">
        <v>5797.8248035524139</v>
      </c>
      <c r="KA231" s="11">
        <v>5786.5335544551535</v>
      </c>
      <c r="KB231" s="11">
        <v>5778.6292770856589</v>
      </c>
      <c r="KC231" s="11">
        <v>5761.5846924589687</v>
      </c>
      <c r="KD231" s="11">
        <v>5745.6467181838261</v>
      </c>
      <c r="KE231" s="11">
        <v>5745.6615481084573</v>
      </c>
      <c r="KF231" s="11">
        <v>5756.5807376720823</v>
      </c>
      <c r="KG231" s="11">
        <v>5760.8606689028238</v>
      </c>
      <c r="KH231" s="11">
        <v>5777.8670127853593</v>
      </c>
      <c r="KI231" s="11">
        <v>5780.0009211857605</v>
      </c>
      <c r="KJ231" s="11">
        <v>5802.2540565941918</v>
      </c>
      <c r="KK231" s="11">
        <v>5805.6157731677804</v>
      </c>
      <c r="KL231" s="23"/>
      <c r="KM231" s="11">
        <f>SMALL(Tabela2[[#This Row],[1]:[285]],1)</f>
        <v>7.9580786405131221E-12</v>
      </c>
      <c r="KN231" s="11">
        <f>MATCH(Tabela2[[#This Row],[1° menor]],Tabela2[[#This Row],[1]:[285]],0)</f>
        <v>131</v>
      </c>
      <c r="KO23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0.49999993814154869</v>
      </c>
      <c r="KP231" s="11">
        <f>VLOOKUP(Tabela2[[#This Row],[Shape]],shape!A:D,4,0)+VLOOKUP(Tabela2[[#This Row],[Shape]]+1,shape!A:E,5,0)*Tabela2[[#This Row],[% avanc]]</f>
        <v>4332.1979260142534</v>
      </c>
      <c r="KQ231" s="15">
        <f>Tabela2[[#This Row],[8686,881807]]/Tabela2[[#Headers],[8686,881807]]</f>
        <v>0.49870575222093078</v>
      </c>
      <c r="KR231" s="11">
        <f>Tabela2[[#This Row],[8686,881807]]-KP230</f>
        <v>160.02304149342308</v>
      </c>
      <c r="KS231" s="11">
        <f>(Tabela2[[#This Row],[hora bus]]-H230)*86400</f>
        <v>43.99999959859997</v>
      </c>
      <c r="KT231" s="11">
        <f>Tabela2[[#This Row],[desloc]]/Tabela2[[#This Row],[seconds]]</f>
        <v>3.63688733984704</v>
      </c>
      <c r="KU231" s="11">
        <f>Tabela2[[#This Row],[spd m/s]]*3.6</f>
        <v>13.092794423449345</v>
      </c>
      <c r="KV231" s="23"/>
      <c r="KW231" s="22">
        <f t="shared" si="54"/>
        <v>0</v>
      </c>
      <c r="KX231" s="23">
        <f t="shared" si="55"/>
        <v>0</v>
      </c>
      <c r="KY231" s="23">
        <f t="shared" si="56"/>
        <v>0</v>
      </c>
      <c r="KZ231" s="23">
        <f t="shared" si="57"/>
        <v>0</v>
      </c>
      <c r="LA231" s="23">
        <f t="shared" si="58"/>
        <v>0</v>
      </c>
      <c r="LB231" s="23">
        <f t="shared" si="59"/>
        <v>0</v>
      </c>
      <c r="LC231" s="23">
        <f t="shared" si="60"/>
        <v>0</v>
      </c>
      <c r="LD231" s="23">
        <f t="shared" si="61"/>
        <v>0</v>
      </c>
      <c r="LE231" s="23">
        <f t="shared" si="62"/>
        <v>4332.1979260142534</v>
      </c>
      <c r="LF231" s="22">
        <f t="shared" si="71"/>
        <v>0</v>
      </c>
      <c r="LG231" s="23">
        <f t="shared" si="63"/>
        <v>0</v>
      </c>
      <c r="LH231" s="23">
        <f t="shared" si="64"/>
        <v>0</v>
      </c>
      <c r="LI231" s="23">
        <f t="shared" si="65"/>
        <v>4332.1979260142534</v>
      </c>
      <c r="LJ231" s="23">
        <f t="shared" si="66"/>
        <v>8581.6037309236508</v>
      </c>
      <c r="LK231" s="23">
        <f t="shared" si="67"/>
        <v>0</v>
      </c>
      <c r="LL231" s="23">
        <f t="shared" si="68"/>
        <v>18</v>
      </c>
      <c r="LM231" s="23">
        <f t="shared" si="69"/>
        <v>0</v>
      </c>
      <c r="LN231" s="23">
        <f t="shared" si="70"/>
        <v>0</v>
      </c>
    </row>
    <row r="232" spans="1:326" x14ac:dyDescent="0.25">
      <c r="A232" s="22">
        <v>329</v>
      </c>
      <c r="B232" s="22">
        <v>1</v>
      </c>
      <c r="C232" s="23" t="s">
        <v>1642</v>
      </c>
      <c r="D232" s="22">
        <v>332</v>
      </c>
      <c r="E232" s="24">
        <v>0.99027777777777781</v>
      </c>
      <c r="F232" s="23" t="s">
        <v>721</v>
      </c>
      <c r="G232" s="23" t="b">
        <v>1</v>
      </c>
      <c r="H232" s="25">
        <v>43538.990416666667</v>
      </c>
      <c r="I232" s="26" t="s">
        <v>432</v>
      </c>
      <c r="J232" s="23" t="s">
        <v>433</v>
      </c>
      <c r="K232" s="11">
        <f>IF(AND(Tabela2[[#This Row],[hora bus]]=H231,Tabela2[[#This Row],[lat bus]]=I231,Tabela2[[#This Row],[lon bus]]=J231),1,0)</f>
        <v>0</v>
      </c>
      <c r="L232" s="23"/>
      <c r="M232" s="11">
        <v>506</v>
      </c>
      <c r="N232" s="11">
        <v>8013.6548756673546</v>
      </c>
      <c r="O232" s="11">
        <v>8006.864461436473</v>
      </c>
      <c r="P232" s="11">
        <v>7997.3852552098524</v>
      </c>
      <c r="Q232" s="11">
        <v>7939.0531038872323</v>
      </c>
      <c r="R232" s="11">
        <v>7853.355716368812</v>
      </c>
      <c r="S232" s="11">
        <v>7833.6264156198695</v>
      </c>
      <c r="T232" s="11">
        <v>7813.8683443493601</v>
      </c>
      <c r="U232" s="11">
        <v>7801.9051395247006</v>
      </c>
      <c r="V232" s="11">
        <v>7785.3549659688488</v>
      </c>
      <c r="W232" s="11">
        <v>7773.2744018280555</v>
      </c>
      <c r="X232" s="11">
        <v>7762.5503784121283</v>
      </c>
      <c r="Y232" s="11">
        <v>7738.9369400765763</v>
      </c>
      <c r="Z232" s="11">
        <v>7724.0375798340056</v>
      </c>
      <c r="AA232" s="11">
        <v>7701.8940936217959</v>
      </c>
      <c r="AB232" s="11">
        <v>7691.6820469401546</v>
      </c>
      <c r="AC232" s="11">
        <v>7675.599486172704</v>
      </c>
      <c r="AD232" s="11">
        <v>7650.7205719502826</v>
      </c>
      <c r="AE232" s="11">
        <v>7640.5995041375545</v>
      </c>
      <c r="AF232" s="11">
        <v>7572.3465203926344</v>
      </c>
      <c r="AG232" s="11">
        <v>7541.0385369094747</v>
      </c>
      <c r="AH232" s="11">
        <v>7512.7103069743171</v>
      </c>
      <c r="AI232" s="11">
        <v>7489.2822369972346</v>
      </c>
      <c r="AJ232" s="11">
        <v>7468.2758619122187</v>
      </c>
      <c r="AK232" s="11">
        <v>7453.2207953690913</v>
      </c>
      <c r="AL232" s="11">
        <v>7427.1435769788641</v>
      </c>
      <c r="AM232" s="11">
        <v>7416.35955977917</v>
      </c>
      <c r="AN232" s="11">
        <v>7403.738584902916</v>
      </c>
      <c r="AO232" s="11">
        <v>7395.4068218482498</v>
      </c>
      <c r="AP232" s="11">
        <v>7394.2630485052387</v>
      </c>
      <c r="AQ232" s="11">
        <v>7400.790897886438</v>
      </c>
      <c r="AR232" s="11">
        <v>7400.9461509723988</v>
      </c>
      <c r="AS232" s="11">
        <v>7397.0896495865045</v>
      </c>
      <c r="AT232" s="11">
        <v>7405.5376248235907</v>
      </c>
      <c r="AU232" s="11">
        <v>7411.3261251184349</v>
      </c>
      <c r="AV232" s="11">
        <v>7405.1064329582778</v>
      </c>
      <c r="AW232" s="11">
        <v>7404.5563692695614</v>
      </c>
      <c r="AX232" s="11">
        <v>7406.2866021048631</v>
      </c>
      <c r="AY232" s="11">
        <v>7398.8382435593439</v>
      </c>
      <c r="AZ232" s="11">
        <v>7382.7320950717358</v>
      </c>
      <c r="BA232" s="11">
        <v>7358.4603190885509</v>
      </c>
      <c r="BB232" s="11">
        <v>7313.2923283335995</v>
      </c>
      <c r="BC232" s="11">
        <v>7241.3035282596065</v>
      </c>
      <c r="BD232" s="11">
        <v>7174.5057435532117</v>
      </c>
      <c r="BE232" s="11">
        <v>7154.6833195425334</v>
      </c>
      <c r="BF232" s="11">
        <v>7133.4566316773453</v>
      </c>
      <c r="BG232" s="11">
        <v>7098.8303083080036</v>
      </c>
      <c r="BH232" s="11">
        <v>7086.5386258069611</v>
      </c>
      <c r="BI232" s="11">
        <v>7070.8158912094377</v>
      </c>
      <c r="BJ232" s="11">
        <v>7045.8869267025848</v>
      </c>
      <c r="BK232" s="11">
        <v>6972.9671843841707</v>
      </c>
      <c r="BL232" s="11">
        <v>6739.1097030045594</v>
      </c>
      <c r="BM232" s="11">
        <v>6604.1440839838579</v>
      </c>
      <c r="BN232" s="11">
        <v>6576.4264275278265</v>
      </c>
      <c r="BO232" s="11">
        <v>6466.7383869452851</v>
      </c>
      <c r="BP232" s="11">
        <v>6458.9000801069669</v>
      </c>
      <c r="BQ232" s="11">
        <v>6369.6429928414882</v>
      </c>
      <c r="BR232" s="11">
        <v>6284.8048484702886</v>
      </c>
      <c r="BS232" s="11">
        <v>6253.7948925480277</v>
      </c>
      <c r="BT232" s="11">
        <v>6203.9409459316057</v>
      </c>
      <c r="BU232" s="11">
        <v>6142.6933080124099</v>
      </c>
      <c r="BV232" s="11">
        <v>6137.3700135241461</v>
      </c>
      <c r="BW232" s="11">
        <v>5988.2021435510933</v>
      </c>
      <c r="BX232" s="11">
        <v>5901.0628467002944</v>
      </c>
      <c r="BY232" s="11">
        <v>5780.5204682620079</v>
      </c>
      <c r="BZ232" s="11">
        <v>5763.93916658542</v>
      </c>
      <c r="CA232" s="11">
        <v>5724.9646151675479</v>
      </c>
      <c r="CB232" s="11">
        <v>5662.9864443902106</v>
      </c>
      <c r="CC232" s="11">
        <v>5542.7450613256606</v>
      </c>
      <c r="CD232" s="11">
        <v>5448.7471906577503</v>
      </c>
      <c r="CE232" s="11">
        <v>5355.4680255458661</v>
      </c>
      <c r="CF232" s="11">
        <v>5271.5324729287968</v>
      </c>
      <c r="CG232" s="11">
        <v>5076.9563991536443</v>
      </c>
      <c r="CH232" s="11">
        <v>4999.408620678747</v>
      </c>
      <c r="CI232" s="11">
        <v>4807.6976682936047</v>
      </c>
      <c r="CJ232" s="11">
        <v>4732.9249484843576</v>
      </c>
      <c r="CK232" s="11">
        <v>4642.7259210767534</v>
      </c>
      <c r="CL232" s="11">
        <v>4614.7103218150278</v>
      </c>
      <c r="CM232" s="11">
        <v>4566.3192286109579</v>
      </c>
      <c r="CN232" s="11">
        <v>4507.4177180748411</v>
      </c>
      <c r="CO232" s="11">
        <v>4425.6456157224411</v>
      </c>
      <c r="CP232" s="11">
        <v>4372.8406939288907</v>
      </c>
      <c r="CQ232" s="11">
        <v>4176.6749419514335</v>
      </c>
      <c r="CR232" s="11">
        <v>3998.9875093984097</v>
      </c>
      <c r="CS232" s="11">
        <v>3925.0220970441778</v>
      </c>
      <c r="CT232" s="11">
        <v>3896.8014196846425</v>
      </c>
      <c r="CU232" s="11">
        <v>3855.3384354296204</v>
      </c>
      <c r="CV232" s="11">
        <v>3757.0663849663833</v>
      </c>
      <c r="CW232" s="11">
        <v>3629.5722378541564</v>
      </c>
      <c r="CX232" s="11">
        <v>3568.4749001501023</v>
      </c>
      <c r="CY232" s="11">
        <v>3511.3275328848672</v>
      </c>
      <c r="CZ232" s="11">
        <v>3459.8775605531869</v>
      </c>
      <c r="DA232" s="11">
        <v>3407.6085994917535</v>
      </c>
      <c r="DB232" s="11">
        <v>3351.7653154979753</v>
      </c>
      <c r="DC232" s="11">
        <v>3261.4716634831907</v>
      </c>
      <c r="DD232" s="11">
        <v>3253.1545265446325</v>
      </c>
      <c r="DE232" s="11">
        <v>3223.1228742268199</v>
      </c>
      <c r="DF232" s="11">
        <v>3210.0813243076773</v>
      </c>
      <c r="DG232" s="11">
        <v>3160.3309337121941</v>
      </c>
      <c r="DH232" s="11">
        <v>3124.1117755983601</v>
      </c>
      <c r="DI232" s="11">
        <v>3082.8983789018876</v>
      </c>
      <c r="DJ232" s="11">
        <v>3009.5590396090015</v>
      </c>
      <c r="DK232" s="11">
        <v>2685.0686237296468</v>
      </c>
      <c r="DL232" s="11">
        <v>2614.0403420577063</v>
      </c>
      <c r="DM232" s="11">
        <v>2550.820619694392</v>
      </c>
      <c r="DN232" s="11">
        <v>2472.7122209307008</v>
      </c>
      <c r="DO232" s="11">
        <v>2447.662134873292</v>
      </c>
      <c r="DP232" s="11">
        <v>2376.4270002207104</v>
      </c>
      <c r="DQ232" s="11">
        <v>2372.240106498306</v>
      </c>
      <c r="DR232" s="11">
        <v>2363.6114096883348</v>
      </c>
      <c r="DS232" s="11">
        <v>2352.2595222207879</v>
      </c>
      <c r="DT232" s="11">
        <v>2335.4627892889084</v>
      </c>
      <c r="DU232" s="11">
        <v>2326.1755355250934</v>
      </c>
      <c r="DV232" s="11">
        <v>2316.9529708933765</v>
      </c>
      <c r="DW232" s="11">
        <v>2313.0617710818615</v>
      </c>
      <c r="DX232" s="11">
        <v>2199.0548037627427</v>
      </c>
      <c r="DY232" s="11">
        <v>2229.5310550523318</v>
      </c>
      <c r="DZ232" s="11">
        <v>2205.7219995081464</v>
      </c>
      <c r="EA232" s="11">
        <v>2086.443399990731</v>
      </c>
      <c r="EB232" s="11">
        <v>2060.5292124859416</v>
      </c>
      <c r="EC232" s="11">
        <v>1877.5289820695282</v>
      </c>
      <c r="ED232" s="11">
        <v>1803.0447427353213</v>
      </c>
      <c r="EE232" s="11">
        <v>1567.9854489037218</v>
      </c>
      <c r="EF232" s="11">
        <v>1389.1206467560855</v>
      </c>
      <c r="EG232" s="11">
        <v>1238.477499726054</v>
      </c>
      <c r="EH232" s="11">
        <v>1123.5458709028383</v>
      </c>
      <c r="EI232" s="11">
        <v>1062.2420987577307</v>
      </c>
      <c r="EJ232" s="11">
        <v>1005.7046519965087</v>
      </c>
      <c r="EK232" s="11">
        <v>930.32214235434753</v>
      </c>
      <c r="EL232" s="11">
        <v>929.6574587268334</v>
      </c>
      <c r="EM232" s="11">
        <v>852.42048867630876</v>
      </c>
      <c r="EN232" s="11">
        <v>772.03585582246887</v>
      </c>
      <c r="EO232" s="11">
        <v>728.01391525784402</v>
      </c>
      <c r="EP232" s="11">
        <v>586.95710193539298</v>
      </c>
      <c r="EQ232" s="11">
        <v>510.6283647555382</v>
      </c>
      <c r="ER232" s="11">
        <v>372.13480500915716</v>
      </c>
      <c r="ES232" s="11">
        <v>307.09533574148196</v>
      </c>
      <c r="ET232" s="11">
        <v>230.23051539889053</v>
      </c>
      <c r="EU232" s="11">
        <v>165.99751569855249</v>
      </c>
      <c r="EV232" s="11">
        <v>93.839589743850141</v>
      </c>
      <c r="EW232" s="11">
        <v>2.4215296434704214E-11</v>
      </c>
      <c r="EX232" s="11">
        <v>156.40329734436989</v>
      </c>
      <c r="EY232" s="11">
        <v>240.14114286952679</v>
      </c>
      <c r="EZ232" s="11">
        <v>413.47163089178764</v>
      </c>
      <c r="FA232" s="11">
        <v>580.51678509877297</v>
      </c>
      <c r="FB232" s="11">
        <v>662.79600622768294</v>
      </c>
      <c r="FC232" s="11">
        <v>703.83850222989804</v>
      </c>
      <c r="FD232" s="11">
        <v>757.83591513987483</v>
      </c>
      <c r="FE232" s="11">
        <v>880.91937876353984</v>
      </c>
      <c r="FF232" s="11">
        <v>1053.1578133722096</v>
      </c>
      <c r="FG232" s="11">
        <v>1077.8628549607188</v>
      </c>
      <c r="FH232" s="11">
        <v>1121.7248703385035</v>
      </c>
      <c r="FI232" s="11">
        <v>1203.0617809184948</v>
      </c>
      <c r="FJ232" s="11">
        <v>1248.0151606161585</v>
      </c>
      <c r="FK232" s="11">
        <v>1265.8964240586224</v>
      </c>
      <c r="FL232" s="11">
        <v>1281.4581468510382</v>
      </c>
      <c r="FM232" s="11">
        <v>1287.8202393640529</v>
      </c>
      <c r="FN232" s="11">
        <v>1321.6475510988371</v>
      </c>
      <c r="FO232" s="11">
        <v>1343.7043426131802</v>
      </c>
      <c r="FP232" s="11">
        <v>1368.9364388510389</v>
      </c>
      <c r="FQ232" s="11">
        <v>1395.2332566245736</v>
      </c>
      <c r="FR232" s="11">
        <v>1407.3539145730906</v>
      </c>
      <c r="FS232" s="11">
        <v>1453.0732826527872</v>
      </c>
      <c r="FT232" s="11">
        <v>1525.5095914839103</v>
      </c>
      <c r="FU232" s="11">
        <v>1627.882472779389</v>
      </c>
      <c r="FV232" s="11">
        <v>1765.2811610663189</v>
      </c>
      <c r="FW232" s="11">
        <v>1808.1441596261034</v>
      </c>
      <c r="FX232" s="11">
        <v>1825.5222798597188</v>
      </c>
      <c r="FY232" s="11">
        <v>1845.5754713596252</v>
      </c>
      <c r="FZ232" s="11">
        <v>1863.1473522701122</v>
      </c>
      <c r="GA232" s="11">
        <v>1890.9470802159246</v>
      </c>
      <c r="GB232" s="11">
        <v>1912.8617061258715</v>
      </c>
      <c r="GC232" s="11">
        <v>1944.1725544087822</v>
      </c>
      <c r="GD232" s="11">
        <v>1978.2330189171978</v>
      </c>
      <c r="GE232" s="11">
        <v>2003.0274199544376</v>
      </c>
      <c r="GF232" s="11">
        <v>2023.6773095524975</v>
      </c>
      <c r="GG232" s="11">
        <v>2036.5866738228663</v>
      </c>
      <c r="GH232" s="11">
        <v>2049.5293450252616</v>
      </c>
      <c r="GI232" s="11">
        <v>2052.7738453159109</v>
      </c>
      <c r="GJ232" s="11">
        <v>2061.8846089285844</v>
      </c>
      <c r="GK232" s="11">
        <v>2066.2088847843097</v>
      </c>
      <c r="GL232" s="11">
        <v>2080.6203696553002</v>
      </c>
      <c r="GM232" s="11">
        <v>2065.4394054382442</v>
      </c>
      <c r="GN232" s="11">
        <v>2074.4621129065031</v>
      </c>
      <c r="GO232" s="11">
        <v>2082.3326583372445</v>
      </c>
      <c r="GP232" s="11">
        <v>2093.683120902112</v>
      </c>
      <c r="GQ232" s="11">
        <v>2154.3538307244444</v>
      </c>
      <c r="GR232" s="11">
        <v>2277.902855745861</v>
      </c>
      <c r="GS232" s="11">
        <v>2431.2048579020079</v>
      </c>
      <c r="GT232" s="11">
        <v>2496.8934275110705</v>
      </c>
      <c r="GU232" s="11">
        <v>2516.7133248697673</v>
      </c>
      <c r="GV232" s="11">
        <v>2542.1332443047249</v>
      </c>
      <c r="GW232" s="11">
        <v>2568.66662628421</v>
      </c>
      <c r="GX232" s="11">
        <v>2595.6292336203869</v>
      </c>
      <c r="GY232" s="11">
        <v>2609.2825425057508</v>
      </c>
      <c r="GZ232" s="11">
        <v>2747.4098683290413</v>
      </c>
      <c r="HA232" s="11">
        <v>2767.1585199330457</v>
      </c>
      <c r="HB232" s="11">
        <v>2782.2552881690676</v>
      </c>
      <c r="HC232" s="11">
        <v>2798.4118401143819</v>
      </c>
      <c r="HD232" s="11">
        <v>2810.334069844329</v>
      </c>
      <c r="HE232" s="11">
        <v>2817.7676822067547</v>
      </c>
      <c r="HF232" s="11">
        <v>2813.0177754607489</v>
      </c>
      <c r="HG232" s="11">
        <v>2866.7193089004718</v>
      </c>
      <c r="HH232" s="11">
        <v>2880.7041927225932</v>
      </c>
      <c r="HI232" s="11">
        <v>2914.2837459020316</v>
      </c>
      <c r="HJ232" s="11">
        <v>2927.2246053765703</v>
      </c>
      <c r="HK232" s="11">
        <v>2922.1031627900347</v>
      </c>
      <c r="HL232" s="11">
        <v>2919.4170214861206</v>
      </c>
      <c r="HM232" s="11">
        <v>2881.0435002567492</v>
      </c>
      <c r="HN232" s="11">
        <v>2834.0840457703753</v>
      </c>
      <c r="HO232" s="11">
        <v>2806.9833654474105</v>
      </c>
      <c r="HP232" s="11">
        <v>2833.9804439233953</v>
      </c>
      <c r="HQ232" s="11">
        <v>2828.652708328344</v>
      </c>
      <c r="HR232" s="11">
        <v>2753.5646362579209</v>
      </c>
      <c r="HS232" s="11">
        <v>2783.2767300609853</v>
      </c>
      <c r="HT232" s="11">
        <v>2797.6952644309463</v>
      </c>
      <c r="HU232" s="11">
        <v>2770.0573814953227</v>
      </c>
      <c r="HV232" s="11">
        <v>2786.2975231868218</v>
      </c>
      <c r="HW232" s="11">
        <v>2802.2868901716993</v>
      </c>
      <c r="HX232" s="11">
        <v>2822.0763037882566</v>
      </c>
      <c r="HY232" s="11">
        <v>2845.4285156853011</v>
      </c>
      <c r="HZ232" s="11">
        <v>2880.0914564464665</v>
      </c>
      <c r="IA232" s="11">
        <v>3024.3689117479075</v>
      </c>
      <c r="IB232" s="11">
        <v>3169.2900219991857</v>
      </c>
      <c r="IC232" s="11">
        <v>3222.0700402849252</v>
      </c>
      <c r="ID232" s="11">
        <v>3274.8733076043573</v>
      </c>
      <c r="IE232" s="11">
        <v>3322.9499334619959</v>
      </c>
      <c r="IF232" s="11">
        <v>3376.1295624335053</v>
      </c>
      <c r="IG232" s="11">
        <v>3505.2329363567783</v>
      </c>
      <c r="IH232" s="11">
        <v>3540.3074450352901</v>
      </c>
      <c r="II232" s="11">
        <v>3584.82922742751</v>
      </c>
      <c r="IJ232" s="11">
        <v>3622.908833748877</v>
      </c>
      <c r="IK232" s="11">
        <v>3673.3690391240339</v>
      </c>
      <c r="IL232" s="11">
        <v>3710.5605124293197</v>
      </c>
      <c r="IM232" s="11">
        <v>3751.4252256471136</v>
      </c>
      <c r="IN232" s="11">
        <v>3811.8158734937683</v>
      </c>
      <c r="IO232" s="11">
        <v>3947.5433969375363</v>
      </c>
      <c r="IP232" s="11">
        <v>3980.1326285780679</v>
      </c>
      <c r="IQ232" s="11">
        <v>3981.7345995239757</v>
      </c>
      <c r="IR232" s="11">
        <v>4037.4510354417721</v>
      </c>
      <c r="IS232" s="11">
        <v>4106.5431958052122</v>
      </c>
      <c r="IT232" s="11">
        <v>4146.7434844098125</v>
      </c>
      <c r="IU232" s="11">
        <v>4170.0839718170337</v>
      </c>
      <c r="IV232" s="11">
        <v>4187.7847152810509</v>
      </c>
      <c r="IW232" s="11">
        <v>4193.9135147166035</v>
      </c>
      <c r="IX232" s="11">
        <v>4204.5345394158685</v>
      </c>
      <c r="IY232" s="11">
        <v>4225.5426082530066</v>
      </c>
      <c r="IZ232" s="11">
        <v>4266.2411727780463</v>
      </c>
      <c r="JA232" s="11">
        <v>4316.0022225232105</v>
      </c>
      <c r="JB232" s="11">
        <v>4406.5575785384653</v>
      </c>
      <c r="JC232" s="11">
        <v>4511.3155754098934</v>
      </c>
      <c r="JD232" s="11">
        <v>4586.99149163526</v>
      </c>
      <c r="JE232" s="11">
        <v>4602.823327227532</v>
      </c>
      <c r="JF232" s="11">
        <v>4613.3990118680185</v>
      </c>
      <c r="JG232" s="11">
        <v>4592.8493679786661</v>
      </c>
      <c r="JH232" s="11">
        <v>4673.7164175515754</v>
      </c>
      <c r="JI232" s="11">
        <v>4742.6360301744808</v>
      </c>
      <c r="JJ232" s="11">
        <v>4755.6140030810084</v>
      </c>
      <c r="JK232" s="11">
        <v>4738.0223075100093</v>
      </c>
      <c r="JL232" s="11">
        <v>4798.1581604490366</v>
      </c>
      <c r="JM232" s="11">
        <v>4799.2759184740426</v>
      </c>
      <c r="JN232" s="11">
        <v>4786.3986993619937</v>
      </c>
      <c r="JO232" s="11">
        <v>4958.7774013844091</v>
      </c>
      <c r="JP232" s="11">
        <v>5085.8611336300146</v>
      </c>
      <c r="JQ232" s="11">
        <v>5118.1020733700525</v>
      </c>
      <c r="JR232" s="11">
        <v>5159.2769490539749</v>
      </c>
      <c r="JS232" s="11">
        <v>5147.6064281620593</v>
      </c>
      <c r="JT232" s="11">
        <v>5226.8530840242747</v>
      </c>
      <c r="JU232" s="11">
        <v>5270.7880627704571</v>
      </c>
      <c r="JV232" s="11">
        <v>5248.4950654669301</v>
      </c>
      <c r="JW232" s="11">
        <v>5186.4877795378652</v>
      </c>
      <c r="JX232" s="11">
        <v>5175.332366087121</v>
      </c>
      <c r="JY232" s="11">
        <v>5164.1207674554953</v>
      </c>
      <c r="JZ232" s="11">
        <v>5147.8645620036596</v>
      </c>
      <c r="KA232" s="11">
        <v>5135.1856147254302</v>
      </c>
      <c r="KB232" s="11">
        <v>5126.2009279385575</v>
      </c>
      <c r="KC232" s="11">
        <v>5107.8657683122756</v>
      </c>
      <c r="KD232" s="11">
        <v>5091.8314178271812</v>
      </c>
      <c r="KE232" s="11">
        <v>5093.1215247012269</v>
      </c>
      <c r="KF232" s="11">
        <v>5104.9301036070374</v>
      </c>
      <c r="KG232" s="11">
        <v>5110.3431760896929</v>
      </c>
      <c r="KH232" s="11">
        <v>5128.4374458053535</v>
      </c>
      <c r="KI232" s="11">
        <v>5131.8435715626138</v>
      </c>
      <c r="KJ232" s="11">
        <v>5155.2487388969421</v>
      </c>
      <c r="KK232" s="11">
        <v>5159.0148311126313</v>
      </c>
      <c r="KL232" s="23"/>
      <c r="KM232" s="11">
        <f>SMALL(Tabela2[[#This Row],[1]:[285]],1)</f>
        <v>2.4215296434704214E-11</v>
      </c>
      <c r="KN232" s="11">
        <f>MATCH(Tabela2[[#This Row],[1° menor]],Tabela2[[#This Row],[1]:[285]],0)</f>
        <v>140</v>
      </c>
      <c r="KO23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0.37499997716908096</v>
      </c>
      <c r="KP232" s="11">
        <f>VLOOKUP(Tabela2[[#This Row],[Shape]],shape!A:D,4,0)+VLOOKUP(Tabela2[[#This Row],[Shape]]+1,shape!A:E,5,0)*Tabela2[[#This Row],[% avanc]]</f>
        <v>4741.7992642757135</v>
      </c>
      <c r="KQ232" s="15">
        <f>Tabela2[[#This Row],[8686,881807]]/Tabela2[[#Headers],[8686,881807]]</f>
        <v>0.54585746296843951</v>
      </c>
      <c r="KR232" s="11">
        <f>Tabela2[[#This Row],[8686,881807]]-KP231</f>
        <v>409.60133826146011</v>
      </c>
      <c r="KS232" s="11">
        <f>(Tabela2[[#This Row],[hora bus]]-H231)*86400</f>
        <v>58.000000356696546</v>
      </c>
      <c r="KT232" s="11">
        <f>Tabela2[[#This Row],[desloc]]/Tabela2[[#This Row],[seconds]]</f>
        <v>7.0620919955592463</v>
      </c>
      <c r="KU232" s="11">
        <f>Tabela2[[#This Row],[spd m/s]]*3.6</f>
        <v>25.423531184013289</v>
      </c>
      <c r="KV232" s="23"/>
      <c r="KW232" s="22">
        <f t="shared" si="54"/>
        <v>0</v>
      </c>
      <c r="KX232" s="23">
        <f t="shared" si="55"/>
        <v>0</v>
      </c>
      <c r="KY232" s="23">
        <f t="shared" si="56"/>
        <v>0</v>
      </c>
      <c r="KZ232" s="23">
        <f t="shared" si="57"/>
        <v>0</v>
      </c>
      <c r="LA232" s="23">
        <f t="shared" si="58"/>
        <v>0</v>
      </c>
      <c r="LB232" s="23">
        <f t="shared" si="59"/>
        <v>0</v>
      </c>
      <c r="LC232" s="23">
        <f t="shared" si="60"/>
        <v>0</v>
      </c>
      <c r="LD232" s="23">
        <f t="shared" si="61"/>
        <v>0</v>
      </c>
      <c r="LE232" s="23">
        <f t="shared" si="62"/>
        <v>4741.7992642757135</v>
      </c>
      <c r="LF232" s="22">
        <f t="shared" si="71"/>
        <v>0</v>
      </c>
      <c r="LG232" s="23">
        <f t="shared" si="63"/>
        <v>0</v>
      </c>
      <c r="LH232" s="23">
        <f t="shared" si="64"/>
        <v>0</v>
      </c>
      <c r="LI232" s="23">
        <f t="shared" si="65"/>
        <v>4741.7992642757135</v>
      </c>
      <c r="LJ232" s="23">
        <f t="shared" si="66"/>
        <v>8581.6037309236508</v>
      </c>
      <c r="LK232" s="23">
        <f t="shared" si="67"/>
        <v>0</v>
      </c>
      <c r="LL232" s="23">
        <f t="shared" si="68"/>
        <v>17</v>
      </c>
      <c r="LM232" s="23">
        <f t="shared" si="69"/>
        <v>0</v>
      </c>
      <c r="LN232" s="23">
        <f t="shared" si="70"/>
        <v>0</v>
      </c>
    </row>
    <row r="233" spans="1:326" x14ac:dyDescent="0.25">
      <c r="A233" s="22">
        <v>330</v>
      </c>
      <c r="B233" s="22">
        <v>1</v>
      </c>
      <c r="C233" s="23" t="s">
        <v>1643</v>
      </c>
      <c r="D233" s="22">
        <v>332</v>
      </c>
      <c r="E233" s="24">
        <v>0.99027777777777781</v>
      </c>
      <c r="F233" s="23" t="s">
        <v>721</v>
      </c>
      <c r="G233" s="23" t="b">
        <v>1</v>
      </c>
      <c r="H233" s="25">
        <v>43538.990798611114</v>
      </c>
      <c r="I233" s="26" t="s">
        <v>298</v>
      </c>
      <c r="J233" s="23" t="s">
        <v>299</v>
      </c>
      <c r="K233" s="11">
        <f>IF(AND(Tabela2[[#This Row],[hora bus]]=H232,Tabela2[[#This Row],[lat bus]]=I232,Tabela2[[#This Row],[lon bus]]=J232),1,0)</f>
        <v>0</v>
      </c>
      <c r="L233" s="23"/>
      <c r="M233" s="11">
        <v>508</v>
      </c>
      <c r="N233" s="11">
        <v>8202.0831302322968</v>
      </c>
      <c r="O233" s="11">
        <v>8195.2971016143383</v>
      </c>
      <c r="P233" s="11">
        <v>8185.822623772513</v>
      </c>
      <c r="Q233" s="11">
        <v>8127.4970305277384</v>
      </c>
      <c r="R233" s="11">
        <v>8041.7957867801706</v>
      </c>
      <c r="S233" s="11">
        <v>8022.0579061048866</v>
      </c>
      <c r="T233" s="11">
        <v>8002.3000298890711</v>
      </c>
      <c r="U233" s="11">
        <v>7990.339256249812</v>
      </c>
      <c r="V233" s="11">
        <v>7973.7936940527316</v>
      </c>
      <c r="W233" s="11">
        <v>7961.7194609726903</v>
      </c>
      <c r="X233" s="11">
        <v>7951.0016247906224</v>
      </c>
      <c r="Y233" s="11">
        <v>7927.3975335379682</v>
      </c>
      <c r="Z233" s="11">
        <v>7912.5087795876252</v>
      </c>
      <c r="AA233" s="11">
        <v>7890.373194767637</v>
      </c>
      <c r="AB233" s="11">
        <v>7880.1658948851491</v>
      </c>
      <c r="AC233" s="11">
        <v>7864.0858980339963</v>
      </c>
      <c r="AD233" s="11">
        <v>7839.2073872319243</v>
      </c>
      <c r="AE233" s="11">
        <v>7829.0850291429497</v>
      </c>
      <c r="AF233" s="11">
        <v>7760.8192289154376</v>
      </c>
      <c r="AG233" s="11">
        <v>7729.4906767873581</v>
      </c>
      <c r="AH233" s="11">
        <v>7701.1502634802773</v>
      </c>
      <c r="AI233" s="11">
        <v>7677.7146719525081</v>
      </c>
      <c r="AJ233" s="11">
        <v>7656.7021646986223</v>
      </c>
      <c r="AK233" s="11">
        <v>7641.6420894254688</v>
      </c>
      <c r="AL233" s="11">
        <v>7615.5590194340675</v>
      </c>
      <c r="AM233" s="11">
        <v>7604.7689164923995</v>
      </c>
      <c r="AN233" s="11">
        <v>7592.1390960615499</v>
      </c>
      <c r="AO233" s="11">
        <v>7583.7905052406522</v>
      </c>
      <c r="AP233" s="11">
        <v>7582.6245544532312</v>
      </c>
      <c r="AQ233" s="11">
        <v>7589.1349429341162</v>
      </c>
      <c r="AR233" s="11">
        <v>7589.2776615379398</v>
      </c>
      <c r="AS233" s="11">
        <v>7585.3992263409573</v>
      </c>
      <c r="AT233" s="11">
        <v>7593.822500896059</v>
      </c>
      <c r="AU233" s="11">
        <v>7599.5963073634175</v>
      </c>
      <c r="AV233" s="11">
        <v>7593.3530793916025</v>
      </c>
      <c r="AW233" s="11">
        <v>7592.7589732747219</v>
      </c>
      <c r="AX233" s="11">
        <v>7594.4403474489573</v>
      </c>
      <c r="AY233" s="11">
        <v>7586.9496990484313</v>
      </c>
      <c r="AZ233" s="11">
        <v>7570.8043806577107</v>
      </c>
      <c r="BA233" s="11">
        <v>7546.4919588024022</v>
      </c>
      <c r="BB233" s="11">
        <v>7501.2773112636014</v>
      </c>
      <c r="BC233" s="11">
        <v>7429.2633411399811</v>
      </c>
      <c r="BD233" s="11">
        <v>7362.4508659295971</v>
      </c>
      <c r="BE233" s="11">
        <v>7342.5988956624633</v>
      </c>
      <c r="BF233" s="11">
        <v>7321.3362712321914</v>
      </c>
      <c r="BG233" s="11">
        <v>7286.6488215443633</v>
      </c>
      <c r="BH233" s="11">
        <v>7274.2938960398069</v>
      </c>
      <c r="BI233" s="11">
        <v>7258.526960021858</v>
      </c>
      <c r="BJ233" s="11">
        <v>7233.5499365626929</v>
      </c>
      <c r="BK233" s="11">
        <v>7160.5400960581037</v>
      </c>
      <c r="BL233" s="11">
        <v>6926.3724528615767</v>
      </c>
      <c r="BM233" s="11">
        <v>6790.9449576732695</v>
      </c>
      <c r="BN233" s="11">
        <v>6762.9426224740018</v>
      </c>
      <c r="BO233" s="11">
        <v>6653.004529254823</v>
      </c>
      <c r="BP233" s="11">
        <v>6644.9517499891263</v>
      </c>
      <c r="BQ233" s="11">
        <v>6555.5141846521628</v>
      </c>
      <c r="BR233" s="11">
        <v>6470.3828722917551</v>
      </c>
      <c r="BS233" s="11">
        <v>6439.1789134250384</v>
      </c>
      <c r="BT233" s="11">
        <v>6389.2435131706125</v>
      </c>
      <c r="BU233" s="11">
        <v>6327.6229064550262</v>
      </c>
      <c r="BV233" s="11">
        <v>6321.6023139928902</v>
      </c>
      <c r="BW233" s="11">
        <v>6172.464379291031</v>
      </c>
      <c r="BX233" s="11">
        <v>6085.9340501144534</v>
      </c>
      <c r="BY233" s="11">
        <v>5965.8795378920331</v>
      </c>
      <c r="BZ233" s="11">
        <v>5949.641101688836</v>
      </c>
      <c r="CA233" s="11">
        <v>5910.764819412012</v>
      </c>
      <c r="CB233" s="11">
        <v>5848.8396713418106</v>
      </c>
      <c r="CC233" s="11">
        <v>5728.6629344114272</v>
      </c>
      <c r="CD233" s="11">
        <v>5634.7222414569897</v>
      </c>
      <c r="CE233" s="11">
        <v>5541.4508096051622</v>
      </c>
      <c r="CF233" s="11">
        <v>5457.4884983731063</v>
      </c>
      <c r="CG233" s="11">
        <v>5262.8670158878431</v>
      </c>
      <c r="CH233" s="11">
        <v>5185.28091663942</v>
      </c>
      <c r="CI233" s="11">
        <v>4993.526419490534</v>
      </c>
      <c r="CJ233" s="11">
        <v>4918.7002727571553</v>
      </c>
      <c r="CK233" s="11">
        <v>4828.4842938887723</v>
      </c>
      <c r="CL233" s="11">
        <v>4800.463288813502</v>
      </c>
      <c r="CM233" s="11">
        <v>4752.0527909933398</v>
      </c>
      <c r="CN233" s="11">
        <v>4693.128981564998</v>
      </c>
      <c r="CO233" s="11">
        <v>4611.345077043663</v>
      </c>
      <c r="CP233" s="11">
        <v>4558.5200516869099</v>
      </c>
      <c r="CQ233" s="11">
        <v>4362.2777058170705</v>
      </c>
      <c r="CR233" s="11">
        <v>4184.4742039856437</v>
      </c>
      <c r="CS233" s="11">
        <v>4110.445607876115</v>
      </c>
      <c r="CT233" s="11">
        <v>4082.2139746705184</v>
      </c>
      <c r="CU233" s="11">
        <v>4040.7444692338349</v>
      </c>
      <c r="CV233" s="11">
        <v>3942.4367743410858</v>
      </c>
      <c r="CW233" s="11">
        <v>3814.8723235904431</v>
      </c>
      <c r="CX233" s="11">
        <v>3753.7181917797398</v>
      </c>
      <c r="CY233" s="11">
        <v>3696.5437642117536</v>
      </c>
      <c r="CZ233" s="11">
        <v>3645.115132033678</v>
      </c>
      <c r="DA233" s="11">
        <v>3592.9185308451119</v>
      </c>
      <c r="DB233" s="11">
        <v>3537.2245566496595</v>
      </c>
      <c r="DC233" s="11">
        <v>3447.2219193341389</v>
      </c>
      <c r="DD233" s="11">
        <v>3439.1129673101409</v>
      </c>
      <c r="DE233" s="11">
        <v>3409.162294224368</v>
      </c>
      <c r="DF233" s="11">
        <v>3396.2185501234508</v>
      </c>
      <c r="DG233" s="11">
        <v>3346.653840996385</v>
      </c>
      <c r="DH233" s="11">
        <v>3310.7601472610445</v>
      </c>
      <c r="DI233" s="11">
        <v>3269.9094670796544</v>
      </c>
      <c r="DJ233" s="11">
        <v>3196.5299103808338</v>
      </c>
      <c r="DK233" s="11">
        <v>2870.4087039181663</v>
      </c>
      <c r="DL233" s="11">
        <v>2797.2901387959523</v>
      </c>
      <c r="DM233" s="11">
        <v>2732.910421857986</v>
      </c>
      <c r="DN233" s="11">
        <v>2653.8227693098506</v>
      </c>
      <c r="DO233" s="11">
        <v>2628.0233311714737</v>
      </c>
      <c r="DP233" s="11">
        <v>2555.9047880621783</v>
      </c>
      <c r="DQ233" s="11">
        <v>2550.9774487864906</v>
      </c>
      <c r="DR233" s="11">
        <v>2542.1656238335181</v>
      </c>
      <c r="DS233" s="11">
        <v>2530.6500733464186</v>
      </c>
      <c r="DT233" s="11">
        <v>2513.8609844938564</v>
      </c>
      <c r="DU233" s="11">
        <v>2504.7832657336821</v>
      </c>
      <c r="DV233" s="11">
        <v>2495.8514109105909</v>
      </c>
      <c r="DW233" s="11">
        <v>2492.3410766435445</v>
      </c>
      <c r="DX233" s="11">
        <v>2380.2774459162952</v>
      </c>
      <c r="DY233" s="11">
        <v>2412.7461695611369</v>
      </c>
      <c r="DZ233" s="11">
        <v>2389.56819686477</v>
      </c>
      <c r="EA233" s="11">
        <v>2270.1014800168387</v>
      </c>
      <c r="EB233" s="11">
        <v>2243.5330401210085</v>
      </c>
      <c r="EC233" s="11">
        <v>2059.8861569420119</v>
      </c>
      <c r="ED233" s="11">
        <v>1984.5587426434379</v>
      </c>
      <c r="EE233" s="11">
        <v>1750.0645456902535</v>
      </c>
      <c r="EF233" s="11">
        <v>1572.758218970389</v>
      </c>
      <c r="EG233" s="11">
        <v>1423.4587005728902</v>
      </c>
      <c r="EH233" s="11">
        <v>1309.5708346728022</v>
      </c>
      <c r="EI233" s="11">
        <v>1248.8207186311943</v>
      </c>
      <c r="EJ233" s="11">
        <v>1192.4369706563773</v>
      </c>
      <c r="EK233" s="11">
        <v>1117.6291236037246</v>
      </c>
      <c r="EL233" s="11">
        <v>1117.5854668618329</v>
      </c>
      <c r="EM233" s="11">
        <v>1040.6522945761378</v>
      </c>
      <c r="EN233" s="11">
        <v>960.54520891334357</v>
      </c>
      <c r="EO233" s="11">
        <v>916.54827816888724</v>
      </c>
      <c r="EP233" s="11">
        <v>775.4888973964496</v>
      </c>
      <c r="EQ233" s="11">
        <v>699.16204857883417</v>
      </c>
      <c r="ER233" s="11">
        <v>560.67108585042945</v>
      </c>
      <c r="ES233" s="11">
        <v>495.63207859208256</v>
      </c>
      <c r="ET233" s="11">
        <v>418.76561608016164</v>
      </c>
      <c r="EU233" s="11">
        <v>354.53178905764258</v>
      </c>
      <c r="EV233" s="11">
        <v>282.37577719296462</v>
      </c>
      <c r="EW233" s="11">
        <v>32.133605111731825</v>
      </c>
      <c r="EX233" s="11">
        <v>1.6491696896991925E-11</v>
      </c>
      <c r="EY233" s="11">
        <v>51.604525010652296</v>
      </c>
      <c r="EZ233" s="11">
        <v>224.93490231707381</v>
      </c>
      <c r="FA233" s="11">
        <v>392.01351927473814</v>
      </c>
      <c r="FB233" s="11">
        <v>474.36406281229648</v>
      </c>
      <c r="FC233" s="11">
        <v>515.50314991523055</v>
      </c>
      <c r="FD233" s="11">
        <v>569.71935132472368</v>
      </c>
      <c r="FE233" s="11">
        <v>693.23069348678428</v>
      </c>
      <c r="FF233" s="11">
        <v>865.76376469654997</v>
      </c>
      <c r="FG233" s="11">
        <v>890.54123418945142</v>
      </c>
      <c r="FH233" s="11">
        <v>934.62061676337908</v>
      </c>
      <c r="FI233" s="11">
        <v>1016.0709742138052</v>
      </c>
      <c r="FJ233" s="11">
        <v>1060.8916159048604</v>
      </c>
      <c r="FK233" s="11">
        <v>1078.6089811037459</v>
      </c>
      <c r="FL233" s="11">
        <v>1094.0098848590205</v>
      </c>
      <c r="FM233" s="11">
        <v>1100.0642470007845</v>
      </c>
      <c r="FN233" s="11">
        <v>1133.5663740074519</v>
      </c>
      <c r="FO233" s="11">
        <v>1155.46859614749</v>
      </c>
      <c r="FP233" s="11">
        <v>1180.5923250911369</v>
      </c>
      <c r="FQ233" s="11">
        <v>1206.8282805895681</v>
      </c>
      <c r="FR233" s="11">
        <v>1218.8935688773672</v>
      </c>
      <c r="FS233" s="11">
        <v>1264.5641578187699</v>
      </c>
      <c r="FT233" s="11">
        <v>1336.9938726176847</v>
      </c>
      <c r="FU233" s="11">
        <v>1439.4241436523203</v>
      </c>
      <c r="FV233" s="11">
        <v>1576.9733589592088</v>
      </c>
      <c r="FW233" s="11">
        <v>1620.0198137111931</v>
      </c>
      <c r="FX233" s="11">
        <v>1637.5849819668279</v>
      </c>
      <c r="FY233" s="11">
        <v>1657.820306912791</v>
      </c>
      <c r="FZ233" s="11">
        <v>1675.5539750623998</v>
      </c>
      <c r="GA233" s="11">
        <v>1703.4708306652458</v>
      </c>
      <c r="GB233" s="11">
        <v>1725.4542905831083</v>
      </c>
      <c r="GC233" s="11">
        <v>1756.7917580200444</v>
      </c>
      <c r="GD233" s="11">
        <v>1790.8442231894808</v>
      </c>
      <c r="GE233" s="11">
        <v>1815.6298706276059</v>
      </c>
      <c r="GF233" s="11">
        <v>1836.2722164666536</v>
      </c>
      <c r="GG233" s="11">
        <v>1849.2177705412</v>
      </c>
      <c r="GH233" s="11">
        <v>1862.213215438529</v>
      </c>
      <c r="GI233" s="11">
        <v>1865.5431718492373</v>
      </c>
      <c r="GJ233" s="11">
        <v>1874.8449637227859</v>
      </c>
      <c r="GK233" s="11">
        <v>1879.4732534007931</v>
      </c>
      <c r="GL233" s="11">
        <v>1894.0871887558922</v>
      </c>
      <c r="GM233" s="11">
        <v>1879.1821399062605</v>
      </c>
      <c r="GN233" s="11">
        <v>1888.6558459867101</v>
      </c>
      <c r="GO233" s="11">
        <v>1896.9747646490644</v>
      </c>
      <c r="GP233" s="11">
        <v>1909.1716191904391</v>
      </c>
      <c r="GQ233" s="11">
        <v>1971.1831873500521</v>
      </c>
      <c r="GR233" s="11">
        <v>2096.2433703610213</v>
      </c>
      <c r="GS233" s="11">
        <v>2250.628439738141</v>
      </c>
      <c r="GT233" s="11">
        <v>2316.7309014942939</v>
      </c>
      <c r="GU233" s="11">
        <v>2336.6670196246041</v>
      </c>
      <c r="GV233" s="11">
        <v>2362.0797377898266</v>
      </c>
      <c r="GW233" s="11">
        <v>2388.519425099812</v>
      </c>
      <c r="GX233" s="11">
        <v>2415.3180209857469</v>
      </c>
      <c r="GY233" s="11">
        <v>2428.0325234159991</v>
      </c>
      <c r="GZ233" s="11">
        <v>2565.2097322785803</v>
      </c>
      <c r="HA233" s="11">
        <v>2584.7826055245391</v>
      </c>
      <c r="HB233" s="11">
        <v>2599.788339369557</v>
      </c>
      <c r="HC233" s="11">
        <v>2615.8932440803037</v>
      </c>
      <c r="HD233" s="11">
        <v>2627.7730078132763</v>
      </c>
      <c r="HE233" s="11">
        <v>2635.1117798685959</v>
      </c>
      <c r="HF233" s="11">
        <v>2631.3395104370279</v>
      </c>
      <c r="HG233" s="11">
        <v>2686.897566647036</v>
      </c>
      <c r="HH233" s="11">
        <v>2702.599754011917</v>
      </c>
      <c r="HI233" s="11">
        <v>2737.5766437641123</v>
      </c>
      <c r="HJ233" s="11">
        <v>2751.3540937983184</v>
      </c>
      <c r="HK233" s="11">
        <v>2747.1473299642462</v>
      </c>
      <c r="HL233" s="11">
        <v>2745.5460296433948</v>
      </c>
      <c r="HM233" s="11">
        <v>2708.7993958600637</v>
      </c>
      <c r="HN233" s="11">
        <v>2664.5733508015969</v>
      </c>
      <c r="HO233" s="11">
        <v>2640.7724464383455</v>
      </c>
      <c r="HP233" s="11">
        <v>2669.8204964381198</v>
      </c>
      <c r="HQ233" s="11">
        <v>2665.2869362113347</v>
      </c>
      <c r="HR233" s="11">
        <v>2593.1798303247247</v>
      </c>
      <c r="HS233" s="11">
        <v>2626.4683697482601</v>
      </c>
      <c r="HT233" s="11">
        <v>2642.2035985067814</v>
      </c>
      <c r="HU233" s="11">
        <v>2616.2082923201929</v>
      </c>
      <c r="HV233" s="11">
        <v>2634.5795000289677</v>
      </c>
      <c r="HW233" s="11">
        <v>2652.0050430477527</v>
      </c>
      <c r="HX233" s="11">
        <v>2673.0275956542141</v>
      </c>
      <c r="HY233" s="11">
        <v>2697.6707155473678</v>
      </c>
      <c r="HZ233" s="11">
        <v>2734.6526237960493</v>
      </c>
      <c r="IA233" s="11">
        <v>2882.1207119822398</v>
      </c>
      <c r="IB233" s="11">
        <v>3029.1031607061077</v>
      </c>
      <c r="IC233" s="11">
        <v>3082.8840483282956</v>
      </c>
      <c r="ID233" s="11">
        <v>3136.642245016013</v>
      </c>
      <c r="IE233" s="11">
        <v>3185.6167658547356</v>
      </c>
      <c r="IF233" s="11">
        <v>3240.1897315075134</v>
      </c>
      <c r="IG233" s="11">
        <v>3370.3936673699591</v>
      </c>
      <c r="IH233" s="11">
        <v>3405.7384752037233</v>
      </c>
      <c r="II233" s="11">
        <v>3450.4139713124655</v>
      </c>
      <c r="IJ233" s="11">
        <v>3488.4397191797693</v>
      </c>
      <c r="IK233" s="11">
        <v>3538.5823573390185</v>
      </c>
      <c r="IL233" s="11">
        <v>3575.3701314868767</v>
      </c>
      <c r="IM233" s="11">
        <v>3615.7338771892669</v>
      </c>
      <c r="IN233" s="11">
        <v>3675.2050217367841</v>
      </c>
      <c r="IO233" s="11">
        <v>3810.2774885044746</v>
      </c>
      <c r="IP233" s="11">
        <v>3842.8093237300609</v>
      </c>
      <c r="IQ233" s="11">
        <v>3844.3926050495029</v>
      </c>
      <c r="IR233" s="11">
        <v>3900.1515348533721</v>
      </c>
      <c r="IS233" s="11">
        <v>3969.3189201675764</v>
      </c>
      <c r="IT233" s="11">
        <v>4009.5228348228034</v>
      </c>
      <c r="IU233" s="11">
        <v>4032.8522359757826</v>
      </c>
      <c r="IV233" s="11">
        <v>4050.5527890139533</v>
      </c>
      <c r="IW233" s="11">
        <v>4056.670435821055</v>
      </c>
      <c r="IX233" s="11">
        <v>4067.2423342349612</v>
      </c>
      <c r="IY233" s="11">
        <v>4088.1228175387655</v>
      </c>
      <c r="IZ233" s="11">
        <v>4128.6395016377437</v>
      </c>
      <c r="JA233" s="11">
        <v>4178.1081878896684</v>
      </c>
      <c r="JB233" s="11">
        <v>4268.1085930073368</v>
      </c>
      <c r="JC233" s="11">
        <v>4372.0356016893047</v>
      </c>
      <c r="JD233" s="11">
        <v>4447.0291468894193</v>
      </c>
      <c r="JE233" s="11">
        <v>4462.4616493842695</v>
      </c>
      <c r="JF233" s="11">
        <v>4472.6430477397835</v>
      </c>
      <c r="JG233" s="11">
        <v>4450.3270723503938</v>
      </c>
      <c r="JH233" s="11">
        <v>4530.6478125420872</v>
      </c>
      <c r="JI233" s="11">
        <v>4600.8027029200302</v>
      </c>
      <c r="JJ233" s="11">
        <v>4614.0428934494093</v>
      </c>
      <c r="JK233" s="11">
        <v>4597.4347892256019</v>
      </c>
      <c r="JL233" s="11">
        <v>4658.5636978695602</v>
      </c>
      <c r="JM233" s="11">
        <v>4659.9530519572963</v>
      </c>
      <c r="JN233" s="11">
        <v>4649.3477946743942</v>
      </c>
      <c r="JO233" s="11">
        <v>4825.1301905111677</v>
      </c>
      <c r="JP233" s="11">
        <v>4953.8732876401964</v>
      </c>
      <c r="JQ233" s="11">
        <v>4986.9133589288385</v>
      </c>
      <c r="JR233" s="11">
        <v>5027.4688585594122</v>
      </c>
      <c r="JS233" s="11">
        <v>5012.5152254538289</v>
      </c>
      <c r="JT233" s="11">
        <v>5088.3772267324348</v>
      </c>
      <c r="JU233" s="11">
        <v>5131.2387938723614</v>
      </c>
      <c r="JV233" s="11">
        <v>5109.2326218828148</v>
      </c>
      <c r="JW233" s="11">
        <v>5046.7193571935059</v>
      </c>
      <c r="JX233" s="11">
        <v>5034.6703574830681</v>
      </c>
      <c r="JY233" s="11">
        <v>5023.0613216901929</v>
      </c>
      <c r="JZ233" s="11">
        <v>5006.4485729497692</v>
      </c>
      <c r="KA233" s="11">
        <v>4993.4137552206175</v>
      </c>
      <c r="KB233" s="11">
        <v>4984.1520979484731</v>
      </c>
      <c r="KC233" s="11">
        <v>4965.4847592723627</v>
      </c>
      <c r="KD233" s="11">
        <v>4949.447334479335</v>
      </c>
      <c r="KE233" s="11">
        <v>4951.0877141372193</v>
      </c>
      <c r="KF233" s="11">
        <v>4963.1248958355372</v>
      </c>
      <c r="KG233" s="11">
        <v>4968.8289589160831</v>
      </c>
      <c r="KH233" s="11">
        <v>4987.2025716781727</v>
      </c>
      <c r="KI233" s="11">
        <v>4990.934834519222</v>
      </c>
      <c r="KJ233" s="11">
        <v>5014.6351480632165</v>
      </c>
      <c r="KK233" s="11">
        <v>5018.5048120148558</v>
      </c>
      <c r="KL233" s="23"/>
      <c r="KM233" s="11">
        <f>SMALL(Tabela2[[#This Row],[1]:[285]],1)</f>
        <v>1.6491696896991925E-11</v>
      </c>
      <c r="KN233" s="11">
        <f>MATCH(Tabela2[[#This Row],[1° menor]],Tabela2[[#This Row],[1]:[285]],0)</f>
        <v>141</v>
      </c>
      <c r="KO23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0.38374009222619521</v>
      </c>
      <c r="KP233" s="11">
        <f>VLOOKUP(Tabela2[[#This Row],[Shape]],shape!A:D,4,0)+VLOOKUP(Tabela2[[#This Row],[Shape]]+1,shape!A:E,5,0)*Tabela2[[#This Row],[% avanc]]</f>
        <v>4836.0678873347179</v>
      </c>
      <c r="KQ233" s="15">
        <f>Tabela2[[#This Row],[8686,881807]]/Tabela2[[#Headers],[8686,881807]]</f>
        <v>0.55670929969805194</v>
      </c>
      <c r="KR233" s="11">
        <f>Tabela2[[#This Row],[8686,881807]]-KP232</f>
        <v>94.268623059004312</v>
      </c>
      <c r="KS233" s="11">
        <f>(Tabela2[[#This Row],[hora bus]]-H232)*86400</f>
        <v>33.000000170432031</v>
      </c>
      <c r="KT233" s="11">
        <f>Tabela2[[#This Row],[desloc]]/Tabela2[[#This Row],[seconds]]</f>
        <v>2.8566249264286037</v>
      </c>
      <c r="KU233" s="11">
        <f>Tabela2[[#This Row],[spd m/s]]*3.6</f>
        <v>10.283849735142974</v>
      </c>
      <c r="KV233" s="23"/>
      <c r="KW233" s="22">
        <f t="shared" si="54"/>
        <v>0</v>
      </c>
      <c r="KX233" s="23">
        <f t="shared" si="55"/>
        <v>0</v>
      </c>
      <c r="KY233" s="23">
        <f t="shared" si="56"/>
        <v>0</v>
      </c>
      <c r="KZ233" s="23">
        <f t="shared" si="57"/>
        <v>0</v>
      </c>
      <c r="LA233" s="23">
        <f t="shared" si="58"/>
        <v>0</v>
      </c>
      <c r="LB233" s="23">
        <f t="shared" si="59"/>
        <v>0</v>
      </c>
      <c r="LC233" s="23">
        <f t="shared" si="60"/>
        <v>0</v>
      </c>
      <c r="LD233" s="23">
        <f t="shared" si="61"/>
        <v>0</v>
      </c>
      <c r="LE233" s="23">
        <f t="shared" si="62"/>
        <v>4836.0678873347179</v>
      </c>
      <c r="LF233" s="22">
        <f t="shared" si="71"/>
        <v>0</v>
      </c>
      <c r="LG233" s="23">
        <f t="shared" si="63"/>
        <v>0</v>
      </c>
      <c r="LH233" s="23">
        <f t="shared" si="64"/>
        <v>0</v>
      </c>
      <c r="LI233" s="23">
        <f t="shared" si="65"/>
        <v>4836.0678873347179</v>
      </c>
      <c r="LJ233" s="23">
        <f t="shared" si="66"/>
        <v>8581.6037309236508</v>
      </c>
      <c r="LK233" s="23">
        <f t="shared" si="67"/>
        <v>0</v>
      </c>
      <c r="LL233" s="23">
        <f t="shared" si="68"/>
        <v>16</v>
      </c>
      <c r="LM233" s="23">
        <f t="shared" si="69"/>
        <v>0</v>
      </c>
      <c r="LN233" s="23">
        <f t="shared" si="70"/>
        <v>0</v>
      </c>
    </row>
    <row r="234" spans="1:326" x14ac:dyDescent="0.25">
      <c r="A234" s="22">
        <v>332</v>
      </c>
      <c r="B234" s="22">
        <v>1</v>
      </c>
      <c r="C234" s="23" t="s">
        <v>1645</v>
      </c>
      <c r="D234" s="22">
        <v>332</v>
      </c>
      <c r="E234" s="24">
        <v>0.99097222222222225</v>
      </c>
      <c r="F234" s="23" t="s">
        <v>721</v>
      </c>
      <c r="G234" s="23" t="b">
        <v>1</v>
      </c>
      <c r="H234" s="25">
        <v>43538.991307870368</v>
      </c>
      <c r="I234" s="26" t="s">
        <v>256</v>
      </c>
      <c r="J234" s="23" t="s">
        <v>257</v>
      </c>
      <c r="K234" s="11">
        <f>IF(AND(Tabela2[[#This Row],[hora bus]]=H233,Tabela2[[#This Row],[lat bus]]=I233,Tabela2[[#This Row],[lon bus]]=J233),1,0)</f>
        <v>0</v>
      </c>
      <c r="L234" s="23"/>
      <c r="M234" s="11">
        <v>510</v>
      </c>
      <c r="N234" s="11">
        <v>8552.5609781607709</v>
      </c>
      <c r="O234" s="11">
        <v>8545.7828017401062</v>
      </c>
      <c r="P234" s="11">
        <v>8536.3167943478093</v>
      </c>
      <c r="Q234" s="11">
        <v>8478.0029866255227</v>
      </c>
      <c r="R234" s="11">
        <v>8392.2949541041853</v>
      </c>
      <c r="S234" s="11">
        <v>8372.5418074129357</v>
      </c>
      <c r="T234" s="11">
        <v>8352.7843112156133</v>
      </c>
      <c r="U234" s="11">
        <v>8340.827903512718</v>
      </c>
      <c r="V234" s="11">
        <v>8324.2905998373899</v>
      </c>
      <c r="W234" s="11">
        <v>8312.2277024715804</v>
      </c>
      <c r="X234" s="11">
        <v>8301.5209491801124</v>
      </c>
      <c r="Y234" s="11">
        <v>8277.9336225803308</v>
      </c>
      <c r="Z234" s="11">
        <v>8263.0639162992957</v>
      </c>
      <c r="AA234" s="11">
        <v>8240.9425550380838</v>
      </c>
      <c r="AB234" s="11">
        <v>8230.7438158628102</v>
      </c>
      <c r="AC234" s="11">
        <v>8214.6684524699886</v>
      </c>
      <c r="AD234" s="11">
        <v>8189.7906856692834</v>
      </c>
      <c r="AE234" s="11">
        <v>8179.6660151732767</v>
      </c>
      <c r="AF234" s="11">
        <v>8111.3772409423027</v>
      </c>
      <c r="AG234" s="11">
        <v>8080.0118868802274</v>
      </c>
      <c r="AH234" s="11">
        <v>8051.6497678972273</v>
      </c>
      <c r="AI234" s="11">
        <v>8028.2008172696842</v>
      </c>
      <c r="AJ234" s="11">
        <v>8007.1774336632234</v>
      </c>
      <c r="AK234" s="11">
        <v>7992.1084833777777</v>
      </c>
      <c r="AL234" s="11">
        <v>7966.015054981659</v>
      </c>
      <c r="AM234" s="11">
        <v>7955.2141810467383</v>
      </c>
      <c r="AN234" s="11">
        <v>7942.5686901063018</v>
      </c>
      <c r="AO234" s="11">
        <v>7934.190290881671</v>
      </c>
      <c r="AP234" s="11">
        <v>7932.9850863303</v>
      </c>
      <c r="AQ234" s="11">
        <v>7939.4645952002929</v>
      </c>
      <c r="AR234" s="11">
        <v>7939.5851655993956</v>
      </c>
      <c r="AS234" s="11">
        <v>7935.6680025263449</v>
      </c>
      <c r="AT234" s="11">
        <v>7944.0476874907454</v>
      </c>
      <c r="AU234" s="11">
        <v>7949.7955798114053</v>
      </c>
      <c r="AV234" s="11">
        <v>7943.510875459483</v>
      </c>
      <c r="AW234" s="11">
        <v>7942.8392243469507</v>
      </c>
      <c r="AX234" s="11">
        <v>7944.4346716375321</v>
      </c>
      <c r="AY234" s="11">
        <v>7936.8697647602812</v>
      </c>
      <c r="AZ234" s="11">
        <v>7920.6557764660338</v>
      </c>
      <c r="BA234" s="11">
        <v>7896.2721989194843</v>
      </c>
      <c r="BB234" s="11">
        <v>7850.9760579184476</v>
      </c>
      <c r="BC234" s="11">
        <v>7778.9185411202243</v>
      </c>
      <c r="BD234" s="11">
        <v>7712.0810560415075</v>
      </c>
      <c r="BE234" s="11">
        <v>7692.177829035646</v>
      </c>
      <c r="BF234" s="11">
        <v>7670.8525845283457</v>
      </c>
      <c r="BG234" s="11">
        <v>7636.0586387292542</v>
      </c>
      <c r="BH234" s="11">
        <v>7623.593564558465</v>
      </c>
      <c r="BI234" s="11">
        <v>7607.7497086602361</v>
      </c>
      <c r="BJ234" s="11">
        <v>7582.6891555459742</v>
      </c>
      <c r="BK234" s="11">
        <v>7509.5230452930746</v>
      </c>
      <c r="BL234" s="11">
        <v>7274.819074463272</v>
      </c>
      <c r="BM234" s="11">
        <v>7138.5945907549376</v>
      </c>
      <c r="BN234" s="11">
        <v>7110.1021392345729</v>
      </c>
      <c r="BO234" s="11">
        <v>6999.7346767090485</v>
      </c>
      <c r="BP234" s="11">
        <v>6991.3139040783344</v>
      </c>
      <c r="BQ234" s="11">
        <v>6901.567477520678</v>
      </c>
      <c r="BR234" s="11">
        <v>6815.9352963590327</v>
      </c>
      <c r="BS234" s="11">
        <v>6784.4008528540962</v>
      </c>
      <c r="BT234" s="11">
        <v>6734.3282400599137</v>
      </c>
      <c r="BU234" s="11">
        <v>6672.0677832151277</v>
      </c>
      <c r="BV234" s="11">
        <v>6664.8477313816875</v>
      </c>
      <c r="BW234" s="11">
        <v>6515.7697410148749</v>
      </c>
      <c r="BX234" s="11">
        <v>6430.2984136152763</v>
      </c>
      <c r="BY234" s="11">
        <v>6311.0889033506046</v>
      </c>
      <c r="BZ234" s="11">
        <v>6295.4433415338863</v>
      </c>
      <c r="CA234" s="11">
        <v>6256.737767752611</v>
      </c>
      <c r="CB234" s="11">
        <v>6194.906994274299</v>
      </c>
      <c r="CC234" s="11">
        <v>6074.8470632173248</v>
      </c>
      <c r="CD234" s="11">
        <v>5981.0114778031002</v>
      </c>
      <c r="CE234" s="11">
        <v>5887.760001418781</v>
      </c>
      <c r="CF234" s="11">
        <v>5803.7587665475621</v>
      </c>
      <c r="CG234" s="11">
        <v>5609.0713170900472</v>
      </c>
      <c r="CH234" s="11">
        <v>5531.4315121843856</v>
      </c>
      <c r="CI234" s="11">
        <v>5339.6157212858361</v>
      </c>
      <c r="CJ234" s="11">
        <v>5264.7120555848205</v>
      </c>
      <c r="CK234" s="11">
        <v>5174.4758854337724</v>
      </c>
      <c r="CL234" s="11">
        <v>5146.4519048646143</v>
      </c>
      <c r="CM234" s="11">
        <v>5098.0129532188366</v>
      </c>
      <c r="CN234" s="11">
        <v>5039.0576488702427</v>
      </c>
      <c r="CO234" s="11">
        <v>4957.2619284462562</v>
      </c>
      <c r="CP234" s="11">
        <v>4904.4111354080233</v>
      </c>
      <c r="CQ234" s="11">
        <v>4708.0569800820585</v>
      </c>
      <c r="CR234" s="11">
        <v>4530.0862287441068</v>
      </c>
      <c r="CS234" s="11">
        <v>4455.9716683700362</v>
      </c>
      <c r="CT234" s="11">
        <v>4427.7299677574138</v>
      </c>
      <c r="CU234" s="11">
        <v>4386.2553307472317</v>
      </c>
      <c r="CV234" s="11">
        <v>4287.9007977466244</v>
      </c>
      <c r="CW234" s="11">
        <v>4160.2411620501443</v>
      </c>
      <c r="CX234" s="11">
        <v>4099.0118491204576</v>
      </c>
      <c r="CY234" s="11">
        <v>4041.805048920407</v>
      </c>
      <c r="CZ234" s="11">
        <v>3990.421991356232</v>
      </c>
      <c r="DA234" s="11">
        <v>3938.3532103213697</v>
      </c>
      <c r="DB234" s="11">
        <v>3882.9113303686263</v>
      </c>
      <c r="DC234" s="11">
        <v>3793.3916708710212</v>
      </c>
      <c r="DD234" s="11">
        <v>3785.6273375147853</v>
      </c>
      <c r="DE234" s="11">
        <v>3755.8103776253488</v>
      </c>
      <c r="DF234" s="11">
        <v>3743.0273167160276</v>
      </c>
      <c r="DG234" s="11">
        <v>3693.7650168877121</v>
      </c>
      <c r="DH234" s="11">
        <v>3658.398206585995</v>
      </c>
      <c r="DI234" s="11">
        <v>3618.1320496976355</v>
      </c>
      <c r="DJ234" s="11">
        <v>3544.6962130704819</v>
      </c>
      <c r="DK234" s="11">
        <v>3216.0439565692695</v>
      </c>
      <c r="DL234" s="11">
        <v>3139.7063128205864</v>
      </c>
      <c r="DM234" s="11">
        <v>3073.5694847410532</v>
      </c>
      <c r="DN234" s="11">
        <v>2993.0196502137587</v>
      </c>
      <c r="DO234" s="11">
        <v>2966.1077002186921</v>
      </c>
      <c r="DP234" s="11">
        <v>2892.6774983888754</v>
      </c>
      <c r="DQ234" s="11">
        <v>2886.654402530412</v>
      </c>
      <c r="DR234" s="11">
        <v>2877.5748893831446</v>
      </c>
      <c r="DS234" s="11">
        <v>2865.8209437106566</v>
      </c>
      <c r="DT234" s="11">
        <v>2849.0606329227508</v>
      </c>
      <c r="DU234" s="11">
        <v>2840.3181524834977</v>
      </c>
      <c r="DV234" s="11">
        <v>2831.83880061016</v>
      </c>
      <c r="DW234" s="11">
        <v>2828.9131976303897</v>
      </c>
      <c r="DX234" s="11">
        <v>2719.8346260930116</v>
      </c>
      <c r="DY234" s="11">
        <v>2755.3645910221353</v>
      </c>
      <c r="DZ234" s="11">
        <v>2733.1499166708486</v>
      </c>
      <c r="EA234" s="11">
        <v>2613.4530386315528</v>
      </c>
      <c r="EB234" s="11">
        <v>2585.9599957652695</v>
      </c>
      <c r="EC234" s="11">
        <v>2401.4611495227014</v>
      </c>
      <c r="ED234" s="11">
        <v>2325.0338395261779</v>
      </c>
      <c r="EE234" s="11">
        <v>2091.5347432573089</v>
      </c>
      <c r="EF234" s="11">
        <v>1916.6727569031941</v>
      </c>
      <c r="EG234" s="11">
        <v>1769.3790124379</v>
      </c>
      <c r="EH234" s="11">
        <v>1656.9906111274581</v>
      </c>
      <c r="EI234" s="11">
        <v>1597.0222585645879</v>
      </c>
      <c r="EJ234" s="11">
        <v>1540.8760057787003</v>
      </c>
      <c r="EK234" s="11">
        <v>1466.8015075194767</v>
      </c>
      <c r="EL234" s="11">
        <v>1467.5266930762843</v>
      </c>
      <c r="EM234" s="11">
        <v>1390.9603109267912</v>
      </c>
      <c r="EN234" s="11">
        <v>1311.1885296010623</v>
      </c>
      <c r="EO234" s="11">
        <v>1267.2235402484491</v>
      </c>
      <c r="EP234" s="11">
        <v>1126.1621653471548</v>
      </c>
      <c r="EQ234" s="11">
        <v>1049.8369963508599</v>
      </c>
      <c r="ER234" s="11">
        <v>911.34772330580915</v>
      </c>
      <c r="ES234" s="11">
        <v>846.30888754738146</v>
      </c>
      <c r="ET234" s="11">
        <v>769.44214600958514</v>
      </c>
      <c r="EU234" s="11">
        <v>705.20816333942457</v>
      </c>
      <c r="EV234" s="11">
        <v>633.0528205257566</v>
      </c>
      <c r="EW234" s="11">
        <v>382.81078004196712</v>
      </c>
      <c r="EX234" s="11">
        <v>299.07279206039414</v>
      </c>
      <c r="EY234" s="11">
        <v>125.74227198368963</v>
      </c>
      <c r="EZ234" s="11">
        <v>6.0538241086760536E-12</v>
      </c>
      <c r="FA234" s="11">
        <v>41.689825674220934</v>
      </c>
      <c r="FB234" s="11">
        <v>124.62555831488081</v>
      </c>
      <c r="FC234" s="11">
        <v>166.26930153306282</v>
      </c>
      <c r="FD234" s="11">
        <v>221.30787195879077</v>
      </c>
      <c r="FE234" s="11">
        <v>346.10676696634721</v>
      </c>
      <c r="FF234" s="11">
        <v>519.4263821181861</v>
      </c>
      <c r="FG234" s="11">
        <v>544.33372217616329</v>
      </c>
      <c r="FH234" s="11">
        <v>588.9392674788711</v>
      </c>
      <c r="FI234" s="11">
        <v>670.56866721316158</v>
      </c>
      <c r="FJ234" s="11">
        <v>714.85555208152346</v>
      </c>
      <c r="FK234" s="11">
        <v>732.0001701676332</v>
      </c>
      <c r="FL234" s="11">
        <v>746.85451200260695</v>
      </c>
      <c r="FM234" s="11">
        <v>751.89850234068206</v>
      </c>
      <c r="FN234" s="11">
        <v>784.34360926442571</v>
      </c>
      <c r="FO234" s="11">
        <v>805.74740412077892</v>
      </c>
      <c r="FP234" s="11">
        <v>830.52446832579153</v>
      </c>
      <c r="FQ234" s="11">
        <v>856.56725946881659</v>
      </c>
      <c r="FR234" s="11">
        <v>868.45883287741117</v>
      </c>
      <c r="FS234" s="11">
        <v>913.97637011785071</v>
      </c>
      <c r="FT234" s="11">
        <v>986.38322951768453</v>
      </c>
      <c r="FU234" s="11">
        <v>1088.9699679786506</v>
      </c>
      <c r="FV234" s="11">
        <v>1226.9240500115748</v>
      </c>
      <c r="FW234" s="11">
        <v>1270.4582571258995</v>
      </c>
      <c r="FX234" s="11">
        <v>1288.5157934129409</v>
      </c>
      <c r="FY234" s="11">
        <v>1309.2262735987824</v>
      </c>
      <c r="FZ234" s="11">
        <v>1327.3749005142895</v>
      </c>
      <c r="GA234" s="11">
        <v>1355.5852343614431</v>
      </c>
      <c r="GB234" s="11">
        <v>1377.7323191782286</v>
      </c>
      <c r="GC234" s="11">
        <v>1409.1199635026649</v>
      </c>
      <c r="GD234" s="11">
        <v>1443.1352296265616</v>
      </c>
      <c r="GE234" s="11">
        <v>1467.8862623263935</v>
      </c>
      <c r="GF234" s="11">
        <v>1488.5003750095091</v>
      </c>
      <c r="GG234" s="11">
        <v>1501.5309929729046</v>
      </c>
      <c r="GH234" s="11">
        <v>1514.6556122818063</v>
      </c>
      <c r="GI234" s="11">
        <v>1518.1966115782536</v>
      </c>
      <c r="GJ234" s="11">
        <v>1527.9734436186593</v>
      </c>
      <c r="GK234" s="11">
        <v>1533.3623155707883</v>
      </c>
      <c r="GL234" s="11">
        <v>1548.4838500800622</v>
      </c>
      <c r="GM234" s="11">
        <v>1534.2703464665867</v>
      </c>
      <c r="GN234" s="11">
        <v>1544.8696297553165</v>
      </c>
      <c r="GO234" s="11">
        <v>1554.2936733093184</v>
      </c>
      <c r="GP234" s="11">
        <v>1568.5353494673191</v>
      </c>
      <c r="GQ234" s="11">
        <v>1633.6800593839826</v>
      </c>
      <c r="GR234" s="11">
        <v>1762.1222030099373</v>
      </c>
      <c r="GS234" s="11">
        <v>1918.8664776905318</v>
      </c>
      <c r="GT234" s="11">
        <v>1985.8563657513696</v>
      </c>
      <c r="GU234" s="11">
        <v>2006.0185876441867</v>
      </c>
      <c r="GV234" s="11">
        <v>2031.3617988031235</v>
      </c>
      <c r="GW234" s="11">
        <v>2057.530434100915</v>
      </c>
      <c r="GX234" s="11">
        <v>2083.8988524276479</v>
      </c>
      <c r="GY234" s="11">
        <v>2094.3256612979021</v>
      </c>
      <c r="GZ234" s="11">
        <v>2229.2027913069214</v>
      </c>
      <c r="HA234" s="11">
        <v>2248.3517838722764</v>
      </c>
      <c r="HB234" s="11">
        <v>2263.1306812192852</v>
      </c>
      <c r="HC234" s="11">
        <v>2279.1010595649523</v>
      </c>
      <c r="HD234" s="11">
        <v>2290.872423441735</v>
      </c>
      <c r="HE234" s="11">
        <v>2297.971229646575</v>
      </c>
      <c r="HF234" s="11">
        <v>2296.3731138500257</v>
      </c>
      <c r="HG234" s="11">
        <v>2356.100566179</v>
      </c>
      <c r="HH234" s="11">
        <v>2375.6512491412855</v>
      </c>
      <c r="HI234" s="11">
        <v>2413.7498416370413</v>
      </c>
      <c r="HJ234" s="11">
        <v>2429.3908675898761</v>
      </c>
      <c r="HK234" s="11">
        <v>2427.2274646095193</v>
      </c>
      <c r="HL234" s="11">
        <v>2428.0631328488571</v>
      </c>
      <c r="HM234" s="11">
        <v>2394.9932985221021</v>
      </c>
      <c r="HN234" s="11">
        <v>2356.9534041361503</v>
      </c>
      <c r="HO234" s="11">
        <v>2340.6018458648905</v>
      </c>
      <c r="HP234" s="11">
        <v>2374.261541993887</v>
      </c>
      <c r="HQ234" s="11">
        <v>2371.5070300915427</v>
      </c>
      <c r="HR234" s="11">
        <v>2306.0555100044739</v>
      </c>
      <c r="HS234" s="11">
        <v>2347.3088076867002</v>
      </c>
      <c r="HT234" s="11">
        <v>2365.9596249833689</v>
      </c>
      <c r="HU234" s="11">
        <v>2343.5767209866967</v>
      </c>
      <c r="HV234" s="11">
        <v>2366.5922069957842</v>
      </c>
      <c r="HW234" s="11">
        <v>2387.0681158753277</v>
      </c>
      <c r="HX234" s="11">
        <v>2410.6502108774503</v>
      </c>
      <c r="HY234" s="11">
        <v>2437.9052385446876</v>
      </c>
      <c r="HZ234" s="11">
        <v>2479.33780476735</v>
      </c>
      <c r="IA234" s="11">
        <v>2632.8180209750512</v>
      </c>
      <c r="IB234" s="11">
        <v>2783.6507524068452</v>
      </c>
      <c r="IC234" s="11">
        <v>2839.2619449727376</v>
      </c>
      <c r="ID234" s="11">
        <v>2894.7668795326458</v>
      </c>
      <c r="IE234" s="11">
        <v>2945.3599431506063</v>
      </c>
      <c r="IF234" s="11">
        <v>3002.3983709944073</v>
      </c>
      <c r="IG234" s="11">
        <v>3134.5115921520369</v>
      </c>
      <c r="IH234" s="11">
        <v>3170.2348226927074</v>
      </c>
      <c r="II234" s="11">
        <v>3215.0426289055749</v>
      </c>
      <c r="IJ234" s="11">
        <v>3252.7609145512179</v>
      </c>
      <c r="IK234" s="11">
        <v>3302.058852358477</v>
      </c>
      <c r="IL234" s="11">
        <v>3337.8508321477539</v>
      </c>
      <c r="IM234" s="11">
        <v>3376.9759006160539</v>
      </c>
      <c r="IN234" s="11">
        <v>3434.1867994470485</v>
      </c>
      <c r="IO234" s="11">
        <v>3567.6087180919394</v>
      </c>
      <c r="IP234" s="11">
        <v>3599.9633865292335</v>
      </c>
      <c r="IQ234" s="11">
        <v>3601.4112388169906</v>
      </c>
      <c r="IR234" s="11">
        <v>3657.0501231043868</v>
      </c>
      <c r="IS234" s="11">
        <v>3726.1950352666227</v>
      </c>
      <c r="IT234" s="11">
        <v>3766.3060734174965</v>
      </c>
      <c r="IU234" s="11">
        <v>3789.5489745358273</v>
      </c>
      <c r="IV234" s="11">
        <v>3807.2123646789191</v>
      </c>
      <c r="IW234" s="11">
        <v>3813.2814863835492</v>
      </c>
      <c r="IX234" s="11">
        <v>3823.7046880227313</v>
      </c>
      <c r="IY234" s="11">
        <v>3844.2320338593345</v>
      </c>
      <c r="IZ234" s="11">
        <v>3884.2443731943672</v>
      </c>
      <c r="JA234" s="11">
        <v>3932.9171820014353</v>
      </c>
      <c r="JB234" s="11">
        <v>4021.5198125341567</v>
      </c>
      <c r="JC234" s="11">
        <v>4123.5230944255782</v>
      </c>
      <c r="JD234" s="11">
        <v>4197.0170489004749</v>
      </c>
      <c r="JE234" s="11">
        <v>4211.6048211949264</v>
      </c>
      <c r="JF234" s="11">
        <v>4220.9617588901947</v>
      </c>
      <c r="JG234" s="11">
        <v>4194.9683313618825</v>
      </c>
      <c r="JH234" s="11">
        <v>4274.0427531689074</v>
      </c>
      <c r="JI234" s="11">
        <v>4346.6396855071835</v>
      </c>
      <c r="JJ234" s="11">
        <v>4360.3997997943052</v>
      </c>
      <c r="JK234" s="11">
        <v>4345.7381892259873</v>
      </c>
      <c r="JL234" s="11">
        <v>4408.8304731063145</v>
      </c>
      <c r="JM234" s="11">
        <v>4410.7486907144885</v>
      </c>
      <c r="JN234" s="11">
        <v>4404.5343359834324</v>
      </c>
      <c r="JO234" s="11">
        <v>4586.8728740263223</v>
      </c>
      <c r="JP234" s="11">
        <v>4718.7904085910695</v>
      </c>
      <c r="JQ234" s="11">
        <v>4753.3206417468909</v>
      </c>
      <c r="JR234" s="11">
        <v>4792.5422348245302</v>
      </c>
      <c r="JS234" s="11">
        <v>4770.9466593956777</v>
      </c>
      <c r="JT234" s="11">
        <v>4839.9387753706933</v>
      </c>
      <c r="JU234" s="11">
        <v>4880.6341784987644</v>
      </c>
      <c r="JV234" s="11">
        <v>4859.2498163432119</v>
      </c>
      <c r="JW234" s="11">
        <v>4795.7862944557519</v>
      </c>
      <c r="JX234" s="11">
        <v>4782.0047825262427</v>
      </c>
      <c r="JY234" s="11">
        <v>4769.6240551101182</v>
      </c>
      <c r="JZ234" s="11">
        <v>4752.3189924466051</v>
      </c>
      <c r="KA234" s="11">
        <v>4738.5936724617459</v>
      </c>
      <c r="KB234" s="11">
        <v>4728.7948012501356</v>
      </c>
      <c r="KC234" s="11">
        <v>4709.4814249695073</v>
      </c>
      <c r="KD234" s="11">
        <v>4693.4678566203565</v>
      </c>
      <c r="KE234" s="11">
        <v>4695.8196631053434</v>
      </c>
      <c r="KF234" s="11">
        <v>4708.3009772828118</v>
      </c>
      <c r="KG234" s="11">
        <v>4714.5700895136179</v>
      </c>
      <c r="KH234" s="11">
        <v>4733.4861189358635</v>
      </c>
      <c r="KI234" s="11">
        <v>4737.8510472495336</v>
      </c>
      <c r="KJ234" s="11">
        <v>4762.1236872212176</v>
      </c>
      <c r="KK234" s="11">
        <v>4766.1941748513536</v>
      </c>
      <c r="KL234" s="23"/>
      <c r="KM234" s="11">
        <f>SMALL(Tabela2[[#This Row],[1]:[285]],1)</f>
        <v>6.0538241086760536E-12</v>
      </c>
      <c r="KN234" s="11">
        <f>MATCH(Tabela2[[#This Row],[1° menor]],Tabela2[[#This Row],[1]:[285]],0)</f>
        <v>143</v>
      </c>
      <c r="KO23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0.74999998729803197</v>
      </c>
      <c r="KP234" s="11">
        <f>VLOOKUP(Tabela2[[#This Row],[Shape]],shape!A:D,4,0)+VLOOKUP(Tabela2[[#This Row],[Shape]]+1,shape!A:E,5,0)*Tabela2[[#This Row],[% avanc]]</f>
        <v>5011.4075122477552</v>
      </c>
      <c r="KQ234" s="15">
        <f>Tabela2[[#This Row],[8686,881807]]/Tabela2[[#Headers],[8686,881807]]</f>
        <v>0.57689371440618653</v>
      </c>
      <c r="KR234" s="11">
        <f>Tabela2[[#This Row],[8686,881807]]-KP233</f>
        <v>175.33962491303737</v>
      </c>
      <c r="KS234" s="11">
        <f>(Tabela2[[#This Row],[hora bus]]-H233)*86400</f>
        <v>43.99999959859997</v>
      </c>
      <c r="KT234" s="11">
        <f>Tabela2[[#This Row],[desloc]]/Tabela2[[#This Row],[seconds]]</f>
        <v>3.9849915116502972</v>
      </c>
      <c r="KU234" s="11">
        <f>Tabela2[[#This Row],[spd m/s]]*3.6</f>
        <v>14.345969441941071</v>
      </c>
      <c r="KV234" s="23"/>
      <c r="KW234" s="22">
        <f t="shared" si="54"/>
        <v>0</v>
      </c>
      <c r="KX234" s="23">
        <f t="shared" si="55"/>
        <v>0</v>
      </c>
      <c r="KY234" s="23">
        <f t="shared" si="56"/>
        <v>0</v>
      </c>
      <c r="KZ234" s="23">
        <f t="shared" si="57"/>
        <v>0</v>
      </c>
      <c r="LA234" s="23">
        <f t="shared" si="58"/>
        <v>0</v>
      </c>
      <c r="LB234" s="23">
        <f t="shared" si="59"/>
        <v>0</v>
      </c>
      <c r="LC234" s="23">
        <f t="shared" si="60"/>
        <v>0</v>
      </c>
      <c r="LD234" s="23">
        <f t="shared" si="61"/>
        <v>0</v>
      </c>
      <c r="LE234" s="23">
        <f t="shared" si="62"/>
        <v>5011.4075122477552</v>
      </c>
      <c r="LF234" s="22">
        <f t="shared" si="71"/>
        <v>0</v>
      </c>
      <c r="LG234" s="23">
        <f t="shared" si="63"/>
        <v>0</v>
      </c>
      <c r="LH234" s="23">
        <f t="shared" si="64"/>
        <v>0</v>
      </c>
      <c r="LI234" s="23">
        <f t="shared" si="65"/>
        <v>5011.4075122477552</v>
      </c>
      <c r="LJ234" s="23">
        <f t="shared" si="66"/>
        <v>8581.6037309236508</v>
      </c>
      <c r="LK234" s="23">
        <f t="shared" si="67"/>
        <v>0</v>
      </c>
      <c r="LL234" s="23">
        <f t="shared" si="68"/>
        <v>15</v>
      </c>
      <c r="LM234" s="23">
        <f t="shared" si="69"/>
        <v>0</v>
      </c>
      <c r="LN234" s="23">
        <f t="shared" si="70"/>
        <v>0</v>
      </c>
    </row>
    <row r="235" spans="1:326" x14ac:dyDescent="0.25">
      <c r="A235" s="22">
        <v>333</v>
      </c>
      <c r="B235" s="22">
        <v>1</v>
      </c>
      <c r="C235" s="23" t="s">
        <v>1646</v>
      </c>
      <c r="D235" s="22">
        <v>332</v>
      </c>
      <c r="E235" s="24">
        <v>0.9916666666666667</v>
      </c>
      <c r="F235" s="23" t="s">
        <v>721</v>
      </c>
      <c r="G235" s="23" t="b">
        <v>1</v>
      </c>
      <c r="H235" s="25">
        <v>43538.991851851853</v>
      </c>
      <c r="I235" s="26" t="s">
        <v>400</v>
      </c>
      <c r="J235" s="23" t="s">
        <v>401</v>
      </c>
      <c r="K235" s="11">
        <f>IF(AND(Tabela2[[#This Row],[hora bus]]=H234,Tabela2[[#This Row],[lat bus]]=I234,Tabela2[[#This Row],[lon bus]]=J234),1,0)</f>
        <v>0</v>
      </c>
      <c r="L235" s="23"/>
      <c r="M235" s="11">
        <v>512</v>
      </c>
      <c r="N235" s="11">
        <v>9173.371173180225</v>
      </c>
      <c r="O235" s="11">
        <v>9166.5250627096793</v>
      </c>
      <c r="P235" s="11">
        <v>9156.9837562178454</v>
      </c>
      <c r="Q235" s="11">
        <v>9098.5630131685157</v>
      </c>
      <c r="R235" s="11">
        <v>9012.9209150405059</v>
      </c>
      <c r="S235" s="11">
        <v>8993.3112648270944</v>
      </c>
      <c r="T235" s="11">
        <v>8973.5518185073652</v>
      </c>
      <c r="U235" s="11">
        <v>8961.5579318494347</v>
      </c>
      <c r="V235" s="11">
        <v>8944.9468892286222</v>
      </c>
      <c r="W235" s="11">
        <v>8932.7796235614132</v>
      </c>
      <c r="X235" s="11">
        <v>8921.9666475432223</v>
      </c>
      <c r="Y235" s="11">
        <v>8898.2078600143032</v>
      </c>
      <c r="Z235" s="11">
        <v>8883.1322965598429</v>
      </c>
      <c r="AA235" s="11">
        <v>8860.8447036685866</v>
      </c>
      <c r="AB235" s="11">
        <v>8850.5413321366868</v>
      </c>
      <c r="AC235" s="11">
        <v>8834.406801924124</v>
      </c>
      <c r="AD235" s="11">
        <v>8809.5210360836209</v>
      </c>
      <c r="AE235" s="11">
        <v>8799.4283082572911</v>
      </c>
      <c r="AF235" s="11">
        <v>8731.4099293399649</v>
      </c>
      <c r="AG235" s="11">
        <v>8700.4512791044363</v>
      </c>
      <c r="AH235" s="11">
        <v>8672.3012153763484</v>
      </c>
      <c r="AI235" s="11">
        <v>8648.9744992870292</v>
      </c>
      <c r="AJ235" s="11">
        <v>8628.0469230427789</v>
      </c>
      <c r="AK235" s="11">
        <v>8613.0538787720216</v>
      </c>
      <c r="AL235" s="11">
        <v>8587.0462451493913</v>
      </c>
      <c r="AM235" s="11">
        <v>8576.3323856571878</v>
      </c>
      <c r="AN235" s="11">
        <v>8563.8067912561874</v>
      </c>
      <c r="AO235" s="11">
        <v>8555.6437203934784</v>
      </c>
      <c r="AP235" s="11">
        <v>8554.7027232628461</v>
      </c>
      <c r="AQ235" s="11">
        <v>8561.3782229691878</v>
      </c>
      <c r="AR235" s="11">
        <v>8561.63106876446</v>
      </c>
      <c r="AS235" s="11">
        <v>8557.9314148819085</v>
      </c>
      <c r="AT235" s="11">
        <v>8566.5451206906509</v>
      </c>
      <c r="AU235" s="11">
        <v>8572.4248547582902</v>
      </c>
      <c r="AV235" s="11">
        <v>8566.3376282399768</v>
      </c>
      <c r="AW235" s="11">
        <v>8566.0118999665447</v>
      </c>
      <c r="AX235" s="11">
        <v>8567.9601568210182</v>
      </c>
      <c r="AY235" s="11">
        <v>8560.676292207585</v>
      </c>
      <c r="AZ235" s="11">
        <v>8544.7042250396862</v>
      </c>
      <c r="BA235" s="11">
        <v>8520.5565191934074</v>
      </c>
      <c r="BB235" s="11">
        <v>8475.5133986979527</v>
      </c>
      <c r="BC235" s="11">
        <v>8403.5887538643619</v>
      </c>
      <c r="BD235" s="11">
        <v>8336.8246145348439</v>
      </c>
      <c r="BE235" s="11">
        <v>8317.0659007912363</v>
      </c>
      <c r="BF235" s="11">
        <v>8295.9080660484105</v>
      </c>
      <c r="BG235" s="11">
        <v>8261.3814453715386</v>
      </c>
      <c r="BH235" s="11">
        <v>8249.178658519706</v>
      </c>
      <c r="BI235" s="11">
        <v>8233.5064460655885</v>
      </c>
      <c r="BJ235" s="11">
        <v>8208.6225694958084</v>
      </c>
      <c r="BK235" s="11">
        <v>8135.7618251388067</v>
      </c>
      <c r="BL235" s="11">
        <v>7901.8893726837759</v>
      </c>
      <c r="BM235" s="11">
        <v>7766.667923311601</v>
      </c>
      <c r="BN235" s="11">
        <v>7738.6525038580239</v>
      </c>
      <c r="BO235" s="11">
        <v>7628.5995986369207</v>
      </c>
      <c r="BP235" s="11">
        <v>7620.4283627516897</v>
      </c>
      <c r="BQ235" s="11">
        <v>7530.8471524683619</v>
      </c>
      <c r="BR235" s="11">
        <v>7445.4491393437029</v>
      </c>
      <c r="BS235" s="11">
        <v>7414.0470753063591</v>
      </c>
      <c r="BT235" s="11">
        <v>7364.0213659964375</v>
      </c>
      <c r="BU235" s="11">
        <v>7301.915704478416</v>
      </c>
      <c r="BV235" s="11">
        <v>7294.8810955691679</v>
      </c>
      <c r="BW235" s="11">
        <v>7145.792739029027</v>
      </c>
      <c r="BX235" s="11">
        <v>7060.1764517734946</v>
      </c>
      <c r="BY235" s="11">
        <v>6940.7167805602221</v>
      </c>
      <c r="BZ235" s="11">
        <v>6924.8457832943013</v>
      </c>
      <c r="CA235" s="11">
        <v>6886.0587483117342</v>
      </c>
      <c r="CB235" s="11">
        <v>6824.1789515880519</v>
      </c>
      <c r="CC235" s="11">
        <v>6704.0552588391311</v>
      </c>
      <c r="CD235" s="11">
        <v>6610.1598112445517</v>
      </c>
      <c r="CE235" s="11">
        <v>6516.8959422522285</v>
      </c>
      <c r="CF235" s="11">
        <v>6432.9160048765771</v>
      </c>
      <c r="CG235" s="11">
        <v>6238.2635629390925</v>
      </c>
      <c r="CH235" s="11">
        <v>6160.6515787856388</v>
      </c>
      <c r="CI235" s="11">
        <v>5968.8661562906818</v>
      </c>
      <c r="CJ235" s="11">
        <v>5894.0008312009077</v>
      </c>
      <c r="CK235" s="11">
        <v>5803.7736171062643</v>
      </c>
      <c r="CL235" s="11">
        <v>5775.7501739163345</v>
      </c>
      <c r="CM235" s="11">
        <v>5727.3247300799203</v>
      </c>
      <c r="CN235" s="11">
        <v>5668.3840700359369</v>
      </c>
      <c r="CO235" s="11">
        <v>5586.5928817598542</v>
      </c>
      <c r="CP235" s="11">
        <v>5533.7532829430875</v>
      </c>
      <c r="CQ235" s="11">
        <v>5337.4484314069059</v>
      </c>
      <c r="CR235" s="11">
        <v>5159.5478638437889</v>
      </c>
      <c r="CS235" s="11">
        <v>5085.4669386188625</v>
      </c>
      <c r="CT235" s="11">
        <v>5057.22815439439</v>
      </c>
      <c r="CU235" s="11">
        <v>5015.7547658654839</v>
      </c>
      <c r="CV235" s="11">
        <v>4917.4171654696484</v>
      </c>
      <c r="CW235" s="11">
        <v>4789.7916273715855</v>
      </c>
      <c r="CX235" s="11">
        <v>4728.5881290264751</v>
      </c>
      <c r="CY235" s="11">
        <v>4671.3915369092056</v>
      </c>
      <c r="CZ235" s="11">
        <v>4619.989935505484</v>
      </c>
      <c r="DA235" s="11">
        <v>4567.8706140982204</v>
      </c>
      <c r="DB235" s="11">
        <v>4512.3200816930166</v>
      </c>
      <c r="DC235" s="11">
        <v>4422.5573373400348</v>
      </c>
      <c r="DD235" s="11">
        <v>4414.604187917349</v>
      </c>
      <c r="DE235" s="11">
        <v>4384.7018053017609</v>
      </c>
      <c r="DF235" s="11">
        <v>4371.811825018709</v>
      </c>
      <c r="DG235" s="11">
        <v>4322.3209139867067</v>
      </c>
      <c r="DH235" s="11">
        <v>4286.4934983092062</v>
      </c>
      <c r="DI235" s="11">
        <v>4245.592764154163</v>
      </c>
      <c r="DJ235" s="11">
        <v>4172.2159593458427</v>
      </c>
      <c r="DK235" s="11">
        <v>3845.0069387682288</v>
      </c>
      <c r="DL235" s="11">
        <v>3769.7380150991598</v>
      </c>
      <c r="DM235" s="11">
        <v>3703.5804686897641</v>
      </c>
      <c r="DN235" s="11">
        <v>3622.8481739019762</v>
      </c>
      <c r="DO235" s="11">
        <v>3595.7363462162944</v>
      </c>
      <c r="DP235" s="11">
        <v>3521.9795033723922</v>
      </c>
      <c r="DQ235" s="11">
        <v>3515.6630633601453</v>
      </c>
      <c r="DR235" s="11">
        <v>3506.5031752385453</v>
      </c>
      <c r="DS235" s="11">
        <v>3494.6758700648111</v>
      </c>
      <c r="DT235" s="11">
        <v>3477.9290880596941</v>
      </c>
      <c r="DU235" s="11">
        <v>3469.2964288598814</v>
      </c>
      <c r="DV235" s="11">
        <v>3460.955429178975</v>
      </c>
      <c r="DW235" s="11">
        <v>3458.1963136241925</v>
      </c>
      <c r="DX235" s="11">
        <v>3349.5576879804144</v>
      </c>
      <c r="DY235" s="11">
        <v>3385.4162070726684</v>
      </c>
      <c r="DZ235" s="11">
        <v>3363.0859921188098</v>
      </c>
      <c r="EA235" s="11">
        <v>3243.4054581633195</v>
      </c>
      <c r="EB235" s="11">
        <v>3216.0247768153213</v>
      </c>
      <c r="EC235" s="11">
        <v>3031.5297032216113</v>
      </c>
      <c r="ED235" s="11">
        <v>2955.0771412786071</v>
      </c>
      <c r="EE235" s="11">
        <v>2721.5502296259392</v>
      </c>
      <c r="EF235" s="11">
        <v>2546.4481452442706</v>
      </c>
      <c r="EG235" s="11">
        <v>2398.4770906743565</v>
      </c>
      <c r="EH235" s="11">
        <v>2285.1961383615567</v>
      </c>
      <c r="EI235" s="11">
        <v>2224.5649334587088</v>
      </c>
      <c r="EJ235" s="11">
        <v>2168.1746034470416</v>
      </c>
      <c r="EK235" s="11">
        <v>2092.9291973738673</v>
      </c>
      <c r="EL235" s="11">
        <v>2092.3476333365356</v>
      </c>
      <c r="EM235" s="11">
        <v>2014.2457777050486</v>
      </c>
      <c r="EN235" s="11">
        <v>1932.4097335971906</v>
      </c>
      <c r="EO235" s="11">
        <v>1887.674396541699</v>
      </c>
      <c r="EP235" s="11">
        <v>1746.7256837053365</v>
      </c>
      <c r="EQ235" s="11">
        <v>1670.8262169663069</v>
      </c>
      <c r="ER235" s="11">
        <v>1532.9304361418822</v>
      </c>
      <c r="ES235" s="11">
        <v>1468.3185620858924</v>
      </c>
      <c r="ET235" s="11">
        <v>1391.5962891563656</v>
      </c>
      <c r="EU235" s="11">
        <v>1327.6278359979574</v>
      </c>
      <c r="EV235" s="11">
        <v>1255.9064372938431</v>
      </c>
      <c r="EW235" s="11">
        <v>1006.7473010202931</v>
      </c>
      <c r="EX235" s="11">
        <v>924.25940482898523</v>
      </c>
      <c r="EY235" s="11">
        <v>752.46649458717843</v>
      </c>
      <c r="EZ235" s="11">
        <v>587.53149826832282</v>
      </c>
      <c r="FA235" s="11">
        <v>505.95432982237406</v>
      </c>
      <c r="FB235" s="11">
        <v>464.27359689393592</v>
      </c>
      <c r="FC235" s="11">
        <v>409.15529255281967</v>
      </c>
      <c r="FD235" s="11">
        <v>284.19370223134615</v>
      </c>
      <c r="FE235" s="11">
        <v>110.76241822940804</v>
      </c>
      <c r="FF235" s="11">
        <v>85.866528572567361</v>
      </c>
      <c r="FG235" s="11">
        <v>41.099921982011615</v>
      </c>
      <c r="FH235" s="11">
        <v>6.7075234255753458E-12</v>
      </c>
      <c r="FI235" s="11">
        <v>40.651182283140429</v>
      </c>
      <c r="FJ235" s="11">
        <v>85.225590690714924</v>
      </c>
      <c r="FK235" s="11">
        <v>103.41153000383986</v>
      </c>
      <c r="FL235" s="11">
        <v>119.75084788011286</v>
      </c>
      <c r="FM235" s="11">
        <v>129.97869391810943</v>
      </c>
      <c r="FN235" s="11">
        <v>169.28045095725076</v>
      </c>
      <c r="FO235" s="11">
        <v>195.30601093265904</v>
      </c>
      <c r="FP235" s="11">
        <v>223.88025696656356</v>
      </c>
      <c r="FQ235" s="11">
        <v>252.36689327702871</v>
      </c>
      <c r="FR235" s="11">
        <v>267.17007814161235</v>
      </c>
      <c r="FS235" s="11">
        <v>314.49715710283164</v>
      </c>
      <c r="FT235" s="11">
        <v>384.04587268570492</v>
      </c>
      <c r="FU235" s="11">
        <v>479.51007599623409</v>
      </c>
      <c r="FV235" s="11">
        <v>610.12905954323412</v>
      </c>
      <c r="FW235" s="11">
        <v>649.47609022892789</v>
      </c>
      <c r="FX235" s="11">
        <v>664.97731699224096</v>
      </c>
      <c r="FY235" s="11">
        <v>683.86627285207192</v>
      </c>
      <c r="FZ235" s="11">
        <v>700.82283630796587</v>
      </c>
      <c r="GA235" s="11">
        <v>728.32206224650088</v>
      </c>
      <c r="GB235" s="11">
        <v>750.128184275781</v>
      </c>
      <c r="GC235" s="11">
        <v>781.40063892089472</v>
      </c>
      <c r="GD235" s="11">
        <v>815.46546471483452</v>
      </c>
      <c r="GE235" s="11">
        <v>840.26616335704762</v>
      </c>
      <c r="GF235" s="11">
        <v>860.92180385489564</v>
      </c>
      <c r="GG235" s="11">
        <v>873.79922522269067</v>
      </c>
      <c r="GH235" s="11">
        <v>886.70153120376574</v>
      </c>
      <c r="GI235" s="11">
        <v>889.9311827761278</v>
      </c>
      <c r="GJ235" s="11">
        <v>899.12859838046461</v>
      </c>
      <c r="GK235" s="11">
        <v>903.87697201063713</v>
      </c>
      <c r="GL235" s="11">
        <v>918.66781845552703</v>
      </c>
      <c r="GM235" s="11">
        <v>904.30916675608398</v>
      </c>
      <c r="GN235" s="11">
        <v>914.85485049660258</v>
      </c>
      <c r="GO235" s="11">
        <v>924.58841707466513</v>
      </c>
      <c r="GP235" s="11">
        <v>940.0559689765206</v>
      </c>
      <c r="GQ235" s="11">
        <v>1007.7753684081855</v>
      </c>
      <c r="GR235" s="11">
        <v>1139.5412174077107</v>
      </c>
      <c r="GS235" s="11">
        <v>1298.7638703843513</v>
      </c>
      <c r="GT235" s="11">
        <v>1366.7174728064088</v>
      </c>
      <c r="GU235" s="11">
        <v>1387.0771100177669</v>
      </c>
      <c r="GV235" s="11">
        <v>1412.2202404465961</v>
      </c>
      <c r="GW235" s="11">
        <v>1437.9346697215456</v>
      </c>
      <c r="GX235" s="11">
        <v>1463.6675597192632</v>
      </c>
      <c r="GY235" s="11">
        <v>1471.3484278754315</v>
      </c>
      <c r="GZ235" s="11">
        <v>1603.5736098763271</v>
      </c>
      <c r="HA235" s="11">
        <v>1622.3045123532336</v>
      </c>
      <c r="HB235" s="11">
        <v>1636.8579200116892</v>
      </c>
      <c r="HC235" s="11">
        <v>1652.6912190289363</v>
      </c>
      <c r="HD235" s="11">
        <v>1664.3557135717469</v>
      </c>
      <c r="HE235" s="11">
        <v>1671.2267541937724</v>
      </c>
      <c r="HF235" s="11">
        <v>1671.6989284021383</v>
      </c>
      <c r="HG235" s="11">
        <v>1735.7565356016423</v>
      </c>
      <c r="HH235" s="11">
        <v>1760.0097101151457</v>
      </c>
      <c r="HI235" s="11">
        <v>1802.1946249292978</v>
      </c>
      <c r="HJ235" s="11">
        <v>1820.4063925832545</v>
      </c>
      <c r="HK235" s="11">
        <v>1821.1850908071772</v>
      </c>
      <c r="HL235" s="11">
        <v>1825.6653604828959</v>
      </c>
      <c r="HM235" s="11">
        <v>1798.4141210399484</v>
      </c>
      <c r="HN235" s="11">
        <v>1770.6701764909924</v>
      </c>
      <c r="HO235" s="11">
        <v>1767.2758022242645</v>
      </c>
      <c r="HP235" s="11">
        <v>1809.1400969416572</v>
      </c>
      <c r="HQ235" s="11">
        <v>1809.6082740236798</v>
      </c>
      <c r="HR235" s="11">
        <v>1756.4732426093262</v>
      </c>
      <c r="HS235" s="11">
        <v>1812.5628201684224</v>
      </c>
      <c r="HT235" s="11">
        <v>1836.7024551719924</v>
      </c>
      <c r="HU235" s="11">
        <v>1821.1248617110139</v>
      </c>
      <c r="HV235" s="11">
        <v>1852.7800457879925</v>
      </c>
      <c r="HW235" s="11">
        <v>1878.6817133913955</v>
      </c>
      <c r="HX235" s="11">
        <v>1906.6123570782654</v>
      </c>
      <c r="HY235" s="11">
        <v>1938.0636867781006</v>
      </c>
      <c r="HZ235" s="11">
        <v>1985.7645993659262</v>
      </c>
      <c r="IA235" s="11">
        <v>2147.3884796898587</v>
      </c>
      <c r="IB235" s="11">
        <v>2303.3861656968284</v>
      </c>
      <c r="IC235" s="11">
        <v>2361.3309057141691</v>
      </c>
      <c r="ID235" s="11">
        <v>2419.0825793722934</v>
      </c>
      <c r="IE235" s="11">
        <v>2471.6762185606376</v>
      </c>
      <c r="IF235" s="11">
        <v>2531.6108070862333</v>
      </c>
      <c r="IG235" s="11">
        <v>2665.8238537018192</v>
      </c>
      <c r="IH235" s="11">
        <v>2701.5927343177786</v>
      </c>
      <c r="II235" s="11">
        <v>2745.9938167544146</v>
      </c>
      <c r="IJ235" s="11">
        <v>2782.4902889292862</v>
      </c>
      <c r="IK235" s="11">
        <v>2829.642276989111</v>
      </c>
      <c r="IL235" s="11">
        <v>2863.1184643637221</v>
      </c>
      <c r="IM235" s="11">
        <v>2899.3657844641889</v>
      </c>
      <c r="IN235" s="11">
        <v>2951.3958071759471</v>
      </c>
      <c r="IO235" s="11">
        <v>3080.9355913422514</v>
      </c>
      <c r="IP235" s="11">
        <v>3112.7890373836976</v>
      </c>
      <c r="IQ235" s="11">
        <v>3113.6869324241202</v>
      </c>
      <c r="IR235" s="11">
        <v>3168.4476116419846</v>
      </c>
      <c r="IS235" s="11">
        <v>3236.9853421363441</v>
      </c>
      <c r="IT235" s="11">
        <v>3276.6153833419726</v>
      </c>
      <c r="IU235" s="11">
        <v>3299.505930543382</v>
      </c>
      <c r="IV235" s="11">
        <v>3316.9883236483315</v>
      </c>
      <c r="IW235" s="11">
        <v>3322.8923458415929</v>
      </c>
      <c r="IX235" s="11">
        <v>3332.9072516020774</v>
      </c>
      <c r="IY235" s="11">
        <v>3352.5372796986758</v>
      </c>
      <c r="IZ235" s="11">
        <v>3391.2687378005608</v>
      </c>
      <c r="JA235" s="11">
        <v>3437.962860109023</v>
      </c>
      <c r="JB235" s="11">
        <v>3523.3703866496662</v>
      </c>
      <c r="JC235" s="11">
        <v>3621.4215517129851</v>
      </c>
      <c r="JD235" s="11">
        <v>3692.0615065207035</v>
      </c>
      <c r="JE235" s="11">
        <v>3705.1394851414561</v>
      </c>
      <c r="JF235" s="11">
        <v>3713.053477707836</v>
      </c>
      <c r="JG235" s="11">
        <v>3680.7240727670319</v>
      </c>
      <c r="JH235" s="11">
        <v>3757.3276581693444</v>
      </c>
      <c r="JI235" s="11">
        <v>3833.7434442917843</v>
      </c>
      <c r="JJ235" s="11">
        <v>3848.3250389256827</v>
      </c>
      <c r="JK235" s="11">
        <v>3836.742212815634</v>
      </c>
      <c r="JL235" s="11">
        <v>3902.9356251095815</v>
      </c>
      <c r="JM235" s="11">
        <v>3905.6683217067193</v>
      </c>
      <c r="JN235" s="11">
        <v>3906.1674895436804</v>
      </c>
      <c r="JO235" s="11">
        <v>4098.5182671994589</v>
      </c>
      <c r="JP235" s="11">
        <v>4235.2565346571073</v>
      </c>
      <c r="JQ235" s="11">
        <v>4271.9425062277378</v>
      </c>
      <c r="JR235" s="11">
        <v>4308.6656050610773</v>
      </c>
      <c r="JS235" s="11">
        <v>4275.8949147894264</v>
      </c>
      <c r="JT235" s="11">
        <v>4333.3661733094614</v>
      </c>
      <c r="JU235" s="11">
        <v>4370.4937351097988</v>
      </c>
      <c r="JV235" s="11">
        <v>4350.2521317164501</v>
      </c>
      <c r="JW235" s="11">
        <v>4285.4362592671359</v>
      </c>
      <c r="JX235" s="11">
        <v>4269.0224754978608</v>
      </c>
      <c r="JY235" s="11">
        <v>4255.4698265760571</v>
      </c>
      <c r="JZ235" s="11">
        <v>4237.1152005769436</v>
      </c>
      <c r="KA235" s="11">
        <v>4222.3459848719558</v>
      </c>
      <c r="KB235" s="11">
        <v>4211.7366194795477</v>
      </c>
      <c r="KC235" s="11">
        <v>4191.4449576370453</v>
      </c>
      <c r="KD235" s="11">
        <v>4175.5563488556581</v>
      </c>
      <c r="KE235" s="11">
        <v>4179.0755424340532</v>
      </c>
      <c r="KF235" s="11">
        <v>4192.2290846556716</v>
      </c>
      <c r="KG235" s="11">
        <v>4199.3537984107224</v>
      </c>
      <c r="KH235" s="11">
        <v>4219.0917047829616</v>
      </c>
      <c r="KI235" s="11">
        <v>4224.4152104862742</v>
      </c>
      <c r="KJ235" s="11">
        <v>4249.554805786418</v>
      </c>
      <c r="KK235" s="11">
        <v>4253.9298330741212</v>
      </c>
      <c r="KL235" s="23"/>
      <c r="KM235" s="11">
        <f>SMALL(Tabela2[[#This Row],[1]:[285]],1)</f>
        <v>6.7075234255753458E-12</v>
      </c>
      <c r="KN235" s="11">
        <f>MATCH(Tabela2[[#This Row],[1° menor]],Tabela2[[#This Row],[1]:[285]],0)</f>
        <v>151</v>
      </c>
      <c r="KO23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0.49999993601235304</v>
      </c>
      <c r="KP235" s="11">
        <f>VLOOKUP(Tabela2[[#This Row],[Shape]],shape!A:D,4,0)+VLOOKUP(Tabela2[[#This Row],[Shape]]+1,shape!A:E,5,0)*Tabela2[[#This Row],[% avanc]]</f>
        <v>5327.0875355514054</v>
      </c>
      <c r="KQ235" s="15">
        <f>Tabela2[[#This Row],[8686,881807]]/Tabela2[[#Headers],[8686,881807]]</f>
        <v>0.61323356917999861</v>
      </c>
      <c r="KR235" s="11">
        <f>Tabela2[[#This Row],[8686,881807]]-KP234</f>
        <v>315.68002330365016</v>
      </c>
      <c r="KS235" s="11">
        <f>(Tabela2[[#This Row],[hora bus]]-H234)*86400</f>
        <v>47.000000299885869</v>
      </c>
      <c r="KT235" s="11">
        <f>Tabela2[[#This Row],[desloc]]/Tabela2[[#This Row],[seconds]]</f>
        <v>6.7165961976476147</v>
      </c>
      <c r="KU235" s="11">
        <f>Tabela2[[#This Row],[spd m/s]]*3.6</f>
        <v>24.179746311531414</v>
      </c>
      <c r="KV235" s="23"/>
      <c r="KW235" s="22">
        <f t="shared" si="54"/>
        <v>0</v>
      </c>
      <c r="KX235" s="23">
        <f t="shared" si="55"/>
        <v>0</v>
      </c>
      <c r="KY235" s="23">
        <f t="shared" si="56"/>
        <v>0</v>
      </c>
      <c r="KZ235" s="23">
        <f t="shared" si="57"/>
        <v>0</v>
      </c>
      <c r="LA235" s="23">
        <f t="shared" si="58"/>
        <v>0</v>
      </c>
      <c r="LB235" s="23">
        <f t="shared" si="59"/>
        <v>0</v>
      </c>
      <c r="LC235" s="23">
        <f t="shared" si="60"/>
        <v>0</v>
      </c>
      <c r="LD235" s="23">
        <f t="shared" si="61"/>
        <v>0</v>
      </c>
      <c r="LE235" s="23">
        <f t="shared" si="62"/>
        <v>5327.0875355514054</v>
      </c>
      <c r="LF235" s="22">
        <f t="shared" si="71"/>
        <v>0</v>
      </c>
      <c r="LG235" s="23">
        <f t="shared" si="63"/>
        <v>0</v>
      </c>
      <c r="LH235" s="23">
        <f t="shared" si="64"/>
        <v>0</v>
      </c>
      <c r="LI235" s="23">
        <f t="shared" si="65"/>
        <v>5327.0875355514054</v>
      </c>
      <c r="LJ235" s="23">
        <f t="shared" si="66"/>
        <v>8581.6037309236508</v>
      </c>
      <c r="LK235" s="23">
        <f t="shared" si="67"/>
        <v>0</v>
      </c>
      <c r="LL235" s="23">
        <f t="shared" si="68"/>
        <v>14</v>
      </c>
      <c r="LM235" s="23">
        <f t="shared" si="69"/>
        <v>0</v>
      </c>
      <c r="LN235" s="23">
        <f t="shared" si="70"/>
        <v>0</v>
      </c>
    </row>
    <row r="236" spans="1:326" x14ac:dyDescent="0.25">
      <c r="A236" s="22">
        <v>335</v>
      </c>
      <c r="B236" s="22">
        <v>1</v>
      </c>
      <c r="C236" s="23" t="s">
        <v>1648</v>
      </c>
      <c r="D236" s="22">
        <v>332</v>
      </c>
      <c r="E236" s="24">
        <v>0.99236111111111114</v>
      </c>
      <c r="F236" s="23" t="s">
        <v>721</v>
      </c>
      <c r="G236" s="23" t="b">
        <v>1</v>
      </c>
      <c r="H236" s="25">
        <v>43538.992511574077</v>
      </c>
      <c r="I236" s="26" t="s">
        <v>402</v>
      </c>
      <c r="J236" s="23" t="s">
        <v>403</v>
      </c>
      <c r="K236" s="11">
        <f>IF(AND(Tabela2[[#This Row],[hora bus]]=H235,Tabela2[[#This Row],[lat bus]]=I235,Tabela2[[#This Row],[lon bus]]=J235),1,0)</f>
        <v>0</v>
      </c>
      <c r="L236" s="23"/>
      <c r="M236" s="11">
        <v>514</v>
      </c>
      <c r="N236" s="11">
        <v>9750.1688109762472</v>
      </c>
      <c r="O236" s="11">
        <v>9743.381746840234</v>
      </c>
      <c r="P236" s="11">
        <v>9733.9053559544282</v>
      </c>
      <c r="Q236" s="11">
        <v>9675.5756481771405</v>
      </c>
      <c r="R236" s="11">
        <v>9589.8760761701033</v>
      </c>
      <c r="S236" s="11">
        <v>9570.1429390494668</v>
      </c>
      <c r="T236" s="11">
        <v>9550.3850015826047</v>
      </c>
      <c r="U236" s="11">
        <v>9538.4234289483102</v>
      </c>
      <c r="V236" s="11">
        <v>9521.8756689176989</v>
      </c>
      <c r="W236" s="11">
        <v>9509.7973259458122</v>
      </c>
      <c r="X236" s="11">
        <v>9499.073902329581</v>
      </c>
      <c r="Y236" s="11">
        <v>9475.4571789738438</v>
      </c>
      <c r="Z236" s="11">
        <v>9460.5497604518805</v>
      </c>
      <c r="AA236" s="11">
        <v>9438.3952107480418</v>
      </c>
      <c r="AB236" s="11">
        <v>9428.1745528330412</v>
      </c>
      <c r="AC236" s="11">
        <v>9412.0862118256791</v>
      </c>
      <c r="AD236" s="11">
        <v>9387.2064065300474</v>
      </c>
      <c r="AE236" s="11">
        <v>9377.0884338544874</v>
      </c>
      <c r="AF236" s="11">
        <v>9308.8520762169082</v>
      </c>
      <c r="AG236" s="11">
        <v>9277.5607449935615</v>
      </c>
      <c r="AH236" s="11">
        <v>9249.231409189113</v>
      </c>
      <c r="AI236" s="11">
        <v>9225.7992298463905</v>
      </c>
      <c r="AJ236" s="11">
        <v>9204.7880623757155</v>
      </c>
      <c r="AK236" s="11">
        <v>9189.7282095539304</v>
      </c>
      <c r="AL236" s="11">
        <v>9163.6443431633925</v>
      </c>
      <c r="AM236" s="11">
        <v>9152.8526509490512</v>
      </c>
      <c r="AN236" s="11">
        <v>9140.2183916306185</v>
      </c>
      <c r="AO236" s="11">
        <v>9131.8568018110527</v>
      </c>
      <c r="AP236" s="11">
        <v>9130.6664421051319</v>
      </c>
      <c r="AQ236" s="11">
        <v>9137.1530714257005</v>
      </c>
      <c r="AR236" s="11">
        <v>9137.2755411562612</v>
      </c>
      <c r="AS236" s="11">
        <v>9133.3563785332335</v>
      </c>
      <c r="AT236" s="11">
        <v>9141.7296323104365</v>
      </c>
      <c r="AU236" s="11">
        <v>9147.4708757806475</v>
      </c>
      <c r="AV236" s="11">
        <v>9141.1702661165564</v>
      </c>
      <c r="AW236" s="11">
        <v>9140.4597851527597</v>
      </c>
      <c r="AX236" s="11">
        <v>9142.0003062179403</v>
      </c>
      <c r="AY236" s="11">
        <v>9134.3786164184294</v>
      </c>
      <c r="AZ236" s="11">
        <v>9118.1051416758892</v>
      </c>
      <c r="BA236" s="11">
        <v>9093.6542578498047</v>
      </c>
      <c r="BB236" s="11">
        <v>9048.2745558667666</v>
      </c>
      <c r="BC236" s="11">
        <v>8976.1715706914438</v>
      </c>
      <c r="BD236" s="11">
        <v>8909.307073452861</v>
      </c>
      <c r="BE236" s="11">
        <v>8889.3461464433385</v>
      </c>
      <c r="BF236" s="11">
        <v>8867.9469345174402</v>
      </c>
      <c r="BG236" s="11">
        <v>8833.0206501325138</v>
      </c>
      <c r="BH236" s="11">
        <v>8820.4133387838428</v>
      </c>
      <c r="BI236" s="11">
        <v>8804.4658630773392</v>
      </c>
      <c r="BJ236" s="11">
        <v>8779.2892508929745</v>
      </c>
      <c r="BK236" s="11">
        <v>8705.8971286683627</v>
      </c>
      <c r="BL236" s="11">
        <v>8470.3398944669498</v>
      </c>
      <c r="BM236" s="11">
        <v>8332.7647134530089</v>
      </c>
      <c r="BN236" s="11">
        <v>8303.3923740099362</v>
      </c>
      <c r="BO236" s="11">
        <v>8192.2190726336448</v>
      </c>
      <c r="BP236" s="11">
        <v>8183.101123451238</v>
      </c>
      <c r="BQ236" s="11">
        <v>8092.7559805962283</v>
      </c>
      <c r="BR236" s="11">
        <v>8006.1435792595921</v>
      </c>
      <c r="BS236" s="11">
        <v>7973.957942789044</v>
      </c>
      <c r="BT236" s="11">
        <v>7923.6181933018006</v>
      </c>
      <c r="BU236" s="11">
        <v>7860.0404767624577</v>
      </c>
      <c r="BV236" s="11">
        <v>7850.2973115638251</v>
      </c>
      <c r="BW236" s="11">
        <v>7701.3798799989409</v>
      </c>
      <c r="BX236" s="11">
        <v>7618.1894313387311</v>
      </c>
      <c r="BY236" s="11">
        <v>7500.7297031391245</v>
      </c>
      <c r="BZ236" s="11">
        <v>7486.2872931289967</v>
      </c>
      <c r="CA236" s="11">
        <v>7447.9240820502855</v>
      </c>
      <c r="CB236" s="11">
        <v>7386.2889888687623</v>
      </c>
      <c r="CC236" s="11">
        <v>7266.4756282974886</v>
      </c>
      <c r="CD236" s="11">
        <v>7172.8665254506932</v>
      </c>
      <c r="CE236" s="11">
        <v>7079.6762041062339</v>
      </c>
      <c r="CF236" s="11">
        <v>6995.6241991404759</v>
      </c>
      <c r="CG236" s="11">
        <v>6800.8505203507539</v>
      </c>
      <c r="CH236" s="11">
        <v>6723.1480599755459</v>
      </c>
      <c r="CI236" s="11">
        <v>6531.2588866788119</v>
      </c>
      <c r="CJ236" s="11">
        <v>6456.2527831801899</v>
      </c>
      <c r="CK236" s="11">
        <v>6366.0066870879527</v>
      </c>
      <c r="CL236" s="11">
        <v>6337.9973553238706</v>
      </c>
      <c r="CM236" s="11">
        <v>6289.5192783736675</v>
      </c>
      <c r="CN236" s="11">
        <v>6230.5251044181841</v>
      </c>
      <c r="CO236" s="11">
        <v>6148.7334912035803</v>
      </c>
      <c r="CP236" s="11">
        <v>6095.8607819468161</v>
      </c>
      <c r="CQ236" s="11">
        <v>5899.3528017841027</v>
      </c>
      <c r="CR236" s="11">
        <v>5721.1584758629269</v>
      </c>
      <c r="CS236" s="11">
        <v>5646.9466928320926</v>
      </c>
      <c r="CT236" s="11">
        <v>5618.7119686852966</v>
      </c>
      <c r="CU236" s="11">
        <v>5577.2456075380505</v>
      </c>
      <c r="CV236" s="11">
        <v>5478.8433983154237</v>
      </c>
      <c r="CW236" s="11">
        <v>5351.0752048252598</v>
      </c>
      <c r="CX236" s="11">
        <v>5289.7658859694802</v>
      </c>
      <c r="CY236" s="11">
        <v>5232.537186570672</v>
      </c>
      <c r="CZ236" s="11">
        <v>5181.2671392505436</v>
      </c>
      <c r="DA236" s="11">
        <v>5129.4530517444682</v>
      </c>
      <c r="DB236" s="11">
        <v>5074.4766137871247</v>
      </c>
      <c r="DC236" s="11">
        <v>4985.8091775891353</v>
      </c>
      <c r="DD236" s="11">
        <v>4978.6436681954283</v>
      </c>
      <c r="DE236" s="11">
        <v>4949.0528266155179</v>
      </c>
      <c r="DF236" s="11">
        <v>4936.5375733656429</v>
      </c>
      <c r="DG236" s="11">
        <v>4887.7612338998833</v>
      </c>
      <c r="DH236" s="11">
        <v>4853.2087790288606</v>
      </c>
      <c r="DI236" s="11">
        <v>4813.7914179708141</v>
      </c>
      <c r="DJ236" s="11">
        <v>4740.2914660725182</v>
      </c>
      <c r="DK236" s="11">
        <v>4407.7499181515068</v>
      </c>
      <c r="DL236" s="11">
        <v>4326.2750314753457</v>
      </c>
      <c r="DM236" s="11">
        <v>4257.2159242860134</v>
      </c>
      <c r="DN236" s="11">
        <v>4174.2442486631298</v>
      </c>
      <c r="DO236" s="11">
        <v>4145.4895333167415</v>
      </c>
      <c r="DP236" s="11">
        <v>4069.8572172664508</v>
      </c>
      <c r="DQ236" s="11">
        <v>4061.9991546618494</v>
      </c>
      <c r="DR236" s="11">
        <v>4052.4788301472117</v>
      </c>
      <c r="DS236" s="11">
        <v>4040.3343499371335</v>
      </c>
      <c r="DT236" s="11">
        <v>4023.6774708714506</v>
      </c>
      <c r="DU236" s="11">
        <v>4015.5793402935537</v>
      </c>
      <c r="DV236" s="11">
        <v>4007.9305574733494</v>
      </c>
      <c r="DW236" s="11">
        <v>4006.0507069429855</v>
      </c>
      <c r="DX236" s="11">
        <v>3902.1666313105093</v>
      </c>
      <c r="DY236" s="11">
        <v>3942.9812067439211</v>
      </c>
      <c r="DZ236" s="11">
        <v>3922.3320986762374</v>
      </c>
      <c r="EA236" s="11">
        <v>3802.398465930502</v>
      </c>
      <c r="EB236" s="11">
        <v>3773.5870783265336</v>
      </c>
      <c r="EC236" s="11">
        <v>3587.9977954673673</v>
      </c>
      <c r="ED236" s="11">
        <v>3510.1789711229007</v>
      </c>
      <c r="EE236" s="11">
        <v>3278.5544127085104</v>
      </c>
      <c r="EF236" s="11">
        <v>3107.6493154834848</v>
      </c>
      <c r="EG236" s="11">
        <v>2963.1708902582268</v>
      </c>
      <c r="EH236" s="11">
        <v>2852.6075003522265</v>
      </c>
      <c r="EI236" s="11">
        <v>2793.4750052438617</v>
      </c>
      <c r="EJ236" s="11">
        <v>2737.5743285410831</v>
      </c>
      <c r="EK236" s="11">
        <v>2663.9869470465242</v>
      </c>
      <c r="EL236" s="11">
        <v>2665.1760093177218</v>
      </c>
      <c r="EM236" s="11">
        <v>2588.5076844157288</v>
      </c>
      <c r="EN236" s="11">
        <v>2508.4067908579545</v>
      </c>
      <c r="EO236" s="11">
        <v>2464.1961255995843</v>
      </c>
      <c r="EP236" s="11">
        <v>2323.1172970195616</v>
      </c>
      <c r="EQ236" s="11">
        <v>2246.8632707561114</v>
      </c>
      <c r="ER236" s="11">
        <v>2108.4834254968837</v>
      </c>
      <c r="ES236" s="11">
        <v>2043.4976772710982</v>
      </c>
      <c r="ET236" s="11">
        <v>1966.6131517205081</v>
      </c>
      <c r="EU236" s="11">
        <v>1902.3915138820989</v>
      </c>
      <c r="EV236" s="11">
        <v>1830.2920134529256</v>
      </c>
      <c r="EW236" s="11">
        <v>1580.1388392802908</v>
      </c>
      <c r="EX236" s="11">
        <v>1496.4895072907111</v>
      </c>
      <c r="EY236" s="11">
        <v>1323.2631033310593</v>
      </c>
      <c r="EZ236" s="11">
        <v>1155.7468023609074</v>
      </c>
      <c r="FA236" s="11">
        <v>1073.0225502207343</v>
      </c>
      <c r="FB236" s="11">
        <v>1032.0156329679473</v>
      </c>
      <c r="FC236" s="11">
        <v>977.62016550783812</v>
      </c>
      <c r="FD236" s="11">
        <v>854.44198037822218</v>
      </c>
      <c r="FE236" s="11">
        <v>685.90800980864719</v>
      </c>
      <c r="FF236" s="11">
        <v>665.05648694141928</v>
      </c>
      <c r="FG236" s="11">
        <v>621.76264721385928</v>
      </c>
      <c r="FH236" s="11">
        <v>544.58385997496987</v>
      </c>
      <c r="FI236" s="11">
        <v>503.29103698017292</v>
      </c>
      <c r="FJ236" s="11">
        <v>483.76854517357839</v>
      </c>
      <c r="FK236" s="11">
        <v>465.98598711159468</v>
      </c>
      <c r="FL236" s="11">
        <v>451.42393031765107</v>
      </c>
      <c r="FM236" s="11">
        <v>411.87544011769296</v>
      </c>
      <c r="FN236" s="11">
        <v>390.9734896867883</v>
      </c>
      <c r="FO236" s="11">
        <v>365.31113420094425</v>
      </c>
      <c r="FP236" s="11">
        <v>339.44527972411748</v>
      </c>
      <c r="FQ236" s="11">
        <v>326.49258896319589</v>
      </c>
      <c r="FR236" s="11">
        <v>281.44176470600024</v>
      </c>
      <c r="FS236" s="11">
        <v>211.95825499931618</v>
      </c>
      <c r="FT236" s="11">
        <v>109.17002772025216</v>
      </c>
      <c r="FU236" s="11">
        <v>2.2922108655620832E-11</v>
      </c>
      <c r="FV236" s="11">
        <v>35.141035591015118</v>
      </c>
      <c r="FW236" s="11">
        <v>88.503775658037</v>
      </c>
      <c r="FX236" s="11">
        <v>116.2109583865434</v>
      </c>
      <c r="FY236" s="11">
        <v>144.98438293125804</v>
      </c>
      <c r="FZ236" s="11">
        <v>167.98506996215809</v>
      </c>
      <c r="GA236" s="11">
        <v>197.7016734577075</v>
      </c>
      <c r="GB236" s="11">
        <v>218.65965671092303</v>
      </c>
      <c r="GC236" s="11">
        <v>246.67807843020313</v>
      </c>
      <c r="GD236" s="11">
        <v>276.95704260739961</v>
      </c>
      <c r="GE236" s="11">
        <v>299.22731201126146</v>
      </c>
      <c r="GF236" s="11">
        <v>318.13608968343118</v>
      </c>
      <c r="GG236" s="11">
        <v>331.33222079257087</v>
      </c>
      <c r="GH236" s="11">
        <v>345.48838706238251</v>
      </c>
      <c r="GI236" s="11">
        <v>351.01737150980551</v>
      </c>
      <c r="GJ236" s="11">
        <v>365.77106808345457</v>
      </c>
      <c r="GK236" s="11">
        <v>379.85322793864469</v>
      </c>
      <c r="GL236" s="11">
        <v>400.95890418937887</v>
      </c>
      <c r="GM236" s="11">
        <v>394.96601434741785</v>
      </c>
      <c r="GN236" s="11">
        <v>418.40825105102755</v>
      </c>
      <c r="GO236" s="11">
        <v>438.91532721545997</v>
      </c>
      <c r="GP236" s="11">
        <v>469.87936492453781</v>
      </c>
      <c r="GQ236" s="11">
        <v>553.43542160604909</v>
      </c>
      <c r="GR236" s="11">
        <v>694.56390031898513</v>
      </c>
      <c r="GS236" s="11">
        <v>858.42363601951797</v>
      </c>
      <c r="GT236" s="11">
        <v>927.9724535765057</v>
      </c>
      <c r="GU236" s="11">
        <v>947.71839273870012</v>
      </c>
      <c r="GV236" s="11">
        <v>970.23863437943442</v>
      </c>
      <c r="GW236" s="11">
        <v>992.20507381729544</v>
      </c>
      <c r="GX236" s="11">
        <v>1013.4804759910352</v>
      </c>
      <c r="GY236" s="11">
        <v>1003.5424033419168</v>
      </c>
      <c r="GZ236" s="11">
        <v>1118.5941902469103</v>
      </c>
      <c r="HA236" s="11">
        <v>1134.2081760741391</v>
      </c>
      <c r="HB236" s="11">
        <v>1146.8561897816974</v>
      </c>
      <c r="HC236" s="11">
        <v>1161.3798577537964</v>
      </c>
      <c r="HD236" s="11">
        <v>1172.0587260975981</v>
      </c>
      <c r="HE236" s="11">
        <v>1176.8245026014704</v>
      </c>
      <c r="HF236" s="11">
        <v>1187.3031891737048</v>
      </c>
      <c r="HG236" s="11">
        <v>1271.7053045360126</v>
      </c>
      <c r="HH236" s="11">
        <v>1313.9751193868269</v>
      </c>
      <c r="HI236" s="11">
        <v>1370.2576848562362</v>
      </c>
      <c r="HJ236" s="11">
        <v>1396.6109991763076</v>
      </c>
      <c r="HK236" s="11">
        <v>1406.3771708235156</v>
      </c>
      <c r="HL236" s="11">
        <v>1421.8335139659796</v>
      </c>
      <c r="HM236" s="11">
        <v>1411.408719584173</v>
      </c>
      <c r="HN236" s="11">
        <v>1411.5009945153495</v>
      </c>
      <c r="HO236" s="11">
        <v>1440.175756457264</v>
      </c>
      <c r="HP236" s="11">
        <v>1501.0257388457169</v>
      </c>
      <c r="HQ236" s="11">
        <v>1508.5128388494061</v>
      </c>
      <c r="HR236" s="11">
        <v>1480.4817850585985</v>
      </c>
      <c r="HS236" s="11">
        <v>1565.8285031492082</v>
      </c>
      <c r="HT236" s="11">
        <v>1600.0842354218573</v>
      </c>
      <c r="HU236" s="11">
        <v>1596.3513234220811</v>
      </c>
      <c r="HV236" s="11">
        <v>1642.3315496510536</v>
      </c>
      <c r="HW236" s="11">
        <v>1676.0610849795173</v>
      </c>
      <c r="HX236" s="11">
        <v>1709.455028443607</v>
      </c>
      <c r="HY236" s="11">
        <v>1745.303149008326</v>
      </c>
      <c r="HZ236" s="11">
        <v>1796.6162970597929</v>
      </c>
      <c r="IA236" s="11">
        <v>1962.0013262233717</v>
      </c>
      <c r="IB236" s="11">
        <v>2120.4302160596208</v>
      </c>
      <c r="IC236" s="11">
        <v>2179.1231898080318</v>
      </c>
      <c r="ID236" s="11">
        <v>2237.7138369467716</v>
      </c>
      <c r="IE236" s="11">
        <v>2290.803416036289</v>
      </c>
      <c r="IF236" s="11">
        <v>2351.0010851029137</v>
      </c>
      <c r="IG236" s="11">
        <v>2484.9066180316827</v>
      </c>
      <c r="IH236" s="11">
        <v>2519.2169642618383</v>
      </c>
      <c r="II236" s="11">
        <v>2561.5035032802889</v>
      </c>
      <c r="IJ236" s="11">
        <v>2594.6667199173226</v>
      </c>
      <c r="IK236" s="11">
        <v>2637.2436054877053</v>
      </c>
      <c r="IL236" s="11">
        <v>2666.1115864608155</v>
      </c>
      <c r="IM236" s="11">
        <v>2696.582934855378</v>
      </c>
      <c r="IN236" s="11">
        <v>2738.1931044623316</v>
      </c>
      <c r="IO236" s="11">
        <v>2859.6849556808579</v>
      </c>
      <c r="IP236" s="11">
        <v>2890.3355838525499</v>
      </c>
      <c r="IQ236" s="11">
        <v>2889.6614539920552</v>
      </c>
      <c r="IR236" s="11">
        <v>2941.5077032255258</v>
      </c>
      <c r="IS236" s="11">
        <v>3007.7775034896358</v>
      </c>
      <c r="IT236" s="11">
        <v>3045.9266397932411</v>
      </c>
      <c r="IU236" s="11">
        <v>3067.8093891309345</v>
      </c>
      <c r="IV236" s="11">
        <v>3084.7438182250594</v>
      </c>
      <c r="IW236" s="11">
        <v>3090.2086087895832</v>
      </c>
      <c r="IX236" s="11">
        <v>3099.2555253534147</v>
      </c>
      <c r="IY236" s="11">
        <v>3116.8634566931401</v>
      </c>
      <c r="IZ236" s="11">
        <v>3152.702263285797</v>
      </c>
      <c r="JA236" s="11">
        <v>3194.9740358343388</v>
      </c>
      <c r="JB236" s="11">
        <v>3273.6507905506528</v>
      </c>
      <c r="JC236" s="11">
        <v>3364.0851846647129</v>
      </c>
      <c r="JD236" s="11">
        <v>3429.6242651871039</v>
      </c>
      <c r="JE236" s="11">
        <v>3440.1859898594953</v>
      </c>
      <c r="JF236" s="11">
        <v>3445.7509852358085</v>
      </c>
      <c r="JG236" s="11">
        <v>3403.0660607214327</v>
      </c>
      <c r="JH236" s="11">
        <v>3474.8943380148216</v>
      </c>
      <c r="JI236" s="11">
        <v>3556.686336719958</v>
      </c>
      <c r="JJ236" s="11">
        <v>3572.4310810147294</v>
      </c>
      <c r="JK236" s="11">
        <v>3565.1542381089344</v>
      </c>
      <c r="JL236" s="11">
        <v>3635.6686306936967</v>
      </c>
      <c r="JM236" s="11">
        <v>3639.4679610163389</v>
      </c>
      <c r="JN236" s="11">
        <v>3648.4576399966318</v>
      </c>
      <c r="JO236" s="11">
        <v>3853.2648183052129</v>
      </c>
      <c r="JP236" s="11">
        <v>3995.8112192000249</v>
      </c>
      <c r="JQ236" s="11">
        <v>4034.8008095661612</v>
      </c>
      <c r="JR236" s="11">
        <v>4067.3785870117013</v>
      </c>
      <c r="JS236" s="11">
        <v>4018.1919509908739</v>
      </c>
      <c r="JT236" s="11">
        <v>4058.3383905410915</v>
      </c>
      <c r="JU236" s="11">
        <v>4090.1138361081307</v>
      </c>
      <c r="JV236" s="11">
        <v>4071.8890805324068</v>
      </c>
      <c r="JW236" s="11">
        <v>4005.5091378951074</v>
      </c>
      <c r="JX236" s="11">
        <v>3985.5956650023186</v>
      </c>
      <c r="JY236" s="11">
        <v>3970.4718890698996</v>
      </c>
      <c r="JZ236" s="11">
        <v>3950.7078874773088</v>
      </c>
      <c r="KA236" s="11">
        <v>3934.5393077534604</v>
      </c>
      <c r="KB236" s="11">
        <v>3922.843874974677</v>
      </c>
      <c r="KC236" s="11">
        <v>3901.2257974180689</v>
      </c>
      <c r="KD236" s="11">
        <v>3885.7414194455459</v>
      </c>
      <c r="KE236" s="11">
        <v>3891.0798126211016</v>
      </c>
      <c r="KF236" s="11">
        <v>3905.1381415090932</v>
      </c>
      <c r="KG236" s="11">
        <v>3913.4108450550261</v>
      </c>
      <c r="KH236" s="11">
        <v>3934.2507371110551</v>
      </c>
      <c r="KI236" s="11">
        <v>3940.8528238462045</v>
      </c>
      <c r="KJ236" s="11">
        <v>3967.1465812852048</v>
      </c>
      <c r="KK236" s="11">
        <v>3971.926523289108</v>
      </c>
      <c r="KL236" s="23"/>
      <c r="KM236" s="11">
        <f>SMALL(Tabela2[[#This Row],[1]:[285]],1)</f>
        <v>2.2922108655620832E-11</v>
      </c>
      <c r="KN236" s="11">
        <f>MATCH(Tabela2[[#This Row],[1° menor]],Tabela2[[#This Row],[1]:[285]],0)</f>
        <v>164</v>
      </c>
      <c r="KO23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0.74999993232339957</v>
      </c>
      <c r="KP236" s="11">
        <f>VLOOKUP(Tabela2[[#This Row],[Shape]],shape!A:D,4,0)+VLOOKUP(Tabela2[[#This Row],[Shape]]+1,shape!A:E,5,0)*Tabela2[[#This Row],[% avanc]]</f>
        <v>5636.7624203884288</v>
      </c>
      <c r="KQ236" s="15">
        <f>Tabela2[[#This Row],[8686,881807]]/Tabela2[[#Headers],[8686,881807]]</f>
        <v>0.64888213580231446</v>
      </c>
      <c r="KR236" s="11">
        <f>Tabela2[[#This Row],[8686,881807]]-KP235</f>
        <v>309.67488483702346</v>
      </c>
      <c r="KS236" s="11">
        <f>(Tabela2[[#This Row],[hora bus]]-H235)*86400</f>
        <v>57.00000012293458</v>
      </c>
      <c r="KT236" s="11">
        <f>Tabela2[[#This Row],[desloc]]/Tabela2[[#This Row],[seconds]]</f>
        <v>5.4328927047216329</v>
      </c>
      <c r="KU236" s="11">
        <f>Tabela2[[#This Row],[spd m/s]]*3.6</f>
        <v>19.558413736997878</v>
      </c>
      <c r="KV236" s="23"/>
      <c r="KW236" s="22">
        <f t="shared" si="54"/>
        <v>0</v>
      </c>
      <c r="KX236" s="23">
        <f t="shared" si="55"/>
        <v>0</v>
      </c>
      <c r="KY236" s="23">
        <f t="shared" si="56"/>
        <v>0</v>
      </c>
      <c r="KZ236" s="23">
        <f t="shared" si="57"/>
        <v>0</v>
      </c>
      <c r="LA236" s="23">
        <f t="shared" si="58"/>
        <v>0</v>
      </c>
      <c r="LB236" s="23">
        <f t="shared" si="59"/>
        <v>0</v>
      </c>
      <c r="LC236" s="23">
        <f t="shared" si="60"/>
        <v>0</v>
      </c>
      <c r="LD236" s="23">
        <f t="shared" si="61"/>
        <v>0</v>
      </c>
      <c r="LE236" s="23">
        <f t="shared" si="62"/>
        <v>5636.7624203884288</v>
      </c>
      <c r="LF236" s="22">
        <f t="shared" si="71"/>
        <v>0</v>
      </c>
      <c r="LG236" s="23">
        <f t="shared" si="63"/>
        <v>0</v>
      </c>
      <c r="LH236" s="23">
        <f t="shared" si="64"/>
        <v>0</v>
      </c>
      <c r="LI236" s="23">
        <f t="shared" si="65"/>
        <v>5636.7624203884288</v>
      </c>
      <c r="LJ236" s="23">
        <f t="shared" si="66"/>
        <v>8581.6037309236508</v>
      </c>
      <c r="LK236" s="23">
        <f t="shared" si="67"/>
        <v>0</v>
      </c>
      <c r="LL236" s="23">
        <f t="shared" si="68"/>
        <v>13</v>
      </c>
      <c r="LM236" s="23">
        <f t="shared" si="69"/>
        <v>0</v>
      </c>
      <c r="LN236" s="23">
        <f t="shared" si="70"/>
        <v>0</v>
      </c>
    </row>
    <row r="237" spans="1:326" x14ac:dyDescent="0.25">
      <c r="A237" s="22">
        <v>336</v>
      </c>
      <c r="B237" s="22">
        <v>1</v>
      </c>
      <c r="C237" s="23" t="s">
        <v>1649</v>
      </c>
      <c r="D237" s="22">
        <v>332</v>
      </c>
      <c r="E237" s="24">
        <v>0.99236111111111114</v>
      </c>
      <c r="F237" s="23" t="s">
        <v>721</v>
      </c>
      <c r="G237" s="23" t="b">
        <v>1</v>
      </c>
      <c r="H237" s="25">
        <v>43538.992881944447</v>
      </c>
      <c r="I237" s="26" t="s">
        <v>790</v>
      </c>
      <c r="J237" s="23" t="s">
        <v>791</v>
      </c>
      <c r="K237" s="11">
        <f>IF(AND(Tabela2[[#This Row],[hora bus]]=H236,Tabela2[[#This Row],[lat bus]]=I236,Tabela2[[#This Row],[lon bus]]=J236),1,0)</f>
        <v>0</v>
      </c>
      <c r="L237" s="23"/>
      <c r="M237" s="11">
        <v>516</v>
      </c>
      <c r="N237" s="11">
        <v>10070.354477196392</v>
      </c>
      <c r="O237" s="11">
        <v>10063.475305200385</v>
      </c>
      <c r="P237" s="11">
        <v>10053.897145262772</v>
      </c>
      <c r="Q237" s="11">
        <v>9995.4250203176125</v>
      </c>
      <c r="R237" s="11">
        <v>9909.8196125013092</v>
      </c>
      <c r="S237" s="11">
        <v>9890.2842188474642</v>
      </c>
      <c r="T237" s="11">
        <v>9870.5249679372228</v>
      </c>
      <c r="U237" s="11">
        <v>9858.5135644246038</v>
      </c>
      <c r="V237" s="11">
        <v>9841.8669162938895</v>
      </c>
      <c r="W237" s="11">
        <v>9829.6486522318482</v>
      </c>
      <c r="X237" s="11">
        <v>9818.783216924021</v>
      </c>
      <c r="Y237" s="11">
        <v>9794.9386310692025</v>
      </c>
      <c r="Z237" s="11">
        <v>9779.7590427743689</v>
      </c>
      <c r="AA237" s="11">
        <v>9757.386681945387</v>
      </c>
      <c r="AB237" s="11">
        <v>9747.0299278976472</v>
      </c>
      <c r="AC237" s="11">
        <v>9730.8652985583431</v>
      </c>
      <c r="AD237" s="11">
        <v>9705.9768000471686</v>
      </c>
      <c r="AE237" s="11">
        <v>9695.9021310553017</v>
      </c>
      <c r="AF237" s="11">
        <v>9628.0255551253777</v>
      </c>
      <c r="AG237" s="11">
        <v>9597.2773679840939</v>
      </c>
      <c r="AH237" s="11">
        <v>9569.2347256263238</v>
      </c>
      <c r="AI237" s="11">
        <v>9545.9694606116354</v>
      </c>
      <c r="AJ237" s="11">
        <v>9525.0896495722209</v>
      </c>
      <c r="AK237" s="11">
        <v>9510.1341782683121</v>
      </c>
      <c r="AL237" s="11">
        <v>9484.168641007871</v>
      </c>
      <c r="AM237" s="11">
        <v>9473.4970643135421</v>
      </c>
      <c r="AN237" s="11">
        <v>9461.0281498794066</v>
      </c>
      <c r="AO237" s="11">
        <v>9452.9646449643715</v>
      </c>
      <c r="AP237" s="11">
        <v>9452.142888633658</v>
      </c>
      <c r="AQ237" s="11">
        <v>9458.9050786288335</v>
      </c>
      <c r="AR237" s="11">
        <v>9459.2151529464918</v>
      </c>
      <c r="AS237" s="11">
        <v>9455.6073345933346</v>
      </c>
      <c r="AT237" s="11">
        <v>9464.3179797924131</v>
      </c>
      <c r="AU237" s="11">
        <v>9470.2510140909944</v>
      </c>
      <c r="AV237" s="11">
        <v>9464.2410615068475</v>
      </c>
      <c r="AW237" s="11">
        <v>9464.0460345613483</v>
      </c>
      <c r="AX237" s="11">
        <v>9466.1210594634667</v>
      </c>
      <c r="AY237" s="11">
        <v>9458.9326451949219</v>
      </c>
      <c r="AZ237" s="11">
        <v>9443.0381940535317</v>
      </c>
      <c r="BA237" s="11">
        <v>9418.9620710275449</v>
      </c>
      <c r="BB237" s="11">
        <v>9373.9907070580884</v>
      </c>
      <c r="BC237" s="11">
        <v>9302.1032211456095</v>
      </c>
      <c r="BD237" s="11">
        <v>9235.3587341567963</v>
      </c>
      <c r="BE237" s="11">
        <v>9215.6362708731576</v>
      </c>
      <c r="BF237" s="11">
        <v>9194.5170831452033</v>
      </c>
      <c r="BG237" s="11">
        <v>9160.0458031277813</v>
      </c>
      <c r="BH237" s="11">
        <v>9147.8918019891153</v>
      </c>
      <c r="BI237" s="11">
        <v>9132.2468077850317</v>
      </c>
      <c r="BJ237" s="11">
        <v>9107.386708795033</v>
      </c>
      <c r="BK237" s="11">
        <v>9034.5554607052018</v>
      </c>
      <c r="BL237" s="11">
        <v>8800.6567456507801</v>
      </c>
      <c r="BM237" s="11">
        <v>8665.2608957135963</v>
      </c>
      <c r="BN237" s="11">
        <v>8637.0574210057839</v>
      </c>
      <c r="BO237" s="11">
        <v>8526.7810885246035</v>
      </c>
      <c r="BP237" s="11">
        <v>8518.4071014562815</v>
      </c>
      <c r="BQ237" s="11">
        <v>8428.6312263779928</v>
      </c>
      <c r="BR237" s="11">
        <v>8342.8992731346279</v>
      </c>
      <c r="BS237" s="11">
        <v>8311.2652118041533</v>
      </c>
      <c r="BT237" s="11">
        <v>8261.1397341016818</v>
      </c>
      <c r="BU237" s="11">
        <v>8198.5261107218485</v>
      </c>
      <c r="BV237" s="11">
        <v>8190.4776743980319</v>
      </c>
      <c r="BW237" s="11">
        <v>8041.4464612326092</v>
      </c>
      <c r="BX237" s="11">
        <v>7956.7436406741544</v>
      </c>
      <c r="BY237" s="11">
        <v>7837.9290555772186</v>
      </c>
      <c r="BZ237" s="11">
        <v>7822.4804970549376</v>
      </c>
      <c r="CA237" s="11">
        <v>7783.8055887801056</v>
      </c>
      <c r="CB237" s="11">
        <v>7721.9861266643384</v>
      </c>
      <c r="CC237" s="11">
        <v>7601.9355537790234</v>
      </c>
      <c r="CD237" s="11">
        <v>7508.1046626091447</v>
      </c>
      <c r="CE237" s="11">
        <v>7414.8537788971398</v>
      </c>
      <c r="CF237" s="11">
        <v>7330.852031216833</v>
      </c>
      <c r="CG237" s="11">
        <v>7136.1624330014365</v>
      </c>
      <c r="CH237" s="11">
        <v>7058.5205858931113</v>
      </c>
      <c r="CI237" s="11">
        <v>6866.7007934830126</v>
      </c>
      <c r="CJ237" s="11">
        <v>6791.7913669410182</v>
      </c>
      <c r="CK237" s="11">
        <v>6701.5537834129027</v>
      </c>
      <c r="CL237" s="11">
        <v>6673.52993462829</v>
      </c>
      <c r="CM237" s="11">
        <v>6625.0881590470044</v>
      </c>
      <c r="CN237" s="11">
        <v>6566.1297425307312</v>
      </c>
      <c r="CO237" s="11">
        <v>6484.333270002051</v>
      </c>
      <c r="CP237" s="11">
        <v>6431.4798818508734</v>
      </c>
      <c r="CQ237" s="11">
        <v>6235.1104748273128</v>
      </c>
      <c r="CR237" s="11">
        <v>6057.1134276209632</v>
      </c>
      <c r="CS237" s="11">
        <v>5982.9844276720914</v>
      </c>
      <c r="CT237" s="11">
        <v>5954.7418506711147</v>
      </c>
      <c r="CU237" s="11">
        <v>5913.2670183733753</v>
      </c>
      <c r="CV237" s="11">
        <v>5814.9038347097385</v>
      </c>
      <c r="CW237" s="11">
        <v>5687.2251708745353</v>
      </c>
      <c r="CX237" s="11">
        <v>5625.9803620917783</v>
      </c>
      <c r="CY237" s="11">
        <v>5568.7674663609005</v>
      </c>
      <c r="CZ237" s="11">
        <v>5517.3979998088253</v>
      </c>
      <c r="DA237" s="11">
        <v>5465.3607706897283</v>
      </c>
      <c r="DB237" s="11">
        <v>5409.9626686495003</v>
      </c>
      <c r="DC237" s="11">
        <v>5320.4704121426594</v>
      </c>
      <c r="DD237" s="11">
        <v>5312.7019347843843</v>
      </c>
      <c r="DE237" s="11">
        <v>5282.8648496070628</v>
      </c>
      <c r="DF237" s="11">
        <v>5270.0510931777935</v>
      </c>
      <c r="DG237" s="11">
        <v>5220.6899506052432</v>
      </c>
      <c r="DH237" s="11">
        <v>5185.0590699174008</v>
      </c>
      <c r="DI237" s="11">
        <v>5144.3186423246852</v>
      </c>
      <c r="DJ237" s="11">
        <v>5070.9242387197792</v>
      </c>
      <c r="DK237" s="11">
        <v>4742.471491635828</v>
      </c>
      <c r="DL237" s="11">
        <v>4665.318039780851</v>
      </c>
      <c r="DM237" s="11">
        <v>4597.9142124459922</v>
      </c>
      <c r="DN237" s="11">
        <v>4516.1069622858095</v>
      </c>
      <c r="DO237" s="11">
        <v>4488.1638995333096</v>
      </c>
      <c r="DP237" s="11">
        <v>4413.3990618143771</v>
      </c>
      <c r="DQ237" s="11">
        <v>4406.2384646647697</v>
      </c>
      <c r="DR237" s="11">
        <v>4396.8736934907793</v>
      </c>
      <c r="DS237" s="11">
        <v>4384.8644836227504</v>
      </c>
      <c r="DT237" s="11">
        <v>4368.1624512411572</v>
      </c>
      <c r="DU237" s="11">
        <v>4359.8234793310785</v>
      </c>
      <c r="DV237" s="11">
        <v>4351.860935612558</v>
      </c>
      <c r="DW237" s="11">
        <v>4349.5770957323857</v>
      </c>
      <c r="DX237" s="11">
        <v>4243.1943040104097</v>
      </c>
      <c r="DY237" s="11">
        <v>4281.3160358669675</v>
      </c>
      <c r="DZ237" s="11">
        <v>4259.6016503496494</v>
      </c>
      <c r="EA237" s="11">
        <v>4139.8034878886183</v>
      </c>
      <c r="EB237" s="11">
        <v>4111.8779530603069</v>
      </c>
      <c r="EC237" s="11">
        <v>3926.8973825361113</v>
      </c>
      <c r="ED237" s="11">
        <v>3849.8216130836518</v>
      </c>
      <c r="EE237" s="11">
        <v>3616.9954706605017</v>
      </c>
      <c r="EF237" s="11">
        <v>3443.3794919747888</v>
      </c>
      <c r="EG237" s="11">
        <v>3296.3663405989846</v>
      </c>
      <c r="EH237" s="11">
        <v>3183.6342995500559</v>
      </c>
      <c r="EI237" s="11">
        <v>3123.216133200111</v>
      </c>
      <c r="EJ237" s="11">
        <v>3066.8734223952843</v>
      </c>
      <c r="EK237" s="11">
        <v>2991.6802188505844</v>
      </c>
      <c r="EL237" s="11">
        <v>2991.1375169732742</v>
      </c>
      <c r="EM237" s="11">
        <v>2912.8541730264137</v>
      </c>
      <c r="EN237" s="11">
        <v>2830.7328977423854</v>
      </c>
      <c r="EO237" s="11">
        <v>2785.882553238087</v>
      </c>
      <c r="EP237" s="11">
        <v>2645.010639405989</v>
      </c>
      <c r="EQ237" s="11">
        <v>2569.2495378502399</v>
      </c>
      <c r="ER237" s="11">
        <v>2431.4934225473849</v>
      </c>
      <c r="ES237" s="11">
        <v>2366.9820493675256</v>
      </c>
      <c r="ET237" s="11">
        <v>2290.3018540788812</v>
      </c>
      <c r="EU237" s="11">
        <v>2226.3773270518668</v>
      </c>
      <c r="EV237" s="11">
        <v>2154.696129065268</v>
      </c>
      <c r="EW237" s="11">
        <v>1905.516756743247</v>
      </c>
      <c r="EX237" s="11">
        <v>1822.9238033996239</v>
      </c>
      <c r="EY237" s="11">
        <v>1650.7462940180501</v>
      </c>
      <c r="EZ237" s="11">
        <v>1484.7777382939344</v>
      </c>
      <c r="FA237" s="11">
        <v>1402.4585573754816</v>
      </c>
      <c r="FB237" s="11">
        <v>1360.7688084321696</v>
      </c>
      <c r="FC237" s="11">
        <v>1305.688628908161</v>
      </c>
      <c r="FD237" s="11">
        <v>1180.8708708802799</v>
      </c>
      <c r="FE237" s="11">
        <v>1008.1000660462888</v>
      </c>
      <c r="FF237" s="11">
        <v>983.77475558759966</v>
      </c>
      <c r="FG237" s="11">
        <v>939.06673189554817</v>
      </c>
      <c r="FH237" s="11">
        <v>857.69743582828744</v>
      </c>
      <c r="FI237" s="11">
        <v>812.87576431004959</v>
      </c>
      <c r="FJ237" s="11">
        <v>793.73111316907625</v>
      </c>
      <c r="FK237" s="11">
        <v>777.7031613712262</v>
      </c>
      <c r="FL237" s="11">
        <v>765.24592451596698</v>
      </c>
      <c r="FM237" s="11">
        <v>731.28758356650815</v>
      </c>
      <c r="FN237" s="11">
        <v>717.299227812553</v>
      </c>
      <c r="FO237" s="11">
        <v>696.20684006990507</v>
      </c>
      <c r="FP237" s="11">
        <v>674.5598179063486</v>
      </c>
      <c r="FQ237" s="11">
        <v>664.63553594159214</v>
      </c>
      <c r="FR237" s="11">
        <v>623.82122531838104</v>
      </c>
      <c r="FS237" s="11">
        <v>560.51059540155234</v>
      </c>
      <c r="FT237" s="11">
        <v>463.47225405473978</v>
      </c>
      <c r="FU237" s="11">
        <v>322.61989685044119</v>
      </c>
      <c r="FV237" s="11">
        <v>269.66189420492179</v>
      </c>
      <c r="FW237" s="11">
        <v>243.06964220373496</v>
      </c>
      <c r="FX237" s="11">
        <v>218.173584179172</v>
      </c>
      <c r="FY237" s="11">
        <v>199.21297067196082</v>
      </c>
      <c r="FZ237" s="11">
        <v>171.3517390761146</v>
      </c>
      <c r="GA237" s="11">
        <v>149.66347042314797</v>
      </c>
      <c r="GB237" s="11">
        <v>118.21557761192868</v>
      </c>
      <c r="GC237" s="11">
        <v>84.42907662830558</v>
      </c>
      <c r="GD237" s="11">
        <v>60.152569764139166</v>
      </c>
      <c r="GE237" s="11">
        <v>40.494928547269993</v>
      </c>
      <c r="GF237" s="11">
        <v>28.22459329582356</v>
      </c>
      <c r="GG237" s="11">
        <v>14.865132757946698</v>
      </c>
      <c r="GH237" s="11">
        <v>8.8432838130438078</v>
      </c>
      <c r="GI237" s="11">
        <v>1.1901590823981678E-13</v>
      </c>
      <c r="GJ237" s="11">
        <v>8.7322073522826287</v>
      </c>
      <c r="GK237" s="11">
        <v>30.685783774969913</v>
      </c>
      <c r="GL237" s="11">
        <v>57.946062547123731</v>
      </c>
      <c r="GM237" s="11">
        <v>60.22586832837753</v>
      </c>
      <c r="GN237" s="11">
        <v>94.488098698654511</v>
      </c>
      <c r="GO237" s="11">
        <v>119.61975912371588</v>
      </c>
      <c r="GP237" s="11">
        <v>151.41252346232844</v>
      </c>
      <c r="GQ237" s="11">
        <v>228.63765043390947</v>
      </c>
      <c r="GR237" s="11">
        <v>360.23879852937449</v>
      </c>
      <c r="GS237" s="11">
        <v>519.27202929781583</v>
      </c>
      <c r="GT237" s="11">
        <v>587.61240542576809</v>
      </c>
      <c r="GU237" s="11">
        <v>606.26304968523414</v>
      </c>
      <c r="GV237" s="11">
        <v>626.86870414616396</v>
      </c>
      <c r="GW237" s="11">
        <v>646.64165143285436</v>
      </c>
      <c r="GX237" s="11">
        <v>665.69394980597883</v>
      </c>
      <c r="GY237" s="11">
        <v>650.10699793323977</v>
      </c>
      <c r="GZ237" s="11">
        <v>760.27965065651256</v>
      </c>
      <c r="HA237" s="11">
        <v>775.39805816621868</v>
      </c>
      <c r="HB237" s="11">
        <v>787.77124041093487</v>
      </c>
      <c r="HC237" s="11">
        <v>802.11975891475458</v>
      </c>
      <c r="HD237" s="11">
        <v>812.68245547274103</v>
      </c>
      <c r="HE237" s="11">
        <v>817.25705289657924</v>
      </c>
      <c r="HF237" s="11">
        <v>828.86416396208062</v>
      </c>
      <c r="HG237" s="11">
        <v>916.22256519576626</v>
      </c>
      <c r="HH237" s="11">
        <v>962.50589944684884</v>
      </c>
      <c r="HI237" s="11">
        <v>1022.434700872489</v>
      </c>
      <c r="HJ237" s="11">
        <v>1051.1221244664459</v>
      </c>
      <c r="HK237" s="11">
        <v>1063.7081269350931</v>
      </c>
      <c r="HL237" s="11">
        <v>1082.9026705475069</v>
      </c>
      <c r="HM237" s="11">
        <v>1078.8864213650588</v>
      </c>
      <c r="HN237" s="11">
        <v>1090.5462649976741</v>
      </c>
      <c r="HO237" s="11">
        <v>1133.4330676362677</v>
      </c>
      <c r="HP237" s="11">
        <v>1202.9247237041864</v>
      </c>
      <c r="HQ237" s="11">
        <v>1213.6607352201247</v>
      </c>
      <c r="HR237" s="11">
        <v>1197.4829338513798</v>
      </c>
      <c r="HS237" s="11">
        <v>1296.6855141151757</v>
      </c>
      <c r="HT237" s="11">
        <v>1335.7414675016928</v>
      </c>
      <c r="HU237" s="11">
        <v>1337.5597363503239</v>
      </c>
      <c r="HV237" s="11">
        <v>1390.0107436171581</v>
      </c>
      <c r="HW237" s="11">
        <v>1426.7614411499151</v>
      </c>
      <c r="HX237" s="11">
        <v>1461.8215533583727</v>
      </c>
      <c r="HY237" s="11">
        <v>1498.4486544984391</v>
      </c>
      <c r="HZ237" s="11">
        <v>1548.110309453667</v>
      </c>
      <c r="IA237" s="11">
        <v>1710.6938539235341</v>
      </c>
      <c r="IB237" s="11">
        <v>1867.5631556193987</v>
      </c>
      <c r="IC237" s="11">
        <v>1925.2795625383174</v>
      </c>
      <c r="ID237" s="11">
        <v>1983.0716081484074</v>
      </c>
      <c r="IE237" s="11">
        <v>2035.2377982412777</v>
      </c>
      <c r="IF237" s="11">
        <v>2093.7285218682086</v>
      </c>
      <c r="IG237" s="11">
        <v>2225.9565215322505</v>
      </c>
      <c r="IH237" s="11">
        <v>2258.9073233856188</v>
      </c>
      <c r="II237" s="11">
        <v>2299.537616447938</v>
      </c>
      <c r="IJ237" s="11">
        <v>2330.4797032169322</v>
      </c>
      <c r="IK237" s="11">
        <v>2370.3263706801836</v>
      </c>
      <c r="IL237" s="11">
        <v>2396.5684369212154</v>
      </c>
      <c r="IM237" s="11">
        <v>2423.7771012301864</v>
      </c>
      <c r="IN237" s="11">
        <v>2459.6239315979556</v>
      </c>
      <c r="IO237" s="11">
        <v>2576.6449646133779</v>
      </c>
      <c r="IP237" s="11">
        <v>2606.5925288188382</v>
      </c>
      <c r="IQ237" s="11">
        <v>2604.94536941757</v>
      </c>
      <c r="IR237" s="11">
        <v>2654.9149003282337</v>
      </c>
      <c r="IS237" s="11">
        <v>2719.6923700446255</v>
      </c>
      <c r="IT237" s="11">
        <v>2756.9222514862254</v>
      </c>
      <c r="IU237" s="11">
        <v>2778.1964185310148</v>
      </c>
      <c r="IV237" s="11">
        <v>2794.7948094745493</v>
      </c>
      <c r="IW237" s="11">
        <v>2800.0021195227628</v>
      </c>
      <c r="IX237" s="11">
        <v>2808.5079050612576</v>
      </c>
      <c r="IY237" s="11">
        <v>2825.0158473839633</v>
      </c>
      <c r="IZ237" s="11">
        <v>2859.2903492504411</v>
      </c>
      <c r="JA237" s="11">
        <v>2899.2131562685222</v>
      </c>
      <c r="JB237" s="11">
        <v>2974.4731974091983</v>
      </c>
      <c r="JC237" s="11">
        <v>3061.2986330716726</v>
      </c>
      <c r="JD237" s="11">
        <v>3124.5689484378072</v>
      </c>
      <c r="JE237" s="11">
        <v>3134.0820204948491</v>
      </c>
      <c r="JF237" s="11">
        <v>3138.693425032518</v>
      </c>
      <c r="JG237" s="11">
        <v>3091.94314328481</v>
      </c>
      <c r="JH237" s="11">
        <v>3161.6480490818176</v>
      </c>
      <c r="JI237" s="11">
        <v>3245.246622677038</v>
      </c>
      <c r="JJ237" s="11">
        <v>3261.39210120594</v>
      </c>
      <c r="JK237" s="11">
        <v>3255.6098983568772</v>
      </c>
      <c r="JL237" s="11">
        <v>3327.6208396947773</v>
      </c>
      <c r="JM237" s="11">
        <v>3331.7724919307311</v>
      </c>
      <c r="JN237" s="11">
        <v>3343.5442321873925</v>
      </c>
      <c r="JO237" s="11">
        <v>3552.4479623716952</v>
      </c>
      <c r="JP237" s="11">
        <v>3696.8977125947126</v>
      </c>
      <c r="JQ237" s="11">
        <v>3736.545053566756</v>
      </c>
      <c r="JR237" s="11">
        <v>3767.3076180331536</v>
      </c>
      <c r="JS237" s="11">
        <v>3711.741653710621</v>
      </c>
      <c r="JT237" s="11">
        <v>3745.2950714229924</v>
      </c>
      <c r="JU237" s="11">
        <v>3775.1075896314319</v>
      </c>
      <c r="JV237" s="11">
        <v>3757.6998510148992</v>
      </c>
      <c r="JW237" s="11">
        <v>3690.9027241329504</v>
      </c>
      <c r="JX237" s="11">
        <v>3669.8752404511729</v>
      </c>
      <c r="JY237" s="11">
        <v>3654.2537843410114</v>
      </c>
      <c r="JZ237" s="11">
        <v>3634.0458891858761</v>
      </c>
      <c r="KA237" s="11">
        <v>3617.4398801753782</v>
      </c>
      <c r="KB237" s="11">
        <v>3605.4069694333402</v>
      </c>
      <c r="KC237" s="11">
        <v>3583.3741858623275</v>
      </c>
      <c r="KD237" s="11">
        <v>3568.0969979461815</v>
      </c>
      <c r="KE237" s="11">
        <v>3574.0862418587099</v>
      </c>
      <c r="KF237" s="11">
        <v>3588.4277782337253</v>
      </c>
      <c r="KG237" s="11">
        <v>3597.0607216031262</v>
      </c>
      <c r="KH237" s="11">
        <v>3618.2471967510819</v>
      </c>
      <c r="KI237" s="11">
        <v>3625.2522215494705</v>
      </c>
      <c r="KJ237" s="11">
        <v>3651.9097468994005</v>
      </c>
      <c r="KK237" s="11">
        <v>3656.8177947902059</v>
      </c>
      <c r="KL237" s="23"/>
      <c r="KM237" s="11">
        <f>SMALL(Tabela2[[#This Row],[1]:[285]],1)</f>
        <v>1.1901590823981678E-13</v>
      </c>
      <c r="KN237" s="11">
        <f>MATCH(Tabela2[[#This Row],[1° menor]],Tabela2[[#This Row],[1]:[285]],0)</f>
        <v>178</v>
      </c>
      <c r="KO23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0.49999997120751233</v>
      </c>
      <c r="KP237" s="11">
        <f>VLOOKUP(Tabela2[[#This Row],[Shape]],shape!A:D,4,0)+VLOOKUP(Tabela2[[#This Row],[Shape]]+1,shape!A:E,5,0)*Tabela2[[#This Row],[% avanc]]</f>
        <v>5827.7398010973593</v>
      </c>
      <c r="KQ237" s="15">
        <f>Tabela2[[#This Row],[8686,881807]]/Tabela2[[#Headers],[8686,881807]]</f>
        <v>0.6708667080518228</v>
      </c>
      <c r="KR237" s="11">
        <f>Tabela2[[#This Row],[8686,881807]]-KP236</f>
        <v>190.97738070893047</v>
      </c>
      <c r="KS237" s="11">
        <f>(Tabela2[[#This Row],[hora bus]]-H236)*86400</f>
        <v>31.999999936670065</v>
      </c>
      <c r="KT237" s="11">
        <f>Tabela2[[#This Row],[desloc]]/Tabela2[[#This Row],[seconds]]</f>
        <v>5.9680431589651954</v>
      </c>
      <c r="KU237" s="11">
        <f>Tabela2[[#This Row],[spd m/s]]*3.6</f>
        <v>21.484955372274705</v>
      </c>
      <c r="KV237" s="23"/>
      <c r="KW237" s="22">
        <f t="shared" si="54"/>
        <v>0</v>
      </c>
      <c r="KX237" s="23">
        <f t="shared" si="55"/>
        <v>0</v>
      </c>
      <c r="KY237" s="23">
        <f t="shared" si="56"/>
        <v>0</v>
      </c>
      <c r="KZ237" s="23">
        <f t="shared" si="57"/>
        <v>0</v>
      </c>
      <c r="LA237" s="23">
        <f t="shared" si="58"/>
        <v>0</v>
      </c>
      <c r="LB237" s="23">
        <f t="shared" si="59"/>
        <v>0</v>
      </c>
      <c r="LC237" s="23">
        <f t="shared" si="60"/>
        <v>0</v>
      </c>
      <c r="LD237" s="23">
        <f t="shared" si="61"/>
        <v>0</v>
      </c>
      <c r="LE237" s="23">
        <f t="shared" si="62"/>
        <v>5827.7398010973593</v>
      </c>
      <c r="LF237" s="22">
        <f t="shared" si="71"/>
        <v>0</v>
      </c>
      <c r="LG237" s="23">
        <f t="shared" si="63"/>
        <v>0</v>
      </c>
      <c r="LH237" s="23">
        <f t="shared" si="64"/>
        <v>0</v>
      </c>
      <c r="LI237" s="23">
        <f t="shared" si="65"/>
        <v>5827.7398010973593</v>
      </c>
      <c r="LJ237" s="23">
        <f t="shared" si="66"/>
        <v>8581.6037309236508</v>
      </c>
      <c r="LK237" s="23">
        <f t="shared" si="67"/>
        <v>0</v>
      </c>
      <c r="LL237" s="23">
        <f t="shared" si="68"/>
        <v>12</v>
      </c>
      <c r="LM237" s="23">
        <f t="shared" si="69"/>
        <v>0</v>
      </c>
      <c r="LN237" s="23">
        <f t="shared" si="70"/>
        <v>0</v>
      </c>
    </row>
    <row r="238" spans="1:326" x14ac:dyDescent="0.25">
      <c r="A238" s="22">
        <v>338</v>
      </c>
      <c r="B238" s="22">
        <v>1</v>
      </c>
      <c r="C238" s="23" t="s">
        <v>1651</v>
      </c>
      <c r="D238" s="22">
        <v>332</v>
      </c>
      <c r="E238" s="24">
        <v>0.99305555555555558</v>
      </c>
      <c r="F238" s="23" t="s">
        <v>721</v>
      </c>
      <c r="G238" s="23" t="b">
        <v>1</v>
      </c>
      <c r="H238" s="25">
        <v>43538.993402777778</v>
      </c>
      <c r="I238" s="26" t="s">
        <v>204</v>
      </c>
      <c r="J238" s="23" t="s">
        <v>205</v>
      </c>
      <c r="K238" s="11">
        <f>IF(AND(Tabela2[[#This Row],[hora bus]]=H237,Tabela2[[#This Row],[lat bus]]=I237,Tabela2[[#This Row],[lon bus]]=J237),1,0)</f>
        <v>0</v>
      </c>
      <c r="L238" s="23"/>
      <c r="M238" s="11">
        <v>518</v>
      </c>
      <c r="N238" s="11">
        <v>10293.60400135587</v>
      </c>
      <c r="O238" s="11">
        <v>10286.54798540931</v>
      </c>
      <c r="P238" s="11">
        <v>10276.774729153129</v>
      </c>
      <c r="Q238" s="11">
        <v>10218.048824526861</v>
      </c>
      <c r="R238" s="11">
        <v>10132.68974517153</v>
      </c>
      <c r="S238" s="11">
        <v>10113.590130789569</v>
      </c>
      <c r="T238" s="11">
        <v>10093.845446957292</v>
      </c>
      <c r="U238" s="11">
        <v>10081.748675172916</v>
      </c>
      <c r="V238" s="11">
        <v>10064.918010385245</v>
      </c>
      <c r="W238" s="11">
        <v>10052.434759065976</v>
      </c>
      <c r="X238" s="11">
        <v>10041.298340060486</v>
      </c>
      <c r="Y238" s="11">
        <v>10017.018323926452</v>
      </c>
      <c r="Z238" s="11">
        <v>10001.319035829643</v>
      </c>
      <c r="AA238" s="11">
        <v>9978.5356732856671</v>
      </c>
      <c r="AB238" s="11">
        <v>9967.9269361474053</v>
      </c>
      <c r="AC238" s="11">
        <v>9951.6248224011943</v>
      </c>
      <c r="AD238" s="11">
        <v>9926.7375089918696</v>
      </c>
      <c r="AE238" s="11">
        <v>9916.7634003701569</v>
      </c>
      <c r="AF238" s="11">
        <v>9849.6262513066085</v>
      </c>
      <c r="AG238" s="11">
        <v>9819.9899366563368</v>
      </c>
      <c r="AH238" s="11">
        <v>9792.5421869353904</v>
      </c>
      <c r="AI238" s="11">
        <v>9769.6314984673591</v>
      </c>
      <c r="AJ238" s="11">
        <v>9749.0320266697872</v>
      </c>
      <c r="AK238" s="11">
        <v>9734.2998604920067</v>
      </c>
      <c r="AL238" s="11">
        <v>9708.5876672671184</v>
      </c>
      <c r="AM238" s="11">
        <v>9698.1711838613337</v>
      </c>
      <c r="AN238" s="11">
        <v>9686.0403192741342</v>
      </c>
      <c r="AO238" s="11">
        <v>9678.5759882962793</v>
      </c>
      <c r="AP238" s="11">
        <v>9678.4905754484535</v>
      </c>
      <c r="AQ238" s="11">
        <v>9685.8032412207212</v>
      </c>
      <c r="AR238" s="11">
        <v>9686.4886018125871</v>
      </c>
      <c r="AS238" s="11">
        <v>9683.5040480965581</v>
      </c>
      <c r="AT238" s="11">
        <v>9692.8909347371446</v>
      </c>
      <c r="AU238" s="11">
        <v>9699.2090865182217</v>
      </c>
      <c r="AV238" s="11">
        <v>9693.7845658115548</v>
      </c>
      <c r="AW238" s="11">
        <v>9694.6333622442689</v>
      </c>
      <c r="AX238" s="11">
        <v>9697.7988743625301</v>
      </c>
      <c r="AY238" s="11">
        <v>9691.5050788063108</v>
      </c>
      <c r="AZ238" s="11">
        <v>9676.4030356885251</v>
      </c>
      <c r="BA238" s="11">
        <v>9653.1181465180634</v>
      </c>
      <c r="BB238" s="11">
        <v>9609.0230320368028</v>
      </c>
      <c r="BC238" s="11">
        <v>9537.6355823661215</v>
      </c>
      <c r="BD238" s="11">
        <v>9471.2034350984068</v>
      </c>
      <c r="BE238" s="11">
        <v>9452.0147783860939</v>
      </c>
      <c r="BF238" s="11">
        <v>9431.4963469656959</v>
      </c>
      <c r="BG238" s="11">
        <v>9397.9999280261018</v>
      </c>
      <c r="BH238" s="11">
        <v>9386.8183132304111</v>
      </c>
      <c r="BI238" s="11">
        <v>9371.8253922843905</v>
      </c>
      <c r="BJ238" s="11">
        <v>9347.6532649258133</v>
      </c>
      <c r="BK238" s="11">
        <v>9276.0563678184953</v>
      </c>
      <c r="BL238" s="11">
        <v>9045.8637666164486</v>
      </c>
      <c r="BM238" s="11">
        <v>8915.3944837906965</v>
      </c>
      <c r="BN238" s="11">
        <v>8889.8736179136231</v>
      </c>
      <c r="BO238" s="11">
        <v>8781.6938756430045</v>
      </c>
      <c r="BP238" s="11">
        <v>8775.0679472716602</v>
      </c>
      <c r="BQ238" s="11">
        <v>8686.651894321476</v>
      </c>
      <c r="BR238" s="11">
        <v>8603.0430104818679</v>
      </c>
      <c r="BS238" s="11">
        <v>8572.7577869673532</v>
      </c>
      <c r="BT238" s="11">
        <v>8523.1790609036543</v>
      </c>
      <c r="BU238" s="11">
        <v>8462.9000600645741</v>
      </c>
      <c r="BV238" s="11">
        <v>8458.9738703224921</v>
      </c>
      <c r="BW238" s="11">
        <v>8309.7565542883221</v>
      </c>
      <c r="BX238" s="11">
        <v>8221.5054343771226</v>
      </c>
      <c r="BY238" s="11">
        <v>8099.5920263418066</v>
      </c>
      <c r="BZ238" s="11">
        <v>8081.8679954504332</v>
      </c>
      <c r="CA238" s="11">
        <v>8042.512704535402</v>
      </c>
      <c r="CB238" s="11">
        <v>7980.3282861417138</v>
      </c>
      <c r="CC238" s="11">
        <v>7859.8377749186166</v>
      </c>
      <c r="CD238" s="11">
        <v>7765.6247236190957</v>
      </c>
      <c r="CE238" s="11">
        <v>7672.3471470734103</v>
      </c>
      <c r="CF238" s="11">
        <v>7588.5670207629173</v>
      </c>
      <c r="CG238" s="11">
        <v>7394.2434494299396</v>
      </c>
      <c r="CH238" s="11">
        <v>7316.9140516216394</v>
      </c>
      <c r="CI238" s="11">
        <v>7125.4336576785354</v>
      </c>
      <c r="CJ238" s="11">
        <v>7050.9273483603765</v>
      </c>
      <c r="CK238" s="11">
        <v>6960.8275459242504</v>
      </c>
      <c r="CL238" s="11">
        <v>6932.8568587057243</v>
      </c>
      <c r="CM238" s="11">
        <v>6884.5539155314245</v>
      </c>
      <c r="CN238" s="11">
        <v>6825.7570693306807</v>
      </c>
      <c r="CO238" s="11">
        <v>6744.0573814878526</v>
      </c>
      <c r="CP238" s="11">
        <v>6691.3523487883922</v>
      </c>
      <c r="CQ238" s="11">
        <v>6495.4977503058171</v>
      </c>
      <c r="CR238" s="11">
        <v>6318.2600529933952</v>
      </c>
      <c r="CS238" s="11">
        <v>6244.5380125658075</v>
      </c>
      <c r="CT238" s="11">
        <v>6216.3698314891308</v>
      </c>
      <c r="CU238" s="11">
        <v>6174.9397247709421</v>
      </c>
      <c r="CV238" s="11">
        <v>6076.7951872629355</v>
      </c>
      <c r="CW238" s="11">
        <v>5949.5353811799996</v>
      </c>
      <c r="CX238" s="11">
        <v>5888.6220857243625</v>
      </c>
      <c r="CY238" s="11">
        <v>5831.565093490236</v>
      </c>
      <c r="CZ238" s="11">
        <v>5780.0843809961043</v>
      </c>
      <c r="DA238" s="11">
        <v>5727.6557784160441</v>
      </c>
      <c r="DB238" s="11">
        <v>5671.4322428260439</v>
      </c>
      <c r="DC238" s="11">
        <v>5580.2780846967798</v>
      </c>
      <c r="DD238" s="11">
        <v>5571.299296616723</v>
      </c>
      <c r="DE238" s="11">
        <v>5540.9750621706762</v>
      </c>
      <c r="DF238" s="11">
        <v>5527.563848127711</v>
      </c>
      <c r="DG238" s="11">
        <v>5477.0159724598307</v>
      </c>
      <c r="DH238" s="11">
        <v>5439.1796424014883</v>
      </c>
      <c r="DI238" s="11">
        <v>5395.7490980403991</v>
      </c>
      <c r="DJ238" s="11">
        <v>5322.7287062698424</v>
      </c>
      <c r="DK238" s="11">
        <v>5003.6226728438705</v>
      </c>
      <c r="DL238" s="11">
        <v>4936.5769091428492</v>
      </c>
      <c r="DM238" s="11">
        <v>4873.2747640298994</v>
      </c>
      <c r="DN238" s="11">
        <v>4794.4635824332909</v>
      </c>
      <c r="DO238" s="11">
        <v>4768.6437165640045</v>
      </c>
      <c r="DP238" s="11">
        <v>4696.1649339413652</v>
      </c>
      <c r="DQ238" s="11">
        <v>4690.8588419654352</v>
      </c>
      <c r="DR238" s="11">
        <v>4681.9194952320331</v>
      </c>
      <c r="DS238" s="11">
        <v>4670.2828824046346</v>
      </c>
      <c r="DT238" s="11">
        <v>4653.5054813210509</v>
      </c>
      <c r="DU238" s="11">
        <v>4644.5896862830632</v>
      </c>
      <c r="DV238" s="11">
        <v>4635.8567453270953</v>
      </c>
      <c r="DW238" s="11">
        <v>4632.5707378413172</v>
      </c>
      <c r="DX238" s="11">
        <v>4520.3340289350363</v>
      </c>
      <c r="DY238" s="11">
        <v>4552.2320222506414</v>
      </c>
      <c r="DZ238" s="11">
        <v>4528.1792378229766</v>
      </c>
      <c r="EA238" s="11">
        <v>4408.9327314830416</v>
      </c>
      <c r="EB238" s="11">
        <v>4383.2599667059249</v>
      </c>
      <c r="EC238" s="11">
        <v>4200.0483125784958</v>
      </c>
      <c r="ED238" s="11">
        <v>4125.1423849201301</v>
      </c>
      <c r="EE238" s="11">
        <v>3890.286300103523</v>
      </c>
      <c r="EF238" s="11">
        <v>3711.6813135957473</v>
      </c>
      <c r="EG238" s="11">
        <v>3560.2307764269226</v>
      </c>
      <c r="EH238" s="11">
        <v>3443.895520047658</v>
      </c>
      <c r="EI238" s="11">
        <v>3381.5105182945858</v>
      </c>
      <c r="EJ238" s="11">
        <v>3324.7174183351972</v>
      </c>
      <c r="EK238" s="11">
        <v>3246.9121126881682</v>
      </c>
      <c r="EL238" s="11">
        <v>3243.3683953125542</v>
      </c>
      <c r="EM238" s="11">
        <v>3162.4493355347122</v>
      </c>
      <c r="EN238" s="11">
        <v>3077.3262390740779</v>
      </c>
      <c r="EO238" s="11">
        <v>3031.9283997078642</v>
      </c>
      <c r="EP238" s="11">
        <v>2892.325018477894</v>
      </c>
      <c r="EQ238" s="11">
        <v>2818.5247992611912</v>
      </c>
      <c r="ER238" s="11">
        <v>2683.0418535386202</v>
      </c>
      <c r="ES238" s="11">
        <v>2620.5320015338161</v>
      </c>
      <c r="ET238" s="11">
        <v>2545.0880731867874</v>
      </c>
      <c r="EU238" s="11">
        <v>2482.594988585799</v>
      </c>
      <c r="EV238" s="11">
        <v>2412.569915109656</v>
      </c>
      <c r="EW238" s="11">
        <v>2167.5486400938098</v>
      </c>
      <c r="EX238" s="11">
        <v>2089.4975663539067</v>
      </c>
      <c r="EY238" s="11">
        <v>1921.5840709505471</v>
      </c>
      <c r="EZ238" s="11">
        <v>1761.8952995398458</v>
      </c>
      <c r="FA238" s="11">
        <v>1683.3584441046398</v>
      </c>
      <c r="FB238" s="11">
        <v>1642.3347684052171</v>
      </c>
      <c r="FC238" s="11">
        <v>1587.6884879294846</v>
      </c>
      <c r="FD238" s="11">
        <v>1463.5967960772912</v>
      </c>
      <c r="FE238" s="11">
        <v>1291.4131477080721</v>
      </c>
      <c r="FF238" s="11">
        <v>1267.3349319472579</v>
      </c>
      <c r="FG238" s="11">
        <v>1223.0113771815932</v>
      </c>
      <c r="FH238" s="11">
        <v>1141.1395551645705</v>
      </c>
      <c r="FI238" s="11">
        <v>1097.1856111437789</v>
      </c>
      <c r="FJ238" s="11">
        <v>1081.1731254366016</v>
      </c>
      <c r="FK238" s="11">
        <v>1068.4718338476227</v>
      </c>
      <c r="FL238" s="11">
        <v>1059.431440975924</v>
      </c>
      <c r="FM238" s="11">
        <v>1032.9586929228076</v>
      </c>
      <c r="FN238" s="11">
        <v>1028.1017807887124</v>
      </c>
      <c r="FO238" s="11">
        <v>1013.5116808637755</v>
      </c>
      <c r="FP238" s="11">
        <v>998.14071015644572</v>
      </c>
      <c r="FQ238" s="11">
        <v>992.82070227131783</v>
      </c>
      <c r="FR238" s="11">
        <v>958.56004769951846</v>
      </c>
      <c r="FS238" s="11">
        <v>906.02044433337596</v>
      </c>
      <c r="FT238" s="11">
        <v>821.57244180098246</v>
      </c>
      <c r="FU238" s="11">
        <v>695.06894521558002</v>
      </c>
      <c r="FV238" s="11">
        <v>648.93200342206865</v>
      </c>
      <c r="FW238" s="11">
        <v>619.77981167036046</v>
      </c>
      <c r="FX238" s="11">
        <v>590.74482972091755</v>
      </c>
      <c r="FY238" s="11">
        <v>567.82584387454585</v>
      </c>
      <c r="FZ238" s="11">
        <v>537.69956891841673</v>
      </c>
      <c r="GA238" s="11">
        <v>516.30618927535932</v>
      </c>
      <c r="GB238" s="11">
        <v>488.1497152913372</v>
      </c>
      <c r="GC238" s="11">
        <v>461.89195922597202</v>
      </c>
      <c r="GD238" s="11">
        <v>446.6641451803016</v>
      </c>
      <c r="GE238" s="11">
        <v>434.37862566808212</v>
      </c>
      <c r="GF238" s="11">
        <v>427.45186559912912</v>
      </c>
      <c r="GG238" s="11">
        <v>416.53014274181885</v>
      </c>
      <c r="GH238" s="11">
        <v>411.29749097544283</v>
      </c>
      <c r="GI238" s="11">
        <v>393.8867924325113</v>
      </c>
      <c r="GJ238" s="11">
        <v>371.24406333166809</v>
      </c>
      <c r="GK238" s="11">
        <v>345.45922283051908</v>
      </c>
      <c r="GL238" s="11">
        <v>344.92654972802779</v>
      </c>
      <c r="GM238" s="11">
        <v>314.62178015552206</v>
      </c>
      <c r="GN238" s="11">
        <v>295.18798159569377</v>
      </c>
      <c r="GO238" s="11">
        <v>263.96271639623552</v>
      </c>
      <c r="GP238" s="11">
        <v>181.37381578524435</v>
      </c>
      <c r="GQ238" s="11">
        <v>41.041663491153585</v>
      </c>
      <c r="GR238" s="11">
        <v>7.0969008447718807E-11</v>
      </c>
      <c r="GS238" s="11">
        <v>123.23061252567123</v>
      </c>
      <c r="GT238" s="11">
        <v>192.90848078855004</v>
      </c>
      <c r="GU238" s="11">
        <v>213.06158847761776</v>
      </c>
      <c r="GV238" s="11">
        <v>236.69206589546266</v>
      </c>
      <c r="GW238" s="11">
        <v>260.50799166073426</v>
      </c>
      <c r="GX238" s="11">
        <v>284.41167840162268</v>
      </c>
      <c r="GY238" s="11">
        <v>291.5222291150198</v>
      </c>
      <c r="GZ238" s="11">
        <v>424.726245915248</v>
      </c>
      <c r="HA238" s="11">
        <v>444.61018993457657</v>
      </c>
      <c r="HB238" s="11">
        <v>459.83822329373419</v>
      </c>
      <c r="HC238" s="11">
        <v>476.08626632376792</v>
      </c>
      <c r="HD238" s="11">
        <v>488.09225186137365</v>
      </c>
      <c r="HE238" s="11">
        <v>495.75130997331769</v>
      </c>
      <c r="HF238" s="11">
        <v>493.1431778357437</v>
      </c>
      <c r="HG238" s="11">
        <v>555.28178284609476</v>
      </c>
      <c r="HH238" s="11">
        <v>586.44379361376139</v>
      </c>
      <c r="HI238" s="11">
        <v>637.2549527610106</v>
      </c>
      <c r="HJ238" s="11">
        <v>661.9204649553908</v>
      </c>
      <c r="HK238" s="11">
        <v>670.88283985334522</v>
      </c>
      <c r="HL238" s="11">
        <v>686.38526265571784</v>
      </c>
      <c r="HM238" s="11">
        <v>678.79827920213529</v>
      </c>
      <c r="HN238" s="11">
        <v>688.48859560582275</v>
      </c>
      <c r="HO238" s="11">
        <v>733.60023756518956</v>
      </c>
      <c r="HP238" s="11">
        <v>805.98173148647868</v>
      </c>
      <c r="HQ238" s="11">
        <v>818.19426043691499</v>
      </c>
      <c r="HR238" s="11">
        <v>808.59388598799524</v>
      </c>
      <c r="HS238" s="11">
        <v>915.96616136708701</v>
      </c>
      <c r="HT238" s="11">
        <v>958.13744827319817</v>
      </c>
      <c r="HU238" s="11">
        <v>963.67391360376018</v>
      </c>
      <c r="HV238" s="11">
        <v>1020.3700610143009</v>
      </c>
      <c r="HW238" s="11">
        <v>1058.8295211010275</v>
      </c>
      <c r="HX238" s="11">
        <v>1094.5271440625238</v>
      </c>
      <c r="HY238" s="11">
        <v>1130.9694192418328</v>
      </c>
      <c r="HZ238" s="11">
        <v>1177.7918721174537</v>
      </c>
      <c r="IA238" s="11">
        <v>1336.3458815896245</v>
      </c>
      <c r="IB238" s="11">
        <v>1491.056835533697</v>
      </c>
      <c r="IC238" s="11">
        <v>1547.6402224735655</v>
      </c>
      <c r="ID238" s="11">
        <v>1604.4892732483859</v>
      </c>
      <c r="IE238" s="11">
        <v>1655.6776784172139</v>
      </c>
      <c r="IF238" s="11">
        <v>1712.5393047007144</v>
      </c>
      <c r="IG238" s="11">
        <v>1843.2923509623756</v>
      </c>
      <c r="IH238" s="11">
        <v>1875.2741138260985</v>
      </c>
      <c r="II238" s="11">
        <v>1914.7955243989063</v>
      </c>
      <c r="IJ238" s="11">
        <v>1944.3626951960809</v>
      </c>
      <c r="IK238" s="11">
        <v>1982.6277021217345</v>
      </c>
      <c r="IL238" s="11">
        <v>2007.4281450968713</v>
      </c>
      <c r="IM238" s="11">
        <v>2032.9329950825843</v>
      </c>
      <c r="IN238" s="11">
        <v>2066.0340618524724</v>
      </c>
      <c r="IO238" s="11">
        <v>2181.0242341456214</v>
      </c>
      <c r="IP238" s="11">
        <v>2210.6722487914831</v>
      </c>
      <c r="IQ238" s="11">
        <v>2208.6206228867482</v>
      </c>
      <c r="IR238" s="11">
        <v>2257.8231027286774</v>
      </c>
      <c r="IS238" s="11">
        <v>2322.013684797977</v>
      </c>
      <c r="IT238" s="11">
        <v>2358.9014463516792</v>
      </c>
      <c r="IU238" s="11">
        <v>2379.9565895813025</v>
      </c>
      <c r="IV238" s="11">
        <v>2396.4353327665726</v>
      </c>
      <c r="IW238" s="11">
        <v>2401.55330979068</v>
      </c>
      <c r="IX238" s="11">
        <v>2409.876571307429</v>
      </c>
      <c r="IY238" s="11">
        <v>2426.027516228196</v>
      </c>
      <c r="IZ238" s="11">
        <v>2459.8167584835664</v>
      </c>
      <c r="JA238" s="11">
        <v>2499.076285226879</v>
      </c>
      <c r="JB238" s="11">
        <v>2573.4959245935884</v>
      </c>
      <c r="JC238" s="11">
        <v>2659.5935552243131</v>
      </c>
      <c r="JD238" s="11">
        <v>2722.484973066008</v>
      </c>
      <c r="JE238" s="11">
        <v>2731.8558022033349</v>
      </c>
      <c r="JF238" s="11">
        <v>2736.3516911225029</v>
      </c>
      <c r="JG238" s="11">
        <v>2689.349233707067</v>
      </c>
      <c r="JH238" s="11">
        <v>2758.8861166904539</v>
      </c>
      <c r="JI238" s="11">
        <v>2842.5312062249441</v>
      </c>
      <c r="JJ238" s="11">
        <v>2858.6959767963144</v>
      </c>
      <c r="JK238" s="11">
        <v>2853.0209997981497</v>
      </c>
      <c r="JL238" s="11">
        <v>2925.1419417959601</v>
      </c>
      <c r="JM238" s="11">
        <v>2929.3264772919156</v>
      </c>
      <c r="JN238" s="11">
        <v>2941.4341839610215</v>
      </c>
      <c r="JO238" s="11">
        <v>3150.9090852377321</v>
      </c>
      <c r="JP238" s="11">
        <v>3295.6744223888099</v>
      </c>
      <c r="JQ238" s="11">
        <v>3335.4333934681108</v>
      </c>
      <c r="JR238" s="11">
        <v>3365.8647635872921</v>
      </c>
      <c r="JS238" s="11">
        <v>3309.4697727701086</v>
      </c>
      <c r="JT238" s="11">
        <v>3342.5517169467098</v>
      </c>
      <c r="JU238" s="11">
        <v>3372.3255125477203</v>
      </c>
      <c r="JV238" s="11">
        <v>3354.9087788765587</v>
      </c>
      <c r="JW238" s="11">
        <v>3288.117879173642</v>
      </c>
      <c r="JX238" s="11">
        <v>3267.1060103389455</v>
      </c>
      <c r="JY238" s="11">
        <v>3251.4992779744575</v>
      </c>
      <c r="JZ238" s="11">
        <v>3231.3082607226397</v>
      </c>
      <c r="KA238" s="11">
        <v>3214.7216493907722</v>
      </c>
      <c r="KB238" s="11">
        <v>3202.7057840251296</v>
      </c>
      <c r="KC238" s="11">
        <v>3180.6972317665927</v>
      </c>
      <c r="KD238" s="11">
        <v>3165.4079192129234</v>
      </c>
      <c r="KE238" s="11">
        <v>3171.3605994634136</v>
      </c>
      <c r="KF238" s="11">
        <v>3185.6896818183982</v>
      </c>
      <c r="KG238" s="11">
        <v>3194.3091986658596</v>
      </c>
      <c r="KH238" s="11">
        <v>3215.4839170109899</v>
      </c>
      <c r="KI238" s="11">
        <v>3222.4787469984949</v>
      </c>
      <c r="KJ238" s="11">
        <v>3249.1279633124336</v>
      </c>
      <c r="KK238" s="11">
        <v>3254.0338121729974</v>
      </c>
      <c r="KL238" s="23"/>
      <c r="KM238" s="11">
        <f>SMALL(Tabela2[[#This Row],[1]:[285]],1)</f>
        <v>7.0969008447718807E-11</v>
      </c>
      <c r="KN238" s="11">
        <f>MATCH(Tabela2[[#This Row],[1° menor]],Tabela2[[#This Row],[1]:[285]],0)</f>
        <v>187</v>
      </c>
      <c r="KO23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0.24999980308026243</v>
      </c>
      <c r="KP238" s="11">
        <f>VLOOKUP(Tabela2[[#This Row],[Shape]],shape!A:D,4,0)+VLOOKUP(Tabela2[[#This Row],[Shape]]+1,shape!A:E,5,0)*Tabela2[[#This Row],[% avanc]]</f>
        <v>6040.1382854036028</v>
      </c>
      <c r="KQ238" s="15">
        <f>Tabela2[[#This Row],[8686,881807]]/Tabela2[[#Headers],[8686,881807]]</f>
        <v>0.6953171943166514</v>
      </c>
      <c r="KR238" s="11">
        <f>Tabela2[[#This Row],[8686,881807]]-KP237</f>
        <v>212.39848430624352</v>
      </c>
      <c r="KS238" s="11">
        <f>(Tabela2[[#This Row],[hora bus]]-H237)*86400</f>
        <v>44.999999832361937</v>
      </c>
      <c r="KT238" s="11">
        <f>Tabela2[[#This Row],[desloc]]/Tabela2[[#This Row],[seconds]]</f>
        <v>4.7199663354997679</v>
      </c>
      <c r="KU238" s="11">
        <f>Tabela2[[#This Row],[spd m/s]]*3.6</f>
        <v>16.991878807799164</v>
      </c>
      <c r="KV238" s="23"/>
      <c r="KW238" s="22">
        <f t="shared" si="54"/>
        <v>0</v>
      </c>
      <c r="KX238" s="23">
        <f t="shared" si="55"/>
        <v>0</v>
      </c>
      <c r="KY238" s="23">
        <f t="shared" si="56"/>
        <v>0</v>
      </c>
      <c r="KZ238" s="23">
        <f t="shared" si="57"/>
        <v>0</v>
      </c>
      <c r="LA238" s="23">
        <f t="shared" si="58"/>
        <v>0</v>
      </c>
      <c r="LB238" s="23">
        <f t="shared" si="59"/>
        <v>0</v>
      </c>
      <c r="LC238" s="23">
        <f t="shared" si="60"/>
        <v>0</v>
      </c>
      <c r="LD238" s="23">
        <f t="shared" si="61"/>
        <v>0</v>
      </c>
      <c r="LE238" s="23">
        <f t="shared" si="62"/>
        <v>6040.1382854036028</v>
      </c>
      <c r="LF238" s="22">
        <f t="shared" si="71"/>
        <v>0</v>
      </c>
      <c r="LG238" s="23">
        <f t="shared" si="63"/>
        <v>0</v>
      </c>
      <c r="LH238" s="23">
        <f t="shared" si="64"/>
        <v>0</v>
      </c>
      <c r="LI238" s="23">
        <f t="shared" si="65"/>
        <v>6040.1382854036028</v>
      </c>
      <c r="LJ238" s="23">
        <f t="shared" si="66"/>
        <v>8581.6037309236508</v>
      </c>
      <c r="LK238" s="23">
        <f t="shared" si="67"/>
        <v>0</v>
      </c>
      <c r="LL238" s="23">
        <f t="shared" si="68"/>
        <v>11</v>
      </c>
      <c r="LM238" s="23">
        <f t="shared" si="69"/>
        <v>0</v>
      </c>
      <c r="LN238" s="23">
        <f t="shared" si="70"/>
        <v>0</v>
      </c>
    </row>
    <row r="239" spans="1:326" x14ac:dyDescent="0.25">
      <c r="A239" s="22">
        <v>339</v>
      </c>
      <c r="B239" s="22">
        <v>1</v>
      </c>
      <c r="C239" s="23" t="s">
        <v>1652</v>
      </c>
      <c r="D239" s="22">
        <v>332</v>
      </c>
      <c r="E239" s="24">
        <v>0.99375000000000002</v>
      </c>
      <c r="F239" s="23" t="s">
        <v>721</v>
      </c>
      <c r="G239" s="23" t="b">
        <v>1</v>
      </c>
      <c r="H239" s="25">
        <v>43538.993935185186</v>
      </c>
      <c r="I239" s="26" t="s">
        <v>304</v>
      </c>
      <c r="J239" s="23" t="s">
        <v>305</v>
      </c>
      <c r="K239" s="11">
        <f>IF(AND(Tabela2[[#This Row],[hora bus]]=H238,Tabela2[[#This Row],[lat bus]]=I238,Tabela2[[#This Row],[lon bus]]=J238),1,0)</f>
        <v>0</v>
      </c>
      <c r="L239" s="23"/>
      <c r="M239" s="11">
        <v>520</v>
      </c>
      <c r="N239" s="11">
        <v>10724.127208880251</v>
      </c>
      <c r="O239" s="11">
        <v>10717.037339276627</v>
      </c>
      <c r="P239" s="11">
        <v>10707.226638090924</v>
      </c>
      <c r="Q239" s="11">
        <v>10648.454955924926</v>
      </c>
      <c r="R239" s="11">
        <v>10563.153738648216</v>
      </c>
      <c r="S239" s="11">
        <v>10544.146941845078</v>
      </c>
      <c r="T239" s="11">
        <v>10524.407784021601</v>
      </c>
      <c r="U239" s="11">
        <v>10512.29638680296</v>
      </c>
      <c r="V239" s="11">
        <v>10495.431460850721</v>
      </c>
      <c r="W239" s="11">
        <v>10482.897925431216</v>
      </c>
      <c r="X239" s="11">
        <v>10471.709488159484</v>
      </c>
      <c r="Y239" s="11">
        <v>10447.345090773235</v>
      </c>
      <c r="Z239" s="11">
        <v>10431.544477614587</v>
      </c>
      <c r="AA239" s="11">
        <v>10408.681058446471</v>
      </c>
      <c r="AB239" s="11">
        <v>10398.023792475105</v>
      </c>
      <c r="AC239" s="11">
        <v>10381.695717128889</v>
      </c>
      <c r="AD239" s="11">
        <v>10356.811596687387</v>
      </c>
      <c r="AE239" s="11">
        <v>10346.860455148024</v>
      </c>
      <c r="AF239" s="11">
        <v>10279.876699066484</v>
      </c>
      <c r="AG239" s="11">
        <v>10250.468510748811</v>
      </c>
      <c r="AH239" s="11">
        <v>10223.141851744171</v>
      </c>
      <c r="AI239" s="11">
        <v>10200.303761753414</v>
      </c>
      <c r="AJ239" s="11">
        <v>10179.761497615242</v>
      </c>
      <c r="AK239" s="11">
        <v>10165.07474150672</v>
      </c>
      <c r="AL239" s="11">
        <v>10139.413799078124</v>
      </c>
      <c r="AM239" s="11">
        <v>10129.048420854982</v>
      </c>
      <c r="AN239" s="11">
        <v>10116.982902833955</v>
      </c>
      <c r="AO239" s="11">
        <v>10109.631826352395</v>
      </c>
      <c r="AP239" s="11">
        <v>10109.683180071235</v>
      </c>
      <c r="AQ239" s="11">
        <v>10117.096953959823</v>
      </c>
      <c r="AR239" s="11">
        <v>10117.850490032946</v>
      </c>
      <c r="AS239" s="11">
        <v>10114.977788802411</v>
      </c>
      <c r="AT239" s="11">
        <v>10124.484974183324</v>
      </c>
      <c r="AU239" s="11">
        <v>10130.870911106078</v>
      </c>
      <c r="AV239" s="11">
        <v>10125.548084426213</v>
      </c>
      <c r="AW239" s="11">
        <v>10126.576038018238</v>
      </c>
      <c r="AX239" s="11">
        <v>10129.925745028229</v>
      </c>
      <c r="AY239" s="11">
        <v>10123.780982089358</v>
      </c>
      <c r="AZ239" s="11">
        <v>10108.809358861196</v>
      </c>
      <c r="BA239" s="11">
        <v>10085.653130683517</v>
      </c>
      <c r="BB239" s="11">
        <v>10041.699039556586</v>
      </c>
      <c r="BC239" s="11">
        <v>9970.3955677100093</v>
      </c>
      <c r="BD239" s="11">
        <v>9904.0184003454488</v>
      </c>
      <c r="BE239" s="11">
        <v>9884.9148652708809</v>
      </c>
      <c r="BF239" s="11">
        <v>9864.487722139469</v>
      </c>
      <c r="BG239" s="11">
        <v>9831.1358669584679</v>
      </c>
      <c r="BH239" s="11">
        <v>9820.0956870036407</v>
      </c>
      <c r="BI239" s="11">
        <v>9805.1955169017874</v>
      </c>
      <c r="BJ239" s="11">
        <v>9781.1196814439791</v>
      </c>
      <c r="BK239" s="11">
        <v>9709.6912075136861</v>
      </c>
      <c r="BL239" s="11">
        <v>9479.9579517157945</v>
      </c>
      <c r="BM239" s="11">
        <v>9350.0424135681824</v>
      </c>
      <c r="BN239" s="11">
        <v>9324.7856026870049</v>
      </c>
      <c r="BO239" s="11">
        <v>9216.7821254073151</v>
      </c>
      <c r="BP239" s="11">
        <v>9210.2967278805099</v>
      </c>
      <c r="BQ239" s="11">
        <v>9121.9755875774426</v>
      </c>
      <c r="BR239" s="11">
        <v>9038.5031470168451</v>
      </c>
      <c r="BS239" s="11">
        <v>9008.2968052419783</v>
      </c>
      <c r="BT239" s="11">
        <v>8958.7476592698004</v>
      </c>
      <c r="BU239" s="11">
        <v>8898.5652826800779</v>
      </c>
      <c r="BV239" s="11">
        <v>8894.7679781121951</v>
      </c>
      <c r="BW239" s="11">
        <v>8745.5468593578244</v>
      </c>
      <c r="BX239" s="11">
        <v>8657.1980173709271</v>
      </c>
      <c r="BY239" s="11">
        <v>8535.1495480108588</v>
      </c>
      <c r="BZ239" s="11">
        <v>8517.3095895985807</v>
      </c>
      <c r="CA239" s="11">
        <v>8477.9153067101834</v>
      </c>
      <c r="CB239" s="11">
        <v>8415.7107590035612</v>
      </c>
      <c r="CC239" s="11">
        <v>8295.1970042918783</v>
      </c>
      <c r="CD239" s="11">
        <v>8200.9650762446036</v>
      </c>
      <c r="CE239" s="11">
        <v>8107.6911015449023</v>
      </c>
      <c r="CF239" s="11">
        <v>8023.9304748094992</v>
      </c>
      <c r="CG239" s="11">
        <v>7829.6379359981729</v>
      </c>
      <c r="CH239" s="11">
        <v>7752.3357616776793</v>
      </c>
      <c r="CI239" s="11">
        <v>7560.8831156641909</v>
      </c>
      <c r="CJ239" s="11">
        <v>7486.4078131344968</v>
      </c>
      <c r="CK239" s="11">
        <v>7396.3205287081946</v>
      </c>
      <c r="CL239" s="11">
        <v>7368.356218375633</v>
      </c>
      <c r="CM239" s="11">
        <v>7320.0630175915494</v>
      </c>
      <c r="CN239" s="11">
        <v>7261.2779657854298</v>
      </c>
      <c r="CO239" s="11">
        <v>7179.5875017444732</v>
      </c>
      <c r="CP239" s="11">
        <v>7126.8940715988792</v>
      </c>
      <c r="CQ239" s="11">
        <v>6931.0719450148617</v>
      </c>
      <c r="CR239" s="11">
        <v>6753.8802548691019</v>
      </c>
      <c r="CS239" s="11">
        <v>6680.1831341516427</v>
      </c>
      <c r="CT239" s="11">
        <v>6652.0208681789991</v>
      </c>
      <c r="CU239" s="11">
        <v>6610.5945112678965</v>
      </c>
      <c r="CV239" s="11">
        <v>6512.4625025405467</v>
      </c>
      <c r="CW239" s="11">
        <v>6385.2248403350241</v>
      </c>
      <c r="CX239" s="11">
        <v>6324.3286748283899</v>
      </c>
      <c r="CY239" s="11">
        <v>6267.2801873847575</v>
      </c>
      <c r="CZ239" s="11">
        <v>6215.7984013109271</v>
      </c>
      <c r="DA239" s="11">
        <v>6163.3587318796008</v>
      </c>
      <c r="DB239" s="11">
        <v>6107.1069248158046</v>
      </c>
      <c r="DC239" s="11">
        <v>6015.8866889726487</v>
      </c>
      <c r="DD239" s="11">
        <v>6006.8566621789496</v>
      </c>
      <c r="DE239" s="11">
        <v>5976.5095851620717</v>
      </c>
      <c r="DF239" s="11">
        <v>5963.0691966327377</v>
      </c>
      <c r="DG239" s="11">
        <v>5912.4570798870236</v>
      </c>
      <c r="DH239" s="11">
        <v>5874.487711836282</v>
      </c>
      <c r="DI239" s="11">
        <v>5830.8717134828157</v>
      </c>
      <c r="DJ239" s="11">
        <v>5757.8844266080314</v>
      </c>
      <c r="DK239" s="11">
        <v>5439.1970344888941</v>
      </c>
      <c r="DL239" s="11">
        <v>5372.4146443496002</v>
      </c>
      <c r="DM239" s="11">
        <v>5309.0526457731858</v>
      </c>
      <c r="DN239" s="11">
        <v>5230.1397780864536</v>
      </c>
      <c r="DO239" s="11">
        <v>5204.2244290740246</v>
      </c>
      <c r="DP239" s="11">
        <v>5131.6085506576455</v>
      </c>
      <c r="DQ239" s="11">
        <v>5126.182348948777</v>
      </c>
      <c r="DR239" s="11">
        <v>5117.2112548698578</v>
      </c>
      <c r="DS239" s="11">
        <v>5105.5459009776832</v>
      </c>
      <c r="DT239" s="11">
        <v>5088.7721042880648</v>
      </c>
      <c r="DU239" s="11">
        <v>5079.8965439522781</v>
      </c>
      <c r="DV239" s="11">
        <v>5071.2159461819583</v>
      </c>
      <c r="DW239" s="11">
        <v>5067.9948135558325</v>
      </c>
      <c r="DX239" s="11">
        <v>4955.9822539414363</v>
      </c>
      <c r="DY239" s="11">
        <v>4988.0786584037642</v>
      </c>
      <c r="DZ239" s="11">
        <v>4964.0335280712743</v>
      </c>
      <c r="EA239" s="11">
        <v>4844.7809265613969</v>
      </c>
      <c r="EB239" s="11">
        <v>4819.0986923172704</v>
      </c>
      <c r="EC239" s="11">
        <v>4635.846145175502</v>
      </c>
      <c r="ED239" s="11">
        <v>4560.8784846261033</v>
      </c>
      <c r="EE239" s="11">
        <v>4326.057299374288</v>
      </c>
      <c r="EF239" s="11">
        <v>4147.5258163678945</v>
      </c>
      <c r="EG239" s="11">
        <v>3996.0735240744616</v>
      </c>
      <c r="EH239" s="11">
        <v>3879.6987187286727</v>
      </c>
      <c r="EI239" s="11">
        <v>3817.2801565219565</v>
      </c>
      <c r="EJ239" s="11">
        <v>3760.4827682238842</v>
      </c>
      <c r="EK239" s="11">
        <v>3682.5963009341995</v>
      </c>
      <c r="EL239" s="11">
        <v>3678.953083141017</v>
      </c>
      <c r="EM239" s="11">
        <v>3597.9105817084278</v>
      </c>
      <c r="EN239" s="11">
        <v>3512.6515332355016</v>
      </c>
      <c r="EO239" s="11">
        <v>3467.2455688333116</v>
      </c>
      <c r="EP239" s="11">
        <v>3327.7462918367996</v>
      </c>
      <c r="EQ239" s="11">
        <v>3254.0824838443059</v>
      </c>
      <c r="ER239" s="11">
        <v>3118.7171781456518</v>
      </c>
      <c r="ES239" s="11">
        <v>3056.2959297888374</v>
      </c>
      <c r="ET239" s="11">
        <v>2980.8916277132857</v>
      </c>
      <c r="EU239" s="11">
        <v>2918.4299967586321</v>
      </c>
      <c r="EV239" s="11">
        <v>2848.4229092463538</v>
      </c>
      <c r="EW239" s="11">
        <v>2603.3389541527881</v>
      </c>
      <c r="EX239" s="11">
        <v>2525.1561357939763</v>
      </c>
      <c r="EY239" s="11">
        <v>2356.9523898702214</v>
      </c>
      <c r="EZ239" s="11">
        <v>2196.658467343907</v>
      </c>
      <c r="FA239" s="11">
        <v>2117.6266432600196</v>
      </c>
      <c r="FB239" s="11">
        <v>2076.4296891427784</v>
      </c>
      <c r="FC239" s="11">
        <v>2021.6443087774267</v>
      </c>
      <c r="FD239" s="11">
        <v>1897.2690938083956</v>
      </c>
      <c r="FE239" s="11">
        <v>1724.6004030836277</v>
      </c>
      <c r="FF239" s="11">
        <v>1700.1732331023852</v>
      </c>
      <c r="FG239" s="11">
        <v>1655.6575204042015</v>
      </c>
      <c r="FH239" s="11">
        <v>1573.5715821347853</v>
      </c>
      <c r="FI239" s="11">
        <v>1529.1680069975339</v>
      </c>
      <c r="FJ239" s="11">
        <v>1512.4982287689938</v>
      </c>
      <c r="FK239" s="11">
        <v>1499.144433938679</v>
      </c>
      <c r="FL239" s="11">
        <v>1489.4120934974499</v>
      </c>
      <c r="FM239" s="11">
        <v>1461.2714550358712</v>
      </c>
      <c r="FN239" s="11">
        <v>1454.2020200240954</v>
      </c>
      <c r="FO239" s="11">
        <v>1437.7420833564204</v>
      </c>
      <c r="FP239" s="11">
        <v>1420.3550614484184</v>
      </c>
      <c r="FQ239" s="11">
        <v>1413.4344874385695</v>
      </c>
      <c r="FR239" s="11">
        <v>1376.5963395037832</v>
      </c>
      <c r="FS239" s="11">
        <v>1319.2050821959976</v>
      </c>
      <c r="FT239" s="11">
        <v>1227.7957582824304</v>
      </c>
      <c r="FU239" s="11">
        <v>1091.4122402614776</v>
      </c>
      <c r="FV239" s="11">
        <v>1039.8184732347931</v>
      </c>
      <c r="FW239" s="11">
        <v>1011.9999532222507</v>
      </c>
      <c r="FX239" s="11">
        <v>985.06104417349968</v>
      </c>
      <c r="FY239" s="11">
        <v>963.76381268511977</v>
      </c>
      <c r="FZ239" s="11">
        <v>933.95795373828264</v>
      </c>
      <c r="GA239" s="11">
        <v>911.45251754431683</v>
      </c>
      <c r="GB239" s="11">
        <v>880.60356230896855</v>
      </c>
      <c r="GC239" s="11">
        <v>849.28513524857033</v>
      </c>
      <c r="GD239" s="11">
        <v>828.17284178621674</v>
      </c>
      <c r="GE239" s="11">
        <v>810.68552562459649</v>
      </c>
      <c r="GF239" s="11">
        <v>799.44550019159874</v>
      </c>
      <c r="GG239" s="11">
        <v>786.16146068759599</v>
      </c>
      <c r="GH239" s="11">
        <v>780.02982896247238</v>
      </c>
      <c r="GI239" s="11">
        <v>762.49327780232625</v>
      </c>
      <c r="GJ239" s="11">
        <v>741.82219319644173</v>
      </c>
      <c r="GK239" s="11">
        <v>722.05220093693083</v>
      </c>
      <c r="GL239" s="11">
        <v>726.15801731485556</v>
      </c>
      <c r="GM239" s="11">
        <v>701.98496693036077</v>
      </c>
      <c r="GN239" s="11">
        <v>691.53175878025706</v>
      </c>
      <c r="GO239" s="11">
        <v>666.9844682238961</v>
      </c>
      <c r="GP239" s="11">
        <v>594.18841484870529</v>
      </c>
      <c r="GQ239" s="11">
        <v>466.62894909967571</v>
      </c>
      <c r="GR239" s="11">
        <v>319.3324841346282</v>
      </c>
      <c r="GS239" s="11">
        <v>268.44566451470854</v>
      </c>
      <c r="GT239" s="11">
        <v>259.05167078411893</v>
      </c>
      <c r="GU239" s="11">
        <v>238.4615941709107</v>
      </c>
      <c r="GV239" s="11">
        <v>214.4496655160392</v>
      </c>
      <c r="GW239" s="11">
        <v>188.35942212166563</v>
      </c>
      <c r="GX239" s="11">
        <v>162.90204174442232</v>
      </c>
      <c r="GY239" s="11">
        <v>11.172289232590089</v>
      </c>
      <c r="GZ239" s="11">
        <v>1.9539925233402755E-14</v>
      </c>
      <c r="HA239" s="11">
        <v>11.15557780475144</v>
      </c>
      <c r="HB239" s="11">
        <v>26.922040720647118</v>
      </c>
      <c r="HC239" s="11">
        <v>43.040105835595952</v>
      </c>
      <c r="HD239" s="11">
        <v>55.169946877013267</v>
      </c>
      <c r="HE239" s="11">
        <v>63.214686814113989</v>
      </c>
      <c r="HF239" s="11">
        <v>68.701430150493451</v>
      </c>
      <c r="HG239" s="11">
        <v>155.00450358962161</v>
      </c>
      <c r="HH239" s="11">
        <v>220.92283774029741</v>
      </c>
      <c r="HI239" s="11">
        <v>298.61468727239463</v>
      </c>
      <c r="HJ239" s="11">
        <v>337.89680272341087</v>
      </c>
      <c r="HK239" s="11">
        <v>363.29538767188541</v>
      </c>
      <c r="HL239" s="11">
        <v>399.96763136520281</v>
      </c>
      <c r="HM239" s="11">
        <v>425.65699757185502</v>
      </c>
      <c r="HN239" s="11">
        <v>487.05895216909443</v>
      </c>
      <c r="HO239" s="11">
        <v>584.01694446598174</v>
      </c>
      <c r="HP239" s="11">
        <v>682.98827124128047</v>
      </c>
      <c r="HQ239" s="11">
        <v>703.78736860582023</v>
      </c>
      <c r="HR239" s="11">
        <v>721.37293157682632</v>
      </c>
      <c r="HS239" s="11">
        <v>858.29095678020906</v>
      </c>
      <c r="HT239" s="11">
        <v>909.20690989097932</v>
      </c>
      <c r="HU239" s="11">
        <v>923.58156940090919</v>
      </c>
      <c r="HV239" s="11">
        <v>989.03054796611866</v>
      </c>
      <c r="HW239" s="11">
        <v>1028.6959372524409</v>
      </c>
      <c r="HX239" s="11">
        <v>1062.4693277819138</v>
      </c>
      <c r="HY239" s="11">
        <v>1093.9968429185224</v>
      </c>
      <c r="HZ239" s="11">
        <v>1123.1839189935868</v>
      </c>
      <c r="IA239" s="11">
        <v>1257.6843544081605</v>
      </c>
      <c r="IB239" s="11">
        <v>1398.8542822571574</v>
      </c>
      <c r="IC239" s="11">
        <v>1448.6355538530613</v>
      </c>
      <c r="ID239" s="11">
        <v>1499.6119023980959</v>
      </c>
      <c r="IE239" s="11">
        <v>1544.9173061212018</v>
      </c>
      <c r="IF239" s="11">
        <v>1592.1959037460745</v>
      </c>
      <c r="IG239" s="11">
        <v>1714.5183299653872</v>
      </c>
      <c r="IH239" s="11">
        <v>1741.6209404638682</v>
      </c>
      <c r="II239" s="11">
        <v>1775.7090859575787</v>
      </c>
      <c r="IJ239" s="11">
        <v>1798.6979980453013</v>
      </c>
      <c r="IK239" s="11">
        <v>1829.5151524678597</v>
      </c>
      <c r="IL239" s="11">
        <v>1847.3666766448916</v>
      </c>
      <c r="IM239" s="11">
        <v>1864.1647550727482</v>
      </c>
      <c r="IN239" s="11">
        <v>1881.7994263176581</v>
      </c>
      <c r="IO239" s="11">
        <v>1984.5948783923786</v>
      </c>
      <c r="IP239" s="11">
        <v>2012.2111003333298</v>
      </c>
      <c r="IQ239" s="11">
        <v>2007.2181679799539</v>
      </c>
      <c r="IR239" s="11">
        <v>2050.5964370200186</v>
      </c>
      <c r="IS239" s="11">
        <v>2110.0876679732091</v>
      </c>
      <c r="IT239" s="11">
        <v>2144.1788364933732</v>
      </c>
      <c r="IU239" s="11">
        <v>2163.4130625618182</v>
      </c>
      <c r="IV239" s="11">
        <v>2178.8757237291193</v>
      </c>
      <c r="IW239" s="11">
        <v>2183.2370654065767</v>
      </c>
      <c r="IX239" s="11">
        <v>2190.0199508564906</v>
      </c>
      <c r="IY239" s="11">
        <v>2203.0924951442576</v>
      </c>
      <c r="IZ239" s="11">
        <v>2232.5051350835743</v>
      </c>
      <c r="JA239" s="11">
        <v>2265.2266786800856</v>
      </c>
      <c r="JB239" s="11">
        <v>2330.3484443866273</v>
      </c>
      <c r="JC239" s="11">
        <v>2406.986323442356</v>
      </c>
      <c r="JD239" s="11">
        <v>2464.1518666746151</v>
      </c>
      <c r="JE239" s="11">
        <v>2470.9838455462232</v>
      </c>
      <c r="JF239" s="11">
        <v>2473.2064130235558</v>
      </c>
      <c r="JG239" s="11">
        <v>2416.4251322995092</v>
      </c>
      <c r="JH239" s="11">
        <v>2480.3630107247641</v>
      </c>
      <c r="JI239" s="11">
        <v>2567.7824817198775</v>
      </c>
      <c r="JJ239" s="11">
        <v>2584.7901498021729</v>
      </c>
      <c r="JK239" s="11">
        <v>2582.2104230428849</v>
      </c>
      <c r="JL239" s="11">
        <v>2657.4162379799495</v>
      </c>
      <c r="JM239" s="11">
        <v>2662.2670474704114</v>
      </c>
      <c r="JN239" s="11">
        <v>2679.3804507614577</v>
      </c>
      <c r="JO239" s="11">
        <v>2896.0683587027024</v>
      </c>
      <c r="JP239" s="11">
        <v>3044.0317118499256</v>
      </c>
      <c r="JQ239" s="11">
        <v>3084.6069812678661</v>
      </c>
      <c r="JR239" s="11">
        <v>3110.7987688279832</v>
      </c>
      <c r="JS239" s="11">
        <v>3040.5869491554513</v>
      </c>
      <c r="JT239" s="11">
        <v>3059.0306953367485</v>
      </c>
      <c r="JU239" s="11">
        <v>3084.4255397603501</v>
      </c>
      <c r="JV239" s="11">
        <v>3069.0250438774824</v>
      </c>
      <c r="JW239" s="11">
        <v>3001.5892056946013</v>
      </c>
      <c r="JX239" s="11">
        <v>2978.362005021917</v>
      </c>
      <c r="JY239" s="11">
        <v>2961.7550416320628</v>
      </c>
      <c r="JZ239" s="11">
        <v>2940.6699756943221</v>
      </c>
      <c r="KA239" s="11">
        <v>2923.2041895480779</v>
      </c>
      <c r="KB239" s="11">
        <v>2910.5103626113928</v>
      </c>
      <c r="KC239" s="11">
        <v>2887.6561488453617</v>
      </c>
      <c r="KD239" s="11">
        <v>2872.9753353695369</v>
      </c>
      <c r="KE239" s="11">
        <v>2880.4417521374794</v>
      </c>
      <c r="KF239" s="11">
        <v>2895.3418402385473</v>
      </c>
      <c r="KG239" s="11">
        <v>2904.6847564285013</v>
      </c>
      <c r="KH239" s="11">
        <v>2926.5548407276183</v>
      </c>
      <c r="KI239" s="11">
        <v>2934.3527140619212</v>
      </c>
      <c r="KJ239" s="11">
        <v>2961.7251212454612</v>
      </c>
      <c r="KK239" s="11">
        <v>2966.8852501593915</v>
      </c>
      <c r="KL239" s="23"/>
      <c r="KM239" s="11">
        <f>SMALL(Tabela2[[#This Row],[1]:[285]],1)</f>
        <v>1.9539925233402755E-14</v>
      </c>
      <c r="KN239" s="11">
        <f>MATCH(Tabela2[[#This Row],[1° menor]],Tabela2[[#This Row],[1]:[285]],0)</f>
        <v>195</v>
      </c>
      <c r="KO23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0.49999999743446177</v>
      </c>
      <c r="KP239" s="11">
        <f>VLOOKUP(Tabela2[[#This Row],[Shape]],shape!A:D,4,0)+VLOOKUP(Tabela2[[#This Row],[Shape]]+1,shape!A:E,5,0)*Tabela2[[#This Row],[% avanc]]</f>
        <v>6282.0981418088677</v>
      </c>
      <c r="KQ239" s="15">
        <f>Tabela2[[#This Row],[8686,881807]]/Tabela2[[#Headers],[8686,881807]]</f>
        <v>0.72317067060204199</v>
      </c>
      <c r="KR239" s="11">
        <f>Tabela2[[#This Row],[8686,881807]]-KP238</f>
        <v>241.95985640526487</v>
      </c>
      <c r="KS239" s="11">
        <f>(Tabela2[[#This Row],[hora bus]]-H238)*86400</f>
        <v>46.000000066123903</v>
      </c>
      <c r="KT239" s="11">
        <f>Tabela2[[#This Row],[desloc]]/Tabela2[[#This Row],[seconds]]</f>
        <v>5.2599968708142031</v>
      </c>
      <c r="KU239" s="11">
        <f>Tabela2[[#This Row],[spd m/s]]*3.6</f>
        <v>18.935988734931133</v>
      </c>
      <c r="KV239" s="23"/>
      <c r="KW239" s="22">
        <f t="shared" si="54"/>
        <v>0</v>
      </c>
      <c r="KX239" s="23">
        <f t="shared" si="55"/>
        <v>0</v>
      </c>
      <c r="KY239" s="23">
        <f t="shared" si="56"/>
        <v>0</v>
      </c>
      <c r="KZ239" s="23">
        <f t="shared" si="57"/>
        <v>0</v>
      </c>
      <c r="LA239" s="23">
        <f t="shared" si="58"/>
        <v>0</v>
      </c>
      <c r="LB239" s="23">
        <f t="shared" si="59"/>
        <v>0</v>
      </c>
      <c r="LC239" s="23">
        <f t="shared" si="60"/>
        <v>0</v>
      </c>
      <c r="LD239" s="23">
        <f t="shared" si="61"/>
        <v>0</v>
      </c>
      <c r="LE239" s="23">
        <f t="shared" si="62"/>
        <v>6282.0981418088677</v>
      </c>
      <c r="LF239" s="22">
        <f t="shared" si="71"/>
        <v>0</v>
      </c>
      <c r="LG239" s="23">
        <f t="shared" si="63"/>
        <v>0</v>
      </c>
      <c r="LH239" s="23">
        <f t="shared" si="64"/>
        <v>0</v>
      </c>
      <c r="LI239" s="23">
        <f t="shared" si="65"/>
        <v>6282.0981418088677</v>
      </c>
      <c r="LJ239" s="23">
        <f t="shared" si="66"/>
        <v>8581.6037309236508</v>
      </c>
      <c r="LK239" s="23">
        <f t="shared" si="67"/>
        <v>0</v>
      </c>
      <c r="LL239" s="23">
        <f t="shared" si="68"/>
        <v>10</v>
      </c>
      <c r="LM239" s="23">
        <f t="shared" si="69"/>
        <v>0</v>
      </c>
      <c r="LN239" s="23">
        <f t="shared" si="70"/>
        <v>0</v>
      </c>
    </row>
    <row r="240" spans="1:326" x14ac:dyDescent="0.25">
      <c r="A240" s="22">
        <v>341</v>
      </c>
      <c r="B240" s="22">
        <v>1</v>
      </c>
      <c r="C240" s="23" t="s">
        <v>1654</v>
      </c>
      <c r="D240" s="22">
        <v>332</v>
      </c>
      <c r="E240" s="24">
        <v>0.99444444444444446</v>
      </c>
      <c r="F240" s="23" t="s">
        <v>721</v>
      </c>
      <c r="G240" s="23" t="b">
        <v>1</v>
      </c>
      <c r="H240" s="25">
        <v>43538.994606481479</v>
      </c>
      <c r="I240" s="26" t="s">
        <v>698</v>
      </c>
      <c r="J240" s="23" t="s">
        <v>699</v>
      </c>
      <c r="K240" s="11">
        <f>IF(AND(Tabela2[[#This Row],[hora bus]]=H239,Tabela2[[#This Row],[lat bus]]=I239,Tabela2[[#This Row],[lon bus]]=J239),1,0)</f>
        <v>0</v>
      </c>
      <c r="L240" s="23"/>
      <c r="M240" s="11">
        <v>523</v>
      </c>
      <c r="N240" s="11">
        <v>10622.436417201174</v>
      </c>
      <c r="O240" s="11">
        <v>10615.011735142351</v>
      </c>
      <c r="P240" s="11">
        <v>10604.832473249144</v>
      </c>
      <c r="Q240" s="11">
        <v>10545.673830137299</v>
      </c>
      <c r="R240" s="11">
        <v>10461.158731789095</v>
      </c>
      <c r="S240" s="11">
        <v>10443.252642178697</v>
      </c>
      <c r="T240" s="11">
        <v>10423.624189046322</v>
      </c>
      <c r="U240" s="11">
        <v>10411.400870153684</v>
      </c>
      <c r="V240" s="11">
        <v>10394.214568374797</v>
      </c>
      <c r="W240" s="11">
        <v>10381.194285295358</v>
      </c>
      <c r="X240" s="11">
        <v>10369.496896062183</v>
      </c>
      <c r="Y240" s="11">
        <v>10344.308631052016</v>
      </c>
      <c r="Z240" s="11">
        <v>10327.523727222959</v>
      </c>
      <c r="AA240" s="11">
        <v>10303.902299443178</v>
      </c>
      <c r="AB240" s="11">
        <v>10292.802610469273</v>
      </c>
      <c r="AC240" s="11">
        <v>10276.251105124249</v>
      </c>
      <c r="AD240" s="11">
        <v>10251.454476092676</v>
      </c>
      <c r="AE240" s="11">
        <v>10241.781205674286</v>
      </c>
      <c r="AF240" s="11">
        <v>10176.456135760485</v>
      </c>
      <c r="AG240" s="11">
        <v>10149.517339120037</v>
      </c>
      <c r="AH240" s="11">
        <v>10123.542031246236</v>
      </c>
      <c r="AI240" s="11">
        <v>10101.544084675641</v>
      </c>
      <c r="AJ240" s="11">
        <v>10081.670860449851</v>
      </c>
      <c r="AK240" s="11">
        <v>10067.518811045924</v>
      </c>
      <c r="AL240" s="11">
        <v>10042.464693270576</v>
      </c>
      <c r="AM240" s="11">
        <v>10032.700764067817</v>
      </c>
      <c r="AN240" s="11">
        <v>10021.373101203277</v>
      </c>
      <c r="AO240" s="11">
        <v>10015.279128235643</v>
      </c>
      <c r="AP240" s="11">
        <v>10016.847675977891</v>
      </c>
      <c r="AQ240" s="11">
        <v>10025.39144347117</v>
      </c>
      <c r="AR240" s="11">
        <v>10026.914645414272</v>
      </c>
      <c r="AS240" s="11">
        <v>10025.316767064283</v>
      </c>
      <c r="AT240" s="11">
        <v>10036.206501727433</v>
      </c>
      <c r="AU240" s="11">
        <v>10043.379926549145</v>
      </c>
      <c r="AV240" s="11">
        <v>10039.256415409302</v>
      </c>
      <c r="AW240" s="11">
        <v>10042.438109265087</v>
      </c>
      <c r="AX240" s="11">
        <v>10048.060659278925</v>
      </c>
      <c r="AY240" s="11">
        <v>10043.818303986764</v>
      </c>
      <c r="AZ240" s="11">
        <v>10030.567936006224</v>
      </c>
      <c r="BA240" s="11">
        <v>10009.158090339515</v>
      </c>
      <c r="BB240" s="11">
        <v>9967.1939469292483</v>
      </c>
      <c r="BC240" s="11">
        <v>9897.1998192967949</v>
      </c>
      <c r="BD240" s="11">
        <v>9831.7852535412003</v>
      </c>
      <c r="BE240" s="11">
        <v>9813.9885750338144</v>
      </c>
      <c r="BF240" s="11">
        <v>9794.9089045667224</v>
      </c>
      <c r="BG240" s="11">
        <v>9763.724826203279</v>
      </c>
      <c r="BH240" s="11">
        <v>9754.8413840861595</v>
      </c>
      <c r="BI240" s="11">
        <v>9741.3936330467877</v>
      </c>
      <c r="BJ240" s="11">
        <v>9718.8689969746229</v>
      </c>
      <c r="BK240" s="11">
        <v>9650.2749033779346</v>
      </c>
      <c r="BL240" s="11">
        <v>9429.1249527372383</v>
      </c>
      <c r="BM240" s="11">
        <v>9310.6477301134018</v>
      </c>
      <c r="BN240" s="11">
        <v>9291.6474007294473</v>
      </c>
      <c r="BO240" s="11">
        <v>9188.5775824493066</v>
      </c>
      <c r="BP240" s="11">
        <v>9186.2189505692422</v>
      </c>
      <c r="BQ240" s="11">
        <v>9101.1465770670256</v>
      </c>
      <c r="BR240" s="11">
        <v>9022.786131990164</v>
      </c>
      <c r="BS240" s="11">
        <v>8995.8810980961443</v>
      </c>
      <c r="BT240" s="11">
        <v>8947.7696830837522</v>
      </c>
      <c r="BU240" s="11">
        <v>8892.9737760645039</v>
      </c>
      <c r="BV240" s="11">
        <v>8898.5234890592128</v>
      </c>
      <c r="BW240" s="11">
        <v>8749.3584121608019</v>
      </c>
      <c r="BX240" s="11">
        <v>8653.689155089327</v>
      </c>
      <c r="BY240" s="11">
        <v>8525.276740831383</v>
      </c>
      <c r="BZ240" s="11">
        <v>8502.7737352822169</v>
      </c>
      <c r="CA240" s="11">
        <v>8462.0753076447854</v>
      </c>
      <c r="CB240" s="11">
        <v>8399.364715784046</v>
      </c>
      <c r="CC240" s="11">
        <v>8278.4067324641801</v>
      </c>
      <c r="CD240" s="11">
        <v>8183.9637026556175</v>
      </c>
      <c r="CE240" s="11">
        <v>8091.1942994520541</v>
      </c>
      <c r="CF240" s="11">
        <v>8008.4629243938189</v>
      </c>
      <c r="CG240" s="11">
        <v>7815.8558276991726</v>
      </c>
      <c r="CH240" s="11">
        <v>7740.1190871412145</v>
      </c>
      <c r="CI240" s="11">
        <v>7550.3233074976724</v>
      </c>
      <c r="CJ240" s="11">
        <v>7477.6518626123971</v>
      </c>
      <c r="CK240" s="11">
        <v>7388.458717439089</v>
      </c>
      <c r="CL240" s="11">
        <v>7361.0410145803235</v>
      </c>
      <c r="CM240" s="11">
        <v>7313.3334909352898</v>
      </c>
      <c r="CN240" s="11">
        <v>7255.3031055508281</v>
      </c>
      <c r="CO240" s="11">
        <v>7174.3607926495397</v>
      </c>
      <c r="CP240" s="11">
        <v>7122.5115745113198</v>
      </c>
      <c r="CQ240" s="11">
        <v>6928.8100612219287</v>
      </c>
      <c r="CR240" s="11">
        <v>6754.821754286796</v>
      </c>
      <c r="CS240" s="11">
        <v>6683.0951198425128</v>
      </c>
      <c r="CT240" s="11">
        <v>6655.5488074014102</v>
      </c>
      <c r="CU240" s="11">
        <v>6614.5338419542932</v>
      </c>
      <c r="CV240" s="11">
        <v>6517.5175916831204</v>
      </c>
      <c r="CW240" s="11">
        <v>6392.250969257082</v>
      </c>
      <c r="CX240" s="11">
        <v>6332.9830150463895</v>
      </c>
      <c r="CY240" s="11">
        <v>6276.85891841188</v>
      </c>
      <c r="CZ240" s="11">
        <v>6225.6838138406401</v>
      </c>
      <c r="DA240" s="11">
        <v>6172.9297665199947</v>
      </c>
      <c r="DB240" s="11">
        <v>6115.4563773873915</v>
      </c>
      <c r="DC240" s="11">
        <v>6021.4413126829277</v>
      </c>
      <c r="DD240" s="11">
        <v>6010.3706083389616</v>
      </c>
      <c r="DE240" s="11">
        <v>5979.217262646398</v>
      </c>
      <c r="DF240" s="11">
        <v>5964.7449980213587</v>
      </c>
      <c r="DG240" s="11">
        <v>5911.9584878909063</v>
      </c>
      <c r="DH240" s="11">
        <v>5869.7824556585729</v>
      </c>
      <c r="DI240" s="11">
        <v>5820.9636246972113</v>
      </c>
      <c r="DJ240" s="11">
        <v>5749.4612123607094</v>
      </c>
      <c r="DK240" s="11">
        <v>5452.8472939753156</v>
      </c>
      <c r="DL240" s="11">
        <v>5410.1669160568135</v>
      </c>
      <c r="DM240" s="11">
        <v>5356.8904528904241</v>
      </c>
      <c r="DN240" s="11">
        <v>5285.5815730247978</v>
      </c>
      <c r="DO240" s="11">
        <v>5265.0986723350425</v>
      </c>
      <c r="DP240" s="11">
        <v>5198.2266017008533</v>
      </c>
      <c r="DQ240" s="11">
        <v>5197.4894295741387</v>
      </c>
      <c r="DR240" s="11">
        <v>5189.6278673353936</v>
      </c>
      <c r="DS240" s="11">
        <v>5178.9419049680837</v>
      </c>
      <c r="DT240" s="11">
        <v>5162.1945688293727</v>
      </c>
      <c r="DU240" s="11">
        <v>5152.1935934597577</v>
      </c>
      <c r="DV240" s="11">
        <v>5141.8870294383278</v>
      </c>
      <c r="DW240" s="11">
        <v>5136.4674846529106</v>
      </c>
      <c r="DX240" s="11">
        <v>5012.1104909270416</v>
      </c>
      <c r="DY240" s="11">
        <v>5031.212643806889</v>
      </c>
      <c r="DZ240" s="11">
        <v>5002.4041441300988</v>
      </c>
      <c r="EA240" s="11">
        <v>4885.4766049813825</v>
      </c>
      <c r="EB240" s="11">
        <v>4865.86977033946</v>
      </c>
      <c r="EC240" s="11">
        <v>4688.2021558058968</v>
      </c>
      <c r="ED240" s="11">
        <v>4620.0962879094486</v>
      </c>
      <c r="EE240" s="11">
        <v>4383.8824596218519</v>
      </c>
      <c r="EF240" s="11">
        <v>4199.0091644753802</v>
      </c>
      <c r="EG240" s="11">
        <v>4042.132600913752</v>
      </c>
      <c r="EH240" s="11">
        <v>3921.7497880479414</v>
      </c>
      <c r="EI240" s="11">
        <v>3857.7549349916467</v>
      </c>
      <c r="EJ240" s="11">
        <v>3801.7148552256958</v>
      </c>
      <c r="EK240" s="11">
        <v>3720.5031927154832</v>
      </c>
      <c r="EL240" s="11">
        <v>3712.1464290538197</v>
      </c>
      <c r="EM240" s="11">
        <v>3627.3599418466333</v>
      </c>
      <c r="EN240" s="11">
        <v>3538.9868347905908</v>
      </c>
      <c r="EO240" s="11">
        <v>3494.7983062212015</v>
      </c>
      <c r="EP240" s="11">
        <v>3360.9768152094216</v>
      </c>
      <c r="EQ240" s="11">
        <v>3294.9242937343261</v>
      </c>
      <c r="ER240" s="11">
        <v>3167.9561292312137</v>
      </c>
      <c r="ES240" s="11">
        <v>3113.352468903262</v>
      </c>
      <c r="ET240" s="11">
        <v>3043.2686389713258</v>
      </c>
      <c r="EU240" s="11">
        <v>2986.55821991215</v>
      </c>
      <c r="EV240" s="11">
        <v>2922.7087039941434</v>
      </c>
      <c r="EW240" s="11">
        <v>2693.2190097340617</v>
      </c>
      <c r="EX240" s="11">
        <v>2631.9300621223374</v>
      </c>
      <c r="EY240" s="11">
        <v>2478.7899024755038</v>
      </c>
      <c r="EZ240" s="11">
        <v>2340.1559940395559</v>
      </c>
      <c r="FA240" s="11">
        <v>2276.2086652887788</v>
      </c>
      <c r="FB240" s="11">
        <v>2240.7870209094599</v>
      </c>
      <c r="FC240" s="11">
        <v>2190.5360634722902</v>
      </c>
      <c r="FD240" s="11">
        <v>2074.9607252840765</v>
      </c>
      <c r="FE240" s="11">
        <v>1917.2776566886084</v>
      </c>
      <c r="FF240" s="11">
        <v>1903.2217401673224</v>
      </c>
      <c r="FG240" s="11">
        <v>1863.1688198645893</v>
      </c>
      <c r="FH240" s="11">
        <v>1787.933585862633</v>
      </c>
      <c r="FI240" s="11">
        <v>1752.5482782795873</v>
      </c>
      <c r="FJ240" s="11">
        <v>1744.1025224245561</v>
      </c>
      <c r="FK240" s="11">
        <v>1737.2220947499934</v>
      </c>
      <c r="FL240" s="11">
        <v>1733.6712544354068</v>
      </c>
      <c r="FM240" s="11">
        <v>1717.6804195439295</v>
      </c>
      <c r="FN240" s="11">
        <v>1725.3490513396791</v>
      </c>
      <c r="FO240" s="11">
        <v>1719.9835353714936</v>
      </c>
      <c r="FP240" s="11">
        <v>1713.6385071664486</v>
      </c>
      <c r="FQ240" s="11">
        <v>1714.9401088133084</v>
      </c>
      <c r="FR240" s="11">
        <v>1689.9356230844223</v>
      </c>
      <c r="FS240" s="11">
        <v>1653.2588458643474</v>
      </c>
      <c r="FT240" s="11">
        <v>1588.3311852021438</v>
      </c>
      <c r="FU240" s="11">
        <v>1484.4378642305242</v>
      </c>
      <c r="FV240" s="11">
        <v>1451.6199579250424</v>
      </c>
      <c r="FW240" s="11">
        <v>1423.6518136052809</v>
      </c>
      <c r="FX240" s="11">
        <v>1394.2170667892342</v>
      </c>
      <c r="FY240" s="11">
        <v>1371.3102206766821</v>
      </c>
      <c r="FZ240" s="11">
        <v>1342.8181128515496</v>
      </c>
      <c r="GA240" s="11">
        <v>1324.5848028227076</v>
      </c>
      <c r="GB240" s="11">
        <v>1300.938489589008</v>
      </c>
      <c r="GC240" s="11">
        <v>1280.9015720463117</v>
      </c>
      <c r="GD240" s="11">
        <v>1271.4120847431893</v>
      </c>
      <c r="GE240" s="11">
        <v>1263.1965254844185</v>
      </c>
      <c r="GF240" s="11">
        <v>1259.1223141723112</v>
      </c>
      <c r="GG240" s="11">
        <v>1249.8516356197856</v>
      </c>
      <c r="GH240" s="11">
        <v>1245.45851148661</v>
      </c>
      <c r="GI240" s="11">
        <v>1228.6559873050676</v>
      </c>
      <c r="GJ240" s="11">
        <v>1206.2165358457503</v>
      </c>
      <c r="GK240" s="11">
        <v>1179.0913708774017</v>
      </c>
      <c r="GL240" s="11">
        <v>1177.2338124049111</v>
      </c>
      <c r="GM240" s="11">
        <v>1144.4711612418807</v>
      </c>
      <c r="GN240" s="11">
        <v>1121.3665298130009</v>
      </c>
      <c r="GO240" s="11">
        <v>1087.6942014130568</v>
      </c>
      <c r="GP240" s="11">
        <v>1003.3463572818683</v>
      </c>
      <c r="GQ240" s="11">
        <v>869.70375116243179</v>
      </c>
      <c r="GR240" s="11">
        <v>728.02271431990869</v>
      </c>
      <c r="GS240" s="11">
        <v>681.96281794786978</v>
      </c>
      <c r="GT240" s="11">
        <v>672.37612874557919</v>
      </c>
      <c r="GU240" s="11">
        <v>656.70450507787393</v>
      </c>
      <c r="GV240" s="11">
        <v>646.93153167888522</v>
      </c>
      <c r="GW240" s="11">
        <v>641.55521973798636</v>
      </c>
      <c r="GX240" s="11">
        <v>641.93692783462336</v>
      </c>
      <c r="GY240" s="11">
        <v>614.08055802890124</v>
      </c>
      <c r="GZ240" s="11">
        <v>718.84727551731385</v>
      </c>
      <c r="HA240" s="11">
        <v>731.96303360165325</v>
      </c>
      <c r="HB240" s="11">
        <v>737.51585710717609</v>
      </c>
      <c r="HC240" s="11">
        <v>743.41390602447882</v>
      </c>
      <c r="HD240" s="11">
        <v>748.64906696702144</v>
      </c>
      <c r="HE240" s="11">
        <v>742.62629921513769</v>
      </c>
      <c r="HF240" s="11">
        <v>649.96531237248723</v>
      </c>
      <c r="HG240" s="11">
        <v>580.9554349526577</v>
      </c>
      <c r="HH240" s="11">
        <v>502.47593426431513</v>
      </c>
      <c r="HI240" s="11">
        <v>465.92054457116018</v>
      </c>
      <c r="HJ240" s="11">
        <v>439.47616143238605</v>
      </c>
      <c r="HK240" s="11">
        <v>396.64710958118758</v>
      </c>
      <c r="HL240" s="11">
        <v>355.87585596020568</v>
      </c>
      <c r="HM240" s="11">
        <v>271.06461956367036</v>
      </c>
      <c r="HN240" s="11">
        <v>154.55352888141755</v>
      </c>
      <c r="HO240" s="11">
        <v>47.913309064539639</v>
      </c>
      <c r="HP240" s="11">
        <v>25.227303822138879</v>
      </c>
      <c r="HQ240" s="11">
        <v>3.8053638645694807</v>
      </c>
      <c r="HR240" s="11">
        <v>3.5766277308235459</v>
      </c>
      <c r="HS240" s="11">
        <v>144.41447379841733</v>
      </c>
      <c r="HT240" s="11">
        <v>197.18618451806972</v>
      </c>
      <c r="HU240" s="11">
        <v>212.96162922684047</v>
      </c>
      <c r="HV240" s="11">
        <v>278.51752305687188</v>
      </c>
      <c r="HW240" s="11">
        <v>315.3145402241185</v>
      </c>
      <c r="HX240" s="11">
        <v>345.30859632052471</v>
      </c>
      <c r="HY240" s="11">
        <v>372.40599028188694</v>
      </c>
      <c r="HZ240" s="11">
        <v>396.2019328616052</v>
      </c>
      <c r="IA240" s="11">
        <v>529.87657441901979</v>
      </c>
      <c r="IB240" s="11">
        <v>674.45128623040921</v>
      </c>
      <c r="IC240" s="11">
        <v>727.00623056926395</v>
      </c>
      <c r="ID240" s="11">
        <v>780.76916989226061</v>
      </c>
      <c r="IE240" s="11">
        <v>829.18126267897617</v>
      </c>
      <c r="IF240" s="11">
        <v>882.18512888130545</v>
      </c>
      <c r="IG240" s="11">
        <v>1009.8392178338944</v>
      </c>
      <c r="IH240" s="11">
        <v>1040.2524925050311</v>
      </c>
      <c r="II240" s="11">
        <v>1078.1686932843943</v>
      </c>
      <c r="IJ240" s="11">
        <v>1106.055790780601</v>
      </c>
      <c r="IK240" s="11">
        <v>1142.6895646002238</v>
      </c>
      <c r="IL240" s="11">
        <v>1166.3186992256767</v>
      </c>
      <c r="IM240" s="11">
        <v>1190.8937063776282</v>
      </c>
      <c r="IN240" s="11">
        <v>1223.8078368987299</v>
      </c>
      <c r="IO240" s="11">
        <v>1339.2407172354115</v>
      </c>
      <c r="IP240" s="11">
        <v>1369.0961049770065</v>
      </c>
      <c r="IQ240" s="11">
        <v>1367.4188073607447</v>
      </c>
      <c r="IR240" s="11">
        <v>1417.4447421774387</v>
      </c>
      <c r="IS240" s="11">
        <v>1482.4085745107454</v>
      </c>
      <c r="IT240" s="11">
        <v>1519.825483205494</v>
      </c>
      <c r="IU240" s="11">
        <v>1541.2528554186308</v>
      </c>
      <c r="IV240" s="11">
        <v>1557.9450186239303</v>
      </c>
      <c r="IW240" s="11">
        <v>1563.2301630888621</v>
      </c>
      <c r="IX240" s="11">
        <v>1571.9128571098718</v>
      </c>
      <c r="IY240" s="11">
        <v>1588.837078522715</v>
      </c>
      <c r="IZ240" s="11">
        <v>1623.8133011296459</v>
      </c>
      <c r="JA240" s="11">
        <v>1665.0957989840831</v>
      </c>
      <c r="JB240" s="11">
        <v>1742.8750484228738</v>
      </c>
      <c r="JC240" s="11">
        <v>1833.0519342857838</v>
      </c>
      <c r="JD240" s="11">
        <v>1898.7738308621738</v>
      </c>
      <c r="JE240" s="11">
        <v>1909.5730529998773</v>
      </c>
      <c r="JF240" s="11">
        <v>1915.4242358448312</v>
      </c>
      <c r="JG240" s="11">
        <v>1875.2315935086181</v>
      </c>
      <c r="JH240" s="11">
        <v>1948.1129977692224</v>
      </c>
      <c r="JI240" s="11">
        <v>2028.3958051065845</v>
      </c>
      <c r="JJ240" s="11">
        <v>2043.8685172456589</v>
      </c>
      <c r="JK240" s="11">
        <v>2035.806629964909</v>
      </c>
      <c r="JL240" s="11">
        <v>2105.5523361749761</v>
      </c>
      <c r="JM240" s="11">
        <v>2109.2178806145844</v>
      </c>
      <c r="JN240" s="11">
        <v>2117.7129752769602</v>
      </c>
      <c r="JO240" s="11">
        <v>2322.3403106190058</v>
      </c>
      <c r="JP240" s="11">
        <v>2465.174984574433</v>
      </c>
      <c r="JQ240" s="11">
        <v>2504.3500292702247</v>
      </c>
      <c r="JR240" s="11">
        <v>2536.6493488938154</v>
      </c>
      <c r="JS240" s="11">
        <v>2487.9683894050509</v>
      </c>
      <c r="JT240" s="11">
        <v>2530.6081319619911</v>
      </c>
      <c r="JU240" s="11">
        <v>2563.6582844933637</v>
      </c>
      <c r="JV240" s="11">
        <v>2544.8088525263761</v>
      </c>
      <c r="JW240" s="11">
        <v>2478.8449120781488</v>
      </c>
      <c r="JX240" s="11">
        <v>2459.9350645739164</v>
      </c>
      <c r="JY240" s="11">
        <v>2445.3110482506631</v>
      </c>
      <c r="JZ240" s="11">
        <v>2426.0187587595356</v>
      </c>
      <c r="KA240" s="11">
        <v>2410.335434175463</v>
      </c>
      <c r="KB240" s="11">
        <v>2399.0296226485002</v>
      </c>
      <c r="KC240" s="11">
        <v>2377.9098411573859</v>
      </c>
      <c r="KD240" s="11">
        <v>2362.2381189062953</v>
      </c>
      <c r="KE240" s="11">
        <v>2366.8635622169982</v>
      </c>
      <c r="KF240" s="11">
        <v>2380.6032649672975</v>
      </c>
      <c r="KG240" s="11">
        <v>2388.4873379055066</v>
      </c>
      <c r="KH240" s="11">
        <v>2408.9615346800288</v>
      </c>
      <c r="KI240" s="11">
        <v>2415.1619737592478</v>
      </c>
      <c r="KJ240" s="11">
        <v>2441.0990578616866</v>
      </c>
      <c r="KK240" s="11">
        <v>2445.7584769512496</v>
      </c>
      <c r="KL240" s="23"/>
      <c r="KM240" s="11">
        <f>SMALL(Tabela2[[#This Row],[1]:[285]],1)</f>
        <v>3.5766277308235459</v>
      </c>
      <c r="KN240" s="11">
        <f>MATCH(Tabela2[[#This Row],[1° menor]],Tabela2[[#This Row],[1]:[285]],0)</f>
        <v>213</v>
      </c>
      <c r="KO24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4.5723838273262499E-2</v>
      </c>
      <c r="KP240" s="11">
        <f>VLOOKUP(Tabela2[[#This Row],[Shape]],shape!A:D,4,0)+VLOOKUP(Tabela2[[#This Row],[Shape]]+1,shape!A:E,5,0)*Tabela2[[#This Row],[% avanc]]</f>
        <v>6740.3052639184225</v>
      </c>
      <c r="KQ240" s="15">
        <f>Tabela2[[#This Row],[8686,881807]]/Tabela2[[#Headers],[8686,881807]]</f>
        <v>0.7759176898765906</v>
      </c>
      <c r="KR240" s="11">
        <f>Tabela2[[#This Row],[8686,881807]]-KP239</f>
        <v>458.2071221095548</v>
      </c>
      <c r="KS240" s="11">
        <f>(Tabela2[[#This Row],[hora bus]]-H239)*86400</f>
        <v>57.999999728053808</v>
      </c>
      <c r="KT240" s="11">
        <f>Tabela2[[#This Row],[desloc]]/Tabela2[[#This Row],[seconds]]</f>
        <v>7.9001228320338468</v>
      </c>
      <c r="KU240" s="11">
        <f>Tabela2[[#This Row],[spd m/s]]*3.6</f>
        <v>28.44044219532185</v>
      </c>
      <c r="KV240" s="23"/>
      <c r="KW240" s="22">
        <f t="shared" si="54"/>
        <v>0</v>
      </c>
      <c r="KX240" s="23">
        <f t="shared" si="55"/>
        <v>0</v>
      </c>
      <c r="KY240" s="23">
        <f t="shared" si="56"/>
        <v>0</v>
      </c>
      <c r="KZ240" s="23">
        <f t="shared" si="57"/>
        <v>0</v>
      </c>
      <c r="LA240" s="23">
        <f t="shared" si="58"/>
        <v>0</v>
      </c>
      <c r="LB240" s="23">
        <f t="shared" si="59"/>
        <v>0</v>
      </c>
      <c r="LC240" s="23">
        <f t="shared" si="60"/>
        <v>0</v>
      </c>
      <c r="LD240" s="23">
        <f t="shared" si="61"/>
        <v>0</v>
      </c>
      <c r="LE240" s="23">
        <f t="shared" si="62"/>
        <v>6740.3052639184225</v>
      </c>
      <c r="LF240" s="22">
        <f t="shared" si="71"/>
        <v>0</v>
      </c>
      <c r="LG240" s="23">
        <f t="shared" si="63"/>
        <v>0</v>
      </c>
      <c r="LH240" s="23">
        <f t="shared" si="64"/>
        <v>0</v>
      </c>
      <c r="LI240" s="23">
        <f t="shared" si="65"/>
        <v>6740.3052639184225</v>
      </c>
      <c r="LJ240" s="23">
        <f t="shared" si="66"/>
        <v>8581.6037309236508</v>
      </c>
      <c r="LK240" s="23">
        <f t="shared" si="67"/>
        <v>0</v>
      </c>
      <c r="LL240" s="23">
        <f t="shared" si="68"/>
        <v>9</v>
      </c>
      <c r="LM240" s="23">
        <f t="shared" si="69"/>
        <v>0</v>
      </c>
      <c r="LN240" s="23">
        <f t="shared" si="70"/>
        <v>0</v>
      </c>
    </row>
    <row r="241" spans="1:326" x14ac:dyDescent="0.25">
      <c r="A241" s="22">
        <v>342</v>
      </c>
      <c r="B241" s="22">
        <v>1</v>
      </c>
      <c r="C241" s="23" t="s">
        <v>1655</v>
      </c>
      <c r="D241" s="22">
        <v>332</v>
      </c>
      <c r="E241" s="24">
        <v>0.99444444444444446</v>
      </c>
      <c r="F241" s="23" t="s">
        <v>721</v>
      </c>
      <c r="G241" s="23" t="b">
        <v>1</v>
      </c>
      <c r="H241" s="25">
        <v>43538.99496527778</v>
      </c>
      <c r="I241" s="26" t="s">
        <v>781</v>
      </c>
      <c r="J241" s="23" t="s">
        <v>782</v>
      </c>
      <c r="K241" s="11">
        <f>IF(AND(Tabela2[[#This Row],[hora bus]]=H240,Tabela2[[#This Row],[lat bus]]=I240,Tabela2[[#This Row],[lon bus]]=J240),1,0)</f>
        <v>0</v>
      </c>
      <c r="L241" s="23"/>
      <c r="M241" s="11">
        <v>525</v>
      </c>
      <c r="N241" s="11">
        <v>10569.141195399334</v>
      </c>
      <c r="O241" s="11">
        <v>10561.502448861695</v>
      </c>
      <c r="P241" s="11">
        <v>10551.088009012332</v>
      </c>
      <c r="Q241" s="11">
        <v>10491.753917727552</v>
      </c>
      <c r="R241" s="11">
        <v>10407.989556997049</v>
      </c>
      <c r="S241" s="11">
        <v>10391.001602157467</v>
      </c>
      <c r="T241" s="11">
        <v>10371.508410373021</v>
      </c>
      <c r="U241" s="11">
        <v>10359.252019394449</v>
      </c>
      <c r="V241" s="11">
        <v>10341.880918678467</v>
      </c>
      <c r="W241" s="11">
        <v>10328.560407125535</v>
      </c>
      <c r="X241" s="11">
        <v>10316.53986660667</v>
      </c>
      <c r="Y241" s="11">
        <v>10290.823007136358</v>
      </c>
      <c r="Z241" s="11">
        <v>10273.405074702949</v>
      </c>
      <c r="AA241" s="11">
        <v>10249.311021154821</v>
      </c>
      <c r="AB241" s="11">
        <v>10237.952766757957</v>
      </c>
      <c r="AC241" s="11">
        <v>10221.285372415761</v>
      </c>
      <c r="AD241" s="11">
        <v>10196.610513572095</v>
      </c>
      <c r="AE241" s="11">
        <v>10187.183570552219</v>
      </c>
      <c r="AF241" s="11">
        <v>10123.125334526272</v>
      </c>
      <c r="AG241" s="11">
        <v>10098.055082332135</v>
      </c>
      <c r="AH241" s="11">
        <v>10073.120491251299</v>
      </c>
      <c r="AI241" s="11">
        <v>10051.791370536677</v>
      </c>
      <c r="AJ241" s="11">
        <v>10032.453490547332</v>
      </c>
      <c r="AK241" s="11">
        <v>10018.730242748637</v>
      </c>
      <c r="AL241" s="11">
        <v>9994.1626921325042</v>
      </c>
      <c r="AM241" s="11">
        <v>9984.8749962824932</v>
      </c>
      <c r="AN241" s="11">
        <v>9974.0941433668268</v>
      </c>
      <c r="AO241" s="11">
        <v>9968.8965012028766</v>
      </c>
      <c r="AP241" s="11">
        <v>9971.5256332850186</v>
      </c>
      <c r="AQ241" s="11">
        <v>9980.8551660656285</v>
      </c>
      <c r="AR241" s="11">
        <v>9982.9122428979026</v>
      </c>
      <c r="AS241" s="11">
        <v>9982.1947259160588</v>
      </c>
      <c r="AT241" s="11">
        <v>9994.0375711544875</v>
      </c>
      <c r="AU241" s="11">
        <v>10001.753145812359</v>
      </c>
      <c r="AV241" s="11">
        <v>9998.455330517012</v>
      </c>
      <c r="AW241" s="11">
        <v>10003.128191826323</v>
      </c>
      <c r="AX241" s="11">
        <v>10010.337072162451</v>
      </c>
      <c r="AY241" s="11">
        <v>10007.44672055173</v>
      </c>
      <c r="AZ241" s="11">
        <v>9995.4429494756023</v>
      </c>
      <c r="BA241" s="11">
        <v>9975.3151831072792</v>
      </c>
      <c r="BB241" s="11">
        <v>9934.8482392214282</v>
      </c>
      <c r="BC241" s="11">
        <v>9865.9570075286847</v>
      </c>
      <c r="BD241" s="11">
        <v>9801.4383597428478</v>
      </c>
      <c r="BE241" s="11">
        <v>9784.6871903272222</v>
      </c>
      <c r="BF241" s="11">
        <v>9766.6058744624952</v>
      </c>
      <c r="BG241" s="11">
        <v>9737.0117728519526</v>
      </c>
      <c r="BH241" s="11">
        <v>9729.7036528516528</v>
      </c>
      <c r="BI241" s="11">
        <v>9717.3188882546201</v>
      </c>
      <c r="BJ241" s="11">
        <v>9695.9409011868429</v>
      </c>
      <c r="BK241" s="11">
        <v>9629.4728620095811</v>
      </c>
      <c r="BL241" s="11">
        <v>9414.7666055111331</v>
      </c>
      <c r="BM241" s="11">
        <v>9304.8409475484441</v>
      </c>
      <c r="BN241" s="11">
        <v>9290.5008573453579</v>
      </c>
      <c r="BO241" s="11">
        <v>9191.1067377627824</v>
      </c>
      <c r="BP241" s="11">
        <v>9191.825575207693</v>
      </c>
      <c r="BQ241" s="11">
        <v>9109.1889276891743</v>
      </c>
      <c r="BR241" s="11">
        <v>9034.677878369459</v>
      </c>
      <c r="BS241" s="11">
        <v>9010.2894050016857</v>
      </c>
      <c r="BT241" s="11">
        <v>8963.3424562421733</v>
      </c>
      <c r="BU241" s="11">
        <v>8912.3764282636839</v>
      </c>
      <c r="BV241" s="11">
        <v>8924.395820128937</v>
      </c>
      <c r="BW241" s="11">
        <v>8775.6500669526104</v>
      </c>
      <c r="BX241" s="11">
        <v>8675.4981505288415</v>
      </c>
      <c r="BY241" s="11">
        <v>8543.137726832987</v>
      </c>
      <c r="BZ241" s="11">
        <v>8517.7254348732095</v>
      </c>
      <c r="CA241" s="11">
        <v>8476.2821788463898</v>
      </c>
      <c r="CB241" s="11">
        <v>8413.4551951696722</v>
      </c>
      <c r="CC241" s="11">
        <v>8292.5990472706235</v>
      </c>
      <c r="CD241" s="11">
        <v>8198.49994785735</v>
      </c>
      <c r="CE241" s="11">
        <v>8106.5173701348194</v>
      </c>
      <c r="CF241" s="11">
        <v>8024.9193432013681</v>
      </c>
      <c r="CG241" s="11">
        <v>7834.1627805846711</v>
      </c>
      <c r="CH241" s="11">
        <v>7760.1917218124236</v>
      </c>
      <c r="CI241" s="11">
        <v>7572.2497560049205</v>
      </c>
      <c r="CJ241" s="11">
        <v>7501.5391649325493</v>
      </c>
      <c r="CK241" s="11">
        <v>7413.4236783382075</v>
      </c>
      <c r="CL241" s="11">
        <v>7386.7177164053564</v>
      </c>
      <c r="CM241" s="11">
        <v>7339.6331876843997</v>
      </c>
      <c r="CN241" s="11">
        <v>7282.4350405874429</v>
      </c>
      <c r="CO241" s="11">
        <v>7202.4256983105852</v>
      </c>
      <c r="CP241" s="11">
        <v>7151.562504816191</v>
      </c>
      <c r="CQ241" s="11">
        <v>6960.095334848731</v>
      </c>
      <c r="CR241" s="11">
        <v>6789.5127055815028</v>
      </c>
      <c r="CS241" s="11">
        <v>6719.9828958197522</v>
      </c>
      <c r="CT241" s="11">
        <v>6693.2130498430797</v>
      </c>
      <c r="CU241" s="11">
        <v>6652.7250188371763</v>
      </c>
      <c r="CV241" s="11">
        <v>6556.9721511765483</v>
      </c>
      <c r="CW241" s="11">
        <v>6433.8814597330747</v>
      </c>
      <c r="CX241" s="11">
        <v>6376.4352022798257</v>
      </c>
      <c r="CY241" s="11">
        <v>6321.3998977749416</v>
      </c>
      <c r="CZ241" s="11">
        <v>6270.862012868527</v>
      </c>
      <c r="DA241" s="11">
        <v>6218.3097209384532</v>
      </c>
      <c r="DB241" s="11">
        <v>6160.4401520873853</v>
      </c>
      <c r="DC241" s="11">
        <v>6065.1228154599776</v>
      </c>
      <c r="DD241" s="11">
        <v>6053.0900578196315</v>
      </c>
      <c r="DE241" s="11">
        <v>6021.5669921894869</v>
      </c>
      <c r="DF241" s="11">
        <v>6006.5773228788103</v>
      </c>
      <c r="DG241" s="11">
        <v>5952.5732484954751</v>
      </c>
      <c r="DH241" s="11">
        <v>5907.8767925559678</v>
      </c>
      <c r="DI241" s="11">
        <v>5855.8475987870306</v>
      </c>
      <c r="DJ241" s="11">
        <v>5785.8897161262976</v>
      </c>
      <c r="DK241" s="11">
        <v>5505.9594980632992</v>
      </c>
      <c r="DL241" s="11">
        <v>5481.474952354748</v>
      </c>
      <c r="DM241" s="11">
        <v>5435.8654915491225</v>
      </c>
      <c r="DN241" s="11">
        <v>5370.4504675314283</v>
      </c>
      <c r="DO241" s="11">
        <v>5354.1866691629157</v>
      </c>
      <c r="DP241" s="11">
        <v>5291.6679933013365</v>
      </c>
      <c r="DQ241" s="11">
        <v>5294.4975125933752</v>
      </c>
      <c r="DR241" s="11">
        <v>5287.5004851670465</v>
      </c>
      <c r="DS241" s="11">
        <v>5277.5822212358062</v>
      </c>
      <c r="DT241" s="11">
        <v>5261.0124837787416</v>
      </c>
      <c r="DU241" s="11">
        <v>5250.4013383258152</v>
      </c>
      <c r="DV241" s="11">
        <v>5239.0938202410052</v>
      </c>
      <c r="DW241" s="11">
        <v>5232.243571684593</v>
      </c>
      <c r="DX241" s="11">
        <v>5100.0555884473597</v>
      </c>
      <c r="DY241" s="11">
        <v>5110.9700104357134</v>
      </c>
      <c r="DZ241" s="11">
        <v>5079.1686065196673</v>
      </c>
      <c r="EA241" s="11">
        <v>4964.6876757462915</v>
      </c>
      <c r="EB241" s="11">
        <v>4950.1235073963044</v>
      </c>
      <c r="EC241" s="11">
        <v>4777.5719445001141</v>
      </c>
      <c r="ED241" s="11">
        <v>4715.7496080267219</v>
      </c>
      <c r="EE241" s="11">
        <v>4480.8858856556126</v>
      </c>
      <c r="EF241" s="11">
        <v>4295.0394415799574</v>
      </c>
      <c r="EG241" s="11">
        <v>4137.4226597948937</v>
      </c>
      <c r="EH241" s="11">
        <v>4016.8858082521942</v>
      </c>
      <c r="EI241" s="11">
        <v>3953.6172741353603</v>
      </c>
      <c r="EJ241" s="11">
        <v>3899.2908918764215</v>
      </c>
      <c r="EK241" s="11">
        <v>3817.2401765137597</v>
      </c>
      <c r="EL241" s="11">
        <v>3806.6756377842762</v>
      </c>
      <c r="EM241" s="11">
        <v>3720.4297352131775</v>
      </c>
      <c r="EN241" s="11">
        <v>3631.9461042276348</v>
      </c>
      <c r="EO241" s="11">
        <v>3590.1615193674011</v>
      </c>
      <c r="EP241" s="11">
        <v>3462.3225052373332</v>
      </c>
      <c r="EQ241" s="11">
        <v>3403.9207885480255</v>
      </c>
      <c r="ER241" s="11">
        <v>3285.1959492123115</v>
      </c>
      <c r="ES241" s="11">
        <v>3238.392111886244</v>
      </c>
      <c r="ET241" s="11">
        <v>3173.7516638130487</v>
      </c>
      <c r="EU241" s="11">
        <v>3122.7796388952479</v>
      </c>
      <c r="EV241" s="11">
        <v>3064.8867744468025</v>
      </c>
      <c r="EW241" s="11">
        <v>2850.3598493950526</v>
      </c>
      <c r="EX241" s="11">
        <v>2805.1358643929179</v>
      </c>
      <c r="EY241" s="11">
        <v>2665.7999031044878</v>
      </c>
      <c r="EZ241" s="11">
        <v>2546.5787221862606</v>
      </c>
      <c r="FA241" s="11">
        <v>2496.6435547522465</v>
      </c>
      <c r="FB241" s="11">
        <v>2467.3878547493696</v>
      </c>
      <c r="FC241" s="11">
        <v>2422.0136921067656</v>
      </c>
      <c r="FD241" s="11">
        <v>2315.8533357369411</v>
      </c>
      <c r="FE241" s="11">
        <v>2174.3552071541631</v>
      </c>
      <c r="FF241" s="11">
        <v>2171.4246818617326</v>
      </c>
      <c r="FG241" s="11">
        <v>2135.7552094293678</v>
      </c>
      <c r="FH241" s="11">
        <v>2067.9999571174972</v>
      </c>
      <c r="FI241" s="11">
        <v>2041.094843885832</v>
      </c>
      <c r="FJ241" s="11">
        <v>2038.4860361424924</v>
      </c>
      <c r="FK241" s="11">
        <v>2035.5308824387114</v>
      </c>
      <c r="FL241" s="11">
        <v>2035.5344623551432</v>
      </c>
      <c r="FM241" s="11">
        <v>2025.8658529284758</v>
      </c>
      <c r="FN241" s="11">
        <v>2041.0871469775666</v>
      </c>
      <c r="FO241" s="11">
        <v>2041.5808251782685</v>
      </c>
      <c r="FP241" s="11">
        <v>2041.1426605263475</v>
      </c>
      <c r="FQ241" s="11">
        <v>2046.8498382728617</v>
      </c>
      <c r="FR241" s="11">
        <v>2028.1145792610121</v>
      </c>
      <c r="FS241" s="11">
        <v>2002.8276068261964</v>
      </c>
      <c r="FT241" s="11">
        <v>1953.1682873319583</v>
      </c>
      <c r="FU241" s="11">
        <v>1868.6946264445128</v>
      </c>
      <c r="FV241" s="11">
        <v>1848.7900323595923</v>
      </c>
      <c r="FW241" s="11">
        <v>1823.469921892832</v>
      </c>
      <c r="FX241" s="11">
        <v>1795.0674151909652</v>
      </c>
      <c r="FY241" s="11">
        <v>1773.3802573419343</v>
      </c>
      <c r="FZ241" s="11">
        <v>1747.2148380935712</v>
      </c>
      <c r="GA241" s="11">
        <v>1732.2494988673009</v>
      </c>
      <c r="GB241" s="11">
        <v>1712.7298498200942</v>
      </c>
      <c r="GC241" s="11">
        <v>1698.2132736988603</v>
      </c>
      <c r="GD241" s="11">
        <v>1693.9178650317069</v>
      </c>
      <c r="GE241" s="11">
        <v>1689.6861982535981</v>
      </c>
      <c r="GF241" s="11">
        <v>1688.6111181751151</v>
      </c>
      <c r="GG241" s="11">
        <v>1681.3428626277157</v>
      </c>
      <c r="GH241" s="11">
        <v>1678.1290253996083</v>
      </c>
      <c r="GI241" s="11">
        <v>1662.3528078695656</v>
      </c>
      <c r="GJ241" s="11">
        <v>1640.7816633010909</v>
      </c>
      <c r="GK241" s="11">
        <v>1613.1237138215956</v>
      </c>
      <c r="GL241" s="11">
        <v>1610.4565800308521</v>
      </c>
      <c r="GM241" s="11">
        <v>1576.3265511153236</v>
      </c>
      <c r="GN241" s="11">
        <v>1551.5568525033764</v>
      </c>
      <c r="GO241" s="11">
        <v>1517.7216459648121</v>
      </c>
      <c r="GP241" s="11">
        <v>1435.9177554321641</v>
      </c>
      <c r="GQ241" s="11">
        <v>1312.8675358724067</v>
      </c>
      <c r="GR241" s="11">
        <v>1190.5361188428922</v>
      </c>
      <c r="GS241" s="11">
        <v>1160.1339351817739</v>
      </c>
      <c r="GT241" s="11">
        <v>1156.428937117269</v>
      </c>
      <c r="GU241" s="11">
        <v>1143.9691669832248</v>
      </c>
      <c r="GV241" s="11">
        <v>1138.0236436343341</v>
      </c>
      <c r="GW241" s="11">
        <v>1136.3767813926474</v>
      </c>
      <c r="GX241" s="11">
        <v>1140.0221728202478</v>
      </c>
      <c r="GY241" s="11">
        <v>1117.4473445113288</v>
      </c>
      <c r="GZ241" s="11">
        <v>1226.1227131581261</v>
      </c>
      <c r="HA241" s="11">
        <v>1239.3300568578977</v>
      </c>
      <c r="HB241" s="11">
        <v>1244.8229936866753</v>
      </c>
      <c r="HC241" s="11">
        <v>1250.5697711342248</v>
      </c>
      <c r="HD241" s="11">
        <v>1255.6378266009149</v>
      </c>
      <c r="HE241" s="11">
        <v>1249.0160608887052</v>
      </c>
      <c r="HF241" s="11">
        <v>1153.9647413766613</v>
      </c>
      <c r="HG241" s="11">
        <v>1081.669080946788</v>
      </c>
      <c r="HH241" s="11">
        <v>999.80001866343628</v>
      </c>
      <c r="HI241" s="11">
        <v>959.91550390622729</v>
      </c>
      <c r="HJ241" s="11">
        <v>931.09123296021494</v>
      </c>
      <c r="HK241" s="11">
        <v>886.26123230827864</v>
      </c>
      <c r="HL241" s="11">
        <v>844.57233606428576</v>
      </c>
      <c r="HM241" s="11">
        <v>761.21411700613442</v>
      </c>
      <c r="HN241" s="11">
        <v>649.64114232560007</v>
      </c>
      <c r="HO241" s="11">
        <v>550.16342201818441</v>
      </c>
      <c r="HP241" s="11">
        <v>531.66624869074803</v>
      </c>
      <c r="HQ241" s="11">
        <v>508.94804622279662</v>
      </c>
      <c r="HR241" s="11">
        <v>375.11462495320484</v>
      </c>
      <c r="HS241" s="11">
        <v>336.47616915831122</v>
      </c>
      <c r="HT241" s="11">
        <v>327.17874654479556</v>
      </c>
      <c r="HU241" s="11">
        <v>270.25355959069952</v>
      </c>
      <c r="HV241" s="11">
        <v>241.16683385137313</v>
      </c>
      <c r="HW241" s="11">
        <v>209.49868269541702</v>
      </c>
      <c r="HX241" s="11">
        <v>174.5472394872682</v>
      </c>
      <c r="HY241" s="11">
        <v>123.90339026253595</v>
      </c>
      <c r="HZ241" s="11">
        <v>6.5696781348378863E-11</v>
      </c>
      <c r="IA241" s="11">
        <v>41.393117545709543</v>
      </c>
      <c r="IB241" s="11">
        <v>199.9127919964383</v>
      </c>
      <c r="IC241" s="11">
        <v>258.72654322289799</v>
      </c>
      <c r="ID241" s="11">
        <v>317.40496621712327</v>
      </c>
      <c r="IE241" s="11">
        <v>370.64738767120048</v>
      </c>
      <c r="IF241" s="11">
        <v>431.22709423707983</v>
      </c>
      <c r="IG241" s="11">
        <v>565.61882279358554</v>
      </c>
      <c r="IH241" s="11">
        <v>600.58679721653505</v>
      </c>
      <c r="II241" s="11">
        <v>643.8549848632108</v>
      </c>
      <c r="IJ241" s="11">
        <v>678.75270656334965</v>
      </c>
      <c r="IK241" s="11">
        <v>724.00768881182478</v>
      </c>
      <c r="IL241" s="11">
        <v>756.01091566435389</v>
      </c>
      <c r="IM241" s="11">
        <v>791.12201479562646</v>
      </c>
      <c r="IN241" s="11">
        <v>842.77286371061155</v>
      </c>
      <c r="IO241" s="11">
        <v>972.62147929419291</v>
      </c>
      <c r="IP241" s="11">
        <v>1004.6265564524559</v>
      </c>
      <c r="IQ241" s="11">
        <v>1005.7383079352244</v>
      </c>
      <c r="IR241" s="11">
        <v>1060.8840685131079</v>
      </c>
      <c r="IS241" s="11">
        <v>1129.7322153706168</v>
      </c>
      <c r="IT241" s="11">
        <v>1169.6036013444063</v>
      </c>
      <c r="IU241" s="11">
        <v>1192.6731681467404</v>
      </c>
      <c r="IV241" s="11">
        <v>1210.2517990612903</v>
      </c>
      <c r="IW241" s="11">
        <v>1216.2416210761692</v>
      </c>
      <c r="IX241" s="11">
        <v>1226.467127127373</v>
      </c>
      <c r="IY241" s="11">
        <v>1246.5813801435336</v>
      </c>
      <c r="IZ241" s="11">
        <v>1286.0560601054308</v>
      </c>
      <c r="JA241" s="11">
        <v>1334.0448772724571</v>
      </c>
      <c r="JB241" s="11">
        <v>1421.8216118560133</v>
      </c>
      <c r="JC241" s="11">
        <v>1523.2503609391629</v>
      </c>
      <c r="JD241" s="11">
        <v>1596.5942344222353</v>
      </c>
      <c r="JE241" s="11">
        <v>1611.2595434234318</v>
      </c>
      <c r="JF241" s="11">
        <v>1620.7789597443725</v>
      </c>
      <c r="JG241" s="11">
        <v>1597.1715921416173</v>
      </c>
      <c r="JH241" s="11">
        <v>1676.8257654296826</v>
      </c>
      <c r="JI241" s="11">
        <v>1747.4866950454066</v>
      </c>
      <c r="JJ241" s="11">
        <v>1760.9704532021815</v>
      </c>
      <c r="JK241" s="11">
        <v>1745.7872222874212</v>
      </c>
      <c r="JL241" s="11">
        <v>1808.3970908639885</v>
      </c>
      <c r="JM241" s="11">
        <v>1810.3171702437219</v>
      </c>
      <c r="JN241" s="11">
        <v>1805.7992944901541</v>
      </c>
      <c r="JO241" s="11">
        <v>1992.2878460011279</v>
      </c>
      <c r="JP241" s="11">
        <v>2127.335307723507</v>
      </c>
      <c r="JQ241" s="11">
        <v>2163.5981288139901</v>
      </c>
      <c r="JR241" s="11">
        <v>2201.1002241820674</v>
      </c>
      <c r="JS241" s="11">
        <v>2173.7943493374942</v>
      </c>
      <c r="JT241" s="11">
        <v>2239.7947378568365</v>
      </c>
      <c r="JU241" s="11">
        <v>2280.3697838511384</v>
      </c>
      <c r="JV241" s="11">
        <v>2258.8880967182381</v>
      </c>
      <c r="JW241" s="11">
        <v>2195.6483280414468</v>
      </c>
      <c r="JX241" s="11">
        <v>2182.3042552086358</v>
      </c>
      <c r="JY241" s="11">
        <v>2170.2402414514777</v>
      </c>
      <c r="JZ241" s="11">
        <v>2153.2793762295478</v>
      </c>
      <c r="KA241" s="11">
        <v>2139.9429493292455</v>
      </c>
      <c r="KB241" s="11">
        <v>2130.4816131897928</v>
      </c>
      <c r="KC241" s="11">
        <v>2111.6264779255089</v>
      </c>
      <c r="KD241" s="11">
        <v>2095.5921270609256</v>
      </c>
      <c r="KE241" s="11">
        <v>2097.43955970149</v>
      </c>
      <c r="KF241" s="11">
        <v>2109.6389664214571</v>
      </c>
      <c r="KG241" s="11">
        <v>2115.5897849435828</v>
      </c>
      <c r="KH241" s="11">
        <v>2134.2195479112333</v>
      </c>
      <c r="KI241" s="11">
        <v>2138.3084507850749</v>
      </c>
      <c r="KJ241" s="11">
        <v>2162.346164452525</v>
      </c>
      <c r="KK241" s="11">
        <v>2166.3462872990017</v>
      </c>
      <c r="KL241" s="23"/>
      <c r="KM241" s="11">
        <f>SMALL(Tabela2[[#This Row],[1]:[285]],1)</f>
        <v>6.5696781348378863E-11</v>
      </c>
      <c r="KN241" s="11">
        <f>MATCH(Tabela2[[#This Row],[1° menor]],Tabela2[[#This Row],[1]:[285]],0)</f>
        <v>221</v>
      </c>
      <c r="KO24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0.74999988185078637</v>
      </c>
      <c r="KP241" s="11">
        <f>VLOOKUP(Tabela2[[#This Row],[Shape]],shape!A:D,4,0)+VLOOKUP(Tabela2[[#This Row],[Shape]]+1,shape!A:E,5,0)*Tabela2[[#This Row],[% avanc]]</f>
        <v>7021.2803124064776</v>
      </c>
      <c r="KQ241" s="15">
        <f>Tabela2[[#This Row],[8686,881807]]/Tabela2[[#Headers],[8686,881807]]</f>
        <v>0.8082624431183858</v>
      </c>
      <c r="KR241" s="11">
        <f>Tabela2[[#This Row],[8686,881807]]-KP240</f>
        <v>280.97504848805511</v>
      </c>
      <c r="KS241" s="11">
        <f>(Tabela2[[#This Row],[hora bus]]-H240)*86400</f>
        <v>31.000000331550837</v>
      </c>
      <c r="KT241" s="11">
        <f>Tabela2[[#This Row],[desloc]]/Tabela2[[#This Row],[seconds]]</f>
        <v>9.0637111446120677</v>
      </c>
      <c r="KU241" s="11">
        <f>Tabela2[[#This Row],[spd m/s]]*3.6</f>
        <v>32.629360120603444</v>
      </c>
      <c r="KV241" s="23"/>
      <c r="KW241" s="22">
        <f t="shared" si="54"/>
        <v>0</v>
      </c>
      <c r="KX241" s="23">
        <f t="shared" si="55"/>
        <v>0</v>
      </c>
      <c r="KY241" s="23">
        <f t="shared" si="56"/>
        <v>0</v>
      </c>
      <c r="KZ241" s="23">
        <f t="shared" si="57"/>
        <v>0</v>
      </c>
      <c r="LA241" s="23">
        <f t="shared" si="58"/>
        <v>0</v>
      </c>
      <c r="LB241" s="23">
        <f t="shared" si="59"/>
        <v>0</v>
      </c>
      <c r="LC241" s="23">
        <f t="shared" si="60"/>
        <v>0</v>
      </c>
      <c r="LD241" s="23">
        <f t="shared" si="61"/>
        <v>0</v>
      </c>
      <c r="LE241" s="23">
        <f t="shared" si="62"/>
        <v>7021.2803124064776</v>
      </c>
      <c r="LF241" s="22">
        <f t="shared" si="71"/>
        <v>0</v>
      </c>
      <c r="LG241" s="23">
        <f t="shared" si="63"/>
        <v>0</v>
      </c>
      <c r="LH241" s="23">
        <f t="shared" si="64"/>
        <v>0</v>
      </c>
      <c r="LI241" s="23">
        <f t="shared" si="65"/>
        <v>7021.2803124064776</v>
      </c>
      <c r="LJ241" s="23">
        <f t="shared" si="66"/>
        <v>8581.6037309236508</v>
      </c>
      <c r="LK241" s="23">
        <f t="shared" si="67"/>
        <v>0</v>
      </c>
      <c r="LL241" s="23">
        <f t="shared" si="68"/>
        <v>8</v>
      </c>
      <c r="LM241" s="23">
        <f t="shared" si="69"/>
        <v>0</v>
      </c>
      <c r="LN241" s="23">
        <f t="shared" si="70"/>
        <v>0</v>
      </c>
    </row>
    <row r="242" spans="1:326" x14ac:dyDescent="0.25">
      <c r="A242" s="22">
        <v>344</v>
      </c>
      <c r="B242" s="22">
        <v>1</v>
      </c>
      <c r="C242" s="23" t="s">
        <v>1657</v>
      </c>
      <c r="D242" s="22">
        <v>332</v>
      </c>
      <c r="E242" s="24">
        <v>0.99513888888888891</v>
      </c>
      <c r="F242" s="23" t="s">
        <v>721</v>
      </c>
      <c r="G242" s="23" t="b">
        <v>1</v>
      </c>
      <c r="H242" s="25">
        <v>43538.995497685188</v>
      </c>
      <c r="I242" s="26" t="s">
        <v>312</v>
      </c>
      <c r="J242" s="23" t="s">
        <v>313</v>
      </c>
      <c r="K242" s="11">
        <f>IF(AND(Tabela2[[#This Row],[hora bus]]=H241,Tabela2[[#This Row],[lat bus]]=I241,Tabela2[[#This Row],[lon bus]]=J241),1,0)</f>
        <v>0</v>
      </c>
      <c r="L242" s="23"/>
      <c r="M242" s="11">
        <v>527</v>
      </c>
      <c r="N242" s="11">
        <v>10694.435649224379</v>
      </c>
      <c r="O242" s="11">
        <v>10686.720414187686</v>
      </c>
      <c r="P242" s="11">
        <v>10676.222025988181</v>
      </c>
      <c r="Q242" s="11">
        <v>10616.842342068869</v>
      </c>
      <c r="R242" s="11">
        <v>10533.404988526083</v>
      </c>
      <c r="S242" s="11">
        <v>10516.795697886588</v>
      </c>
      <c r="T242" s="11">
        <v>10497.366013207591</v>
      </c>
      <c r="U242" s="11">
        <v>10485.106957441294</v>
      </c>
      <c r="V242" s="11">
        <v>10467.674884782375</v>
      </c>
      <c r="W242" s="11">
        <v>10454.249931031572</v>
      </c>
      <c r="X242" s="11">
        <v>10442.114662465849</v>
      </c>
      <c r="Y242" s="11">
        <v>10416.208697875434</v>
      </c>
      <c r="Z242" s="11">
        <v>10398.563816902855</v>
      </c>
      <c r="AA242" s="11">
        <v>10374.303723936448</v>
      </c>
      <c r="AB242" s="11">
        <v>10362.858823327497</v>
      </c>
      <c r="AC242" s="11">
        <v>10346.156417126855</v>
      </c>
      <c r="AD242" s="11">
        <v>10321.540792081059</v>
      </c>
      <c r="AE242" s="11">
        <v>10312.218286098252</v>
      </c>
      <c r="AF242" s="11">
        <v>10248.661034176539</v>
      </c>
      <c r="AG242" s="11">
        <v>10224.325389683512</v>
      </c>
      <c r="AH242" s="11">
        <v>10199.802551130517</v>
      </c>
      <c r="AI242" s="11">
        <v>10178.741910920202</v>
      </c>
      <c r="AJ242" s="11">
        <v>10159.61922468286</v>
      </c>
      <c r="AK242" s="11">
        <v>10146.068384208944</v>
      </c>
      <c r="AL242" s="11">
        <v>10121.696275791677</v>
      </c>
      <c r="AM242" s="11">
        <v>10112.598629448934</v>
      </c>
      <c r="AN242" s="11">
        <v>10102.028669409241</v>
      </c>
      <c r="AO242" s="11">
        <v>10097.169230189093</v>
      </c>
      <c r="AP242" s="11">
        <v>10100.193564884263</v>
      </c>
      <c r="AQ242" s="11">
        <v>10109.814678810189</v>
      </c>
      <c r="AR242" s="11">
        <v>10112.069346679318</v>
      </c>
      <c r="AS242" s="11">
        <v>10111.676422190829</v>
      </c>
      <c r="AT242" s="11">
        <v>10123.870006823963</v>
      </c>
      <c r="AU242" s="11">
        <v>10131.784707628587</v>
      </c>
      <c r="AV242" s="11">
        <v>10128.789733168074</v>
      </c>
      <c r="AW242" s="11">
        <v>10134.010481183896</v>
      </c>
      <c r="AX242" s="11">
        <v>10141.803741293877</v>
      </c>
      <c r="AY242" s="11">
        <v>10139.415440468061</v>
      </c>
      <c r="AZ242" s="11">
        <v>10127.878418156748</v>
      </c>
      <c r="BA242" s="11">
        <v>10108.233211435097</v>
      </c>
      <c r="BB242" s="11">
        <v>10068.335651901758</v>
      </c>
      <c r="BC242" s="11">
        <v>9999.8858238669691</v>
      </c>
      <c r="BD242" s="11">
        <v>9935.7393950382157</v>
      </c>
      <c r="BE242" s="11">
        <v>9919.395651412382</v>
      </c>
      <c r="BF242" s="11">
        <v>9901.6883026634623</v>
      </c>
      <c r="BG242" s="11">
        <v>9872.6853359055895</v>
      </c>
      <c r="BH242" s="11">
        <v>9865.960556198439</v>
      </c>
      <c r="BI242" s="11">
        <v>9853.9689012550662</v>
      </c>
      <c r="BJ242" s="11">
        <v>9833.0163367615678</v>
      </c>
      <c r="BK242" s="11">
        <v>9767.340490556835</v>
      </c>
      <c r="BL242" s="11">
        <v>9555.0142949118235</v>
      </c>
      <c r="BM242" s="11">
        <v>9448.2147452195313</v>
      </c>
      <c r="BN242" s="11">
        <v>9435.5581142213523</v>
      </c>
      <c r="BO242" s="11">
        <v>9337.4783780079852</v>
      </c>
      <c r="BP242" s="11">
        <v>9339.2953027245694</v>
      </c>
      <c r="BQ242" s="11">
        <v>9257.5234062755389</v>
      </c>
      <c r="BR242" s="11">
        <v>9184.3763256629536</v>
      </c>
      <c r="BS242" s="11">
        <v>9160.8808742407073</v>
      </c>
      <c r="BT242" s="11">
        <v>9114.3569191288589</v>
      </c>
      <c r="BU242" s="11">
        <v>9064.6891848834184</v>
      </c>
      <c r="BV242" s="11">
        <v>9078.856960574929</v>
      </c>
      <c r="BW242" s="11">
        <v>8930.3195064349402</v>
      </c>
      <c r="BX242" s="11">
        <v>8828.7908946603784</v>
      </c>
      <c r="BY242" s="11">
        <v>8695.1991286350039</v>
      </c>
      <c r="BZ242" s="11">
        <v>8668.8730805890427</v>
      </c>
      <c r="CA242" s="11">
        <v>8627.2093380777824</v>
      </c>
      <c r="CB242" s="11">
        <v>8564.386727875135</v>
      </c>
      <c r="CC242" s="11">
        <v>8443.6407038212037</v>
      </c>
      <c r="CD242" s="11">
        <v>8349.7477486404077</v>
      </c>
      <c r="CE242" s="11">
        <v>8258.1093248820471</v>
      </c>
      <c r="CF242" s="11">
        <v>8176.9674337269953</v>
      </c>
      <c r="CG242" s="11">
        <v>7986.9518131982686</v>
      </c>
      <c r="CH242" s="11">
        <v>7913.6914818500027</v>
      </c>
      <c r="CI242" s="11">
        <v>7726.4894171466585</v>
      </c>
      <c r="CJ242" s="11">
        <v>7656.5531443112768</v>
      </c>
      <c r="CK242" s="11">
        <v>7568.8733878712737</v>
      </c>
      <c r="CL242" s="11">
        <v>7542.4601355171635</v>
      </c>
      <c r="CM242" s="11">
        <v>7495.6179713603551</v>
      </c>
      <c r="CN242" s="11">
        <v>7438.7465404051072</v>
      </c>
      <c r="CO242" s="11">
        <v>7359.1146667624898</v>
      </c>
      <c r="CP242" s="11">
        <v>7308.643008493098</v>
      </c>
      <c r="CQ242" s="11">
        <v>7118.0329280953765</v>
      </c>
      <c r="CR242" s="11">
        <v>6948.7537998327243</v>
      </c>
      <c r="CS242" s="11">
        <v>6880.0716300228787</v>
      </c>
      <c r="CT242" s="11">
        <v>6853.6096515621302</v>
      </c>
      <c r="CU242" s="11">
        <v>6813.3308609732467</v>
      </c>
      <c r="CV242" s="11">
        <v>6718.0628967755392</v>
      </c>
      <c r="CW242" s="11">
        <v>6595.7983377264372</v>
      </c>
      <c r="CX242" s="11">
        <v>6539.0436684751039</v>
      </c>
      <c r="CY242" s="11">
        <v>6484.4256022899926</v>
      </c>
      <c r="CZ242" s="11">
        <v>6434.1586050873066</v>
      </c>
      <c r="DA242" s="11">
        <v>6381.7395953763544</v>
      </c>
      <c r="DB242" s="11">
        <v>6323.8213707761652</v>
      </c>
      <c r="DC242" s="11">
        <v>6228.2026478473108</v>
      </c>
      <c r="DD242" s="11">
        <v>6215.9443895013655</v>
      </c>
      <c r="DE242" s="11">
        <v>6184.3371760358259</v>
      </c>
      <c r="DF242" s="11">
        <v>6169.2184717522723</v>
      </c>
      <c r="DG242" s="11">
        <v>6114.8807474323112</v>
      </c>
      <c r="DH242" s="11">
        <v>6069.4573754446983</v>
      </c>
      <c r="DI242" s="11">
        <v>6016.4807934638638</v>
      </c>
      <c r="DJ242" s="11">
        <v>5947.0969887586143</v>
      </c>
      <c r="DK242" s="11">
        <v>5672.5327595555782</v>
      </c>
      <c r="DL242" s="11">
        <v>5653.8078779956604</v>
      </c>
      <c r="DM242" s="11">
        <v>5610.5536063217814</v>
      </c>
      <c r="DN242" s="11">
        <v>5546.9352955655122</v>
      </c>
      <c r="DO242" s="11">
        <v>5531.9469823873742</v>
      </c>
      <c r="DP242" s="11">
        <v>5470.7134397825703</v>
      </c>
      <c r="DQ242" s="11">
        <v>5474.5933151444215</v>
      </c>
      <c r="DR242" s="11">
        <v>5467.851560740417</v>
      </c>
      <c r="DS242" s="11">
        <v>5458.1600627166808</v>
      </c>
      <c r="DT242" s="11">
        <v>5441.6619779960884</v>
      </c>
      <c r="DU242" s="11">
        <v>5430.9040561870006</v>
      </c>
      <c r="DV242" s="11">
        <v>5419.3342564702816</v>
      </c>
      <c r="DW242" s="11">
        <v>5412.0961679472539</v>
      </c>
      <c r="DX242" s="11">
        <v>5277.7871033684696</v>
      </c>
      <c r="DY242" s="11">
        <v>5286.4847633691943</v>
      </c>
      <c r="DZ242" s="11">
        <v>5253.8622130947078</v>
      </c>
      <c r="EA242" s="11">
        <v>5140.2066182808385</v>
      </c>
      <c r="EB242" s="11">
        <v>5127.2160408082009</v>
      </c>
      <c r="EC242" s="11">
        <v>4956.2850111618263</v>
      </c>
      <c r="ED242" s="11">
        <v>4896.4389122684397</v>
      </c>
      <c r="EE242" s="11">
        <v>4662.2669692177169</v>
      </c>
      <c r="EF242" s="11">
        <v>4476.617929799384</v>
      </c>
      <c r="EG242" s="11">
        <v>4319.2069329637825</v>
      </c>
      <c r="EH242" s="11">
        <v>4198.9811549636779</v>
      </c>
      <c r="EI242" s="11">
        <v>4136.1532787593151</v>
      </c>
      <c r="EJ242" s="11">
        <v>4082.4470648502011</v>
      </c>
      <c r="EK242" s="11">
        <v>4000.3647020202966</v>
      </c>
      <c r="EL242" s="11">
        <v>3989.3462848411359</v>
      </c>
      <c r="EM242" s="11">
        <v>3902.857974048658</v>
      </c>
      <c r="EN242" s="11">
        <v>3814.6160320288159</v>
      </c>
      <c r="EO242" s="11">
        <v>3773.6817513210376</v>
      </c>
      <c r="EP242" s="11">
        <v>3647.6810299472786</v>
      </c>
      <c r="EQ242" s="11">
        <v>3591.5702242087918</v>
      </c>
      <c r="ER242" s="11">
        <v>3475.2219043668892</v>
      </c>
      <c r="ES242" s="11">
        <v>3430.6393865372879</v>
      </c>
      <c r="ET242" s="11">
        <v>3367.5182192457146</v>
      </c>
      <c r="EU242" s="11">
        <v>3318.1092654125187</v>
      </c>
      <c r="EV242" s="11">
        <v>3261.7912403558166</v>
      </c>
      <c r="EW242" s="11">
        <v>3051.0136480838564</v>
      </c>
      <c r="EX242" s="11">
        <v>3009.695377446973</v>
      </c>
      <c r="EY242" s="11">
        <v>2873.4136695766633</v>
      </c>
      <c r="EZ242" s="11">
        <v>2758.2083640667502</v>
      </c>
      <c r="FA242" s="11">
        <v>2711.0148857354893</v>
      </c>
      <c r="FB242" s="11">
        <v>2682.9290329488708</v>
      </c>
      <c r="FC242" s="11">
        <v>2638.4440239236965</v>
      </c>
      <c r="FD242" s="11">
        <v>2533.9060579523234</v>
      </c>
      <c r="FE242" s="11">
        <v>2394.9685260230085</v>
      </c>
      <c r="FF242" s="11">
        <v>2393.6903485027024</v>
      </c>
      <c r="FG242" s="11">
        <v>2358.5976139156492</v>
      </c>
      <c r="FH242" s="11">
        <v>2291.7873400528333</v>
      </c>
      <c r="FI242" s="11">
        <v>2265.861548067754</v>
      </c>
      <c r="FJ242" s="11">
        <v>2263.8435648607715</v>
      </c>
      <c r="FK242" s="11">
        <v>2261.2468819096316</v>
      </c>
      <c r="FL242" s="11">
        <v>2261.5580294707197</v>
      </c>
      <c r="FM242" s="11">
        <v>2252.3828602375675</v>
      </c>
      <c r="FN242" s="11">
        <v>2268.1606464122001</v>
      </c>
      <c r="FO242" s="11">
        <v>2269.0498110861836</v>
      </c>
      <c r="FP242" s="11">
        <v>2268.9788468445427</v>
      </c>
      <c r="FQ242" s="11">
        <v>2274.939983467541</v>
      </c>
      <c r="FR242" s="11">
        <v>2256.5135775524409</v>
      </c>
      <c r="FS242" s="11">
        <v>2231.6843420200134</v>
      </c>
      <c r="FT242" s="11">
        <v>2182.3776444763434</v>
      </c>
      <c r="FU242" s="11">
        <v>2097.8378994886634</v>
      </c>
      <c r="FV242" s="11">
        <v>2077.6448421371315</v>
      </c>
      <c r="FW242" s="11">
        <v>2052.1903585981249</v>
      </c>
      <c r="FX242" s="11">
        <v>2023.716788942997</v>
      </c>
      <c r="FY242" s="11">
        <v>2001.947698737624</v>
      </c>
      <c r="FZ242" s="11">
        <v>1975.6350943841039</v>
      </c>
      <c r="GA242" s="11">
        <v>1960.4580881798981</v>
      </c>
      <c r="GB242" s="11">
        <v>1940.6427261522679</v>
      </c>
      <c r="GC242" s="11">
        <v>1925.6814962002518</v>
      </c>
      <c r="GD242" s="11">
        <v>1920.9163870565517</v>
      </c>
      <c r="GE242" s="11">
        <v>1916.2782038007915</v>
      </c>
      <c r="GF242" s="11">
        <v>1914.8715559490945</v>
      </c>
      <c r="GG242" s="11">
        <v>1907.3604863438338</v>
      </c>
      <c r="GH242" s="11">
        <v>1903.9930013861829</v>
      </c>
      <c r="GI242" s="11">
        <v>1888.071591203696</v>
      </c>
      <c r="GJ242" s="11">
        <v>1866.3558354081695</v>
      </c>
      <c r="GK242" s="11">
        <v>1838.716474103974</v>
      </c>
      <c r="GL242" s="11">
        <v>1836.1215330111092</v>
      </c>
      <c r="GM242" s="11">
        <v>1802.1201925102625</v>
      </c>
      <c r="GN242" s="11">
        <v>1777.4894259183882</v>
      </c>
      <c r="GO242" s="11">
        <v>1743.6091504245655</v>
      </c>
      <c r="GP242" s="11">
        <v>1661.3533006326145</v>
      </c>
      <c r="GQ242" s="11">
        <v>1536.4360818447567</v>
      </c>
      <c r="GR242" s="11">
        <v>1409.7772634637342</v>
      </c>
      <c r="GS242" s="11">
        <v>1374.8897202688288</v>
      </c>
      <c r="GT242" s="11">
        <v>1369.0036157227728</v>
      </c>
      <c r="GU242" s="11">
        <v>1355.1425120899451</v>
      </c>
      <c r="GV242" s="11">
        <v>1347.3479215917278</v>
      </c>
      <c r="GW242" s="11">
        <v>1343.608015298589</v>
      </c>
      <c r="GX242" s="11">
        <v>1345.0748098155398</v>
      </c>
      <c r="GY242" s="11">
        <v>1315.3531021935287</v>
      </c>
      <c r="GZ242" s="11">
        <v>1417.0458037060055</v>
      </c>
      <c r="HA242" s="11">
        <v>1428.6397684223205</v>
      </c>
      <c r="HB242" s="11">
        <v>1432.6413770574884</v>
      </c>
      <c r="HC242" s="11">
        <v>1437.0090189440834</v>
      </c>
      <c r="HD242" s="11">
        <v>1441.0991414849759</v>
      </c>
      <c r="HE242" s="11">
        <v>1432.3443144133557</v>
      </c>
      <c r="HF242" s="11">
        <v>1332.6547701911461</v>
      </c>
      <c r="HG242" s="11">
        <v>1256.2040446801757</v>
      </c>
      <c r="HH242" s="11">
        <v>1171.8152792242452</v>
      </c>
      <c r="HI242" s="11">
        <v>1129.9545015528065</v>
      </c>
      <c r="HJ242" s="11">
        <v>1099.9842542266547</v>
      </c>
      <c r="HK242" s="11">
        <v>1054.6735589530329</v>
      </c>
      <c r="HL242" s="11">
        <v>1013.6633861757713</v>
      </c>
      <c r="HM242" s="11">
        <v>933.47447421289269</v>
      </c>
      <c r="HN242" s="11">
        <v>828.90577508982892</v>
      </c>
      <c r="HO242" s="11">
        <v>738.64572064330082</v>
      </c>
      <c r="HP242" s="11">
        <v>725.75003812745888</v>
      </c>
      <c r="HQ242" s="11">
        <v>705.23010326642191</v>
      </c>
      <c r="HR242" s="11">
        <v>580.3516437608796</v>
      </c>
      <c r="HS242" s="11">
        <v>552.32745419674404</v>
      </c>
      <c r="HT242" s="11">
        <v>546.73629387514609</v>
      </c>
      <c r="HU242" s="11">
        <v>493.57187004281127</v>
      </c>
      <c r="HV242" s="11">
        <v>468.40858388911192</v>
      </c>
      <c r="HW242" s="11">
        <v>438.07587270236138</v>
      </c>
      <c r="HX242" s="11">
        <v>403.66860649228619</v>
      </c>
      <c r="HY242" s="11">
        <v>353.20089973560482</v>
      </c>
      <c r="HZ242" s="11">
        <v>187.92103433561073</v>
      </c>
      <c r="IA242" s="11">
        <v>29.401424524096413</v>
      </c>
      <c r="IB242" s="11">
        <v>3.9612757518625585E-12</v>
      </c>
      <c r="IC242" s="11">
        <v>29.419888024321757</v>
      </c>
      <c r="ID242" s="11">
        <v>88.099633014982203</v>
      </c>
      <c r="IE242" s="11">
        <v>141.36718766769235</v>
      </c>
      <c r="IF242" s="11">
        <v>202.02074461878618</v>
      </c>
      <c r="IG242" s="11">
        <v>336.52593931052513</v>
      </c>
      <c r="IH242" s="11">
        <v>371.70485096460999</v>
      </c>
      <c r="II242" s="11">
        <v>415.31242422921321</v>
      </c>
      <c r="IJ242" s="11">
        <v>450.85570206165096</v>
      </c>
      <c r="IK242" s="11">
        <v>497.15937518212291</v>
      </c>
      <c r="IL242" s="11">
        <v>530.38454175221716</v>
      </c>
      <c r="IM242" s="11">
        <v>567.21395003630323</v>
      </c>
      <c r="IN242" s="11">
        <v>622.19018479646434</v>
      </c>
      <c r="IO242" s="11">
        <v>754.58719536453873</v>
      </c>
      <c r="IP242" s="11">
        <v>786.9164041468232</v>
      </c>
      <c r="IQ242" s="11">
        <v>788.35903255707217</v>
      </c>
      <c r="IR242" s="11">
        <v>843.99484957997913</v>
      </c>
      <c r="IS242" s="11">
        <v>913.14553289373384</v>
      </c>
      <c r="IT242" s="11">
        <v>953.26723072893492</v>
      </c>
      <c r="IU242" s="11">
        <v>976.5213689608305</v>
      </c>
      <c r="IV242" s="11">
        <v>994.19107144309805</v>
      </c>
      <c r="IW242" s="11">
        <v>1000.2679967004663</v>
      </c>
      <c r="IX242" s="11">
        <v>1010.7171511251083</v>
      </c>
      <c r="IY242" s="11">
        <v>1031.3259026261292</v>
      </c>
      <c r="IZ242" s="11">
        <v>1071.4930451828723</v>
      </c>
      <c r="JA242" s="11">
        <v>1120.5230383738267</v>
      </c>
      <c r="JB242" s="11">
        <v>1209.9914320949285</v>
      </c>
      <c r="JC242" s="11">
        <v>1313.6152866638477</v>
      </c>
      <c r="JD242" s="11">
        <v>1388.6411127969836</v>
      </c>
      <c r="JE242" s="11">
        <v>1404.2665755885864</v>
      </c>
      <c r="JF242" s="11">
        <v>1414.739912345872</v>
      </c>
      <c r="JG242" s="11">
        <v>1395.6852160571816</v>
      </c>
      <c r="JH242" s="11">
        <v>1476.7151190676373</v>
      </c>
      <c r="JI242" s="11">
        <v>1544.1657406396916</v>
      </c>
      <c r="JJ242" s="11">
        <v>1557.0191513941388</v>
      </c>
      <c r="JK242" s="11">
        <v>1539.6564858576085</v>
      </c>
      <c r="JL242" s="11">
        <v>1600.0833346358102</v>
      </c>
      <c r="JM242" s="11">
        <v>1601.4627418474274</v>
      </c>
      <c r="JN242" s="11">
        <v>1593.1580697238098</v>
      </c>
      <c r="JO242" s="11">
        <v>1774.6548819207724</v>
      </c>
      <c r="JP242" s="11">
        <v>1907.7567492561354</v>
      </c>
      <c r="JQ242" s="11">
        <v>1943.2849790863015</v>
      </c>
      <c r="JR242" s="11">
        <v>1981.708700829862</v>
      </c>
      <c r="JS242" s="11">
        <v>1958.9735547298981</v>
      </c>
      <c r="JT242" s="11">
        <v>2030.3346959707944</v>
      </c>
      <c r="JU242" s="11">
        <v>2072.7770383498723</v>
      </c>
      <c r="JV242" s="11">
        <v>2050.737425364473</v>
      </c>
      <c r="JW242" s="11">
        <v>1988.4080299113095</v>
      </c>
      <c r="JX242" s="11">
        <v>1976.7248192326983</v>
      </c>
      <c r="JY242" s="11">
        <v>1965.4432726823168</v>
      </c>
      <c r="JZ242" s="11">
        <v>1949.2059670263038</v>
      </c>
      <c r="KA242" s="11">
        <v>1936.6082445381624</v>
      </c>
      <c r="KB242" s="11">
        <v>1927.7347252189284</v>
      </c>
      <c r="KC242" s="11">
        <v>1909.60378398579</v>
      </c>
      <c r="KD242" s="11">
        <v>1893.575390244062</v>
      </c>
      <c r="KE242" s="11">
        <v>1894.6565726883391</v>
      </c>
      <c r="KF242" s="11">
        <v>1906.364157482481</v>
      </c>
      <c r="KG242" s="11">
        <v>1911.703950942109</v>
      </c>
      <c r="KH242" s="11">
        <v>1929.7542654132897</v>
      </c>
      <c r="KI242" s="11">
        <v>1933.1881503580141</v>
      </c>
      <c r="KJ242" s="11">
        <v>1956.6385758826475</v>
      </c>
      <c r="KK242" s="11">
        <v>1960.4370340217954</v>
      </c>
      <c r="KL242" s="23"/>
      <c r="KM242" s="11">
        <f>SMALL(Tabela2[[#This Row],[1]:[285]],1)</f>
        <v>3.9612757518625585E-12</v>
      </c>
      <c r="KN242" s="11">
        <f>MATCH(Tabela2[[#This Row],[1° menor]],Tabela2[[#This Row],[1]:[285]],0)</f>
        <v>223</v>
      </c>
      <c r="KO24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0.49999994025508882</v>
      </c>
      <c r="KP242" s="11">
        <f>VLOOKUP(Tabela2[[#This Row],[Shape]],shape!A:D,4,0)+VLOOKUP(Tabela2[[#This Row],[Shape]]+1,shape!A:E,5,0)*Tabela2[[#This Row],[% avanc]]</f>
        <v>7135.9752126130879</v>
      </c>
      <c r="KQ242" s="15">
        <f>Tabela2[[#This Row],[8686,881807]]/Tabela2[[#Headers],[8686,881807]]</f>
        <v>0.82146567331707321</v>
      </c>
      <c r="KR242" s="11">
        <f>Tabela2[[#This Row],[8686,881807]]-KP241</f>
        <v>114.69490020661033</v>
      </c>
      <c r="KS242" s="11">
        <f>(Tabela2[[#This Row],[hora bus]]-H241)*86400</f>
        <v>46.000000066123903</v>
      </c>
      <c r="KT242" s="11">
        <f>Tabela2[[#This Row],[desloc]]/Tabela2[[#This Row],[seconds]]</f>
        <v>2.4933673922117205</v>
      </c>
      <c r="KU242" s="11">
        <f>Tabela2[[#This Row],[spd m/s]]*3.6</f>
        <v>8.9761226119621949</v>
      </c>
      <c r="KV242" s="23"/>
      <c r="KW242" s="22">
        <f t="shared" si="54"/>
        <v>0</v>
      </c>
      <c r="KX242" s="23">
        <f t="shared" si="55"/>
        <v>0</v>
      </c>
      <c r="KY242" s="23">
        <f t="shared" si="56"/>
        <v>0</v>
      </c>
      <c r="KZ242" s="23">
        <f t="shared" si="57"/>
        <v>0</v>
      </c>
      <c r="LA242" s="23">
        <f t="shared" si="58"/>
        <v>0</v>
      </c>
      <c r="LB242" s="23">
        <f t="shared" si="59"/>
        <v>0</v>
      </c>
      <c r="LC242" s="23">
        <f t="shared" si="60"/>
        <v>0</v>
      </c>
      <c r="LD242" s="23">
        <f t="shared" si="61"/>
        <v>0</v>
      </c>
      <c r="LE242" s="23">
        <f t="shared" si="62"/>
        <v>7135.9752126130879</v>
      </c>
      <c r="LF242" s="22">
        <f t="shared" si="71"/>
        <v>0</v>
      </c>
      <c r="LG242" s="23">
        <f t="shared" si="63"/>
        <v>0</v>
      </c>
      <c r="LH242" s="23">
        <f t="shared" si="64"/>
        <v>0</v>
      </c>
      <c r="LI242" s="23">
        <f t="shared" si="65"/>
        <v>7135.9752126130879</v>
      </c>
      <c r="LJ242" s="23">
        <f t="shared" si="66"/>
        <v>8581.6037309236508</v>
      </c>
      <c r="LK242" s="23">
        <f t="shared" si="67"/>
        <v>0</v>
      </c>
      <c r="LL242" s="23">
        <f t="shared" si="68"/>
        <v>7</v>
      </c>
      <c r="LM242" s="23">
        <f t="shared" si="69"/>
        <v>0</v>
      </c>
      <c r="LN242" s="23">
        <f t="shared" si="70"/>
        <v>0</v>
      </c>
    </row>
    <row r="243" spans="1:326" x14ac:dyDescent="0.25">
      <c r="A243" s="22">
        <v>345</v>
      </c>
      <c r="B243" s="22">
        <v>1</v>
      </c>
      <c r="C243" s="23" t="s">
        <v>1658</v>
      </c>
      <c r="D243" s="22">
        <v>332</v>
      </c>
      <c r="E243" s="24">
        <v>0.99583333333333335</v>
      </c>
      <c r="F243" s="23" t="s">
        <v>721</v>
      </c>
      <c r="G243" s="23" t="b">
        <v>1</v>
      </c>
      <c r="H243" s="25">
        <v>43538.996018518519</v>
      </c>
      <c r="I243" s="26" t="s">
        <v>384</v>
      </c>
      <c r="J243" s="23" t="s">
        <v>385</v>
      </c>
      <c r="K243" s="11">
        <f>IF(AND(Tabela2[[#This Row],[hora bus]]=H242,Tabela2[[#This Row],[lat bus]]=I242,Tabela2[[#This Row],[lon bus]]=J242),1,0)</f>
        <v>0</v>
      </c>
      <c r="L243" s="23"/>
      <c r="M243" s="11">
        <v>529</v>
      </c>
      <c r="N243" s="11">
        <v>11148.565016384036</v>
      </c>
      <c r="O243" s="11">
        <v>11140.706236522637</v>
      </c>
      <c r="P243" s="11">
        <v>11130.050476303846</v>
      </c>
      <c r="Q243" s="11">
        <v>11070.61473249277</v>
      </c>
      <c r="R243" s="11">
        <v>10987.891810869649</v>
      </c>
      <c r="S243" s="11">
        <v>10972.079674502249</v>
      </c>
      <c r="T243" s="11">
        <v>10952.795070204565</v>
      </c>
      <c r="U243" s="11">
        <v>10940.546639565466</v>
      </c>
      <c r="V243" s="11">
        <v>10923.008829413131</v>
      </c>
      <c r="W243" s="11">
        <v>10909.392827664191</v>
      </c>
      <c r="X243" s="11">
        <v>10897.043689305063</v>
      </c>
      <c r="Y243" s="11">
        <v>10870.782857005692</v>
      </c>
      <c r="Z243" s="11">
        <v>10852.711393547908</v>
      </c>
      <c r="AA243" s="11">
        <v>10828.145170406689</v>
      </c>
      <c r="AB243" s="11">
        <v>10816.547903775238</v>
      </c>
      <c r="AC243" s="11">
        <v>10799.79097627499</v>
      </c>
      <c r="AD243" s="11">
        <v>10775.313328400225</v>
      </c>
      <c r="AE243" s="11">
        <v>10766.214608967954</v>
      </c>
      <c r="AF243" s="11">
        <v>10703.678390449046</v>
      </c>
      <c r="AG243" s="11">
        <v>10680.833210254201</v>
      </c>
      <c r="AH243" s="11">
        <v>10657.149754996562</v>
      </c>
      <c r="AI243" s="11">
        <v>10636.642271638786</v>
      </c>
      <c r="AJ243" s="11">
        <v>10617.963341428067</v>
      </c>
      <c r="AK243" s="11">
        <v>10604.768052710297</v>
      </c>
      <c r="AL243" s="11">
        <v>10580.798667687135</v>
      </c>
      <c r="AM243" s="11">
        <v>10572.090766173158</v>
      </c>
      <c r="AN243" s="11">
        <v>10561.942375471805</v>
      </c>
      <c r="AO243" s="11">
        <v>10557.747555583983</v>
      </c>
      <c r="AP243" s="11">
        <v>10561.54090268951</v>
      </c>
      <c r="AQ243" s="11">
        <v>10571.72759943078</v>
      </c>
      <c r="AR243" s="11">
        <v>10574.364812597143</v>
      </c>
      <c r="AS243" s="11">
        <v>10574.598531566891</v>
      </c>
      <c r="AT243" s="11">
        <v>10587.468309897005</v>
      </c>
      <c r="AU243" s="11">
        <v>10595.766402760479</v>
      </c>
      <c r="AV243" s="11">
        <v>10593.35402264247</v>
      </c>
      <c r="AW243" s="11">
        <v>10599.630624313779</v>
      </c>
      <c r="AX243" s="11">
        <v>10608.552870898375</v>
      </c>
      <c r="AY243" s="11">
        <v>10607.140967607798</v>
      </c>
      <c r="AZ243" s="11">
        <v>10596.517715542484</v>
      </c>
      <c r="BA243" s="11">
        <v>10577.821090016867</v>
      </c>
      <c r="BB243" s="11">
        <v>10539.05143723676</v>
      </c>
      <c r="BC243" s="11">
        <v>10471.507749514374</v>
      </c>
      <c r="BD243" s="11">
        <v>10408.143767775293</v>
      </c>
      <c r="BE243" s="11">
        <v>10392.620599001439</v>
      </c>
      <c r="BF243" s="11">
        <v>10375.645156112039</v>
      </c>
      <c r="BG243" s="11">
        <v>10347.792669557437</v>
      </c>
      <c r="BH243" s="11">
        <v>10342.199819149895</v>
      </c>
      <c r="BI243" s="11">
        <v>10330.970215656733</v>
      </c>
      <c r="BJ243" s="11">
        <v>10310.844294931821</v>
      </c>
      <c r="BK243" s="11">
        <v>10246.712302476608</v>
      </c>
      <c r="BL243" s="11">
        <v>10038.992186296444</v>
      </c>
      <c r="BM243" s="11">
        <v>9938.1936664692948</v>
      </c>
      <c r="BN243" s="11">
        <v>9928.7382711891914</v>
      </c>
      <c r="BO243" s="11">
        <v>9833.1372404453541</v>
      </c>
      <c r="BP243" s="11">
        <v>9837.0211496523643</v>
      </c>
      <c r="BQ243" s="11">
        <v>9756.8695449702755</v>
      </c>
      <c r="BR243" s="11">
        <v>9686.2729073283754</v>
      </c>
      <c r="BS243" s="11">
        <v>9664.4474460319852</v>
      </c>
      <c r="BT243" s="11">
        <v>9618.7255954649445</v>
      </c>
      <c r="BU243" s="11">
        <v>9571.4080737534496</v>
      </c>
      <c r="BV243" s="11">
        <v>9589.4074244965723</v>
      </c>
      <c r="BW243" s="11">
        <v>9441.3270548179989</v>
      </c>
      <c r="BX243" s="11">
        <v>9337.4844542992287</v>
      </c>
      <c r="BY243" s="11">
        <v>9201.8020060871222</v>
      </c>
      <c r="BZ243" s="11">
        <v>9173.9173414042871</v>
      </c>
      <c r="CA243" s="11">
        <v>9131.8961975907769</v>
      </c>
      <c r="CB243" s="11">
        <v>9069.1367626073952</v>
      </c>
      <c r="CC243" s="11">
        <v>8948.6842368457474</v>
      </c>
      <c r="CD243" s="11">
        <v>8855.2746905387721</v>
      </c>
      <c r="CE243" s="11">
        <v>8764.3515750954703</v>
      </c>
      <c r="CF243" s="11">
        <v>8684.1181836795859</v>
      </c>
      <c r="CG243" s="11">
        <v>8495.570056862176</v>
      </c>
      <c r="CH243" s="11">
        <v>8423.718925174333</v>
      </c>
      <c r="CI243" s="11">
        <v>8237.9713159825678</v>
      </c>
      <c r="CJ243" s="11">
        <v>8169.5462668570299</v>
      </c>
      <c r="CK243" s="11">
        <v>8082.7243055848703</v>
      </c>
      <c r="CL243" s="11">
        <v>8056.8912954417447</v>
      </c>
      <c r="CM243" s="11">
        <v>8010.5157039870455</v>
      </c>
      <c r="CN243" s="11">
        <v>7954.2754923788652</v>
      </c>
      <c r="CO243" s="11">
        <v>7875.382597235608</v>
      </c>
      <c r="CP243" s="11">
        <v>7825.6693378074451</v>
      </c>
      <c r="CQ243" s="11">
        <v>7636.6846277122759</v>
      </c>
      <c r="CR243" s="11">
        <v>7469.8663754504414</v>
      </c>
      <c r="CS243" s="11">
        <v>7402.7845608562966</v>
      </c>
      <c r="CT243" s="11">
        <v>7376.9095456987789</v>
      </c>
      <c r="CU243" s="11">
        <v>7337.0292272256866</v>
      </c>
      <c r="CV243" s="11">
        <v>7242.6679727565333</v>
      </c>
      <c r="CW243" s="11">
        <v>7121.9356743572425</v>
      </c>
      <c r="CX243" s="11">
        <v>7066.4600933476795</v>
      </c>
      <c r="CY243" s="11">
        <v>7012.6145902917851</v>
      </c>
      <c r="CZ243" s="11">
        <v>6962.8713100837958</v>
      </c>
      <c r="DA243" s="11">
        <v>6910.7462482495112</v>
      </c>
      <c r="DB243" s="11">
        <v>6852.8267279758084</v>
      </c>
      <c r="DC243" s="11">
        <v>6756.8223294543659</v>
      </c>
      <c r="DD243" s="11">
        <v>6744.271718885776</v>
      </c>
      <c r="DE243" s="11">
        <v>6712.5591322146411</v>
      </c>
      <c r="DF243" s="11">
        <v>6697.2625917312962</v>
      </c>
      <c r="DG243" s="11">
        <v>6642.4257700112221</v>
      </c>
      <c r="DH243" s="11">
        <v>6595.8717521573453</v>
      </c>
      <c r="DI243" s="11">
        <v>6541.3979062166827</v>
      </c>
      <c r="DJ243" s="11">
        <v>6473.0545335808647</v>
      </c>
      <c r="DK243" s="11">
        <v>6207.3906142825099</v>
      </c>
      <c r="DL243" s="11">
        <v>6198.0735248553055</v>
      </c>
      <c r="DM243" s="11">
        <v>6158.5454841189921</v>
      </c>
      <c r="DN243" s="11">
        <v>6097.7338067383807</v>
      </c>
      <c r="DO243" s="11">
        <v>6084.7189721056384</v>
      </c>
      <c r="DP243" s="11">
        <v>6025.4344539231533</v>
      </c>
      <c r="DQ243" s="11">
        <v>6030.9014681312465</v>
      </c>
      <c r="DR243" s="11">
        <v>6024.5440908063247</v>
      </c>
      <c r="DS243" s="11">
        <v>6015.1936251023217</v>
      </c>
      <c r="DT243" s="11">
        <v>5998.8171886245391</v>
      </c>
      <c r="DU243" s="11">
        <v>5987.8630180264136</v>
      </c>
      <c r="DV243" s="11">
        <v>5975.9232493167265</v>
      </c>
      <c r="DW243" s="11">
        <v>5968.1269275948353</v>
      </c>
      <c r="DX243" s="11">
        <v>5830.7524335027356</v>
      </c>
      <c r="DY243" s="11">
        <v>5836.2436915835815</v>
      </c>
      <c r="DZ243" s="11">
        <v>5802.4194172042053</v>
      </c>
      <c r="EA243" s="11">
        <v>5690.1010039434996</v>
      </c>
      <c r="EB243" s="11">
        <v>5679.5703634299434</v>
      </c>
      <c r="EC243" s="11">
        <v>5511.1531650298157</v>
      </c>
      <c r="ED243" s="11">
        <v>5454.3465488553784</v>
      </c>
      <c r="EE243" s="11">
        <v>5221.3985641129757</v>
      </c>
      <c r="EF243" s="11">
        <v>5036.3656640882982</v>
      </c>
      <c r="EG243" s="11">
        <v>4879.5343339434303</v>
      </c>
      <c r="EH243" s="11">
        <v>4759.9880711089163</v>
      </c>
      <c r="EI243" s="11">
        <v>4697.9356542496398</v>
      </c>
      <c r="EJ243" s="11">
        <v>4645.1831404026043</v>
      </c>
      <c r="EK243" s="11">
        <v>4563.1896218145839</v>
      </c>
      <c r="EL243" s="11">
        <v>4551.6495223364664</v>
      </c>
      <c r="EM243" s="11">
        <v>4464.9344871680159</v>
      </c>
      <c r="EN243" s="11">
        <v>4377.1993262415554</v>
      </c>
      <c r="EO243" s="11">
        <v>4337.5420273359177</v>
      </c>
      <c r="EP243" s="11">
        <v>4214.1172525709153</v>
      </c>
      <c r="EQ243" s="11">
        <v>4161.1484410911726</v>
      </c>
      <c r="ER243" s="11">
        <v>4047.9197206686235</v>
      </c>
      <c r="ES243" s="11">
        <v>4006.1913946537802</v>
      </c>
      <c r="ET243" s="11">
        <v>3944.9539574221903</v>
      </c>
      <c r="EU243" s="11">
        <v>3897.430380853054</v>
      </c>
      <c r="EV243" s="11">
        <v>3842.9480562557019</v>
      </c>
      <c r="EW243" s="11">
        <v>3636.203720877927</v>
      </c>
      <c r="EX243" s="11">
        <v>3598.8946437588211</v>
      </c>
      <c r="EY243" s="11">
        <v>3465.284706239449</v>
      </c>
      <c r="EZ243" s="11">
        <v>3353.1452525203567</v>
      </c>
      <c r="FA243" s="11">
        <v>3307.7164403781903</v>
      </c>
      <c r="FB243" s="11">
        <v>3280.2480035394556</v>
      </c>
      <c r="FC243" s="11">
        <v>3236.1614060751308</v>
      </c>
      <c r="FD243" s="11">
        <v>3132.1734028572769</v>
      </c>
      <c r="FE243" s="11">
        <v>2993.6490953262833</v>
      </c>
      <c r="FF243" s="11">
        <v>2992.415638615556</v>
      </c>
      <c r="FG243" s="11">
        <v>2957.1997542698309</v>
      </c>
      <c r="FH243" s="11">
        <v>2890.0527977053234</v>
      </c>
      <c r="FI243" s="11">
        <v>2863.61624407307</v>
      </c>
      <c r="FJ243" s="11">
        <v>2861.1758769284411</v>
      </c>
      <c r="FK243" s="11">
        <v>2858.2573552501103</v>
      </c>
      <c r="FL243" s="11">
        <v>2858.2537211412741</v>
      </c>
      <c r="FM243" s="11">
        <v>2848.4474970396864</v>
      </c>
      <c r="FN243" s="11">
        <v>2863.3996912212629</v>
      </c>
      <c r="FO243" s="11">
        <v>2863.5377872697468</v>
      </c>
      <c r="FP243" s="11">
        <v>2862.6235164084706</v>
      </c>
      <c r="FQ243" s="11">
        <v>2867.9054209281653</v>
      </c>
      <c r="FR243" s="11">
        <v>2848.3885389581469</v>
      </c>
      <c r="FS243" s="11">
        <v>2821.2963487160987</v>
      </c>
      <c r="FT243" s="11">
        <v>2768.2986719509213</v>
      </c>
      <c r="FU243" s="11">
        <v>2677.8877356326921</v>
      </c>
      <c r="FV243" s="11">
        <v>2653.2221267266013</v>
      </c>
      <c r="FW243" s="11">
        <v>2626.6450934668105</v>
      </c>
      <c r="FX243" s="11">
        <v>2597.6725482933634</v>
      </c>
      <c r="FY243" s="11">
        <v>2575.3401488313025</v>
      </c>
      <c r="FZ243" s="11">
        <v>2548.0286233455404</v>
      </c>
      <c r="GA243" s="11">
        <v>2531.4675084205232</v>
      </c>
      <c r="GB243" s="11">
        <v>2509.8650871644104</v>
      </c>
      <c r="GC243" s="11">
        <v>2492.4186410186689</v>
      </c>
      <c r="GD243" s="11">
        <v>2485.2078834170748</v>
      </c>
      <c r="GE243" s="11">
        <v>2478.5922702572961</v>
      </c>
      <c r="GF243" s="11">
        <v>2475.6405947992489</v>
      </c>
      <c r="GG243" s="11">
        <v>2467.0580680335834</v>
      </c>
      <c r="GH243" s="11">
        <v>2463.0425637950598</v>
      </c>
      <c r="GI243" s="11">
        <v>2446.5422047037123</v>
      </c>
      <c r="GJ243" s="11">
        <v>2424.3146695243777</v>
      </c>
      <c r="GK243" s="11">
        <v>2396.9158034815759</v>
      </c>
      <c r="GL243" s="11">
        <v>2394.7306375313469</v>
      </c>
      <c r="GM243" s="11">
        <v>2361.4071910494572</v>
      </c>
      <c r="GN243" s="11">
        <v>2337.5736589632106</v>
      </c>
      <c r="GO243" s="11">
        <v>2303.6954995076121</v>
      </c>
      <c r="GP243" s="11">
        <v>2219.9690005100119</v>
      </c>
      <c r="GQ243" s="11">
        <v>2088.918637832845</v>
      </c>
      <c r="GR243" s="11">
        <v>1949.5631755606184</v>
      </c>
      <c r="GS243" s="11">
        <v>1902.7629128523952</v>
      </c>
      <c r="GT243" s="11">
        <v>1891.5465581728004</v>
      </c>
      <c r="GU243" s="11">
        <v>1874.2739653598537</v>
      </c>
      <c r="GV243" s="11">
        <v>1861.8898912798331</v>
      </c>
      <c r="GW243" s="11">
        <v>1852.9402456647713</v>
      </c>
      <c r="GX243" s="11">
        <v>1848.9629332605648</v>
      </c>
      <c r="GY243" s="11">
        <v>1800.9003602719497</v>
      </c>
      <c r="GZ243" s="11">
        <v>1884.6007283170122</v>
      </c>
      <c r="HA243" s="11">
        <v>1892.0686411610857</v>
      </c>
      <c r="HB243" s="11">
        <v>1892.3971654638867</v>
      </c>
      <c r="HC243" s="11">
        <v>1893.4352773110643</v>
      </c>
      <c r="HD243" s="11">
        <v>1895.1512684099059</v>
      </c>
      <c r="HE243" s="11">
        <v>1881.2055952917767</v>
      </c>
      <c r="HF243" s="11">
        <v>1773.3696357455151</v>
      </c>
      <c r="HG243" s="11">
        <v>1692.4122081348828</v>
      </c>
      <c r="HH243" s="11">
        <v>1607.3355795246164</v>
      </c>
      <c r="HI243" s="11">
        <v>1565.3322695009902</v>
      </c>
      <c r="HJ243" s="11">
        <v>1535.5118120667598</v>
      </c>
      <c r="HK243" s="11">
        <v>1492.0347381957654</v>
      </c>
      <c r="HL243" s="11">
        <v>1455.696154359174</v>
      </c>
      <c r="HM243" s="11">
        <v>1386.4452388463221</v>
      </c>
      <c r="HN243" s="11">
        <v>1302.3924264260488</v>
      </c>
      <c r="HO243" s="11">
        <v>1236.5895442729945</v>
      </c>
      <c r="HP243" s="11">
        <v>1237.9263824940194</v>
      </c>
      <c r="HQ243" s="11">
        <v>1222.6567815842266</v>
      </c>
      <c r="HR243" s="11">
        <v>1116.8632121892595</v>
      </c>
      <c r="HS243" s="11">
        <v>1110.7107864100296</v>
      </c>
      <c r="HT243" s="11">
        <v>1112.3290486973908</v>
      </c>
      <c r="HU243" s="11">
        <v>1066.8767452463767</v>
      </c>
      <c r="HV243" s="11">
        <v>1050.4912067727901</v>
      </c>
      <c r="HW243" s="11">
        <v>1024.3191543062537</v>
      </c>
      <c r="HX243" s="11">
        <v>992.61451178641141</v>
      </c>
      <c r="HY243" s="11">
        <v>944.28354712621854</v>
      </c>
      <c r="HZ243" s="11">
        <v>780.9150980868834</v>
      </c>
      <c r="IA243" s="11">
        <v>625.46675570298612</v>
      </c>
      <c r="IB243" s="11">
        <v>569.42380827977252</v>
      </c>
      <c r="IC243" s="11">
        <v>512.38704320214651</v>
      </c>
      <c r="ID243" s="11">
        <v>461.19564975448674</v>
      </c>
      <c r="IE243" s="11">
        <v>402.77731806782879</v>
      </c>
      <c r="IF243" s="11">
        <v>273.49208877503025</v>
      </c>
      <c r="IG243" s="11">
        <v>242.7931513783798</v>
      </c>
      <c r="IH243" s="11">
        <v>199.76162038121404</v>
      </c>
      <c r="II243" s="11">
        <v>163.0465066626262</v>
      </c>
      <c r="IJ243" s="11">
        <v>112.54514898155858</v>
      </c>
      <c r="IK243" s="11">
        <v>74.280788759831893</v>
      </c>
      <c r="IL243" s="11">
        <v>31.761875757633721</v>
      </c>
      <c r="IM243" s="11">
        <v>4.4337866711430252E-12</v>
      </c>
      <c r="IN243" s="11">
        <v>31.772300990453019</v>
      </c>
      <c r="IO243" s="11">
        <v>169.38319386724874</v>
      </c>
      <c r="IP243" s="11">
        <v>201.85988964068889</v>
      </c>
      <c r="IQ243" s="11">
        <v>202.95846041615314</v>
      </c>
      <c r="IR243" s="11">
        <v>257.49054449860682</v>
      </c>
      <c r="IS243" s="11">
        <v>325.67417847676103</v>
      </c>
      <c r="IT243" s="11">
        <v>365.62261643350257</v>
      </c>
      <c r="IU243" s="11">
        <v>388.86838586316009</v>
      </c>
      <c r="IV243" s="11">
        <v>406.49940341860565</v>
      </c>
      <c r="IW243" s="11">
        <v>412.61377596802498</v>
      </c>
      <c r="IX243" s="11">
        <v>423.28963665005699</v>
      </c>
      <c r="IY243" s="11">
        <v>444.50031669232021</v>
      </c>
      <c r="IZ243" s="11">
        <v>485.48632739337813</v>
      </c>
      <c r="JA243" s="11">
        <v>535.74442381300651</v>
      </c>
      <c r="JB243" s="11">
        <v>627.53931517970875</v>
      </c>
      <c r="JC243" s="11">
        <v>734.84317365931224</v>
      </c>
      <c r="JD243" s="11">
        <v>813.09854311156425</v>
      </c>
      <c r="JE243" s="11">
        <v>830.79226426234607</v>
      </c>
      <c r="JF243" s="11">
        <v>843.41486134769502</v>
      </c>
      <c r="JG243" s="11">
        <v>835.1972291721504</v>
      </c>
      <c r="JH243" s="11">
        <v>918.48042344211899</v>
      </c>
      <c r="JI243" s="11">
        <v>977.13584112850458</v>
      </c>
      <c r="JJ243" s="11">
        <v>988.37865899285714</v>
      </c>
      <c r="JK243" s="11">
        <v>965.80307309376201</v>
      </c>
      <c r="JL243" s="11">
        <v>1021.0337271030427</v>
      </c>
      <c r="JM243" s="11">
        <v>1021.1938007496054</v>
      </c>
      <c r="JN243" s="11">
        <v>1005.7412047656776</v>
      </c>
      <c r="JO243" s="11">
        <v>1179.1973997150287</v>
      </c>
      <c r="JP243" s="11">
        <v>1310.2004522629568</v>
      </c>
      <c r="JQ243" s="11">
        <v>1345.2221858950452</v>
      </c>
      <c r="JR243" s="11">
        <v>1384.3725764977935</v>
      </c>
      <c r="JS243" s="11">
        <v>1366.8276515380437</v>
      </c>
      <c r="JT243" s="11">
        <v>1445.9797917195103</v>
      </c>
      <c r="JU243" s="11">
        <v>1491.5989267044879</v>
      </c>
      <c r="JV243" s="11">
        <v>1468.6735145690864</v>
      </c>
      <c r="JW243" s="11">
        <v>1408.2747717946463</v>
      </c>
      <c r="JX243" s="11">
        <v>1399.9657247802256</v>
      </c>
      <c r="JY243" s="11">
        <v>1390.3534865640288</v>
      </c>
      <c r="JZ243" s="11">
        <v>1375.7008871330145</v>
      </c>
      <c r="KA243" s="11">
        <v>1364.754741889569</v>
      </c>
      <c r="KB243" s="11">
        <v>1357.2206153013783</v>
      </c>
      <c r="KC243" s="11">
        <v>1340.766460475739</v>
      </c>
      <c r="KD243" s="11">
        <v>1324.908775538787</v>
      </c>
      <c r="KE243" s="11">
        <v>1324.3684979529992</v>
      </c>
      <c r="KF243" s="11">
        <v>1334.9424915013533</v>
      </c>
      <c r="KG243" s="11">
        <v>1338.9002623694919</v>
      </c>
      <c r="KH243" s="11">
        <v>1355.6532435448948</v>
      </c>
      <c r="KI243" s="11">
        <v>1357.6576766099158</v>
      </c>
      <c r="KJ243" s="11">
        <v>1379.8357865531048</v>
      </c>
      <c r="KK243" s="11">
        <v>1383.2056897750806</v>
      </c>
      <c r="KL243" s="23"/>
      <c r="KM243" s="11">
        <f>SMALL(Tabela2[[#This Row],[1]:[285]],1)</f>
        <v>4.4337866711430252E-12</v>
      </c>
      <c r="KN243" s="11">
        <f>MATCH(Tabela2[[#This Row],[1° menor]],Tabela2[[#This Row],[1]:[285]],0)</f>
        <v>234</v>
      </c>
      <c r="KO24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0.49999992403631716</v>
      </c>
      <c r="KP243" s="11">
        <f>VLOOKUP(Tabela2[[#This Row],[Shape]],shape!A:D,4,0)+VLOOKUP(Tabela2[[#This Row],[Shape]]+1,shape!A:E,5,0)*Tabela2[[#This Row],[% avanc]]</f>
        <v>7446.0391408124415</v>
      </c>
      <c r="KQ243" s="15">
        <f>Tabela2[[#This Row],[8686,881807]]/Tabela2[[#Headers],[8686,881807]]</f>
        <v>0.85715902509601649</v>
      </c>
      <c r="KR243" s="11">
        <f>Tabela2[[#This Row],[8686,881807]]-KP242</f>
        <v>310.06392819935354</v>
      </c>
      <c r="KS243" s="11">
        <f>(Tabela2[[#This Row],[hora bus]]-H242)*86400</f>
        <v>44.999999832361937</v>
      </c>
      <c r="KT243" s="11">
        <f>Tabela2[[#This Row],[desloc]]/Tabela2[[#This Row],[seconds]]</f>
        <v>6.8903095412095929</v>
      </c>
      <c r="KU243" s="11">
        <f>Tabela2[[#This Row],[spd m/s]]*3.6</f>
        <v>24.805114348354536</v>
      </c>
      <c r="KV243" s="23"/>
      <c r="KW243" s="22">
        <f t="shared" si="54"/>
        <v>0</v>
      </c>
      <c r="KX243" s="23">
        <f t="shared" si="55"/>
        <v>0</v>
      </c>
      <c r="KY243" s="23">
        <f t="shared" si="56"/>
        <v>0</v>
      </c>
      <c r="KZ243" s="23">
        <f t="shared" si="57"/>
        <v>0</v>
      </c>
      <c r="LA243" s="23">
        <f t="shared" si="58"/>
        <v>0</v>
      </c>
      <c r="LB243" s="23">
        <f t="shared" si="59"/>
        <v>0</v>
      </c>
      <c r="LC243" s="23">
        <f t="shared" si="60"/>
        <v>0</v>
      </c>
      <c r="LD243" s="23">
        <f t="shared" si="61"/>
        <v>0</v>
      </c>
      <c r="LE243" s="23">
        <f t="shared" si="62"/>
        <v>7446.0391408124415</v>
      </c>
      <c r="LF243" s="22">
        <f t="shared" si="71"/>
        <v>0</v>
      </c>
      <c r="LG243" s="23">
        <f t="shared" si="63"/>
        <v>0</v>
      </c>
      <c r="LH243" s="23">
        <f t="shared" si="64"/>
        <v>0</v>
      </c>
      <c r="LI243" s="23">
        <f t="shared" si="65"/>
        <v>7446.0391408124415</v>
      </c>
      <c r="LJ243" s="23">
        <f t="shared" si="66"/>
        <v>8581.6037309236508</v>
      </c>
      <c r="LK243" s="23">
        <f t="shared" si="67"/>
        <v>0</v>
      </c>
      <c r="LL243" s="23">
        <f t="shared" si="68"/>
        <v>6</v>
      </c>
      <c r="LM243" s="23">
        <f t="shared" si="69"/>
        <v>0</v>
      </c>
      <c r="LN243" s="23">
        <f t="shared" si="70"/>
        <v>0</v>
      </c>
    </row>
    <row r="244" spans="1:326" x14ac:dyDescent="0.25">
      <c r="A244" s="22">
        <v>347</v>
      </c>
      <c r="B244" s="22">
        <v>1</v>
      </c>
      <c r="C244" s="23" t="s">
        <v>1660</v>
      </c>
      <c r="D244" s="22">
        <v>332</v>
      </c>
      <c r="E244" s="24">
        <v>0.99652777777777779</v>
      </c>
      <c r="F244" s="23" t="s">
        <v>721</v>
      </c>
      <c r="G244" s="23" t="b">
        <v>1</v>
      </c>
      <c r="H244" s="25">
        <v>43538.996689814812</v>
      </c>
      <c r="I244" s="26" t="s">
        <v>230</v>
      </c>
      <c r="J244" s="23" t="s">
        <v>231</v>
      </c>
      <c r="K244" s="11">
        <f>IF(AND(Tabela2[[#This Row],[hora bus]]=H243,Tabela2[[#This Row],[lat bus]]=I243,Tabela2[[#This Row],[lon bus]]=J243),1,0)</f>
        <v>0</v>
      </c>
      <c r="L244" s="23"/>
      <c r="M244" s="11">
        <v>531</v>
      </c>
      <c r="N244" s="11">
        <v>11690.204392907068</v>
      </c>
      <c r="O244" s="11">
        <v>11682.275025396375</v>
      </c>
      <c r="P244" s="11">
        <v>11671.541956016705</v>
      </c>
      <c r="Q244" s="11">
        <v>11612.095012172957</v>
      </c>
      <c r="R244" s="11">
        <v>11529.778646162056</v>
      </c>
      <c r="S244" s="11">
        <v>11514.405574416116</v>
      </c>
      <c r="T244" s="11">
        <v>11495.206289794454</v>
      </c>
      <c r="U244" s="11">
        <v>11482.971627524064</v>
      </c>
      <c r="V244" s="11">
        <v>11465.386758928971</v>
      </c>
      <c r="W244" s="11">
        <v>11451.679834643932</v>
      </c>
      <c r="X244" s="11">
        <v>11439.226632131098</v>
      </c>
      <c r="Y244" s="11">
        <v>11412.791743513719</v>
      </c>
      <c r="Z244" s="11">
        <v>11394.51057544365</v>
      </c>
      <c r="AA244" s="11">
        <v>11369.797069555549</v>
      </c>
      <c r="AB244" s="11">
        <v>11358.130629058574</v>
      </c>
      <c r="AC244" s="11">
        <v>11341.353100237775</v>
      </c>
      <c r="AD244" s="11">
        <v>11316.95799438551</v>
      </c>
      <c r="AE244" s="11">
        <v>11307.984468138273</v>
      </c>
      <c r="AF244" s="11">
        <v>11245.99265483238</v>
      </c>
      <c r="AG244" s="11">
        <v>11223.937697489589</v>
      </c>
      <c r="AH244" s="11">
        <v>11200.699897615079</v>
      </c>
      <c r="AI244" s="11">
        <v>11180.48843427367</v>
      </c>
      <c r="AJ244" s="11">
        <v>11162.046845258312</v>
      </c>
      <c r="AK244" s="11">
        <v>11149.04153536625</v>
      </c>
      <c r="AL244" s="11">
        <v>11125.286910766044</v>
      </c>
      <c r="AM244" s="11">
        <v>11116.785784770971</v>
      </c>
      <c r="AN244" s="11">
        <v>11106.855468426</v>
      </c>
      <c r="AO244" s="11">
        <v>11102.998376395268</v>
      </c>
      <c r="AP244" s="11">
        <v>11107.178102632608</v>
      </c>
      <c r="AQ244" s="11">
        <v>11117.647714216931</v>
      </c>
      <c r="AR244" s="11">
        <v>11120.47567558136</v>
      </c>
      <c r="AS244" s="11">
        <v>11121.020551311787</v>
      </c>
      <c r="AT244" s="11">
        <v>11134.225292259329</v>
      </c>
      <c r="AU244" s="11">
        <v>11142.712820007342</v>
      </c>
      <c r="AV244" s="11">
        <v>11140.587610457787</v>
      </c>
      <c r="AW244" s="11">
        <v>11147.384709597869</v>
      </c>
      <c r="AX244" s="11">
        <v>11156.863628959278</v>
      </c>
      <c r="AY244" s="11">
        <v>11155.935079278615</v>
      </c>
      <c r="AZ244" s="11">
        <v>11145.765945963645</v>
      </c>
      <c r="BA244" s="11">
        <v>11127.541371102256</v>
      </c>
      <c r="BB244" s="11">
        <v>11089.335307717911</v>
      </c>
      <c r="BC244" s="11">
        <v>11022.257964059307</v>
      </c>
      <c r="BD244" s="11">
        <v>10959.303214945669</v>
      </c>
      <c r="BE244" s="11">
        <v>10944.192919780136</v>
      </c>
      <c r="BF244" s="11">
        <v>10927.575143724867</v>
      </c>
      <c r="BG244" s="11">
        <v>10900.280184794061</v>
      </c>
      <c r="BH244" s="11">
        <v>10895.232936806507</v>
      </c>
      <c r="BI244" s="11">
        <v>10884.369081736641</v>
      </c>
      <c r="BJ244" s="11">
        <v>10864.639666777965</v>
      </c>
      <c r="BK244" s="11">
        <v>10801.246665107228</v>
      </c>
      <c r="BL244" s="11">
        <v>10595.686204563557</v>
      </c>
      <c r="BM244" s="11">
        <v>10497.643190376184</v>
      </c>
      <c r="BN244" s="11">
        <v>10489.620098365738</v>
      </c>
      <c r="BO244" s="11">
        <v>10395.0993629437</v>
      </c>
      <c r="BP244" s="11">
        <v>10399.878139680844</v>
      </c>
      <c r="BQ244" s="11">
        <v>10320.414668673076</v>
      </c>
      <c r="BR244" s="11">
        <v>10250.890172057845</v>
      </c>
      <c r="BS244" s="11">
        <v>10229.760171499967</v>
      </c>
      <c r="BT244" s="11">
        <v>10184.373016845446</v>
      </c>
      <c r="BU244" s="11">
        <v>10137.985060553499</v>
      </c>
      <c r="BV244" s="11">
        <v>10157.459479772675</v>
      </c>
      <c r="BW244" s="11">
        <v>10009.583537644141</v>
      </c>
      <c r="BX244" s="11">
        <v>9904.9072727062576</v>
      </c>
      <c r="BY244" s="11">
        <v>9768.4537723766716</v>
      </c>
      <c r="BZ244" s="11">
        <v>9739.9879756831087</v>
      </c>
      <c r="CA244" s="11">
        <v>9697.8398008012682</v>
      </c>
      <c r="CB244" s="11">
        <v>9635.1248496078988</v>
      </c>
      <c r="CC244" s="11">
        <v>9514.8213957967691</v>
      </c>
      <c r="CD244" s="11">
        <v>9421.6409851261687</v>
      </c>
      <c r="CE244" s="11">
        <v>9331.0304085792613</v>
      </c>
      <c r="CF244" s="11">
        <v>9251.1800145275865</v>
      </c>
      <c r="CG244" s="11">
        <v>9063.2406183527892</v>
      </c>
      <c r="CH244" s="11">
        <v>8991.9705803017023</v>
      </c>
      <c r="CI244" s="11">
        <v>8806.8083781729019</v>
      </c>
      <c r="CJ244" s="11">
        <v>8738.9841093588366</v>
      </c>
      <c r="CK244" s="11">
        <v>8652.5005510136998</v>
      </c>
      <c r="CL244" s="11">
        <v>8626.8962819089647</v>
      </c>
      <c r="CM244" s="11">
        <v>8580.6995769107871</v>
      </c>
      <c r="CN244" s="11">
        <v>8524.7008792570177</v>
      </c>
      <c r="CO244" s="11">
        <v>8446.091289308335</v>
      </c>
      <c r="CP244" s="11">
        <v>8396.664718406837</v>
      </c>
      <c r="CQ244" s="11">
        <v>8208.2746741915362</v>
      </c>
      <c r="CR244" s="11">
        <v>8042.3393889294202</v>
      </c>
      <c r="CS244" s="11">
        <v>7975.8208014990551</v>
      </c>
      <c r="CT244" s="11">
        <v>7950.1504675465039</v>
      </c>
      <c r="CU244" s="11">
        <v>7910.4078311976918</v>
      </c>
      <c r="CV244" s="11">
        <v>7816.3527516631093</v>
      </c>
      <c r="CW244" s="11">
        <v>7696.1276006721373</v>
      </c>
      <c r="CX244" s="11">
        <v>7641.0684249326341</v>
      </c>
      <c r="CY244" s="11">
        <v>7587.4703259356811</v>
      </c>
      <c r="CZ244" s="11">
        <v>7537.8979709951254</v>
      </c>
      <c r="DA244" s="11">
        <v>7485.8753486673586</v>
      </c>
      <c r="DB244" s="11">
        <v>7427.9739080552408</v>
      </c>
      <c r="DC244" s="11">
        <v>7331.8841677543896</v>
      </c>
      <c r="DD244" s="11">
        <v>7319.2676611625457</v>
      </c>
      <c r="DE244" s="11">
        <v>7287.5323830173184</v>
      </c>
      <c r="DF244" s="11">
        <v>7272.1924785266929</v>
      </c>
      <c r="DG244" s="11">
        <v>7217.2223755313007</v>
      </c>
      <c r="DH244" s="11">
        <v>7170.3524054341988</v>
      </c>
      <c r="DI244" s="11">
        <v>7115.4493864828682</v>
      </c>
      <c r="DJ244" s="11">
        <v>7047.4337205588599</v>
      </c>
      <c r="DK244" s="11">
        <v>6784.1644484846165</v>
      </c>
      <c r="DL244" s="11">
        <v>6777.1763430678193</v>
      </c>
      <c r="DM244" s="11">
        <v>6738.3895006444027</v>
      </c>
      <c r="DN244" s="11">
        <v>6678.0666474833188</v>
      </c>
      <c r="DO244" s="11">
        <v>6665.3663652119931</v>
      </c>
      <c r="DP244" s="11">
        <v>6606.3487705510797</v>
      </c>
      <c r="DQ244" s="11">
        <v>6612.0225491737356</v>
      </c>
      <c r="DR244" s="11">
        <v>6605.7103608418101</v>
      </c>
      <c r="DS244" s="11">
        <v>6596.3987656875761</v>
      </c>
      <c r="DT244" s="11">
        <v>6580.037060647388</v>
      </c>
      <c r="DU244" s="11">
        <v>6569.0625217266006</v>
      </c>
      <c r="DV244" s="11">
        <v>6557.0820048963742</v>
      </c>
      <c r="DW244" s="11">
        <v>6549.2213159090697</v>
      </c>
      <c r="DX244" s="11">
        <v>6411.426845025102</v>
      </c>
      <c r="DY244" s="11">
        <v>6416.4614090513805</v>
      </c>
      <c r="DZ244" s="11">
        <v>6382.4379942621463</v>
      </c>
      <c r="EA244" s="11">
        <v>6270.3415723640073</v>
      </c>
      <c r="EB244" s="11">
        <v>6260.2150227471857</v>
      </c>
      <c r="EC244" s="11">
        <v>6092.1288206859181</v>
      </c>
      <c r="ED244" s="11">
        <v>6035.6868651459599</v>
      </c>
      <c r="EE244" s="11">
        <v>5802.8666000516878</v>
      </c>
      <c r="EF244" s="11">
        <v>5617.9002718978873</v>
      </c>
      <c r="EG244" s="11">
        <v>5461.1240862346149</v>
      </c>
      <c r="EH244" s="11">
        <v>5341.6308506719324</v>
      </c>
      <c r="EI244" s="11">
        <v>5279.6275979967313</v>
      </c>
      <c r="EJ244" s="11">
        <v>5226.9208562870199</v>
      </c>
      <c r="EK244" s="11">
        <v>5144.934956592163</v>
      </c>
      <c r="EL244" s="11">
        <v>5133.3766453521248</v>
      </c>
      <c r="EM244" s="11">
        <v>5046.6541923317227</v>
      </c>
      <c r="EN244" s="11">
        <v>4958.9420016517624</v>
      </c>
      <c r="EO244" s="11">
        <v>4919.3288720683413</v>
      </c>
      <c r="EP244" s="11">
        <v>4795.9069020166171</v>
      </c>
      <c r="EQ244" s="11">
        <v>4742.8716290878092</v>
      </c>
      <c r="ER244" s="11">
        <v>4629.3965486248244</v>
      </c>
      <c r="ES244" s="11">
        <v>4587.3473334932933</v>
      </c>
      <c r="ET244" s="11">
        <v>4525.7915329482112</v>
      </c>
      <c r="EU244" s="11">
        <v>4477.8772381798262</v>
      </c>
      <c r="EV244" s="11">
        <v>4422.9247486925306</v>
      </c>
      <c r="EW244" s="11">
        <v>4214.6126733602314</v>
      </c>
      <c r="EX244" s="11">
        <v>4175.4166508573362</v>
      </c>
      <c r="EY244" s="11">
        <v>4039.7199238037761</v>
      </c>
      <c r="EZ244" s="11">
        <v>3924.2339234341284</v>
      </c>
      <c r="FA244" s="11">
        <v>3876.0647590591775</v>
      </c>
      <c r="FB244" s="11">
        <v>3847.2330027613789</v>
      </c>
      <c r="FC244" s="11">
        <v>3802.0170880491728</v>
      </c>
      <c r="FD244" s="11">
        <v>3695.7361153491979</v>
      </c>
      <c r="FE244" s="11">
        <v>3552.9920179913474</v>
      </c>
      <c r="FF244" s="11">
        <v>3548.7406300319394</v>
      </c>
      <c r="FG244" s="11">
        <v>3512.2828559210488</v>
      </c>
      <c r="FH244" s="11">
        <v>3442.9264749722142</v>
      </c>
      <c r="FI244" s="11">
        <v>3413.963011020569</v>
      </c>
      <c r="FJ244" s="11">
        <v>3409.8114598705001</v>
      </c>
      <c r="FK244" s="11">
        <v>3405.7425789605745</v>
      </c>
      <c r="FL244" s="11">
        <v>3404.6871590166947</v>
      </c>
      <c r="FM244" s="11">
        <v>3392.9731551192253</v>
      </c>
      <c r="FN244" s="11">
        <v>3405.5891038191257</v>
      </c>
      <c r="FO244" s="11">
        <v>3403.8152675507881</v>
      </c>
      <c r="FP244" s="11">
        <v>3400.9012833272254</v>
      </c>
      <c r="FQ244" s="11">
        <v>3404.6509690393664</v>
      </c>
      <c r="FR244" s="11">
        <v>3382.8557571629121</v>
      </c>
      <c r="FS244" s="11">
        <v>3351.4120737463154</v>
      </c>
      <c r="FT244" s="11">
        <v>3292.1228798673219</v>
      </c>
      <c r="FU244" s="11">
        <v>3192.9780613437629</v>
      </c>
      <c r="FV244" s="11">
        <v>3162.253092341386</v>
      </c>
      <c r="FW244" s="11">
        <v>3134.4511329245192</v>
      </c>
      <c r="FX244" s="11">
        <v>3105.0500843732439</v>
      </c>
      <c r="FY244" s="11">
        <v>3082.1863628272199</v>
      </c>
      <c r="FZ244" s="11">
        <v>3053.769976699949</v>
      </c>
      <c r="GA244" s="11">
        <v>3035.5936961147295</v>
      </c>
      <c r="GB244" s="11">
        <v>3011.8728283531559</v>
      </c>
      <c r="GC244" s="11">
        <v>2991.474909516759</v>
      </c>
      <c r="GD244" s="11">
        <v>2981.3804411016072</v>
      </c>
      <c r="GE244" s="11">
        <v>2972.4720036481731</v>
      </c>
      <c r="GF244" s="11">
        <v>2967.7495290891338</v>
      </c>
      <c r="GG244" s="11">
        <v>2958.0012011222602</v>
      </c>
      <c r="GH244" s="11">
        <v>2953.3228945596575</v>
      </c>
      <c r="GI244" s="11">
        <v>2936.2807495251704</v>
      </c>
      <c r="GJ244" s="11">
        <v>2913.7096000457495</v>
      </c>
      <c r="GK244" s="11">
        <v>2886.9117361159119</v>
      </c>
      <c r="GL244" s="11">
        <v>2885.3940373537907</v>
      </c>
      <c r="GM244" s="11">
        <v>2853.0839298237229</v>
      </c>
      <c r="GN244" s="11">
        <v>2830.55074566548</v>
      </c>
      <c r="GO244" s="11">
        <v>2797.0748691807212</v>
      </c>
      <c r="GP244" s="11">
        <v>2712.5159569569296</v>
      </c>
      <c r="GQ244" s="11">
        <v>2576.4631834146039</v>
      </c>
      <c r="GR244" s="11">
        <v>2426.6278774182042</v>
      </c>
      <c r="GS244" s="11">
        <v>2370.4137069947624</v>
      </c>
      <c r="GT244" s="11">
        <v>2355.1883316574495</v>
      </c>
      <c r="GU244" s="11">
        <v>2335.2389874639994</v>
      </c>
      <c r="GV244" s="11">
        <v>2319.0679078547569</v>
      </c>
      <c r="GW244" s="11">
        <v>2305.7327106250914</v>
      </c>
      <c r="GX244" s="11">
        <v>2297.0940677636218</v>
      </c>
      <c r="GY244" s="11">
        <v>2232.5439563129194</v>
      </c>
      <c r="GZ244" s="11">
        <v>2299.9556587566567</v>
      </c>
      <c r="HA244" s="11">
        <v>2303.708637695338</v>
      </c>
      <c r="HB244" s="11">
        <v>2300.8740364041346</v>
      </c>
      <c r="HC244" s="11">
        <v>2299.1153756301346</v>
      </c>
      <c r="HD244" s="11">
        <v>2298.8219019148628</v>
      </c>
      <c r="HE244" s="11">
        <v>2280.467679262309</v>
      </c>
      <c r="HF244" s="11">
        <v>2168.8391666715929</v>
      </c>
      <c r="HG244" s="11">
        <v>2089.4369384132428</v>
      </c>
      <c r="HH244" s="11">
        <v>2008.5635392975482</v>
      </c>
      <c r="HI244" s="11">
        <v>1970.3171548240789</v>
      </c>
      <c r="HJ244" s="11">
        <v>1942.9305523599817</v>
      </c>
      <c r="HK244" s="11">
        <v>1903.2506753022851</v>
      </c>
      <c r="HL244" s="11">
        <v>1873.0229312564013</v>
      </c>
      <c r="HM244" s="11">
        <v>1815.1404033002607</v>
      </c>
      <c r="HN244" s="11">
        <v>1750.5463054122531</v>
      </c>
      <c r="HO244" s="11">
        <v>1706.6330887712375</v>
      </c>
      <c r="HP244" s="11">
        <v>1720.4228528492636</v>
      </c>
      <c r="HQ244" s="11">
        <v>1709.6278375571035</v>
      </c>
      <c r="HR244" s="11">
        <v>1619.462233041527</v>
      </c>
      <c r="HS244" s="11">
        <v>1631.1517785895364</v>
      </c>
      <c r="HT244" s="11">
        <v>1638.6669410643392</v>
      </c>
      <c r="HU244" s="11">
        <v>1599.831623040162</v>
      </c>
      <c r="HV244" s="11">
        <v>1591.3654795275779</v>
      </c>
      <c r="HW244" s="11">
        <v>1569.564867907389</v>
      </c>
      <c r="HX244" s="11">
        <v>1541.1195740956048</v>
      </c>
      <c r="HY244" s="11">
        <v>1495.7998558446095</v>
      </c>
      <c r="HZ244" s="11">
        <v>1336.8794839023758</v>
      </c>
      <c r="IA244" s="11">
        <v>1188.1647460077286</v>
      </c>
      <c r="IB244" s="11">
        <v>1137.1882158163255</v>
      </c>
      <c r="IC244" s="11">
        <v>1082.8382431438549</v>
      </c>
      <c r="ID244" s="11">
        <v>1034.3594762625362</v>
      </c>
      <c r="IE244" s="11">
        <v>978.5213972989261</v>
      </c>
      <c r="IF244" s="11">
        <v>852.74654163489606</v>
      </c>
      <c r="IG244" s="11">
        <v>824.43178039664019</v>
      </c>
      <c r="IH244" s="11">
        <v>781.50658677422518</v>
      </c>
      <c r="II244" s="11">
        <v>744.52058180536108</v>
      </c>
      <c r="IJ244" s="11">
        <v>693.52689006680748</v>
      </c>
      <c r="IK244" s="11">
        <v>655.25434815043889</v>
      </c>
      <c r="IL244" s="11">
        <v>613.08271177600909</v>
      </c>
      <c r="IM244" s="11">
        <v>550.06314382940673</v>
      </c>
      <c r="IN244" s="11">
        <v>413.73411208642085</v>
      </c>
      <c r="IO244" s="11">
        <v>382.11311053335993</v>
      </c>
      <c r="IP244" s="11">
        <v>380.53381650490928</v>
      </c>
      <c r="IQ244" s="11">
        <v>324.74653841724478</v>
      </c>
      <c r="IR244" s="11">
        <v>255.83297954239805</v>
      </c>
      <c r="IS244" s="11">
        <v>216.02124993893119</v>
      </c>
      <c r="IT244" s="11">
        <v>192.85662347635724</v>
      </c>
      <c r="IU244" s="11">
        <v>175.25623933128725</v>
      </c>
      <c r="IV244" s="11">
        <v>169.20916942792624</v>
      </c>
      <c r="IW244" s="11">
        <v>158.56568954584407</v>
      </c>
      <c r="IX244" s="11">
        <v>137.35573278910928</v>
      </c>
      <c r="IY244" s="11">
        <v>96.357140833512887</v>
      </c>
      <c r="IZ244" s="11">
        <v>46.069968086396244</v>
      </c>
      <c r="JA244" s="11">
        <v>1.5774048733874224E-11</v>
      </c>
      <c r="JB244" s="11">
        <v>46.017901868109611</v>
      </c>
      <c r="JC244" s="11">
        <v>154.58652735294783</v>
      </c>
      <c r="JD244" s="11">
        <v>234.59093930384077</v>
      </c>
      <c r="JE244" s="11">
        <v>253.89823195789944</v>
      </c>
      <c r="JF244" s="11">
        <v>268.48763542315334</v>
      </c>
      <c r="JG244" s="11">
        <v>272.41368075487321</v>
      </c>
      <c r="JH244" s="11">
        <v>356.25156337472481</v>
      </c>
      <c r="JI244" s="11">
        <v>403.07835283689178</v>
      </c>
      <c r="JJ244" s="11">
        <v>412.72679566778788</v>
      </c>
      <c r="JK244" s="11">
        <v>387.04088659090371</v>
      </c>
      <c r="JL244" s="11">
        <v>439.36826722753244</v>
      </c>
      <c r="JM244" s="11">
        <v>439.43733478850999</v>
      </c>
      <c r="JN244" s="11">
        <v>430.01222172185447</v>
      </c>
      <c r="JO244" s="11">
        <v>616.24496390729041</v>
      </c>
      <c r="JP244" s="11">
        <v>755.46100172510069</v>
      </c>
      <c r="JQ244" s="11">
        <v>794.05182107287862</v>
      </c>
      <c r="JR244" s="11">
        <v>828.64864841827443</v>
      </c>
      <c r="JS244" s="11">
        <v>796.40141922868884</v>
      </c>
      <c r="JT244" s="11">
        <v>865.89695243669144</v>
      </c>
      <c r="JU244" s="11">
        <v>910.01272630603671</v>
      </c>
      <c r="JV244" s="11">
        <v>887.25200487706991</v>
      </c>
      <c r="JW244" s="11">
        <v>826.72157261671146</v>
      </c>
      <c r="JX244" s="11">
        <v>818.29188642153792</v>
      </c>
      <c r="JY244" s="11">
        <v>808.93694694875762</v>
      </c>
      <c r="JZ244" s="11">
        <v>794.68400270484983</v>
      </c>
      <c r="KA244" s="11">
        <v>784.27342791231115</v>
      </c>
      <c r="KB244" s="11">
        <v>777.26522272570242</v>
      </c>
      <c r="KC244" s="11">
        <v>761.60153721381096</v>
      </c>
      <c r="KD244" s="11">
        <v>745.88626240279132</v>
      </c>
      <c r="KE244" s="11">
        <v>744.62968180194616</v>
      </c>
      <c r="KF244" s="11">
        <v>754.71098714934453</v>
      </c>
      <c r="KG244" s="11">
        <v>758.17289307543535</v>
      </c>
      <c r="KH244" s="11">
        <v>774.51115487008599</v>
      </c>
      <c r="KI244" s="11">
        <v>776.20733978734745</v>
      </c>
      <c r="KJ244" s="11">
        <v>798.14983770892331</v>
      </c>
      <c r="KK244" s="11">
        <v>801.47195222213281</v>
      </c>
      <c r="KL244" s="23"/>
      <c r="KM244" s="11">
        <f>SMALL(Tabela2[[#This Row],[1]:[285]],1)</f>
        <v>1.5774048733874224E-11</v>
      </c>
      <c r="KN244" s="11">
        <f>MATCH(Tabela2[[#This Row],[1° menor]],Tabela2[[#This Row],[1]:[285]],0)</f>
        <v>248</v>
      </c>
      <c r="KO24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0.49999986488777509</v>
      </c>
      <c r="KP244" s="11">
        <f>VLOOKUP(Tabela2[[#This Row],[Shape]],shape!A:D,4,0)+VLOOKUP(Tabela2[[#This Row],[Shape]]+1,shape!A:E,5,0)*Tabela2[[#This Row],[% avanc]]</f>
        <v>7738.7748707129895</v>
      </c>
      <c r="KQ244" s="15">
        <f>Tabela2[[#This Row],[8686,881807]]/Tabela2[[#Headers],[8686,881807]]</f>
        <v>0.89085762217657738</v>
      </c>
      <c r="KR244" s="11">
        <f>Tabela2[[#This Row],[8686,881807]]-KP243</f>
        <v>292.73572990054799</v>
      </c>
      <c r="KS244" s="11">
        <f>(Tabela2[[#This Row],[hora bus]]-H243)*86400</f>
        <v>57.999999728053808</v>
      </c>
      <c r="KT244" s="11">
        <f>Tabela2[[#This Row],[desloc]]/Tabela2[[#This Row],[seconds]]</f>
        <v>5.0471677805707937</v>
      </c>
      <c r="KU244" s="11">
        <f>Tabela2[[#This Row],[spd m/s]]*3.6</f>
        <v>18.169804010054857</v>
      </c>
      <c r="KV244" s="23"/>
      <c r="KW244" s="22">
        <f t="shared" si="54"/>
        <v>0</v>
      </c>
      <c r="KX244" s="23">
        <f t="shared" si="55"/>
        <v>0</v>
      </c>
      <c r="KY244" s="23">
        <f t="shared" si="56"/>
        <v>0</v>
      </c>
      <c r="KZ244" s="23">
        <f t="shared" si="57"/>
        <v>0</v>
      </c>
      <c r="LA244" s="23">
        <f t="shared" si="58"/>
        <v>0</v>
      </c>
      <c r="LB244" s="23">
        <f t="shared" si="59"/>
        <v>0</v>
      </c>
      <c r="LC244" s="23">
        <f t="shared" si="60"/>
        <v>0</v>
      </c>
      <c r="LD244" s="23">
        <f t="shared" si="61"/>
        <v>0</v>
      </c>
      <c r="LE244" s="23">
        <f t="shared" si="62"/>
        <v>7738.7748707129895</v>
      </c>
      <c r="LF244" s="22">
        <f t="shared" si="71"/>
        <v>0</v>
      </c>
      <c r="LG244" s="23">
        <f t="shared" si="63"/>
        <v>0</v>
      </c>
      <c r="LH244" s="23">
        <f t="shared" si="64"/>
        <v>0</v>
      </c>
      <c r="LI244" s="23">
        <f t="shared" si="65"/>
        <v>7738.7748707129895</v>
      </c>
      <c r="LJ244" s="23">
        <f t="shared" si="66"/>
        <v>8581.6037309236508</v>
      </c>
      <c r="LK244" s="23">
        <f t="shared" si="67"/>
        <v>0</v>
      </c>
      <c r="LL244" s="23">
        <f t="shared" si="68"/>
        <v>5</v>
      </c>
      <c r="LM244" s="23">
        <f t="shared" si="69"/>
        <v>0</v>
      </c>
      <c r="LN244" s="23">
        <f t="shared" si="70"/>
        <v>0</v>
      </c>
    </row>
    <row r="245" spans="1:326" x14ac:dyDescent="0.25">
      <c r="A245" s="22">
        <v>348</v>
      </c>
      <c r="B245" s="22">
        <v>1</v>
      </c>
      <c r="C245" s="23" t="s">
        <v>1661</v>
      </c>
      <c r="D245" s="22">
        <v>332</v>
      </c>
      <c r="E245" s="24">
        <v>0.99652777777777779</v>
      </c>
      <c r="F245" s="23" t="s">
        <v>721</v>
      </c>
      <c r="G245" s="23" t="b">
        <v>1</v>
      </c>
      <c r="H245" s="25">
        <v>43538.997060185182</v>
      </c>
      <c r="I245" s="26" t="s">
        <v>206</v>
      </c>
      <c r="J245" s="23" t="s">
        <v>207</v>
      </c>
      <c r="K245" s="11">
        <f>IF(AND(Tabela2[[#This Row],[hora bus]]=H244,Tabela2[[#This Row],[lat bus]]=I244,Tabela2[[#This Row],[lon bus]]=J244),1,0)</f>
        <v>0</v>
      </c>
      <c r="L245" s="23"/>
      <c r="M245" s="11">
        <v>533</v>
      </c>
      <c r="N245" s="11">
        <v>11950.846274450867</v>
      </c>
      <c r="O245" s="11">
        <v>11942.906193656039</v>
      </c>
      <c r="P245" s="11">
        <v>11932.161378169099</v>
      </c>
      <c r="Q245" s="11">
        <v>11872.713800237992</v>
      </c>
      <c r="R245" s="11">
        <v>11790.462351153699</v>
      </c>
      <c r="S245" s="11">
        <v>11775.158414545516</v>
      </c>
      <c r="T245" s="11">
        <v>11755.972752075997</v>
      </c>
      <c r="U245" s="11">
        <v>11743.740680758292</v>
      </c>
      <c r="V245" s="11">
        <v>11726.149103528129</v>
      </c>
      <c r="W245" s="11">
        <v>11712.428792551709</v>
      </c>
      <c r="X245" s="11">
        <v>11699.960091587438</v>
      </c>
      <c r="Y245" s="11">
        <v>11673.499104021226</v>
      </c>
      <c r="Z245" s="11">
        <v>11655.186373852412</v>
      </c>
      <c r="AA245" s="11">
        <v>11630.450831537863</v>
      </c>
      <c r="AB245" s="11">
        <v>11618.774294512441</v>
      </c>
      <c r="AC245" s="11">
        <v>11601.99404613685</v>
      </c>
      <c r="AD245" s="11">
        <v>11577.612371522164</v>
      </c>
      <c r="AE245" s="11">
        <v>11568.658744736318</v>
      </c>
      <c r="AF245" s="11">
        <v>11506.750855213659</v>
      </c>
      <c r="AG245" s="11">
        <v>11484.816621097481</v>
      </c>
      <c r="AH245" s="11">
        <v>11461.645902930271</v>
      </c>
      <c r="AI245" s="11">
        <v>11441.478700037156</v>
      </c>
      <c r="AJ245" s="11">
        <v>11423.072353392423</v>
      </c>
      <c r="AK245" s="11">
        <v>11410.095095951317</v>
      </c>
      <c r="AL245" s="11">
        <v>11386.371968073683</v>
      </c>
      <c r="AM245" s="11">
        <v>11377.90099166767</v>
      </c>
      <c r="AN245" s="11">
        <v>11368.001954396064</v>
      </c>
      <c r="AO245" s="11">
        <v>11364.192649834686</v>
      </c>
      <c r="AP245" s="11">
        <v>11368.426336236784</v>
      </c>
      <c r="AQ245" s="11">
        <v>11378.935097419153</v>
      </c>
      <c r="AR245" s="11">
        <v>11381.789214806373</v>
      </c>
      <c r="AS245" s="11">
        <v>11382.376337906768</v>
      </c>
      <c r="AT245" s="11">
        <v>11395.62623091599</v>
      </c>
      <c r="AU245" s="11">
        <v>11404.139069641598</v>
      </c>
      <c r="AV245" s="11">
        <v>11402.051807458727</v>
      </c>
      <c r="AW245" s="11">
        <v>11408.916937036634</v>
      </c>
      <c r="AX245" s="11">
        <v>11418.46753568938</v>
      </c>
      <c r="AY245" s="11">
        <v>11417.600258966662</v>
      </c>
      <c r="AZ245" s="11">
        <v>11407.487818542306</v>
      </c>
      <c r="BA245" s="11">
        <v>11389.321217087927</v>
      </c>
      <c r="BB245" s="11">
        <v>11351.183037035673</v>
      </c>
      <c r="BC245" s="11">
        <v>11284.161554804345</v>
      </c>
      <c r="BD245" s="11">
        <v>11221.25488660741</v>
      </c>
      <c r="BE245" s="11">
        <v>11206.191849088493</v>
      </c>
      <c r="BF245" s="11">
        <v>11189.613740715808</v>
      </c>
      <c r="BG245" s="11">
        <v>11162.378998264661</v>
      </c>
      <c r="BH245" s="11">
        <v>11157.389405660173</v>
      </c>
      <c r="BI245" s="11">
        <v>11146.563120917897</v>
      </c>
      <c r="BJ245" s="11">
        <v>11126.873493736124</v>
      </c>
      <c r="BK245" s="11">
        <v>11063.551680334986</v>
      </c>
      <c r="BL245" s="11">
        <v>10858.172205123841</v>
      </c>
      <c r="BM245" s="11">
        <v>10760.327096680161</v>
      </c>
      <c r="BN245" s="11">
        <v>10752.384705961866</v>
      </c>
      <c r="BO245" s="11">
        <v>10657.906596599289</v>
      </c>
      <c r="BP245" s="11">
        <v>10662.716624465205</v>
      </c>
      <c r="BQ245" s="11">
        <v>10583.267751289415</v>
      </c>
      <c r="BR245" s="11">
        <v>10513.757789855777</v>
      </c>
      <c r="BS245" s="11">
        <v>10492.631240996412</v>
      </c>
      <c r="BT245" s="11">
        <v>10447.242816870348</v>
      </c>
      <c r="BU245" s="11">
        <v>10400.839302687851</v>
      </c>
      <c r="BV245" s="11">
        <v>10420.269472631875</v>
      </c>
      <c r="BW245" s="11">
        <v>10272.386381020593</v>
      </c>
      <c r="BX245" s="11">
        <v>10167.743030313002</v>
      </c>
      <c r="BY245" s="11">
        <v>10031.308786761092</v>
      </c>
      <c r="BZ245" s="11">
        <v>10002.853565124589</v>
      </c>
      <c r="CA245" s="11">
        <v>9960.7069274734331</v>
      </c>
      <c r="CB245" s="11">
        <v>9897.9914241580482</v>
      </c>
      <c r="CC245" s="11">
        <v>9777.685918168303</v>
      </c>
      <c r="CD245" s="11">
        <v>9684.5018960880097</v>
      </c>
      <c r="CE245" s="11">
        <v>9593.8849784772301</v>
      </c>
      <c r="CF245" s="11">
        <v>9514.0251464956509</v>
      </c>
      <c r="CG245" s="11">
        <v>9326.064659814836</v>
      </c>
      <c r="CH245" s="11">
        <v>9254.7712314537057</v>
      </c>
      <c r="CI245" s="11">
        <v>9069.5766064978161</v>
      </c>
      <c r="CJ245" s="11">
        <v>9001.7154287530029</v>
      </c>
      <c r="CK245" s="11">
        <v>8915.2070462455486</v>
      </c>
      <c r="CL245" s="11">
        <v>8889.5848902401631</v>
      </c>
      <c r="CM245" s="11">
        <v>8843.3731577325598</v>
      </c>
      <c r="CN245" s="11">
        <v>8787.3531833613797</v>
      </c>
      <c r="CO245" s="11">
        <v>8708.7167797355578</v>
      </c>
      <c r="CP245" s="11">
        <v>8659.2614420375612</v>
      </c>
      <c r="CQ245" s="11">
        <v>8470.8025176185329</v>
      </c>
      <c r="CR245" s="11">
        <v>8304.7518947423869</v>
      </c>
      <c r="CS245" s="11">
        <v>8238.1496866706366</v>
      </c>
      <c r="CT245" s="11">
        <v>8212.4458952001114</v>
      </c>
      <c r="CU245" s="11">
        <v>8172.6796830168987</v>
      </c>
      <c r="CV245" s="11">
        <v>8078.5692433607628</v>
      </c>
      <c r="CW245" s="11">
        <v>7958.2454697021694</v>
      </c>
      <c r="CX245" s="11">
        <v>7903.0994287853664</v>
      </c>
      <c r="CY245" s="11">
        <v>7849.4455298521261</v>
      </c>
      <c r="CZ245" s="11">
        <v>7799.8329730349706</v>
      </c>
      <c r="DA245" s="11">
        <v>7747.7852211520703</v>
      </c>
      <c r="DB245" s="11">
        <v>7689.8786871258508</v>
      </c>
      <c r="DC245" s="11">
        <v>7593.8082929313732</v>
      </c>
      <c r="DD245" s="11">
        <v>7581.2066770444471</v>
      </c>
      <c r="DE245" s="11">
        <v>7549.4763928947541</v>
      </c>
      <c r="DF245" s="11">
        <v>7534.1462331501225</v>
      </c>
      <c r="DG245" s="11">
        <v>7479.2058922395881</v>
      </c>
      <c r="DH245" s="11">
        <v>7432.4036809684376</v>
      </c>
      <c r="DI245" s="11">
        <v>7377.5872590359204</v>
      </c>
      <c r="DJ245" s="11">
        <v>7309.4995986993763</v>
      </c>
      <c r="DK245" s="11">
        <v>7045.465759394514</v>
      </c>
      <c r="DL245" s="11">
        <v>7037.5350153542504</v>
      </c>
      <c r="DM245" s="11">
        <v>6998.2524686609595</v>
      </c>
      <c r="DN245" s="11">
        <v>6937.5078702275259</v>
      </c>
      <c r="DO245" s="11">
        <v>6924.4915732373456</v>
      </c>
      <c r="DP245" s="11">
        <v>6865.1347256244517</v>
      </c>
      <c r="DQ245" s="11">
        <v>6870.5249918225772</v>
      </c>
      <c r="DR245" s="11">
        <v>6864.1405777546115</v>
      </c>
      <c r="DS245" s="11">
        <v>6854.76403322231</v>
      </c>
      <c r="DT245" s="11">
        <v>6838.3775332149153</v>
      </c>
      <c r="DU245" s="11">
        <v>6827.4378325979205</v>
      </c>
      <c r="DV245" s="11">
        <v>6815.5246922375591</v>
      </c>
      <c r="DW245" s="11">
        <v>6807.7653112929456</v>
      </c>
      <c r="DX245" s="11">
        <v>6670.4735117987748</v>
      </c>
      <c r="DY245" s="11">
        <v>6676.0196533772259</v>
      </c>
      <c r="DZ245" s="11">
        <v>6642.1668251137262</v>
      </c>
      <c r="EA245" s="11">
        <v>6529.8551309228233</v>
      </c>
      <c r="EB245" s="11">
        <v>6519.3456529193218</v>
      </c>
      <c r="EC245" s="11">
        <v>6350.8097055976978</v>
      </c>
      <c r="ED245" s="11">
        <v>6293.801974223873</v>
      </c>
      <c r="EE245" s="11">
        <v>6060.7180022043976</v>
      </c>
      <c r="EF245" s="11">
        <v>5875.5899304918412</v>
      </c>
      <c r="EG245" s="11">
        <v>5718.6629904079182</v>
      </c>
      <c r="EH245" s="11">
        <v>5599.0010306525546</v>
      </c>
      <c r="EI245" s="11">
        <v>5536.8151017365672</v>
      </c>
      <c r="EJ245" s="11">
        <v>5483.8888093382757</v>
      </c>
      <c r="EK245" s="11">
        <v>5401.8692568723527</v>
      </c>
      <c r="EL245" s="11">
        <v>5390.4156452617854</v>
      </c>
      <c r="EM245" s="11">
        <v>5303.7308271171196</v>
      </c>
      <c r="EN245" s="11">
        <v>5215.8880145863659</v>
      </c>
      <c r="EO245" s="11">
        <v>5175.9774566441711</v>
      </c>
      <c r="EP245" s="11">
        <v>5051.9172241198939</v>
      </c>
      <c r="EQ245" s="11">
        <v>4998.0629798383143</v>
      </c>
      <c r="ER245" s="11">
        <v>4883.6661660937471</v>
      </c>
      <c r="ES245" s="11">
        <v>4840.7152944794698</v>
      </c>
      <c r="ET245" s="11">
        <v>4778.4994336695781</v>
      </c>
      <c r="EU245" s="11">
        <v>4729.8805199546259</v>
      </c>
      <c r="EV245" s="11">
        <v>4674.1867953618548</v>
      </c>
      <c r="EW245" s="11">
        <v>4463.9149129845218</v>
      </c>
      <c r="EX245" s="11">
        <v>4422.5659418203522</v>
      </c>
      <c r="EY245" s="11">
        <v>4284.9130761099723</v>
      </c>
      <c r="EZ245" s="11">
        <v>4166.578779066529</v>
      </c>
      <c r="FA245" s="11">
        <v>4116.2607391458523</v>
      </c>
      <c r="FB245" s="11">
        <v>4086.42966121259</v>
      </c>
      <c r="FC245" s="11">
        <v>4040.4132069199404</v>
      </c>
      <c r="FD245" s="11">
        <v>3932.5674937664076</v>
      </c>
      <c r="FE245" s="11">
        <v>3787.0846747389719</v>
      </c>
      <c r="FF245" s="11">
        <v>3780.9317871205626</v>
      </c>
      <c r="FG245" s="11">
        <v>3743.7196688810945</v>
      </c>
      <c r="FH245" s="11">
        <v>3673.0561763621808</v>
      </c>
      <c r="FI245" s="11">
        <v>3642.6116134176973</v>
      </c>
      <c r="FJ245" s="11">
        <v>3637.4510623769174</v>
      </c>
      <c r="FK245" s="11">
        <v>3632.7009543032796</v>
      </c>
      <c r="FL245" s="11">
        <v>3631.0233074935177</v>
      </c>
      <c r="FM245" s="11">
        <v>3618.1791766434621</v>
      </c>
      <c r="FN245" s="11">
        <v>3629.4204319189366</v>
      </c>
      <c r="FO245" s="11">
        <v>3626.5437093144187</v>
      </c>
      <c r="FP245" s="11">
        <v>3622.4916844144054</v>
      </c>
      <c r="FQ245" s="11">
        <v>3625.3773253379045</v>
      </c>
      <c r="FR245" s="11">
        <v>3602.3144664922024</v>
      </c>
      <c r="FS245" s="11">
        <v>3568.5044700399412</v>
      </c>
      <c r="FT245" s="11">
        <v>3505.9142019908363</v>
      </c>
      <c r="FU245" s="11">
        <v>3402.3855483584448</v>
      </c>
      <c r="FV245" s="11">
        <v>3368.7560976710524</v>
      </c>
      <c r="FW245" s="11">
        <v>3340.4756623271001</v>
      </c>
      <c r="FX245" s="11">
        <v>3310.9670555848261</v>
      </c>
      <c r="FY245" s="11">
        <v>3287.9336209470011</v>
      </c>
      <c r="FZ245" s="11">
        <v>3259.0561483781048</v>
      </c>
      <c r="GA245" s="11">
        <v>3240.1544137647315</v>
      </c>
      <c r="GB245" s="11">
        <v>3215.4517835552665</v>
      </c>
      <c r="GC245" s="11">
        <v>3193.6649986640509</v>
      </c>
      <c r="GD245" s="11">
        <v>3182.2063620400477</v>
      </c>
      <c r="GE245" s="11">
        <v>3172.2177910867154</v>
      </c>
      <c r="GF245" s="11">
        <v>3166.6637212633595</v>
      </c>
      <c r="GG245" s="11">
        <v>3156.390218796997</v>
      </c>
      <c r="GH245" s="11">
        <v>3151.4301862788484</v>
      </c>
      <c r="GI245" s="11">
        <v>3134.1789691872873</v>
      </c>
      <c r="GJ245" s="11">
        <v>3111.5401368344674</v>
      </c>
      <c r="GK245" s="11">
        <v>3085.1566266252999</v>
      </c>
      <c r="GL245" s="11">
        <v>3084.0349178252982</v>
      </c>
      <c r="GM245" s="11">
        <v>3052.30079544714</v>
      </c>
      <c r="GN245" s="11">
        <v>3030.5391920583274</v>
      </c>
      <c r="GO245" s="11">
        <v>2997.4105846419066</v>
      </c>
      <c r="GP245" s="11">
        <v>2912.7712755602884</v>
      </c>
      <c r="GQ245" s="11">
        <v>2774.9764164476819</v>
      </c>
      <c r="GR245" s="11">
        <v>2621.1935655903176</v>
      </c>
      <c r="GS245" s="11">
        <v>2561.458129408998</v>
      </c>
      <c r="GT245" s="11">
        <v>2544.7632789970476</v>
      </c>
      <c r="GU245" s="11">
        <v>2523.7759790599794</v>
      </c>
      <c r="GV245" s="11">
        <v>2506.0631565908561</v>
      </c>
      <c r="GW245" s="11">
        <v>2490.9072249236337</v>
      </c>
      <c r="GX245" s="11">
        <v>2480.3038472045741</v>
      </c>
      <c r="GY245" s="11">
        <v>2408.5616539673292</v>
      </c>
      <c r="GZ245" s="11">
        <v>2468.8374503694736</v>
      </c>
      <c r="HA245" s="11">
        <v>2470.9718240187008</v>
      </c>
      <c r="HB245" s="11">
        <v>2466.7988152111916</v>
      </c>
      <c r="HC245" s="11">
        <v>2463.8770699364918</v>
      </c>
      <c r="HD245" s="11">
        <v>2462.743713868249</v>
      </c>
      <c r="HE245" s="11">
        <v>2442.5437675319804</v>
      </c>
      <c r="HF245" s="11">
        <v>2330.1763414462371</v>
      </c>
      <c r="HG245" s="11">
        <v>2252.8541315792386</v>
      </c>
      <c r="HH245" s="11">
        <v>2174.9412845198704</v>
      </c>
      <c r="HI245" s="11">
        <v>2139.2058832784974</v>
      </c>
      <c r="HJ245" s="11">
        <v>2113.3766484650491</v>
      </c>
      <c r="HK245" s="11">
        <v>2075.7995195304397</v>
      </c>
      <c r="HL245" s="11">
        <v>2048.6218631307165</v>
      </c>
      <c r="HM245" s="11">
        <v>1996.0003171826779</v>
      </c>
      <c r="HN245" s="11">
        <v>1940.1376625014339</v>
      </c>
      <c r="HO245" s="11">
        <v>1905.9002749090566</v>
      </c>
      <c r="HP245" s="11">
        <v>1925.1875858209869</v>
      </c>
      <c r="HQ245" s="11">
        <v>1916.3650979273739</v>
      </c>
      <c r="HR245" s="11">
        <v>1833.0630214794699</v>
      </c>
      <c r="HS245" s="11">
        <v>1852.6194002958646</v>
      </c>
      <c r="HT245" s="11">
        <v>1862.765935786927</v>
      </c>
      <c r="HU245" s="11">
        <v>1826.9478221442155</v>
      </c>
      <c r="HV245" s="11">
        <v>1822.1734885590056</v>
      </c>
      <c r="HW245" s="11">
        <v>1802.5474256054465</v>
      </c>
      <c r="HX245" s="11">
        <v>1775.8177320585335</v>
      </c>
      <c r="HY245" s="11">
        <v>1732.184331050428</v>
      </c>
      <c r="HZ245" s="11">
        <v>1576.1253531306256</v>
      </c>
      <c r="IA245" s="11">
        <v>1431.729674769558</v>
      </c>
      <c r="IB245" s="11">
        <v>1383.8981935697004</v>
      </c>
      <c r="IC245" s="11">
        <v>1331.235560609322</v>
      </c>
      <c r="ID245" s="11">
        <v>1284.4509041706026</v>
      </c>
      <c r="IE245" s="11">
        <v>1230.2911741878061</v>
      </c>
      <c r="IF245" s="11">
        <v>1107.3081058498685</v>
      </c>
      <c r="IG245" s="11">
        <v>1081.3081844716785</v>
      </c>
      <c r="IH245" s="11">
        <v>1039.142886759359</v>
      </c>
      <c r="II245" s="11">
        <v>1002.7773067522475</v>
      </c>
      <c r="IJ245" s="11">
        <v>952.15489645027753</v>
      </c>
      <c r="IK245" s="11">
        <v>913.8443104544682</v>
      </c>
      <c r="IL245" s="11">
        <v>871.42127533410314</v>
      </c>
      <c r="IM245" s="11">
        <v>808.01645157637313</v>
      </c>
      <c r="IN245" s="11">
        <v>670.58630223455134</v>
      </c>
      <c r="IO245" s="11">
        <v>638.17242658504654</v>
      </c>
      <c r="IP245" s="11">
        <v>636.61284229295541</v>
      </c>
      <c r="IQ245" s="11">
        <v>581.16610810440966</v>
      </c>
      <c r="IR245" s="11">
        <v>513.43998236990058</v>
      </c>
      <c r="IS245" s="11">
        <v>474.97134401703215</v>
      </c>
      <c r="IT245" s="11">
        <v>452.5216149235992</v>
      </c>
      <c r="IU245" s="11">
        <v>435.36674452481094</v>
      </c>
      <c r="IV245" s="11">
        <v>429.61562810860181</v>
      </c>
      <c r="IW245" s="11">
        <v>419.14261163967558</v>
      </c>
      <c r="IX245" s="11">
        <v>398.15091481271554</v>
      </c>
      <c r="IY245" s="11">
        <v>357.47614755986513</v>
      </c>
      <c r="IZ245" s="11">
        <v>307.78876688450407</v>
      </c>
      <c r="JA245" s="11">
        <v>216.95457072949105</v>
      </c>
      <c r="JB245" s="11">
        <v>109.80971108771726</v>
      </c>
      <c r="JC245" s="11">
        <v>30.009638154379751</v>
      </c>
      <c r="JD245" s="11">
        <v>8.9852903340489068</v>
      </c>
      <c r="JE245" s="11">
        <v>0</v>
      </c>
      <c r="JF245" s="11">
        <v>8.9595692368070488</v>
      </c>
      <c r="JG245" s="11">
        <v>25.463390623913767</v>
      </c>
      <c r="JH245" s="11">
        <v>106.95400259685415</v>
      </c>
      <c r="JI245" s="11">
        <v>140.53528976224129</v>
      </c>
      <c r="JJ245" s="11">
        <v>149.88128079414963</v>
      </c>
      <c r="JK245" s="11">
        <v>130.07353356909948</v>
      </c>
      <c r="JL245" s="11">
        <v>188.81400963039579</v>
      </c>
      <c r="JM245" s="11">
        <v>191.69782540822052</v>
      </c>
      <c r="JN245" s="11">
        <v>203.34770366495593</v>
      </c>
      <c r="JO245" s="11">
        <v>416.68968638829142</v>
      </c>
      <c r="JP245" s="11">
        <v>565.40492941812909</v>
      </c>
      <c r="JQ245" s="11">
        <v>606.11835492344187</v>
      </c>
      <c r="JR245" s="11">
        <v>631.88973424137032</v>
      </c>
      <c r="JS245" s="11">
        <v>574.02665981004247</v>
      </c>
      <c r="JT245" s="11">
        <v>621.56672356151353</v>
      </c>
      <c r="JU245" s="11">
        <v>660.16690066341289</v>
      </c>
      <c r="JV245" s="11">
        <v>638.66575830603051</v>
      </c>
      <c r="JW245" s="11">
        <v>575.90222740832621</v>
      </c>
      <c r="JX245" s="11">
        <v>563.58513729430206</v>
      </c>
      <c r="JY245" s="11">
        <v>552.65939179299403</v>
      </c>
      <c r="JZ245" s="11">
        <v>537.10130402862001</v>
      </c>
      <c r="KA245" s="11">
        <v>525.47719730203926</v>
      </c>
      <c r="KB245" s="11">
        <v>517.60137495479262</v>
      </c>
      <c r="KC245" s="11">
        <v>501.03818976720146</v>
      </c>
      <c r="KD245" s="11">
        <v>485.15693911889821</v>
      </c>
      <c r="KE245" s="11">
        <v>484.69715392748265</v>
      </c>
      <c r="KF245" s="11">
        <v>495.48276420823237</v>
      </c>
      <c r="KG245" s="11">
        <v>499.94516606549189</v>
      </c>
      <c r="KH245" s="11">
        <v>517.28886067307269</v>
      </c>
      <c r="KI245" s="11">
        <v>520.28002225514615</v>
      </c>
      <c r="KJ245" s="11">
        <v>543.42250847431865</v>
      </c>
      <c r="KK245" s="11">
        <v>547.18606138423957</v>
      </c>
      <c r="KL245" s="23"/>
      <c r="KM245" s="11">
        <f>SMALL(Tabela2[[#This Row],[1]:[285]],1)</f>
        <v>0</v>
      </c>
      <c r="KN245" s="11">
        <f>MATCH(Tabela2[[#This Row],[1° menor]],Tabela2[[#This Row],[1]:[285]],0)</f>
        <v>252</v>
      </c>
      <c r="KO24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0.49999999997806954</v>
      </c>
      <c r="KP245" s="11">
        <f>VLOOKUP(Tabela2[[#This Row],[Shape]],shape!A:D,4,0)+VLOOKUP(Tabela2[[#This Row],[Shape]]+1,shape!A:E,5,0)*Tabela2[[#This Row],[% avanc]]</f>
        <v>7872.8075779218307</v>
      </c>
      <c r="KQ245" s="15">
        <f>Tabela2[[#This Row],[8686,881807]]/Tabela2[[#Headers],[8686,881807]]</f>
        <v>0.90628694540057197</v>
      </c>
      <c r="KR245" s="11">
        <f>Tabela2[[#This Row],[8686,881807]]-KP244</f>
        <v>134.0327072088412</v>
      </c>
      <c r="KS245" s="11">
        <f>(Tabela2[[#This Row],[hora bus]]-H244)*86400</f>
        <v>31.999999936670065</v>
      </c>
      <c r="KT245" s="11">
        <f>Tabela2[[#This Row],[desloc]]/Tabela2[[#This Row],[seconds]]</f>
        <v>4.1885221085656257</v>
      </c>
      <c r="KU245" s="11">
        <f>Tabela2[[#This Row],[spd m/s]]*3.6</f>
        <v>15.078679590836252</v>
      </c>
      <c r="KV245" s="23"/>
      <c r="KW245" s="22">
        <f t="shared" si="54"/>
        <v>0</v>
      </c>
      <c r="KX245" s="23">
        <f t="shared" si="55"/>
        <v>0</v>
      </c>
      <c r="KY245" s="23">
        <f t="shared" si="56"/>
        <v>0</v>
      </c>
      <c r="KZ245" s="23">
        <f t="shared" si="57"/>
        <v>0</v>
      </c>
      <c r="LA245" s="23">
        <f t="shared" si="58"/>
        <v>0</v>
      </c>
      <c r="LB245" s="23">
        <f t="shared" si="59"/>
        <v>0</v>
      </c>
      <c r="LC245" s="23">
        <f t="shared" si="60"/>
        <v>0</v>
      </c>
      <c r="LD245" s="23">
        <f t="shared" si="61"/>
        <v>0</v>
      </c>
      <c r="LE245" s="23">
        <f t="shared" si="62"/>
        <v>7872.8075779218307</v>
      </c>
      <c r="LF245" s="22">
        <f t="shared" si="71"/>
        <v>0</v>
      </c>
      <c r="LG245" s="23">
        <f t="shared" si="63"/>
        <v>0</v>
      </c>
      <c r="LH245" s="23">
        <f t="shared" si="64"/>
        <v>0</v>
      </c>
      <c r="LI245" s="23">
        <f t="shared" si="65"/>
        <v>7872.8075779218307</v>
      </c>
      <c r="LJ245" s="23">
        <f t="shared" si="66"/>
        <v>8581.6037309236508</v>
      </c>
      <c r="LK245" s="23">
        <f t="shared" si="67"/>
        <v>0</v>
      </c>
      <c r="LL245" s="23">
        <f t="shared" si="68"/>
        <v>4</v>
      </c>
      <c r="LM245" s="23">
        <f t="shared" si="69"/>
        <v>0</v>
      </c>
      <c r="LN245" s="23">
        <f t="shared" si="70"/>
        <v>0</v>
      </c>
    </row>
    <row r="246" spans="1:326" x14ac:dyDescent="0.25">
      <c r="A246" s="22">
        <v>350</v>
      </c>
      <c r="B246" s="22">
        <v>1</v>
      </c>
      <c r="C246" s="23" t="s">
        <v>1663</v>
      </c>
      <c r="D246" s="22">
        <v>332</v>
      </c>
      <c r="E246" s="24">
        <v>0.99722222222222223</v>
      </c>
      <c r="F246" s="23" t="s">
        <v>721</v>
      </c>
      <c r="G246" s="23" t="b">
        <v>1</v>
      </c>
      <c r="H246" s="25">
        <v>43538.997569444444</v>
      </c>
      <c r="I246" s="26" t="s">
        <v>386</v>
      </c>
      <c r="J246" s="23" t="s">
        <v>387</v>
      </c>
      <c r="K246" s="11">
        <f>IF(AND(Tabela2[[#This Row],[hora bus]]=H245,Tabela2[[#This Row],[lat bus]]=I245,Tabela2[[#This Row],[lon bus]]=J245),1,0)</f>
        <v>0</v>
      </c>
      <c r="L246" s="23"/>
      <c r="M246" s="11">
        <v>535</v>
      </c>
      <c r="N246" s="11">
        <v>12185.339959272726</v>
      </c>
      <c r="O246" s="11">
        <v>12177.306685147096</v>
      </c>
      <c r="P246" s="11">
        <v>12166.460033614938</v>
      </c>
      <c r="Q246" s="11">
        <v>12107.020129494122</v>
      </c>
      <c r="R246" s="11">
        <v>12025.383218913335</v>
      </c>
      <c r="S246" s="11">
        <v>12010.726561124406</v>
      </c>
      <c r="T246" s="11">
        <v>11991.673966467293</v>
      </c>
      <c r="U246" s="11">
        <v>11979.47197581255</v>
      </c>
      <c r="V246" s="11">
        <v>11961.824244995518</v>
      </c>
      <c r="W246" s="11">
        <v>11947.986646193507</v>
      </c>
      <c r="X246" s="11">
        <v>11935.380687437126</v>
      </c>
      <c r="Y246" s="11">
        <v>11908.688822629931</v>
      </c>
      <c r="Z246" s="11">
        <v>11890.097889659648</v>
      </c>
      <c r="AA246" s="11">
        <v>11865.171863242616</v>
      </c>
      <c r="AB246" s="11">
        <v>11853.411754468389</v>
      </c>
      <c r="AC246" s="11">
        <v>11836.612767860919</v>
      </c>
      <c r="AD246" s="11">
        <v>11812.360198922217</v>
      </c>
      <c r="AE246" s="11">
        <v>11803.592727526979</v>
      </c>
      <c r="AF246" s="11">
        <v>11742.469004210712</v>
      </c>
      <c r="AG246" s="11">
        <v>11721.672541462192</v>
      </c>
      <c r="AH246" s="11">
        <v>11699.150627288898</v>
      </c>
      <c r="AI246" s="11">
        <v>11679.419906269191</v>
      </c>
      <c r="AJ246" s="11">
        <v>11661.364770842274</v>
      </c>
      <c r="AK246" s="11">
        <v>11648.669284954867</v>
      </c>
      <c r="AL246" s="11">
        <v>11625.265301558211</v>
      </c>
      <c r="AM246" s="11">
        <v>11617.100993238353</v>
      </c>
      <c r="AN246" s="11">
        <v>11607.519738496938</v>
      </c>
      <c r="AO246" s="11">
        <v>11604.196832489561</v>
      </c>
      <c r="AP246" s="11">
        <v>11608.984246941474</v>
      </c>
      <c r="AQ246" s="11">
        <v>11619.898675234461</v>
      </c>
      <c r="AR246" s="11">
        <v>11623.026821269039</v>
      </c>
      <c r="AS246" s="11">
        <v>11624.061455399267</v>
      </c>
      <c r="AT246" s="11">
        <v>11637.793858863546</v>
      </c>
      <c r="AU246" s="11">
        <v>11646.580201962206</v>
      </c>
      <c r="AV246" s="11">
        <v>11644.909098259406</v>
      </c>
      <c r="AW246" s="11">
        <v>11652.533362070868</v>
      </c>
      <c r="AX246" s="11">
        <v>11662.902891073825</v>
      </c>
      <c r="AY246" s="11">
        <v>11662.755891758778</v>
      </c>
      <c r="AZ246" s="11">
        <v>11653.328468077343</v>
      </c>
      <c r="BA246" s="11">
        <v>11635.880813954285</v>
      </c>
      <c r="BB246" s="11">
        <v>11598.612736750765</v>
      </c>
      <c r="BC246" s="11">
        <v>11532.334368814447</v>
      </c>
      <c r="BD246" s="11">
        <v>11470.095159703029</v>
      </c>
      <c r="BE246" s="11">
        <v>11455.688475476103</v>
      </c>
      <c r="BF246" s="11">
        <v>11439.670140524766</v>
      </c>
      <c r="BG246" s="11">
        <v>11413.310276166911</v>
      </c>
      <c r="BH246" s="11">
        <v>11409.179857869822</v>
      </c>
      <c r="BI246" s="11">
        <v>11398.93351573025</v>
      </c>
      <c r="BJ246" s="11">
        <v>11379.877851857314</v>
      </c>
      <c r="BK246" s="11">
        <v>11317.752767791995</v>
      </c>
      <c r="BL246" s="11">
        <v>11115.960164457651</v>
      </c>
      <c r="BM246" s="11">
        <v>11022.794614000613</v>
      </c>
      <c r="BN246" s="11">
        <v>11017.355200127129</v>
      </c>
      <c r="BO246" s="11">
        <v>10924.82562496157</v>
      </c>
      <c r="BP246" s="11">
        <v>10931.263634717334</v>
      </c>
      <c r="BQ246" s="11">
        <v>10853.099715874634</v>
      </c>
      <c r="BR246" s="11">
        <v>10785.621096693838</v>
      </c>
      <c r="BS246" s="11">
        <v>10765.835655219968</v>
      </c>
      <c r="BT246" s="11">
        <v>10721.109979435303</v>
      </c>
      <c r="BU246" s="11">
        <v>10676.537293633844</v>
      </c>
      <c r="BV246" s="11">
        <v>10698.918947807697</v>
      </c>
      <c r="BW246" s="11">
        <v>10551.495917694847</v>
      </c>
      <c r="BX246" s="11">
        <v>10445.231785084256</v>
      </c>
      <c r="BY246" s="11">
        <v>10307.332365057842</v>
      </c>
      <c r="BZ246" s="11">
        <v>10277.784968204856</v>
      </c>
      <c r="CA246" s="11">
        <v>10235.41443769841</v>
      </c>
      <c r="CB246" s="11">
        <v>10172.815851649155</v>
      </c>
      <c r="CC246" s="11">
        <v>10052.852178513793</v>
      </c>
      <c r="CD246" s="11">
        <v>9960.1757564974014</v>
      </c>
      <c r="CE246" s="11">
        <v>9870.2240340770422</v>
      </c>
      <c r="CF246" s="11">
        <v>9791.1685720222631</v>
      </c>
      <c r="CG246" s="11">
        <v>9604.5044283206807</v>
      </c>
      <c r="CH246" s="11">
        <v>9534.4605943260649</v>
      </c>
      <c r="CI246" s="11">
        <v>9350.550872680391</v>
      </c>
      <c r="CJ246" s="11">
        <v>9284.0166093753687</v>
      </c>
      <c r="CK246" s="11">
        <v>9198.2729030872488</v>
      </c>
      <c r="CL246" s="11">
        <v>9173.173138218317</v>
      </c>
      <c r="CM246" s="11">
        <v>9127.3681575314149</v>
      </c>
      <c r="CN246" s="11">
        <v>9071.9017526051484</v>
      </c>
      <c r="CO246" s="11">
        <v>8993.9251471222069</v>
      </c>
      <c r="CP246" s="11">
        <v>8945.1401254270295</v>
      </c>
      <c r="CQ246" s="11">
        <v>8758.0910570470096</v>
      </c>
      <c r="CR246" s="11">
        <v>8594.1763101238703</v>
      </c>
      <c r="CS246" s="11">
        <v>8528.9723957691676</v>
      </c>
      <c r="CT246" s="11">
        <v>8503.78978631067</v>
      </c>
      <c r="CU246" s="11">
        <v>8464.3777720189119</v>
      </c>
      <c r="CV246" s="11">
        <v>8371.0595605014933</v>
      </c>
      <c r="CW246" s="11">
        <v>8252.0682970022044</v>
      </c>
      <c r="CX246" s="11">
        <v>8198.0361140356817</v>
      </c>
      <c r="CY246" s="11">
        <v>8145.059253170105</v>
      </c>
      <c r="CZ246" s="11">
        <v>8095.9277900397901</v>
      </c>
      <c r="DA246" s="11">
        <v>8044.1833415898118</v>
      </c>
      <c r="DB246" s="11">
        <v>7986.3595370465537</v>
      </c>
      <c r="DC246" s="11">
        <v>7890.1130166669136</v>
      </c>
      <c r="DD246" s="11">
        <v>7877.3729854714866</v>
      </c>
      <c r="DE246" s="11">
        <v>7845.5979690739969</v>
      </c>
      <c r="DF246" s="11">
        <v>7830.1699715777158</v>
      </c>
      <c r="DG246" s="11">
        <v>7774.9071309553883</v>
      </c>
      <c r="DH246" s="11">
        <v>7727.3299386257604</v>
      </c>
      <c r="DI246" s="11">
        <v>7671.4709743973881</v>
      </c>
      <c r="DJ246" s="11">
        <v>7604.2590433918213</v>
      </c>
      <c r="DK246" s="11">
        <v>7347.2450474659927</v>
      </c>
      <c r="DL246" s="11">
        <v>7346.8201259920143</v>
      </c>
      <c r="DM246" s="11">
        <v>7310.5982569349453</v>
      </c>
      <c r="DN246" s="11">
        <v>7252.2015421556152</v>
      </c>
      <c r="DO246" s="11">
        <v>7240.8498734326913</v>
      </c>
      <c r="DP246" s="11">
        <v>7183.1472770111704</v>
      </c>
      <c r="DQ246" s="11">
        <v>7189.8906672440889</v>
      </c>
      <c r="DR246" s="11">
        <v>7183.8379320287386</v>
      </c>
      <c r="DS246" s="11">
        <v>7174.7565480389003</v>
      </c>
      <c r="DT246" s="11">
        <v>7158.4867249018889</v>
      </c>
      <c r="DU246" s="11">
        <v>7147.3968944974004</v>
      </c>
      <c r="DV246" s="11">
        <v>7135.184280377468</v>
      </c>
      <c r="DW246" s="11">
        <v>7126.9659220744988</v>
      </c>
      <c r="DX246" s="11">
        <v>6987.2306461461885</v>
      </c>
      <c r="DY246" s="11">
        <v>6990.2419996610433</v>
      </c>
      <c r="DZ246" s="11">
        <v>6955.4641225091927</v>
      </c>
      <c r="EA246" s="11">
        <v>6844.3141930527336</v>
      </c>
      <c r="EB246" s="11">
        <v>6835.8620149769522</v>
      </c>
      <c r="EC246" s="11">
        <v>6669.4905082991681</v>
      </c>
      <c r="ED246" s="11">
        <v>6615.1100723748623</v>
      </c>
      <c r="EE246" s="11">
        <v>6383.2200979537993</v>
      </c>
      <c r="EF246" s="11">
        <v>6198.8583521543105</v>
      </c>
      <c r="EG246" s="11">
        <v>6042.6237572058208</v>
      </c>
      <c r="EH246" s="11">
        <v>5923.6969354190314</v>
      </c>
      <c r="EI246" s="11">
        <v>5862.2633479136457</v>
      </c>
      <c r="EJ246" s="11">
        <v>5810.1911276390629</v>
      </c>
      <c r="EK246" s="11">
        <v>5728.334856792716</v>
      </c>
      <c r="EL246" s="11">
        <v>5716.5202454218806</v>
      </c>
      <c r="EM246" s="11">
        <v>5629.7225596667022</v>
      </c>
      <c r="EN246" s="11">
        <v>5542.4099625859026</v>
      </c>
      <c r="EO246" s="11">
        <v>5503.6182979530295</v>
      </c>
      <c r="EP246" s="11">
        <v>5381.7699683115834</v>
      </c>
      <c r="EQ246" s="11">
        <v>5330.6289900072506</v>
      </c>
      <c r="ER246" s="11">
        <v>5218.9912912305272</v>
      </c>
      <c r="ES246" s="11">
        <v>5178.6064090861246</v>
      </c>
      <c r="ET246" s="11">
        <v>5118.1314336178275</v>
      </c>
      <c r="EU246" s="11">
        <v>5071.2857223489736</v>
      </c>
      <c r="EV246" s="11">
        <v>5017.3589750335577</v>
      </c>
      <c r="EW246" s="11">
        <v>4811.2396142297966</v>
      </c>
      <c r="EX246" s="11">
        <v>4774.1920315068337</v>
      </c>
      <c r="EY246" s="11">
        <v>4639.8683221078045</v>
      </c>
      <c r="EZ246" s="11">
        <v>4525.9176159742856</v>
      </c>
      <c r="FA246" s="11">
        <v>4478.6041069219673</v>
      </c>
      <c r="FB246" s="11">
        <v>4450.0606308817405</v>
      </c>
      <c r="FC246" s="11">
        <v>4405.0265603063117</v>
      </c>
      <c r="FD246" s="11">
        <v>4298.9889457463723</v>
      </c>
      <c r="FE246" s="11">
        <v>4156.4144932647832</v>
      </c>
      <c r="FF246" s="11">
        <v>4152.1703507086086</v>
      </c>
      <c r="FG246" s="11">
        <v>4115.6541035918708</v>
      </c>
      <c r="FH246" s="11">
        <v>4046.14692885358</v>
      </c>
      <c r="FI246" s="11">
        <v>4016.9569564454619</v>
      </c>
      <c r="FJ246" s="11">
        <v>4012.6153728031941</v>
      </c>
      <c r="FK246" s="11">
        <v>4008.3987450197187</v>
      </c>
      <c r="FL246" s="11">
        <v>4007.197465190764</v>
      </c>
      <c r="FM246" s="11">
        <v>3995.1834768398735</v>
      </c>
      <c r="FN246" s="11">
        <v>4007.4052931946535</v>
      </c>
      <c r="FO246" s="11">
        <v>4005.2752408704387</v>
      </c>
      <c r="FP246" s="11">
        <v>4001.9631869871591</v>
      </c>
      <c r="FQ246" s="11">
        <v>4005.3929047169941</v>
      </c>
      <c r="FR246" s="11">
        <v>3983.0845607415599</v>
      </c>
      <c r="FS246" s="11">
        <v>3950.596418164595</v>
      </c>
      <c r="FT246" s="11">
        <v>3889.6584245726426</v>
      </c>
      <c r="FU246" s="11">
        <v>3788.013189625166</v>
      </c>
      <c r="FV246" s="11">
        <v>3755.5097389042066</v>
      </c>
      <c r="FW246" s="11">
        <v>3727.3875200375728</v>
      </c>
      <c r="FX246" s="11">
        <v>3697.9078259822063</v>
      </c>
      <c r="FY246" s="11">
        <v>3674.9253454105619</v>
      </c>
      <c r="FZ246" s="11">
        <v>3646.1969833720523</v>
      </c>
      <c r="GA246" s="11">
        <v>3627.5296831255678</v>
      </c>
      <c r="GB246" s="11">
        <v>3603.1342319502587</v>
      </c>
      <c r="GC246" s="11">
        <v>3581.7620188903725</v>
      </c>
      <c r="GD246" s="11">
        <v>3570.6900742537287</v>
      </c>
      <c r="GE246" s="11">
        <v>3560.9895365917318</v>
      </c>
      <c r="GF246" s="11">
        <v>3555.6476292331545</v>
      </c>
      <c r="GG246" s="11">
        <v>3545.5021890179664</v>
      </c>
      <c r="GH246" s="11">
        <v>3540.6083473665276</v>
      </c>
      <c r="GI246" s="11">
        <v>3523.404038402733</v>
      </c>
      <c r="GJ246" s="11">
        <v>3500.7754921370843</v>
      </c>
      <c r="GK246" s="11">
        <v>3474.2839892667071</v>
      </c>
      <c r="GL246" s="11">
        <v>3473.0612736411563</v>
      </c>
      <c r="GM246" s="11">
        <v>3441.174736250799</v>
      </c>
      <c r="GN246" s="11">
        <v>3419.2044190792362</v>
      </c>
      <c r="GO246" s="11">
        <v>3385.9731382251066</v>
      </c>
      <c r="GP246" s="11">
        <v>3301.3348974213795</v>
      </c>
      <c r="GQ246" s="11">
        <v>3163.9386961045902</v>
      </c>
      <c r="GR246" s="11">
        <v>3010.9780620683418</v>
      </c>
      <c r="GS246" s="11">
        <v>2951.8789700170669</v>
      </c>
      <c r="GT246" s="11">
        <v>2935.4086937517177</v>
      </c>
      <c r="GU246" s="11">
        <v>2914.5652088330776</v>
      </c>
      <c r="GV246" s="11">
        <v>2897.0517711265902</v>
      </c>
      <c r="GW246" s="11">
        <v>2882.1043482838377</v>
      </c>
      <c r="GX246" s="11">
        <v>2871.6934690124135</v>
      </c>
      <c r="GY246" s="11">
        <v>2800.2136437870931</v>
      </c>
      <c r="GZ246" s="11">
        <v>2860.6348880584951</v>
      </c>
      <c r="HA246" s="11">
        <v>2862.7129841454107</v>
      </c>
      <c r="HB246" s="11">
        <v>2858.4780275420312</v>
      </c>
      <c r="HC246" s="11">
        <v>2855.4928113149031</v>
      </c>
      <c r="HD246" s="11">
        <v>2854.3076080094206</v>
      </c>
      <c r="HE246" s="11">
        <v>2833.9677213452146</v>
      </c>
      <c r="HF246" s="11">
        <v>2721.5678576199016</v>
      </c>
      <c r="HG246" s="11">
        <v>2644.4259216084824</v>
      </c>
      <c r="HH246" s="11">
        <v>2566.6805651852274</v>
      </c>
      <c r="HI246" s="11">
        <v>2531.0360414089118</v>
      </c>
      <c r="HJ246" s="11">
        <v>2505.2295753841245</v>
      </c>
      <c r="HK246" s="11">
        <v>2467.6405127992739</v>
      </c>
      <c r="HL246" s="11">
        <v>2440.3844692122884</v>
      </c>
      <c r="HM246" s="11">
        <v>2387.3998774766469</v>
      </c>
      <c r="HN246" s="11">
        <v>2330.3881052712595</v>
      </c>
      <c r="HO246" s="11">
        <v>2294.0679136614494</v>
      </c>
      <c r="HP246" s="11">
        <v>2311.802593932885</v>
      </c>
      <c r="HQ246" s="11">
        <v>2302.2851445909405</v>
      </c>
      <c r="HR246" s="11">
        <v>2215.8757628138583</v>
      </c>
      <c r="HS246" s="11">
        <v>2231.4622664288754</v>
      </c>
      <c r="HT246" s="11">
        <v>2239.9756576915738</v>
      </c>
      <c r="HU246" s="11">
        <v>2201.9819192458731</v>
      </c>
      <c r="HV246" s="11">
        <v>2194.3685935549929</v>
      </c>
      <c r="HW246" s="11">
        <v>2172.8699584170031</v>
      </c>
      <c r="HX246" s="11">
        <v>2144.554124630085</v>
      </c>
      <c r="HY246" s="11">
        <v>2099.264909158564</v>
      </c>
      <c r="HZ246" s="11">
        <v>1940.1332265053759</v>
      </c>
      <c r="IA246" s="11">
        <v>1790.5626414356113</v>
      </c>
      <c r="IB246" s="11">
        <v>1738.5864741470193</v>
      </c>
      <c r="IC246" s="11">
        <v>1683.4173089869171</v>
      </c>
      <c r="ID246" s="11">
        <v>1633.9290392854177</v>
      </c>
      <c r="IE246" s="11">
        <v>1576.8711010211132</v>
      </c>
      <c r="IF246" s="11">
        <v>1448.2520492548435</v>
      </c>
      <c r="IG246" s="11">
        <v>1417.2316595676066</v>
      </c>
      <c r="IH246" s="11">
        <v>1373.2255015013611</v>
      </c>
      <c r="II246" s="11">
        <v>1335.3664124719508</v>
      </c>
      <c r="IJ246" s="11">
        <v>1284.0546001517746</v>
      </c>
      <c r="IK246" s="11">
        <v>1246.3974222486511</v>
      </c>
      <c r="IL246" s="11">
        <v>1205.2766411346761</v>
      </c>
      <c r="IM246" s="11">
        <v>1143.6678246767349</v>
      </c>
      <c r="IN246" s="11">
        <v>1010.302652939889</v>
      </c>
      <c r="IO246" s="11">
        <v>980.90501860354607</v>
      </c>
      <c r="IP246" s="11">
        <v>979.54608207498836</v>
      </c>
      <c r="IQ246" s="11">
        <v>923.86636383588916</v>
      </c>
      <c r="IR246" s="11">
        <v>854.80093438905055</v>
      </c>
      <c r="IS246" s="11">
        <v>814.62283444812465</v>
      </c>
      <c r="IT246" s="11">
        <v>791.38115707426391</v>
      </c>
      <c r="IU246" s="11">
        <v>773.78068957431356</v>
      </c>
      <c r="IV246" s="11">
        <v>767.68662378020167</v>
      </c>
      <c r="IW246" s="11">
        <v>757.0790042044174</v>
      </c>
      <c r="IX246" s="11">
        <v>736.13981112309557</v>
      </c>
      <c r="IY246" s="11">
        <v>695.96269788126062</v>
      </c>
      <c r="IZ246" s="11">
        <v>646.98383467936526</v>
      </c>
      <c r="JA246" s="11">
        <v>557.55430924440884</v>
      </c>
      <c r="JB246" s="11">
        <v>455.60914108264222</v>
      </c>
      <c r="JC246" s="11">
        <v>390.53845507347575</v>
      </c>
      <c r="JD246" s="11">
        <v>386.91536320608594</v>
      </c>
      <c r="JE246" s="11">
        <v>382.94047693768454</v>
      </c>
      <c r="JF246" s="11">
        <v>382.28176583816997</v>
      </c>
      <c r="JG246" s="11">
        <v>338.26916329980168</v>
      </c>
      <c r="JH246" s="11">
        <v>325.66560246837571</v>
      </c>
      <c r="JI246" s="11">
        <v>307.08117779933951</v>
      </c>
      <c r="JJ246" s="11">
        <v>303.28552560117595</v>
      </c>
      <c r="JK246" s="11">
        <v>222.64171769135905</v>
      </c>
      <c r="JL246" s="11">
        <v>217.9331952565384</v>
      </c>
      <c r="JM246" s="11">
        <v>195.78354380613351</v>
      </c>
      <c r="JN246" s="11">
        <v>9.056577709998237E-11</v>
      </c>
      <c r="JO246" s="11">
        <v>27.970414807653299</v>
      </c>
      <c r="JP246" s="11">
        <v>178.7110836411965</v>
      </c>
      <c r="JQ246" s="11">
        <v>218.78565131350027</v>
      </c>
      <c r="JR246" s="11">
        <v>242.23144050065972</v>
      </c>
      <c r="JS246" s="11">
        <v>202.39439165422721</v>
      </c>
      <c r="JT246" s="11">
        <v>289.63806957700911</v>
      </c>
      <c r="JU246" s="11">
        <v>346.95447618045239</v>
      </c>
      <c r="JV246" s="11">
        <v>322.20066914629422</v>
      </c>
      <c r="JW246" s="11">
        <v>276.13501826081176</v>
      </c>
      <c r="JX246" s="11">
        <v>290.79023007105462</v>
      </c>
      <c r="JY246" s="11">
        <v>294.24095836576078</v>
      </c>
      <c r="JZ246" s="11">
        <v>292.78228852743359</v>
      </c>
      <c r="KA246" s="11">
        <v>296.2158562298211</v>
      </c>
      <c r="KB246" s="11">
        <v>300.77052705308176</v>
      </c>
      <c r="KC246" s="11">
        <v>299.59047826920306</v>
      </c>
      <c r="KD246" s="11">
        <v>291.46162222694613</v>
      </c>
      <c r="KE246" s="11">
        <v>281.88229221670827</v>
      </c>
      <c r="KF246" s="11">
        <v>281.4103140357193</v>
      </c>
      <c r="KG246" s="11">
        <v>272.22262208490758</v>
      </c>
      <c r="KH246" s="11">
        <v>276.83887891359763</v>
      </c>
      <c r="KI246" s="11">
        <v>266.088871398778</v>
      </c>
      <c r="KJ246" s="11">
        <v>277.08506420752053</v>
      </c>
      <c r="KK246" s="11">
        <v>276.86334861580269</v>
      </c>
      <c r="KL246" s="23"/>
      <c r="KM246" s="11">
        <f>SMALL(Tabela2[[#This Row],[1]:[285]],1)</f>
        <v>9.056577709998237E-11</v>
      </c>
      <c r="KN246" s="11">
        <f>MATCH(Tabela2[[#This Row],[1° menor]],Tabela2[[#This Row],[1]:[285]],0)</f>
        <v>261</v>
      </c>
      <c r="KO24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0.87500003843510421</v>
      </c>
      <c r="KP246" s="11">
        <f>VLOOKUP(Tabela2[[#This Row],[Shape]],shape!A:D,4,0)+VLOOKUP(Tabela2[[#This Row],[Shape]]+1,shape!A:E,5,0)*Tabela2[[#This Row],[% avanc]]</f>
        <v>8163.8901245939669</v>
      </c>
      <c r="KQ246" s="15">
        <f>Tabela2[[#This Row],[8686,881807]]/Tabela2[[#Headers],[8686,881807]]</f>
        <v>0.93979523446668756</v>
      </c>
      <c r="KR246" s="11">
        <f>Tabela2[[#This Row],[8686,881807]]-KP245</f>
        <v>291.08254667213623</v>
      </c>
      <c r="KS246" s="11">
        <f>(Tabela2[[#This Row],[hora bus]]-H245)*86400</f>
        <v>44.000000227242708</v>
      </c>
      <c r="KT246" s="11">
        <f>Tabela2[[#This Row],[desloc]]/Tabela2[[#This Row],[seconds]]</f>
        <v>6.6155123902002106</v>
      </c>
      <c r="KU246" s="11">
        <f>Tabela2[[#This Row],[spd m/s]]*3.6</f>
        <v>23.815844604720759</v>
      </c>
      <c r="KV246" s="23"/>
      <c r="KW246" s="22">
        <f t="shared" si="54"/>
        <v>0</v>
      </c>
      <c r="KX246" s="23">
        <f t="shared" si="55"/>
        <v>0</v>
      </c>
      <c r="KY246" s="23">
        <f t="shared" si="56"/>
        <v>0</v>
      </c>
      <c r="KZ246" s="23">
        <f t="shared" si="57"/>
        <v>0</v>
      </c>
      <c r="LA246" s="23">
        <f t="shared" si="58"/>
        <v>0</v>
      </c>
      <c r="LB246" s="23">
        <f t="shared" si="59"/>
        <v>0</v>
      </c>
      <c r="LC246" s="23">
        <f t="shared" si="60"/>
        <v>0</v>
      </c>
      <c r="LD246" s="23">
        <f t="shared" si="61"/>
        <v>0</v>
      </c>
      <c r="LE246" s="23">
        <f t="shared" si="62"/>
        <v>8163.8901245939669</v>
      </c>
      <c r="LF246" s="22">
        <f t="shared" si="71"/>
        <v>0</v>
      </c>
      <c r="LG246" s="23">
        <f t="shared" si="63"/>
        <v>0</v>
      </c>
      <c r="LH246" s="23">
        <f t="shared" si="64"/>
        <v>0</v>
      </c>
      <c r="LI246" s="23">
        <f t="shared" si="65"/>
        <v>8163.8901245939669</v>
      </c>
      <c r="LJ246" s="23">
        <f t="shared" si="66"/>
        <v>8581.6037309236508</v>
      </c>
      <c r="LK246" s="23">
        <f t="shared" si="67"/>
        <v>0</v>
      </c>
      <c r="LL246" s="23">
        <f t="shared" si="68"/>
        <v>3</v>
      </c>
      <c r="LM246" s="23">
        <f t="shared" si="69"/>
        <v>0</v>
      </c>
      <c r="LN246" s="23">
        <f t="shared" si="70"/>
        <v>0</v>
      </c>
    </row>
    <row r="247" spans="1:326" x14ac:dyDescent="0.25">
      <c r="A247" s="22">
        <v>351</v>
      </c>
      <c r="B247" s="22">
        <v>1</v>
      </c>
      <c r="C247" s="23" t="s">
        <v>1664</v>
      </c>
      <c r="D247" s="22">
        <v>332</v>
      </c>
      <c r="E247" s="24">
        <v>0.99791666666666667</v>
      </c>
      <c r="F247" s="23" t="s">
        <v>721</v>
      </c>
      <c r="G247" s="23" t="b">
        <v>1</v>
      </c>
      <c r="H247" s="25">
        <v>43538.998090277775</v>
      </c>
      <c r="I247" s="26" t="s">
        <v>390</v>
      </c>
      <c r="J247" s="23" t="s">
        <v>391</v>
      </c>
      <c r="K247" s="11">
        <f>IF(AND(Tabela2[[#This Row],[hora bus]]=H246,Tabela2[[#This Row],[lat bus]]=I246,Tabela2[[#This Row],[lon bus]]=J246),1,0)</f>
        <v>0</v>
      </c>
      <c r="L247" s="23"/>
      <c r="M247" s="11">
        <v>537</v>
      </c>
      <c r="N247" s="11">
        <v>12342.303863390021</v>
      </c>
      <c r="O247" s="11">
        <v>12334.205638635962</v>
      </c>
      <c r="P247" s="11">
        <v>12323.288122454518</v>
      </c>
      <c r="Q247" s="11">
        <v>12263.869217241836</v>
      </c>
      <c r="R247" s="11">
        <v>12182.714266579402</v>
      </c>
      <c r="S247" s="11">
        <v>12168.554960698526</v>
      </c>
      <c r="T247" s="11">
        <v>12149.608961365428</v>
      </c>
      <c r="U247" s="11">
        <v>12137.436197697461</v>
      </c>
      <c r="V247" s="11">
        <v>12119.753776563615</v>
      </c>
      <c r="W247" s="11">
        <v>12105.836815736046</v>
      </c>
      <c r="X247" s="11">
        <v>12093.135722199257</v>
      </c>
      <c r="Y247" s="11">
        <v>12066.282663657285</v>
      </c>
      <c r="Z247" s="11">
        <v>12047.497215024649</v>
      </c>
      <c r="AA247" s="11">
        <v>12022.44118892874</v>
      </c>
      <c r="AB247" s="11">
        <v>12010.628172846635</v>
      </c>
      <c r="AC247" s="11">
        <v>11993.821982633513</v>
      </c>
      <c r="AD247" s="11">
        <v>11969.673483586477</v>
      </c>
      <c r="AE247" s="11">
        <v>11961.050381555471</v>
      </c>
      <c r="AF247" s="11">
        <v>11900.516768162564</v>
      </c>
      <c r="AG247" s="11">
        <v>11880.574365584147</v>
      </c>
      <c r="AH247" s="11">
        <v>11858.541815327768</v>
      </c>
      <c r="AI247" s="11">
        <v>11839.142956424339</v>
      </c>
      <c r="AJ247" s="11">
        <v>11821.355150785204</v>
      </c>
      <c r="AK247" s="11">
        <v>11808.874241580095</v>
      </c>
      <c r="AL247" s="11">
        <v>11785.713284412592</v>
      </c>
      <c r="AM247" s="11">
        <v>11777.781849562016</v>
      </c>
      <c r="AN247" s="11">
        <v>11768.437750337083</v>
      </c>
      <c r="AO247" s="11">
        <v>11765.473243910712</v>
      </c>
      <c r="AP247" s="11">
        <v>11770.665660653322</v>
      </c>
      <c r="AQ247" s="11">
        <v>11781.876213312362</v>
      </c>
      <c r="AR247" s="11">
        <v>11785.204224831296</v>
      </c>
      <c r="AS247" s="11">
        <v>11786.564713959822</v>
      </c>
      <c r="AT247" s="11">
        <v>11800.648255587865</v>
      </c>
      <c r="AU247" s="11">
        <v>11809.633560949091</v>
      </c>
      <c r="AV247" s="11">
        <v>11808.265276293165</v>
      </c>
      <c r="AW247" s="11">
        <v>11816.443389203983</v>
      </c>
      <c r="AX247" s="11">
        <v>11827.412547945079</v>
      </c>
      <c r="AY247" s="11">
        <v>11827.7967301505</v>
      </c>
      <c r="AZ247" s="11">
        <v>11818.877907833623</v>
      </c>
      <c r="BA247" s="11">
        <v>11801.966446727245</v>
      </c>
      <c r="BB247" s="11">
        <v>11765.352039610634</v>
      </c>
      <c r="BC247" s="11">
        <v>11699.645971565627</v>
      </c>
      <c r="BD247" s="11">
        <v>11637.928531998024</v>
      </c>
      <c r="BE247" s="11">
        <v>11624.02225882108</v>
      </c>
      <c r="BF247" s="11">
        <v>11608.422653484822</v>
      </c>
      <c r="BG247" s="11">
        <v>11582.715381289923</v>
      </c>
      <c r="BH247" s="11">
        <v>11579.225133972186</v>
      </c>
      <c r="BI247" s="11">
        <v>11569.411256404899</v>
      </c>
      <c r="BJ247" s="11">
        <v>11550.829818745604</v>
      </c>
      <c r="BK247" s="11">
        <v>11489.6037809999</v>
      </c>
      <c r="BL247" s="11">
        <v>11290.50796974992</v>
      </c>
      <c r="BM247" s="11">
        <v>11200.858730018421</v>
      </c>
      <c r="BN247" s="11">
        <v>11197.299495873589</v>
      </c>
      <c r="BO247" s="11">
        <v>11106.234776955826</v>
      </c>
      <c r="BP247" s="11">
        <v>11113.897200517016</v>
      </c>
      <c r="BQ247" s="11">
        <v>11036.701555211082</v>
      </c>
      <c r="BR247" s="11">
        <v>10970.755717450769</v>
      </c>
      <c r="BS247" s="11">
        <v>10951.985482494818</v>
      </c>
      <c r="BT247" s="11">
        <v>10907.768005184247</v>
      </c>
      <c r="BU247" s="11">
        <v>10864.556987243526</v>
      </c>
      <c r="BV247" s="11">
        <v>10889.116692493064</v>
      </c>
      <c r="BW247" s="11">
        <v>10742.076309648515</v>
      </c>
      <c r="BX247" s="11">
        <v>10634.681922730484</v>
      </c>
      <c r="BY247" s="11">
        <v>10495.755366689556</v>
      </c>
      <c r="BZ247" s="11">
        <v>10465.440704976705</v>
      </c>
      <c r="CA247" s="11">
        <v>10422.923716976835</v>
      </c>
      <c r="CB247" s="11">
        <v>10360.437930775501</v>
      </c>
      <c r="CC247" s="11">
        <v>10240.772164371483</v>
      </c>
      <c r="CD247" s="11">
        <v>10148.52422846907</v>
      </c>
      <c r="CE247" s="11">
        <v>10059.110145431647</v>
      </c>
      <c r="CF247" s="11">
        <v>9980.6920954498291</v>
      </c>
      <c r="CG247" s="11">
        <v>9795.0543615328352</v>
      </c>
      <c r="CH247" s="11">
        <v>9726.0016047958416</v>
      </c>
      <c r="CI247" s="11">
        <v>9543.1094874921673</v>
      </c>
      <c r="CJ247" s="11">
        <v>9477.6233749274252</v>
      </c>
      <c r="CK247" s="11">
        <v>9392.4877645292163</v>
      </c>
      <c r="CL247" s="11">
        <v>9367.8052114215934</v>
      </c>
      <c r="CM247" s="11">
        <v>9322.3205617967687</v>
      </c>
      <c r="CN247" s="11">
        <v>9267.2912845600931</v>
      </c>
      <c r="CO247" s="11">
        <v>9189.8398612648489</v>
      </c>
      <c r="CP247" s="11">
        <v>9141.5860373946616</v>
      </c>
      <c r="CQ247" s="11">
        <v>8955.6447370473834</v>
      </c>
      <c r="CR247" s="11">
        <v>8793.408542382238</v>
      </c>
      <c r="CS247" s="11">
        <v>8729.3068891613784</v>
      </c>
      <c r="CT247" s="11">
        <v>8704.538207022284</v>
      </c>
      <c r="CU247" s="11">
        <v>8665.4076540602109</v>
      </c>
      <c r="CV247" s="11">
        <v>8572.7138911136281</v>
      </c>
      <c r="CW247" s="11">
        <v>8454.7704789439886</v>
      </c>
      <c r="CX247" s="11">
        <v>8401.6146919621988</v>
      </c>
      <c r="CY247" s="11">
        <v>8349.1721379596329</v>
      </c>
      <c r="CZ247" s="11">
        <v>8300.4289651750969</v>
      </c>
      <c r="DA247" s="11">
        <v>8248.9417319930362</v>
      </c>
      <c r="DB247" s="11">
        <v>8191.2158733604629</v>
      </c>
      <c r="DC247" s="11">
        <v>8094.8928279413149</v>
      </c>
      <c r="DD247" s="11">
        <v>8082.0888041543576</v>
      </c>
      <c r="DE247" s="11">
        <v>8050.2966318728422</v>
      </c>
      <c r="DF247" s="11">
        <v>8034.813391103602</v>
      </c>
      <c r="DG247" s="11">
        <v>7979.3388354696672</v>
      </c>
      <c r="DH247" s="11">
        <v>7931.2287696808871</v>
      </c>
      <c r="DI247" s="11">
        <v>7874.6428172617716</v>
      </c>
      <c r="DJ247" s="11">
        <v>7808.1115044732451</v>
      </c>
      <c r="DK247" s="11">
        <v>7556.3331977325961</v>
      </c>
      <c r="DL247" s="11">
        <v>7561.5125796116381</v>
      </c>
      <c r="DM247" s="11">
        <v>7527.5857644659482</v>
      </c>
      <c r="DN247" s="11">
        <v>7470.9579400917746</v>
      </c>
      <c r="DO247" s="11">
        <v>7460.8617469867049</v>
      </c>
      <c r="DP247" s="11">
        <v>7404.402966901549</v>
      </c>
      <c r="DQ247" s="11">
        <v>7412.1647430930288</v>
      </c>
      <c r="DR247" s="11">
        <v>7406.3627977624419</v>
      </c>
      <c r="DS247" s="11">
        <v>7397.5048337820408</v>
      </c>
      <c r="DT247" s="11">
        <v>7381.3304020621254</v>
      </c>
      <c r="DU247" s="11">
        <v>7370.1392130600534</v>
      </c>
      <c r="DV247" s="11">
        <v>7357.7123902889562</v>
      </c>
      <c r="DW247" s="11">
        <v>7349.1602029587366</v>
      </c>
      <c r="DX247" s="11">
        <v>7207.6676487799841</v>
      </c>
      <c r="DY247" s="11">
        <v>7208.8617789413556</v>
      </c>
      <c r="DZ247" s="11">
        <v>7173.4243301540491</v>
      </c>
      <c r="EA247" s="11">
        <v>7063.1765994126226</v>
      </c>
      <c r="EB247" s="11">
        <v>7056.2825479531348</v>
      </c>
      <c r="EC247" s="11">
        <v>6891.5702747300475</v>
      </c>
      <c r="ED247" s="11">
        <v>6839.2038028159686</v>
      </c>
      <c r="EE247" s="11">
        <v>6608.3098937708819</v>
      </c>
      <c r="EF247" s="11">
        <v>6424.6808458311289</v>
      </c>
      <c r="EG247" s="11">
        <v>6269.0976026862691</v>
      </c>
      <c r="EH247" s="11">
        <v>6150.8291703969589</v>
      </c>
      <c r="EI247" s="11">
        <v>6090.026177046896</v>
      </c>
      <c r="EJ247" s="11">
        <v>6038.6283517141137</v>
      </c>
      <c r="EK247" s="11">
        <v>5956.9544176938343</v>
      </c>
      <c r="EL247" s="11">
        <v>5944.9225621512442</v>
      </c>
      <c r="EM247" s="11">
        <v>5858.0912995489571</v>
      </c>
      <c r="EN247" s="11">
        <v>5771.2486568274389</v>
      </c>
      <c r="EO247" s="11">
        <v>5733.3315274418292</v>
      </c>
      <c r="EP247" s="11">
        <v>5613.1654514746242</v>
      </c>
      <c r="EQ247" s="11">
        <v>5564.0809164049897</v>
      </c>
      <c r="ER247" s="11">
        <v>5454.5310169550839</v>
      </c>
      <c r="ES247" s="11">
        <v>5416.0905520065171</v>
      </c>
      <c r="ET247" s="11">
        <v>5356.9375942668148</v>
      </c>
      <c r="EU247" s="11">
        <v>5311.4365743350545</v>
      </c>
      <c r="EV247" s="11">
        <v>5258.8475496659157</v>
      </c>
      <c r="EW247" s="11">
        <v>5055.8760339596829</v>
      </c>
      <c r="EX247" s="11">
        <v>5022.0910751258307</v>
      </c>
      <c r="EY247" s="11">
        <v>4890.2970628884732</v>
      </c>
      <c r="EZ247" s="11">
        <v>4779.6852394204634</v>
      </c>
      <c r="FA247" s="11">
        <v>4734.6743716794381</v>
      </c>
      <c r="FB247" s="11">
        <v>4707.128897986031</v>
      </c>
      <c r="FC247" s="11">
        <v>4662.8579735791036</v>
      </c>
      <c r="FD247" s="11">
        <v>4558.2282975898879</v>
      </c>
      <c r="FE247" s="11">
        <v>4417.928973878852</v>
      </c>
      <c r="FF247" s="11">
        <v>4415.1822891222182</v>
      </c>
      <c r="FG247" s="11">
        <v>4379.212931341277</v>
      </c>
      <c r="FH247" s="11">
        <v>4310.6209517501302</v>
      </c>
      <c r="FI247" s="11">
        <v>4282.4220366255186</v>
      </c>
      <c r="FJ247" s="11">
        <v>4278.721080849089</v>
      </c>
      <c r="FK247" s="11">
        <v>4274.919690720948</v>
      </c>
      <c r="FL247" s="11">
        <v>4274.0891259096006</v>
      </c>
      <c r="FM247" s="11">
        <v>4262.7210657363403</v>
      </c>
      <c r="FN247" s="11">
        <v>4275.7088717133356</v>
      </c>
      <c r="FO247" s="11">
        <v>4274.1688427884728</v>
      </c>
      <c r="FP247" s="11">
        <v>4271.4462600047409</v>
      </c>
      <c r="FQ247" s="11">
        <v>4275.3119772434211</v>
      </c>
      <c r="FR247" s="11">
        <v>4253.6141967076401</v>
      </c>
      <c r="FS247" s="11">
        <v>4222.2107681333282</v>
      </c>
      <c r="FT247" s="11">
        <v>4162.6611574288036</v>
      </c>
      <c r="FU247" s="11">
        <v>4062.6515499366769</v>
      </c>
      <c r="FV247" s="11">
        <v>4031.1527019770001</v>
      </c>
      <c r="FW247" s="11">
        <v>4003.182738390547</v>
      </c>
      <c r="FX247" s="11">
        <v>3973.7366881118633</v>
      </c>
      <c r="FY247" s="11">
        <v>3950.8068141298231</v>
      </c>
      <c r="FZ247" s="11">
        <v>3922.2192389116899</v>
      </c>
      <c r="GA247" s="11">
        <v>3903.769773856086</v>
      </c>
      <c r="GB247" s="11">
        <v>3879.6600223333976</v>
      </c>
      <c r="GC247" s="11">
        <v>3858.676964659689</v>
      </c>
      <c r="GD247" s="11">
        <v>3847.9727502677879</v>
      </c>
      <c r="GE247" s="11">
        <v>3838.5511373373265</v>
      </c>
      <c r="GF247" s="11">
        <v>3833.4175207132139</v>
      </c>
      <c r="GG247" s="11">
        <v>3823.4000688090714</v>
      </c>
      <c r="GH247" s="11">
        <v>3818.5735233410769</v>
      </c>
      <c r="GI247" s="11">
        <v>3801.4180471212703</v>
      </c>
      <c r="GJ247" s="11">
        <v>3778.8034859317759</v>
      </c>
      <c r="GK247" s="11">
        <v>3752.2096600785389</v>
      </c>
      <c r="GL247" s="11">
        <v>3750.8898958988348</v>
      </c>
      <c r="GM247" s="11">
        <v>3718.8588097046018</v>
      </c>
      <c r="GN247" s="11">
        <v>3696.6928182139377</v>
      </c>
      <c r="GO247" s="11">
        <v>3663.3702977333614</v>
      </c>
      <c r="GP247" s="11">
        <v>3578.7470014128476</v>
      </c>
      <c r="GQ247" s="11">
        <v>3441.7600115672312</v>
      </c>
      <c r="GR247" s="11">
        <v>3289.6513585209</v>
      </c>
      <c r="GS247" s="11">
        <v>3231.2400367701316</v>
      </c>
      <c r="GT247" s="11">
        <v>3215.0274068367899</v>
      </c>
      <c r="GU247" s="11">
        <v>3194.3557186967578</v>
      </c>
      <c r="GV247" s="11">
        <v>3177.0884577693105</v>
      </c>
      <c r="GW247" s="11">
        <v>3162.4147852748065</v>
      </c>
      <c r="GX247" s="11">
        <v>3152.2791702882987</v>
      </c>
      <c r="GY247" s="11">
        <v>3081.5393827932089</v>
      </c>
      <c r="GZ247" s="11">
        <v>3142.6253814377183</v>
      </c>
      <c r="HA247" s="11">
        <v>3144.7998748347109</v>
      </c>
      <c r="HB247" s="11">
        <v>3140.6342798144165</v>
      </c>
      <c r="HC247" s="11">
        <v>3137.702950274127</v>
      </c>
      <c r="HD247" s="11">
        <v>3136.5531138161591</v>
      </c>
      <c r="HE247" s="11">
        <v>3116.2752567297889</v>
      </c>
      <c r="HF247" s="11">
        <v>3003.8917767720309</v>
      </c>
      <c r="HG247" s="11">
        <v>2926.6568199600292</v>
      </c>
      <c r="HH247" s="11">
        <v>2848.750629393518</v>
      </c>
      <c r="HI247" s="11">
        <v>2812.9432748754775</v>
      </c>
      <c r="HJ247" s="11">
        <v>2787.0183502296272</v>
      </c>
      <c r="HK247" s="11">
        <v>2749.2503338010829</v>
      </c>
      <c r="HL247" s="11">
        <v>2721.7056127262586</v>
      </c>
      <c r="HM247" s="11">
        <v>2668.1011091466462</v>
      </c>
      <c r="HN247" s="11">
        <v>2609.7556918534115</v>
      </c>
      <c r="HO247" s="11">
        <v>2571.5037202225067</v>
      </c>
      <c r="HP247" s="11">
        <v>2587.9339854286081</v>
      </c>
      <c r="HQ247" s="11">
        <v>2577.8712889290628</v>
      </c>
      <c r="HR247" s="11">
        <v>2489.1749185653784</v>
      </c>
      <c r="HS247" s="11">
        <v>2501.9087725440218</v>
      </c>
      <c r="HT247" s="11">
        <v>2509.2951111117868</v>
      </c>
      <c r="HU247" s="11">
        <v>2469.8385969020928</v>
      </c>
      <c r="HV247" s="11">
        <v>2460.3460931949608</v>
      </c>
      <c r="HW247" s="11">
        <v>2437.653421249739</v>
      </c>
      <c r="HX247" s="11">
        <v>2408.3600666426241</v>
      </c>
      <c r="HY247" s="11">
        <v>2362.0916595050985</v>
      </c>
      <c r="HZ247" s="11">
        <v>2201.3226366335634</v>
      </c>
      <c r="IA247" s="11">
        <v>2049.1250279696851</v>
      </c>
      <c r="IB247" s="11">
        <v>1995.1073387505919</v>
      </c>
      <c r="IC247" s="11">
        <v>1938.7693867325745</v>
      </c>
      <c r="ID247" s="11">
        <v>1888.0346574663251</v>
      </c>
      <c r="IE247" s="11">
        <v>1829.6916466790135</v>
      </c>
      <c r="IF247" s="11">
        <v>1698.7117606168174</v>
      </c>
      <c r="IG247" s="11">
        <v>1665.6827946689091</v>
      </c>
      <c r="IH247" s="11">
        <v>1621.1314877367388</v>
      </c>
      <c r="II247" s="11">
        <v>1582.9727781473266</v>
      </c>
      <c r="IJ247" s="11">
        <v>1531.8762088677236</v>
      </c>
      <c r="IK247" s="11">
        <v>1495.1468138273656</v>
      </c>
      <c r="IL247" s="11">
        <v>1455.2381325877166</v>
      </c>
      <c r="IM247" s="11">
        <v>1395.2683862810816</v>
      </c>
      <c r="IN247" s="11">
        <v>1265.3479474450228</v>
      </c>
      <c r="IO247" s="11">
        <v>1238.6976216585263</v>
      </c>
      <c r="IP247" s="11">
        <v>1237.7233510988215</v>
      </c>
      <c r="IQ247" s="11">
        <v>1182.4835209625403</v>
      </c>
      <c r="IR247" s="11">
        <v>1114.1411388570293</v>
      </c>
      <c r="IS247" s="11">
        <v>1074.5196596747724</v>
      </c>
      <c r="IT247" s="11">
        <v>1051.7725934632788</v>
      </c>
      <c r="IU247" s="11">
        <v>1034.5571981081412</v>
      </c>
      <c r="IV247" s="11">
        <v>1028.6691469743819</v>
      </c>
      <c r="IW247" s="11">
        <v>1018.2529577836963</v>
      </c>
      <c r="IX247" s="11">
        <v>997.79415113021878</v>
      </c>
      <c r="IY247" s="11">
        <v>958.72040865510178</v>
      </c>
      <c r="IZ247" s="11">
        <v>911.43452669088208</v>
      </c>
      <c r="JA247" s="11">
        <v>824.96594236311216</v>
      </c>
      <c r="JB247" s="11">
        <v>728.12894844644734</v>
      </c>
      <c r="JC247" s="11">
        <v>668.64925105957025</v>
      </c>
      <c r="JD247" s="11">
        <v>668.05742780073058</v>
      </c>
      <c r="JE247" s="11">
        <v>664.88004126114504</v>
      </c>
      <c r="JF247" s="11">
        <v>664.60635577548533</v>
      </c>
      <c r="JG247" s="11">
        <v>616.51725881397783</v>
      </c>
      <c r="JH247" s="11">
        <v>600.53162368532321</v>
      </c>
      <c r="JI247" s="11">
        <v>583.06661812619291</v>
      </c>
      <c r="JJ247" s="11">
        <v>579.65701029845798</v>
      </c>
      <c r="JK247" s="11">
        <v>500.57181465513833</v>
      </c>
      <c r="JL247" s="11">
        <v>497.38830049695815</v>
      </c>
      <c r="JM247" s="11">
        <v>475.41794665826336</v>
      </c>
      <c r="JN247" s="11">
        <v>253.49461027481442</v>
      </c>
      <c r="JO247" s="11">
        <v>109.37941623690091</v>
      </c>
      <c r="JP247" s="11">
        <v>76.611200483497115</v>
      </c>
      <c r="JQ247" s="11">
        <v>21.900763704858107</v>
      </c>
      <c r="JR247" s="11">
        <v>6.1319838096096646E-12</v>
      </c>
      <c r="JS247" s="11">
        <v>43.261105681860087</v>
      </c>
      <c r="JT247" s="11">
        <v>219.73447398453823</v>
      </c>
      <c r="JU247" s="11">
        <v>300.99165087717643</v>
      </c>
      <c r="JV247" s="11">
        <v>286.37553313103001</v>
      </c>
      <c r="JW247" s="11">
        <v>277.20310700340997</v>
      </c>
      <c r="JX247" s="11">
        <v>335.40754522972298</v>
      </c>
      <c r="JY247" s="11">
        <v>356.4307860672493</v>
      </c>
      <c r="JZ247" s="11">
        <v>369.87056409270122</v>
      </c>
      <c r="KA247" s="11">
        <v>387.68996954775349</v>
      </c>
      <c r="KB247" s="11">
        <v>402.97205352061644</v>
      </c>
      <c r="KC247" s="11">
        <v>413.18519798941213</v>
      </c>
      <c r="KD247" s="11">
        <v>416.70435615658675</v>
      </c>
      <c r="KE247" s="11">
        <v>407.12080488643625</v>
      </c>
      <c r="KF247" s="11">
        <v>398.75820760728794</v>
      </c>
      <c r="KG247" s="11">
        <v>378.69832022253422</v>
      </c>
      <c r="KH247" s="11">
        <v>372.52558522025828</v>
      </c>
      <c r="KI247" s="11">
        <v>347.862684439779</v>
      </c>
      <c r="KJ247" s="11">
        <v>345.90565615790462</v>
      </c>
      <c r="KK247" s="11">
        <v>340.91585427185163</v>
      </c>
      <c r="KL247" s="23"/>
      <c r="KM247" s="11">
        <f>SMALL(Tabela2[[#This Row],[1]:[285]],1)</f>
        <v>6.1319838096096646E-12</v>
      </c>
      <c r="KN247" s="11">
        <f>MATCH(Tabela2[[#This Row],[1° menor]],Tabela2[[#This Row],[1]:[285]],0)</f>
        <v>265</v>
      </c>
      <c r="KO24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0.49999994836494693</v>
      </c>
      <c r="KP247" s="11">
        <f>VLOOKUP(Tabela2[[#This Row],[Shape]],shape!A:D,4,0)+VLOOKUP(Tabela2[[#This Row],[Shape]]+1,shape!A:E,5,0)*Tabela2[[#This Row],[% avanc]]</f>
        <v>8334.8701698715176</v>
      </c>
      <c r="KQ247" s="15">
        <f>Tabela2[[#This Row],[8686,881807]]/Tabela2[[#Headers],[8686,881807]]</f>
        <v>0.95947779134685285</v>
      </c>
      <c r="KR247" s="11">
        <f>Tabela2[[#This Row],[8686,881807]]-KP246</f>
        <v>170.98004527755074</v>
      </c>
      <c r="KS247" s="11">
        <f>(Tabela2[[#This Row],[hora bus]]-H246)*86400</f>
        <v>44.999999832361937</v>
      </c>
      <c r="KT247" s="11">
        <f>Tabela2[[#This Row],[desloc]]/Tabela2[[#This Row],[seconds]]</f>
        <v>3.7995565758778009</v>
      </c>
      <c r="KU247" s="11">
        <f>Tabela2[[#This Row],[spd m/s]]*3.6</f>
        <v>13.678403673160084</v>
      </c>
      <c r="KV247" s="23"/>
      <c r="KW247" s="22">
        <f t="shared" si="54"/>
        <v>0</v>
      </c>
      <c r="KX247" s="23">
        <f t="shared" si="55"/>
        <v>0</v>
      </c>
      <c r="KY247" s="23">
        <f t="shared" si="56"/>
        <v>0</v>
      </c>
      <c r="KZ247" s="23">
        <f t="shared" si="57"/>
        <v>0</v>
      </c>
      <c r="LA247" s="23">
        <f t="shared" si="58"/>
        <v>0</v>
      </c>
      <c r="LB247" s="23">
        <f t="shared" si="59"/>
        <v>0</v>
      </c>
      <c r="LC247" s="23">
        <f t="shared" si="60"/>
        <v>0</v>
      </c>
      <c r="LD247" s="23">
        <f t="shared" si="61"/>
        <v>0</v>
      </c>
      <c r="LE247" s="23">
        <f t="shared" si="62"/>
        <v>8334.8701698715176</v>
      </c>
      <c r="LF247" s="22">
        <f t="shared" si="71"/>
        <v>0</v>
      </c>
      <c r="LG247" s="23">
        <f t="shared" si="63"/>
        <v>0</v>
      </c>
      <c r="LH247" s="23">
        <f t="shared" si="64"/>
        <v>0</v>
      </c>
      <c r="LI247" s="23">
        <f t="shared" si="65"/>
        <v>8334.8701698715176</v>
      </c>
      <c r="LJ247" s="23">
        <f t="shared" si="66"/>
        <v>8581.6037309236508</v>
      </c>
      <c r="LK247" s="23">
        <f t="shared" si="67"/>
        <v>0</v>
      </c>
      <c r="LL247" s="23">
        <f t="shared" si="68"/>
        <v>2</v>
      </c>
      <c r="LM247" s="23">
        <f t="shared" si="69"/>
        <v>0</v>
      </c>
      <c r="LN247" s="23">
        <f t="shared" si="70"/>
        <v>0</v>
      </c>
    </row>
    <row r="248" spans="1:326" x14ac:dyDescent="0.25">
      <c r="A248" s="22">
        <v>352</v>
      </c>
      <c r="B248" s="22">
        <v>1</v>
      </c>
      <c r="C248" s="23" t="s">
        <v>1665</v>
      </c>
      <c r="D248" s="22">
        <v>332</v>
      </c>
      <c r="E248" s="24">
        <v>0.99791666666666667</v>
      </c>
      <c r="F248" s="23" t="s">
        <v>721</v>
      </c>
      <c r="G248" s="23" t="b">
        <v>1</v>
      </c>
      <c r="H248" s="25">
        <v>43538.998252314814</v>
      </c>
      <c r="I248" s="26" t="s">
        <v>178</v>
      </c>
      <c r="J248" s="23" t="s">
        <v>179</v>
      </c>
      <c r="K248" s="11">
        <f>IF(AND(Tabela2[[#This Row],[hora bus]]=H247,Tabela2[[#This Row],[lat bus]]=I247,Tabela2[[#This Row],[lon bus]]=J247),1,0)</f>
        <v>0</v>
      </c>
      <c r="L248" s="23"/>
      <c r="M248" s="11">
        <v>538</v>
      </c>
      <c r="N248" s="11">
        <v>12398.643558936616</v>
      </c>
      <c r="O248" s="11">
        <v>12390.56335188794</v>
      </c>
      <c r="P248" s="11">
        <v>12379.665475064552</v>
      </c>
      <c r="Q248" s="11">
        <v>12320.239327163265</v>
      </c>
      <c r="R248" s="11">
        <v>12238.945512127719</v>
      </c>
      <c r="S248" s="11">
        <v>12224.643611782833</v>
      </c>
      <c r="T248" s="11">
        <v>12205.666604422322</v>
      </c>
      <c r="U248" s="11">
        <v>12193.484928485461</v>
      </c>
      <c r="V248" s="11">
        <v>12175.811788409446</v>
      </c>
      <c r="W248" s="11">
        <v>12161.916762592562</v>
      </c>
      <c r="X248" s="11">
        <v>12149.242161722354</v>
      </c>
      <c r="Y248" s="11">
        <v>12122.434054285288</v>
      </c>
      <c r="Z248" s="11">
        <v>12103.702829822823</v>
      </c>
      <c r="AA248" s="11">
        <v>12078.682719175575</v>
      </c>
      <c r="AB248" s="11">
        <v>12066.883929655385</v>
      </c>
      <c r="AC248" s="11">
        <v>12050.079210830285</v>
      </c>
      <c r="AD248" s="11">
        <v>12025.900487410927</v>
      </c>
      <c r="AE248" s="11">
        <v>12017.235893254538</v>
      </c>
      <c r="AF248" s="11">
        <v>11956.533451195426</v>
      </c>
      <c r="AG248" s="11">
        <v>11936.346357934763</v>
      </c>
      <c r="AH248" s="11">
        <v>11914.172748745081</v>
      </c>
      <c r="AI248" s="11">
        <v>11894.67773588897</v>
      </c>
      <c r="AJ248" s="11">
        <v>11876.812296675447</v>
      </c>
      <c r="AK248" s="11">
        <v>11864.268971187368</v>
      </c>
      <c r="AL248" s="11">
        <v>11841.037200460647</v>
      </c>
      <c r="AM248" s="11">
        <v>11833.037890104544</v>
      </c>
      <c r="AN248" s="11">
        <v>11823.62488404388</v>
      </c>
      <c r="AO248" s="11">
        <v>11820.556448899019</v>
      </c>
      <c r="AP248" s="11">
        <v>11825.631419322674</v>
      </c>
      <c r="AQ248" s="11">
        <v>11836.755988097642</v>
      </c>
      <c r="AR248" s="11">
        <v>11840.025867308761</v>
      </c>
      <c r="AS248" s="11">
        <v>11841.291437210857</v>
      </c>
      <c r="AT248" s="11">
        <v>11855.272558965609</v>
      </c>
      <c r="AU248" s="11">
        <v>11864.199731130619</v>
      </c>
      <c r="AV248" s="11">
        <v>11862.742754740011</v>
      </c>
      <c r="AW248" s="11">
        <v>11870.75812013327</v>
      </c>
      <c r="AX248" s="11">
        <v>11881.550306147194</v>
      </c>
      <c r="AY248" s="11">
        <v>11881.776806797758</v>
      </c>
      <c r="AZ248" s="11">
        <v>11872.706180638492</v>
      </c>
      <c r="BA248" s="11">
        <v>11855.633923138941</v>
      </c>
      <c r="BB248" s="11">
        <v>11818.822270799712</v>
      </c>
      <c r="BC248" s="11">
        <v>11752.941749629656</v>
      </c>
      <c r="BD248" s="11">
        <v>11691.063877015093</v>
      </c>
      <c r="BE248" s="11">
        <v>11677.004437185889</v>
      </c>
      <c r="BF248" s="11">
        <v>11661.276892739557</v>
      </c>
      <c r="BG248" s="11">
        <v>11635.369631297879</v>
      </c>
      <c r="BH248" s="11">
        <v>11631.682659513079</v>
      </c>
      <c r="BI248" s="11">
        <v>11621.735324394816</v>
      </c>
      <c r="BJ248" s="11">
        <v>11603.006928150297</v>
      </c>
      <c r="BK248" s="11">
        <v>11541.500422088051</v>
      </c>
      <c r="BL248" s="11">
        <v>11341.549996867534</v>
      </c>
      <c r="BM248" s="11">
        <v>11250.771130908457</v>
      </c>
      <c r="BN248" s="11">
        <v>11246.597797802422</v>
      </c>
      <c r="BO248" s="11">
        <v>11155.046454116404</v>
      </c>
      <c r="BP248" s="11">
        <v>11162.300340369869</v>
      </c>
      <c r="BQ248" s="11">
        <v>11084.777433753778</v>
      </c>
      <c r="BR248" s="11">
        <v>11018.309928637873</v>
      </c>
      <c r="BS248" s="11">
        <v>10999.191402112574</v>
      </c>
      <c r="BT248" s="11">
        <v>10954.797737799385</v>
      </c>
      <c r="BU248" s="11">
        <v>10911.114042144352</v>
      </c>
      <c r="BV248" s="11">
        <v>10934.912235583213</v>
      </c>
      <c r="BW248" s="11">
        <v>10787.73346648195</v>
      </c>
      <c r="BX248" s="11">
        <v>10680.730786355627</v>
      </c>
      <c r="BY248" s="11">
        <v>10542.157586526015</v>
      </c>
      <c r="BZ248" s="11">
        <v>10512.105874843461</v>
      </c>
      <c r="CA248" s="11">
        <v>10469.637793403288</v>
      </c>
      <c r="CB248" s="11">
        <v>10407.110422807349</v>
      </c>
      <c r="CC248" s="11">
        <v>10287.336982415967</v>
      </c>
      <c r="CD248" s="11">
        <v>10194.935009510058</v>
      </c>
      <c r="CE248" s="11">
        <v>10105.328909258829</v>
      </c>
      <c r="CF248" s="11">
        <v>10026.683512331301</v>
      </c>
      <c r="CG248" s="11">
        <v>9840.6770101644979</v>
      </c>
      <c r="CH248" s="11">
        <v>9771.26657161408</v>
      </c>
      <c r="CI248" s="11">
        <v>9588.0034428512026</v>
      </c>
      <c r="CJ248" s="11">
        <v>9522.133862436669</v>
      </c>
      <c r="CK248" s="11">
        <v>9436.7736983606701</v>
      </c>
      <c r="CL248" s="11">
        <v>9411.9364608028518</v>
      </c>
      <c r="CM248" s="11">
        <v>9366.3330054278122</v>
      </c>
      <c r="CN248" s="11">
        <v>9311.1411000063927</v>
      </c>
      <c r="CO248" s="11">
        <v>9233.4931698418732</v>
      </c>
      <c r="CP248" s="11">
        <v>9185.040136459058</v>
      </c>
      <c r="CQ248" s="11">
        <v>8998.6806422946538</v>
      </c>
      <c r="CR248" s="11">
        <v>8835.8058343866887</v>
      </c>
      <c r="CS248" s="11">
        <v>8771.2807983317125</v>
      </c>
      <c r="CT248" s="11">
        <v>8746.3517367037603</v>
      </c>
      <c r="CU248" s="11">
        <v>8707.1117271091498</v>
      </c>
      <c r="CV248" s="11">
        <v>8614.1745399204374</v>
      </c>
      <c r="CW248" s="11">
        <v>8495.8204955959391</v>
      </c>
      <c r="CX248" s="11">
        <v>8442.3192556813283</v>
      </c>
      <c r="CY248" s="11">
        <v>8389.6645664745829</v>
      </c>
      <c r="CZ248" s="11">
        <v>8340.7659095309082</v>
      </c>
      <c r="DA248" s="11">
        <v>8289.1742394983921</v>
      </c>
      <c r="DB248" s="11">
        <v>8231.4061385682617</v>
      </c>
      <c r="DC248" s="11">
        <v>8135.10782659916</v>
      </c>
      <c r="DD248" s="11">
        <v>8122.3251418109294</v>
      </c>
      <c r="DE248" s="11">
        <v>8090.5381226940672</v>
      </c>
      <c r="DF248" s="11">
        <v>8075.074894693963</v>
      </c>
      <c r="DG248" s="11">
        <v>8019.6808172265592</v>
      </c>
      <c r="DH248" s="11">
        <v>7971.7753696200498</v>
      </c>
      <c r="DI248" s="11">
        <v>7915.4685246027611</v>
      </c>
      <c r="DJ248" s="11">
        <v>7848.6671021170641</v>
      </c>
      <c r="DK248" s="11">
        <v>7594.7669662710614</v>
      </c>
      <c r="DL248" s="11">
        <v>7597.6283511212559</v>
      </c>
      <c r="DM248" s="11">
        <v>7562.7102419381317</v>
      </c>
      <c r="DN248" s="11">
        <v>7505.3020548423392</v>
      </c>
      <c r="DO248" s="11">
        <v>7494.6456219898773</v>
      </c>
      <c r="DP248" s="11">
        <v>7437.6232744271565</v>
      </c>
      <c r="DQ248" s="11">
        <v>7444.9213172684786</v>
      </c>
      <c r="DR248" s="11">
        <v>7439.0040148522276</v>
      </c>
      <c r="DS248" s="11">
        <v>7430.0430016614873</v>
      </c>
      <c r="DT248" s="11">
        <v>7413.8238101153156</v>
      </c>
      <c r="DU248" s="11">
        <v>7402.6781596748579</v>
      </c>
      <c r="DV248" s="11">
        <v>7390.3488181406674</v>
      </c>
      <c r="DW248" s="11">
        <v>7381.9487592127734</v>
      </c>
      <c r="DX248" s="11">
        <v>7241.2424664433856</v>
      </c>
      <c r="DY248" s="11">
        <v>7243.2456942016606</v>
      </c>
      <c r="DZ248" s="11">
        <v>7208.0963360663263</v>
      </c>
      <c r="EA248" s="11">
        <v>7097.4428160019506</v>
      </c>
      <c r="EB248" s="11">
        <v>7089.8527569035896</v>
      </c>
      <c r="EC248" s="11">
        <v>6924.378683335206</v>
      </c>
      <c r="ED248" s="11">
        <v>6871.0800663824584</v>
      </c>
      <c r="EE248" s="11">
        <v>6639.7091157128889</v>
      </c>
      <c r="EF248" s="11">
        <v>6455.717315551472</v>
      </c>
      <c r="EG248" s="11">
        <v>6299.8103751724839</v>
      </c>
      <c r="EH248" s="11">
        <v>6181.2153242909744</v>
      </c>
      <c r="EI248" s="11">
        <v>6120.1014539162989</v>
      </c>
      <c r="EJ248" s="11">
        <v>6068.3725152814268</v>
      </c>
      <c r="EK248" s="11">
        <v>5986.6038081238385</v>
      </c>
      <c r="EL248" s="11">
        <v>5974.6725100135372</v>
      </c>
      <c r="EM248" s="11">
        <v>5887.8523835515361</v>
      </c>
      <c r="EN248" s="11">
        <v>5800.772387269546</v>
      </c>
      <c r="EO248" s="11">
        <v>5762.4221618703277</v>
      </c>
      <c r="EP248" s="11">
        <v>5641.4118456908145</v>
      </c>
      <c r="EQ248" s="11">
        <v>5591.2835917792254</v>
      </c>
      <c r="ER248" s="11">
        <v>5480.6433919167985</v>
      </c>
      <c r="ES248" s="11">
        <v>5441.1716227325178</v>
      </c>
      <c r="ET248" s="11">
        <v>5381.3003449747011</v>
      </c>
      <c r="EU248" s="11">
        <v>5335.0579977131838</v>
      </c>
      <c r="EV248" s="11">
        <v>5281.7186948386061</v>
      </c>
      <c r="EW248" s="11">
        <v>5076.9090037506858</v>
      </c>
      <c r="EX248" s="11">
        <v>5041.1785010134645</v>
      </c>
      <c r="EY248" s="11">
        <v>4907.7825472787899</v>
      </c>
      <c r="EZ248" s="11">
        <v>4794.970256575949</v>
      </c>
      <c r="FA248" s="11">
        <v>4748.3790634620846</v>
      </c>
      <c r="FB248" s="11">
        <v>4720.1232076793203</v>
      </c>
      <c r="FC248" s="11">
        <v>4675.2973542919453</v>
      </c>
      <c r="FD248" s="11">
        <v>4569.6162636817962</v>
      </c>
      <c r="FE248" s="11">
        <v>4427.5517119922069</v>
      </c>
      <c r="FF248" s="11">
        <v>4423.6124893839769</v>
      </c>
      <c r="FG248" s="11">
        <v>4387.1899978710871</v>
      </c>
      <c r="FH248" s="11">
        <v>4317.8242749383762</v>
      </c>
      <c r="FI248" s="11">
        <v>4288.7698256289323</v>
      </c>
      <c r="FJ248" s="11">
        <v>4284.5040623746845</v>
      </c>
      <c r="FK248" s="11">
        <v>4280.3298401092834</v>
      </c>
      <c r="FL248" s="11">
        <v>4279.1625097865935</v>
      </c>
      <c r="FM248" s="11">
        <v>4267.1947697017567</v>
      </c>
      <c r="FN248" s="11">
        <v>4279.4604236729429</v>
      </c>
      <c r="FO248" s="11">
        <v>4277.3489082894384</v>
      </c>
      <c r="FP248" s="11">
        <v>4274.0432437532527</v>
      </c>
      <c r="FQ248" s="11">
        <v>4277.470368473435</v>
      </c>
      <c r="FR248" s="11">
        <v>4255.1398073265173</v>
      </c>
      <c r="FS248" s="11">
        <v>4222.5745744404076</v>
      </c>
      <c r="FT248" s="11">
        <v>4161.4506269816548</v>
      </c>
      <c r="FU248" s="11">
        <v>4059.4333490286117</v>
      </c>
      <c r="FV248" s="11">
        <v>4026.6379642403372</v>
      </c>
      <c r="FW248" s="11">
        <v>3998.4618532409636</v>
      </c>
      <c r="FX248" s="11">
        <v>3968.9711294628742</v>
      </c>
      <c r="FY248" s="11">
        <v>3945.9698576538754</v>
      </c>
      <c r="FZ248" s="11">
        <v>3917.1864701051609</v>
      </c>
      <c r="GA248" s="11">
        <v>3898.4294785571524</v>
      </c>
      <c r="GB248" s="11">
        <v>3873.9067934895834</v>
      </c>
      <c r="GC248" s="11">
        <v>3852.3450747945412</v>
      </c>
      <c r="GD248" s="11">
        <v>3841.0780243083732</v>
      </c>
      <c r="GE248" s="11">
        <v>3831.2156658903468</v>
      </c>
      <c r="GF248" s="11">
        <v>3825.7453171574625</v>
      </c>
      <c r="GG248" s="11">
        <v>3815.5177003610561</v>
      </c>
      <c r="GH248" s="11">
        <v>3810.5798532661915</v>
      </c>
      <c r="GI248" s="11">
        <v>3793.3434812563928</v>
      </c>
      <c r="GJ248" s="11">
        <v>3770.7075394634358</v>
      </c>
      <c r="GK248" s="11">
        <v>3744.2872417654066</v>
      </c>
      <c r="GL248" s="11">
        <v>3743.1306755866271</v>
      </c>
      <c r="GM248" s="11">
        <v>3711.3364828766416</v>
      </c>
      <c r="GN248" s="11">
        <v>3689.4894184040245</v>
      </c>
      <c r="GO248" s="11">
        <v>3656.3148098961219</v>
      </c>
      <c r="GP248" s="11">
        <v>3571.674113365928</v>
      </c>
      <c r="GQ248" s="11">
        <v>3434.0291260646836</v>
      </c>
      <c r="GR248" s="11">
        <v>3280.4534698316274</v>
      </c>
      <c r="GS248" s="11">
        <v>3220.7724023132591</v>
      </c>
      <c r="GT248" s="11">
        <v>3204.0468020678072</v>
      </c>
      <c r="GU248" s="11">
        <v>3183.0130199788236</v>
      </c>
      <c r="GV248" s="11">
        <v>3165.2058140225554</v>
      </c>
      <c r="GW248" s="11">
        <v>3149.8983588564752</v>
      </c>
      <c r="GX248" s="11">
        <v>3139.0839544506239</v>
      </c>
      <c r="GY248" s="11">
        <v>3065.9281613089752</v>
      </c>
      <c r="GZ248" s="11">
        <v>3124.6370933787739</v>
      </c>
      <c r="HA248" s="11">
        <v>3126.2909312309966</v>
      </c>
      <c r="HB248" s="11">
        <v>3121.7029471585433</v>
      </c>
      <c r="HC248" s="11">
        <v>3118.4092581875684</v>
      </c>
      <c r="HD248" s="11">
        <v>3116.9984635976216</v>
      </c>
      <c r="HE248" s="11">
        <v>3096.1521426171457</v>
      </c>
      <c r="HF248" s="11">
        <v>2983.6530216449269</v>
      </c>
      <c r="HG248" s="11">
        <v>2907.2406532005893</v>
      </c>
      <c r="HH248" s="11">
        <v>2830.3916323108715</v>
      </c>
      <c r="HI248" s="11">
        <v>2795.4702361153309</v>
      </c>
      <c r="HJ248" s="11">
        <v>2770.0899486663307</v>
      </c>
      <c r="HK248" s="11">
        <v>2733.0365492455467</v>
      </c>
      <c r="HL248" s="11">
        <v>2706.5088359775564</v>
      </c>
      <c r="HM248" s="11">
        <v>2654.656408159356</v>
      </c>
      <c r="HN248" s="11">
        <v>2599.2843402657109</v>
      </c>
      <c r="HO248" s="11">
        <v>2564.4522209938532</v>
      </c>
      <c r="HP248" s="11">
        <v>2582.8879789171629</v>
      </c>
      <c r="HQ248" s="11">
        <v>2573.5692236987929</v>
      </c>
      <c r="HR248" s="11">
        <v>2487.5928732521093</v>
      </c>
      <c r="HS248" s="11">
        <v>2503.5259169029546</v>
      </c>
      <c r="HT248" s="11">
        <v>2512.0440487905539</v>
      </c>
      <c r="HU248" s="11">
        <v>2473.9476472007545</v>
      </c>
      <c r="HV248" s="11">
        <v>2466.1474503367995</v>
      </c>
      <c r="HW248" s="11">
        <v>2444.4716023164146</v>
      </c>
      <c r="HX248" s="11">
        <v>2415.9815222709876</v>
      </c>
      <c r="HY248" s="11">
        <v>2370.4928910500266</v>
      </c>
      <c r="HZ248" s="11">
        <v>2210.9620413137854</v>
      </c>
      <c r="IA248" s="11">
        <v>2060.6468555777133</v>
      </c>
      <c r="IB248" s="11">
        <v>2008.0311110602011</v>
      </c>
      <c r="IC248" s="11">
        <v>1952.4541602413544</v>
      </c>
      <c r="ID248" s="11">
        <v>1902.5113777883953</v>
      </c>
      <c r="IE248" s="11">
        <v>1844.9600452642489</v>
      </c>
      <c r="IF248" s="11">
        <v>1715.362817108029</v>
      </c>
      <c r="IG248" s="11">
        <v>1683.4804150029022</v>
      </c>
      <c r="IH248" s="11">
        <v>1639.2091230749775</v>
      </c>
      <c r="II248" s="11">
        <v>1601.1821401014613</v>
      </c>
      <c r="IJ248" s="11">
        <v>1549.9136975435817</v>
      </c>
      <c r="IK248" s="11">
        <v>1512.5974426149799</v>
      </c>
      <c r="IL248" s="11">
        <v>1471.9337165413813</v>
      </c>
      <c r="IM248" s="11">
        <v>1410.9213605580817</v>
      </c>
      <c r="IN248" s="11">
        <v>1278.7280835830179</v>
      </c>
      <c r="IO248" s="11">
        <v>1250.2201859909731</v>
      </c>
      <c r="IP248" s="11">
        <v>1248.9697373735928</v>
      </c>
      <c r="IQ248" s="11">
        <v>1193.3983809028432</v>
      </c>
      <c r="IR248" s="11">
        <v>1124.4867755806838</v>
      </c>
      <c r="IS248" s="11">
        <v>1084.4110712881638</v>
      </c>
      <c r="IT248" s="11">
        <v>1061.2789040448929</v>
      </c>
      <c r="IU248" s="11">
        <v>1043.7674686092612</v>
      </c>
      <c r="IV248" s="11">
        <v>1037.7187250441252</v>
      </c>
      <c r="IW248" s="11">
        <v>1027.1566541111224</v>
      </c>
      <c r="IX248" s="11">
        <v>1006.3375649854098</v>
      </c>
      <c r="IY248" s="11">
        <v>966.43213518036316</v>
      </c>
      <c r="IZ248" s="11">
        <v>917.84298329307137</v>
      </c>
      <c r="JA248" s="11">
        <v>828.97073229105536</v>
      </c>
      <c r="JB248" s="11">
        <v>727.48304725609114</v>
      </c>
      <c r="JC248" s="11">
        <v>661.44611425619451</v>
      </c>
      <c r="JD248" s="11">
        <v>655.97885084897291</v>
      </c>
      <c r="JE248" s="11">
        <v>650.37263932002577</v>
      </c>
      <c r="JF248" s="11">
        <v>647.89290253149875</v>
      </c>
      <c r="JG248" s="11">
        <v>590.4159230283251</v>
      </c>
      <c r="JH248" s="11">
        <v>567.66933837967247</v>
      </c>
      <c r="JI248" s="11">
        <v>552.26366590682414</v>
      </c>
      <c r="JJ248" s="11">
        <v>549.46744579635072</v>
      </c>
      <c r="JK248" s="11">
        <v>473.14838100996604</v>
      </c>
      <c r="JL248" s="11">
        <v>472.73977800568287</v>
      </c>
      <c r="JM248" s="11">
        <v>451.38543732827884</v>
      </c>
      <c r="JN248" s="11">
        <v>238.30528225223622</v>
      </c>
      <c r="JO248" s="11">
        <v>123.05511896425725</v>
      </c>
      <c r="JP248" s="11">
        <v>120.94759419224515</v>
      </c>
      <c r="JQ248" s="11">
        <v>92.857269202680897</v>
      </c>
      <c r="JR248" s="11">
        <v>44.173364920703001</v>
      </c>
      <c r="JS248" s="11">
        <v>3.8241410038608592E-11</v>
      </c>
      <c r="JT248" s="11">
        <v>132.34313426255198</v>
      </c>
      <c r="JU248" s="11">
        <v>213.64931434599833</v>
      </c>
      <c r="JV248" s="11">
        <v>199.31363134602981</v>
      </c>
      <c r="JW248" s="11">
        <v>192.44172801753498</v>
      </c>
      <c r="JX248" s="11">
        <v>253.54663388520171</v>
      </c>
      <c r="JY248" s="11">
        <v>276.0381255771033</v>
      </c>
      <c r="JZ248" s="11">
        <v>290.81273679695727</v>
      </c>
      <c r="KA248" s="11">
        <v>309.99189434660099</v>
      </c>
      <c r="KB248" s="11">
        <v>326.33582495678121</v>
      </c>
      <c r="KC248" s="11">
        <v>337.69495051101859</v>
      </c>
      <c r="KD248" s="11">
        <v>343.12963182282158</v>
      </c>
      <c r="KE248" s="11">
        <v>334.27340277452123</v>
      </c>
      <c r="KF248" s="11">
        <v>325.09277653581506</v>
      </c>
      <c r="KG248" s="11">
        <v>303.94028547664914</v>
      </c>
      <c r="KH248" s="11">
        <v>296.70274321193375</v>
      </c>
      <c r="KI248" s="11">
        <v>270.7142362492869</v>
      </c>
      <c r="KJ248" s="11">
        <v>267.53365863826741</v>
      </c>
      <c r="KK248" s="11">
        <v>262.10762575768985</v>
      </c>
      <c r="KL248" s="23"/>
      <c r="KM248" s="11">
        <f>SMALL(Tabela2[[#This Row],[1]:[285]],1)</f>
        <v>3.8241410038608592E-11</v>
      </c>
      <c r="KN248" s="11">
        <f>MATCH(Tabela2[[#This Row],[1° menor]],Tabela2[[#This Row],[1]:[285]],0)</f>
        <v>266</v>
      </c>
      <c r="KO24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0.24999992302215757</v>
      </c>
      <c r="KP248" s="11">
        <f>VLOOKUP(Tabela2[[#This Row],[Shape]],shape!A:D,4,0)+VLOOKUP(Tabela2[[#This Row],[Shape]]+1,shape!A:E,5,0)*Tabela2[[#This Row],[% avanc]]</f>
        <v>8378.5877131616053</v>
      </c>
      <c r="KQ248" s="15">
        <f>Tabela2[[#This Row],[8686,881807]]/Tabela2[[#Headers],[8686,881807]]</f>
        <v>0.96451038465954875</v>
      </c>
      <c r="KR248" s="11">
        <f>Tabela2[[#This Row],[8686,881807]]-KP247</f>
        <v>43.717543290087633</v>
      </c>
      <c r="KS248" s="11">
        <f>(Tabela2[[#This Row],[hora bus]]-H247)*86400</f>
        <v>14.000000129453838</v>
      </c>
      <c r="KT248" s="11">
        <f>Tabela2[[#This Row],[desloc]]/Tabela2[[#This Row],[seconds]]</f>
        <v>3.1226816347031794</v>
      </c>
      <c r="KU248" s="11">
        <f>Tabela2[[#This Row],[spd m/s]]*3.6</f>
        <v>11.241653884931447</v>
      </c>
      <c r="KV248" s="23"/>
      <c r="KW248" s="22">
        <f t="shared" si="54"/>
        <v>0</v>
      </c>
      <c r="KX248" s="23">
        <f t="shared" si="55"/>
        <v>0</v>
      </c>
      <c r="KY248" s="23">
        <f t="shared" si="56"/>
        <v>0</v>
      </c>
      <c r="KZ248" s="23">
        <f t="shared" si="57"/>
        <v>0</v>
      </c>
      <c r="LA248" s="23">
        <f t="shared" si="58"/>
        <v>0</v>
      </c>
      <c r="LB248" s="23">
        <f t="shared" si="59"/>
        <v>0</v>
      </c>
      <c r="LC248" s="23">
        <f t="shared" si="60"/>
        <v>0</v>
      </c>
      <c r="LD248" s="23">
        <f t="shared" si="61"/>
        <v>0</v>
      </c>
      <c r="LE248" s="23">
        <f t="shared" si="62"/>
        <v>8378.5877131616053</v>
      </c>
      <c r="LF248" s="22">
        <f t="shared" si="71"/>
        <v>0</v>
      </c>
      <c r="LG248" s="23">
        <f t="shared" si="63"/>
        <v>0</v>
      </c>
      <c r="LH248" s="23">
        <f t="shared" si="64"/>
        <v>0</v>
      </c>
      <c r="LI248" s="23">
        <f t="shared" si="65"/>
        <v>8378.5877131616053</v>
      </c>
      <c r="LJ248" s="23">
        <f t="shared" si="66"/>
        <v>8581.6037309236508</v>
      </c>
      <c r="LK248" s="23">
        <f t="shared" si="67"/>
        <v>0</v>
      </c>
      <c r="LL248" s="23">
        <f t="shared" si="68"/>
        <v>1</v>
      </c>
      <c r="LM248" s="23">
        <f t="shared" si="69"/>
        <v>0</v>
      </c>
      <c r="LN248" s="23">
        <f t="shared" si="70"/>
        <v>0</v>
      </c>
    </row>
    <row r="249" spans="1:326" x14ac:dyDescent="0.25">
      <c r="A249" s="22">
        <v>353</v>
      </c>
      <c r="B249" s="22">
        <v>1</v>
      </c>
      <c r="C249" s="23" t="s">
        <v>1666</v>
      </c>
      <c r="D249" s="22">
        <v>332</v>
      </c>
      <c r="E249" s="24">
        <v>0.99861111111111112</v>
      </c>
      <c r="F249" s="23" t="s">
        <v>721</v>
      </c>
      <c r="G249" s="23" t="b">
        <v>1</v>
      </c>
      <c r="H249" s="25">
        <v>43538.998773148145</v>
      </c>
      <c r="I249" s="26" t="s">
        <v>382</v>
      </c>
      <c r="J249" s="23" t="s">
        <v>383</v>
      </c>
      <c r="K249" s="11">
        <f>IF(AND(Tabela2[[#This Row],[hora bus]]=H248,Tabela2[[#This Row],[lat bus]]=I248,Tabela2[[#This Row],[lon bus]]=J248),1,0)</f>
        <v>0</v>
      </c>
      <c r="L249" s="23"/>
      <c r="M249" s="11">
        <v>540</v>
      </c>
      <c r="N249" s="11">
        <v>12470.093081182844</v>
      </c>
      <c r="O249" s="11">
        <v>12462.089466138661</v>
      </c>
      <c r="P249" s="11">
        <v>12451.275168534206</v>
      </c>
      <c r="Q249" s="11">
        <v>12391.830137749186</v>
      </c>
      <c r="R249" s="11">
        <v>12309.987521325198</v>
      </c>
      <c r="S249" s="11">
        <v>12295.115585361196</v>
      </c>
      <c r="T249" s="11">
        <v>12276.017702524094</v>
      </c>
      <c r="U249" s="11">
        <v>12263.804576654107</v>
      </c>
      <c r="V249" s="11">
        <v>12246.174193274985</v>
      </c>
      <c r="W249" s="11">
        <v>12232.373993429308</v>
      </c>
      <c r="X249" s="11">
        <v>12219.812134744296</v>
      </c>
      <c r="Y249" s="11">
        <v>12193.194470567578</v>
      </c>
      <c r="Z249" s="11">
        <v>12174.69281497619</v>
      </c>
      <c r="AA249" s="11">
        <v>12149.827215365161</v>
      </c>
      <c r="AB249" s="11">
        <v>12138.092870318671</v>
      </c>
      <c r="AC249" s="11">
        <v>12121.298853560922</v>
      </c>
      <c r="AD249" s="11">
        <v>12097.002614872797</v>
      </c>
      <c r="AE249" s="11">
        <v>12088.1731275939</v>
      </c>
      <c r="AF249" s="11">
        <v>12026.788843159555</v>
      </c>
      <c r="AG249" s="11">
        <v>12005.612856306188</v>
      </c>
      <c r="AH249" s="11">
        <v>11982.871834924863</v>
      </c>
      <c r="AI249" s="11">
        <v>11962.992312889797</v>
      </c>
      <c r="AJ249" s="11">
        <v>11944.816875231461</v>
      </c>
      <c r="AK249" s="11">
        <v>11932.024534704247</v>
      </c>
      <c r="AL249" s="11">
        <v>11908.510434494263</v>
      </c>
      <c r="AM249" s="11">
        <v>11900.24017118138</v>
      </c>
      <c r="AN249" s="11">
        <v>11890.549382367291</v>
      </c>
      <c r="AO249" s="11">
        <v>11887.058950239591</v>
      </c>
      <c r="AP249" s="11">
        <v>11891.655202422313</v>
      </c>
      <c r="AQ249" s="11">
        <v>11902.429085112983</v>
      </c>
      <c r="AR249" s="11">
        <v>11905.461900261736</v>
      </c>
      <c r="AS249" s="11">
        <v>11906.340238222943</v>
      </c>
      <c r="AT249" s="11">
        <v>11919.903582139928</v>
      </c>
      <c r="AU249" s="11">
        <v>11928.593709952591</v>
      </c>
      <c r="AV249" s="11">
        <v>11926.775419348482</v>
      </c>
      <c r="AW249" s="11">
        <v>11934.129431656916</v>
      </c>
      <c r="AX249" s="11">
        <v>11944.204878045604</v>
      </c>
      <c r="AY249" s="11">
        <v>11943.796438921587</v>
      </c>
      <c r="AZ249" s="11">
        <v>11934.1178606638</v>
      </c>
      <c r="BA249" s="11">
        <v>11916.404224476817</v>
      </c>
      <c r="BB249" s="11">
        <v>11878.810547416409</v>
      </c>
      <c r="BC249" s="11">
        <v>11812.249750084025</v>
      </c>
      <c r="BD249" s="11">
        <v>11749.753037796319</v>
      </c>
      <c r="BE249" s="11">
        <v>11735.094221424702</v>
      </c>
      <c r="BF249" s="11">
        <v>11718.860684816596</v>
      </c>
      <c r="BG249" s="11">
        <v>11692.162107281592</v>
      </c>
      <c r="BH249" s="11">
        <v>11687.6970143341</v>
      </c>
      <c r="BI249" s="11">
        <v>11677.222803196866</v>
      </c>
      <c r="BJ249" s="11">
        <v>11657.916048619185</v>
      </c>
      <c r="BK249" s="11">
        <v>11595.310899321614</v>
      </c>
      <c r="BL249" s="11">
        <v>11392.032564721958</v>
      </c>
      <c r="BM249" s="11">
        <v>11296.874106260424</v>
      </c>
      <c r="BN249" s="11">
        <v>11290.332810892833</v>
      </c>
      <c r="BO249" s="11">
        <v>11196.916454283237</v>
      </c>
      <c r="BP249" s="11">
        <v>11202.607265947401</v>
      </c>
      <c r="BQ249" s="11">
        <v>11123.838938704732</v>
      </c>
      <c r="BR249" s="11">
        <v>11055.39229590037</v>
      </c>
      <c r="BS249" s="11">
        <v>11034.958390939863</v>
      </c>
      <c r="BT249" s="11">
        <v>10989.906733586178</v>
      </c>
      <c r="BU249" s="11">
        <v>10944.425046615968</v>
      </c>
      <c r="BV249" s="11">
        <v>10965.318211917736</v>
      </c>
      <c r="BW249" s="11">
        <v>10817.653625526427</v>
      </c>
      <c r="BX249" s="11">
        <v>10712.205046093695</v>
      </c>
      <c r="BY249" s="11">
        <v>10575.030331475029</v>
      </c>
      <c r="BZ249" s="11">
        <v>10546.018527822021</v>
      </c>
      <c r="CA249" s="11">
        <v>10503.754801093528</v>
      </c>
      <c r="CB249" s="11">
        <v>10441.093481917211</v>
      </c>
      <c r="CC249" s="11">
        <v>10320.95208691353</v>
      </c>
      <c r="CD249" s="11">
        <v>10228.013645137</v>
      </c>
      <c r="CE249" s="11">
        <v>10137.720935847747</v>
      </c>
      <c r="CF249" s="11">
        <v>10058.253087201712</v>
      </c>
      <c r="CG249" s="11">
        <v>9870.9157454001943</v>
      </c>
      <c r="CH249" s="11">
        <v>9800.2180634237739</v>
      </c>
      <c r="CI249" s="11">
        <v>9615.6239379222588</v>
      </c>
      <c r="CJ249" s="11">
        <v>9548.3784450069525</v>
      </c>
      <c r="CK249" s="11">
        <v>9462.2186899434382</v>
      </c>
      <c r="CL249" s="11">
        <v>9436.8329147909244</v>
      </c>
      <c r="CM249" s="11">
        <v>9390.8046817353315</v>
      </c>
      <c r="CN249" s="11">
        <v>9335.0329556434099</v>
      </c>
      <c r="CO249" s="11">
        <v>9256.6893120572713</v>
      </c>
      <c r="CP249" s="11">
        <v>9207.5297398992298</v>
      </c>
      <c r="CQ249" s="11">
        <v>9019.6830631169869</v>
      </c>
      <c r="CR249" s="11">
        <v>8854.5440788532887</v>
      </c>
      <c r="CS249" s="11">
        <v>8788.5261670968102</v>
      </c>
      <c r="CT249" s="11">
        <v>8763.0360709584802</v>
      </c>
      <c r="CU249" s="11">
        <v>8723.4138394915699</v>
      </c>
      <c r="CV249" s="11">
        <v>8629.6230248841603</v>
      </c>
      <c r="CW249" s="11">
        <v>8509.829670444251</v>
      </c>
      <c r="CX249" s="11">
        <v>8455.1206057099025</v>
      </c>
      <c r="CY249" s="11">
        <v>8401.7276271969877</v>
      </c>
      <c r="CZ249" s="11">
        <v>8352.2973109674331</v>
      </c>
      <c r="DA249" s="11">
        <v>8300.3612993722381</v>
      </c>
      <c r="DB249" s="11">
        <v>8242.4800147279129</v>
      </c>
      <c r="DC249" s="11">
        <v>8146.3312846867175</v>
      </c>
      <c r="DD249" s="11">
        <v>8133.6687513032348</v>
      </c>
      <c r="DE249" s="11">
        <v>8101.9180726173508</v>
      </c>
      <c r="DF249" s="11">
        <v>8086.5465612881644</v>
      </c>
      <c r="DG249" s="11">
        <v>8031.4748622471607</v>
      </c>
      <c r="DH249" s="11">
        <v>7984.3586123910281</v>
      </c>
      <c r="DI249" s="11">
        <v>7929.116582291902</v>
      </c>
      <c r="DJ249" s="11">
        <v>7861.3685365732508</v>
      </c>
      <c r="DK249" s="11">
        <v>7599.8641326729085</v>
      </c>
      <c r="DL249" s="11">
        <v>7594.468490126661</v>
      </c>
      <c r="DM249" s="11">
        <v>7556.0681352073016</v>
      </c>
      <c r="DN249" s="11">
        <v>7495.9426148601688</v>
      </c>
      <c r="DO249" s="11">
        <v>7483.3422871538414</v>
      </c>
      <c r="DP249" s="11">
        <v>7424.3666638338746</v>
      </c>
      <c r="DQ249" s="11">
        <v>7430.0605162755055</v>
      </c>
      <c r="DR249" s="11">
        <v>7423.7465586257895</v>
      </c>
      <c r="DS249" s="11">
        <v>7414.4317487058888</v>
      </c>
      <c r="DT249" s="11">
        <v>7398.0686386850039</v>
      </c>
      <c r="DU249" s="11">
        <v>7387.0961387851476</v>
      </c>
      <c r="DV249" s="11">
        <v>7375.1184711964424</v>
      </c>
      <c r="DW249" s="11">
        <v>7367.2593178387897</v>
      </c>
      <c r="DX249" s="11">
        <v>7229.3819050399879</v>
      </c>
      <c r="DY249" s="11">
        <v>7234.3057930905916</v>
      </c>
      <c r="DZ249" s="11">
        <v>7200.2036129661483</v>
      </c>
      <c r="EA249" s="11">
        <v>7088.1809811683752</v>
      </c>
      <c r="EB249" s="11">
        <v>7078.1932836078167</v>
      </c>
      <c r="EC249" s="11">
        <v>6910.1385619288358</v>
      </c>
      <c r="ED249" s="11">
        <v>6853.6890547270041</v>
      </c>
      <c r="EE249" s="11">
        <v>6620.8253708366592</v>
      </c>
      <c r="EF249" s="11">
        <v>6435.8198331576559</v>
      </c>
      <c r="EG249" s="11">
        <v>6279.0009132359019</v>
      </c>
      <c r="EH249" s="11">
        <v>6159.4527958517428</v>
      </c>
      <c r="EI249" s="11">
        <v>6097.3838604969005</v>
      </c>
      <c r="EJ249" s="11">
        <v>6044.5875951155422</v>
      </c>
      <c r="EK249" s="11">
        <v>5962.5872970367018</v>
      </c>
      <c r="EL249" s="11">
        <v>5951.0732784185811</v>
      </c>
      <c r="EM249" s="11">
        <v>5864.3652970095927</v>
      </c>
      <c r="EN249" s="11">
        <v>5776.5950713806078</v>
      </c>
      <c r="EO249" s="11">
        <v>5736.8457507789926</v>
      </c>
      <c r="EP249" s="11">
        <v>5613.0555392347778</v>
      </c>
      <c r="EQ249" s="11">
        <v>5559.4898088478531</v>
      </c>
      <c r="ER249" s="11">
        <v>5445.2773554219657</v>
      </c>
      <c r="ES249" s="11">
        <v>5402.4425720493009</v>
      </c>
      <c r="ET249" s="11">
        <v>5340.2456841160374</v>
      </c>
      <c r="EU249" s="11">
        <v>5291.6072554411548</v>
      </c>
      <c r="EV249" s="11">
        <v>5235.8471835098044</v>
      </c>
      <c r="EW249" s="11">
        <v>5025.1561663566417</v>
      </c>
      <c r="EX249" s="11">
        <v>4983.2252847804957</v>
      </c>
      <c r="EY249" s="11">
        <v>4844.7753359027429</v>
      </c>
      <c r="EZ249" s="11">
        <v>4725.0670673180739</v>
      </c>
      <c r="FA249" s="11">
        <v>4673.5768429028676</v>
      </c>
      <c r="FB249" s="11">
        <v>4643.1545136091372</v>
      </c>
      <c r="FC249" s="11">
        <v>4596.6436688658268</v>
      </c>
      <c r="FD249" s="11">
        <v>4487.7845160556826</v>
      </c>
      <c r="FE249" s="11">
        <v>4340.4234421643878</v>
      </c>
      <c r="FF249" s="11">
        <v>4332.9210287565375</v>
      </c>
      <c r="FG249" s="11">
        <v>4295.1466906557353</v>
      </c>
      <c r="FH249" s="11">
        <v>4223.4949128544549</v>
      </c>
      <c r="FI249" s="11">
        <v>4191.8994927974227</v>
      </c>
      <c r="FJ249" s="11">
        <v>4185.9255330783626</v>
      </c>
      <c r="FK249" s="11">
        <v>4180.6101607019928</v>
      </c>
      <c r="FL249" s="11">
        <v>4178.4085081177254</v>
      </c>
      <c r="FM249" s="11">
        <v>4164.5852902701363</v>
      </c>
      <c r="FN249" s="11">
        <v>4174.6195267480025</v>
      </c>
      <c r="FO249" s="11">
        <v>4170.7587776362807</v>
      </c>
      <c r="FP249" s="11">
        <v>4165.6788584649103</v>
      </c>
      <c r="FQ249" s="11">
        <v>4167.7761887364668</v>
      </c>
      <c r="FR249" s="11">
        <v>4143.5358256753416</v>
      </c>
      <c r="FS249" s="11">
        <v>4107.5020446541739</v>
      </c>
      <c r="FT249" s="11">
        <v>4041.7543467722098</v>
      </c>
      <c r="FU249" s="11">
        <v>3933.952069075629</v>
      </c>
      <c r="FV249" s="11">
        <v>3897.509863103422</v>
      </c>
      <c r="FW249" s="11">
        <v>3868.8369247446149</v>
      </c>
      <c r="FX249" s="11">
        <v>3839.2961991254724</v>
      </c>
      <c r="FY249" s="11">
        <v>3816.1577003053458</v>
      </c>
      <c r="FZ249" s="11">
        <v>3786.867664895788</v>
      </c>
      <c r="GA249" s="11">
        <v>3767.2678041566091</v>
      </c>
      <c r="GB249" s="11">
        <v>3741.5861887319338</v>
      </c>
      <c r="GC249" s="11">
        <v>3718.3816848869851</v>
      </c>
      <c r="GD249" s="11">
        <v>3705.5092443457388</v>
      </c>
      <c r="GE249" s="11">
        <v>3694.3914505439602</v>
      </c>
      <c r="GF249" s="11">
        <v>3687.9630211990348</v>
      </c>
      <c r="GG249" s="11">
        <v>3677.1514743154476</v>
      </c>
      <c r="GH249" s="11">
        <v>3671.9155406652062</v>
      </c>
      <c r="GI249" s="11">
        <v>3654.4772857756493</v>
      </c>
      <c r="GJ249" s="11">
        <v>3631.8394032218434</v>
      </c>
      <c r="GK249" s="11">
        <v>3605.9981824192796</v>
      </c>
      <c r="GL249" s="11">
        <v>3605.3602604514354</v>
      </c>
      <c r="GM249" s="11">
        <v>3574.3086585741744</v>
      </c>
      <c r="GN249" s="11">
        <v>3553.4790898234064</v>
      </c>
      <c r="GO249" s="11">
        <v>3520.8313240787816</v>
      </c>
      <c r="GP249" s="11">
        <v>3436.336469178485</v>
      </c>
      <c r="GQ249" s="11">
        <v>3297.1425833465291</v>
      </c>
      <c r="GR249" s="11">
        <v>3139.804811147591</v>
      </c>
      <c r="GS249" s="11">
        <v>3076.8405795674403</v>
      </c>
      <c r="GT249" s="11">
        <v>3058.7927770720066</v>
      </c>
      <c r="GU249" s="11">
        <v>3036.787623471565</v>
      </c>
      <c r="GV249" s="11">
        <v>3017.4911819791641</v>
      </c>
      <c r="GW249" s="11">
        <v>3000.4183460495879</v>
      </c>
      <c r="GX249" s="11">
        <v>2987.7011646830838</v>
      </c>
      <c r="GY249" s="11">
        <v>2907.7285256144824</v>
      </c>
      <c r="GZ249" s="11">
        <v>2959.7358459808806</v>
      </c>
      <c r="HA249" s="11">
        <v>2959.9398512552289</v>
      </c>
      <c r="HB249" s="11">
        <v>2954.1913172075069</v>
      </c>
      <c r="HC249" s="11">
        <v>2949.9103851054097</v>
      </c>
      <c r="HD249" s="11">
        <v>2947.7880507844225</v>
      </c>
      <c r="HE249" s="11">
        <v>2925.3948042081988</v>
      </c>
      <c r="HF249" s="11">
        <v>2812.8479218726002</v>
      </c>
      <c r="HG249" s="11">
        <v>2739.1356443252153</v>
      </c>
      <c r="HH249" s="11">
        <v>2665.5882724208045</v>
      </c>
      <c r="HI249" s="11">
        <v>2633.4326793162877</v>
      </c>
      <c r="HJ249" s="11">
        <v>2609.7537382516939</v>
      </c>
      <c r="HK249" s="11">
        <v>2574.8883817638493</v>
      </c>
      <c r="HL249" s="11">
        <v>2551.4204817158034</v>
      </c>
      <c r="HM249" s="11">
        <v>2504.7947907817024</v>
      </c>
      <c r="HN249" s="11">
        <v>2458.3379420940182</v>
      </c>
      <c r="HO249" s="11">
        <v>2433.8797108730996</v>
      </c>
      <c r="HP249" s="11">
        <v>2458.4664422266915</v>
      </c>
      <c r="HQ249" s="11">
        <v>2451.450701622</v>
      </c>
      <c r="HR249" s="11">
        <v>2373.9640006511545</v>
      </c>
      <c r="HS249" s="11">
        <v>2399.9306996278888</v>
      </c>
      <c r="HT249" s="11">
        <v>2412.0345191026263</v>
      </c>
      <c r="HU249" s="11">
        <v>2378.2891608445411</v>
      </c>
      <c r="HV249" s="11">
        <v>2375.9639618101196</v>
      </c>
      <c r="HW249" s="11">
        <v>2357.6929336392595</v>
      </c>
      <c r="HX249" s="11">
        <v>2331.9836625017542</v>
      </c>
      <c r="HY249" s="11">
        <v>2289.3060633486275</v>
      </c>
      <c r="HZ249" s="11">
        <v>2134.7120371245442</v>
      </c>
      <c r="IA249" s="11">
        <v>1992.070943684241</v>
      </c>
      <c r="IB249" s="11">
        <v>1945.1853623649472</v>
      </c>
      <c r="IC249" s="11">
        <v>1892.805423653874</v>
      </c>
      <c r="ID249" s="11">
        <v>1846.1686659109728</v>
      </c>
      <c r="IE249" s="11">
        <v>1791.9940738905516</v>
      </c>
      <c r="IF249" s="11">
        <v>1668.4400615817476</v>
      </c>
      <c r="IG249" s="11">
        <v>1641.7211666090329</v>
      </c>
      <c r="IH249" s="11">
        <v>1599.1257801504535</v>
      </c>
      <c r="II249" s="11">
        <v>1562.3491309159783</v>
      </c>
      <c r="IJ249" s="11">
        <v>1511.4455071692687</v>
      </c>
      <c r="IK249" s="11">
        <v>1473.1472747051014</v>
      </c>
      <c r="IL249" s="11">
        <v>1430.8905941406886</v>
      </c>
      <c r="IM249" s="11">
        <v>1367.6993968259183</v>
      </c>
      <c r="IN249" s="11">
        <v>1230.7266894267414</v>
      </c>
      <c r="IO249" s="11">
        <v>1198.5775644761093</v>
      </c>
      <c r="IP249" s="11">
        <v>1196.9832915336622</v>
      </c>
      <c r="IQ249" s="11">
        <v>1141.3481836167794</v>
      </c>
      <c r="IR249" s="11">
        <v>1072.9477904459347</v>
      </c>
      <c r="IS249" s="11">
        <v>1033.648556031153</v>
      </c>
      <c r="IT249" s="11">
        <v>1010.6794573449031</v>
      </c>
      <c r="IU249" s="11">
        <v>993.1672664393941</v>
      </c>
      <c r="IV249" s="11">
        <v>987.1719214913976</v>
      </c>
      <c r="IW249" s="11">
        <v>976.54988475546531</v>
      </c>
      <c r="IX249" s="11">
        <v>955.35664865308649</v>
      </c>
      <c r="IY249" s="11">
        <v>914.36697807278881</v>
      </c>
      <c r="IZ249" s="11">
        <v>864.09391966821408</v>
      </c>
      <c r="JA249" s="11">
        <v>771.96429397062025</v>
      </c>
      <c r="JB249" s="11">
        <v>662.80273863824323</v>
      </c>
      <c r="JC249" s="11">
        <v>583.06311548119629</v>
      </c>
      <c r="JD249" s="11">
        <v>565.52065709457622</v>
      </c>
      <c r="JE249" s="11">
        <v>552.77489674770959</v>
      </c>
      <c r="JF249" s="11">
        <v>543.34594904502285</v>
      </c>
      <c r="JG249" s="11">
        <v>454.18883425172703</v>
      </c>
      <c r="JH249" s="11">
        <v>414.44745415</v>
      </c>
      <c r="JI249" s="11">
        <v>413.38385730277622</v>
      </c>
      <c r="JJ249" s="11">
        <v>414.43852600928489</v>
      </c>
      <c r="JK249" s="11">
        <v>355.63215076398745</v>
      </c>
      <c r="JL249" s="11">
        <v>373.12759115969084</v>
      </c>
      <c r="JM249" s="11">
        <v>357.38553625703065</v>
      </c>
      <c r="JN249" s="11">
        <v>221.52528860712295</v>
      </c>
      <c r="JO249" s="11">
        <v>252.09293164970148</v>
      </c>
      <c r="JP249" s="11">
        <v>339.56339203389928</v>
      </c>
      <c r="JQ249" s="11">
        <v>348.25089174426716</v>
      </c>
      <c r="JR249" s="11">
        <v>322.56181370455141</v>
      </c>
      <c r="JS249" s="11">
        <v>162.68736779165624</v>
      </c>
      <c r="JT249" s="11">
        <v>105.29820021660005</v>
      </c>
      <c r="JU249" s="11">
        <v>114.54578009708806</v>
      </c>
      <c r="JV249" s="11">
        <v>103.14230302895726</v>
      </c>
      <c r="JW249" s="11">
        <v>36.019399522393797</v>
      </c>
      <c r="JX249" s="11">
        <v>9.1346408904735021</v>
      </c>
      <c r="JY249" s="11">
        <v>1.1191048088221578E-13</v>
      </c>
      <c r="JZ249" s="11">
        <v>9.133941343754838</v>
      </c>
      <c r="KA249" s="11">
        <v>31.664608599047327</v>
      </c>
      <c r="KB249" s="11">
        <v>50.48036978623135</v>
      </c>
      <c r="KC249" s="11">
        <v>64.174801034351916</v>
      </c>
      <c r="KD249" s="11">
        <v>77.603429002203683</v>
      </c>
      <c r="KE249" s="11">
        <v>74.984069189999545</v>
      </c>
      <c r="KF249" s="11">
        <v>65.15227312339259</v>
      </c>
      <c r="KG249" s="11">
        <v>43.639210185943696</v>
      </c>
      <c r="KH249" s="11">
        <v>36.593228945690399</v>
      </c>
      <c r="KI249" s="11">
        <v>16.19924736538362</v>
      </c>
      <c r="KJ249" s="11">
        <v>20.911766224337015</v>
      </c>
      <c r="KK249" s="11">
        <v>21.813407529683435</v>
      </c>
      <c r="KL249" s="23"/>
      <c r="KM249" s="11">
        <f>SMALL(Tabela2[[#This Row],[1]:[285]],1)</f>
        <v>1.1191048088221578E-13</v>
      </c>
      <c r="KN249" s="11">
        <f>MATCH(Tabela2[[#This Row],[1° menor]],Tabela2[[#This Row],[1]:[285]],0)</f>
        <v>272</v>
      </c>
      <c r="KO24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0.49999999148973956</v>
      </c>
      <c r="KP249" s="11">
        <f>VLOOKUP(Tabela2[[#This Row],[Shape]],shape!A:D,4,0)+VLOOKUP(Tabela2[[#This Row],[Shape]]+1,shape!A:E,5,0)*Tabela2[[#This Row],[% avanc]]</f>
        <v>8581.6037309236508</v>
      </c>
      <c r="KQ249" s="15">
        <f>Tabela2[[#This Row],[8686,881807]]/Tabela2[[#Headers],[8686,881807]]</f>
        <v>0.98788079791859096</v>
      </c>
      <c r="KR249" s="11">
        <f>Tabela2[[#This Row],[8686,881807]]-KP248</f>
        <v>203.01601776204552</v>
      </c>
      <c r="KS249" s="11">
        <f>(Tabela2[[#This Row],[hora bus]]-H248)*86400</f>
        <v>44.999999832361937</v>
      </c>
      <c r="KT249" s="11">
        <f>Tabela2[[#This Row],[desloc]]/Tabela2[[#This Row],[seconds]]</f>
        <v>4.5114670781853139</v>
      </c>
      <c r="KU249" s="11">
        <f>Tabela2[[#This Row],[spd m/s]]*3.6</f>
        <v>16.24128148146713</v>
      </c>
      <c r="KV249" s="23"/>
      <c r="KW249" s="22">
        <f t="shared" si="54"/>
        <v>0</v>
      </c>
      <c r="KX249" s="23">
        <f t="shared" si="55"/>
        <v>1</v>
      </c>
      <c r="KY249" s="23">
        <f t="shared" si="56"/>
        <v>0</v>
      </c>
      <c r="KZ249" s="23">
        <f t="shared" si="57"/>
        <v>0</v>
      </c>
      <c r="LA249" s="23">
        <f t="shared" si="58"/>
        <v>1</v>
      </c>
      <c r="LB249" s="23">
        <f t="shared" si="59"/>
        <v>0</v>
      </c>
      <c r="LC249" s="23">
        <f t="shared" si="60"/>
        <v>0</v>
      </c>
      <c r="LD249" s="23">
        <f t="shared" si="61"/>
        <v>0</v>
      </c>
      <c r="LE249" s="23">
        <f t="shared" si="62"/>
        <v>8581.6037309236508</v>
      </c>
      <c r="LF249" s="22">
        <f t="shared" si="71"/>
        <v>0</v>
      </c>
      <c r="LG249" s="23">
        <f t="shared" si="63"/>
        <v>0</v>
      </c>
      <c r="LH249" s="23">
        <f t="shared" si="64"/>
        <v>0</v>
      </c>
      <c r="LI249" s="23">
        <f t="shared" si="65"/>
        <v>8581.6037309236508</v>
      </c>
      <c r="LJ249" s="23">
        <f t="shared" si="66"/>
        <v>8581.6037309236508</v>
      </c>
      <c r="LK249" s="23">
        <f t="shared" si="67"/>
        <v>1</v>
      </c>
      <c r="LL249" s="23">
        <f t="shared" si="68"/>
        <v>0</v>
      </c>
      <c r="LM249" s="23">
        <f t="shared" si="69"/>
        <v>0</v>
      </c>
      <c r="LN249" s="23">
        <f t="shared" si="70"/>
        <v>0</v>
      </c>
    </row>
    <row r="250" spans="1:326" x14ac:dyDescent="0.25">
      <c r="A250" s="22">
        <v>354</v>
      </c>
      <c r="B250" s="22">
        <v>1</v>
      </c>
      <c r="C250" s="23" t="s">
        <v>1667</v>
      </c>
      <c r="D250" s="22">
        <v>332</v>
      </c>
      <c r="E250" s="24">
        <v>0.99861111111111112</v>
      </c>
      <c r="F250" s="23" t="s">
        <v>721</v>
      </c>
      <c r="G250" s="23" t="b">
        <v>1</v>
      </c>
      <c r="H250" s="25">
        <v>43538.999143518522</v>
      </c>
      <c r="I250" s="26" t="s">
        <v>374</v>
      </c>
      <c r="J250" s="23" t="s">
        <v>375</v>
      </c>
      <c r="K250" s="11">
        <f>IF(AND(Tabela2[[#This Row],[hora bus]]=H249,Tabela2[[#This Row],[lat bus]]=I249,Tabela2[[#This Row],[lon bus]]=J249),1,0)</f>
        <v>0</v>
      </c>
      <c r="L250" s="23"/>
      <c r="M250" s="11">
        <v>542</v>
      </c>
      <c r="N250" s="11">
        <v>12477.651541953064</v>
      </c>
      <c r="O250" s="11">
        <v>12469.641895166253</v>
      </c>
      <c r="P250" s="11">
        <v>12458.821009919429</v>
      </c>
      <c r="Q250" s="11">
        <v>12399.376810004122</v>
      </c>
      <c r="R250" s="11">
        <v>12317.575120924914</v>
      </c>
      <c r="S250" s="11">
        <v>12302.746078219861</v>
      </c>
      <c r="T250" s="11">
        <v>12283.657108894033</v>
      </c>
      <c r="U250" s="11">
        <v>12271.44610533181</v>
      </c>
      <c r="V250" s="11">
        <v>12253.812175811339</v>
      </c>
      <c r="W250" s="11">
        <v>12240.004425830663</v>
      </c>
      <c r="X250" s="11">
        <v>12227.433686057431</v>
      </c>
      <c r="Y250" s="11">
        <v>12200.801064274274</v>
      </c>
      <c r="Z250" s="11">
        <v>12182.281384662761</v>
      </c>
      <c r="AA250" s="11">
        <v>12157.403516439457</v>
      </c>
      <c r="AB250" s="11">
        <v>12145.663877688321</v>
      </c>
      <c r="AC250" s="11">
        <v>12128.868773328137</v>
      </c>
      <c r="AD250" s="11">
        <v>12104.581186676956</v>
      </c>
      <c r="AE250" s="11">
        <v>12095.764054031262</v>
      </c>
      <c r="AF250" s="11">
        <v>12034.431476347791</v>
      </c>
      <c r="AG250" s="11">
        <v>12013.330503127341</v>
      </c>
      <c r="AH250" s="11">
        <v>11990.63234976312</v>
      </c>
      <c r="AI250" s="11">
        <v>11970.781738387637</v>
      </c>
      <c r="AJ250" s="11">
        <v>11952.629578641488</v>
      </c>
      <c r="AK250" s="11">
        <v>11939.855921350081</v>
      </c>
      <c r="AL250" s="11">
        <v>11916.362989542715</v>
      </c>
      <c r="AM250" s="11">
        <v>11908.113058843292</v>
      </c>
      <c r="AN250" s="11">
        <v>11898.443266860095</v>
      </c>
      <c r="AO250" s="11">
        <v>11894.984897765602</v>
      </c>
      <c r="AP250" s="11">
        <v>11899.617615578405</v>
      </c>
      <c r="AQ250" s="11">
        <v>11910.418216473612</v>
      </c>
      <c r="AR250" s="11">
        <v>11913.469086839623</v>
      </c>
      <c r="AS250" s="11">
        <v>11914.37691753451</v>
      </c>
      <c r="AT250" s="11">
        <v>11927.97207117001</v>
      </c>
      <c r="AU250" s="11">
        <v>11936.680238346496</v>
      </c>
      <c r="AV250" s="11">
        <v>11934.889416731006</v>
      </c>
      <c r="AW250" s="11">
        <v>11942.293599911565</v>
      </c>
      <c r="AX250" s="11">
        <v>11952.423260168753</v>
      </c>
      <c r="AY250" s="11">
        <v>11952.06262046582</v>
      </c>
      <c r="AZ250" s="11">
        <v>11942.429604467541</v>
      </c>
      <c r="BA250" s="11">
        <v>11924.763870715869</v>
      </c>
      <c r="BB250" s="11">
        <v>11887.228306458279</v>
      </c>
      <c r="BC250" s="11">
        <v>11820.717405761688</v>
      </c>
      <c r="BD250" s="11">
        <v>11758.265677588413</v>
      </c>
      <c r="BE250" s="11">
        <v>11743.650911504528</v>
      </c>
      <c r="BF250" s="11">
        <v>11727.454847015835</v>
      </c>
      <c r="BG250" s="11">
        <v>11700.814863889247</v>
      </c>
      <c r="BH250" s="11">
        <v>11696.407349780487</v>
      </c>
      <c r="BI250" s="11">
        <v>11685.972050460832</v>
      </c>
      <c r="BJ250" s="11">
        <v>11666.707891008315</v>
      </c>
      <c r="BK250" s="11">
        <v>11604.183314635597</v>
      </c>
      <c r="BL250" s="11">
        <v>11401.14746560686</v>
      </c>
      <c r="BM250" s="11">
        <v>11306.306481756044</v>
      </c>
      <c r="BN250" s="11">
        <v>11299.93574474874</v>
      </c>
      <c r="BO250" s="11">
        <v>11206.65278693449</v>
      </c>
      <c r="BP250" s="11">
        <v>11212.455188541406</v>
      </c>
      <c r="BQ250" s="11">
        <v>11133.775255979544</v>
      </c>
      <c r="BR250" s="11">
        <v>11065.468622686631</v>
      </c>
      <c r="BS250" s="11">
        <v>11045.127354863782</v>
      </c>
      <c r="BT250" s="11">
        <v>11000.121597243757</v>
      </c>
      <c r="BU250" s="11">
        <v>10954.766887094909</v>
      </c>
      <c r="BV250" s="11">
        <v>10975.865323889897</v>
      </c>
      <c r="BW250" s="11">
        <v>10828.232880338817</v>
      </c>
      <c r="BX250" s="11">
        <v>10722.67152757963</v>
      </c>
      <c r="BY250" s="11">
        <v>10585.395304718086</v>
      </c>
      <c r="BZ250" s="11">
        <v>10556.307987884329</v>
      </c>
      <c r="CA250" s="11">
        <v>10514.028859197326</v>
      </c>
      <c r="CB250" s="11">
        <v>10451.375742140106</v>
      </c>
      <c r="CC250" s="11">
        <v>10331.258181776275</v>
      </c>
      <c r="CD250" s="11">
        <v>10238.355072801196</v>
      </c>
      <c r="CE250" s="11">
        <v>10148.108585962736</v>
      </c>
      <c r="CF250" s="11">
        <v>10068.696610196512</v>
      </c>
      <c r="CG250" s="11">
        <v>9881.4494263306151</v>
      </c>
      <c r="CH250" s="11">
        <v>9810.8387140974955</v>
      </c>
      <c r="CI250" s="11">
        <v>9626.334175909984</v>
      </c>
      <c r="CJ250" s="11">
        <v>9559.1812614572882</v>
      </c>
      <c r="CK250" s="11">
        <v>9473.074929846669</v>
      </c>
      <c r="CL250" s="11">
        <v>9447.7256696298919</v>
      </c>
      <c r="CM250" s="11">
        <v>9401.7258878370521</v>
      </c>
      <c r="CN250" s="11">
        <v>9345.9928986461837</v>
      </c>
      <c r="CO250" s="11">
        <v>9267.6954520253821</v>
      </c>
      <c r="CP250" s="11">
        <v>9218.5828439950001</v>
      </c>
      <c r="CQ250" s="11">
        <v>9030.8351248058789</v>
      </c>
      <c r="CR250" s="11">
        <v>8865.8462861091593</v>
      </c>
      <c r="CS250" s="11">
        <v>8799.9268268205869</v>
      </c>
      <c r="CT250" s="11">
        <v>8774.4734612875072</v>
      </c>
      <c r="CU250" s="11">
        <v>8734.8762068704182</v>
      </c>
      <c r="CV250" s="11">
        <v>8641.1413323469114</v>
      </c>
      <c r="CW250" s="11">
        <v>8521.4421911256304</v>
      </c>
      <c r="CX250" s="11">
        <v>8466.8119685035981</v>
      </c>
      <c r="CY250" s="11">
        <v>8413.4669630731023</v>
      </c>
      <c r="CZ250" s="11">
        <v>8364.0706857240421</v>
      </c>
      <c r="DA250" s="11">
        <v>8312.1560375038207</v>
      </c>
      <c r="DB250" s="11">
        <v>8254.2803438349983</v>
      </c>
      <c r="DC250" s="11">
        <v>8158.1186015860076</v>
      </c>
      <c r="DD250" s="11">
        <v>8145.4458807367055</v>
      </c>
      <c r="DE250" s="11">
        <v>8113.6918844941711</v>
      </c>
      <c r="DF250" s="11">
        <v>8098.3132668205481</v>
      </c>
      <c r="DG250" s="11">
        <v>8043.2184134699628</v>
      </c>
      <c r="DH250" s="11">
        <v>7996.0468160122164</v>
      </c>
      <c r="DI250" s="11">
        <v>7940.7305845671754</v>
      </c>
      <c r="DJ250" s="11">
        <v>7873.0444528365324</v>
      </c>
      <c r="DK250" s="11">
        <v>7612.0433629126182</v>
      </c>
      <c r="DL250" s="11">
        <v>7607.1897499960605</v>
      </c>
      <c r="DM250" s="11">
        <v>7569.0138081189716</v>
      </c>
      <c r="DN250" s="11">
        <v>7509.0615889739183</v>
      </c>
      <c r="DO250" s="11">
        <v>7496.5846356723287</v>
      </c>
      <c r="DP250" s="11">
        <v>7437.7324944372285</v>
      </c>
      <c r="DQ250" s="11">
        <v>7443.5275201093482</v>
      </c>
      <c r="DR250" s="11">
        <v>7437.2384209623669</v>
      </c>
      <c r="DS250" s="11">
        <v>7427.945747409045</v>
      </c>
      <c r="DT250" s="11">
        <v>7411.5911801484663</v>
      </c>
      <c r="DU250" s="11">
        <v>7400.6070543955375</v>
      </c>
      <c r="DV250" s="11">
        <v>7388.6065748820793</v>
      </c>
      <c r="DW250" s="11">
        <v>7380.712670350078</v>
      </c>
      <c r="DX250" s="11">
        <v>7242.6513091854322</v>
      </c>
      <c r="DY250" s="11">
        <v>7247.3846575296466</v>
      </c>
      <c r="DZ250" s="11">
        <v>7213.2135407003971</v>
      </c>
      <c r="EA250" s="11">
        <v>7101.2760373032988</v>
      </c>
      <c r="EB250" s="11">
        <v>7091.4399044133979</v>
      </c>
      <c r="EC250" s="11">
        <v>6923.5455019920009</v>
      </c>
      <c r="ED250" s="11">
        <v>6867.2911300712822</v>
      </c>
      <c r="EE250" s="11">
        <v>6634.5139556318591</v>
      </c>
      <c r="EF250" s="11">
        <v>6449.5609105703015</v>
      </c>
      <c r="EG250" s="11">
        <v>6292.7896420456327</v>
      </c>
      <c r="EH250" s="11">
        <v>6173.293167040556</v>
      </c>
      <c r="EI250" s="11">
        <v>6111.2785624277039</v>
      </c>
      <c r="EJ250" s="11">
        <v>6058.5455262630885</v>
      </c>
      <c r="EK250" s="11">
        <v>5976.5553467134914</v>
      </c>
      <c r="EL250" s="11">
        <v>5965.0120841862999</v>
      </c>
      <c r="EM250" s="11">
        <v>5878.2937371403123</v>
      </c>
      <c r="EN250" s="11">
        <v>5790.5607606328258</v>
      </c>
      <c r="EO250" s="11">
        <v>5750.8944406677301</v>
      </c>
      <c r="EP250" s="11">
        <v>5627.2711418372073</v>
      </c>
      <c r="EQ250" s="11">
        <v>5573.9113857623679</v>
      </c>
      <c r="ER250" s="11">
        <v>5459.9109621141224</v>
      </c>
      <c r="ES250" s="11">
        <v>5417.2744788578639</v>
      </c>
      <c r="ET250" s="11">
        <v>5355.2133344654721</v>
      </c>
      <c r="EU250" s="11">
        <v>5306.7141802604328</v>
      </c>
      <c r="EV250" s="11">
        <v>5251.0941453614414</v>
      </c>
      <c r="EW250" s="11">
        <v>5040.7384555982653</v>
      </c>
      <c r="EX250" s="11">
        <v>4999.1585338432051</v>
      </c>
      <c r="EY250" s="11">
        <v>4860.9889784243496</v>
      </c>
      <c r="EZ250" s="11">
        <v>4741.6582055741255</v>
      </c>
      <c r="FA250" s="11">
        <v>4690.4317532933264</v>
      </c>
      <c r="FB250" s="11">
        <v>4660.1237594534596</v>
      </c>
      <c r="FC250" s="11">
        <v>4613.7011610472846</v>
      </c>
      <c r="FD250" s="11">
        <v>4505.006985221622</v>
      </c>
      <c r="FE250" s="11">
        <v>4357.9172243447247</v>
      </c>
      <c r="FF250" s="11">
        <v>4350.5957978065353</v>
      </c>
      <c r="FG250" s="11">
        <v>4312.8895070228791</v>
      </c>
      <c r="FH250" s="11">
        <v>4241.3514882478557</v>
      </c>
      <c r="FI250" s="11">
        <v>4209.8824922808153</v>
      </c>
      <c r="FJ250" s="11">
        <v>4203.9943382296769</v>
      </c>
      <c r="FK250" s="11">
        <v>4198.7365701162762</v>
      </c>
      <c r="FL250" s="11">
        <v>4196.5871257347135</v>
      </c>
      <c r="FM250" s="11">
        <v>4182.8575967327261</v>
      </c>
      <c r="FN250" s="11">
        <v>4193.0040092900235</v>
      </c>
      <c r="FO250" s="11">
        <v>4189.2300730811266</v>
      </c>
      <c r="FP250" s="11">
        <v>4184.2374291088208</v>
      </c>
      <c r="FQ250" s="11">
        <v>4186.3997607865103</v>
      </c>
      <c r="FR250" s="11">
        <v>4162.2518408846117</v>
      </c>
      <c r="FS250" s="11">
        <v>4126.3834721562826</v>
      </c>
      <c r="FT250" s="11">
        <v>4060.8510719649839</v>
      </c>
      <c r="FU250" s="11">
        <v>3953.3102331972468</v>
      </c>
      <c r="FV250" s="11">
        <v>3917.0282841868093</v>
      </c>
      <c r="FW250" s="11">
        <v>3888.3741399051655</v>
      </c>
      <c r="FX250" s="11">
        <v>3858.8330207376002</v>
      </c>
      <c r="FY250" s="11">
        <v>3835.6983277704303</v>
      </c>
      <c r="FZ250" s="11">
        <v>3806.4287896139294</v>
      </c>
      <c r="GA250" s="11">
        <v>3786.8647042071584</v>
      </c>
      <c r="GB250" s="11">
        <v>3761.2330400836322</v>
      </c>
      <c r="GC250" s="11">
        <v>3738.0996304678142</v>
      </c>
      <c r="GD250" s="11">
        <v>3725.2965726053344</v>
      </c>
      <c r="GE250" s="11">
        <v>3714.2326812010542</v>
      </c>
      <c r="GF250" s="11">
        <v>3707.8451920287207</v>
      </c>
      <c r="GG250" s="11">
        <v>3697.0580775228127</v>
      </c>
      <c r="GH250" s="11">
        <v>3691.8342322360218</v>
      </c>
      <c r="GI250" s="11">
        <v>3674.4036592532498</v>
      </c>
      <c r="GJ250" s="11">
        <v>3651.7639937474751</v>
      </c>
      <c r="GK250" s="11">
        <v>3625.8954076459841</v>
      </c>
      <c r="GL250" s="11">
        <v>3625.2336587507839</v>
      </c>
      <c r="GM250" s="11">
        <v>3594.148056379539</v>
      </c>
      <c r="GN250" s="11">
        <v>3573.2713001133384</v>
      </c>
      <c r="GO250" s="11">
        <v>3540.5974099154801</v>
      </c>
      <c r="GP250" s="11">
        <v>3456.0899048656502</v>
      </c>
      <c r="GQ250" s="11">
        <v>3316.9521515752276</v>
      </c>
      <c r="GR250" s="11">
        <v>3159.7618204200048</v>
      </c>
      <c r="GS250" s="11">
        <v>3096.9262050628181</v>
      </c>
      <c r="GT250" s="11">
        <v>3078.9296128875753</v>
      </c>
      <c r="GU250" s="11">
        <v>3056.9631434541161</v>
      </c>
      <c r="GV250" s="11">
        <v>3037.7270570819392</v>
      </c>
      <c r="GW250" s="11">
        <v>3020.7258197401793</v>
      </c>
      <c r="GX250" s="11">
        <v>3008.0855585625309</v>
      </c>
      <c r="GY250" s="11">
        <v>2928.3805109998352</v>
      </c>
      <c r="GZ250" s="11">
        <v>2980.6481987416</v>
      </c>
      <c r="HA250" s="11">
        <v>2980.9059842666138</v>
      </c>
      <c r="HB250" s="11">
        <v>2975.1997111170763</v>
      </c>
      <c r="HC250" s="11">
        <v>2970.9542735422083</v>
      </c>
      <c r="HD250" s="11">
        <v>2968.8573978904847</v>
      </c>
      <c r="HE250" s="11">
        <v>2946.5188015735034</v>
      </c>
      <c r="HF250" s="11">
        <v>2833.9666213556357</v>
      </c>
      <c r="HG250" s="11">
        <v>2760.1457326390569</v>
      </c>
      <c r="HH250" s="11">
        <v>2686.4661247354006</v>
      </c>
      <c r="HI250" s="11">
        <v>2654.1978374429364</v>
      </c>
      <c r="HJ250" s="11">
        <v>2630.4483371027268</v>
      </c>
      <c r="HK250" s="11">
        <v>2595.4920111358283</v>
      </c>
      <c r="HL250" s="11">
        <v>2571.8965846866704</v>
      </c>
      <c r="HM250" s="11">
        <v>2525.0484585138438</v>
      </c>
      <c r="HN250" s="11">
        <v>2478.1983763331546</v>
      </c>
      <c r="HO250" s="11">
        <v>2453.2620229039903</v>
      </c>
      <c r="HP250" s="11">
        <v>2477.5561172858634</v>
      </c>
      <c r="HQ250" s="11">
        <v>2470.4277047279925</v>
      </c>
      <c r="HR250" s="11">
        <v>2392.5123884634468</v>
      </c>
      <c r="HS250" s="11">
        <v>2417.965016453019</v>
      </c>
      <c r="HT250" s="11">
        <v>2429.8797056116669</v>
      </c>
      <c r="HU250" s="11">
        <v>2395.8996574195367</v>
      </c>
      <c r="HV250" s="11">
        <v>2393.2748256495347</v>
      </c>
      <c r="HW250" s="11">
        <v>2374.8108482077055</v>
      </c>
      <c r="HX250" s="11">
        <v>2348.9393276794945</v>
      </c>
      <c r="HY250" s="11">
        <v>2306.0924026652428</v>
      </c>
      <c r="HZ250" s="11">
        <v>2151.1800318296573</v>
      </c>
      <c r="IA250" s="11">
        <v>2008.0309652337721</v>
      </c>
      <c r="IB250" s="11">
        <v>1960.7605567248104</v>
      </c>
      <c r="IC250" s="11">
        <v>1908.1597950382284</v>
      </c>
      <c r="ID250" s="11">
        <v>1861.2936569207307</v>
      </c>
      <c r="IE250" s="11">
        <v>1806.8803830708548</v>
      </c>
      <c r="IF250" s="11">
        <v>1682.8883644306709</v>
      </c>
      <c r="IG250" s="11">
        <v>1655.7877327548031</v>
      </c>
      <c r="IH250" s="11">
        <v>1613.0530431741249</v>
      </c>
      <c r="II250" s="11">
        <v>1576.1603255373641</v>
      </c>
      <c r="IJ250" s="11">
        <v>1525.1905934170036</v>
      </c>
      <c r="IK250" s="11">
        <v>1486.9100066340277</v>
      </c>
      <c r="IL250" s="11">
        <v>1444.7121667272907</v>
      </c>
      <c r="IM250" s="11">
        <v>1381.6000719044966</v>
      </c>
      <c r="IN250" s="11">
        <v>1244.8034587373279</v>
      </c>
      <c r="IO250" s="11">
        <v>1212.7696198234444</v>
      </c>
      <c r="IP250" s="11">
        <v>1211.1710882523446</v>
      </c>
      <c r="IQ250" s="11">
        <v>1155.492888508265</v>
      </c>
      <c r="IR250" s="11">
        <v>1086.9503803389359</v>
      </c>
      <c r="IS250" s="11">
        <v>1047.4968175354261</v>
      </c>
      <c r="IT250" s="11">
        <v>1024.4507128782188</v>
      </c>
      <c r="IU250" s="11">
        <v>1006.8930372629964</v>
      </c>
      <c r="IV250" s="11">
        <v>1000.8670093103143</v>
      </c>
      <c r="IW250" s="11">
        <v>990.22907991501609</v>
      </c>
      <c r="IX250" s="11">
        <v>969.02159083746437</v>
      </c>
      <c r="IY250" s="11">
        <v>928.02334959728807</v>
      </c>
      <c r="IZ250" s="11">
        <v>877.73486386484524</v>
      </c>
      <c r="JA250" s="11">
        <v>785.59216636757174</v>
      </c>
      <c r="JB250" s="11">
        <v>676.5529975367067</v>
      </c>
      <c r="JC250" s="11">
        <v>597.29585201459906</v>
      </c>
      <c r="JD250" s="11">
        <v>580.31460277339318</v>
      </c>
      <c r="JE250" s="11">
        <v>567.96791310029778</v>
      </c>
      <c r="JF250" s="11">
        <v>558.94917627196787</v>
      </c>
      <c r="JG250" s="11">
        <v>471.66464626014613</v>
      </c>
      <c r="JH250" s="11">
        <v>432.6587423136607</v>
      </c>
      <c r="JI250" s="11">
        <v>430.40557920109165</v>
      </c>
      <c r="JJ250" s="11">
        <v>431.13671889887388</v>
      </c>
      <c r="JK250" s="11">
        <v>370.79348808207743</v>
      </c>
      <c r="JL250" s="11">
        <v>386.70261629779787</v>
      </c>
      <c r="JM250" s="11">
        <v>370.39798134847643</v>
      </c>
      <c r="JN250" s="11">
        <v>227.11390635037793</v>
      </c>
      <c r="JO250" s="11">
        <v>245.86346222250751</v>
      </c>
      <c r="JP250" s="11">
        <v>327.49066237021066</v>
      </c>
      <c r="JQ250" s="11">
        <v>333.59363403671239</v>
      </c>
      <c r="JR250" s="11">
        <v>305.71803731869426</v>
      </c>
      <c r="JS250" s="11">
        <v>143.12237181303971</v>
      </c>
      <c r="JT250" s="11">
        <v>84.131198539472663</v>
      </c>
      <c r="JU250" s="11">
        <v>93.213200848719225</v>
      </c>
      <c r="JV250" s="11">
        <v>80.843542832572112</v>
      </c>
      <c r="JW250" s="11">
        <v>13.442377808369685</v>
      </c>
      <c r="JX250" s="11">
        <v>3.5704772471945034E-13</v>
      </c>
      <c r="JY250" s="11">
        <v>13.442381894972501</v>
      </c>
      <c r="JZ250" s="11">
        <v>31.710353375386301</v>
      </c>
      <c r="KA250" s="11">
        <v>54.239034198809726</v>
      </c>
      <c r="KB250" s="11">
        <v>73.052346557769525</v>
      </c>
      <c r="KC250" s="11">
        <v>86.747116624467751</v>
      </c>
      <c r="KD250" s="11">
        <v>99.81797874830535</v>
      </c>
      <c r="KE250" s="11">
        <v>96.709748763262709</v>
      </c>
      <c r="KF250" s="11">
        <v>86.616574879117607</v>
      </c>
      <c r="KG250" s="11">
        <v>64.386209656152602</v>
      </c>
      <c r="KH250" s="11">
        <v>56.266172953846976</v>
      </c>
      <c r="KI250" s="11">
        <v>30.419718611117851</v>
      </c>
      <c r="KJ250" s="11">
        <v>28.077031265823383</v>
      </c>
      <c r="KK250" s="11">
        <v>24.183649066582319</v>
      </c>
      <c r="KL250" s="23"/>
      <c r="KM250" s="11">
        <f>SMALL(Tabela2[[#This Row],[1]:[285]],1)</f>
        <v>3.5704772471945034E-13</v>
      </c>
      <c r="KN250" s="11">
        <f>MATCH(Tabela2[[#This Row],[1° menor]],Tabela2[[#This Row],[1]:[285]],0)</f>
        <v>271</v>
      </c>
      <c r="KO25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0.4999999877321113</v>
      </c>
      <c r="KP250" s="11">
        <f>VLOOKUP(Tabela2[[#This Row],[Shape]],shape!A:D,4,0)+VLOOKUP(Tabela2[[#This Row],[Shape]]+1,shape!A:E,5,0)*Tabela2[[#This Row],[% avanc]]</f>
        <v>8570.3152119992501</v>
      </c>
      <c r="KQ250" s="15">
        <f>Tabela2[[#This Row],[8686,881807]]/Tabela2[[#Headers],[8686,881807]]</f>
        <v>0.98658130758647844</v>
      </c>
      <c r="KR250" s="11">
        <f>Tabela2[[#This Row],[8686,881807]]-KP249</f>
        <v>-11.288518924400705</v>
      </c>
      <c r="KS250" s="11">
        <f>(Tabela2[[#This Row],[hora bus]]-H249)*86400</f>
        <v>32.000000565312803</v>
      </c>
      <c r="KT250" s="11">
        <f>Tabela2[[#This Row],[desloc]]/Tabela2[[#This Row],[seconds]]</f>
        <v>-0.35276621015554532</v>
      </c>
      <c r="KU250" s="11">
        <f>Tabela2[[#This Row],[spd m/s]]*3.6</f>
        <v>-1.2699583565599633</v>
      </c>
      <c r="KV250" s="23"/>
      <c r="KW250" s="22">
        <f t="shared" si="54"/>
        <v>0</v>
      </c>
      <c r="KX250" s="23">
        <f t="shared" si="55"/>
        <v>0.5</v>
      </c>
      <c r="KY250" s="23">
        <f t="shared" si="56"/>
        <v>1</v>
      </c>
      <c r="KZ250" s="23">
        <f t="shared" si="57"/>
        <v>9</v>
      </c>
      <c r="LA250" s="23">
        <f t="shared" si="58"/>
        <v>0</v>
      </c>
      <c r="LB250" s="23">
        <f t="shared" si="59"/>
        <v>0</v>
      </c>
      <c r="LC250" s="23">
        <f t="shared" si="60"/>
        <v>0</v>
      </c>
      <c r="LD250" s="23">
        <f t="shared" si="61"/>
        <v>1</v>
      </c>
      <c r="LE250" s="23">
        <f t="shared" si="62"/>
        <v>8570.3152119992501</v>
      </c>
      <c r="LF250" s="22">
        <f t="shared" si="71"/>
        <v>0</v>
      </c>
      <c r="LG250" s="23">
        <f t="shared" si="63"/>
        <v>0</v>
      </c>
      <c r="LH250" s="23">
        <f t="shared" si="64"/>
        <v>0</v>
      </c>
      <c r="LI250" s="23">
        <f t="shared" si="65"/>
        <v>8581.6037309236508</v>
      </c>
      <c r="LJ250" s="23">
        <f t="shared" si="66"/>
        <v>8570.3152119992501</v>
      </c>
      <c r="LK250" s="23">
        <f t="shared" si="67"/>
        <v>0.5</v>
      </c>
      <c r="LL250" s="23">
        <f t="shared" si="68"/>
        <v>0</v>
      </c>
      <c r="LM250" s="23">
        <f t="shared" si="69"/>
        <v>1</v>
      </c>
      <c r="LN250" s="23">
        <f t="shared" si="70"/>
        <v>1</v>
      </c>
    </row>
    <row r="251" spans="1:326" x14ac:dyDescent="0.25">
      <c r="A251" s="22">
        <v>355</v>
      </c>
      <c r="B251" s="22">
        <v>1</v>
      </c>
      <c r="C251" s="23" t="s">
        <v>1668</v>
      </c>
      <c r="D251" s="22">
        <v>332</v>
      </c>
      <c r="E251" s="24">
        <v>0.99930555555555556</v>
      </c>
      <c r="F251" s="23" t="s">
        <v>721</v>
      </c>
      <c r="G251" s="23" t="b">
        <v>1</v>
      </c>
      <c r="H251" s="25">
        <v>43538.999212962961</v>
      </c>
      <c r="I251" s="26" t="s">
        <v>374</v>
      </c>
      <c r="J251" s="23" t="s">
        <v>375</v>
      </c>
      <c r="K251" s="11">
        <f>IF(AND(Tabela2[[#This Row],[hora bus]]=H250,Tabela2[[#This Row],[lat bus]]=I250,Tabela2[[#This Row],[lon bus]]=J250),1,0)</f>
        <v>0</v>
      </c>
      <c r="L251" s="23"/>
      <c r="M251" s="11">
        <v>543</v>
      </c>
      <c r="N251" s="11">
        <v>12477.651541953064</v>
      </c>
      <c r="O251" s="11">
        <v>12469.641895166253</v>
      </c>
      <c r="P251" s="11">
        <v>12458.821009919429</v>
      </c>
      <c r="Q251" s="11">
        <v>12399.376810004122</v>
      </c>
      <c r="R251" s="11">
        <v>12317.575120924914</v>
      </c>
      <c r="S251" s="11">
        <v>12302.746078219861</v>
      </c>
      <c r="T251" s="11">
        <v>12283.657108894033</v>
      </c>
      <c r="U251" s="11">
        <v>12271.44610533181</v>
      </c>
      <c r="V251" s="11">
        <v>12253.812175811339</v>
      </c>
      <c r="W251" s="11">
        <v>12240.004425830663</v>
      </c>
      <c r="X251" s="11">
        <v>12227.433686057431</v>
      </c>
      <c r="Y251" s="11">
        <v>12200.801064274274</v>
      </c>
      <c r="Z251" s="11">
        <v>12182.281384662761</v>
      </c>
      <c r="AA251" s="11">
        <v>12157.403516439457</v>
      </c>
      <c r="AB251" s="11">
        <v>12145.663877688321</v>
      </c>
      <c r="AC251" s="11">
        <v>12128.868773328137</v>
      </c>
      <c r="AD251" s="11">
        <v>12104.581186676956</v>
      </c>
      <c r="AE251" s="11">
        <v>12095.764054031262</v>
      </c>
      <c r="AF251" s="11">
        <v>12034.431476347791</v>
      </c>
      <c r="AG251" s="11">
        <v>12013.330503127341</v>
      </c>
      <c r="AH251" s="11">
        <v>11990.63234976312</v>
      </c>
      <c r="AI251" s="11">
        <v>11970.781738387637</v>
      </c>
      <c r="AJ251" s="11">
        <v>11952.629578641488</v>
      </c>
      <c r="AK251" s="11">
        <v>11939.855921350081</v>
      </c>
      <c r="AL251" s="11">
        <v>11916.362989542715</v>
      </c>
      <c r="AM251" s="11">
        <v>11908.113058843292</v>
      </c>
      <c r="AN251" s="11">
        <v>11898.443266860095</v>
      </c>
      <c r="AO251" s="11">
        <v>11894.984897765602</v>
      </c>
      <c r="AP251" s="11">
        <v>11899.617615578405</v>
      </c>
      <c r="AQ251" s="11">
        <v>11910.418216473612</v>
      </c>
      <c r="AR251" s="11">
        <v>11913.469086839623</v>
      </c>
      <c r="AS251" s="11">
        <v>11914.37691753451</v>
      </c>
      <c r="AT251" s="11">
        <v>11927.97207117001</v>
      </c>
      <c r="AU251" s="11">
        <v>11936.680238346496</v>
      </c>
      <c r="AV251" s="11">
        <v>11934.889416731006</v>
      </c>
      <c r="AW251" s="11">
        <v>11942.293599911565</v>
      </c>
      <c r="AX251" s="11">
        <v>11952.423260168753</v>
      </c>
      <c r="AY251" s="11">
        <v>11952.06262046582</v>
      </c>
      <c r="AZ251" s="11">
        <v>11942.429604467541</v>
      </c>
      <c r="BA251" s="11">
        <v>11924.763870715869</v>
      </c>
      <c r="BB251" s="11">
        <v>11887.228306458279</v>
      </c>
      <c r="BC251" s="11">
        <v>11820.717405761688</v>
      </c>
      <c r="BD251" s="11">
        <v>11758.265677588413</v>
      </c>
      <c r="BE251" s="11">
        <v>11743.650911504528</v>
      </c>
      <c r="BF251" s="11">
        <v>11727.454847015835</v>
      </c>
      <c r="BG251" s="11">
        <v>11700.814863889247</v>
      </c>
      <c r="BH251" s="11">
        <v>11696.407349780487</v>
      </c>
      <c r="BI251" s="11">
        <v>11685.972050460832</v>
      </c>
      <c r="BJ251" s="11">
        <v>11666.707891008315</v>
      </c>
      <c r="BK251" s="11">
        <v>11604.183314635597</v>
      </c>
      <c r="BL251" s="11">
        <v>11401.14746560686</v>
      </c>
      <c r="BM251" s="11">
        <v>11306.306481756044</v>
      </c>
      <c r="BN251" s="11">
        <v>11299.93574474874</v>
      </c>
      <c r="BO251" s="11">
        <v>11206.65278693449</v>
      </c>
      <c r="BP251" s="11">
        <v>11212.455188541406</v>
      </c>
      <c r="BQ251" s="11">
        <v>11133.775255979544</v>
      </c>
      <c r="BR251" s="11">
        <v>11065.468622686631</v>
      </c>
      <c r="BS251" s="11">
        <v>11045.127354863782</v>
      </c>
      <c r="BT251" s="11">
        <v>11000.121597243757</v>
      </c>
      <c r="BU251" s="11">
        <v>10954.766887094909</v>
      </c>
      <c r="BV251" s="11">
        <v>10975.865323889897</v>
      </c>
      <c r="BW251" s="11">
        <v>10828.232880338817</v>
      </c>
      <c r="BX251" s="11">
        <v>10722.67152757963</v>
      </c>
      <c r="BY251" s="11">
        <v>10585.395304718086</v>
      </c>
      <c r="BZ251" s="11">
        <v>10556.307987884329</v>
      </c>
      <c r="CA251" s="11">
        <v>10514.028859197326</v>
      </c>
      <c r="CB251" s="11">
        <v>10451.375742140106</v>
      </c>
      <c r="CC251" s="11">
        <v>10331.258181776275</v>
      </c>
      <c r="CD251" s="11">
        <v>10238.355072801196</v>
      </c>
      <c r="CE251" s="11">
        <v>10148.108585962736</v>
      </c>
      <c r="CF251" s="11">
        <v>10068.696610196512</v>
      </c>
      <c r="CG251" s="11">
        <v>9881.4494263306151</v>
      </c>
      <c r="CH251" s="11">
        <v>9810.8387140974955</v>
      </c>
      <c r="CI251" s="11">
        <v>9626.334175909984</v>
      </c>
      <c r="CJ251" s="11">
        <v>9559.1812614572882</v>
      </c>
      <c r="CK251" s="11">
        <v>9473.074929846669</v>
      </c>
      <c r="CL251" s="11">
        <v>9447.7256696298919</v>
      </c>
      <c r="CM251" s="11">
        <v>9401.7258878370521</v>
      </c>
      <c r="CN251" s="11">
        <v>9345.9928986461837</v>
      </c>
      <c r="CO251" s="11">
        <v>9267.6954520253821</v>
      </c>
      <c r="CP251" s="11">
        <v>9218.5828439950001</v>
      </c>
      <c r="CQ251" s="11">
        <v>9030.8351248058789</v>
      </c>
      <c r="CR251" s="11">
        <v>8865.8462861091593</v>
      </c>
      <c r="CS251" s="11">
        <v>8799.9268268205869</v>
      </c>
      <c r="CT251" s="11">
        <v>8774.4734612875072</v>
      </c>
      <c r="CU251" s="11">
        <v>8734.8762068704182</v>
      </c>
      <c r="CV251" s="11">
        <v>8641.1413323469114</v>
      </c>
      <c r="CW251" s="11">
        <v>8521.4421911256304</v>
      </c>
      <c r="CX251" s="11">
        <v>8466.8119685035981</v>
      </c>
      <c r="CY251" s="11">
        <v>8413.4669630731023</v>
      </c>
      <c r="CZ251" s="11">
        <v>8364.0706857240421</v>
      </c>
      <c r="DA251" s="11">
        <v>8312.1560375038207</v>
      </c>
      <c r="DB251" s="11">
        <v>8254.2803438349983</v>
      </c>
      <c r="DC251" s="11">
        <v>8158.1186015860076</v>
      </c>
      <c r="DD251" s="11">
        <v>8145.4458807367055</v>
      </c>
      <c r="DE251" s="11">
        <v>8113.6918844941711</v>
      </c>
      <c r="DF251" s="11">
        <v>8098.3132668205481</v>
      </c>
      <c r="DG251" s="11">
        <v>8043.2184134699628</v>
      </c>
      <c r="DH251" s="11">
        <v>7996.0468160122164</v>
      </c>
      <c r="DI251" s="11">
        <v>7940.7305845671754</v>
      </c>
      <c r="DJ251" s="11">
        <v>7873.0444528365324</v>
      </c>
      <c r="DK251" s="11">
        <v>7612.0433629126182</v>
      </c>
      <c r="DL251" s="11">
        <v>7607.1897499960605</v>
      </c>
      <c r="DM251" s="11">
        <v>7569.0138081189716</v>
      </c>
      <c r="DN251" s="11">
        <v>7509.0615889739183</v>
      </c>
      <c r="DO251" s="11">
        <v>7496.5846356723287</v>
      </c>
      <c r="DP251" s="11">
        <v>7437.7324944372285</v>
      </c>
      <c r="DQ251" s="11">
        <v>7443.5275201093482</v>
      </c>
      <c r="DR251" s="11">
        <v>7437.2384209623669</v>
      </c>
      <c r="DS251" s="11">
        <v>7427.945747409045</v>
      </c>
      <c r="DT251" s="11">
        <v>7411.5911801484663</v>
      </c>
      <c r="DU251" s="11">
        <v>7400.6070543955375</v>
      </c>
      <c r="DV251" s="11">
        <v>7388.6065748820793</v>
      </c>
      <c r="DW251" s="11">
        <v>7380.712670350078</v>
      </c>
      <c r="DX251" s="11">
        <v>7242.6513091854322</v>
      </c>
      <c r="DY251" s="11">
        <v>7247.3846575296466</v>
      </c>
      <c r="DZ251" s="11">
        <v>7213.2135407003971</v>
      </c>
      <c r="EA251" s="11">
        <v>7101.2760373032988</v>
      </c>
      <c r="EB251" s="11">
        <v>7091.4399044133979</v>
      </c>
      <c r="EC251" s="11">
        <v>6923.5455019920009</v>
      </c>
      <c r="ED251" s="11">
        <v>6867.2911300712822</v>
      </c>
      <c r="EE251" s="11">
        <v>6634.5139556318591</v>
      </c>
      <c r="EF251" s="11">
        <v>6449.5609105703015</v>
      </c>
      <c r="EG251" s="11">
        <v>6292.7896420456327</v>
      </c>
      <c r="EH251" s="11">
        <v>6173.293167040556</v>
      </c>
      <c r="EI251" s="11">
        <v>6111.2785624277039</v>
      </c>
      <c r="EJ251" s="11">
        <v>6058.5455262630885</v>
      </c>
      <c r="EK251" s="11">
        <v>5976.5553467134914</v>
      </c>
      <c r="EL251" s="11">
        <v>5965.0120841862999</v>
      </c>
      <c r="EM251" s="11">
        <v>5878.2937371403123</v>
      </c>
      <c r="EN251" s="11">
        <v>5790.5607606328258</v>
      </c>
      <c r="EO251" s="11">
        <v>5750.8944406677301</v>
      </c>
      <c r="EP251" s="11">
        <v>5627.2711418372073</v>
      </c>
      <c r="EQ251" s="11">
        <v>5573.9113857623679</v>
      </c>
      <c r="ER251" s="11">
        <v>5459.9109621141224</v>
      </c>
      <c r="ES251" s="11">
        <v>5417.2744788578639</v>
      </c>
      <c r="ET251" s="11">
        <v>5355.2133344654721</v>
      </c>
      <c r="EU251" s="11">
        <v>5306.7141802604328</v>
      </c>
      <c r="EV251" s="11">
        <v>5251.0941453614414</v>
      </c>
      <c r="EW251" s="11">
        <v>5040.7384555982653</v>
      </c>
      <c r="EX251" s="11">
        <v>4999.1585338432051</v>
      </c>
      <c r="EY251" s="11">
        <v>4860.9889784243496</v>
      </c>
      <c r="EZ251" s="11">
        <v>4741.6582055741255</v>
      </c>
      <c r="FA251" s="11">
        <v>4690.4317532933264</v>
      </c>
      <c r="FB251" s="11">
        <v>4660.1237594534596</v>
      </c>
      <c r="FC251" s="11">
        <v>4613.7011610472846</v>
      </c>
      <c r="FD251" s="11">
        <v>4505.006985221622</v>
      </c>
      <c r="FE251" s="11">
        <v>4357.9172243447247</v>
      </c>
      <c r="FF251" s="11">
        <v>4350.5957978065353</v>
      </c>
      <c r="FG251" s="11">
        <v>4312.8895070228791</v>
      </c>
      <c r="FH251" s="11">
        <v>4241.3514882478557</v>
      </c>
      <c r="FI251" s="11">
        <v>4209.8824922808153</v>
      </c>
      <c r="FJ251" s="11">
        <v>4203.9943382296769</v>
      </c>
      <c r="FK251" s="11">
        <v>4198.7365701162762</v>
      </c>
      <c r="FL251" s="11">
        <v>4196.5871257347135</v>
      </c>
      <c r="FM251" s="11">
        <v>4182.8575967327261</v>
      </c>
      <c r="FN251" s="11">
        <v>4193.0040092900235</v>
      </c>
      <c r="FO251" s="11">
        <v>4189.2300730811266</v>
      </c>
      <c r="FP251" s="11">
        <v>4184.2374291088208</v>
      </c>
      <c r="FQ251" s="11">
        <v>4186.3997607865103</v>
      </c>
      <c r="FR251" s="11">
        <v>4162.2518408846117</v>
      </c>
      <c r="FS251" s="11">
        <v>4126.3834721562826</v>
      </c>
      <c r="FT251" s="11">
        <v>4060.8510719649839</v>
      </c>
      <c r="FU251" s="11">
        <v>3953.3102331972468</v>
      </c>
      <c r="FV251" s="11">
        <v>3917.0282841868093</v>
      </c>
      <c r="FW251" s="11">
        <v>3888.3741399051655</v>
      </c>
      <c r="FX251" s="11">
        <v>3858.8330207376002</v>
      </c>
      <c r="FY251" s="11">
        <v>3835.6983277704303</v>
      </c>
      <c r="FZ251" s="11">
        <v>3806.4287896139294</v>
      </c>
      <c r="GA251" s="11">
        <v>3786.8647042071584</v>
      </c>
      <c r="GB251" s="11">
        <v>3761.2330400836322</v>
      </c>
      <c r="GC251" s="11">
        <v>3738.0996304678142</v>
      </c>
      <c r="GD251" s="11">
        <v>3725.2965726053344</v>
      </c>
      <c r="GE251" s="11">
        <v>3714.2326812010542</v>
      </c>
      <c r="GF251" s="11">
        <v>3707.8451920287207</v>
      </c>
      <c r="GG251" s="11">
        <v>3697.0580775228127</v>
      </c>
      <c r="GH251" s="11">
        <v>3691.8342322360218</v>
      </c>
      <c r="GI251" s="11">
        <v>3674.4036592532498</v>
      </c>
      <c r="GJ251" s="11">
        <v>3651.7639937474751</v>
      </c>
      <c r="GK251" s="11">
        <v>3625.8954076459841</v>
      </c>
      <c r="GL251" s="11">
        <v>3625.2336587507839</v>
      </c>
      <c r="GM251" s="11">
        <v>3594.148056379539</v>
      </c>
      <c r="GN251" s="11">
        <v>3573.2713001133384</v>
      </c>
      <c r="GO251" s="11">
        <v>3540.5974099154801</v>
      </c>
      <c r="GP251" s="11">
        <v>3456.0899048656502</v>
      </c>
      <c r="GQ251" s="11">
        <v>3316.9521515752276</v>
      </c>
      <c r="GR251" s="11">
        <v>3159.7618204200048</v>
      </c>
      <c r="GS251" s="11">
        <v>3096.9262050628181</v>
      </c>
      <c r="GT251" s="11">
        <v>3078.9296128875753</v>
      </c>
      <c r="GU251" s="11">
        <v>3056.9631434541161</v>
      </c>
      <c r="GV251" s="11">
        <v>3037.7270570819392</v>
      </c>
      <c r="GW251" s="11">
        <v>3020.7258197401793</v>
      </c>
      <c r="GX251" s="11">
        <v>3008.0855585625309</v>
      </c>
      <c r="GY251" s="11">
        <v>2928.3805109998352</v>
      </c>
      <c r="GZ251" s="11">
        <v>2980.6481987416</v>
      </c>
      <c r="HA251" s="11">
        <v>2980.9059842666138</v>
      </c>
      <c r="HB251" s="11">
        <v>2975.1997111170763</v>
      </c>
      <c r="HC251" s="11">
        <v>2970.9542735422083</v>
      </c>
      <c r="HD251" s="11">
        <v>2968.8573978904847</v>
      </c>
      <c r="HE251" s="11">
        <v>2946.5188015735034</v>
      </c>
      <c r="HF251" s="11">
        <v>2833.9666213556357</v>
      </c>
      <c r="HG251" s="11">
        <v>2760.1457326390569</v>
      </c>
      <c r="HH251" s="11">
        <v>2686.4661247354006</v>
      </c>
      <c r="HI251" s="11">
        <v>2654.1978374429364</v>
      </c>
      <c r="HJ251" s="11">
        <v>2630.4483371027268</v>
      </c>
      <c r="HK251" s="11">
        <v>2595.4920111358283</v>
      </c>
      <c r="HL251" s="11">
        <v>2571.8965846866704</v>
      </c>
      <c r="HM251" s="11">
        <v>2525.0484585138438</v>
      </c>
      <c r="HN251" s="11">
        <v>2478.1983763331546</v>
      </c>
      <c r="HO251" s="11">
        <v>2453.2620229039903</v>
      </c>
      <c r="HP251" s="11">
        <v>2477.5561172858634</v>
      </c>
      <c r="HQ251" s="11">
        <v>2470.4277047279925</v>
      </c>
      <c r="HR251" s="11">
        <v>2392.5123884634468</v>
      </c>
      <c r="HS251" s="11">
        <v>2417.965016453019</v>
      </c>
      <c r="HT251" s="11">
        <v>2429.8797056116669</v>
      </c>
      <c r="HU251" s="11">
        <v>2395.8996574195367</v>
      </c>
      <c r="HV251" s="11">
        <v>2393.2748256495347</v>
      </c>
      <c r="HW251" s="11">
        <v>2374.8108482077055</v>
      </c>
      <c r="HX251" s="11">
        <v>2348.9393276794945</v>
      </c>
      <c r="HY251" s="11">
        <v>2306.0924026652428</v>
      </c>
      <c r="HZ251" s="11">
        <v>2151.1800318296573</v>
      </c>
      <c r="IA251" s="11">
        <v>2008.0309652337721</v>
      </c>
      <c r="IB251" s="11">
        <v>1960.7605567248104</v>
      </c>
      <c r="IC251" s="11">
        <v>1908.1597950382284</v>
      </c>
      <c r="ID251" s="11">
        <v>1861.2936569207307</v>
      </c>
      <c r="IE251" s="11">
        <v>1806.8803830708548</v>
      </c>
      <c r="IF251" s="11">
        <v>1682.8883644306709</v>
      </c>
      <c r="IG251" s="11">
        <v>1655.7877327548031</v>
      </c>
      <c r="IH251" s="11">
        <v>1613.0530431741249</v>
      </c>
      <c r="II251" s="11">
        <v>1576.1603255373641</v>
      </c>
      <c r="IJ251" s="11">
        <v>1525.1905934170036</v>
      </c>
      <c r="IK251" s="11">
        <v>1486.9100066340277</v>
      </c>
      <c r="IL251" s="11">
        <v>1444.7121667272907</v>
      </c>
      <c r="IM251" s="11">
        <v>1381.6000719044966</v>
      </c>
      <c r="IN251" s="11">
        <v>1244.8034587373279</v>
      </c>
      <c r="IO251" s="11">
        <v>1212.7696198234444</v>
      </c>
      <c r="IP251" s="11">
        <v>1211.1710882523446</v>
      </c>
      <c r="IQ251" s="11">
        <v>1155.492888508265</v>
      </c>
      <c r="IR251" s="11">
        <v>1086.9503803389359</v>
      </c>
      <c r="IS251" s="11">
        <v>1047.4968175354261</v>
      </c>
      <c r="IT251" s="11">
        <v>1024.4507128782188</v>
      </c>
      <c r="IU251" s="11">
        <v>1006.8930372629964</v>
      </c>
      <c r="IV251" s="11">
        <v>1000.8670093103143</v>
      </c>
      <c r="IW251" s="11">
        <v>990.22907991501609</v>
      </c>
      <c r="IX251" s="11">
        <v>969.02159083746437</v>
      </c>
      <c r="IY251" s="11">
        <v>928.02334959728807</v>
      </c>
      <c r="IZ251" s="11">
        <v>877.73486386484524</v>
      </c>
      <c r="JA251" s="11">
        <v>785.59216636757174</v>
      </c>
      <c r="JB251" s="11">
        <v>676.5529975367067</v>
      </c>
      <c r="JC251" s="11">
        <v>597.29585201459906</v>
      </c>
      <c r="JD251" s="11">
        <v>580.31460277339318</v>
      </c>
      <c r="JE251" s="11">
        <v>567.96791310029778</v>
      </c>
      <c r="JF251" s="11">
        <v>558.94917627196787</v>
      </c>
      <c r="JG251" s="11">
        <v>471.66464626014613</v>
      </c>
      <c r="JH251" s="11">
        <v>432.6587423136607</v>
      </c>
      <c r="JI251" s="11">
        <v>430.40557920109165</v>
      </c>
      <c r="JJ251" s="11">
        <v>431.13671889887388</v>
      </c>
      <c r="JK251" s="11">
        <v>370.79348808207743</v>
      </c>
      <c r="JL251" s="11">
        <v>386.70261629779787</v>
      </c>
      <c r="JM251" s="11">
        <v>370.39798134847643</v>
      </c>
      <c r="JN251" s="11">
        <v>227.11390635037793</v>
      </c>
      <c r="JO251" s="11">
        <v>245.86346222250751</v>
      </c>
      <c r="JP251" s="11">
        <v>327.49066237021066</v>
      </c>
      <c r="JQ251" s="11">
        <v>333.59363403671239</v>
      </c>
      <c r="JR251" s="11">
        <v>305.71803731869426</v>
      </c>
      <c r="JS251" s="11">
        <v>143.12237181303971</v>
      </c>
      <c r="JT251" s="11">
        <v>84.131198539472663</v>
      </c>
      <c r="JU251" s="11">
        <v>93.213200848719225</v>
      </c>
      <c r="JV251" s="11">
        <v>80.843542832572112</v>
      </c>
      <c r="JW251" s="11">
        <v>13.442377808369685</v>
      </c>
      <c r="JX251" s="11">
        <v>3.5704772471945034E-13</v>
      </c>
      <c r="JY251" s="11">
        <v>13.442381894972501</v>
      </c>
      <c r="JZ251" s="11">
        <v>31.710353375386301</v>
      </c>
      <c r="KA251" s="11">
        <v>54.239034198809726</v>
      </c>
      <c r="KB251" s="11">
        <v>73.052346557769525</v>
      </c>
      <c r="KC251" s="11">
        <v>86.747116624467751</v>
      </c>
      <c r="KD251" s="11">
        <v>99.81797874830535</v>
      </c>
      <c r="KE251" s="11">
        <v>96.709748763262709</v>
      </c>
      <c r="KF251" s="11">
        <v>86.616574879117607</v>
      </c>
      <c r="KG251" s="11">
        <v>64.386209656152602</v>
      </c>
      <c r="KH251" s="11">
        <v>56.266172953846976</v>
      </c>
      <c r="KI251" s="11">
        <v>30.419718611117851</v>
      </c>
      <c r="KJ251" s="11">
        <v>28.077031265823383</v>
      </c>
      <c r="KK251" s="11">
        <v>24.183649066582319</v>
      </c>
      <c r="KL251" s="23"/>
      <c r="KM251" s="11">
        <f>SMALL(Tabela2[[#This Row],[1]:[285]],1)</f>
        <v>3.5704772471945034E-13</v>
      </c>
      <c r="KN251" s="11">
        <f>MATCH(Tabela2[[#This Row],[1° menor]],Tabela2[[#This Row],[1]:[285]],0)</f>
        <v>271</v>
      </c>
      <c r="KO25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0.4999999877321113</v>
      </c>
      <c r="KP251" s="11">
        <f>VLOOKUP(Tabela2[[#This Row],[Shape]],shape!A:D,4,0)+VLOOKUP(Tabela2[[#This Row],[Shape]]+1,shape!A:E,5,0)*Tabela2[[#This Row],[% avanc]]</f>
        <v>8570.3152119992501</v>
      </c>
      <c r="KQ251" s="15">
        <f>Tabela2[[#This Row],[8686,881807]]/Tabela2[[#Headers],[8686,881807]]</f>
        <v>0.98658130758647844</v>
      </c>
      <c r="KR251" s="11">
        <f>Tabela2[[#This Row],[8686,881807]]-KP250</f>
        <v>0</v>
      </c>
      <c r="KS251" s="11">
        <f>(Tabela2[[#This Row],[hora bus]]-H250)*86400</f>
        <v>5.9999995166435838</v>
      </c>
      <c r="KT251" s="11">
        <f>Tabela2[[#This Row],[desloc]]/Tabela2[[#This Row],[seconds]]</f>
        <v>0</v>
      </c>
      <c r="KU251" s="11">
        <f>Tabela2[[#This Row],[spd m/s]]*3.6</f>
        <v>0</v>
      </c>
      <c r="KV251" s="23"/>
      <c r="KW251" s="22">
        <f t="shared" si="54"/>
        <v>0</v>
      </c>
      <c r="KX251" s="23">
        <f t="shared" si="55"/>
        <v>0.5</v>
      </c>
      <c r="KY251" s="23">
        <f t="shared" si="56"/>
        <v>1</v>
      </c>
      <c r="KZ251" s="23">
        <f t="shared" si="57"/>
        <v>8</v>
      </c>
      <c r="LA251" s="23">
        <f t="shared" si="58"/>
        <v>0</v>
      </c>
      <c r="LB251" s="23">
        <f t="shared" si="59"/>
        <v>1</v>
      </c>
      <c r="LC251" s="23">
        <f t="shared" si="60"/>
        <v>2</v>
      </c>
      <c r="LD251" s="23">
        <f t="shared" si="61"/>
        <v>0</v>
      </c>
      <c r="LE251" s="23">
        <f t="shared" si="62"/>
        <v>8570.3152119992501</v>
      </c>
      <c r="LF251" s="22">
        <f t="shared" si="71"/>
        <v>0</v>
      </c>
      <c r="LG251" s="23">
        <f t="shared" si="63"/>
        <v>0</v>
      </c>
      <c r="LH251" s="23">
        <f t="shared" si="64"/>
        <v>0</v>
      </c>
      <c r="LI251" s="23">
        <f t="shared" si="65"/>
        <v>8581.6037309236508</v>
      </c>
      <c r="LJ251" s="23">
        <f t="shared" si="66"/>
        <v>8570.3152119992501</v>
      </c>
      <c r="LK251" s="23">
        <f t="shared" si="67"/>
        <v>0.5</v>
      </c>
      <c r="LL251" s="23">
        <f t="shared" si="68"/>
        <v>0</v>
      </c>
      <c r="LM251" s="23">
        <f t="shared" si="69"/>
        <v>1</v>
      </c>
      <c r="LN251" s="23">
        <f t="shared" si="70"/>
        <v>1</v>
      </c>
    </row>
    <row r="252" spans="1:326" x14ac:dyDescent="0.25">
      <c r="A252" s="22">
        <v>356</v>
      </c>
      <c r="B252" s="22">
        <v>1</v>
      </c>
      <c r="C252" s="23" t="s">
        <v>1669</v>
      </c>
      <c r="D252" s="22">
        <v>332</v>
      </c>
      <c r="E252" s="24">
        <v>0.99930555555555556</v>
      </c>
      <c r="F252" s="23" t="s">
        <v>721</v>
      </c>
      <c r="G252" s="23" t="b">
        <v>1</v>
      </c>
      <c r="H252" s="25">
        <v>43538.999664351853</v>
      </c>
      <c r="I252" s="26" t="s">
        <v>374</v>
      </c>
      <c r="J252" s="23" t="s">
        <v>375</v>
      </c>
      <c r="K252" s="11">
        <f>IF(AND(Tabela2[[#This Row],[hora bus]]=H251,Tabela2[[#This Row],[lat bus]]=I251,Tabela2[[#This Row],[lon bus]]=J251),1,0)</f>
        <v>0</v>
      </c>
      <c r="L252" s="23"/>
      <c r="M252" s="11">
        <v>545</v>
      </c>
      <c r="N252" s="11">
        <v>12477.651541953064</v>
      </c>
      <c r="O252" s="11">
        <v>12469.641895166253</v>
      </c>
      <c r="P252" s="11">
        <v>12458.821009919429</v>
      </c>
      <c r="Q252" s="11">
        <v>12399.376810004122</v>
      </c>
      <c r="R252" s="11">
        <v>12317.575120924914</v>
      </c>
      <c r="S252" s="11">
        <v>12302.746078219861</v>
      </c>
      <c r="T252" s="11">
        <v>12283.657108894033</v>
      </c>
      <c r="U252" s="11">
        <v>12271.44610533181</v>
      </c>
      <c r="V252" s="11">
        <v>12253.812175811339</v>
      </c>
      <c r="W252" s="11">
        <v>12240.004425830663</v>
      </c>
      <c r="X252" s="11">
        <v>12227.433686057431</v>
      </c>
      <c r="Y252" s="11">
        <v>12200.801064274274</v>
      </c>
      <c r="Z252" s="11">
        <v>12182.281384662761</v>
      </c>
      <c r="AA252" s="11">
        <v>12157.403516439457</v>
      </c>
      <c r="AB252" s="11">
        <v>12145.663877688321</v>
      </c>
      <c r="AC252" s="11">
        <v>12128.868773328137</v>
      </c>
      <c r="AD252" s="11">
        <v>12104.581186676956</v>
      </c>
      <c r="AE252" s="11">
        <v>12095.764054031262</v>
      </c>
      <c r="AF252" s="11">
        <v>12034.431476347791</v>
      </c>
      <c r="AG252" s="11">
        <v>12013.330503127341</v>
      </c>
      <c r="AH252" s="11">
        <v>11990.63234976312</v>
      </c>
      <c r="AI252" s="11">
        <v>11970.781738387637</v>
      </c>
      <c r="AJ252" s="11">
        <v>11952.629578641488</v>
      </c>
      <c r="AK252" s="11">
        <v>11939.855921350081</v>
      </c>
      <c r="AL252" s="11">
        <v>11916.362989542715</v>
      </c>
      <c r="AM252" s="11">
        <v>11908.113058843292</v>
      </c>
      <c r="AN252" s="11">
        <v>11898.443266860095</v>
      </c>
      <c r="AO252" s="11">
        <v>11894.984897765602</v>
      </c>
      <c r="AP252" s="11">
        <v>11899.617615578405</v>
      </c>
      <c r="AQ252" s="11">
        <v>11910.418216473612</v>
      </c>
      <c r="AR252" s="11">
        <v>11913.469086839623</v>
      </c>
      <c r="AS252" s="11">
        <v>11914.37691753451</v>
      </c>
      <c r="AT252" s="11">
        <v>11927.97207117001</v>
      </c>
      <c r="AU252" s="11">
        <v>11936.680238346496</v>
      </c>
      <c r="AV252" s="11">
        <v>11934.889416731006</v>
      </c>
      <c r="AW252" s="11">
        <v>11942.293599911565</v>
      </c>
      <c r="AX252" s="11">
        <v>11952.423260168753</v>
      </c>
      <c r="AY252" s="11">
        <v>11952.06262046582</v>
      </c>
      <c r="AZ252" s="11">
        <v>11942.429604467541</v>
      </c>
      <c r="BA252" s="11">
        <v>11924.763870715869</v>
      </c>
      <c r="BB252" s="11">
        <v>11887.228306458279</v>
      </c>
      <c r="BC252" s="11">
        <v>11820.717405761688</v>
      </c>
      <c r="BD252" s="11">
        <v>11758.265677588413</v>
      </c>
      <c r="BE252" s="11">
        <v>11743.650911504528</v>
      </c>
      <c r="BF252" s="11">
        <v>11727.454847015835</v>
      </c>
      <c r="BG252" s="11">
        <v>11700.814863889247</v>
      </c>
      <c r="BH252" s="11">
        <v>11696.407349780487</v>
      </c>
      <c r="BI252" s="11">
        <v>11685.972050460832</v>
      </c>
      <c r="BJ252" s="11">
        <v>11666.707891008315</v>
      </c>
      <c r="BK252" s="11">
        <v>11604.183314635597</v>
      </c>
      <c r="BL252" s="11">
        <v>11401.14746560686</v>
      </c>
      <c r="BM252" s="11">
        <v>11306.306481756044</v>
      </c>
      <c r="BN252" s="11">
        <v>11299.93574474874</v>
      </c>
      <c r="BO252" s="11">
        <v>11206.65278693449</v>
      </c>
      <c r="BP252" s="11">
        <v>11212.455188541406</v>
      </c>
      <c r="BQ252" s="11">
        <v>11133.775255979544</v>
      </c>
      <c r="BR252" s="11">
        <v>11065.468622686631</v>
      </c>
      <c r="BS252" s="11">
        <v>11045.127354863782</v>
      </c>
      <c r="BT252" s="11">
        <v>11000.121597243757</v>
      </c>
      <c r="BU252" s="11">
        <v>10954.766887094909</v>
      </c>
      <c r="BV252" s="11">
        <v>10975.865323889897</v>
      </c>
      <c r="BW252" s="11">
        <v>10828.232880338817</v>
      </c>
      <c r="BX252" s="11">
        <v>10722.67152757963</v>
      </c>
      <c r="BY252" s="11">
        <v>10585.395304718086</v>
      </c>
      <c r="BZ252" s="11">
        <v>10556.307987884329</v>
      </c>
      <c r="CA252" s="11">
        <v>10514.028859197326</v>
      </c>
      <c r="CB252" s="11">
        <v>10451.375742140106</v>
      </c>
      <c r="CC252" s="11">
        <v>10331.258181776275</v>
      </c>
      <c r="CD252" s="11">
        <v>10238.355072801196</v>
      </c>
      <c r="CE252" s="11">
        <v>10148.108585962736</v>
      </c>
      <c r="CF252" s="11">
        <v>10068.696610196512</v>
      </c>
      <c r="CG252" s="11">
        <v>9881.4494263306151</v>
      </c>
      <c r="CH252" s="11">
        <v>9810.8387140974955</v>
      </c>
      <c r="CI252" s="11">
        <v>9626.334175909984</v>
      </c>
      <c r="CJ252" s="11">
        <v>9559.1812614572882</v>
      </c>
      <c r="CK252" s="11">
        <v>9473.074929846669</v>
      </c>
      <c r="CL252" s="11">
        <v>9447.7256696298919</v>
      </c>
      <c r="CM252" s="11">
        <v>9401.7258878370521</v>
      </c>
      <c r="CN252" s="11">
        <v>9345.9928986461837</v>
      </c>
      <c r="CO252" s="11">
        <v>9267.6954520253821</v>
      </c>
      <c r="CP252" s="11">
        <v>9218.5828439950001</v>
      </c>
      <c r="CQ252" s="11">
        <v>9030.8351248058789</v>
      </c>
      <c r="CR252" s="11">
        <v>8865.8462861091593</v>
      </c>
      <c r="CS252" s="11">
        <v>8799.9268268205869</v>
      </c>
      <c r="CT252" s="11">
        <v>8774.4734612875072</v>
      </c>
      <c r="CU252" s="11">
        <v>8734.8762068704182</v>
      </c>
      <c r="CV252" s="11">
        <v>8641.1413323469114</v>
      </c>
      <c r="CW252" s="11">
        <v>8521.4421911256304</v>
      </c>
      <c r="CX252" s="11">
        <v>8466.8119685035981</v>
      </c>
      <c r="CY252" s="11">
        <v>8413.4669630731023</v>
      </c>
      <c r="CZ252" s="11">
        <v>8364.0706857240421</v>
      </c>
      <c r="DA252" s="11">
        <v>8312.1560375038207</v>
      </c>
      <c r="DB252" s="11">
        <v>8254.2803438349983</v>
      </c>
      <c r="DC252" s="11">
        <v>8158.1186015860076</v>
      </c>
      <c r="DD252" s="11">
        <v>8145.4458807367055</v>
      </c>
      <c r="DE252" s="11">
        <v>8113.6918844941711</v>
      </c>
      <c r="DF252" s="11">
        <v>8098.3132668205481</v>
      </c>
      <c r="DG252" s="11">
        <v>8043.2184134699628</v>
      </c>
      <c r="DH252" s="11">
        <v>7996.0468160122164</v>
      </c>
      <c r="DI252" s="11">
        <v>7940.7305845671754</v>
      </c>
      <c r="DJ252" s="11">
        <v>7873.0444528365324</v>
      </c>
      <c r="DK252" s="11">
        <v>7612.0433629126182</v>
      </c>
      <c r="DL252" s="11">
        <v>7607.1897499960605</v>
      </c>
      <c r="DM252" s="11">
        <v>7569.0138081189716</v>
      </c>
      <c r="DN252" s="11">
        <v>7509.0615889739183</v>
      </c>
      <c r="DO252" s="11">
        <v>7496.5846356723287</v>
      </c>
      <c r="DP252" s="11">
        <v>7437.7324944372285</v>
      </c>
      <c r="DQ252" s="11">
        <v>7443.5275201093482</v>
      </c>
      <c r="DR252" s="11">
        <v>7437.2384209623669</v>
      </c>
      <c r="DS252" s="11">
        <v>7427.945747409045</v>
      </c>
      <c r="DT252" s="11">
        <v>7411.5911801484663</v>
      </c>
      <c r="DU252" s="11">
        <v>7400.6070543955375</v>
      </c>
      <c r="DV252" s="11">
        <v>7388.6065748820793</v>
      </c>
      <c r="DW252" s="11">
        <v>7380.712670350078</v>
      </c>
      <c r="DX252" s="11">
        <v>7242.6513091854322</v>
      </c>
      <c r="DY252" s="11">
        <v>7247.3846575296466</v>
      </c>
      <c r="DZ252" s="11">
        <v>7213.2135407003971</v>
      </c>
      <c r="EA252" s="11">
        <v>7101.2760373032988</v>
      </c>
      <c r="EB252" s="11">
        <v>7091.4399044133979</v>
      </c>
      <c r="EC252" s="11">
        <v>6923.5455019920009</v>
      </c>
      <c r="ED252" s="11">
        <v>6867.2911300712822</v>
      </c>
      <c r="EE252" s="11">
        <v>6634.5139556318591</v>
      </c>
      <c r="EF252" s="11">
        <v>6449.5609105703015</v>
      </c>
      <c r="EG252" s="11">
        <v>6292.7896420456327</v>
      </c>
      <c r="EH252" s="11">
        <v>6173.293167040556</v>
      </c>
      <c r="EI252" s="11">
        <v>6111.2785624277039</v>
      </c>
      <c r="EJ252" s="11">
        <v>6058.5455262630885</v>
      </c>
      <c r="EK252" s="11">
        <v>5976.5553467134914</v>
      </c>
      <c r="EL252" s="11">
        <v>5965.0120841862999</v>
      </c>
      <c r="EM252" s="11">
        <v>5878.2937371403123</v>
      </c>
      <c r="EN252" s="11">
        <v>5790.5607606328258</v>
      </c>
      <c r="EO252" s="11">
        <v>5750.8944406677301</v>
      </c>
      <c r="EP252" s="11">
        <v>5627.2711418372073</v>
      </c>
      <c r="EQ252" s="11">
        <v>5573.9113857623679</v>
      </c>
      <c r="ER252" s="11">
        <v>5459.9109621141224</v>
      </c>
      <c r="ES252" s="11">
        <v>5417.2744788578639</v>
      </c>
      <c r="ET252" s="11">
        <v>5355.2133344654721</v>
      </c>
      <c r="EU252" s="11">
        <v>5306.7141802604328</v>
      </c>
      <c r="EV252" s="11">
        <v>5251.0941453614414</v>
      </c>
      <c r="EW252" s="11">
        <v>5040.7384555982653</v>
      </c>
      <c r="EX252" s="11">
        <v>4999.1585338432051</v>
      </c>
      <c r="EY252" s="11">
        <v>4860.9889784243496</v>
      </c>
      <c r="EZ252" s="11">
        <v>4741.6582055741255</v>
      </c>
      <c r="FA252" s="11">
        <v>4690.4317532933264</v>
      </c>
      <c r="FB252" s="11">
        <v>4660.1237594534596</v>
      </c>
      <c r="FC252" s="11">
        <v>4613.7011610472846</v>
      </c>
      <c r="FD252" s="11">
        <v>4505.006985221622</v>
      </c>
      <c r="FE252" s="11">
        <v>4357.9172243447247</v>
      </c>
      <c r="FF252" s="11">
        <v>4350.5957978065353</v>
      </c>
      <c r="FG252" s="11">
        <v>4312.8895070228791</v>
      </c>
      <c r="FH252" s="11">
        <v>4241.3514882478557</v>
      </c>
      <c r="FI252" s="11">
        <v>4209.8824922808153</v>
      </c>
      <c r="FJ252" s="11">
        <v>4203.9943382296769</v>
      </c>
      <c r="FK252" s="11">
        <v>4198.7365701162762</v>
      </c>
      <c r="FL252" s="11">
        <v>4196.5871257347135</v>
      </c>
      <c r="FM252" s="11">
        <v>4182.8575967327261</v>
      </c>
      <c r="FN252" s="11">
        <v>4193.0040092900235</v>
      </c>
      <c r="FO252" s="11">
        <v>4189.2300730811266</v>
      </c>
      <c r="FP252" s="11">
        <v>4184.2374291088208</v>
      </c>
      <c r="FQ252" s="11">
        <v>4186.3997607865103</v>
      </c>
      <c r="FR252" s="11">
        <v>4162.2518408846117</v>
      </c>
      <c r="FS252" s="11">
        <v>4126.3834721562826</v>
      </c>
      <c r="FT252" s="11">
        <v>4060.8510719649839</v>
      </c>
      <c r="FU252" s="11">
        <v>3953.3102331972468</v>
      </c>
      <c r="FV252" s="11">
        <v>3917.0282841868093</v>
      </c>
      <c r="FW252" s="11">
        <v>3888.3741399051655</v>
      </c>
      <c r="FX252" s="11">
        <v>3858.8330207376002</v>
      </c>
      <c r="FY252" s="11">
        <v>3835.6983277704303</v>
      </c>
      <c r="FZ252" s="11">
        <v>3806.4287896139294</v>
      </c>
      <c r="GA252" s="11">
        <v>3786.8647042071584</v>
      </c>
      <c r="GB252" s="11">
        <v>3761.2330400836322</v>
      </c>
      <c r="GC252" s="11">
        <v>3738.0996304678142</v>
      </c>
      <c r="GD252" s="11">
        <v>3725.2965726053344</v>
      </c>
      <c r="GE252" s="11">
        <v>3714.2326812010542</v>
      </c>
      <c r="GF252" s="11">
        <v>3707.8451920287207</v>
      </c>
      <c r="GG252" s="11">
        <v>3697.0580775228127</v>
      </c>
      <c r="GH252" s="11">
        <v>3691.8342322360218</v>
      </c>
      <c r="GI252" s="11">
        <v>3674.4036592532498</v>
      </c>
      <c r="GJ252" s="11">
        <v>3651.7639937474751</v>
      </c>
      <c r="GK252" s="11">
        <v>3625.8954076459841</v>
      </c>
      <c r="GL252" s="11">
        <v>3625.2336587507839</v>
      </c>
      <c r="GM252" s="11">
        <v>3594.148056379539</v>
      </c>
      <c r="GN252" s="11">
        <v>3573.2713001133384</v>
      </c>
      <c r="GO252" s="11">
        <v>3540.5974099154801</v>
      </c>
      <c r="GP252" s="11">
        <v>3456.0899048656502</v>
      </c>
      <c r="GQ252" s="11">
        <v>3316.9521515752276</v>
      </c>
      <c r="GR252" s="11">
        <v>3159.7618204200048</v>
      </c>
      <c r="GS252" s="11">
        <v>3096.9262050628181</v>
      </c>
      <c r="GT252" s="11">
        <v>3078.9296128875753</v>
      </c>
      <c r="GU252" s="11">
        <v>3056.9631434541161</v>
      </c>
      <c r="GV252" s="11">
        <v>3037.7270570819392</v>
      </c>
      <c r="GW252" s="11">
        <v>3020.7258197401793</v>
      </c>
      <c r="GX252" s="11">
        <v>3008.0855585625309</v>
      </c>
      <c r="GY252" s="11">
        <v>2928.3805109998352</v>
      </c>
      <c r="GZ252" s="11">
        <v>2980.6481987416</v>
      </c>
      <c r="HA252" s="11">
        <v>2980.9059842666138</v>
      </c>
      <c r="HB252" s="11">
        <v>2975.1997111170763</v>
      </c>
      <c r="HC252" s="11">
        <v>2970.9542735422083</v>
      </c>
      <c r="HD252" s="11">
        <v>2968.8573978904847</v>
      </c>
      <c r="HE252" s="11">
        <v>2946.5188015735034</v>
      </c>
      <c r="HF252" s="11">
        <v>2833.9666213556357</v>
      </c>
      <c r="HG252" s="11">
        <v>2760.1457326390569</v>
      </c>
      <c r="HH252" s="11">
        <v>2686.4661247354006</v>
      </c>
      <c r="HI252" s="11">
        <v>2654.1978374429364</v>
      </c>
      <c r="HJ252" s="11">
        <v>2630.4483371027268</v>
      </c>
      <c r="HK252" s="11">
        <v>2595.4920111358283</v>
      </c>
      <c r="HL252" s="11">
        <v>2571.8965846866704</v>
      </c>
      <c r="HM252" s="11">
        <v>2525.0484585138438</v>
      </c>
      <c r="HN252" s="11">
        <v>2478.1983763331546</v>
      </c>
      <c r="HO252" s="11">
        <v>2453.2620229039903</v>
      </c>
      <c r="HP252" s="11">
        <v>2477.5561172858634</v>
      </c>
      <c r="HQ252" s="11">
        <v>2470.4277047279925</v>
      </c>
      <c r="HR252" s="11">
        <v>2392.5123884634468</v>
      </c>
      <c r="HS252" s="11">
        <v>2417.965016453019</v>
      </c>
      <c r="HT252" s="11">
        <v>2429.8797056116669</v>
      </c>
      <c r="HU252" s="11">
        <v>2395.8996574195367</v>
      </c>
      <c r="HV252" s="11">
        <v>2393.2748256495347</v>
      </c>
      <c r="HW252" s="11">
        <v>2374.8108482077055</v>
      </c>
      <c r="HX252" s="11">
        <v>2348.9393276794945</v>
      </c>
      <c r="HY252" s="11">
        <v>2306.0924026652428</v>
      </c>
      <c r="HZ252" s="11">
        <v>2151.1800318296573</v>
      </c>
      <c r="IA252" s="11">
        <v>2008.0309652337721</v>
      </c>
      <c r="IB252" s="11">
        <v>1960.7605567248104</v>
      </c>
      <c r="IC252" s="11">
        <v>1908.1597950382284</v>
      </c>
      <c r="ID252" s="11">
        <v>1861.2936569207307</v>
      </c>
      <c r="IE252" s="11">
        <v>1806.8803830708548</v>
      </c>
      <c r="IF252" s="11">
        <v>1682.8883644306709</v>
      </c>
      <c r="IG252" s="11">
        <v>1655.7877327548031</v>
      </c>
      <c r="IH252" s="11">
        <v>1613.0530431741249</v>
      </c>
      <c r="II252" s="11">
        <v>1576.1603255373641</v>
      </c>
      <c r="IJ252" s="11">
        <v>1525.1905934170036</v>
      </c>
      <c r="IK252" s="11">
        <v>1486.9100066340277</v>
      </c>
      <c r="IL252" s="11">
        <v>1444.7121667272907</v>
      </c>
      <c r="IM252" s="11">
        <v>1381.6000719044966</v>
      </c>
      <c r="IN252" s="11">
        <v>1244.8034587373279</v>
      </c>
      <c r="IO252" s="11">
        <v>1212.7696198234444</v>
      </c>
      <c r="IP252" s="11">
        <v>1211.1710882523446</v>
      </c>
      <c r="IQ252" s="11">
        <v>1155.492888508265</v>
      </c>
      <c r="IR252" s="11">
        <v>1086.9503803389359</v>
      </c>
      <c r="IS252" s="11">
        <v>1047.4968175354261</v>
      </c>
      <c r="IT252" s="11">
        <v>1024.4507128782188</v>
      </c>
      <c r="IU252" s="11">
        <v>1006.8930372629964</v>
      </c>
      <c r="IV252" s="11">
        <v>1000.8670093103143</v>
      </c>
      <c r="IW252" s="11">
        <v>990.22907991501609</v>
      </c>
      <c r="IX252" s="11">
        <v>969.02159083746437</v>
      </c>
      <c r="IY252" s="11">
        <v>928.02334959728807</v>
      </c>
      <c r="IZ252" s="11">
        <v>877.73486386484524</v>
      </c>
      <c r="JA252" s="11">
        <v>785.59216636757174</v>
      </c>
      <c r="JB252" s="11">
        <v>676.5529975367067</v>
      </c>
      <c r="JC252" s="11">
        <v>597.29585201459906</v>
      </c>
      <c r="JD252" s="11">
        <v>580.31460277339318</v>
      </c>
      <c r="JE252" s="11">
        <v>567.96791310029778</v>
      </c>
      <c r="JF252" s="11">
        <v>558.94917627196787</v>
      </c>
      <c r="JG252" s="11">
        <v>471.66464626014613</v>
      </c>
      <c r="JH252" s="11">
        <v>432.6587423136607</v>
      </c>
      <c r="JI252" s="11">
        <v>430.40557920109165</v>
      </c>
      <c r="JJ252" s="11">
        <v>431.13671889887388</v>
      </c>
      <c r="JK252" s="11">
        <v>370.79348808207743</v>
      </c>
      <c r="JL252" s="11">
        <v>386.70261629779787</v>
      </c>
      <c r="JM252" s="11">
        <v>370.39798134847643</v>
      </c>
      <c r="JN252" s="11">
        <v>227.11390635037793</v>
      </c>
      <c r="JO252" s="11">
        <v>245.86346222250751</v>
      </c>
      <c r="JP252" s="11">
        <v>327.49066237021066</v>
      </c>
      <c r="JQ252" s="11">
        <v>333.59363403671239</v>
      </c>
      <c r="JR252" s="11">
        <v>305.71803731869426</v>
      </c>
      <c r="JS252" s="11">
        <v>143.12237181303971</v>
      </c>
      <c r="JT252" s="11">
        <v>84.131198539472663</v>
      </c>
      <c r="JU252" s="11">
        <v>93.213200848719225</v>
      </c>
      <c r="JV252" s="11">
        <v>80.843542832572112</v>
      </c>
      <c r="JW252" s="11">
        <v>13.442377808369685</v>
      </c>
      <c r="JX252" s="11">
        <v>3.5704772471945034E-13</v>
      </c>
      <c r="JY252" s="11">
        <v>13.442381894972501</v>
      </c>
      <c r="JZ252" s="11">
        <v>31.710353375386301</v>
      </c>
      <c r="KA252" s="11">
        <v>54.239034198809726</v>
      </c>
      <c r="KB252" s="11">
        <v>73.052346557769525</v>
      </c>
      <c r="KC252" s="11">
        <v>86.747116624467751</v>
      </c>
      <c r="KD252" s="11">
        <v>99.81797874830535</v>
      </c>
      <c r="KE252" s="11">
        <v>96.709748763262709</v>
      </c>
      <c r="KF252" s="11">
        <v>86.616574879117607</v>
      </c>
      <c r="KG252" s="11">
        <v>64.386209656152602</v>
      </c>
      <c r="KH252" s="11">
        <v>56.266172953846976</v>
      </c>
      <c r="KI252" s="11">
        <v>30.419718611117851</v>
      </c>
      <c r="KJ252" s="11">
        <v>28.077031265823383</v>
      </c>
      <c r="KK252" s="11">
        <v>24.183649066582319</v>
      </c>
      <c r="KL252" s="23"/>
      <c r="KM252" s="11">
        <f>SMALL(Tabela2[[#This Row],[1]:[285]],1)</f>
        <v>3.5704772471945034E-13</v>
      </c>
      <c r="KN252" s="11">
        <f>MATCH(Tabela2[[#This Row],[1° menor]],Tabela2[[#This Row],[1]:[285]],0)</f>
        <v>271</v>
      </c>
      <c r="KO25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0.4999999877321113</v>
      </c>
      <c r="KP252" s="11">
        <f>VLOOKUP(Tabela2[[#This Row],[Shape]],shape!A:D,4,0)+VLOOKUP(Tabela2[[#This Row],[Shape]]+1,shape!A:E,5,0)*Tabela2[[#This Row],[% avanc]]</f>
        <v>8570.3152119992501</v>
      </c>
      <c r="KQ252" s="15">
        <f>Tabela2[[#This Row],[8686,881807]]/Tabela2[[#Headers],[8686,881807]]</f>
        <v>0.98658130758647844</v>
      </c>
      <c r="KR252" s="11">
        <f>Tabela2[[#This Row],[8686,881807]]-KP251</f>
        <v>0</v>
      </c>
      <c r="KS252" s="11">
        <f>(Tabela2[[#This Row],[hora bus]]-H251)*86400</f>
        <v>39.000000315718353</v>
      </c>
      <c r="KT252" s="11">
        <f>Tabela2[[#This Row],[desloc]]/Tabela2[[#This Row],[seconds]]</f>
        <v>0</v>
      </c>
      <c r="KU252" s="11">
        <f>Tabela2[[#This Row],[spd m/s]]*3.6</f>
        <v>0</v>
      </c>
      <c r="KV252" s="23"/>
      <c r="KW252" s="22">
        <f t="shared" si="54"/>
        <v>0</v>
      </c>
      <c r="KX252" s="23">
        <f t="shared" si="55"/>
        <v>0</v>
      </c>
      <c r="KY252" s="23">
        <f t="shared" si="56"/>
        <v>1</v>
      </c>
      <c r="KZ252" s="23">
        <f t="shared" si="57"/>
        <v>7</v>
      </c>
      <c r="LA252" s="23">
        <f t="shared" si="58"/>
        <v>0</v>
      </c>
      <c r="LB252" s="23">
        <f t="shared" si="59"/>
        <v>1</v>
      </c>
      <c r="LC252" s="23">
        <f t="shared" si="60"/>
        <v>1</v>
      </c>
      <c r="LD252" s="23">
        <f t="shared" si="61"/>
        <v>0</v>
      </c>
      <c r="LE252" s="23">
        <f t="shared" si="62"/>
        <v>8570.3152119992501</v>
      </c>
      <c r="LF252" s="22">
        <f t="shared" si="71"/>
        <v>0</v>
      </c>
      <c r="LG252" s="23">
        <f t="shared" si="63"/>
        <v>0</v>
      </c>
      <c r="LH252" s="23">
        <f t="shared" si="64"/>
        <v>0</v>
      </c>
      <c r="LI252" s="23">
        <f t="shared" si="65"/>
        <v>8581.6037309236508</v>
      </c>
      <c r="LJ252" s="23">
        <f t="shared" si="66"/>
        <v>8570.3152119992501</v>
      </c>
      <c r="LK252" s="23">
        <f t="shared" si="67"/>
        <v>0.5</v>
      </c>
      <c r="LL252" s="23">
        <f t="shared" si="68"/>
        <v>0</v>
      </c>
      <c r="LM252" s="23">
        <f t="shared" si="69"/>
        <v>1</v>
      </c>
      <c r="LN252" s="23">
        <f t="shared" si="70"/>
        <v>1</v>
      </c>
    </row>
    <row r="253" spans="1:326" x14ac:dyDescent="0.25">
      <c r="A253" s="22">
        <v>77957</v>
      </c>
      <c r="B253" s="22">
        <v>3</v>
      </c>
      <c r="C253" s="23" t="s">
        <v>811</v>
      </c>
      <c r="D253" s="22">
        <v>332</v>
      </c>
      <c r="E253" s="24">
        <v>4.1666666666666666E-3</v>
      </c>
      <c r="F253" s="23" t="s">
        <v>812</v>
      </c>
      <c r="G253" s="23" t="b">
        <v>1</v>
      </c>
      <c r="H253" s="25">
        <v>43538.004664351851</v>
      </c>
      <c r="I253" s="26" t="s">
        <v>681</v>
      </c>
      <c r="J253" s="23" t="s">
        <v>682</v>
      </c>
      <c r="K253" s="11">
        <f>IF(AND(Tabela2[[#This Row],[hora bus]]=H252,Tabela2[[#This Row],[lat bus]]=I252,Tabela2[[#This Row],[lon bus]]=J252),1,0)</f>
        <v>0</v>
      </c>
      <c r="L253" s="23"/>
      <c r="M253" s="11">
        <v>15</v>
      </c>
      <c r="N253" s="11">
        <v>0.83458663983971793</v>
      </c>
      <c r="O253" s="11">
        <v>1.3984196839489078</v>
      </c>
      <c r="P253" s="11">
        <v>9.4267941257220311</v>
      </c>
      <c r="Q253" s="11">
        <v>19.688773108132185</v>
      </c>
      <c r="R253" s="11">
        <v>75.195397337780264</v>
      </c>
      <c r="S253" s="11">
        <v>159.30451526494889</v>
      </c>
      <c r="T253" s="11">
        <v>180.18195583801287</v>
      </c>
      <c r="U253" s="11">
        <v>199.79338924508923</v>
      </c>
      <c r="V253" s="11">
        <v>211.09716553928146</v>
      </c>
      <c r="W253" s="11">
        <v>227.14293750271159</v>
      </c>
      <c r="X253" s="11">
        <v>239.59169647723874</v>
      </c>
      <c r="Y253" s="11">
        <v>250.11206903549589</v>
      </c>
      <c r="Z253" s="11">
        <v>275.30364977201225</v>
      </c>
      <c r="AA253" s="11">
        <v>294.46895517304961</v>
      </c>
      <c r="AB253" s="11">
        <v>320.19106785367666</v>
      </c>
      <c r="AC253" s="11">
        <v>332.17949791971603</v>
      </c>
      <c r="AD253" s="11">
        <v>348.04076670293443</v>
      </c>
      <c r="AE253" s="11">
        <v>372.23091522388552</v>
      </c>
      <c r="AF253" s="11">
        <v>373.05585750378327</v>
      </c>
      <c r="AG253" s="11">
        <v>433.84569918205443</v>
      </c>
      <c r="AH253" s="11">
        <v>469.02374511556127</v>
      </c>
      <c r="AI253" s="11">
        <v>499.67607388344703</v>
      </c>
      <c r="AJ253" s="11">
        <v>523.47830821792434</v>
      </c>
      <c r="AK253" s="11">
        <v>544.81141607945688</v>
      </c>
      <c r="AL253" s="11">
        <v>559.9004097040812</v>
      </c>
      <c r="AM253" s="11">
        <v>585.98771261657532</v>
      </c>
      <c r="AN253" s="11">
        <v>594.50788944836063</v>
      </c>
      <c r="AO253" s="11">
        <v>599.8950753359245</v>
      </c>
      <c r="AP253" s="11">
        <v>602.43355425919754</v>
      </c>
      <c r="AQ253" s="11">
        <v>609.53499398530153</v>
      </c>
      <c r="AR253" s="11">
        <v>609.5933977620092</v>
      </c>
      <c r="AS253" s="11">
        <v>603.71880286526709</v>
      </c>
      <c r="AT253" s="11">
        <v>609.45835281434404</v>
      </c>
      <c r="AU253" s="11">
        <v>613.60649452394352</v>
      </c>
      <c r="AV253" s="11">
        <v>605.61020293550882</v>
      </c>
      <c r="AW253" s="11">
        <v>608.32810058706082</v>
      </c>
      <c r="AX253" s="11">
        <v>622.97194103037293</v>
      </c>
      <c r="AY253" s="11">
        <v>642.28327131710535</v>
      </c>
      <c r="AZ253" s="11">
        <v>665.20596166221469</v>
      </c>
      <c r="BA253" s="11">
        <v>691.17393543887101</v>
      </c>
      <c r="BB253" s="11">
        <v>724.84333895562133</v>
      </c>
      <c r="BC253" s="11">
        <v>773.63812755161598</v>
      </c>
      <c r="BD253" s="11">
        <v>844.46226035941891</v>
      </c>
      <c r="BE253" s="11">
        <v>911.23618194706376</v>
      </c>
      <c r="BF253" s="11">
        <v>932.86527223275039</v>
      </c>
      <c r="BG253" s="11">
        <v>958.04135839229252</v>
      </c>
      <c r="BH253" s="11">
        <v>1001.7149381650798</v>
      </c>
      <c r="BI253" s="11">
        <v>1024.9959211584271</v>
      </c>
      <c r="BJ253" s="11">
        <v>1048.1727764714142</v>
      </c>
      <c r="BK253" s="11">
        <v>1080.0184074949607</v>
      </c>
      <c r="BL253" s="11">
        <v>1163.4808684345098</v>
      </c>
      <c r="BM253" s="11">
        <v>1429.3703496024175</v>
      </c>
      <c r="BN253" s="11">
        <v>1610.1385446972781</v>
      </c>
      <c r="BO253" s="11">
        <v>1664.0038873728233</v>
      </c>
      <c r="BP253" s="11">
        <v>1794.1242484398404</v>
      </c>
      <c r="BQ253" s="11">
        <v>1818.9378647754288</v>
      </c>
      <c r="BR253" s="11">
        <v>1920.5792764721948</v>
      </c>
      <c r="BS253" s="11">
        <v>2023.456323096907</v>
      </c>
      <c r="BT253" s="11">
        <v>2062.7199622631242</v>
      </c>
      <c r="BU253" s="11">
        <v>2093.7864244056359</v>
      </c>
      <c r="BV253" s="11">
        <v>2172.8574253488505</v>
      </c>
      <c r="BW253" s="11">
        <v>2191.8290547309048</v>
      </c>
      <c r="BX253" s="11">
        <v>2295.4935471481876</v>
      </c>
      <c r="BY253" s="11">
        <v>2324.6369620900828</v>
      </c>
      <c r="BZ253" s="11">
        <v>2412.5365562142952</v>
      </c>
      <c r="CA253" s="11">
        <v>2432.6327643351483</v>
      </c>
      <c r="CB253" s="11">
        <v>2466.8518007263533</v>
      </c>
      <c r="CC253" s="11">
        <v>2515.2508761381587</v>
      </c>
      <c r="CD253" s="11">
        <v>2622.1218445308405</v>
      </c>
      <c r="CE253" s="11">
        <v>2708.3090496803202</v>
      </c>
      <c r="CF253" s="11">
        <v>2796.8178431894862</v>
      </c>
      <c r="CG253" s="11">
        <v>2873.8082765070517</v>
      </c>
      <c r="CH253" s="11">
        <v>3061.6775590172806</v>
      </c>
      <c r="CI253" s="11">
        <v>3133.3825096557152</v>
      </c>
      <c r="CJ253" s="11">
        <v>3320.0285201183906</v>
      </c>
      <c r="CK253" s="11">
        <v>3391.2986814978881</v>
      </c>
      <c r="CL253" s="11">
        <v>3478.6413522149041</v>
      </c>
      <c r="CM253" s="11">
        <v>3505.4667594392477</v>
      </c>
      <c r="CN253" s="11">
        <v>3552.1278475871927</v>
      </c>
      <c r="CO253" s="11">
        <v>3608.1458168222821</v>
      </c>
      <c r="CP253" s="11">
        <v>3687.4332746012733</v>
      </c>
      <c r="CQ253" s="11">
        <v>3737.1928476528274</v>
      </c>
      <c r="CR253" s="11">
        <v>3929.1744458657076</v>
      </c>
      <c r="CS253" s="11">
        <v>4104.0052570842136</v>
      </c>
      <c r="CT253" s="11">
        <v>4176.4577406368426</v>
      </c>
      <c r="CU253" s="11">
        <v>4203.4628929622522</v>
      </c>
      <c r="CV253" s="11">
        <v>4243.0993420587138</v>
      </c>
      <c r="CW253" s="11">
        <v>4338.9296512059445</v>
      </c>
      <c r="CX253" s="11">
        <v>4464.5231926731885</v>
      </c>
      <c r="CY253" s="11">
        <v>4524.2760657256158</v>
      </c>
      <c r="CZ253" s="11">
        <v>4578.6984197787751</v>
      </c>
      <c r="DA253" s="11">
        <v>4625.9862234456259</v>
      </c>
      <c r="DB253" s="11">
        <v>4670.5685961378485</v>
      </c>
      <c r="DC253" s="11">
        <v>4713.1890396674316</v>
      </c>
      <c r="DD253" s="11">
        <v>4798.4137717572912</v>
      </c>
      <c r="DE253" s="11">
        <v>4807.037159512015</v>
      </c>
      <c r="DF253" s="11">
        <v>4833.3595568537676</v>
      </c>
      <c r="DG253" s="11">
        <v>4837.4660928582471</v>
      </c>
      <c r="DH253" s="11">
        <v>4868.9105840188495</v>
      </c>
      <c r="DI253" s="11">
        <v>4890.8441073800923</v>
      </c>
      <c r="DJ253" s="11">
        <v>4933.7892254471935</v>
      </c>
      <c r="DK253" s="11">
        <v>5000.7579650678817</v>
      </c>
      <c r="DL253" s="11">
        <v>5355.0982520495172</v>
      </c>
      <c r="DM253" s="11">
        <v>5481.4636259201425</v>
      </c>
      <c r="DN253" s="11">
        <v>5566.547527242612</v>
      </c>
      <c r="DO253" s="11">
        <v>5659.2630610073802</v>
      </c>
      <c r="DP253" s="11">
        <v>5693.1558385127737</v>
      </c>
      <c r="DQ253" s="11">
        <v>5776.9445825899438</v>
      </c>
      <c r="DR253" s="11">
        <v>5792.6247187292447</v>
      </c>
      <c r="DS253" s="11">
        <v>5803.4741841190025</v>
      </c>
      <c r="DT253" s="11">
        <v>5813.7715248560444</v>
      </c>
      <c r="DU253" s="11">
        <v>5824.9346720622971</v>
      </c>
      <c r="DV253" s="11">
        <v>5825.1745121438535</v>
      </c>
      <c r="DW253" s="11">
        <v>5821.2504329611656</v>
      </c>
      <c r="DX253" s="11">
        <v>5744.9467721272558</v>
      </c>
      <c r="DY253" s="11">
        <v>5825.3656271915142</v>
      </c>
      <c r="DZ253" s="11">
        <v>5822.8710960649087</v>
      </c>
      <c r="EA253" s="11">
        <v>5848.1092840949059</v>
      </c>
      <c r="EB253" s="11">
        <v>5986.6876289379934</v>
      </c>
      <c r="EC253" s="11">
        <v>6020.0909995452303</v>
      </c>
      <c r="ED253" s="11">
        <v>6207.0095294329822</v>
      </c>
      <c r="EE253" s="11">
        <v>6268.6393389472287</v>
      </c>
      <c r="EF253" s="11">
        <v>6478.5792596829533</v>
      </c>
      <c r="EG253" s="11">
        <v>6641.8090630503166</v>
      </c>
      <c r="EH253" s="11">
        <v>6783.6444952193469</v>
      </c>
      <c r="EI253" s="11">
        <v>6896.9965306641579</v>
      </c>
      <c r="EJ253" s="11">
        <v>6959.1088579445704</v>
      </c>
      <c r="EK253" s="11">
        <v>7002.153431776841</v>
      </c>
      <c r="EL253" s="11">
        <v>7073.1953672712252</v>
      </c>
      <c r="EM253" s="11">
        <v>7075.3262845401323</v>
      </c>
      <c r="EN253" s="11">
        <v>7151.6879619664223</v>
      </c>
      <c r="EO253" s="11">
        <v>7240.8180322916714</v>
      </c>
      <c r="EP253" s="11">
        <v>7286.4661372792516</v>
      </c>
      <c r="EQ253" s="11">
        <v>7427.4147993236202</v>
      </c>
      <c r="ER253" s="11">
        <v>7503.528752018271</v>
      </c>
      <c r="ES253" s="11">
        <v>7641.9445001082595</v>
      </c>
      <c r="ET253" s="11">
        <v>7706.9969287432486</v>
      </c>
      <c r="EU253" s="11">
        <v>7783.839371621817</v>
      </c>
      <c r="EV253" s="11">
        <v>7848.003579749442</v>
      </c>
      <c r="EW253" s="11">
        <v>7920.0502191520318</v>
      </c>
      <c r="EX253" s="11">
        <v>8170.1976758281144</v>
      </c>
      <c r="EY253" s="11">
        <v>8253.8507761105539</v>
      </c>
      <c r="EZ253" s="11">
        <v>8427.0913450311855</v>
      </c>
      <c r="FA253" s="11">
        <v>8594.2438038042274</v>
      </c>
      <c r="FB253" s="11">
        <v>8676.6840382255305</v>
      </c>
      <c r="FC253" s="11">
        <v>8717.7247633272764</v>
      </c>
      <c r="FD253" s="11">
        <v>8771.4739760100674</v>
      </c>
      <c r="FE253" s="11">
        <v>8893.6135699383703</v>
      </c>
      <c r="FF253" s="11">
        <v>9065.0338004001496</v>
      </c>
      <c r="FG253" s="11">
        <v>9089.4518895774327</v>
      </c>
      <c r="FH253" s="11">
        <v>9132.4613225008943</v>
      </c>
      <c r="FI253" s="11">
        <v>9213.2517811949929</v>
      </c>
      <c r="FJ253" s="11">
        <v>9258.5529202091093</v>
      </c>
      <c r="FK253" s="11">
        <v>9276.9443705762678</v>
      </c>
      <c r="FL253" s="11">
        <v>9293.0114538271737</v>
      </c>
      <c r="FM253" s="11">
        <v>9300.2906392708373</v>
      </c>
      <c r="FN253" s="11">
        <v>9335.0232682876049</v>
      </c>
      <c r="FO253" s="11">
        <v>9357.4087411423534</v>
      </c>
      <c r="FP253" s="11">
        <v>9382.7990856108881</v>
      </c>
      <c r="FQ253" s="11">
        <v>9409.1385400335821</v>
      </c>
      <c r="FR253" s="11">
        <v>9421.1906549559717</v>
      </c>
      <c r="FS253" s="11">
        <v>9466.7581936920196</v>
      </c>
      <c r="FT253" s="11">
        <v>9539.1484753576369</v>
      </c>
      <c r="FU253" s="11">
        <v>9641.6738222451222</v>
      </c>
      <c r="FV253" s="11">
        <v>9779.017950426427</v>
      </c>
      <c r="FW253" s="11">
        <v>9821.434220159681</v>
      </c>
      <c r="FX253" s="11">
        <v>9838.135513969115</v>
      </c>
      <c r="FY253" s="11">
        <v>9857.4286615768779</v>
      </c>
      <c r="FZ253" s="11">
        <v>9874.2452191986067</v>
      </c>
      <c r="GA253" s="11">
        <v>9901.4547819486997</v>
      </c>
      <c r="GB253" s="11">
        <v>9922.9819174009899</v>
      </c>
      <c r="GC253" s="11">
        <v>9954.0976258923893</v>
      </c>
      <c r="GD253" s="11">
        <v>9988.1420165077998</v>
      </c>
      <c r="GE253" s="11">
        <v>10012.938672110253</v>
      </c>
      <c r="GF253" s="11">
        <v>10033.595547162446</v>
      </c>
      <c r="GG253" s="11">
        <v>10046.287288510401</v>
      </c>
      <c r="GH253" s="11">
        <v>10058.930188944694</v>
      </c>
      <c r="GI253" s="11">
        <v>10061.685839773543</v>
      </c>
      <c r="GJ253" s="11">
        <v>10069.693000556052</v>
      </c>
      <c r="GK253" s="11">
        <v>10072.225767656042</v>
      </c>
      <c r="GL253" s="11">
        <v>10085.43100008395</v>
      </c>
      <c r="GM253" s="11">
        <v>10068.550239778924</v>
      </c>
      <c r="GN253" s="11">
        <v>10074.736454623482</v>
      </c>
      <c r="GO253" s="11">
        <v>10079.642576567499</v>
      </c>
      <c r="GP253" s="11">
        <v>10084.992936379438</v>
      </c>
      <c r="GQ253" s="11">
        <v>10135.150250812301</v>
      </c>
      <c r="GR253" s="11">
        <v>10245.248897921485</v>
      </c>
      <c r="GS253" s="11">
        <v>10388.066699844365</v>
      </c>
      <c r="GT253" s="11">
        <v>10449.516134437868</v>
      </c>
      <c r="GU253" s="11">
        <v>10467.896842447322</v>
      </c>
      <c r="GV253" s="11">
        <v>10492.830609653456</v>
      </c>
      <c r="GW253" s="11">
        <v>10519.601462543904</v>
      </c>
      <c r="GX253" s="11">
        <v>10547.440830723548</v>
      </c>
      <c r="GY253" s="11">
        <v>10567.944609991304</v>
      </c>
      <c r="GZ253" s="11">
        <v>10713.159231175461</v>
      </c>
      <c r="HA253" s="11">
        <v>10734.226971408629</v>
      </c>
      <c r="HB253" s="11">
        <v>10749.920198918937</v>
      </c>
      <c r="HC253" s="11">
        <v>10766.345728825368</v>
      </c>
      <c r="HD253" s="11">
        <v>10778.514271849044</v>
      </c>
      <c r="HE253" s="11">
        <v>10786.519833673112</v>
      </c>
      <c r="HF253" s="11">
        <v>10772.164055953479</v>
      </c>
      <c r="HG253" s="11">
        <v>10808.0281462408</v>
      </c>
      <c r="HH253" s="11">
        <v>10805.218393617286</v>
      </c>
      <c r="HI253" s="11">
        <v>10824.937222917126</v>
      </c>
      <c r="HJ253" s="11">
        <v>10829.478183856889</v>
      </c>
      <c r="HK253" s="11">
        <v>10815.249208961885</v>
      </c>
      <c r="HL253" s="11">
        <v>10801.9635334499</v>
      </c>
      <c r="HM253" s="11">
        <v>10748.055877674638</v>
      </c>
      <c r="HN253" s="11">
        <v>10675.226257243699</v>
      </c>
      <c r="HO253" s="11">
        <v>10616.797962526314</v>
      </c>
      <c r="HP253" s="11">
        <v>10624.131374686811</v>
      </c>
      <c r="HQ253" s="11">
        <v>10611.127200117844</v>
      </c>
      <c r="HR253" s="11">
        <v>10507.120910763781</v>
      </c>
      <c r="HS253" s="11">
        <v>10501.959530384433</v>
      </c>
      <c r="HT253" s="11">
        <v>10503.380998434217</v>
      </c>
      <c r="HU253" s="11">
        <v>10459.233620469293</v>
      </c>
      <c r="HV253" s="11">
        <v>10453.396412270602</v>
      </c>
      <c r="HW253" s="11">
        <v>10453.196700018136</v>
      </c>
      <c r="HX253" s="11">
        <v>10458.037755011774</v>
      </c>
      <c r="HY253" s="11">
        <v>10464.465320736488</v>
      </c>
      <c r="HZ253" s="11">
        <v>10463.582721919323</v>
      </c>
      <c r="IA253" s="11">
        <v>10555.599234303039</v>
      </c>
      <c r="IB253" s="11">
        <v>10665.179016159778</v>
      </c>
      <c r="IC253" s="11">
        <v>10699.461477296431</v>
      </c>
      <c r="ID253" s="11">
        <v>10734.401411436105</v>
      </c>
      <c r="IE253" s="11">
        <v>10764.842637469441</v>
      </c>
      <c r="IF253" s="11">
        <v>10788.809487309522</v>
      </c>
      <c r="IG253" s="11">
        <v>10893.508794984076</v>
      </c>
      <c r="IH253" s="11">
        <v>10919.815974389829</v>
      </c>
      <c r="II253" s="11">
        <v>10956.832605345633</v>
      </c>
      <c r="IJ253" s="11">
        <v>10989.666307677073</v>
      </c>
      <c r="IK253" s="11">
        <v>11038.487673130592</v>
      </c>
      <c r="IL253" s="11">
        <v>11075.926791218846</v>
      </c>
      <c r="IM253" s="11">
        <v>11116.926617451812</v>
      </c>
      <c r="IN253" s="11">
        <v>11177.721404388481</v>
      </c>
      <c r="IO253" s="11">
        <v>11312.276911003804</v>
      </c>
      <c r="IP253" s="11">
        <v>11343.632583027649</v>
      </c>
      <c r="IQ253" s="11">
        <v>11342.116648052108</v>
      </c>
      <c r="IR253" s="11">
        <v>11389.92538944361</v>
      </c>
      <c r="IS253" s="11">
        <v>11451.607982184751</v>
      </c>
      <c r="IT253" s="11">
        <v>11488.088840226816</v>
      </c>
      <c r="IU253" s="11">
        <v>11509.229065980831</v>
      </c>
      <c r="IV253" s="11">
        <v>11525.566108350193</v>
      </c>
      <c r="IW253" s="11">
        <v>11530.894620254085</v>
      </c>
      <c r="IX253" s="11">
        <v>11540.412080816301</v>
      </c>
      <c r="IY253" s="11">
        <v>11559.767237170692</v>
      </c>
      <c r="IZ253" s="11">
        <v>11598.021107070694</v>
      </c>
      <c r="JA253" s="11">
        <v>11644.276268095444</v>
      </c>
      <c r="JB253" s="11">
        <v>11732.382922355064</v>
      </c>
      <c r="JC253" s="11">
        <v>11840.096435748903</v>
      </c>
      <c r="JD253" s="11">
        <v>11921.442572214779</v>
      </c>
      <c r="JE253" s="11">
        <v>11941.96712556025</v>
      </c>
      <c r="JF253" s="11">
        <v>11957.586502006563</v>
      </c>
      <c r="JG253" s="11">
        <v>11960.440759779864</v>
      </c>
      <c r="JH253" s="11">
        <v>12043.869779985902</v>
      </c>
      <c r="JI253" s="11">
        <v>12090.828793968145</v>
      </c>
      <c r="JJ253" s="11">
        <v>12099.207356850964</v>
      </c>
      <c r="JK253" s="11">
        <v>12064.187835913004</v>
      </c>
      <c r="JL253" s="11">
        <v>12106.644589823976</v>
      </c>
      <c r="JM253" s="11">
        <v>12102.558724647608</v>
      </c>
      <c r="JN253" s="11">
        <v>12044.349310296213</v>
      </c>
      <c r="JO253" s="11">
        <v>12147.414606839688</v>
      </c>
      <c r="JP253" s="11">
        <v>12239.360545986052</v>
      </c>
      <c r="JQ253" s="11">
        <v>12252.546981648733</v>
      </c>
      <c r="JR253" s="11">
        <v>12299.233013174477</v>
      </c>
      <c r="JS253" s="11">
        <v>12339.324485688019</v>
      </c>
      <c r="JT253" s="11">
        <v>12471.100725768529</v>
      </c>
      <c r="JU253" s="11">
        <v>12532.427515146897</v>
      </c>
      <c r="JV253" s="11">
        <v>12507.673831402115</v>
      </c>
      <c r="JW253" s="11">
        <v>12457.455614308014</v>
      </c>
      <c r="JX253" s="11">
        <v>12464.355269788801</v>
      </c>
      <c r="JY253" s="11">
        <v>12461.100810222477</v>
      </c>
      <c r="JZ253" s="11">
        <v>12451.973772389019</v>
      </c>
      <c r="KA253" s="11">
        <v>12446.429094667041</v>
      </c>
      <c r="KB253" s="11">
        <v>12443.001658813047</v>
      </c>
      <c r="KC253" s="11">
        <v>12431.24054046872</v>
      </c>
      <c r="KD253" s="11">
        <v>12416.702930404357</v>
      </c>
      <c r="KE253" s="11">
        <v>12412.520930932924</v>
      </c>
      <c r="KF253" s="11">
        <v>12419.790417483538</v>
      </c>
      <c r="KG253" s="11">
        <v>12419.406267517794</v>
      </c>
      <c r="KH253" s="11">
        <v>12431.932074979568</v>
      </c>
      <c r="KI253" s="11">
        <v>12428.799040342261</v>
      </c>
      <c r="KJ253" s="11">
        <v>12446.273580137449</v>
      </c>
      <c r="KK253" s="11">
        <v>12447.956030445448</v>
      </c>
      <c r="KL253" s="23"/>
      <c r="KM253" s="11">
        <f>SMALL(Tabela2[[#This Row],[1]:[285]],1)</f>
        <v>0.83458663983971793</v>
      </c>
      <c r="KN253" s="11">
        <f>MATCH(Tabela2[[#This Row],[1° menor]],Tabela2[[#This Row],[1]:[285]],0)</f>
        <v>1</v>
      </c>
      <c r="KO25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253" s="11">
        <f>VLOOKUP(Tabela2[[#This Row],[Shape]],shape!A:D,4,0)+VLOOKUP(Tabela2[[#This Row],[Shape]]+1,shape!A:E,5,0)*Tabela2[[#This Row],[% avanc]]</f>
        <v>3.8776556234191881</v>
      </c>
      <c r="KQ253" s="15">
        <f>Tabela2[[#This Row],[8686,881807]]/Tabela2[[#Headers],[8686,881807]]</f>
        <v>4.4638061269517033E-4</v>
      </c>
      <c r="KR253" s="11">
        <f>Tabela2[[#This Row],[8686,881807]]-KP252</f>
        <v>-8566.4375563758313</v>
      </c>
      <c r="KS253" s="11">
        <f>(Tabela2[[#This Row],[hora bus]]-H252)*86400</f>
        <v>-85968.000000226311</v>
      </c>
      <c r="KT253" s="11">
        <f>Tabela2[[#This Row],[desloc]]/Tabela2[[#This Row],[seconds]]</f>
        <v>9.9646816912726602E-2</v>
      </c>
      <c r="KU253" s="11">
        <f>Tabela2[[#This Row],[spd m/s]]*3.6</f>
        <v>0.35872854088581579</v>
      </c>
      <c r="KV253" s="23"/>
      <c r="KW253" s="22">
        <f t="shared" si="54"/>
        <v>1</v>
      </c>
      <c r="KX253" s="23">
        <f t="shared" si="55"/>
        <v>0.5</v>
      </c>
      <c r="KY253" s="23">
        <f t="shared" si="56"/>
        <v>1</v>
      </c>
      <c r="KZ253" s="23">
        <f t="shared" si="57"/>
        <v>6</v>
      </c>
      <c r="LA253" s="23">
        <f t="shared" si="58"/>
        <v>0</v>
      </c>
      <c r="LB253" s="23">
        <f t="shared" si="59"/>
        <v>0</v>
      </c>
      <c r="LC253" s="23">
        <f t="shared" si="60"/>
        <v>0</v>
      </c>
      <c r="LD253" s="23">
        <f t="shared" si="61"/>
        <v>1</v>
      </c>
      <c r="LE253" s="23">
        <f t="shared" si="62"/>
        <v>3.8776556234191881</v>
      </c>
      <c r="LF253" s="22">
        <f t="shared" si="71"/>
        <v>0</v>
      </c>
      <c r="LG253" s="23">
        <f t="shared" si="63"/>
        <v>0.5</v>
      </c>
      <c r="LH253" s="23">
        <f t="shared" si="64"/>
        <v>0.5</v>
      </c>
      <c r="LI253" s="23">
        <f t="shared" si="65"/>
        <v>8581.6037309236508</v>
      </c>
      <c r="LJ253" s="23">
        <f t="shared" si="66"/>
        <v>0</v>
      </c>
      <c r="LK253" s="23">
        <f t="shared" si="67"/>
        <v>0.5</v>
      </c>
      <c r="LL253" s="23">
        <f t="shared" si="68"/>
        <v>0</v>
      </c>
      <c r="LM253" s="23">
        <f t="shared" si="69"/>
        <v>1</v>
      </c>
      <c r="LN253" s="23">
        <f t="shared" si="70"/>
        <v>1</v>
      </c>
    </row>
    <row r="254" spans="1:326" x14ac:dyDescent="0.25">
      <c r="A254" s="22">
        <v>77958</v>
      </c>
      <c r="B254" s="22">
        <v>3</v>
      </c>
      <c r="C254" s="23" t="s">
        <v>814</v>
      </c>
      <c r="D254" s="22">
        <v>332</v>
      </c>
      <c r="E254" s="24">
        <v>4.8611111111111112E-3</v>
      </c>
      <c r="F254" s="23" t="s">
        <v>812</v>
      </c>
      <c r="G254" s="23" t="b">
        <v>1</v>
      </c>
      <c r="H254" s="25">
        <v>43538.004780092589</v>
      </c>
      <c r="I254" s="26" t="s">
        <v>681</v>
      </c>
      <c r="J254" s="23" t="s">
        <v>682</v>
      </c>
      <c r="K254" s="11">
        <f>IF(AND(Tabela2[[#This Row],[hora bus]]=H253,Tabela2[[#This Row],[lat bus]]=I253,Tabela2[[#This Row],[lon bus]]=J253),1,0)</f>
        <v>0</v>
      </c>
      <c r="L254" s="23"/>
      <c r="M254" s="11">
        <v>16</v>
      </c>
      <c r="N254" s="11">
        <v>0.83458663983971793</v>
      </c>
      <c r="O254" s="11">
        <v>1.3984196839489078</v>
      </c>
      <c r="P254" s="11">
        <v>9.4267941257220311</v>
      </c>
      <c r="Q254" s="11">
        <v>19.688773108132185</v>
      </c>
      <c r="R254" s="11">
        <v>75.195397337780264</v>
      </c>
      <c r="S254" s="11">
        <v>159.30451526494889</v>
      </c>
      <c r="T254" s="11">
        <v>180.18195583801287</v>
      </c>
      <c r="U254" s="11">
        <v>199.79338924508923</v>
      </c>
      <c r="V254" s="11">
        <v>211.09716553928146</v>
      </c>
      <c r="W254" s="11">
        <v>227.14293750271159</v>
      </c>
      <c r="X254" s="11">
        <v>239.59169647723874</v>
      </c>
      <c r="Y254" s="11">
        <v>250.11206903549589</v>
      </c>
      <c r="Z254" s="11">
        <v>275.30364977201225</v>
      </c>
      <c r="AA254" s="11">
        <v>294.46895517304961</v>
      </c>
      <c r="AB254" s="11">
        <v>320.19106785367666</v>
      </c>
      <c r="AC254" s="11">
        <v>332.17949791971603</v>
      </c>
      <c r="AD254" s="11">
        <v>348.04076670293443</v>
      </c>
      <c r="AE254" s="11">
        <v>372.23091522388552</v>
      </c>
      <c r="AF254" s="11">
        <v>373.05585750378327</v>
      </c>
      <c r="AG254" s="11">
        <v>433.84569918205443</v>
      </c>
      <c r="AH254" s="11">
        <v>469.02374511556127</v>
      </c>
      <c r="AI254" s="11">
        <v>499.67607388344703</v>
      </c>
      <c r="AJ254" s="11">
        <v>523.47830821792434</v>
      </c>
      <c r="AK254" s="11">
        <v>544.81141607945688</v>
      </c>
      <c r="AL254" s="11">
        <v>559.9004097040812</v>
      </c>
      <c r="AM254" s="11">
        <v>585.98771261657532</v>
      </c>
      <c r="AN254" s="11">
        <v>594.50788944836063</v>
      </c>
      <c r="AO254" s="11">
        <v>599.8950753359245</v>
      </c>
      <c r="AP254" s="11">
        <v>602.43355425919754</v>
      </c>
      <c r="AQ254" s="11">
        <v>609.53499398530153</v>
      </c>
      <c r="AR254" s="11">
        <v>609.5933977620092</v>
      </c>
      <c r="AS254" s="11">
        <v>603.71880286526709</v>
      </c>
      <c r="AT254" s="11">
        <v>609.45835281434404</v>
      </c>
      <c r="AU254" s="11">
        <v>613.60649452394352</v>
      </c>
      <c r="AV254" s="11">
        <v>605.61020293550882</v>
      </c>
      <c r="AW254" s="11">
        <v>608.32810058706082</v>
      </c>
      <c r="AX254" s="11">
        <v>622.97194103037293</v>
      </c>
      <c r="AY254" s="11">
        <v>642.28327131710535</v>
      </c>
      <c r="AZ254" s="11">
        <v>665.20596166221469</v>
      </c>
      <c r="BA254" s="11">
        <v>691.17393543887101</v>
      </c>
      <c r="BB254" s="11">
        <v>724.84333895562133</v>
      </c>
      <c r="BC254" s="11">
        <v>773.63812755161598</v>
      </c>
      <c r="BD254" s="11">
        <v>844.46226035941891</v>
      </c>
      <c r="BE254" s="11">
        <v>911.23618194706376</v>
      </c>
      <c r="BF254" s="11">
        <v>932.86527223275039</v>
      </c>
      <c r="BG254" s="11">
        <v>958.04135839229252</v>
      </c>
      <c r="BH254" s="11">
        <v>1001.7149381650798</v>
      </c>
      <c r="BI254" s="11">
        <v>1024.9959211584271</v>
      </c>
      <c r="BJ254" s="11">
        <v>1048.1727764714142</v>
      </c>
      <c r="BK254" s="11">
        <v>1080.0184074949607</v>
      </c>
      <c r="BL254" s="11">
        <v>1163.4808684345098</v>
      </c>
      <c r="BM254" s="11">
        <v>1429.3703496024175</v>
      </c>
      <c r="BN254" s="11">
        <v>1610.1385446972781</v>
      </c>
      <c r="BO254" s="11">
        <v>1664.0038873728233</v>
      </c>
      <c r="BP254" s="11">
        <v>1794.1242484398404</v>
      </c>
      <c r="BQ254" s="11">
        <v>1818.9378647754288</v>
      </c>
      <c r="BR254" s="11">
        <v>1920.5792764721948</v>
      </c>
      <c r="BS254" s="11">
        <v>2023.456323096907</v>
      </c>
      <c r="BT254" s="11">
        <v>2062.7199622631242</v>
      </c>
      <c r="BU254" s="11">
        <v>2093.7864244056359</v>
      </c>
      <c r="BV254" s="11">
        <v>2172.8574253488505</v>
      </c>
      <c r="BW254" s="11">
        <v>2191.8290547309048</v>
      </c>
      <c r="BX254" s="11">
        <v>2295.4935471481876</v>
      </c>
      <c r="BY254" s="11">
        <v>2324.6369620900828</v>
      </c>
      <c r="BZ254" s="11">
        <v>2412.5365562142952</v>
      </c>
      <c r="CA254" s="11">
        <v>2432.6327643351483</v>
      </c>
      <c r="CB254" s="11">
        <v>2466.8518007263533</v>
      </c>
      <c r="CC254" s="11">
        <v>2515.2508761381587</v>
      </c>
      <c r="CD254" s="11">
        <v>2622.1218445308405</v>
      </c>
      <c r="CE254" s="11">
        <v>2708.3090496803202</v>
      </c>
      <c r="CF254" s="11">
        <v>2796.8178431894862</v>
      </c>
      <c r="CG254" s="11">
        <v>2873.8082765070517</v>
      </c>
      <c r="CH254" s="11">
        <v>3061.6775590172806</v>
      </c>
      <c r="CI254" s="11">
        <v>3133.3825096557152</v>
      </c>
      <c r="CJ254" s="11">
        <v>3320.0285201183906</v>
      </c>
      <c r="CK254" s="11">
        <v>3391.2986814978881</v>
      </c>
      <c r="CL254" s="11">
        <v>3478.6413522149041</v>
      </c>
      <c r="CM254" s="11">
        <v>3505.4667594392477</v>
      </c>
      <c r="CN254" s="11">
        <v>3552.1278475871927</v>
      </c>
      <c r="CO254" s="11">
        <v>3608.1458168222821</v>
      </c>
      <c r="CP254" s="11">
        <v>3687.4332746012733</v>
      </c>
      <c r="CQ254" s="11">
        <v>3737.1928476528274</v>
      </c>
      <c r="CR254" s="11">
        <v>3929.1744458657076</v>
      </c>
      <c r="CS254" s="11">
        <v>4104.0052570842136</v>
      </c>
      <c r="CT254" s="11">
        <v>4176.4577406368426</v>
      </c>
      <c r="CU254" s="11">
        <v>4203.4628929622522</v>
      </c>
      <c r="CV254" s="11">
        <v>4243.0993420587138</v>
      </c>
      <c r="CW254" s="11">
        <v>4338.9296512059445</v>
      </c>
      <c r="CX254" s="11">
        <v>4464.5231926731885</v>
      </c>
      <c r="CY254" s="11">
        <v>4524.2760657256158</v>
      </c>
      <c r="CZ254" s="11">
        <v>4578.6984197787751</v>
      </c>
      <c r="DA254" s="11">
        <v>4625.9862234456259</v>
      </c>
      <c r="DB254" s="11">
        <v>4670.5685961378485</v>
      </c>
      <c r="DC254" s="11">
        <v>4713.1890396674316</v>
      </c>
      <c r="DD254" s="11">
        <v>4798.4137717572912</v>
      </c>
      <c r="DE254" s="11">
        <v>4807.037159512015</v>
      </c>
      <c r="DF254" s="11">
        <v>4833.3595568537676</v>
      </c>
      <c r="DG254" s="11">
        <v>4837.4660928582471</v>
      </c>
      <c r="DH254" s="11">
        <v>4868.9105840188495</v>
      </c>
      <c r="DI254" s="11">
        <v>4890.8441073800923</v>
      </c>
      <c r="DJ254" s="11">
        <v>4933.7892254471935</v>
      </c>
      <c r="DK254" s="11">
        <v>5000.7579650678817</v>
      </c>
      <c r="DL254" s="11">
        <v>5355.0982520495172</v>
      </c>
      <c r="DM254" s="11">
        <v>5481.4636259201425</v>
      </c>
      <c r="DN254" s="11">
        <v>5566.547527242612</v>
      </c>
      <c r="DO254" s="11">
        <v>5659.2630610073802</v>
      </c>
      <c r="DP254" s="11">
        <v>5693.1558385127737</v>
      </c>
      <c r="DQ254" s="11">
        <v>5776.9445825899438</v>
      </c>
      <c r="DR254" s="11">
        <v>5792.6247187292447</v>
      </c>
      <c r="DS254" s="11">
        <v>5803.4741841190025</v>
      </c>
      <c r="DT254" s="11">
        <v>5813.7715248560444</v>
      </c>
      <c r="DU254" s="11">
        <v>5824.9346720622971</v>
      </c>
      <c r="DV254" s="11">
        <v>5825.1745121438535</v>
      </c>
      <c r="DW254" s="11">
        <v>5821.2504329611656</v>
      </c>
      <c r="DX254" s="11">
        <v>5744.9467721272558</v>
      </c>
      <c r="DY254" s="11">
        <v>5825.3656271915142</v>
      </c>
      <c r="DZ254" s="11">
        <v>5822.8710960649087</v>
      </c>
      <c r="EA254" s="11">
        <v>5848.1092840949059</v>
      </c>
      <c r="EB254" s="11">
        <v>5986.6876289379934</v>
      </c>
      <c r="EC254" s="11">
        <v>6020.0909995452303</v>
      </c>
      <c r="ED254" s="11">
        <v>6207.0095294329822</v>
      </c>
      <c r="EE254" s="11">
        <v>6268.6393389472287</v>
      </c>
      <c r="EF254" s="11">
        <v>6478.5792596829533</v>
      </c>
      <c r="EG254" s="11">
        <v>6641.8090630503166</v>
      </c>
      <c r="EH254" s="11">
        <v>6783.6444952193469</v>
      </c>
      <c r="EI254" s="11">
        <v>6896.9965306641579</v>
      </c>
      <c r="EJ254" s="11">
        <v>6959.1088579445704</v>
      </c>
      <c r="EK254" s="11">
        <v>7002.153431776841</v>
      </c>
      <c r="EL254" s="11">
        <v>7073.1953672712252</v>
      </c>
      <c r="EM254" s="11">
        <v>7075.3262845401323</v>
      </c>
      <c r="EN254" s="11">
        <v>7151.6879619664223</v>
      </c>
      <c r="EO254" s="11">
        <v>7240.8180322916714</v>
      </c>
      <c r="EP254" s="11">
        <v>7286.4661372792516</v>
      </c>
      <c r="EQ254" s="11">
        <v>7427.4147993236202</v>
      </c>
      <c r="ER254" s="11">
        <v>7503.528752018271</v>
      </c>
      <c r="ES254" s="11">
        <v>7641.9445001082595</v>
      </c>
      <c r="ET254" s="11">
        <v>7706.9969287432486</v>
      </c>
      <c r="EU254" s="11">
        <v>7783.839371621817</v>
      </c>
      <c r="EV254" s="11">
        <v>7848.003579749442</v>
      </c>
      <c r="EW254" s="11">
        <v>7920.0502191520318</v>
      </c>
      <c r="EX254" s="11">
        <v>8170.1976758281144</v>
      </c>
      <c r="EY254" s="11">
        <v>8253.8507761105539</v>
      </c>
      <c r="EZ254" s="11">
        <v>8427.0913450311855</v>
      </c>
      <c r="FA254" s="11">
        <v>8594.2438038042274</v>
      </c>
      <c r="FB254" s="11">
        <v>8676.6840382255305</v>
      </c>
      <c r="FC254" s="11">
        <v>8717.7247633272764</v>
      </c>
      <c r="FD254" s="11">
        <v>8771.4739760100674</v>
      </c>
      <c r="FE254" s="11">
        <v>8893.6135699383703</v>
      </c>
      <c r="FF254" s="11">
        <v>9065.0338004001496</v>
      </c>
      <c r="FG254" s="11">
        <v>9089.4518895774327</v>
      </c>
      <c r="FH254" s="11">
        <v>9132.4613225008943</v>
      </c>
      <c r="FI254" s="11">
        <v>9213.2517811949929</v>
      </c>
      <c r="FJ254" s="11">
        <v>9258.5529202091093</v>
      </c>
      <c r="FK254" s="11">
        <v>9276.9443705762678</v>
      </c>
      <c r="FL254" s="11">
        <v>9293.0114538271737</v>
      </c>
      <c r="FM254" s="11">
        <v>9300.2906392708373</v>
      </c>
      <c r="FN254" s="11">
        <v>9335.0232682876049</v>
      </c>
      <c r="FO254" s="11">
        <v>9357.4087411423534</v>
      </c>
      <c r="FP254" s="11">
        <v>9382.7990856108881</v>
      </c>
      <c r="FQ254" s="11">
        <v>9409.1385400335821</v>
      </c>
      <c r="FR254" s="11">
        <v>9421.1906549559717</v>
      </c>
      <c r="FS254" s="11">
        <v>9466.7581936920196</v>
      </c>
      <c r="FT254" s="11">
        <v>9539.1484753576369</v>
      </c>
      <c r="FU254" s="11">
        <v>9641.6738222451222</v>
      </c>
      <c r="FV254" s="11">
        <v>9779.017950426427</v>
      </c>
      <c r="FW254" s="11">
        <v>9821.434220159681</v>
      </c>
      <c r="FX254" s="11">
        <v>9838.135513969115</v>
      </c>
      <c r="FY254" s="11">
        <v>9857.4286615768779</v>
      </c>
      <c r="FZ254" s="11">
        <v>9874.2452191986067</v>
      </c>
      <c r="GA254" s="11">
        <v>9901.4547819486997</v>
      </c>
      <c r="GB254" s="11">
        <v>9922.9819174009899</v>
      </c>
      <c r="GC254" s="11">
        <v>9954.0976258923893</v>
      </c>
      <c r="GD254" s="11">
        <v>9988.1420165077998</v>
      </c>
      <c r="GE254" s="11">
        <v>10012.938672110253</v>
      </c>
      <c r="GF254" s="11">
        <v>10033.595547162446</v>
      </c>
      <c r="GG254" s="11">
        <v>10046.287288510401</v>
      </c>
      <c r="GH254" s="11">
        <v>10058.930188944694</v>
      </c>
      <c r="GI254" s="11">
        <v>10061.685839773543</v>
      </c>
      <c r="GJ254" s="11">
        <v>10069.693000556052</v>
      </c>
      <c r="GK254" s="11">
        <v>10072.225767656042</v>
      </c>
      <c r="GL254" s="11">
        <v>10085.43100008395</v>
      </c>
      <c r="GM254" s="11">
        <v>10068.550239778924</v>
      </c>
      <c r="GN254" s="11">
        <v>10074.736454623482</v>
      </c>
      <c r="GO254" s="11">
        <v>10079.642576567499</v>
      </c>
      <c r="GP254" s="11">
        <v>10084.992936379438</v>
      </c>
      <c r="GQ254" s="11">
        <v>10135.150250812301</v>
      </c>
      <c r="GR254" s="11">
        <v>10245.248897921485</v>
      </c>
      <c r="GS254" s="11">
        <v>10388.066699844365</v>
      </c>
      <c r="GT254" s="11">
        <v>10449.516134437868</v>
      </c>
      <c r="GU254" s="11">
        <v>10467.896842447322</v>
      </c>
      <c r="GV254" s="11">
        <v>10492.830609653456</v>
      </c>
      <c r="GW254" s="11">
        <v>10519.601462543904</v>
      </c>
      <c r="GX254" s="11">
        <v>10547.440830723548</v>
      </c>
      <c r="GY254" s="11">
        <v>10567.944609991304</v>
      </c>
      <c r="GZ254" s="11">
        <v>10713.159231175461</v>
      </c>
      <c r="HA254" s="11">
        <v>10734.226971408629</v>
      </c>
      <c r="HB254" s="11">
        <v>10749.920198918937</v>
      </c>
      <c r="HC254" s="11">
        <v>10766.345728825368</v>
      </c>
      <c r="HD254" s="11">
        <v>10778.514271849044</v>
      </c>
      <c r="HE254" s="11">
        <v>10786.519833673112</v>
      </c>
      <c r="HF254" s="11">
        <v>10772.164055953479</v>
      </c>
      <c r="HG254" s="11">
        <v>10808.0281462408</v>
      </c>
      <c r="HH254" s="11">
        <v>10805.218393617286</v>
      </c>
      <c r="HI254" s="11">
        <v>10824.937222917126</v>
      </c>
      <c r="HJ254" s="11">
        <v>10829.478183856889</v>
      </c>
      <c r="HK254" s="11">
        <v>10815.249208961885</v>
      </c>
      <c r="HL254" s="11">
        <v>10801.9635334499</v>
      </c>
      <c r="HM254" s="11">
        <v>10748.055877674638</v>
      </c>
      <c r="HN254" s="11">
        <v>10675.226257243699</v>
      </c>
      <c r="HO254" s="11">
        <v>10616.797962526314</v>
      </c>
      <c r="HP254" s="11">
        <v>10624.131374686811</v>
      </c>
      <c r="HQ254" s="11">
        <v>10611.127200117844</v>
      </c>
      <c r="HR254" s="11">
        <v>10507.120910763781</v>
      </c>
      <c r="HS254" s="11">
        <v>10501.959530384433</v>
      </c>
      <c r="HT254" s="11">
        <v>10503.380998434217</v>
      </c>
      <c r="HU254" s="11">
        <v>10459.233620469293</v>
      </c>
      <c r="HV254" s="11">
        <v>10453.396412270602</v>
      </c>
      <c r="HW254" s="11">
        <v>10453.196700018136</v>
      </c>
      <c r="HX254" s="11">
        <v>10458.037755011774</v>
      </c>
      <c r="HY254" s="11">
        <v>10464.465320736488</v>
      </c>
      <c r="HZ254" s="11">
        <v>10463.582721919323</v>
      </c>
      <c r="IA254" s="11">
        <v>10555.599234303039</v>
      </c>
      <c r="IB254" s="11">
        <v>10665.179016159778</v>
      </c>
      <c r="IC254" s="11">
        <v>10699.461477296431</v>
      </c>
      <c r="ID254" s="11">
        <v>10734.401411436105</v>
      </c>
      <c r="IE254" s="11">
        <v>10764.842637469441</v>
      </c>
      <c r="IF254" s="11">
        <v>10788.809487309522</v>
      </c>
      <c r="IG254" s="11">
        <v>10893.508794984076</v>
      </c>
      <c r="IH254" s="11">
        <v>10919.815974389829</v>
      </c>
      <c r="II254" s="11">
        <v>10956.832605345633</v>
      </c>
      <c r="IJ254" s="11">
        <v>10989.666307677073</v>
      </c>
      <c r="IK254" s="11">
        <v>11038.487673130592</v>
      </c>
      <c r="IL254" s="11">
        <v>11075.926791218846</v>
      </c>
      <c r="IM254" s="11">
        <v>11116.926617451812</v>
      </c>
      <c r="IN254" s="11">
        <v>11177.721404388481</v>
      </c>
      <c r="IO254" s="11">
        <v>11312.276911003804</v>
      </c>
      <c r="IP254" s="11">
        <v>11343.632583027649</v>
      </c>
      <c r="IQ254" s="11">
        <v>11342.116648052108</v>
      </c>
      <c r="IR254" s="11">
        <v>11389.92538944361</v>
      </c>
      <c r="IS254" s="11">
        <v>11451.607982184751</v>
      </c>
      <c r="IT254" s="11">
        <v>11488.088840226816</v>
      </c>
      <c r="IU254" s="11">
        <v>11509.229065980831</v>
      </c>
      <c r="IV254" s="11">
        <v>11525.566108350193</v>
      </c>
      <c r="IW254" s="11">
        <v>11530.894620254085</v>
      </c>
      <c r="IX254" s="11">
        <v>11540.412080816301</v>
      </c>
      <c r="IY254" s="11">
        <v>11559.767237170692</v>
      </c>
      <c r="IZ254" s="11">
        <v>11598.021107070694</v>
      </c>
      <c r="JA254" s="11">
        <v>11644.276268095444</v>
      </c>
      <c r="JB254" s="11">
        <v>11732.382922355064</v>
      </c>
      <c r="JC254" s="11">
        <v>11840.096435748903</v>
      </c>
      <c r="JD254" s="11">
        <v>11921.442572214779</v>
      </c>
      <c r="JE254" s="11">
        <v>11941.96712556025</v>
      </c>
      <c r="JF254" s="11">
        <v>11957.586502006563</v>
      </c>
      <c r="JG254" s="11">
        <v>11960.440759779864</v>
      </c>
      <c r="JH254" s="11">
        <v>12043.869779985902</v>
      </c>
      <c r="JI254" s="11">
        <v>12090.828793968145</v>
      </c>
      <c r="JJ254" s="11">
        <v>12099.207356850964</v>
      </c>
      <c r="JK254" s="11">
        <v>12064.187835913004</v>
      </c>
      <c r="JL254" s="11">
        <v>12106.644589823976</v>
      </c>
      <c r="JM254" s="11">
        <v>12102.558724647608</v>
      </c>
      <c r="JN254" s="11">
        <v>12044.349310296213</v>
      </c>
      <c r="JO254" s="11">
        <v>12147.414606839688</v>
      </c>
      <c r="JP254" s="11">
        <v>12239.360545986052</v>
      </c>
      <c r="JQ254" s="11">
        <v>12252.546981648733</v>
      </c>
      <c r="JR254" s="11">
        <v>12299.233013174477</v>
      </c>
      <c r="JS254" s="11">
        <v>12339.324485688019</v>
      </c>
      <c r="JT254" s="11">
        <v>12471.100725768529</v>
      </c>
      <c r="JU254" s="11">
        <v>12532.427515146897</v>
      </c>
      <c r="JV254" s="11">
        <v>12507.673831402115</v>
      </c>
      <c r="JW254" s="11">
        <v>12457.455614308014</v>
      </c>
      <c r="JX254" s="11">
        <v>12464.355269788801</v>
      </c>
      <c r="JY254" s="11">
        <v>12461.100810222477</v>
      </c>
      <c r="JZ254" s="11">
        <v>12451.973772389019</v>
      </c>
      <c r="KA254" s="11">
        <v>12446.429094667041</v>
      </c>
      <c r="KB254" s="11">
        <v>12443.001658813047</v>
      </c>
      <c r="KC254" s="11">
        <v>12431.24054046872</v>
      </c>
      <c r="KD254" s="11">
        <v>12416.702930404357</v>
      </c>
      <c r="KE254" s="11">
        <v>12412.520930932924</v>
      </c>
      <c r="KF254" s="11">
        <v>12419.790417483538</v>
      </c>
      <c r="KG254" s="11">
        <v>12419.406267517794</v>
      </c>
      <c r="KH254" s="11">
        <v>12431.932074979568</v>
      </c>
      <c r="KI254" s="11">
        <v>12428.799040342261</v>
      </c>
      <c r="KJ254" s="11">
        <v>12446.273580137449</v>
      </c>
      <c r="KK254" s="11">
        <v>12447.956030445448</v>
      </c>
      <c r="KL254" s="23"/>
      <c r="KM254" s="11">
        <f>SMALL(Tabela2[[#This Row],[1]:[285]],1)</f>
        <v>0.83458663983971793</v>
      </c>
      <c r="KN254" s="11">
        <f>MATCH(Tabela2[[#This Row],[1° menor]],Tabela2[[#This Row],[1]:[285]],0)</f>
        <v>1</v>
      </c>
      <c r="KO25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254" s="11">
        <f>VLOOKUP(Tabela2[[#This Row],[Shape]],shape!A:D,4,0)+VLOOKUP(Tabela2[[#This Row],[Shape]]+1,shape!A:E,5,0)*Tabela2[[#This Row],[% avanc]]</f>
        <v>3.8776556234191881</v>
      </c>
      <c r="KQ254" s="15">
        <f>Tabela2[[#This Row],[8686,881807]]/Tabela2[[#Headers],[8686,881807]]</f>
        <v>4.4638061269517033E-4</v>
      </c>
      <c r="KR254" s="11">
        <f>Tabela2[[#This Row],[8686,881807]]-KP253</f>
        <v>0</v>
      </c>
      <c r="KS254" s="11">
        <f>(Tabela2[[#This Row],[hora bus]]-H253)*86400</f>
        <v>9.9999998230487108</v>
      </c>
      <c r="KT254" s="11">
        <f>Tabela2[[#This Row],[desloc]]/Tabela2[[#This Row],[seconds]]</f>
        <v>0</v>
      </c>
      <c r="KU254" s="11">
        <f>Tabela2[[#This Row],[spd m/s]]*3.6</f>
        <v>0</v>
      </c>
      <c r="KV254" s="23"/>
      <c r="KW254" s="22">
        <f t="shared" si="54"/>
        <v>0</v>
      </c>
      <c r="KX254" s="23">
        <f t="shared" si="55"/>
        <v>0.5</v>
      </c>
      <c r="KY254" s="23">
        <f t="shared" si="56"/>
        <v>1</v>
      </c>
      <c r="KZ254" s="23">
        <f t="shared" si="57"/>
        <v>5</v>
      </c>
      <c r="LA254" s="23">
        <f t="shared" si="58"/>
        <v>0</v>
      </c>
      <c r="LB254" s="23">
        <f t="shared" si="59"/>
        <v>1</v>
      </c>
      <c r="LC254" s="23">
        <f t="shared" si="60"/>
        <v>5</v>
      </c>
      <c r="LD254" s="23">
        <f t="shared" si="61"/>
        <v>0</v>
      </c>
      <c r="LE254" s="23">
        <f t="shared" si="62"/>
        <v>3.8776556234191881</v>
      </c>
      <c r="LF254" s="22">
        <f t="shared" si="71"/>
        <v>0</v>
      </c>
      <c r="LG254" s="23">
        <f t="shared" si="63"/>
        <v>0.5</v>
      </c>
      <c r="LH254" s="23">
        <f t="shared" si="64"/>
        <v>0.5</v>
      </c>
      <c r="LI254" s="23">
        <f t="shared" si="65"/>
        <v>8581.6037309236508</v>
      </c>
      <c r="LJ254" s="23">
        <f t="shared" si="66"/>
        <v>3.8776556234191881</v>
      </c>
      <c r="LK254" s="23">
        <f t="shared" si="67"/>
        <v>0.5</v>
      </c>
      <c r="LL254" s="23">
        <f t="shared" si="68"/>
        <v>0</v>
      </c>
      <c r="LM254" s="23">
        <f t="shared" si="69"/>
        <v>1</v>
      </c>
      <c r="LN254" s="23">
        <f t="shared" si="70"/>
        <v>1</v>
      </c>
    </row>
    <row r="255" spans="1:326" x14ac:dyDescent="0.25">
      <c r="A255" s="22">
        <v>77959</v>
      </c>
      <c r="B255" s="22">
        <v>3</v>
      </c>
      <c r="C255" s="23" t="s">
        <v>816</v>
      </c>
      <c r="D255" s="22">
        <v>332</v>
      </c>
      <c r="E255" s="24">
        <v>4.8611111111111112E-3</v>
      </c>
      <c r="F255" s="23" t="s">
        <v>812</v>
      </c>
      <c r="G255" s="23" t="b">
        <v>1</v>
      </c>
      <c r="H255" s="25">
        <v>43538.005300925928</v>
      </c>
      <c r="I255" s="26" t="s">
        <v>681</v>
      </c>
      <c r="J255" s="23" t="s">
        <v>682</v>
      </c>
      <c r="K255" s="11">
        <f>IF(AND(Tabela2[[#This Row],[hora bus]]=H254,Tabela2[[#This Row],[lat bus]]=I254,Tabela2[[#This Row],[lon bus]]=J254),1,0)</f>
        <v>0</v>
      </c>
      <c r="L255" s="23"/>
      <c r="M255" s="11">
        <v>20</v>
      </c>
      <c r="N255" s="11">
        <v>0.83458663983971793</v>
      </c>
      <c r="O255" s="11">
        <v>1.3984196839489078</v>
      </c>
      <c r="P255" s="11">
        <v>9.4267941257220311</v>
      </c>
      <c r="Q255" s="11">
        <v>19.688773108132185</v>
      </c>
      <c r="R255" s="11">
        <v>75.195397337780264</v>
      </c>
      <c r="S255" s="11">
        <v>159.30451526494889</v>
      </c>
      <c r="T255" s="11">
        <v>180.18195583801287</v>
      </c>
      <c r="U255" s="11">
        <v>199.79338924508923</v>
      </c>
      <c r="V255" s="11">
        <v>211.09716553928146</v>
      </c>
      <c r="W255" s="11">
        <v>227.14293750271159</v>
      </c>
      <c r="X255" s="11">
        <v>239.59169647723874</v>
      </c>
      <c r="Y255" s="11">
        <v>250.11206903549589</v>
      </c>
      <c r="Z255" s="11">
        <v>275.30364977201225</v>
      </c>
      <c r="AA255" s="11">
        <v>294.46895517304961</v>
      </c>
      <c r="AB255" s="11">
        <v>320.19106785367666</v>
      </c>
      <c r="AC255" s="11">
        <v>332.17949791971603</v>
      </c>
      <c r="AD255" s="11">
        <v>348.04076670293443</v>
      </c>
      <c r="AE255" s="11">
        <v>372.23091522388552</v>
      </c>
      <c r="AF255" s="11">
        <v>373.05585750378327</v>
      </c>
      <c r="AG255" s="11">
        <v>433.84569918205443</v>
      </c>
      <c r="AH255" s="11">
        <v>469.02374511556127</v>
      </c>
      <c r="AI255" s="11">
        <v>499.67607388344703</v>
      </c>
      <c r="AJ255" s="11">
        <v>523.47830821792434</v>
      </c>
      <c r="AK255" s="11">
        <v>544.81141607945688</v>
      </c>
      <c r="AL255" s="11">
        <v>559.9004097040812</v>
      </c>
      <c r="AM255" s="11">
        <v>585.98771261657532</v>
      </c>
      <c r="AN255" s="11">
        <v>594.50788944836063</v>
      </c>
      <c r="AO255" s="11">
        <v>599.8950753359245</v>
      </c>
      <c r="AP255" s="11">
        <v>602.43355425919754</v>
      </c>
      <c r="AQ255" s="11">
        <v>609.53499398530153</v>
      </c>
      <c r="AR255" s="11">
        <v>609.5933977620092</v>
      </c>
      <c r="AS255" s="11">
        <v>603.71880286526709</v>
      </c>
      <c r="AT255" s="11">
        <v>609.45835281434404</v>
      </c>
      <c r="AU255" s="11">
        <v>613.60649452394352</v>
      </c>
      <c r="AV255" s="11">
        <v>605.61020293550882</v>
      </c>
      <c r="AW255" s="11">
        <v>608.32810058706082</v>
      </c>
      <c r="AX255" s="11">
        <v>622.97194103037293</v>
      </c>
      <c r="AY255" s="11">
        <v>642.28327131710535</v>
      </c>
      <c r="AZ255" s="11">
        <v>665.20596166221469</v>
      </c>
      <c r="BA255" s="11">
        <v>691.17393543887101</v>
      </c>
      <c r="BB255" s="11">
        <v>724.84333895562133</v>
      </c>
      <c r="BC255" s="11">
        <v>773.63812755161598</v>
      </c>
      <c r="BD255" s="11">
        <v>844.46226035941891</v>
      </c>
      <c r="BE255" s="11">
        <v>911.23618194706376</v>
      </c>
      <c r="BF255" s="11">
        <v>932.86527223275039</v>
      </c>
      <c r="BG255" s="11">
        <v>958.04135839229252</v>
      </c>
      <c r="BH255" s="11">
        <v>1001.7149381650798</v>
      </c>
      <c r="BI255" s="11">
        <v>1024.9959211584271</v>
      </c>
      <c r="BJ255" s="11">
        <v>1048.1727764714142</v>
      </c>
      <c r="BK255" s="11">
        <v>1080.0184074949607</v>
      </c>
      <c r="BL255" s="11">
        <v>1163.4808684345098</v>
      </c>
      <c r="BM255" s="11">
        <v>1429.3703496024175</v>
      </c>
      <c r="BN255" s="11">
        <v>1610.1385446972781</v>
      </c>
      <c r="BO255" s="11">
        <v>1664.0038873728233</v>
      </c>
      <c r="BP255" s="11">
        <v>1794.1242484398404</v>
      </c>
      <c r="BQ255" s="11">
        <v>1818.9378647754288</v>
      </c>
      <c r="BR255" s="11">
        <v>1920.5792764721948</v>
      </c>
      <c r="BS255" s="11">
        <v>2023.456323096907</v>
      </c>
      <c r="BT255" s="11">
        <v>2062.7199622631242</v>
      </c>
      <c r="BU255" s="11">
        <v>2093.7864244056359</v>
      </c>
      <c r="BV255" s="11">
        <v>2172.8574253488505</v>
      </c>
      <c r="BW255" s="11">
        <v>2191.8290547309048</v>
      </c>
      <c r="BX255" s="11">
        <v>2295.4935471481876</v>
      </c>
      <c r="BY255" s="11">
        <v>2324.6369620900828</v>
      </c>
      <c r="BZ255" s="11">
        <v>2412.5365562142952</v>
      </c>
      <c r="CA255" s="11">
        <v>2432.6327643351483</v>
      </c>
      <c r="CB255" s="11">
        <v>2466.8518007263533</v>
      </c>
      <c r="CC255" s="11">
        <v>2515.2508761381587</v>
      </c>
      <c r="CD255" s="11">
        <v>2622.1218445308405</v>
      </c>
      <c r="CE255" s="11">
        <v>2708.3090496803202</v>
      </c>
      <c r="CF255" s="11">
        <v>2796.8178431894862</v>
      </c>
      <c r="CG255" s="11">
        <v>2873.8082765070517</v>
      </c>
      <c r="CH255" s="11">
        <v>3061.6775590172806</v>
      </c>
      <c r="CI255" s="11">
        <v>3133.3825096557152</v>
      </c>
      <c r="CJ255" s="11">
        <v>3320.0285201183906</v>
      </c>
      <c r="CK255" s="11">
        <v>3391.2986814978881</v>
      </c>
      <c r="CL255" s="11">
        <v>3478.6413522149041</v>
      </c>
      <c r="CM255" s="11">
        <v>3505.4667594392477</v>
      </c>
      <c r="CN255" s="11">
        <v>3552.1278475871927</v>
      </c>
      <c r="CO255" s="11">
        <v>3608.1458168222821</v>
      </c>
      <c r="CP255" s="11">
        <v>3687.4332746012733</v>
      </c>
      <c r="CQ255" s="11">
        <v>3737.1928476528274</v>
      </c>
      <c r="CR255" s="11">
        <v>3929.1744458657076</v>
      </c>
      <c r="CS255" s="11">
        <v>4104.0052570842136</v>
      </c>
      <c r="CT255" s="11">
        <v>4176.4577406368426</v>
      </c>
      <c r="CU255" s="11">
        <v>4203.4628929622522</v>
      </c>
      <c r="CV255" s="11">
        <v>4243.0993420587138</v>
      </c>
      <c r="CW255" s="11">
        <v>4338.9296512059445</v>
      </c>
      <c r="CX255" s="11">
        <v>4464.5231926731885</v>
      </c>
      <c r="CY255" s="11">
        <v>4524.2760657256158</v>
      </c>
      <c r="CZ255" s="11">
        <v>4578.6984197787751</v>
      </c>
      <c r="DA255" s="11">
        <v>4625.9862234456259</v>
      </c>
      <c r="DB255" s="11">
        <v>4670.5685961378485</v>
      </c>
      <c r="DC255" s="11">
        <v>4713.1890396674316</v>
      </c>
      <c r="DD255" s="11">
        <v>4798.4137717572912</v>
      </c>
      <c r="DE255" s="11">
        <v>4807.037159512015</v>
      </c>
      <c r="DF255" s="11">
        <v>4833.3595568537676</v>
      </c>
      <c r="DG255" s="11">
        <v>4837.4660928582471</v>
      </c>
      <c r="DH255" s="11">
        <v>4868.9105840188495</v>
      </c>
      <c r="DI255" s="11">
        <v>4890.8441073800923</v>
      </c>
      <c r="DJ255" s="11">
        <v>4933.7892254471935</v>
      </c>
      <c r="DK255" s="11">
        <v>5000.7579650678817</v>
      </c>
      <c r="DL255" s="11">
        <v>5355.0982520495172</v>
      </c>
      <c r="DM255" s="11">
        <v>5481.4636259201425</v>
      </c>
      <c r="DN255" s="11">
        <v>5566.547527242612</v>
      </c>
      <c r="DO255" s="11">
        <v>5659.2630610073802</v>
      </c>
      <c r="DP255" s="11">
        <v>5693.1558385127737</v>
      </c>
      <c r="DQ255" s="11">
        <v>5776.9445825899438</v>
      </c>
      <c r="DR255" s="11">
        <v>5792.6247187292447</v>
      </c>
      <c r="DS255" s="11">
        <v>5803.4741841190025</v>
      </c>
      <c r="DT255" s="11">
        <v>5813.7715248560444</v>
      </c>
      <c r="DU255" s="11">
        <v>5824.9346720622971</v>
      </c>
      <c r="DV255" s="11">
        <v>5825.1745121438535</v>
      </c>
      <c r="DW255" s="11">
        <v>5821.2504329611656</v>
      </c>
      <c r="DX255" s="11">
        <v>5744.9467721272558</v>
      </c>
      <c r="DY255" s="11">
        <v>5825.3656271915142</v>
      </c>
      <c r="DZ255" s="11">
        <v>5822.8710960649087</v>
      </c>
      <c r="EA255" s="11">
        <v>5848.1092840949059</v>
      </c>
      <c r="EB255" s="11">
        <v>5986.6876289379934</v>
      </c>
      <c r="EC255" s="11">
        <v>6020.0909995452303</v>
      </c>
      <c r="ED255" s="11">
        <v>6207.0095294329822</v>
      </c>
      <c r="EE255" s="11">
        <v>6268.6393389472287</v>
      </c>
      <c r="EF255" s="11">
        <v>6478.5792596829533</v>
      </c>
      <c r="EG255" s="11">
        <v>6641.8090630503166</v>
      </c>
      <c r="EH255" s="11">
        <v>6783.6444952193469</v>
      </c>
      <c r="EI255" s="11">
        <v>6896.9965306641579</v>
      </c>
      <c r="EJ255" s="11">
        <v>6959.1088579445704</v>
      </c>
      <c r="EK255" s="11">
        <v>7002.153431776841</v>
      </c>
      <c r="EL255" s="11">
        <v>7073.1953672712252</v>
      </c>
      <c r="EM255" s="11">
        <v>7075.3262845401323</v>
      </c>
      <c r="EN255" s="11">
        <v>7151.6879619664223</v>
      </c>
      <c r="EO255" s="11">
        <v>7240.8180322916714</v>
      </c>
      <c r="EP255" s="11">
        <v>7286.4661372792516</v>
      </c>
      <c r="EQ255" s="11">
        <v>7427.4147993236202</v>
      </c>
      <c r="ER255" s="11">
        <v>7503.528752018271</v>
      </c>
      <c r="ES255" s="11">
        <v>7641.9445001082595</v>
      </c>
      <c r="ET255" s="11">
        <v>7706.9969287432486</v>
      </c>
      <c r="EU255" s="11">
        <v>7783.839371621817</v>
      </c>
      <c r="EV255" s="11">
        <v>7848.003579749442</v>
      </c>
      <c r="EW255" s="11">
        <v>7920.0502191520318</v>
      </c>
      <c r="EX255" s="11">
        <v>8170.1976758281144</v>
      </c>
      <c r="EY255" s="11">
        <v>8253.8507761105539</v>
      </c>
      <c r="EZ255" s="11">
        <v>8427.0913450311855</v>
      </c>
      <c r="FA255" s="11">
        <v>8594.2438038042274</v>
      </c>
      <c r="FB255" s="11">
        <v>8676.6840382255305</v>
      </c>
      <c r="FC255" s="11">
        <v>8717.7247633272764</v>
      </c>
      <c r="FD255" s="11">
        <v>8771.4739760100674</v>
      </c>
      <c r="FE255" s="11">
        <v>8893.6135699383703</v>
      </c>
      <c r="FF255" s="11">
        <v>9065.0338004001496</v>
      </c>
      <c r="FG255" s="11">
        <v>9089.4518895774327</v>
      </c>
      <c r="FH255" s="11">
        <v>9132.4613225008943</v>
      </c>
      <c r="FI255" s="11">
        <v>9213.2517811949929</v>
      </c>
      <c r="FJ255" s="11">
        <v>9258.5529202091093</v>
      </c>
      <c r="FK255" s="11">
        <v>9276.9443705762678</v>
      </c>
      <c r="FL255" s="11">
        <v>9293.0114538271737</v>
      </c>
      <c r="FM255" s="11">
        <v>9300.2906392708373</v>
      </c>
      <c r="FN255" s="11">
        <v>9335.0232682876049</v>
      </c>
      <c r="FO255" s="11">
        <v>9357.4087411423534</v>
      </c>
      <c r="FP255" s="11">
        <v>9382.7990856108881</v>
      </c>
      <c r="FQ255" s="11">
        <v>9409.1385400335821</v>
      </c>
      <c r="FR255" s="11">
        <v>9421.1906549559717</v>
      </c>
      <c r="FS255" s="11">
        <v>9466.7581936920196</v>
      </c>
      <c r="FT255" s="11">
        <v>9539.1484753576369</v>
      </c>
      <c r="FU255" s="11">
        <v>9641.6738222451222</v>
      </c>
      <c r="FV255" s="11">
        <v>9779.017950426427</v>
      </c>
      <c r="FW255" s="11">
        <v>9821.434220159681</v>
      </c>
      <c r="FX255" s="11">
        <v>9838.135513969115</v>
      </c>
      <c r="FY255" s="11">
        <v>9857.4286615768779</v>
      </c>
      <c r="FZ255" s="11">
        <v>9874.2452191986067</v>
      </c>
      <c r="GA255" s="11">
        <v>9901.4547819486997</v>
      </c>
      <c r="GB255" s="11">
        <v>9922.9819174009899</v>
      </c>
      <c r="GC255" s="11">
        <v>9954.0976258923893</v>
      </c>
      <c r="GD255" s="11">
        <v>9988.1420165077998</v>
      </c>
      <c r="GE255" s="11">
        <v>10012.938672110253</v>
      </c>
      <c r="GF255" s="11">
        <v>10033.595547162446</v>
      </c>
      <c r="GG255" s="11">
        <v>10046.287288510401</v>
      </c>
      <c r="GH255" s="11">
        <v>10058.930188944694</v>
      </c>
      <c r="GI255" s="11">
        <v>10061.685839773543</v>
      </c>
      <c r="GJ255" s="11">
        <v>10069.693000556052</v>
      </c>
      <c r="GK255" s="11">
        <v>10072.225767656042</v>
      </c>
      <c r="GL255" s="11">
        <v>10085.43100008395</v>
      </c>
      <c r="GM255" s="11">
        <v>10068.550239778924</v>
      </c>
      <c r="GN255" s="11">
        <v>10074.736454623482</v>
      </c>
      <c r="GO255" s="11">
        <v>10079.642576567499</v>
      </c>
      <c r="GP255" s="11">
        <v>10084.992936379438</v>
      </c>
      <c r="GQ255" s="11">
        <v>10135.150250812301</v>
      </c>
      <c r="GR255" s="11">
        <v>10245.248897921485</v>
      </c>
      <c r="GS255" s="11">
        <v>10388.066699844365</v>
      </c>
      <c r="GT255" s="11">
        <v>10449.516134437868</v>
      </c>
      <c r="GU255" s="11">
        <v>10467.896842447322</v>
      </c>
      <c r="GV255" s="11">
        <v>10492.830609653456</v>
      </c>
      <c r="GW255" s="11">
        <v>10519.601462543904</v>
      </c>
      <c r="GX255" s="11">
        <v>10547.440830723548</v>
      </c>
      <c r="GY255" s="11">
        <v>10567.944609991304</v>
      </c>
      <c r="GZ255" s="11">
        <v>10713.159231175461</v>
      </c>
      <c r="HA255" s="11">
        <v>10734.226971408629</v>
      </c>
      <c r="HB255" s="11">
        <v>10749.920198918937</v>
      </c>
      <c r="HC255" s="11">
        <v>10766.345728825368</v>
      </c>
      <c r="HD255" s="11">
        <v>10778.514271849044</v>
      </c>
      <c r="HE255" s="11">
        <v>10786.519833673112</v>
      </c>
      <c r="HF255" s="11">
        <v>10772.164055953479</v>
      </c>
      <c r="HG255" s="11">
        <v>10808.0281462408</v>
      </c>
      <c r="HH255" s="11">
        <v>10805.218393617286</v>
      </c>
      <c r="HI255" s="11">
        <v>10824.937222917126</v>
      </c>
      <c r="HJ255" s="11">
        <v>10829.478183856889</v>
      </c>
      <c r="HK255" s="11">
        <v>10815.249208961885</v>
      </c>
      <c r="HL255" s="11">
        <v>10801.9635334499</v>
      </c>
      <c r="HM255" s="11">
        <v>10748.055877674638</v>
      </c>
      <c r="HN255" s="11">
        <v>10675.226257243699</v>
      </c>
      <c r="HO255" s="11">
        <v>10616.797962526314</v>
      </c>
      <c r="HP255" s="11">
        <v>10624.131374686811</v>
      </c>
      <c r="HQ255" s="11">
        <v>10611.127200117844</v>
      </c>
      <c r="HR255" s="11">
        <v>10507.120910763781</v>
      </c>
      <c r="HS255" s="11">
        <v>10501.959530384433</v>
      </c>
      <c r="HT255" s="11">
        <v>10503.380998434217</v>
      </c>
      <c r="HU255" s="11">
        <v>10459.233620469293</v>
      </c>
      <c r="HV255" s="11">
        <v>10453.396412270602</v>
      </c>
      <c r="HW255" s="11">
        <v>10453.196700018136</v>
      </c>
      <c r="HX255" s="11">
        <v>10458.037755011774</v>
      </c>
      <c r="HY255" s="11">
        <v>10464.465320736488</v>
      </c>
      <c r="HZ255" s="11">
        <v>10463.582721919323</v>
      </c>
      <c r="IA255" s="11">
        <v>10555.599234303039</v>
      </c>
      <c r="IB255" s="11">
        <v>10665.179016159778</v>
      </c>
      <c r="IC255" s="11">
        <v>10699.461477296431</v>
      </c>
      <c r="ID255" s="11">
        <v>10734.401411436105</v>
      </c>
      <c r="IE255" s="11">
        <v>10764.842637469441</v>
      </c>
      <c r="IF255" s="11">
        <v>10788.809487309522</v>
      </c>
      <c r="IG255" s="11">
        <v>10893.508794984076</v>
      </c>
      <c r="IH255" s="11">
        <v>10919.815974389829</v>
      </c>
      <c r="II255" s="11">
        <v>10956.832605345633</v>
      </c>
      <c r="IJ255" s="11">
        <v>10989.666307677073</v>
      </c>
      <c r="IK255" s="11">
        <v>11038.487673130592</v>
      </c>
      <c r="IL255" s="11">
        <v>11075.926791218846</v>
      </c>
      <c r="IM255" s="11">
        <v>11116.926617451812</v>
      </c>
      <c r="IN255" s="11">
        <v>11177.721404388481</v>
      </c>
      <c r="IO255" s="11">
        <v>11312.276911003804</v>
      </c>
      <c r="IP255" s="11">
        <v>11343.632583027649</v>
      </c>
      <c r="IQ255" s="11">
        <v>11342.116648052108</v>
      </c>
      <c r="IR255" s="11">
        <v>11389.92538944361</v>
      </c>
      <c r="IS255" s="11">
        <v>11451.607982184751</v>
      </c>
      <c r="IT255" s="11">
        <v>11488.088840226816</v>
      </c>
      <c r="IU255" s="11">
        <v>11509.229065980831</v>
      </c>
      <c r="IV255" s="11">
        <v>11525.566108350193</v>
      </c>
      <c r="IW255" s="11">
        <v>11530.894620254085</v>
      </c>
      <c r="IX255" s="11">
        <v>11540.412080816301</v>
      </c>
      <c r="IY255" s="11">
        <v>11559.767237170692</v>
      </c>
      <c r="IZ255" s="11">
        <v>11598.021107070694</v>
      </c>
      <c r="JA255" s="11">
        <v>11644.276268095444</v>
      </c>
      <c r="JB255" s="11">
        <v>11732.382922355064</v>
      </c>
      <c r="JC255" s="11">
        <v>11840.096435748903</v>
      </c>
      <c r="JD255" s="11">
        <v>11921.442572214779</v>
      </c>
      <c r="JE255" s="11">
        <v>11941.96712556025</v>
      </c>
      <c r="JF255" s="11">
        <v>11957.586502006563</v>
      </c>
      <c r="JG255" s="11">
        <v>11960.440759779864</v>
      </c>
      <c r="JH255" s="11">
        <v>12043.869779985902</v>
      </c>
      <c r="JI255" s="11">
        <v>12090.828793968145</v>
      </c>
      <c r="JJ255" s="11">
        <v>12099.207356850964</v>
      </c>
      <c r="JK255" s="11">
        <v>12064.187835913004</v>
      </c>
      <c r="JL255" s="11">
        <v>12106.644589823976</v>
      </c>
      <c r="JM255" s="11">
        <v>12102.558724647608</v>
      </c>
      <c r="JN255" s="11">
        <v>12044.349310296213</v>
      </c>
      <c r="JO255" s="11">
        <v>12147.414606839688</v>
      </c>
      <c r="JP255" s="11">
        <v>12239.360545986052</v>
      </c>
      <c r="JQ255" s="11">
        <v>12252.546981648733</v>
      </c>
      <c r="JR255" s="11">
        <v>12299.233013174477</v>
      </c>
      <c r="JS255" s="11">
        <v>12339.324485688019</v>
      </c>
      <c r="JT255" s="11">
        <v>12471.100725768529</v>
      </c>
      <c r="JU255" s="11">
        <v>12532.427515146897</v>
      </c>
      <c r="JV255" s="11">
        <v>12507.673831402115</v>
      </c>
      <c r="JW255" s="11">
        <v>12457.455614308014</v>
      </c>
      <c r="JX255" s="11">
        <v>12464.355269788801</v>
      </c>
      <c r="JY255" s="11">
        <v>12461.100810222477</v>
      </c>
      <c r="JZ255" s="11">
        <v>12451.973772389019</v>
      </c>
      <c r="KA255" s="11">
        <v>12446.429094667041</v>
      </c>
      <c r="KB255" s="11">
        <v>12443.001658813047</v>
      </c>
      <c r="KC255" s="11">
        <v>12431.24054046872</v>
      </c>
      <c r="KD255" s="11">
        <v>12416.702930404357</v>
      </c>
      <c r="KE255" s="11">
        <v>12412.520930932924</v>
      </c>
      <c r="KF255" s="11">
        <v>12419.790417483538</v>
      </c>
      <c r="KG255" s="11">
        <v>12419.406267517794</v>
      </c>
      <c r="KH255" s="11">
        <v>12431.932074979568</v>
      </c>
      <c r="KI255" s="11">
        <v>12428.799040342261</v>
      </c>
      <c r="KJ255" s="11">
        <v>12446.273580137449</v>
      </c>
      <c r="KK255" s="11">
        <v>12447.956030445448</v>
      </c>
      <c r="KL255" s="23"/>
      <c r="KM255" s="11">
        <f>SMALL(Tabela2[[#This Row],[1]:[285]],1)</f>
        <v>0.83458663983971793</v>
      </c>
      <c r="KN255" s="11">
        <f>MATCH(Tabela2[[#This Row],[1° menor]],Tabela2[[#This Row],[1]:[285]],0)</f>
        <v>1</v>
      </c>
      <c r="KO25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255" s="11">
        <f>VLOOKUP(Tabela2[[#This Row],[Shape]],shape!A:D,4,0)+VLOOKUP(Tabela2[[#This Row],[Shape]]+1,shape!A:E,5,0)*Tabela2[[#This Row],[% avanc]]</f>
        <v>3.8776556234191881</v>
      </c>
      <c r="KQ255" s="15">
        <f>Tabela2[[#This Row],[8686,881807]]/Tabela2[[#Headers],[8686,881807]]</f>
        <v>4.4638061269517033E-4</v>
      </c>
      <c r="KR255" s="11">
        <f>Tabela2[[#This Row],[8686,881807]]-KP254</f>
        <v>0</v>
      </c>
      <c r="KS255" s="11">
        <f>(Tabela2[[#This Row],[hora bus]]-H254)*86400</f>
        <v>45.000000461004674</v>
      </c>
      <c r="KT255" s="11">
        <f>Tabela2[[#This Row],[desloc]]/Tabela2[[#This Row],[seconds]]</f>
        <v>0</v>
      </c>
      <c r="KU255" s="11">
        <f>Tabela2[[#This Row],[spd m/s]]*3.6</f>
        <v>0</v>
      </c>
      <c r="KV255" s="23"/>
      <c r="KW255" s="22">
        <f t="shared" si="54"/>
        <v>0</v>
      </c>
      <c r="KX255" s="23">
        <f t="shared" si="55"/>
        <v>0.5</v>
      </c>
      <c r="KY255" s="23">
        <f t="shared" si="56"/>
        <v>1</v>
      </c>
      <c r="KZ255" s="23">
        <f t="shared" si="57"/>
        <v>4</v>
      </c>
      <c r="LA255" s="23">
        <f t="shared" si="58"/>
        <v>0</v>
      </c>
      <c r="LB255" s="23">
        <f t="shared" si="59"/>
        <v>1</v>
      </c>
      <c r="LC255" s="23">
        <f t="shared" si="60"/>
        <v>4</v>
      </c>
      <c r="LD255" s="23">
        <f t="shared" si="61"/>
        <v>0</v>
      </c>
      <c r="LE255" s="23">
        <f t="shared" si="62"/>
        <v>3.8776556234191881</v>
      </c>
      <c r="LF255" s="22">
        <f t="shared" si="71"/>
        <v>0</v>
      </c>
      <c r="LG255" s="23">
        <f t="shared" si="63"/>
        <v>0.5</v>
      </c>
      <c r="LH255" s="23">
        <f t="shared" si="64"/>
        <v>0.5</v>
      </c>
      <c r="LI255" s="23">
        <f t="shared" si="65"/>
        <v>8581.6037309236508</v>
      </c>
      <c r="LJ255" s="23">
        <f t="shared" si="66"/>
        <v>3.8776556234191881</v>
      </c>
      <c r="LK255" s="23">
        <f t="shared" si="67"/>
        <v>0.5</v>
      </c>
      <c r="LL255" s="23">
        <f t="shared" si="68"/>
        <v>0</v>
      </c>
      <c r="LM255" s="23">
        <f t="shared" si="69"/>
        <v>1</v>
      </c>
      <c r="LN255" s="23">
        <f t="shared" si="70"/>
        <v>1</v>
      </c>
    </row>
    <row r="256" spans="1:326" x14ac:dyDescent="0.25">
      <c r="A256" s="22">
        <v>77960</v>
      </c>
      <c r="B256" s="22">
        <v>3</v>
      </c>
      <c r="C256" s="23" t="s">
        <v>817</v>
      </c>
      <c r="D256" s="22">
        <v>332</v>
      </c>
      <c r="E256" s="24">
        <v>5.5555555555555558E-3</v>
      </c>
      <c r="F256" s="23" t="s">
        <v>812</v>
      </c>
      <c r="G256" s="23" t="b">
        <v>1</v>
      </c>
      <c r="H256" s="25">
        <v>43538.005624999998</v>
      </c>
      <c r="I256" s="26" t="s">
        <v>681</v>
      </c>
      <c r="J256" s="23" t="s">
        <v>682</v>
      </c>
      <c r="K256" s="11">
        <f>IF(AND(Tabela2[[#This Row],[hora bus]]=H255,Tabela2[[#This Row],[lat bus]]=I255,Tabela2[[#This Row],[lon bus]]=J255),1,0)</f>
        <v>0</v>
      </c>
      <c r="L256" s="23"/>
      <c r="M256" s="11">
        <v>23</v>
      </c>
      <c r="N256" s="11">
        <v>0.83458663983971793</v>
      </c>
      <c r="O256" s="11">
        <v>1.3984196839489078</v>
      </c>
      <c r="P256" s="11">
        <v>9.4267941257220311</v>
      </c>
      <c r="Q256" s="11">
        <v>19.688773108132185</v>
      </c>
      <c r="R256" s="11">
        <v>75.195397337780264</v>
      </c>
      <c r="S256" s="11">
        <v>159.30451526494889</v>
      </c>
      <c r="T256" s="11">
        <v>180.18195583801287</v>
      </c>
      <c r="U256" s="11">
        <v>199.79338924508923</v>
      </c>
      <c r="V256" s="11">
        <v>211.09716553928146</v>
      </c>
      <c r="W256" s="11">
        <v>227.14293750271159</v>
      </c>
      <c r="X256" s="11">
        <v>239.59169647723874</v>
      </c>
      <c r="Y256" s="11">
        <v>250.11206903549589</v>
      </c>
      <c r="Z256" s="11">
        <v>275.30364977201225</v>
      </c>
      <c r="AA256" s="11">
        <v>294.46895517304961</v>
      </c>
      <c r="AB256" s="11">
        <v>320.19106785367666</v>
      </c>
      <c r="AC256" s="11">
        <v>332.17949791971603</v>
      </c>
      <c r="AD256" s="11">
        <v>348.04076670293443</v>
      </c>
      <c r="AE256" s="11">
        <v>372.23091522388552</v>
      </c>
      <c r="AF256" s="11">
        <v>373.05585750378327</v>
      </c>
      <c r="AG256" s="11">
        <v>433.84569918205443</v>
      </c>
      <c r="AH256" s="11">
        <v>469.02374511556127</v>
      </c>
      <c r="AI256" s="11">
        <v>499.67607388344703</v>
      </c>
      <c r="AJ256" s="11">
        <v>523.47830821792434</v>
      </c>
      <c r="AK256" s="11">
        <v>544.81141607945688</v>
      </c>
      <c r="AL256" s="11">
        <v>559.9004097040812</v>
      </c>
      <c r="AM256" s="11">
        <v>585.98771261657532</v>
      </c>
      <c r="AN256" s="11">
        <v>594.50788944836063</v>
      </c>
      <c r="AO256" s="11">
        <v>599.8950753359245</v>
      </c>
      <c r="AP256" s="11">
        <v>602.43355425919754</v>
      </c>
      <c r="AQ256" s="11">
        <v>609.53499398530153</v>
      </c>
      <c r="AR256" s="11">
        <v>609.5933977620092</v>
      </c>
      <c r="AS256" s="11">
        <v>603.71880286526709</v>
      </c>
      <c r="AT256" s="11">
        <v>609.45835281434404</v>
      </c>
      <c r="AU256" s="11">
        <v>613.60649452394352</v>
      </c>
      <c r="AV256" s="11">
        <v>605.61020293550882</v>
      </c>
      <c r="AW256" s="11">
        <v>608.32810058706082</v>
      </c>
      <c r="AX256" s="11">
        <v>622.97194103037293</v>
      </c>
      <c r="AY256" s="11">
        <v>642.28327131710535</v>
      </c>
      <c r="AZ256" s="11">
        <v>665.20596166221469</v>
      </c>
      <c r="BA256" s="11">
        <v>691.17393543887101</v>
      </c>
      <c r="BB256" s="11">
        <v>724.84333895562133</v>
      </c>
      <c r="BC256" s="11">
        <v>773.63812755161598</v>
      </c>
      <c r="BD256" s="11">
        <v>844.46226035941891</v>
      </c>
      <c r="BE256" s="11">
        <v>911.23618194706376</v>
      </c>
      <c r="BF256" s="11">
        <v>932.86527223275039</v>
      </c>
      <c r="BG256" s="11">
        <v>958.04135839229252</v>
      </c>
      <c r="BH256" s="11">
        <v>1001.7149381650798</v>
      </c>
      <c r="BI256" s="11">
        <v>1024.9959211584271</v>
      </c>
      <c r="BJ256" s="11">
        <v>1048.1727764714142</v>
      </c>
      <c r="BK256" s="11">
        <v>1080.0184074949607</v>
      </c>
      <c r="BL256" s="11">
        <v>1163.4808684345098</v>
      </c>
      <c r="BM256" s="11">
        <v>1429.3703496024175</v>
      </c>
      <c r="BN256" s="11">
        <v>1610.1385446972781</v>
      </c>
      <c r="BO256" s="11">
        <v>1664.0038873728233</v>
      </c>
      <c r="BP256" s="11">
        <v>1794.1242484398404</v>
      </c>
      <c r="BQ256" s="11">
        <v>1818.9378647754288</v>
      </c>
      <c r="BR256" s="11">
        <v>1920.5792764721948</v>
      </c>
      <c r="BS256" s="11">
        <v>2023.456323096907</v>
      </c>
      <c r="BT256" s="11">
        <v>2062.7199622631242</v>
      </c>
      <c r="BU256" s="11">
        <v>2093.7864244056359</v>
      </c>
      <c r="BV256" s="11">
        <v>2172.8574253488505</v>
      </c>
      <c r="BW256" s="11">
        <v>2191.8290547309048</v>
      </c>
      <c r="BX256" s="11">
        <v>2295.4935471481876</v>
      </c>
      <c r="BY256" s="11">
        <v>2324.6369620900828</v>
      </c>
      <c r="BZ256" s="11">
        <v>2412.5365562142952</v>
      </c>
      <c r="CA256" s="11">
        <v>2432.6327643351483</v>
      </c>
      <c r="CB256" s="11">
        <v>2466.8518007263533</v>
      </c>
      <c r="CC256" s="11">
        <v>2515.2508761381587</v>
      </c>
      <c r="CD256" s="11">
        <v>2622.1218445308405</v>
      </c>
      <c r="CE256" s="11">
        <v>2708.3090496803202</v>
      </c>
      <c r="CF256" s="11">
        <v>2796.8178431894862</v>
      </c>
      <c r="CG256" s="11">
        <v>2873.8082765070517</v>
      </c>
      <c r="CH256" s="11">
        <v>3061.6775590172806</v>
      </c>
      <c r="CI256" s="11">
        <v>3133.3825096557152</v>
      </c>
      <c r="CJ256" s="11">
        <v>3320.0285201183906</v>
      </c>
      <c r="CK256" s="11">
        <v>3391.2986814978881</v>
      </c>
      <c r="CL256" s="11">
        <v>3478.6413522149041</v>
      </c>
      <c r="CM256" s="11">
        <v>3505.4667594392477</v>
      </c>
      <c r="CN256" s="11">
        <v>3552.1278475871927</v>
      </c>
      <c r="CO256" s="11">
        <v>3608.1458168222821</v>
      </c>
      <c r="CP256" s="11">
        <v>3687.4332746012733</v>
      </c>
      <c r="CQ256" s="11">
        <v>3737.1928476528274</v>
      </c>
      <c r="CR256" s="11">
        <v>3929.1744458657076</v>
      </c>
      <c r="CS256" s="11">
        <v>4104.0052570842136</v>
      </c>
      <c r="CT256" s="11">
        <v>4176.4577406368426</v>
      </c>
      <c r="CU256" s="11">
        <v>4203.4628929622522</v>
      </c>
      <c r="CV256" s="11">
        <v>4243.0993420587138</v>
      </c>
      <c r="CW256" s="11">
        <v>4338.9296512059445</v>
      </c>
      <c r="CX256" s="11">
        <v>4464.5231926731885</v>
      </c>
      <c r="CY256" s="11">
        <v>4524.2760657256158</v>
      </c>
      <c r="CZ256" s="11">
        <v>4578.6984197787751</v>
      </c>
      <c r="DA256" s="11">
        <v>4625.9862234456259</v>
      </c>
      <c r="DB256" s="11">
        <v>4670.5685961378485</v>
      </c>
      <c r="DC256" s="11">
        <v>4713.1890396674316</v>
      </c>
      <c r="DD256" s="11">
        <v>4798.4137717572912</v>
      </c>
      <c r="DE256" s="11">
        <v>4807.037159512015</v>
      </c>
      <c r="DF256" s="11">
        <v>4833.3595568537676</v>
      </c>
      <c r="DG256" s="11">
        <v>4837.4660928582471</v>
      </c>
      <c r="DH256" s="11">
        <v>4868.9105840188495</v>
      </c>
      <c r="DI256" s="11">
        <v>4890.8441073800923</v>
      </c>
      <c r="DJ256" s="11">
        <v>4933.7892254471935</v>
      </c>
      <c r="DK256" s="11">
        <v>5000.7579650678817</v>
      </c>
      <c r="DL256" s="11">
        <v>5355.0982520495172</v>
      </c>
      <c r="DM256" s="11">
        <v>5481.4636259201425</v>
      </c>
      <c r="DN256" s="11">
        <v>5566.547527242612</v>
      </c>
      <c r="DO256" s="11">
        <v>5659.2630610073802</v>
      </c>
      <c r="DP256" s="11">
        <v>5693.1558385127737</v>
      </c>
      <c r="DQ256" s="11">
        <v>5776.9445825899438</v>
      </c>
      <c r="DR256" s="11">
        <v>5792.6247187292447</v>
      </c>
      <c r="DS256" s="11">
        <v>5803.4741841190025</v>
      </c>
      <c r="DT256" s="11">
        <v>5813.7715248560444</v>
      </c>
      <c r="DU256" s="11">
        <v>5824.9346720622971</v>
      </c>
      <c r="DV256" s="11">
        <v>5825.1745121438535</v>
      </c>
      <c r="DW256" s="11">
        <v>5821.2504329611656</v>
      </c>
      <c r="DX256" s="11">
        <v>5744.9467721272558</v>
      </c>
      <c r="DY256" s="11">
        <v>5825.3656271915142</v>
      </c>
      <c r="DZ256" s="11">
        <v>5822.8710960649087</v>
      </c>
      <c r="EA256" s="11">
        <v>5848.1092840949059</v>
      </c>
      <c r="EB256" s="11">
        <v>5986.6876289379934</v>
      </c>
      <c r="EC256" s="11">
        <v>6020.0909995452303</v>
      </c>
      <c r="ED256" s="11">
        <v>6207.0095294329822</v>
      </c>
      <c r="EE256" s="11">
        <v>6268.6393389472287</v>
      </c>
      <c r="EF256" s="11">
        <v>6478.5792596829533</v>
      </c>
      <c r="EG256" s="11">
        <v>6641.8090630503166</v>
      </c>
      <c r="EH256" s="11">
        <v>6783.6444952193469</v>
      </c>
      <c r="EI256" s="11">
        <v>6896.9965306641579</v>
      </c>
      <c r="EJ256" s="11">
        <v>6959.1088579445704</v>
      </c>
      <c r="EK256" s="11">
        <v>7002.153431776841</v>
      </c>
      <c r="EL256" s="11">
        <v>7073.1953672712252</v>
      </c>
      <c r="EM256" s="11">
        <v>7075.3262845401323</v>
      </c>
      <c r="EN256" s="11">
        <v>7151.6879619664223</v>
      </c>
      <c r="EO256" s="11">
        <v>7240.8180322916714</v>
      </c>
      <c r="EP256" s="11">
        <v>7286.4661372792516</v>
      </c>
      <c r="EQ256" s="11">
        <v>7427.4147993236202</v>
      </c>
      <c r="ER256" s="11">
        <v>7503.528752018271</v>
      </c>
      <c r="ES256" s="11">
        <v>7641.9445001082595</v>
      </c>
      <c r="ET256" s="11">
        <v>7706.9969287432486</v>
      </c>
      <c r="EU256" s="11">
        <v>7783.839371621817</v>
      </c>
      <c r="EV256" s="11">
        <v>7848.003579749442</v>
      </c>
      <c r="EW256" s="11">
        <v>7920.0502191520318</v>
      </c>
      <c r="EX256" s="11">
        <v>8170.1976758281144</v>
      </c>
      <c r="EY256" s="11">
        <v>8253.8507761105539</v>
      </c>
      <c r="EZ256" s="11">
        <v>8427.0913450311855</v>
      </c>
      <c r="FA256" s="11">
        <v>8594.2438038042274</v>
      </c>
      <c r="FB256" s="11">
        <v>8676.6840382255305</v>
      </c>
      <c r="FC256" s="11">
        <v>8717.7247633272764</v>
      </c>
      <c r="FD256" s="11">
        <v>8771.4739760100674</v>
      </c>
      <c r="FE256" s="11">
        <v>8893.6135699383703</v>
      </c>
      <c r="FF256" s="11">
        <v>9065.0338004001496</v>
      </c>
      <c r="FG256" s="11">
        <v>9089.4518895774327</v>
      </c>
      <c r="FH256" s="11">
        <v>9132.4613225008943</v>
      </c>
      <c r="FI256" s="11">
        <v>9213.2517811949929</v>
      </c>
      <c r="FJ256" s="11">
        <v>9258.5529202091093</v>
      </c>
      <c r="FK256" s="11">
        <v>9276.9443705762678</v>
      </c>
      <c r="FL256" s="11">
        <v>9293.0114538271737</v>
      </c>
      <c r="FM256" s="11">
        <v>9300.2906392708373</v>
      </c>
      <c r="FN256" s="11">
        <v>9335.0232682876049</v>
      </c>
      <c r="FO256" s="11">
        <v>9357.4087411423534</v>
      </c>
      <c r="FP256" s="11">
        <v>9382.7990856108881</v>
      </c>
      <c r="FQ256" s="11">
        <v>9409.1385400335821</v>
      </c>
      <c r="FR256" s="11">
        <v>9421.1906549559717</v>
      </c>
      <c r="FS256" s="11">
        <v>9466.7581936920196</v>
      </c>
      <c r="FT256" s="11">
        <v>9539.1484753576369</v>
      </c>
      <c r="FU256" s="11">
        <v>9641.6738222451222</v>
      </c>
      <c r="FV256" s="11">
        <v>9779.017950426427</v>
      </c>
      <c r="FW256" s="11">
        <v>9821.434220159681</v>
      </c>
      <c r="FX256" s="11">
        <v>9838.135513969115</v>
      </c>
      <c r="FY256" s="11">
        <v>9857.4286615768779</v>
      </c>
      <c r="FZ256" s="11">
        <v>9874.2452191986067</v>
      </c>
      <c r="GA256" s="11">
        <v>9901.4547819486997</v>
      </c>
      <c r="GB256" s="11">
        <v>9922.9819174009899</v>
      </c>
      <c r="GC256" s="11">
        <v>9954.0976258923893</v>
      </c>
      <c r="GD256" s="11">
        <v>9988.1420165077998</v>
      </c>
      <c r="GE256" s="11">
        <v>10012.938672110253</v>
      </c>
      <c r="GF256" s="11">
        <v>10033.595547162446</v>
      </c>
      <c r="GG256" s="11">
        <v>10046.287288510401</v>
      </c>
      <c r="GH256" s="11">
        <v>10058.930188944694</v>
      </c>
      <c r="GI256" s="11">
        <v>10061.685839773543</v>
      </c>
      <c r="GJ256" s="11">
        <v>10069.693000556052</v>
      </c>
      <c r="GK256" s="11">
        <v>10072.225767656042</v>
      </c>
      <c r="GL256" s="11">
        <v>10085.43100008395</v>
      </c>
      <c r="GM256" s="11">
        <v>10068.550239778924</v>
      </c>
      <c r="GN256" s="11">
        <v>10074.736454623482</v>
      </c>
      <c r="GO256" s="11">
        <v>10079.642576567499</v>
      </c>
      <c r="GP256" s="11">
        <v>10084.992936379438</v>
      </c>
      <c r="GQ256" s="11">
        <v>10135.150250812301</v>
      </c>
      <c r="GR256" s="11">
        <v>10245.248897921485</v>
      </c>
      <c r="GS256" s="11">
        <v>10388.066699844365</v>
      </c>
      <c r="GT256" s="11">
        <v>10449.516134437868</v>
      </c>
      <c r="GU256" s="11">
        <v>10467.896842447322</v>
      </c>
      <c r="GV256" s="11">
        <v>10492.830609653456</v>
      </c>
      <c r="GW256" s="11">
        <v>10519.601462543904</v>
      </c>
      <c r="GX256" s="11">
        <v>10547.440830723548</v>
      </c>
      <c r="GY256" s="11">
        <v>10567.944609991304</v>
      </c>
      <c r="GZ256" s="11">
        <v>10713.159231175461</v>
      </c>
      <c r="HA256" s="11">
        <v>10734.226971408629</v>
      </c>
      <c r="HB256" s="11">
        <v>10749.920198918937</v>
      </c>
      <c r="HC256" s="11">
        <v>10766.345728825368</v>
      </c>
      <c r="HD256" s="11">
        <v>10778.514271849044</v>
      </c>
      <c r="HE256" s="11">
        <v>10786.519833673112</v>
      </c>
      <c r="HF256" s="11">
        <v>10772.164055953479</v>
      </c>
      <c r="HG256" s="11">
        <v>10808.0281462408</v>
      </c>
      <c r="HH256" s="11">
        <v>10805.218393617286</v>
      </c>
      <c r="HI256" s="11">
        <v>10824.937222917126</v>
      </c>
      <c r="HJ256" s="11">
        <v>10829.478183856889</v>
      </c>
      <c r="HK256" s="11">
        <v>10815.249208961885</v>
      </c>
      <c r="HL256" s="11">
        <v>10801.9635334499</v>
      </c>
      <c r="HM256" s="11">
        <v>10748.055877674638</v>
      </c>
      <c r="HN256" s="11">
        <v>10675.226257243699</v>
      </c>
      <c r="HO256" s="11">
        <v>10616.797962526314</v>
      </c>
      <c r="HP256" s="11">
        <v>10624.131374686811</v>
      </c>
      <c r="HQ256" s="11">
        <v>10611.127200117844</v>
      </c>
      <c r="HR256" s="11">
        <v>10507.120910763781</v>
      </c>
      <c r="HS256" s="11">
        <v>10501.959530384433</v>
      </c>
      <c r="HT256" s="11">
        <v>10503.380998434217</v>
      </c>
      <c r="HU256" s="11">
        <v>10459.233620469293</v>
      </c>
      <c r="HV256" s="11">
        <v>10453.396412270602</v>
      </c>
      <c r="HW256" s="11">
        <v>10453.196700018136</v>
      </c>
      <c r="HX256" s="11">
        <v>10458.037755011774</v>
      </c>
      <c r="HY256" s="11">
        <v>10464.465320736488</v>
      </c>
      <c r="HZ256" s="11">
        <v>10463.582721919323</v>
      </c>
      <c r="IA256" s="11">
        <v>10555.599234303039</v>
      </c>
      <c r="IB256" s="11">
        <v>10665.179016159778</v>
      </c>
      <c r="IC256" s="11">
        <v>10699.461477296431</v>
      </c>
      <c r="ID256" s="11">
        <v>10734.401411436105</v>
      </c>
      <c r="IE256" s="11">
        <v>10764.842637469441</v>
      </c>
      <c r="IF256" s="11">
        <v>10788.809487309522</v>
      </c>
      <c r="IG256" s="11">
        <v>10893.508794984076</v>
      </c>
      <c r="IH256" s="11">
        <v>10919.815974389829</v>
      </c>
      <c r="II256" s="11">
        <v>10956.832605345633</v>
      </c>
      <c r="IJ256" s="11">
        <v>10989.666307677073</v>
      </c>
      <c r="IK256" s="11">
        <v>11038.487673130592</v>
      </c>
      <c r="IL256" s="11">
        <v>11075.926791218846</v>
      </c>
      <c r="IM256" s="11">
        <v>11116.926617451812</v>
      </c>
      <c r="IN256" s="11">
        <v>11177.721404388481</v>
      </c>
      <c r="IO256" s="11">
        <v>11312.276911003804</v>
      </c>
      <c r="IP256" s="11">
        <v>11343.632583027649</v>
      </c>
      <c r="IQ256" s="11">
        <v>11342.116648052108</v>
      </c>
      <c r="IR256" s="11">
        <v>11389.92538944361</v>
      </c>
      <c r="IS256" s="11">
        <v>11451.607982184751</v>
      </c>
      <c r="IT256" s="11">
        <v>11488.088840226816</v>
      </c>
      <c r="IU256" s="11">
        <v>11509.229065980831</v>
      </c>
      <c r="IV256" s="11">
        <v>11525.566108350193</v>
      </c>
      <c r="IW256" s="11">
        <v>11530.894620254085</v>
      </c>
      <c r="IX256" s="11">
        <v>11540.412080816301</v>
      </c>
      <c r="IY256" s="11">
        <v>11559.767237170692</v>
      </c>
      <c r="IZ256" s="11">
        <v>11598.021107070694</v>
      </c>
      <c r="JA256" s="11">
        <v>11644.276268095444</v>
      </c>
      <c r="JB256" s="11">
        <v>11732.382922355064</v>
      </c>
      <c r="JC256" s="11">
        <v>11840.096435748903</v>
      </c>
      <c r="JD256" s="11">
        <v>11921.442572214779</v>
      </c>
      <c r="JE256" s="11">
        <v>11941.96712556025</v>
      </c>
      <c r="JF256" s="11">
        <v>11957.586502006563</v>
      </c>
      <c r="JG256" s="11">
        <v>11960.440759779864</v>
      </c>
      <c r="JH256" s="11">
        <v>12043.869779985902</v>
      </c>
      <c r="JI256" s="11">
        <v>12090.828793968145</v>
      </c>
      <c r="JJ256" s="11">
        <v>12099.207356850964</v>
      </c>
      <c r="JK256" s="11">
        <v>12064.187835913004</v>
      </c>
      <c r="JL256" s="11">
        <v>12106.644589823976</v>
      </c>
      <c r="JM256" s="11">
        <v>12102.558724647608</v>
      </c>
      <c r="JN256" s="11">
        <v>12044.349310296213</v>
      </c>
      <c r="JO256" s="11">
        <v>12147.414606839688</v>
      </c>
      <c r="JP256" s="11">
        <v>12239.360545986052</v>
      </c>
      <c r="JQ256" s="11">
        <v>12252.546981648733</v>
      </c>
      <c r="JR256" s="11">
        <v>12299.233013174477</v>
      </c>
      <c r="JS256" s="11">
        <v>12339.324485688019</v>
      </c>
      <c r="JT256" s="11">
        <v>12471.100725768529</v>
      </c>
      <c r="JU256" s="11">
        <v>12532.427515146897</v>
      </c>
      <c r="JV256" s="11">
        <v>12507.673831402115</v>
      </c>
      <c r="JW256" s="11">
        <v>12457.455614308014</v>
      </c>
      <c r="JX256" s="11">
        <v>12464.355269788801</v>
      </c>
      <c r="JY256" s="11">
        <v>12461.100810222477</v>
      </c>
      <c r="JZ256" s="11">
        <v>12451.973772389019</v>
      </c>
      <c r="KA256" s="11">
        <v>12446.429094667041</v>
      </c>
      <c r="KB256" s="11">
        <v>12443.001658813047</v>
      </c>
      <c r="KC256" s="11">
        <v>12431.24054046872</v>
      </c>
      <c r="KD256" s="11">
        <v>12416.702930404357</v>
      </c>
      <c r="KE256" s="11">
        <v>12412.520930932924</v>
      </c>
      <c r="KF256" s="11">
        <v>12419.790417483538</v>
      </c>
      <c r="KG256" s="11">
        <v>12419.406267517794</v>
      </c>
      <c r="KH256" s="11">
        <v>12431.932074979568</v>
      </c>
      <c r="KI256" s="11">
        <v>12428.799040342261</v>
      </c>
      <c r="KJ256" s="11">
        <v>12446.273580137449</v>
      </c>
      <c r="KK256" s="11">
        <v>12447.956030445448</v>
      </c>
      <c r="KL256" s="23"/>
      <c r="KM256" s="11">
        <f>SMALL(Tabela2[[#This Row],[1]:[285]],1)</f>
        <v>0.83458663983971793</v>
      </c>
      <c r="KN256" s="11">
        <f>MATCH(Tabela2[[#This Row],[1° menor]],Tabela2[[#This Row],[1]:[285]],0)</f>
        <v>1</v>
      </c>
      <c r="KO25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256" s="11">
        <f>VLOOKUP(Tabela2[[#This Row],[Shape]],shape!A:D,4,0)+VLOOKUP(Tabela2[[#This Row],[Shape]]+1,shape!A:E,5,0)*Tabela2[[#This Row],[% avanc]]</f>
        <v>3.8776556234191881</v>
      </c>
      <c r="KQ256" s="15">
        <f>Tabela2[[#This Row],[8686,881807]]/Tabela2[[#Headers],[8686,881807]]</f>
        <v>4.4638061269517033E-4</v>
      </c>
      <c r="KR256" s="11">
        <f>Tabela2[[#This Row],[8686,881807]]-KP255</f>
        <v>0</v>
      </c>
      <c r="KS256" s="11">
        <f>(Tabela2[[#This Row],[hora bus]]-H255)*86400</f>
        <v>27.999999630264938</v>
      </c>
      <c r="KT256" s="11">
        <f>Tabela2[[#This Row],[desloc]]/Tabela2[[#This Row],[seconds]]</f>
        <v>0</v>
      </c>
      <c r="KU256" s="11">
        <f>Tabela2[[#This Row],[spd m/s]]*3.6</f>
        <v>0</v>
      </c>
      <c r="KV256" s="23"/>
      <c r="KW256" s="22">
        <f t="shared" si="54"/>
        <v>0</v>
      </c>
      <c r="KX256" s="23">
        <f t="shared" si="55"/>
        <v>0.5</v>
      </c>
      <c r="KY256" s="23">
        <f t="shared" si="56"/>
        <v>1</v>
      </c>
      <c r="KZ256" s="23">
        <f t="shared" si="57"/>
        <v>3</v>
      </c>
      <c r="LA256" s="23">
        <f t="shared" si="58"/>
        <v>0</v>
      </c>
      <c r="LB256" s="23">
        <f t="shared" si="59"/>
        <v>1</v>
      </c>
      <c r="LC256" s="23">
        <f t="shared" si="60"/>
        <v>3</v>
      </c>
      <c r="LD256" s="23">
        <f t="shared" si="61"/>
        <v>0</v>
      </c>
      <c r="LE256" s="23">
        <f t="shared" si="62"/>
        <v>3.8776556234191881</v>
      </c>
      <c r="LF256" s="22">
        <f t="shared" si="71"/>
        <v>0</v>
      </c>
      <c r="LG256" s="23">
        <f t="shared" si="63"/>
        <v>0.5</v>
      </c>
      <c r="LH256" s="23">
        <f t="shared" si="64"/>
        <v>0.5</v>
      </c>
      <c r="LI256" s="23">
        <f t="shared" si="65"/>
        <v>8581.6037309236508</v>
      </c>
      <c r="LJ256" s="23">
        <f t="shared" si="66"/>
        <v>3.8776556234191881</v>
      </c>
      <c r="LK256" s="23">
        <f t="shared" si="67"/>
        <v>0.5</v>
      </c>
      <c r="LL256" s="23">
        <f t="shared" si="68"/>
        <v>0</v>
      </c>
      <c r="LM256" s="23">
        <f t="shared" si="69"/>
        <v>1</v>
      </c>
      <c r="LN256" s="23">
        <f t="shared" si="70"/>
        <v>1</v>
      </c>
    </row>
    <row r="257" spans="1:326" x14ac:dyDescent="0.25">
      <c r="A257" s="22">
        <v>77961</v>
      </c>
      <c r="B257" s="22">
        <v>3</v>
      </c>
      <c r="C257" s="23" t="s">
        <v>818</v>
      </c>
      <c r="D257" s="22">
        <v>332</v>
      </c>
      <c r="E257" s="24">
        <v>5.5555555555555558E-3</v>
      </c>
      <c r="F257" s="23" t="s">
        <v>812</v>
      </c>
      <c r="G257" s="23" t="b">
        <v>1</v>
      </c>
      <c r="H257" s="25">
        <v>43538.00582175926</v>
      </c>
      <c r="I257" s="26" t="s">
        <v>681</v>
      </c>
      <c r="J257" s="23" t="s">
        <v>682</v>
      </c>
      <c r="K257" s="11">
        <f>IF(AND(Tabela2[[#This Row],[hora bus]]=H256,Tabela2[[#This Row],[lat bus]]=I256,Tabela2[[#This Row],[lon bus]]=J256),1,0)</f>
        <v>0</v>
      </c>
      <c r="L257" s="23"/>
      <c r="M257" s="11">
        <v>24</v>
      </c>
      <c r="N257" s="11">
        <v>0.83458663983971793</v>
      </c>
      <c r="O257" s="11">
        <v>1.3984196839489078</v>
      </c>
      <c r="P257" s="11">
        <v>9.4267941257220311</v>
      </c>
      <c r="Q257" s="11">
        <v>19.688773108132185</v>
      </c>
      <c r="R257" s="11">
        <v>75.195397337780264</v>
      </c>
      <c r="S257" s="11">
        <v>159.30451526494889</v>
      </c>
      <c r="T257" s="11">
        <v>180.18195583801287</v>
      </c>
      <c r="U257" s="11">
        <v>199.79338924508923</v>
      </c>
      <c r="V257" s="11">
        <v>211.09716553928146</v>
      </c>
      <c r="W257" s="11">
        <v>227.14293750271159</v>
      </c>
      <c r="X257" s="11">
        <v>239.59169647723874</v>
      </c>
      <c r="Y257" s="11">
        <v>250.11206903549589</v>
      </c>
      <c r="Z257" s="11">
        <v>275.30364977201225</v>
      </c>
      <c r="AA257" s="11">
        <v>294.46895517304961</v>
      </c>
      <c r="AB257" s="11">
        <v>320.19106785367666</v>
      </c>
      <c r="AC257" s="11">
        <v>332.17949791971603</v>
      </c>
      <c r="AD257" s="11">
        <v>348.04076670293443</v>
      </c>
      <c r="AE257" s="11">
        <v>372.23091522388552</v>
      </c>
      <c r="AF257" s="11">
        <v>373.05585750378327</v>
      </c>
      <c r="AG257" s="11">
        <v>433.84569918205443</v>
      </c>
      <c r="AH257" s="11">
        <v>469.02374511556127</v>
      </c>
      <c r="AI257" s="11">
        <v>499.67607388344703</v>
      </c>
      <c r="AJ257" s="11">
        <v>523.47830821792434</v>
      </c>
      <c r="AK257" s="11">
        <v>544.81141607945688</v>
      </c>
      <c r="AL257" s="11">
        <v>559.9004097040812</v>
      </c>
      <c r="AM257" s="11">
        <v>585.98771261657532</v>
      </c>
      <c r="AN257" s="11">
        <v>594.50788944836063</v>
      </c>
      <c r="AO257" s="11">
        <v>599.8950753359245</v>
      </c>
      <c r="AP257" s="11">
        <v>602.43355425919754</v>
      </c>
      <c r="AQ257" s="11">
        <v>609.53499398530153</v>
      </c>
      <c r="AR257" s="11">
        <v>609.5933977620092</v>
      </c>
      <c r="AS257" s="11">
        <v>603.71880286526709</v>
      </c>
      <c r="AT257" s="11">
        <v>609.45835281434404</v>
      </c>
      <c r="AU257" s="11">
        <v>613.60649452394352</v>
      </c>
      <c r="AV257" s="11">
        <v>605.61020293550882</v>
      </c>
      <c r="AW257" s="11">
        <v>608.32810058706082</v>
      </c>
      <c r="AX257" s="11">
        <v>622.97194103037293</v>
      </c>
      <c r="AY257" s="11">
        <v>642.28327131710535</v>
      </c>
      <c r="AZ257" s="11">
        <v>665.20596166221469</v>
      </c>
      <c r="BA257" s="11">
        <v>691.17393543887101</v>
      </c>
      <c r="BB257" s="11">
        <v>724.84333895562133</v>
      </c>
      <c r="BC257" s="11">
        <v>773.63812755161598</v>
      </c>
      <c r="BD257" s="11">
        <v>844.46226035941891</v>
      </c>
      <c r="BE257" s="11">
        <v>911.23618194706376</v>
      </c>
      <c r="BF257" s="11">
        <v>932.86527223275039</v>
      </c>
      <c r="BG257" s="11">
        <v>958.04135839229252</v>
      </c>
      <c r="BH257" s="11">
        <v>1001.7149381650798</v>
      </c>
      <c r="BI257" s="11">
        <v>1024.9959211584271</v>
      </c>
      <c r="BJ257" s="11">
        <v>1048.1727764714142</v>
      </c>
      <c r="BK257" s="11">
        <v>1080.0184074949607</v>
      </c>
      <c r="BL257" s="11">
        <v>1163.4808684345098</v>
      </c>
      <c r="BM257" s="11">
        <v>1429.3703496024175</v>
      </c>
      <c r="BN257" s="11">
        <v>1610.1385446972781</v>
      </c>
      <c r="BO257" s="11">
        <v>1664.0038873728233</v>
      </c>
      <c r="BP257" s="11">
        <v>1794.1242484398404</v>
      </c>
      <c r="BQ257" s="11">
        <v>1818.9378647754288</v>
      </c>
      <c r="BR257" s="11">
        <v>1920.5792764721948</v>
      </c>
      <c r="BS257" s="11">
        <v>2023.456323096907</v>
      </c>
      <c r="BT257" s="11">
        <v>2062.7199622631242</v>
      </c>
      <c r="BU257" s="11">
        <v>2093.7864244056359</v>
      </c>
      <c r="BV257" s="11">
        <v>2172.8574253488505</v>
      </c>
      <c r="BW257" s="11">
        <v>2191.8290547309048</v>
      </c>
      <c r="BX257" s="11">
        <v>2295.4935471481876</v>
      </c>
      <c r="BY257" s="11">
        <v>2324.6369620900828</v>
      </c>
      <c r="BZ257" s="11">
        <v>2412.5365562142952</v>
      </c>
      <c r="CA257" s="11">
        <v>2432.6327643351483</v>
      </c>
      <c r="CB257" s="11">
        <v>2466.8518007263533</v>
      </c>
      <c r="CC257" s="11">
        <v>2515.2508761381587</v>
      </c>
      <c r="CD257" s="11">
        <v>2622.1218445308405</v>
      </c>
      <c r="CE257" s="11">
        <v>2708.3090496803202</v>
      </c>
      <c r="CF257" s="11">
        <v>2796.8178431894862</v>
      </c>
      <c r="CG257" s="11">
        <v>2873.8082765070517</v>
      </c>
      <c r="CH257" s="11">
        <v>3061.6775590172806</v>
      </c>
      <c r="CI257" s="11">
        <v>3133.3825096557152</v>
      </c>
      <c r="CJ257" s="11">
        <v>3320.0285201183906</v>
      </c>
      <c r="CK257" s="11">
        <v>3391.2986814978881</v>
      </c>
      <c r="CL257" s="11">
        <v>3478.6413522149041</v>
      </c>
      <c r="CM257" s="11">
        <v>3505.4667594392477</v>
      </c>
      <c r="CN257" s="11">
        <v>3552.1278475871927</v>
      </c>
      <c r="CO257" s="11">
        <v>3608.1458168222821</v>
      </c>
      <c r="CP257" s="11">
        <v>3687.4332746012733</v>
      </c>
      <c r="CQ257" s="11">
        <v>3737.1928476528274</v>
      </c>
      <c r="CR257" s="11">
        <v>3929.1744458657076</v>
      </c>
      <c r="CS257" s="11">
        <v>4104.0052570842136</v>
      </c>
      <c r="CT257" s="11">
        <v>4176.4577406368426</v>
      </c>
      <c r="CU257" s="11">
        <v>4203.4628929622522</v>
      </c>
      <c r="CV257" s="11">
        <v>4243.0993420587138</v>
      </c>
      <c r="CW257" s="11">
        <v>4338.9296512059445</v>
      </c>
      <c r="CX257" s="11">
        <v>4464.5231926731885</v>
      </c>
      <c r="CY257" s="11">
        <v>4524.2760657256158</v>
      </c>
      <c r="CZ257" s="11">
        <v>4578.6984197787751</v>
      </c>
      <c r="DA257" s="11">
        <v>4625.9862234456259</v>
      </c>
      <c r="DB257" s="11">
        <v>4670.5685961378485</v>
      </c>
      <c r="DC257" s="11">
        <v>4713.1890396674316</v>
      </c>
      <c r="DD257" s="11">
        <v>4798.4137717572912</v>
      </c>
      <c r="DE257" s="11">
        <v>4807.037159512015</v>
      </c>
      <c r="DF257" s="11">
        <v>4833.3595568537676</v>
      </c>
      <c r="DG257" s="11">
        <v>4837.4660928582471</v>
      </c>
      <c r="DH257" s="11">
        <v>4868.9105840188495</v>
      </c>
      <c r="DI257" s="11">
        <v>4890.8441073800923</v>
      </c>
      <c r="DJ257" s="11">
        <v>4933.7892254471935</v>
      </c>
      <c r="DK257" s="11">
        <v>5000.7579650678817</v>
      </c>
      <c r="DL257" s="11">
        <v>5355.0982520495172</v>
      </c>
      <c r="DM257" s="11">
        <v>5481.4636259201425</v>
      </c>
      <c r="DN257" s="11">
        <v>5566.547527242612</v>
      </c>
      <c r="DO257" s="11">
        <v>5659.2630610073802</v>
      </c>
      <c r="DP257" s="11">
        <v>5693.1558385127737</v>
      </c>
      <c r="DQ257" s="11">
        <v>5776.9445825899438</v>
      </c>
      <c r="DR257" s="11">
        <v>5792.6247187292447</v>
      </c>
      <c r="DS257" s="11">
        <v>5803.4741841190025</v>
      </c>
      <c r="DT257" s="11">
        <v>5813.7715248560444</v>
      </c>
      <c r="DU257" s="11">
        <v>5824.9346720622971</v>
      </c>
      <c r="DV257" s="11">
        <v>5825.1745121438535</v>
      </c>
      <c r="DW257" s="11">
        <v>5821.2504329611656</v>
      </c>
      <c r="DX257" s="11">
        <v>5744.9467721272558</v>
      </c>
      <c r="DY257" s="11">
        <v>5825.3656271915142</v>
      </c>
      <c r="DZ257" s="11">
        <v>5822.8710960649087</v>
      </c>
      <c r="EA257" s="11">
        <v>5848.1092840949059</v>
      </c>
      <c r="EB257" s="11">
        <v>5986.6876289379934</v>
      </c>
      <c r="EC257" s="11">
        <v>6020.0909995452303</v>
      </c>
      <c r="ED257" s="11">
        <v>6207.0095294329822</v>
      </c>
      <c r="EE257" s="11">
        <v>6268.6393389472287</v>
      </c>
      <c r="EF257" s="11">
        <v>6478.5792596829533</v>
      </c>
      <c r="EG257" s="11">
        <v>6641.8090630503166</v>
      </c>
      <c r="EH257" s="11">
        <v>6783.6444952193469</v>
      </c>
      <c r="EI257" s="11">
        <v>6896.9965306641579</v>
      </c>
      <c r="EJ257" s="11">
        <v>6959.1088579445704</v>
      </c>
      <c r="EK257" s="11">
        <v>7002.153431776841</v>
      </c>
      <c r="EL257" s="11">
        <v>7073.1953672712252</v>
      </c>
      <c r="EM257" s="11">
        <v>7075.3262845401323</v>
      </c>
      <c r="EN257" s="11">
        <v>7151.6879619664223</v>
      </c>
      <c r="EO257" s="11">
        <v>7240.8180322916714</v>
      </c>
      <c r="EP257" s="11">
        <v>7286.4661372792516</v>
      </c>
      <c r="EQ257" s="11">
        <v>7427.4147993236202</v>
      </c>
      <c r="ER257" s="11">
        <v>7503.528752018271</v>
      </c>
      <c r="ES257" s="11">
        <v>7641.9445001082595</v>
      </c>
      <c r="ET257" s="11">
        <v>7706.9969287432486</v>
      </c>
      <c r="EU257" s="11">
        <v>7783.839371621817</v>
      </c>
      <c r="EV257" s="11">
        <v>7848.003579749442</v>
      </c>
      <c r="EW257" s="11">
        <v>7920.0502191520318</v>
      </c>
      <c r="EX257" s="11">
        <v>8170.1976758281144</v>
      </c>
      <c r="EY257" s="11">
        <v>8253.8507761105539</v>
      </c>
      <c r="EZ257" s="11">
        <v>8427.0913450311855</v>
      </c>
      <c r="FA257" s="11">
        <v>8594.2438038042274</v>
      </c>
      <c r="FB257" s="11">
        <v>8676.6840382255305</v>
      </c>
      <c r="FC257" s="11">
        <v>8717.7247633272764</v>
      </c>
      <c r="FD257" s="11">
        <v>8771.4739760100674</v>
      </c>
      <c r="FE257" s="11">
        <v>8893.6135699383703</v>
      </c>
      <c r="FF257" s="11">
        <v>9065.0338004001496</v>
      </c>
      <c r="FG257" s="11">
        <v>9089.4518895774327</v>
      </c>
      <c r="FH257" s="11">
        <v>9132.4613225008943</v>
      </c>
      <c r="FI257" s="11">
        <v>9213.2517811949929</v>
      </c>
      <c r="FJ257" s="11">
        <v>9258.5529202091093</v>
      </c>
      <c r="FK257" s="11">
        <v>9276.9443705762678</v>
      </c>
      <c r="FL257" s="11">
        <v>9293.0114538271737</v>
      </c>
      <c r="FM257" s="11">
        <v>9300.2906392708373</v>
      </c>
      <c r="FN257" s="11">
        <v>9335.0232682876049</v>
      </c>
      <c r="FO257" s="11">
        <v>9357.4087411423534</v>
      </c>
      <c r="FP257" s="11">
        <v>9382.7990856108881</v>
      </c>
      <c r="FQ257" s="11">
        <v>9409.1385400335821</v>
      </c>
      <c r="FR257" s="11">
        <v>9421.1906549559717</v>
      </c>
      <c r="FS257" s="11">
        <v>9466.7581936920196</v>
      </c>
      <c r="FT257" s="11">
        <v>9539.1484753576369</v>
      </c>
      <c r="FU257" s="11">
        <v>9641.6738222451222</v>
      </c>
      <c r="FV257" s="11">
        <v>9779.017950426427</v>
      </c>
      <c r="FW257" s="11">
        <v>9821.434220159681</v>
      </c>
      <c r="FX257" s="11">
        <v>9838.135513969115</v>
      </c>
      <c r="FY257" s="11">
        <v>9857.4286615768779</v>
      </c>
      <c r="FZ257" s="11">
        <v>9874.2452191986067</v>
      </c>
      <c r="GA257" s="11">
        <v>9901.4547819486997</v>
      </c>
      <c r="GB257" s="11">
        <v>9922.9819174009899</v>
      </c>
      <c r="GC257" s="11">
        <v>9954.0976258923893</v>
      </c>
      <c r="GD257" s="11">
        <v>9988.1420165077998</v>
      </c>
      <c r="GE257" s="11">
        <v>10012.938672110253</v>
      </c>
      <c r="GF257" s="11">
        <v>10033.595547162446</v>
      </c>
      <c r="GG257" s="11">
        <v>10046.287288510401</v>
      </c>
      <c r="GH257" s="11">
        <v>10058.930188944694</v>
      </c>
      <c r="GI257" s="11">
        <v>10061.685839773543</v>
      </c>
      <c r="GJ257" s="11">
        <v>10069.693000556052</v>
      </c>
      <c r="GK257" s="11">
        <v>10072.225767656042</v>
      </c>
      <c r="GL257" s="11">
        <v>10085.43100008395</v>
      </c>
      <c r="GM257" s="11">
        <v>10068.550239778924</v>
      </c>
      <c r="GN257" s="11">
        <v>10074.736454623482</v>
      </c>
      <c r="GO257" s="11">
        <v>10079.642576567499</v>
      </c>
      <c r="GP257" s="11">
        <v>10084.992936379438</v>
      </c>
      <c r="GQ257" s="11">
        <v>10135.150250812301</v>
      </c>
      <c r="GR257" s="11">
        <v>10245.248897921485</v>
      </c>
      <c r="GS257" s="11">
        <v>10388.066699844365</v>
      </c>
      <c r="GT257" s="11">
        <v>10449.516134437868</v>
      </c>
      <c r="GU257" s="11">
        <v>10467.896842447322</v>
      </c>
      <c r="GV257" s="11">
        <v>10492.830609653456</v>
      </c>
      <c r="GW257" s="11">
        <v>10519.601462543904</v>
      </c>
      <c r="GX257" s="11">
        <v>10547.440830723548</v>
      </c>
      <c r="GY257" s="11">
        <v>10567.944609991304</v>
      </c>
      <c r="GZ257" s="11">
        <v>10713.159231175461</v>
      </c>
      <c r="HA257" s="11">
        <v>10734.226971408629</v>
      </c>
      <c r="HB257" s="11">
        <v>10749.920198918937</v>
      </c>
      <c r="HC257" s="11">
        <v>10766.345728825368</v>
      </c>
      <c r="HD257" s="11">
        <v>10778.514271849044</v>
      </c>
      <c r="HE257" s="11">
        <v>10786.519833673112</v>
      </c>
      <c r="HF257" s="11">
        <v>10772.164055953479</v>
      </c>
      <c r="HG257" s="11">
        <v>10808.0281462408</v>
      </c>
      <c r="HH257" s="11">
        <v>10805.218393617286</v>
      </c>
      <c r="HI257" s="11">
        <v>10824.937222917126</v>
      </c>
      <c r="HJ257" s="11">
        <v>10829.478183856889</v>
      </c>
      <c r="HK257" s="11">
        <v>10815.249208961885</v>
      </c>
      <c r="HL257" s="11">
        <v>10801.9635334499</v>
      </c>
      <c r="HM257" s="11">
        <v>10748.055877674638</v>
      </c>
      <c r="HN257" s="11">
        <v>10675.226257243699</v>
      </c>
      <c r="HO257" s="11">
        <v>10616.797962526314</v>
      </c>
      <c r="HP257" s="11">
        <v>10624.131374686811</v>
      </c>
      <c r="HQ257" s="11">
        <v>10611.127200117844</v>
      </c>
      <c r="HR257" s="11">
        <v>10507.120910763781</v>
      </c>
      <c r="HS257" s="11">
        <v>10501.959530384433</v>
      </c>
      <c r="HT257" s="11">
        <v>10503.380998434217</v>
      </c>
      <c r="HU257" s="11">
        <v>10459.233620469293</v>
      </c>
      <c r="HV257" s="11">
        <v>10453.396412270602</v>
      </c>
      <c r="HW257" s="11">
        <v>10453.196700018136</v>
      </c>
      <c r="HX257" s="11">
        <v>10458.037755011774</v>
      </c>
      <c r="HY257" s="11">
        <v>10464.465320736488</v>
      </c>
      <c r="HZ257" s="11">
        <v>10463.582721919323</v>
      </c>
      <c r="IA257" s="11">
        <v>10555.599234303039</v>
      </c>
      <c r="IB257" s="11">
        <v>10665.179016159778</v>
      </c>
      <c r="IC257" s="11">
        <v>10699.461477296431</v>
      </c>
      <c r="ID257" s="11">
        <v>10734.401411436105</v>
      </c>
      <c r="IE257" s="11">
        <v>10764.842637469441</v>
      </c>
      <c r="IF257" s="11">
        <v>10788.809487309522</v>
      </c>
      <c r="IG257" s="11">
        <v>10893.508794984076</v>
      </c>
      <c r="IH257" s="11">
        <v>10919.815974389829</v>
      </c>
      <c r="II257" s="11">
        <v>10956.832605345633</v>
      </c>
      <c r="IJ257" s="11">
        <v>10989.666307677073</v>
      </c>
      <c r="IK257" s="11">
        <v>11038.487673130592</v>
      </c>
      <c r="IL257" s="11">
        <v>11075.926791218846</v>
      </c>
      <c r="IM257" s="11">
        <v>11116.926617451812</v>
      </c>
      <c r="IN257" s="11">
        <v>11177.721404388481</v>
      </c>
      <c r="IO257" s="11">
        <v>11312.276911003804</v>
      </c>
      <c r="IP257" s="11">
        <v>11343.632583027649</v>
      </c>
      <c r="IQ257" s="11">
        <v>11342.116648052108</v>
      </c>
      <c r="IR257" s="11">
        <v>11389.92538944361</v>
      </c>
      <c r="IS257" s="11">
        <v>11451.607982184751</v>
      </c>
      <c r="IT257" s="11">
        <v>11488.088840226816</v>
      </c>
      <c r="IU257" s="11">
        <v>11509.229065980831</v>
      </c>
      <c r="IV257" s="11">
        <v>11525.566108350193</v>
      </c>
      <c r="IW257" s="11">
        <v>11530.894620254085</v>
      </c>
      <c r="IX257" s="11">
        <v>11540.412080816301</v>
      </c>
      <c r="IY257" s="11">
        <v>11559.767237170692</v>
      </c>
      <c r="IZ257" s="11">
        <v>11598.021107070694</v>
      </c>
      <c r="JA257" s="11">
        <v>11644.276268095444</v>
      </c>
      <c r="JB257" s="11">
        <v>11732.382922355064</v>
      </c>
      <c r="JC257" s="11">
        <v>11840.096435748903</v>
      </c>
      <c r="JD257" s="11">
        <v>11921.442572214779</v>
      </c>
      <c r="JE257" s="11">
        <v>11941.96712556025</v>
      </c>
      <c r="JF257" s="11">
        <v>11957.586502006563</v>
      </c>
      <c r="JG257" s="11">
        <v>11960.440759779864</v>
      </c>
      <c r="JH257" s="11">
        <v>12043.869779985902</v>
      </c>
      <c r="JI257" s="11">
        <v>12090.828793968145</v>
      </c>
      <c r="JJ257" s="11">
        <v>12099.207356850964</v>
      </c>
      <c r="JK257" s="11">
        <v>12064.187835913004</v>
      </c>
      <c r="JL257" s="11">
        <v>12106.644589823976</v>
      </c>
      <c r="JM257" s="11">
        <v>12102.558724647608</v>
      </c>
      <c r="JN257" s="11">
        <v>12044.349310296213</v>
      </c>
      <c r="JO257" s="11">
        <v>12147.414606839688</v>
      </c>
      <c r="JP257" s="11">
        <v>12239.360545986052</v>
      </c>
      <c r="JQ257" s="11">
        <v>12252.546981648733</v>
      </c>
      <c r="JR257" s="11">
        <v>12299.233013174477</v>
      </c>
      <c r="JS257" s="11">
        <v>12339.324485688019</v>
      </c>
      <c r="JT257" s="11">
        <v>12471.100725768529</v>
      </c>
      <c r="JU257" s="11">
        <v>12532.427515146897</v>
      </c>
      <c r="JV257" s="11">
        <v>12507.673831402115</v>
      </c>
      <c r="JW257" s="11">
        <v>12457.455614308014</v>
      </c>
      <c r="JX257" s="11">
        <v>12464.355269788801</v>
      </c>
      <c r="JY257" s="11">
        <v>12461.100810222477</v>
      </c>
      <c r="JZ257" s="11">
        <v>12451.973772389019</v>
      </c>
      <c r="KA257" s="11">
        <v>12446.429094667041</v>
      </c>
      <c r="KB257" s="11">
        <v>12443.001658813047</v>
      </c>
      <c r="KC257" s="11">
        <v>12431.24054046872</v>
      </c>
      <c r="KD257" s="11">
        <v>12416.702930404357</v>
      </c>
      <c r="KE257" s="11">
        <v>12412.520930932924</v>
      </c>
      <c r="KF257" s="11">
        <v>12419.790417483538</v>
      </c>
      <c r="KG257" s="11">
        <v>12419.406267517794</v>
      </c>
      <c r="KH257" s="11">
        <v>12431.932074979568</v>
      </c>
      <c r="KI257" s="11">
        <v>12428.799040342261</v>
      </c>
      <c r="KJ257" s="11">
        <v>12446.273580137449</v>
      </c>
      <c r="KK257" s="11">
        <v>12447.956030445448</v>
      </c>
      <c r="KL257" s="23"/>
      <c r="KM257" s="11">
        <f>SMALL(Tabela2[[#This Row],[1]:[285]],1)</f>
        <v>0.83458663983971793</v>
      </c>
      <c r="KN257" s="11">
        <f>MATCH(Tabela2[[#This Row],[1° menor]],Tabela2[[#This Row],[1]:[285]],0)</f>
        <v>1</v>
      </c>
      <c r="KO25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257" s="11">
        <f>VLOOKUP(Tabela2[[#This Row],[Shape]],shape!A:D,4,0)+VLOOKUP(Tabela2[[#This Row],[Shape]]+1,shape!A:E,5,0)*Tabela2[[#This Row],[% avanc]]</f>
        <v>3.8776556234191881</v>
      </c>
      <c r="KQ257" s="15">
        <f>Tabela2[[#This Row],[8686,881807]]/Tabela2[[#Headers],[8686,881807]]</f>
        <v>4.4638061269517033E-4</v>
      </c>
      <c r="KR257" s="11">
        <f>Tabela2[[#This Row],[8686,881807]]-KP256</f>
        <v>0</v>
      </c>
      <c r="KS257" s="11">
        <f>(Tabela2[[#This Row],[hora bus]]-H256)*86400</f>
        <v>17.000000202096999</v>
      </c>
      <c r="KT257" s="11">
        <f>Tabela2[[#This Row],[desloc]]/Tabela2[[#This Row],[seconds]]</f>
        <v>0</v>
      </c>
      <c r="KU257" s="11">
        <f>Tabela2[[#This Row],[spd m/s]]*3.6</f>
        <v>0</v>
      </c>
      <c r="KV257" s="23"/>
      <c r="KW257" s="22">
        <f t="shared" si="54"/>
        <v>0</v>
      </c>
      <c r="KX257" s="23">
        <f t="shared" si="55"/>
        <v>0.5</v>
      </c>
      <c r="KY257" s="23">
        <f t="shared" si="56"/>
        <v>1</v>
      </c>
      <c r="KZ257" s="23">
        <f t="shared" si="57"/>
        <v>2</v>
      </c>
      <c r="LA257" s="23">
        <f t="shared" si="58"/>
        <v>0</v>
      </c>
      <c r="LB257" s="23">
        <f t="shared" si="59"/>
        <v>1</v>
      </c>
      <c r="LC257" s="23">
        <f t="shared" si="60"/>
        <v>2</v>
      </c>
      <c r="LD257" s="23">
        <f t="shared" si="61"/>
        <v>0</v>
      </c>
      <c r="LE257" s="23">
        <f t="shared" si="62"/>
        <v>3.8776556234191881</v>
      </c>
      <c r="LF257" s="22">
        <f t="shared" si="71"/>
        <v>0</v>
      </c>
      <c r="LG257" s="23">
        <f t="shared" si="63"/>
        <v>0.5</v>
      </c>
      <c r="LH257" s="23">
        <f t="shared" si="64"/>
        <v>0.5</v>
      </c>
      <c r="LI257" s="23">
        <f t="shared" si="65"/>
        <v>8581.6037309236508</v>
      </c>
      <c r="LJ257" s="23">
        <f t="shared" si="66"/>
        <v>3.8776556234191881</v>
      </c>
      <c r="LK257" s="23">
        <f t="shared" si="67"/>
        <v>0.5</v>
      </c>
      <c r="LL257" s="23">
        <f t="shared" si="68"/>
        <v>0</v>
      </c>
      <c r="LM257" s="23">
        <f t="shared" si="69"/>
        <v>1</v>
      </c>
      <c r="LN257" s="23">
        <f t="shared" si="70"/>
        <v>1</v>
      </c>
    </row>
    <row r="258" spans="1:326" x14ac:dyDescent="0.25">
      <c r="A258" s="22">
        <v>69</v>
      </c>
      <c r="B258" s="22">
        <v>1</v>
      </c>
      <c r="C258" s="23" t="s">
        <v>1370</v>
      </c>
      <c r="D258" s="22">
        <v>332</v>
      </c>
      <c r="E258" s="24">
        <v>0.9</v>
      </c>
      <c r="F258" s="23" t="s">
        <v>812</v>
      </c>
      <c r="G258" s="23" t="b">
        <v>1</v>
      </c>
      <c r="H258" s="25">
        <v>43538.899895833332</v>
      </c>
      <c r="I258" s="26" t="s">
        <v>681</v>
      </c>
      <c r="J258" s="23" t="s">
        <v>682</v>
      </c>
      <c r="K258" s="11">
        <f>IF(AND(Tabela2[[#This Row],[hora bus]]=H257,Tabela2[[#This Row],[lat bus]]=I257,Tabela2[[#This Row],[lon bus]]=J257),1,0)</f>
        <v>0</v>
      </c>
      <c r="L258" s="23"/>
      <c r="M258" s="11">
        <v>165</v>
      </c>
      <c r="N258" s="11">
        <v>0.83458663983971793</v>
      </c>
      <c r="O258" s="11">
        <v>1.3984196839489078</v>
      </c>
      <c r="P258" s="11">
        <v>9.4267941257220311</v>
      </c>
      <c r="Q258" s="11">
        <v>19.688773108132185</v>
      </c>
      <c r="R258" s="11">
        <v>75.195397337780264</v>
      </c>
      <c r="S258" s="11">
        <v>159.30451526494889</v>
      </c>
      <c r="T258" s="11">
        <v>180.18195583801287</v>
      </c>
      <c r="U258" s="11">
        <v>199.79338924508923</v>
      </c>
      <c r="V258" s="11">
        <v>211.09716553928146</v>
      </c>
      <c r="W258" s="11">
        <v>227.14293750271159</v>
      </c>
      <c r="X258" s="11">
        <v>239.59169647723874</v>
      </c>
      <c r="Y258" s="11">
        <v>250.11206903549589</v>
      </c>
      <c r="Z258" s="11">
        <v>275.30364977201225</v>
      </c>
      <c r="AA258" s="11">
        <v>294.46895517304961</v>
      </c>
      <c r="AB258" s="11">
        <v>320.19106785367666</v>
      </c>
      <c r="AC258" s="11">
        <v>332.17949791971603</v>
      </c>
      <c r="AD258" s="11">
        <v>348.04076670293443</v>
      </c>
      <c r="AE258" s="11">
        <v>372.23091522388552</v>
      </c>
      <c r="AF258" s="11">
        <v>373.05585750378327</v>
      </c>
      <c r="AG258" s="11">
        <v>433.84569918205443</v>
      </c>
      <c r="AH258" s="11">
        <v>469.02374511556127</v>
      </c>
      <c r="AI258" s="11">
        <v>499.67607388344703</v>
      </c>
      <c r="AJ258" s="11">
        <v>523.47830821792434</v>
      </c>
      <c r="AK258" s="11">
        <v>544.81141607945688</v>
      </c>
      <c r="AL258" s="11">
        <v>559.9004097040812</v>
      </c>
      <c r="AM258" s="11">
        <v>585.98771261657532</v>
      </c>
      <c r="AN258" s="11">
        <v>594.50788944836063</v>
      </c>
      <c r="AO258" s="11">
        <v>599.8950753359245</v>
      </c>
      <c r="AP258" s="11">
        <v>602.43355425919754</v>
      </c>
      <c r="AQ258" s="11">
        <v>609.53499398530153</v>
      </c>
      <c r="AR258" s="11">
        <v>609.5933977620092</v>
      </c>
      <c r="AS258" s="11">
        <v>603.71880286526709</v>
      </c>
      <c r="AT258" s="11">
        <v>609.45835281434404</v>
      </c>
      <c r="AU258" s="11">
        <v>613.60649452394352</v>
      </c>
      <c r="AV258" s="11">
        <v>605.61020293550882</v>
      </c>
      <c r="AW258" s="11">
        <v>608.32810058706082</v>
      </c>
      <c r="AX258" s="11">
        <v>622.97194103037293</v>
      </c>
      <c r="AY258" s="11">
        <v>642.28327131710535</v>
      </c>
      <c r="AZ258" s="11">
        <v>665.20596166221469</v>
      </c>
      <c r="BA258" s="11">
        <v>691.17393543887101</v>
      </c>
      <c r="BB258" s="11">
        <v>724.84333895562133</v>
      </c>
      <c r="BC258" s="11">
        <v>773.63812755161598</v>
      </c>
      <c r="BD258" s="11">
        <v>844.46226035941891</v>
      </c>
      <c r="BE258" s="11">
        <v>911.23618194706376</v>
      </c>
      <c r="BF258" s="11">
        <v>932.86527223275039</v>
      </c>
      <c r="BG258" s="11">
        <v>958.04135839229252</v>
      </c>
      <c r="BH258" s="11">
        <v>1001.7149381650798</v>
      </c>
      <c r="BI258" s="11">
        <v>1024.9959211584271</v>
      </c>
      <c r="BJ258" s="11">
        <v>1048.1727764714142</v>
      </c>
      <c r="BK258" s="11">
        <v>1080.0184074949607</v>
      </c>
      <c r="BL258" s="11">
        <v>1163.4808684345098</v>
      </c>
      <c r="BM258" s="11">
        <v>1429.3703496024175</v>
      </c>
      <c r="BN258" s="11">
        <v>1610.1385446972781</v>
      </c>
      <c r="BO258" s="11">
        <v>1664.0038873728233</v>
      </c>
      <c r="BP258" s="11">
        <v>1794.1242484398404</v>
      </c>
      <c r="BQ258" s="11">
        <v>1818.9378647754288</v>
      </c>
      <c r="BR258" s="11">
        <v>1920.5792764721948</v>
      </c>
      <c r="BS258" s="11">
        <v>2023.456323096907</v>
      </c>
      <c r="BT258" s="11">
        <v>2062.7199622631242</v>
      </c>
      <c r="BU258" s="11">
        <v>2093.7864244056359</v>
      </c>
      <c r="BV258" s="11">
        <v>2172.8574253488505</v>
      </c>
      <c r="BW258" s="11">
        <v>2191.8290547309048</v>
      </c>
      <c r="BX258" s="11">
        <v>2295.4935471481876</v>
      </c>
      <c r="BY258" s="11">
        <v>2324.6369620900828</v>
      </c>
      <c r="BZ258" s="11">
        <v>2412.5365562142952</v>
      </c>
      <c r="CA258" s="11">
        <v>2432.6327643351483</v>
      </c>
      <c r="CB258" s="11">
        <v>2466.8518007263533</v>
      </c>
      <c r="CC258" s="11">
        <v>2515.2508761381587</v>
      </c>
      <c r="CD258" s="11">
        <v>2622.1218445308405</v>
      </c>
      <c r="CE258" s="11">
        <v>2708.3090496803202</v>
      </c>
      <c r="CF258" s="11">
        <v>2796.8178431894862</v>
      </c>
      <c r="CG258" s="11">
        <v>2873.8082765070517</v>
      </c>
      <c r="CH258" s="11">
        <v>3061.6775590172806</v>
      </c>
      <c r="CI258" s="11">
        <v>3133.3825096557152</v>
      </c>
      <c r="CJ258" s="11">
        <v>3320.0285201183906</v>
      </c>
      <c r="CK258" s="11">
        <v>3391.2986814978881</v>
      </c>
      <c r="CL258" s="11">
        <v>3478.6413522149041</v>
      </c>
      <c r="CM258" s="11">
        <v>3505.4667594392477</v>
      </c>
      <c r="CN258" s="11">
        <v>3552.1278475871927</v>
      </c>
      <c r="CO258" s="11">
        <v>3608.1458168222821</v>
      </c>
      <c r="CP258" s="11">
        <v>3687.4332746012733</v>
      </c>
      <c r="CQ258" s="11">
        <v>3737.1928476528274</v>
      </c>
      <c r="CR258" s="11">
        <v>3929.1744458657076</v>
      </c>
      <c r="CS258" s="11">
        <v>4104.0052570842136</v>
      </c>
      <c r="CT258" s="11">
        <v>4176.4577406368426</v>
      </c>
      <c r="CU258" s="11">
        <v>4203.4628929622522</v>
      </c>
      <c r="CV258" s="11">
        <v>4243.0993420587138</v>
      </c>
      <c r="CW258" s="11">
        <v>4338.9296512059445</v>
      </c>
      <c r="CX258" s="11">
        <v>4464.5231926731885</v>
      </c>
      <c r="CY258" s="11">
        <v>4524.2760657256158</v>
      </c>
      <c r="CZ258" s="11">
        <v>4578.6984197787751</v>
      </c>
      <c r="DA258" s="11">
        <v>4625.9862234456259</v>
      </c>
      <c r="DB258" s="11">
        <v>4670.5685961378485</v>
      </c>
      <c r="DC258" s="11">
        <v>4713.1890396674316</v>
      </c>
      <c r="DD258" s="11">
        <v>4798.4137717572912</v>
      </c>
      <c r="DE258" s="11">
        <v>4807.037159512015</v>
      </c>
      <c r="DF258" s="11">
        <v>4833.3595568537676</v>
      </c>
      <c r="DG258" s="11">
        <v>4837.4660928582471</v>
      </c>
      <c r="DH258" s="11">
        <v>4868.9105840188495</v>
      </c>
      <c r="DI258" s="11">
        <v>4890.8441073800923</v>
      </c>
      <c r="DJ258" s="11">
        <v>4933.7892254471935</v>
      </c>
      <c r="DK258" s="11">
        <v>5000.7579650678817</v>
      </c>
      <c r="DL258" s="11">
        <v>5355.0982520495172</v>
      </c>
      <c r="DM258" s="11">
        <v>5481.4636259201425</v>
      </c>
      <c r="DN258" s="11">
        <v>5566.547527242612</v>
      </c>
      <c r="DO258" s="11">
        <v>5659.2630610073802</v>
      </c>
      <c r="DP258" s="11">
        <v>5693.1558385127737</v>
      </c>
      <c r="DQ258" s="11">
        <v>5776.9445825899438</v>
      </c>
      <c r="DR258" s="11">
        <v>5792.6247187292447</v>
      </c>
      <c r="DS258" s="11">
        <v>5803.4741841190025</v>
      </c>
      <c r="DT258" s="11">
        <v>5813.7715248560444</v>
      </c>
      <c r="DU258" s="11">
        <v>5824.9346720622971</v>
      </c>
      <c r="DV258" s="11">
        <v>5825.1745121438535</v>
      </c>
      <c r="DW258" s="11">
        <v>5821.2504329611656</v>
      </c>
      <c r="DX258" s="11">
        <v>5744.9467721272558</v>
      </c>
      <c r="DY258" s="11">
        <v>5825.3656271915142</v>
      </c>
      <c r="DZ258" s="11">
        <v>5822.8710960649087</v>
      </c>
      <c r="EA258" s="11">
        <v>5848.1092840949059</v>
      </c>
      <c r="EB258" s="11">
        <v>5986.6876289379934</v>
      </c>
      <c r="EC258" s="11">
        <v>6020.0909995452303</v>
      </c>
      <c r="ED258" s="11">
        <v>6207.0095294329822</v>
      </c>
      <c r="EE258" s="11">
        <v>6268.6393389472287</v>
      </c>
      <c r="EF258" s="11">
        <v>6478.5792596829533</v>
      </c>
      <c r="EG258" s="11">
        <v>6641.8090630503166</v>
      </c>
      <c r="EH258" s="11">
        <v>6783.6444952193469</v>
      </c>
      <c r="EI258" s="11">
        <v>6896.9965306641579</v>
      </c>
      <c r="EJ258" s="11">
        <v>6959.1088579445704</v>
      </c>
      <c r="EK258" s="11">
        <v>7002.153431776841</v>
      </c>
      <c r="EL258" s="11">
        <v>7073.1953672712252</v>
      </c>
      <c r="EM258" s="11">
        <v>7075.3262845401323</v>
      </c>
      <c r="EN258" s="11">
        <v>7151.6879619664223</v>
      </c>
      <c r="EO258" s="11">
        <v>7240.8180322916714</v>
      </c>
      <c r="EP258" s="11">
        <v>7286.4661372792516</v>
      </c>
      <c r="EQ258" s="11">
        <v>7427.4147993236202</v>
      </c>
      <c r="ER258" s="11">
        <v>7503.528752018271</v>
      </c>
      <c r="ES258" s="11">
        <v>7641.9445001082595</v>
      </c>
      <c r="ET258" s="11">
        <v>7706.9969287432486</v>
      </c>
      <c r="EU258" s="11">
        <v>7783.839371621817</v>
      </c>
      <c r="EV258" s="11">
        <v>7848.003579749442</v>
      </c>
      <c r="EW258" s="11">
        <v>7920.0502191520318</v>
      </c>
      <c r="EX258" s="11">
        <v>8170.1976758281144</v>
      </c>
      <c r="EY258" s="11">
        <v>8253.8507761105539</v>
      </c>
      <c r="EZ258" s="11">
        <v>8427.0913450311855</v>
      </c>
      <c r="FA258" s="11">
        <v>8594.2438038042274</v>
      </c>
      <c r="FB258" s="11">
        <v>8676.6840382255305</v>
      </c>
      <c r="FC258" s="11">
        <v>8717.7247633272764</v>
      </c>
      <c r="FD258" s="11">
        <v>8771.4739760100674</v>
      </c>
      <c r="FE258" s="11">
        <v>8893.6135699383703</v>
      </c>
      <c r="FF258" s="11">
        <v>9065.0338004001496</v>
      </c>
      <c r="FG258" s="11">
        <v>9089.4518895774327</v>
      </c>
      <c r="FH258" s="11">
        <v>9132.4613225008943</v>
      </c>
      <c r="FI258" s="11">
        <v>9213.2517811949929</v>
      </c>
      <c r="FJ258" s="11">
        <v>9258.5529202091093</v>
      </c>
      <c r="FK258" s="11">
        <v>9276.9443705762678</v>
      </c>
      <c r="FL258" s="11">
        <v>9293.0114538271737</v>
      </c>
      <c r="FM258" s="11">
        <v>9300.2906392708373</v>
      </c>
      <c r="FN258" s="11">
        <v>9335.0232682876049</v>
      </c>
      <c r="FO258" s="11">
        <v>9357.4087411423534</v>
      </c>
      <c r="FP258" s="11">
        <v>9382.7990856108881</v>
      </c>
      <c r="FQ258" s="11">
        <v>9409.1385400335821</v>
      </c>
      <c r="FR258" s="11">
        <v>9421.1906549559717</v>
      </c>
      <c r="FS258" s="11">
        <v>9466.7581936920196</v>
      </c>
      <c r="FT258" s="11">
        <v>9539.1484753576369</v>
      </c>
      <c r="FU258" s="11">
        <v>9641.6738222451222</v>
      </c>
      <c r="FV258" s="11">
        <v>9779.017950426427</v>
      </c>
      <c r="FW258" s="11">
        <v>9821.434220159681</v>
      </c>
      <c r="FX258" s="11">
        <v>9838.135513969115</v>
      </c>
      <c r="FY258" s="11">
        <v>9857.4286615768779</v>
      </c>
      <c r="FZ258" s="11">
        <v>9874.2452191986067</v>
      </c>
      <c r="GA258" s="11">
        <v>9901.4547819486997</v>
      </c>
      <c r="GB258" s="11">
        <v>9922.9819174009899</v>
      </c>
      <c r="GC258" s="11">
        <v>9954.0976258923893</v>
      </c>
      <c r="GD258" s="11">
        <v>9988.1420165077998</v>
      </c>
      <c r="GE258" s="11">
        <v>10012.938672110253</v>
      </c>
      <c r="GF258" s="11">
        <v>10033.595547162446</v>
      </c>
      <c r="GG258" s="11">
        <v>10046.287288510401</v>
      </c>
      <c r="GH258" s="11">
        <v>10058.930188944694</v>
      </c>
      <c r="GI258" s="11">
        <v>10061.685839773543</v>
      </c>
      <c r="GJ258" s="11">
        <v>10069.693000556052</v>
      </c>
      <c r="GK258" s="11">
        <v>10072.225767656042</v>
      </c>
      <c r="GL258" s="11">
        <v>10085.43100008395</v>
      </c>
      <c r="GM258" s="11">
        <v>10068.550239778924</v>
      </c>
      <c r="GN258" s="11">
        <v>10074.736454623482</v>
      </c>
      <c r="GO258" s="11">
        <v>10079.642576567499</v>
      </c>
      <c r="GP258" s="11">
        <v>10084.992936379438</v>
      </c>
      <c r="GQ258" s="11">
        <v>10135.150250812301</v>
      </c>
      <c r="GR258" s="11">
        <v>10245.248897921485</v>
      </c>
      <c r="GS258" s="11">
        <v>10388.066699844365</v>
      </c>
      <c r="GT258" s="11">
        <v>10449.516134437868</v>
      </c>
      <c r="GU258" s="11">
        <v>10467.896842447322</v>
      </c>
      <c r="GV258" s="11">
        <v>10492.830609653456</v>
      </c>
      <c r="GW258" s="11">
        <v>10519.601462543904</v>
      </c>
      <c r="GX258" s="11">
        <v>10547.440830723548</v>
      </c>
      <c r="GY258" s="11">
        <v>10567.944609991304</v>
      </c>
      <c r="GZ258" s="11">
        <v>10713.159231175461</v>
      </c>
      <c r="HA258" s="11">
        <v>10734.226971408629</v>
      </c>
      <c r="HB258" s="11">
        <v>10749.920198918937</v>
      </c>
      <c r="HC258" s="11">
        <v>10766.345728825368</v>
      </c>
      <c r="HD258" s="11">
        <v>10778.514271849044</v>
      </c>
      <c r="HE258" s="11">
        <v>10786.519833673112</v>
      </c>
      <c r="HF258" s="11">
        <v>10772.164055953479</v>
      </c>
      <c r="HG258" s="11">
        <v>10808.0281462408</v>
      </c>
      <c r="HH258" s="11">
        <v>10805.218393617286</v>
      </c>
      <c r="HI258" s="11">
        <v>10824.937222917126</v>
      </c>
      <c r="HJ258" s="11">
        <v>10829.478183856889</v>
      </c>
      <c r="HK258" s="11">
        <v>10815.249208961885</v>
      </c>
      <c r="HL258" s="11">
        <v>10801.9635334499</v>
      </c>
      <c r="HM258" s="11">
        <v>10748.055877674638</v>
      </c>
      <c r="HN258" s="11">
        <v>10675.226257243699</v>
      </c>
      <c r="HO258" s="11">
        <v>10616.797962526314</v>
      </c>
      <c r="HP258" s="11">
        <v>10624.131374686811</v>
      </c>
      <c r="HQ258" s="11">
        <v>10611.127200117844</v>
      </c>
      <c r="HR258" s="11">
        <v>10507.120910763781</v>
      </c>
      <c r="HS258" s="11">
        <v>10501.959530384433</v>
      </c>
      <c r="HT258" s="11">
        <v>10503.380998434217</v>
      </c>
      <c r="HU258" s="11">
        <v>10459.233620469293</v>
      </c>
      <c r="HV258" s="11">
        <v>10453.396412270602</v>
      </c>
      <c r="HW258" s="11">
        <v>10453.196700018136</v>
      </c>
      <c r="HX258" s="11">
        <v>10458.037755011774</v>
      </c>
      <c r="HY258" s="11">
        <v>10464.465320736488</v>
      </c>
      <c r="HZ258" s="11">
        <v>10463.582721919323</v>
      </c>
      <c r="IA258" s="11">
        <v>10555.599234303039</v>
      </c>
      <c r="IB258" s="11">
        <v>10665.179016159778</v>
      </c>
      <c r="IC258" s="11">
        <v>10699.461477296431</v>
      </c>
      <c r="ID258" s="11">
        <v>10734.401411436105</v>
      </c>
      <c r="IE258" s="11">
        <v>10764.842637469441</v>
      </c>
      <c r="IF258" s="11">
        <v>10788.809487309522</v>
      </c>
      <c r="IG258" s="11">
        <v>10893.508794984076</v>
      </c>
      <c r="IH258" s="11">
        <v>10919.815974389829</v>
      </c>
      <c r="II258" s="11">
        <v>10956.832605345633</v>
      </c>
      <c r="IJ258" s="11">
        <v>10989.666307677073</v>
      </c>
      <c r="IK258" s="11">
        <v>11038.487673130592</v>
      </c>
      <c r="IL258" s="11">
        <v>11075.926791218846</v>
      </c>
      <c r="IM258" s="11">
        <v>11116.926617451812</v>
      </c>
      <c r="IN258" s="11">
        <v>11177.721404388481</v>
      </c>
      <c r="IO258" s="11">
        <v>11312.276911003804</v>
      </c>
      <c r="IP258" s="11">
        <v>11343.632583027649</v>
      </c>
      <c r="IQ258" s="11">
        <v>11342.116648052108</v>
      </c>
      <c r="IR258" s="11">
        <v>11389.92538944361</v>
      </c>
      <c r="IS258" s="11">
        <v>11451.607982184751</v>
      </c>
      <c r="IT258" s="11">
        <v>11488.088840226816</v>
      </c>
      <c r="IU258" s="11">
        <v>11509.229065980831</v>
      </c>
      <c r="IV258" s="11">
        <v>11525.566108350193</v>
      </c>
      <c r="IW258" s="11">
        <v>11530.894620254085</v>
      </c>
      <c r="IX258" s="11">
        <v>11540.412080816301</v>
      </c>
      <c r="IY258" s="11">
        <v>11559.767237170692</v>
      </c>
      <c r="IZ258" s="11">
        <v>11598.021107070694</v>
      </c>
      <c r="JA258" s="11">
        <v>11644.276268095444</v>
      </c>
      <c r="JB258" s="11">
        <v>11732.382922355064</v>
      </c>
      <c r="JC258" s="11">
        <v>11840.096435748903</v>
      </c>
      <c r="JD258" s="11">
        <v>11921.442572214779</v>
      </c>
      <c r="JE258" s="11">
        <v>11941.96712556025</v>
      </c>
      <c r="JF258" s="11">
        <v>11957.586502006563</v>
      </c>
      <c r="JG258" s="11">
        <v>11960.440759779864</v>
      </c>
      <c r="JH258" s="11">
        <v>12043.869779985902</v>
      </c>
      <c r="JI258" s="11">
        <v>12090.828793968145</v>
      </c>
      <c r="JJ258" s="11">
        <v>12099.207356850964</v>
      </c>
      <c r="JK258" s="11">
        <v>12064.187835913004</v>
      </c>
      <c r="JL258" s="11">
        <v>12106.644589823976</v>
      </c>
      <c r="JM258" s="11">
        <v>12102.558724647608</v>
      </c>
      <c r="JN258" s="11">
        <v>12044.349310296213</v>
      </c>
      <c r="JO258" s="11">
        <v>12147.414606839688</v>
      </c>
      <c r="JP258" s="11">
        <v>12239.360545986052</v>
      </c>
      <c r="JQ258" s="11">
        <v>12252.546981648733</v>
      </c>
      <c r="JR258" s="11">
        <v>12299.233013174477</v>
      </c>
      <c r="JS258" s="11">
        <v>12339.324485688019</v>
      </c>
      <c r="JT258" s="11">
        <v>12471.100725768529</v>
      </c>
      <c r="JU258" s="11">
        <v>12532.427515146897</v>
      </c>
      <c r="JV258" s="11">
        <v>12507.673831402115</v>
      </c>
      <c r="JW258" s="11">
        <v>12457.455614308014</v>
      </c>
      <c r="JX258" s="11">
        <v>12464.355269788801</v>
      </c>
      <c r="JY258" s="11">
        <v>12461.100810222477</v>
      </c>
      <c r="JZ258" s="11">
        <v>12451.973772389019</v>
      </c>
      <c r="KA258" s="11">
        <v>12446.429094667041</v>
      </c>
      <c r="KB258" s="11">
        <v>12443.001658813047</v>
      </c>
      <c r="KC258" s="11">
        <v>12431.24054046872</v>
      </c>
      <c r="KD258" s="11">
        <v>12416.702930404357</v>
      </c>
      <c r="KE258" s="11">
        <v>12412.520930932924</v>
      </c>
      <c r="KF258" s="11">
        <v>12419.790417483538</v>
      </c>
      <c r="KG258" s="11">
        <v>12419.406267517794</v>
      </c>
      <c r="KH258" s="11">
        <v>12431.932074979568</v>
      </c>
      <c r="KI258" s="11">
        <v>12428.799040342261</v>
      </c>
      <c r="KJ258" s="11">
        <v>12446.273580137449</v>
      </c>
      <c r="KK258" s="11">
        <v>12447.956030445448</v>
      </c>
      <c r="KL258" s="23"/>
      <c r="KM258" s="11">
        <f>SMALL(Tabela2[[#This Row],[1]:[285]],1)</f>
        <v>0.83458663983971793</v>
      </c>
      <c r="KN258" s="11">
        <f>MATCH(Tabela2[[#This Row],[1° menor]],Tabela2[[#This Row],[1]:[285]],0)</f>
        <v>1</v>
      </c>
      <c r="KO25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258" s="11">
        <f>VLOOKUP(Tabela2[[#This Row],[Shape]],shape!A:D,4,0)+VLOOKUP(Tabela2[[#This Row],[Shape]]+1,shape!A:E,5,0)*Tabela2[[#This Row],[% avanc]]</f>
        <v>3.8776556234191881</v>
      </c>
      <c r="KQ258" s="15">
        <f>Tabela2[[#This Row],[8686,881807]]/Tabela2[[#Headers],[8686,881807]]</f>
        <v>4.4638061269517033E-4</v>
      </c>
      <c r="KR258" s="11">
        <f>Tabela2[[#This Row],[8686,881807]]-KP257</f>
        <v>0</v>
      </c>
      <c r="KS258" s="11">
        <f>(Tabela2[[#This Row],[hora bus]]-H257)*86400</f>
        <v>77247.999999881722</v>
      </c>
      <c r="KT258" s="11">
        <f>Tabela2[[#This Row],[desloc]]/Tabela2[[#This Row],[seconds]]</f>
        <v>0</v>
      </c>
      <c r="KU258" s="11">
        <f>Tabela2[[#This Row],[spd m/s]]*3.6</f>
        <v>0</v>
      </c>
      <c r="KV258" s="23"/>
      <c r="KW258" s="22">
        <f t="shared" ref="KW258:KW321" si="72">IF(F258=F257,0,1)</f>
        <v>0</v>
      </c>
      <c r="KX258" s="23">
        <f t="shared" ref="KX258:KX321" si="73">IF(KP259&lt;KP258,IF(KP258&gt;KP259+2000,0,1),IF(KP258&lt;=KP257,0.5,0))</f>
        <v>0.5</v>
      </c>
      <c r="KY258" s="23">
        <f t="shared" ref="KY258:KY321" si="74">IF(KP258-LI257&lt;0,IF(KY257&gt;0,IF(KP258&lt;LI257,1,0),1),0)</f>
        <v>1</v>
      </c>
      <c r="KZ258" s="23">
        <f t="shared" ref="KZ258:KZ321" si="75">IF(KY258=0,0,KZ259+1)</f>
        <v>1</v>
      </c>
      <c r="LA258" s="23">
        <f t="shared" ref="LA258:LA321" si="76">IF(AND(KP258&gt;KP257,KP258&gt;KP259,KP259&gt;=KP257,KP257&gt;=LI257),1,0)</f>
        <v>0</v>
      </c>
      <c r="LB258" s="23">
        <f t="shared" ref="LB258:LB321" si="77">IF(KR258=0,1,0)</f>
        <v>1</v>
      </c>
      <c r="LC258" s="23">
        <f t="shared" ref="LC258:LC321" si="78">IF(LB258=0,0,LC259+1)</f>
        <v>1</v>
      </c>
      <c r="LD258" s="23">
        <f t="shared" ref="LD258:LD321" si="79">IF(AND(KT258&lt;0.1,KT258&lt;&gt;0),1,0)</f>
        <v>0</v>
      </c>
      <c r="LE258" s="23">
        <f t="shared" ref="LE258:LE321" si="80">IF(AND(LE257&lt;KP258,KR258&lt;-1000),LE257,KP258)</f>
        <v>3.8776556234191881</v>
      </c>
      <c r="LF258" s="22">
        <f t="shared" si="71"/>
        <v>1</v>
      </c>
      <c r="LG258" s="23">
        <f t="shared" ref="LG258:LG321" si="81">IF(LG257=0.5,IF(KP258&gt;=KP259,0.5,1),IF(KR258&lt;-300,IF(KP258&gt;=KP259,IF(AND(LG257=0.5,KP258=KP259),0,IF(KP258&lt;700,0.5,0)),IF(KP258&lt;2000,1,)),IF(AND(KX258=0.5,KX257=0.5,KP258&lt;500,KR259&gt;0),IF(KP258&lt;500,1,0),0)))</f>
        <v>1</v>
      </c>
      <c r="LH258" s="23">
        <f t="shared" ref="LH258:LH321" si="82">IF(AND(LG258=1,LJ259&lt;1000),0,LG258)</f>
        <v>1</v>
      </c>
      <c r="LI258" s="23">
        <f t="shared" ref="LI258:LI321" si="83">IF(LF258=1,KP258,IF(LM258=0,KP258,LI257))</f>
        <v>3.8776556234191881</v>
      </c>
      <c r="LJ258" s="23">
        <f t="shared" ref="LJ258:LJ321" si="84">IF(KW258=1,0,IF(LF258&gt;0,0,IF(KP258&gt;LJ259,KP258,IF(KQ257-KQ258&gt;0.7,0,LJ259))))</f>
        <v>0</v>
      </c>
      <c r="LK258" s="23">
        <f t="shared" ref="LK258:LK321" si="85">IF(LF258=1,0,IF(LK257&gt;0,0.5,IF(LJ258=KP258,1,IF(LJ258&lt;1000,1,0))))</f>
        <v>0</v>
      </c>
      <c r="LL258" s="23">
        <f t="shared" ref="LL258:LL321" si="86">IF(LK258=0,LL259+1,0)</f>
        <v>32</v>
      </c>
      <c r="LM258" s="23">
        <f t="shared" ref="LM258:LM321" si="87">IF(LF258=0.5,1,IF(LF258=1,0,IF(KW258=1,1,IF(AND(LK258&gt;0,LK257&gt;0),1,IF(AND(LK257=0,LK258=1),0,IF(LA258=1,1,IF(KY258=1,1,0)))))))</f>
        <v>0</v>
      </c>
      <c r="LN258" s="23">
        <f t="shared" ref="LN258:LN321" si="88">IF(LM258=KV258,0,1)</f>
        <v>0</v>
      </c>
    </row>
    <row r="259" spans="1:326" x14ac:dyDescent="0.25">
      <c r="A259" s="22">
        <v>70</v>
      </c>
      <c r="B259" s="22">
        <v>1</v>
      </c>
      <c r="C259" s="23" t="s">
        <v>1371</v>
      </c>
      <c r="D259" s="22">
        <v>332</v>
      </c>
      <c r="E259" s="24">
        <v>0.9</v>
      </c>
      <c r="F259" s="23" t="s">
        <v>812</v>
      </c>
      <c r="G259" s="23" t="b">
        <v>1</v>
      </c>
      <c r="H259" s="25">
        <v>43538.900393518517</v>
      </c>
      <c r="I259" s="26" t="s">
        <v>688</v>
      </c>
      <c r="J259" s="23" t="s">
        <v>689</v>
      </c>
      <c r="K259" s="11">
        <f>IF(AND(Tabela2[[#This Row],[hora bus]]=H258,Tabela2[[#This Row],[lat bus]]=I258,Tabela2[[#This Row],[lon bus]]=J258),1,0)</f>
        <v>0</v>
      </c>
      <c r="L259" s="23"/>
      <c r="M259" s="11">
        <v>166</v>
      </c>
      <c r="N259" s="11">
        <v>116.34902340656666</v>
      </c>
      <c r="O259" s="11">
        <v>109.06467582992146</v>
      </c>
      <c r="P259" s="11">
        <v>99.329920121370563</v>
      </c>
      <c r="Q259" s="11">
        <v>41.752952057607246</v>
      </c>
      <c r="R259" s="11">
        <v>3.5959144854537328E-2</v>
      </c>
      <c r="S259" s="11">
        <v>44.384139241759385</v>
      </c>
      <c r="T259" s="11">
        <v>65.027613269563943</v>
      </c>
      <c r="U259" s="11">
        <v>84.171777405695366</v>
      </c>
      <c r="V259" s="11">
        <v>95.030226202846947</v>
      </c>
      <c r="W259" s="11">
        <v>110.74436889208474</v>
      </c>
      <c r="X259" s="11">
        <v>123.12896374952896</v>
      </c>
      <c r="Y259" s="11">
        <v>133.94148373360659</v>
      </c>
      <c r="Z259" s="11">
        <v>159.70317843014379</v>
      </c>
      <c r="AA259" s="11">
        <v>179.35939458000718</v>
      </c>
      <c r="AB259" s="11">
        <v>205.29452839485322</v>
      </c>
      <c r="AC259" s="11">
        <v>217.31198077226102</v>
      </c>
      <c r="AD259" s="11">
        <v>232.87963710123535</v>
      </c>
      <c r="AE259" s="11">
        <v>256.68670673138928</v>
      </c>
      <c r="AF259" s="11">
        <v>257.00985843537268</v>
      </c>
      <c r="AG259" s="11">
        <v>317.56077180260718</v>
      </c>
      <c r="AH259" s="11">
        <v>353.06215417518405</v>
      </c>
      <c r="AI259" s="11">
        <v>383.97699033298414</v>
      </c>
      <c r="AJ259" s="11">
        <v>407.99603500045794</v>
      </c>
      <c r="AK259" s="11">
        <v>429.5035973875365</v>
      </c>
      <c r="AL259" s="11">
        <v>444.78889489434766</v>
      </c>
      <c r="AM259" s="11">
        <v>471.08007157953546</v>
      </c>
      <c r="AN259" s="11">
        <v>479.92773208671724</v>
      </c>
      <c r="AO259" s="11">
        <v>486.00594818246242</v>
      </c>
      <c r="AP259" s="11">
        <v>489.55074793612067</v>
      </c>
      <c r="AQ259" s="11">
        <v>497.49713105465162</v>
      </c>
      <c r="AR259" s="11">
        <v>498.19830613340213</v>
      </c>
      <c r="AS259" s="11">
        <v>493.51706017817975</v>
      </c>
      <c r="AT259" s="11">
        <v>500.64970414409191</v>
      </c>
      <c r="AU259" s="11">
        <v>505.65747617551574</v>
      </c>
      <c r="AV259" s="11">
        <v>499.07975548040167</v>
      </c>
      <c r="AW259" s="11">
        <v>504.39723081808961</v>
      </c>
      <c r="AX259" s="11">
        <v>521.75949439488807</v>
      </c>
      <c r="AY259" s="11">
        <v>542.98682643271604</v>
      </c>
      <c r="AZ259" s="11">
        <v>567.19708193215979</v>
      </c>
      <c r="BA259" s="11">
        <v>594.089266850689</v>
      </c>
      <c r="BB259" s="11">
        <v>628.09895440364448</v>
      </c>
      <c r="BC259" s="11">
        <v>675.38399997319686</v>
      </c>
      <c r="BD259" s="11">
        <v>744.10075157542974</v>
      </c>
      <c r="BE259" s="11">
        <v>810.41561568215002</v>
      </c>
      <c r="BF259" s="11">
        <v>832.47401811252428</v>
      </c>
      <c r="BG259" s="11">
        <v>858.46455434862582</v>
      </c>
      <c r="BH259" s="11">
        <v>902.97971247525345</v>
      </c>
      <c r="BI259" s="11">
        <v>926.77155412549621</v>
      </c>
      <c r="BJ259" s="11">
        <v>950.34309844037705</v>
      </c>
      <c r="BK259" s="11">
        <v>982.52689817745841</v>
      </c>
      <c r="BL259" s="11">
        <v>1066.6245659988997</v>
      </c>
      <c r="BM259" s="11">
        <v>1333.3784490395365</v>
      </c>
      <c r="BN259" s="11">
        <v>1514.5807375458844</v>
      </c>
      <c r="BO259" s="11">
        <v>1568.6690475696837</v>
      </c>
      <c r="BP259" s="11">
        <v>1698.9351469413</v>
      </c>
      <c r="BQ259" s="11">
        <v>1723.7438436938155</v>
      </c>
      <c r="BR259" s="11">
        <v>1825.2617095909188</v>
      </c>
      <c r="BS259" s="11">
        <v>1927.8774855707088</v>
      </c>
      <c r="BT259" s="11">
        <v>1966.660296858425</v>
      </c>
      <c r="BU259" s="11">
        <v>1998.773791808806</v>
      </c>
      <c r="BV259" s="11">
        <v>2080.5282328156718</v>
      </c>
      <c r="BW259" s="11">
        <v>2097.6075105982513</v>
      </c>
      <c r="BX259" s="11">
        <v>2196.5774619647214</v>
      </c>
      <c r="BY259" s="11">
        <v>2222.5636526433459</v>
      </c>
      <c r="BZ259" s="11">
        <v>2308.3982556632554</v>
      </c>
      <c r="CA259" s="11">
        <v>2327.7984962662554</v>
      </c>
      <c r="CB259" s="11">
        <v>2361.3466964391077</v>
      </c>
      <c r="CC259" s="11">
        <v>2408.7807237298398</v>
      </c>
      <c r="CD259" s="11">
        <v>2514.6720108099253</v>
      </c>
      <c r="CE259" s="11">
        <v>2600.2120472097431</v>
      </c>
      <c r="CF259" s="11">
        <v>2688.2511609320295</v>
      </c>
      <c r="CG259" s="11">
        <v>2764.6008537985231</v>
      </c>
      <c r="CH259" s="11">
        <v>2951.8756890086702</v>
      </c>
      <c r="CI259" s="11">
        <v>3023.0893694546803</v>
      </c>
      <c r="CJ259" s="11">
        <v>3209.2963820150921</v>
      </c>
      <c r="CK259" s="11">
        <v>3280.2993201449285</v>
      </c>
      <c r="CL259" s="11">
        <v>3367.4481029446524</v>
      </c>
      <c r="CM259" s="11">
        <v>3394.1768487617637</v>
      </c>
      <c r="CN259" s="11">
        <v>3440.6997971096284</v>
      </c>
      <c r="CO259" s="11">
        <v>3496.522842093178</v>
      </c>
      <c r="CP259" s="11">
        <v>3575.6417424177507</v>
      </c>
      <c r="CQ259" s="11">
        <v>3625.1586997370223</v>
      </c>
      <c r="CR259" s="11">
        <v>3816.7979821671593</v>
      </c>
      <c r="CS259" s="11">
        <v>3991.4014671999948</v>
      </c>
      <c r="CT259" s="11">
        <v>4063.7544913694146</v>
      </c>
      <c r="CU259" s="11">
        <v>4090.6938306656739</v>
      </c>
      <c r="CV259" s="11">
        <v>4130.219892025606</v>
      </c>
      <c r="CW259" s="11">
        <v>4225.8884449267316</v>
      </c>
      <c r="CX259" s="11">
        <v>4351.3503000385008</v>
      </c>
      <c r="CY259" s="11">
        <v>4411.0190029297055</v>
      </c>
      <c r="CZ259" s="11">
        <v>4465.3401365464542</v>
      </c>
      <c r="DA259" s="11">
        <v>4512.5060887064201</v>
      </c>
      <c r="DB259" s="11">
        <v>4556.9286992122934</v>
      </c>
      <c r="DC259" s="11">
        <v>4599.3002498514215</v>
      </c>
      <c r="DD259" s="11">
        <v>4684.3533312645131</v>
      </c>
      <c r="DE259" s="11">
        <v>4692.9122043732241</v>
      </c>
      <c r="DF259" s="11">
        <v>4719.1615078689465</v>
      </c>
      <c r="DG259" s="11">
        <v>4723.1437386966609</v>
      </c>
      <c r="DH259" s="11">
        <v>4754.3845252772462</v>
      </c>
      <c r="DI259" s="11">
        <v>4776.0980217962579</v>
      </c>
      <c r="DJ259" s="11">
        <v>4819.0224553294593</v>
      </c>
      <c r="DK259" s="11">
        <v>4886.467733154921</v>
      </c>
      <c r="DL259" s="11">
        <v>5241.3092011826548</v>
      </c>
      <c r="DM259" s="11">
        <v>5367.8524584378474</v>
      </c>
      <c r="DN259" s="11">
        <v>5453.0400854936397</v>
      </c>
      <c r="DO259" s="11">
        <v>5545.8238603122836</v>
      </c>
      <c r="DP259" s="11">
        <v>5579.8019808512327</v>
      </c>
      <c r="DQ259" s="11">
        <v>5663.656526975944</v>
      </c>
      <c r="DR259" s="11">
        <v>5679.3477237508596</v>
      </c>
      <c r="DS259" s="11">
        <v>5690.2059408629784</v>
      </c>
      <c r="DT259" s="11">
        <v>5700.4748036284755</v>
      </c>
      <c r="DU259" s="11">
        <v>5711.5785993956924</v>
      </c>
      <c r="DV259" s="11">
        <v>5711.7552671398134</v>
      </c>
      <c r="DW259" s="11">
        <v>5707.7599876886334</v>
      </c>
      <c r="DX259" s="11">
        <v>5631.0538846829477</v>
      </c>
      <c r="DY259" s="11">
        <v>5711.0488891858467</v>
      </c>
      <c r="DZ259" s="11">
        <v>5708.4133874328973</v>
      </c>
      <c r="EA259" s="11">
        <v>5733.6108267172767</v>
      </c>
      <c r="EB259" s="11">
        <v>5872.2313283601188</v>
      </c>
      <c r="EC259" s="11">
        <v>5905.6198858270182</v>
      </c>
      <c r="ED259" s="11">
        <v>6092.5198145509003</v>
      </c>
      <c r="EE259" s="11">
        <v>6153.9412042396671</v>
      </c>
      <c r="EF259" s="11">
        <v>6363.5464686060786</v>
      </c>
      <c r="EG259" s="11">
        <v>6526.5466812797395</v>
      </c>
      <c r="EH259" s="11">
        <v>6668.2245230369408</v>
      </c>
      <c r="EI259" s="11">
        <v>6781.4939293887282</v>
      </c>
      <c r="EJ259" s="11">
        <v>6843.575058519732</v>
      </c>
      <c r="EK259" s="11">
        <v>6886.5466203003998</v>
      </c>
      <c r="EL259" s="11">
        <v>6957.516111244352</v>
      </c>
      <c r="EM259" s="11">
        <v>6959.5894955509038</v>
      </c>
      <c r="EN259" s="11">
        <v>7035.8818334486341</v>
      </c>
      <c r="EO259" s="11">
        <v>7124.9908981069011</v>
      </c>
      <c r="EP259" s="11">
        <v>7170.6423084758244</v>
      </c>
      <c r="EQ259" s="11">
        <v>7311.6010911694693</v>
      </c>
      <c r="ER259" s="11">
        <v>7387.7269065366118</v>
      </c>
      <c r="ES259" s="11">
        <v>7526.1501802049415</v>
      </c>
      <c r="ET259" s="11">
        <v>7591.2041414649993</v>
      </c>
      <c r="EU259" s="11">
        <v>7668.0498489863185</v>
      </c>
      <c r="EV259" s="11">
        <v>7732.2195665225754</v>
      </c>
      <c r="EW259" s="11">
        <v>7804.2756886080379</v>
      </c>
      <c r="EX259" s="11">
        <v>8054.4321292329932</v>
      </c>
      <c r="EY259" s="11">
        <v>8138.092459927444</v>
      </c>
      <c r="EZ259" s="11">
        <v>8311.3414740018488</v>
      </c>
      <c r="FA259" s="11">
        <v>8478.4879915535021</v>
      </c>
      <c r="FB259" s="11">
        <v>8560.9133787049559</v>
      </c>
      <c r="FC259" s="11">
        <v>8601.9419492253255</v>
      </c>
      <c r="FD259" s="11">
        <v>8655.6682239491784</v>
      </c>
      <c r="FE259" s="11">
        <v>8777.7671839735904</v>
      </c>
      <c r="FF259" s="11">
        <v>8949.1600783507602</v>
      </c>
      <c r="FG259" s="11">
        <v>8973.5704527034377</v>
      </c>
      <c r="FH259" s="11">
        <v>9016.5607047375088</v>
      </c>
      <c r="FI259" s="11">
        <v>9097.3379312285742</v>
      </c>
      <c r="FJ259" s="11">
        <v>9142.6439055770716</v>
      </c>
      <c r="FK259" s="11">
        <v>9161.0446173598139</v>
      </c>
      <c r="FL259" s="11">
        <v>9177.121996586533</v>
      </c>
      <c r="FM259" s="11">
        <v>9184.4270847850603</v>
      </c>
      <c r="FN259" s="11">
        <v>9219.1915664521966</v>
      </c>
      <c r="FO259" s="11">
        <v>9241.598024283121</v>
      </c>
      <c r="FP259" s="11">
        <v>9267.007242507505</v>
      </c>
      <c r="FQ259" s="11">
        <v>9293.3599351767662</v>
      </c>
      <c r="FR259" s="11">
        <v>9305.43002850636</v>
      </c>
      <c r="FS259" s="11">
        <v>9351.0186782786841</v>
      </c>
      <c r="FT259" s="11">
        <v>9423.4142437587034</v>
      </c>
      <c r="FU259" s="11">
        <v>9525.9152899113269</v>
      </c>
      <c r="FV259" s="11">
        <v>9663.2134550744031</v>
      </c>
      <c r="FW259" s="11">
        <v>9705.590456046777</v>
      </c>
      <c r="FX259" s="11">
        <v>9722.2616835622539</v>
      </c>
      <c r="FY259" s="11">
        <v>9741.529625664296</v>
      </c>
      <c r="FZ259" s="11">
        <v>9758.3259917986816</v>
      </c>
      <c r="GA259" s="11">
        <v>9785.5212179628907</v>
      </c>
      <c r="GB259" s="11">
        <v>9807.0394146657218</v>
      </c>
      <c r="GC259" s="11">
        <v>9838.1500957581411</v>
      </c>
      <c r="GD259" s="11">
        <v>9872.193199520605</v>
      </c>
      <c r="GE259" s="11">
        <v>9896.9891624222964</v>
      </c>
      <c r="GF259" s="11">
        <v>9917.6456209657954</v>
      </c>
      <c r="GG259" s="11">
        <v>9930.3326951321196</v>
      </c>
      <c r="GH259" s="11">
        <v>9942.9695341421466</v>
      </c>
      <c r="GI259" s="11">
        <v>9945.7161318491253</v>
      </c>
      <c r="GJ259" s="11">
        <v>9953.7047170947735</v>
      </c>
      <c r="GK259" s="11">
        <v>9956.2114186306535</v>
      </c>
      <c r="GL259" s="11">
        <v>9969.4004148028944</v>
      </c>
      <c r="GM259" s="11">
        <v>9952.5005677010686</v>
      </c>
      <c r="GN259" s="11">
        <v>9958.6570092689562</v>
      </c>
      <c r="GO259" s="11">
        <v>9963.5361931282041</v>
      </c>
      <c r="GP259" s="11">
        <v>9968.8410075413467</v>
      </c>
      <c r="GQ259" s="11">
        <v>10018.932137956843</v>
      </c>
      <c r="GR259" s="11">
        <v>10128.963516093992</v>
      </c>
      <c r="GS259" s="11">
        <v>10271.737573498363</v>
      </c>
      <c r="GT259" s="11">
        <v>10333.171813290253</v>
      </c>
      <c r="GU259" s="11">
        <v>10351.547235059992</v>
      </c>
      <c r="GV259" s="11">
        <v>10376.478255631135</v>
      </c>
      <c r="GW259" s="11">
        <v>10403.248339969068</v>
      </c>
      <c r="GX259" s="11">
        <v>10431.088795102087</v>
      </c>
      <c r="GY259" s="11">
        <v>10451.610435500999</v>
      </c>
      <c r="GZ259" s="11">
        <v>10596.844507653132</v>
      </c>
      <c r="HA259" s="11">
        <v>10617.91634758942</v>
      </c>
      <c r="HB259" s="11">
        <v>10633.611102986508</v>
      </c>
      <c r="HC259" s="11">
        <v>10650.036996166777</v>
      </c>
      <c r="HD259" s="11">
        <v>10662.206021454351</v>
      </c>
      <c r="HE259" s="11">
        <v>10670.212823321408</v>
      </c>
      <c r="HF259" s="11">
        <v>10655.824374172313</v>
      </c>
      <c r="HG259" s="11">
        <v>10691.636680769316</v>
      </c>
      <c r="HH259" s="11">
        <v>10688.793477385825</v>
      </c>
      <c r="HI259" s="11">
        <v>10708.490623930187</v>
      </c>
      <c r="HJ259" s="11">
        <v>10713.021368658861</v>
      </c>
      <c r="HK259" s="11">
        <v>10698.783584065057</v>
      </c>
      <c r="HL259" s="11">
        <v>10685.489622177149</v>
      </c>
      <c r="HM259" s="11">
        <v>10631.574039375731</v>
      </c>
      <c r="HN259" s="11">
        <v>10558.737861451249</v>
      </c>
      <c r="HO259" s="11">
        <v>10500.309874945895</v>
      </c>
      <c r="HP259" s="11">
        <v>10507.646733658483</v>
      </c>
      <c r="HQ259" s="11">
        <v>10494.645016480466</v>
      </c>
      <c r="HR259" s="11">
        <v>10390.652829277755</v>
      </c>
      <c r="HS259" s="11">
        <v>10385.510973463392</v>
      </c>
      <c r="HT259" s="11">
        <v>10386.941540939462</v>
      </c>
      <c r="HU259" s="11">
        <v>10342.807468825016</v>
      </c>
      <c r="HV259" s="11">
        <v>10336.989614941585</v>
      </c>
      <c r="HW259" s="11">
        <v>10336.806572525038</v>
      </c>
      <c r="HX259" s="11">
        <v>10341.664949810414</v>
      </c>
      <c r="HY259" s="11">
        <v>10348.114566721079</v>
      </c>
      <c r="HZ259" s="11">
        <v>10347.289084584352</v>
      </c>
      <c r="IA259" s="11">
        <v>10439.401785886968</v>
      </c>
      <c r="IB259" s="11">
        <v>10549.054247672999</v>
      </c>
      <c r="IC259" s="11">
        <v>10583.379216370875</v>
      </c>
      <c r="ID259" s="11">
        <v>10618.361862036389</v>
      </c>
      <c r="IE259" s="11">
        <v>10648.847715027086</v>
      </c>
      <c r="IF259" s="11">
        <v>10672.894513707652</v>
      </c>
      <c r="IG259" s="11">
        <v>10777.663809888365</v>
      </c>
      <c r="IH259" s="11">
        <v>10804.000662872306</v>
      </c>
      <c r="II259" s="11">
        <v>10841.04532561708</v>
      </c>
      <c r="IJ259" s="11">
        <v>10873.903764526724</v>
      </c>
      <c r="IK259" s="11">
        <v>10922.742043995837</v>
      </c>
      <c r="IL259" s="11">
        <v>10960.192521367304</v>
      </c>
      <c r="IM259" s="11">
        <v>11001.207558714519</v>
      </c>
      <c r="IN259" s="11">
        <v>11062.030666838831</v>
      </c>
      <c r="IO259" s="11">
        <v>11196.613806646805</v>
      </c>
      <c r="IP259" s="11">
        <v>11227.977500639508</v>
      </c>
      <c r="IQ259" s="11">
        <v>11226.477711868392</v>
      </c>
      <c r="IR259" s="11">
        <v>11274.324698033468</v>
      </c>
      <c r="IS259" s="11">
        <v>11336.042396187542</v>
      </c>
      <c r="IT259" s="11">
        <v>11372.542440496016</v>
      </c>
      <c r="IU259" s="11">
        <v>11393.694634025238</v>
      </c>
      <c r="IV259" s="11">
        <v>11410.03887074936</v>
      </c>
      <c r="IW259" s="11">
        <v>11415.372053902114</v>
      </c>
      <c r="IX259" s="11">
        <v>11424.897306497101</v>
      </c>
      <c r="IY259" s="11">
        <v>11444.266370642088</v>
      </c>
      <c r="IZ259" s="11">
        <v>11482.540780984004</v>
      </c>
      <c r="JA259" s="11">
        <v>11528.827325055388</v>
      </c>
      <c r="JB259" s="11">
        <v>11616.971357459501</v>
      </c>
      <c r="JC259" s="11">
        <v>11724.704413586278</v>
      </c>
      <c r="JD259" s="11">
        <v>11806.048272524986</v>
      </c>
      <c r="JE259" s="11">
        <v>11826.563565316703</v>
      </c>
      <c r="JF259" s="11">
        <v>11842.171424010874</v>
      </c>
      <c r="JG259" s="11">
        <v>11844.969715333857</v>
      </c>
      <c r="JH259" s="11">
        <v>11928.408779085461</v>
      </c>
      <c r="JI259" s="11">
        <v>11975.439772746218</v>
      </c>
      <c r="JJ259" s="11">
        <v>11983.83342535782</v>
      </c>
      <c r="JK259" s="11">
        <v>11948.872203374043</v>
      </c>
      <c r="JL259" s="11">
        <v>11991.388386878471</v>
      </c>
      <c r="JM259" s="11">
        <v>11987.321231844235</v>
      </c>
      <c r="JN259" s="11">
        <v>11929.283763573951</v>
      </c>
      <c r="JO259" s="11">
        <v>12032.620415839367</v>
      </c>
      <c r="JP259" s="11">
        <v>12124.711135402222</v>
      </c>
      <c r="JQ259" s="11">
        <v>12137.983765758463</v>
      </c>
      <c r="JR259" s="11">
        <v>12184.668434420679</v>
      </c>
      <c r="JS259" s="11">
        <v>12224.59339168382</v>
      </c>
      <c r="JT259" s="11">
        <v>12356.204660356701</v>
      </c>
      <c r="JU259" s="11">
        <v>12417.474371016247</v>
      </c>
      <c r="JV259" s="11">
        <v>12392.720844563863</v>
      </c>
      <c r="JW259" s="11">
        <v>12342.451582292819</v>
      </c>
      <c r="JX259" s="11">
        <v>12349.280087194784</v>
      </c>
      <c r="JY259" s="11">
        <v>12345.994758781013</v>
      </c>
      <c r="JZ259" s="11">
        <v>12336.84022655744</v>
      </c>
      <c r="KA259" s="11">
        <v>12331.268088204364</v>
      </c>
      <c r="KB259" s="11">
        <v>12327.819329669346</v>
      </c>
      <c r="KC259" s="11">
        <v>12316.033345749667</v>
      </c>
      <c r="KD259" s="11">
        <v>12301.486197743419</v>
      </c>
      <c r="KE259" s="11">
        <v>12297.320912429483</v>
      </c>
      <c r="KF259" s="11">
        <v>12304.607596699232</v>
      </c>
      <c r="KG259" s="11">
        <v>12304.245553751387</v>
      </c>
      <c r="KH259" s="11">
        <v>12316.792647998753</v>
      </c>
      <c r="KI259" s="11">
        <v>12313.684847540129</v>
      </c>
      <c r="KJ259" s="11">
        <v>12331.182342453534</v>
      </c>
      <c r="KK259" s="11">
        <v>12332.872892899888</v>
      </c>
      <c r="KL259" s="23"/>
      <c r="KM259" s="11">
        <f>SMALL(Tabela2[[#This Row],[1]:[285]],1)</f>
        <v>3.5959144854537328E-2</v>
      </c>
      <c r="KN259" s="11">
        <f>MATCH(Tabela2[[#This Row],[1° menor]],Tabela2[[#This Row],[1]:[285]],0)</f>
        <v>5</v>
      </c>
      <c r="KO25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0.49217465463146087</v>
      </c>
      <c r="KP259" s="11">
        <f>VLOOKUP(Tabela2[[#This Row],[Shape]],shape!A:D,4,0)+VLOOKUP(Tabela2[[#This Row],[Shape]]+1,shape!A:E,5,0)*Tabela2[[#This Row],[% avanc]]</f>
        <v>66.389109605342753</v>
      </c>
      <c r="KQ259" s="15">
        <f>Tabela2[[#This Row],[8686,881807]]/Tabela2[[#Headers],[8686,881807]]</f>
        <v>7.6424557258101024E-3</v>
      </c>
      <c r="KR259" s="11">
        <f>Tabela2[[#This Row],[8686,881807]]-KP258</f>
        <v>62.511453981923566</v>
      </c>
      <c r="KS259" s="11">
        <f>(Tabela2[[#This Row],[hora bus]]-H258)*86400</f>
        <v>42.999999993480742</v>
      </c>
      <c r="KT259" s="11">
        <f>Tabela2[[#This Row],[desloc]]/Tabela2[[#This Row],[seconds]]</f>
        <v>1.453754743986069</v>
      </c>
      <c r="KU259" s="11">
        <f>Tabela2[[#This Row],[spd m/s]]*3.6</f>
        <v>5.2335170783498484</v>
      </c>
      <c r="KV259" s="23"/>
      <c r="KW259" s="22">
        <f t="shared" si="72"/>
        <v>0</v>
      </c>
      <c r="KX259" s="23">
        <f t="shared" si="73"/>
        <v>0</v>
      </c>
      <c r="KY259" s="23">
        <f t="shared" si="74"/>
        <v>0</v>
      </c>
      <c r="KZ259" s="23">
        <f t="shared" si="75"/>
        <v>0</v>
      </c>
      <c r="LA259" s="23">
        <f t="shared" si="76"/>
        <v>0</v>
      </c>
      <c r="LB259" s="23">
        <f t="shared" si="77"/>
        <v>0</v>
      </c>
      <c r="LC259" s="23">
        <f t="shared" si="78"/>
        <v>0</v>
      </c>
      <c r="LD259" s="23">
        <f t="shared" si="79"/>
        <v>0</v>
      </c>
      <c r="LE259" s="23">
        <f t="shared" si="80"/>
        <v>66.389109605342753</v>
      </c>
      <c r="LF259" s="22">
        <f t="shared" si="71"/>
        <v>0</v>
      </c>
      <c r="LG259" s="23">
        <f t="shared" si="81"/>
        <v>0</v>
      </c>
      <c r="LH259" s="23">
        <f t="shared" si="82"/>
        <v>0</v>
      </c>
      <c r="LI259" s="23">
        <f t="shared" si="83"/>
        <v>66.389109605342753</v>
      </c>
      <c r="LJ259" s="23">
        <f t="shared" si="84"/>
        <v>8544.8116110658502</v>
      </c>
      <c r="LK259" s="23">
        <f t="shared" si="85"/>
        <v>0</v>
      </c>
      <c r="LL259" s="23">
        <f t="shared" si="86"/>
        <v>31</v>
      </c>
      <c r="LM259" s="23">
        <f t="shared" si="87"/>
        <v>0</v>
      </c>
      <c r="LN259" s="23">
        <f t="shared" si="88"/>
        <v>0</v>
      </c>
    </row>
    <row r="260" spans="1:326" x14ac:dyDescent="0.25">
      <c r="A260" s="22">
        <v>71</v>
      </c>
      <c r="B260" s="22">
        <v>2</v>
      </c>
      <c r="C260" s="23" t="s">
        <v>1372</v>
      </c>
      <c r="D260" s="22">
        <v>332</v>
      </c>
      <c r="E260" s="24">
        <v>0.90069444444444446</v>
      </c>
      <c r="F260" s="23" t="s">
        <v>812</v>
      </c>
      <c r="G260" s="23" t="b">
        <v>1</v>
      </c>
      <c r="H260" s="25">
        <v>43538.900833333333</v>
      </c>
      <c r="I260" s="26" t="s">
        <v>416</v>
      </c>
      <c r="J260" s="23" t="s">
        <v>417</v>
      </c>
      <c r="K260" s="11">
        <f>IF(AND(Tabela2[[#This Row],[hora bus]]=H259,Tabela2[[#This Row],[lat bus]]=I259,Tabela2[[#This Row],[lon bus]]=J259),1,0)</f>
        <v>0</v>
      </c>
      <c r="L260" s="23"/>
      <c r="M260" s="11">
        <v>167</v>
      </c>
      <c r="N260" s="11">
        <v>612.768379330475</v>
      </c>
      <c r="O260" s="11">
        <v>606.67854404839295</v>
      </c>
      <c r="P260" s="11">
        <v>598.05352693250757</v>
      </c>
      <c r="Q260" s="11">
        <v>541.39872161486676</v>
      </c>
      <c r="R260" s="11">
        <v>455.75507584843672</v>
      </c>
      <c r="S260" s="11">
        <v>434.87746957415669</v>
      </c>
      <c r="T260" s="11">
        <v>415.45442820800645</v>
      </c>
      <c r="U260" s="11">
        <v>404.28820580644486</v>
      </c>
      <c r="V260" s="11">
        <v>389.18499219736231</v>
      </c>
      <c r="W260" s="11">
        <v>379.24808389006301</v>
      </c>
      <c r="X260" s="11">
        <v>370.91986576601926</v>
      </c>
      <c r="Y260" s="11">
        <v>351.85392247901785</v>
      </c>
      <c r="Z260" s="11">
        <v>343.15383588060263</v>
      </c>
      <c r="AA260" s="11">
        <v>327.35439929662613</v>
      </c>
      <c r="AB260" s="11">
        <v>322.04302202744179</v>
      </c>
      <c r="AC260" s="11">
        <v>309.56538103586081</v>
      </c>
      <c r="AD260" s="11">
        <v>287.60532821056449</v>
      </c>
      <c r="AE260" s="11">
        <v>278.76705729802171</v>
      </c>
      <c r="AF260" s="11">
        <v>205.31593622525276</v>
      </c>
      <c r="AG260" s="11">
        <v>165.11261976237697</v>
      </c>
      <c r="AH260" s="11">
        <v>133.25784371841644</v>
      </c>
      <c r="AI260" s="11">
        <v>109.44653430633257</v>
      </c>
      <c r="AJ260" s="11">
        <v>88.922055010948966</v>
      </c>
      <c r="AK260" s="11">
        <v>74.944001320934632</v>
      </c>
      <c r="AL260" s="11">
        <v>51.94803037564003</v>
      </c>
      <c r="AM260" s="11">
        <v>44.721778401682158</v>
      </c>
      <c r="AN260" s="11">
        <v>30.645634597465516</v>
      </c>
      <c r="AO260" s="11">
        <v>10.768782466699962</v>
      </c>
      <c r="AP260" s="11">
        <v>1.9184653865522705E-13</v>
      </c>
      <c r="AQ260" s="11">
        <v>10.820602389051485</v>
      </c>
      <c r="AR260" s="11">
        <v>20.925337026992423</v>
      </c>
      <c r="AS260" s="11">
        <v>32.548119451330017</v>
      </c>
      <c r="AT260" s="11">
        <v>57.40315379670713</v>
      </c>
      <c r="AU260" s="11">
        <v>72.380439484805578</v>
      </c>
      <c r="AV260" s="11">
        <v>80.206754883462452</v>
      </c>
      <c r="AW260" s="11">
        <v>107.02234271922161</v>
      </c>
      <c r="AX260" s="11">
        <v>140.97392490271059</v>
      </c>
      <c r="AY260" s="11">
        <v>167.36450768799875</v>
      </c>
      <c r="AZ260" s="11">
        <v>189.210457656915</v>
      </c>
      <c r="BA260" s="11">
        <v>210.31679003082564</v>
      </c>
      <c r="BB260" s="11">
        <v>231.9222990476872</v>
      </c>
      <c r="BC260" s="11">
        <v>254.34138843325289</v>
      </c>
      <c r="BD260" s="11">
        <v>298.90097765423457</v>
      </c>
      <c r="BE260" s="11">
        <v>357.58539899099247</v>
      </c>
      <c r="BF260" s="11">
        <v>379.97696225310193</v>
      </c>
      <c r="BG260" s="11">
        <v>407.67826960063564</v>
      </c>
      <c r="BH260" s="11">
        <v>454.22822672004025</v>
      </c>
      <c r="BI260" s="11">
        <v>479.11893317359483</v>
      </c>
      <c r="BJ260" s="11">
        <v>502.97241240097696</v>
      </c>
      <c r="BK260" s="11">
        <v>533.7658227978859</v>
      </c>
      <c r="BL260" s="11">
        <v>614.3138873861285</v>
      </c>
      <c r="BM260" s="11">
        <v>878.63643484929662</v>
      </c>
      <c r="BN260" s="11">
        <v>1059.3068562591689</v>
      </c>
      <c r="BO260" s="11">
        <v>1112.8819206649596</v>
      </c>
      <c r="BP260" s="11">
        <v>1242.621914225379</v>
      </c>
      <c r="BQ260" s="11">
        <v>1266.6845624017367</v>
      </c>
      <c r="BR260" s="11">
        <v>1366.6953411846728</v>
      </c>
      <c r="BS260" s="11">
        <v>1467.7331908031406</v>
      </c>
      <c r="BT260" s="11">
        <v>1504.5167942912408</v>
      </c>
      <c r="BU260" s="11">
        <v>1539.7188393054685</v>
      </c>
      <c r="BV260" s="11">
        <v>1630.1220508105196</v>
      </c>
      <c r="BW260" s="11">
        <v>1640.4447261286271</v>
      </c>
      <c r="BX260" s="11">
        <v>1723.7779876743787</v>
      </c>
      <c r="BY260" s="11">
        <v>1740.5446412923397</v>
      </c>
      <c r="BZ260" s="11">
        <v>1820.7792642003815</v>
      </c>
      <c r="CA260" s="11">
        <v>1838.459443259379</v>
      </c>
      <c r="CB260" s="11">
        <v>1870.4097394707837</v>
      </c>
      <c r="CC260" s="11">
        <v>1915.7153665979429</v>
      </c>
      <c r="CD260" s="11">
        <v>2019.6133559694551</v>
      </c>
      <c r="CE260" s="11">
        <v>2103.9676130269904</v>
      </c>
      <c r="CF260" s="11">
        <v>2191.2201102562608</v>
      </c>
      <c r="CG260" s="11">
        <v>2266.6416249901736</v>
      </c>
      <c r="CH260" s="11">
        <v>2453.1346508770803</v>
      </c>
      <c r="CI260" s="11">
        <v>2523.8427355763838</v>
      </c>
      <c r="CJ260" s="11">
        <v>2709.6475966329608</v>
      </c>
      <c r="CK260" s="11">
        <v>2780.462467786434</v>
      </c>
      <c r="CL260" s="11">
        <v>2867.4887842094913</v>
      </c>
      <c r="CM260" s="11">
        <v>2894.1659267542436</v>
      </c>
      <c r="CN260" s="11">
        <v>2940.6237047415038</v>
      </c>
      <c r="CO260" s="11">
        <v>2996.3722796565162</v>
      </c>
      <c r="CP260" s="11">
        <v>3075.4390480317088</v>
      </c>
      <c r="CQ260" s="11">
        <v>3124.9223823440498</v>
      </c>
      <c r="CR260" s="11">
        <v>3316.5584976853625</v>
      </c>
      <c r="CS260" s="11">
        <v>3491.197635265904</v>
      </c>
      <c r="CT260" s="11">
        <v>3563.5785349036319</v>
      </c>
      <c r="CU260" s="11">
        <v>3590.5415640001465</v>
      </c>
      <c r="CV260" s="11">
        <v>3630.1155644556161</v>
      </c>
      <c r="CW260" s="11">
        <v>3725.8706453790096</v>
      </c>
      <c r="CX260" s="11">
        <v>3851.4149269870904</v>
      </c>
      <c r="CY260" s="11">
        <v>3911.1457010990489</v>
      </c>
      <c r="CZ260" s="11">
        <v>3965.5504432700063</v>
      </c>
      <c r="DA260" s="11">
        <v>4012.8290560671812</v>
      </c>
      <c r="DB260" s="11">
        <v>4057.4241162734124</v>
      </c>
      <c r="DC260" s="11">
        <v>4100.1238129293952</v>
      </c>
      <c r="DD260" s="11">
        <v>4185.4263049465944</v>
      </c>
      <c r="DE260" s="11">
        <v>4194.0952730359131</v>
      </c>
      <c r="DF260" s="11">
        <v>4220.4741777449544</v>
      </c>
      <c r="DG260" s="11">
        <v>4224.7033380986322</v>
      </c>
      <c r="DH260" s="11">
        <v>4256.39525974969</v>
      </c>
      <c r="DI260" s="11">
        <v>4278.6825476781269</v>
      </c>
      <c r="DJ260" s="11">
        <v>4321.6591381270864</v>
      </c>
      <c r="DK260" s="11">
        <v>4388.0676434894795</v>
      </c>
      <c r="DL260" s="11">
        <v>4741.986919710298</v>
      </c>
      <c r="DM260" s="11">
        <v>4868.311190835143</v>
      </c>
      <c r="DN260" s="11">
        <v>4953.3891260901946</v>
      </c>
      <c r="DO260" s="11">
        <v>5046.1067543384142</v>
      </c>
      <c r="DP260" s="11">
        <v>5080.0104963949852</v>
      </c>
      <c r="DQ260" s="11">
        <v>5163.8096518660077</v>
      </c>
      <c r="DR260" s="11">
        <v>5179.4921961257378</v>
      </c>
      <c r="DS260" s="11">
        <v>5190.3436477199921</v>
      </c>
      <c r="DT260" s="11">
        <v>5200.6353098811533</v>
      </c>
      <c r="DU260" s="11">
        <v>5211.7878235078642</v>
      </c>
      <c r="DV260" s="11">
        <v>5212.0202669389037</v>
      </c>
      <c r="DW260" s="11">
        <v>5208.092007366371</v>
      </c>
      <c r="DX260" s="11">
        <v>5131.9436081809818</v>
      </c>
      <c r="DY260" s="11">
        <v>5212.5744624603603</v>
      </c>
      <c r="DZ260" s="11">
        <v>5210.2390057447283</v>
      </c>
      <c r="EA260" s="11">
        <v>5235.5225958799983</v>
      </c>
      <c r="EB260" s="11">
        <v>5374.0447684123483</v>
      </c>
      <c r="EC260" s="11">
        <v>5407.4644678593068</v>
      </c>
      <c r="ED260" s="11">
        <v>5594.4038078808762</v>
      </c>
      <c r="EE260" s="11">
        <v>5656.3760483463602</v>
      </c>
      <c r="EF260" s="11">
        <v>5866.9733875530756</v>
      </c>
      <c r="EG260" s="11">
        <v>6030.8330383810753</v>
      </c>
      <c r="EH260" s="11">
        <v>6173.2009960480264</v>
      </c>
      <c r="EI260" s="11">
        <v>6286.8714296171129</v>
      </c>
      <c r="EJ260" s="11">
        <v>6349.1122864813187</v>
      </c>
      <c r="EK260" s="11">
        <v>6392.4964671223734</v>
      </c>
      <c r="EL260" s="11">
        <v>6463.8832264610801</v>
      </c>
      <c r="EM260" s="11">
        <v>6466.3302653731434</v>
      </c>
      <c r="EN260" s="11">
        <v>6543.0850347266996</v>
      </c>
      <c r="EO260" s="11">
        <v>6632.3396994213617</v>
      </c>
      <c r="EP260" s="11">
        <v>6677.96087078251</v>
      </c>
      <c r="EQ260" s="11">
        <v>6818.8394192004444</v>
      </c>
      <c r="ER260" s="11">
        <v>6894.8741742883649</v>
      </c>
      <c r="ES260" s="11">
        <v>7033.2381976277602</v>
      </c>
      <c r="ET260" s="11">
        <v>7098.2773370187078</v>
      </c>
      <c r="EU260" s="11">
        <v>7175.0963357682467</v>
      </c>
      <c r="EV260" s="11">
        <v>7239.2241406370613</v>
      </c>
      <c r="EW260" s="11">
        <v>7311.2069560721311</v>
      </c>
      <c r="EX260" s="11">
        <v>7561.2938502871884</v>
      </c>
      <c r="EY260" s="11">
        <v>7644.8996774455218</v>
      </c>
      <c r="EZ260" s="11">
        <v>7818.0848167371041</v>
      </c>
      <c r="FA260" s="11">
        <v>7985.2654014285881</v>
      </c>
      <c r="FB260" s="11">
        <v>8067.7872582203381</v>
      </c>
      <c r="FC260" s="11">
        <v>8108.8964364416197</v>
      </c>
      <c r="FD260" s="11">
        <v>8162.7787987045485</v>
      </c>
      <c r="FE260" s="11">
        <v>8285.1655952103156</v>
      </c>
      <c r="FF260" s="11">
        <v>8456.7566835402413</v>
      </c>
      <c r="FG260" s="11">
        <v>8481.2248006163663</v>
      </c>
      <c r="FH260" s="11">
        <v>8524.3629525707984</v>
      </c>
      <c r="FI260" s="11">
        <v>8605.2418302923998</v>
      </c>
      <c r="FJ260" s="11">
        <v>8650.5076674787051</v>
      </c>
      <c r="FK260" s="11">
        <v>8668.8341569024542</v>
      </c>
      <c r="FL260" s="11">
        <v>8684.8301886843437</v>
      </c>
      <c r="FM260" s="11">
        <v>8691.9381634245838</v>
      </c>
      <c r="FN260" s="11">
        <v>8726.4650564370404</v>
      </c>
      <c r="FO260" s="11">
        <v>8748.7207674083202</v>
      </c>
      <c r="FP260" s="11">
        <v>8773.9974288660087</v>
      </c>
      <c r="FQ260" s="11">
        <v>8800.2587105199345</v>
      </c>
      <c r="FR260" s="11">
        <v>8812.2077755496139</v>
      </c>
      <c r="FS260" s="11">
        <v>8857.6554703253569</v>
      </c>
      <c r="FT260" s="11">
        <v>8930.0136948166855</v>
      </c>
      <c r="FU260" s="11">
        <v>9032.6708372052053</v>
      </c>
      <c r="FV260" s="11">
        <v>9170.278538056913</v>
      </c>
      <c r="FW260" s="11">
        <v>9212.9336310660037</v>
      </c>
      <c r="FX260" s="11">
        <v>9229.8284509000969</v>
      </c>
      <c r="FY260" s="11">
        <v>9249.2899927099043</v>
      </c>
      <c r="FZ260" s="11">
        <v>9266.2462814470036</v>
      </c>
      <c r="GA260" s="11">
        <v>9293.5570008346003</v>
      </c>
      <c r="GB260" s="11">
        <v>9315.1481766417</v>
      </c>
      <c r="GC260" s="11">
        <v>9346.2994882797666</v>
      </c>
      <c r="GD260" s="11">
        <v>9380.3522285579493</v>
      </c>
      <c r="GE260" s="11">
        <v>9405.1531135248097</v>
      </c>
      <c r="GF260" s="11">
        <v>9425.8123979836382</v>
      </c>
      <c r="GG260" s="11">
        <v>9438.5384700853429</v>
      </c>
      <c r="GH260" s="11">
        <v>9451.2264408333849</v>
      </c>
      <c r="GI260" s="11">
        <v>9454.0508513385375</v>
      </c>
      <c r="GJ260" s="11">
        <v>9462.2025231529678</v>
      </c>
      <c r="GK260" s="11">
        <v>9464.9462291381606</v>
      </c>
      <c r="GL260" s="11">
        <v>9478.2858749935949</v>
      </c>
      <c r="GM260" s="11">
        <v>9461.5726374306487</v>
      </c>
      <c r="GN260" s="11">
        <v>9468.0269246960033</v>
      </c>
      <c r="GO260" s="11">
        <v>9473.1907931453297</v>
      </c>
      <c r="GP260" s="11">
        <v>9479.0176896898283</v>
      </c>
      <c r="GQ260" s="11">
        <v>9529.9537990305635</v>
      </c>
      <c r="GR260" s="11">
        <v>9640.9888820034921</v>
      </c>
      <c r="GS260" s="11">
        <v>9784.5091248527442</v>
      </c>
      <c r="GT260" s="11">
        <v>9846.2349651072254</v>
      </c>
      <c r="GU260" s="11">
        <v>9864.7170598403936</v>
      </c>
      <c r="GV260" s="11">
        <v>9889.7035788662233</v>
      </c>
      <c r="GW260" s="11">
        <v>9916.4880855369538</v>
      </c>
      <c r="GX260" s="11">
        <v>9944.304139817883</v>
      </c>
      <c r="GY260" s="11">
        <v>9964.4718989472967</v>
      </c>
      <c r="GZ260" s="11">
        <v>10109.326643695415</v>
      </c>
      <c r="HA260" s="11">
        <v>10130.323856658284</v>
      </c>
      <c r="HB260" s="11">
        <v>10145.99056317595</v>
      </c>
      <c r="HC260" s="11">
        <v>10162.409255190885</v>
      </c>
      <c r="HD260" s="11">
        <v>10174.569212902172</v>
      </c>
      <c r="HE260" s="11">
        <v>10182.553036824313</v>
      </c>
      <c r="HF260" s="11">
        <v>10168.818409607215</v>
      </c>
      <c r="HG260" s="11">
        <v>10205.766911407871</v>
      </c>
      <c r="HH260" s="11">
        <v>10203.888614053798</v>
      </c>
      <c r="HI260" s="11">
        <v>10224.343645158895</v>
      </c>
      <c r="HJ260" s="11">
        <v>10229.314647624256</v>
      </c>
      <c r="HK260" s="11">
        <v>10215.533512748627</v>
      </c>
      <c r="HL260" s="11">
        <v>10202.74757991964</v>
      </c>
      <c r="HM260" s="11">
        <v>10149.527472798787</v>
      </c>
      <c r="HN260" s="11">
        <v>10077.782640124566</v>
      </c>
      <c r="HO260" s="11">
        <v>10020.605927926703</v>
      </c>
      <c r="HP260" s="11">
        <v>10028.705966304185</v>
      </c>
      <c r="HQ260" s="11">
        <v>10015.994105282076</v>
      </c>
      <c r="HR260" s="11">
        <v>9913.0495267847546</v>
      </c>
      <c r="HS260" s="11">
        <v>9909.1522699502111</v>
      </c>
      <c r="HT260" s="11">
        <v>9911.0340764539342</v>
      </c>
      <c r="HU260" s="11">
        <v>9867.4665020097636</v>
      </c>
      <c r="HV260" s="11">
        <v>9862.4174621973561</v>
      </c>
      <c r="HW260" s="11">
        <v>9862.8271133797061</v>
      </c>
      <c r="HX260" s="11">
        <v>9868.2549494207124</v>
      </c>
      <c r="HY260" s="11">
        <v>9875.3750022909644</v>
      </c>
      <c r="HZ260" s="11">
        <v>9876.0593956207667</v>
      </c>
      <c r="IA260" s="11">
        <v>9970.426421608734</v>
      </c>
      <c r="IB260" s="11">
        <v>10081.613427054845</v>
      </c>
      <c r="IC260" s="11">
        <v>10116.759587758468</v>
      </c>
      <c r="ID260" s="11">
        <v>10152.535238826822</v>
      </c>
      <c r="IE260" s="11">
        <v>10183.817437687756</v>
      </c>
      <c r="IF260" s="11">
        <v>10209.212477451298</v>
      </c>
      <c r="IG260" s="11">
        <v>10315.131657723588</v>
      </c>
      <c r="IH260" s="11">
        <v>10341.933551475362</v>
      </c>
      <c r="II260" s="11">
        <v>10379.410367561144</v>
      </c>
      <c r="IJ260" s="11">
        <v>10412.642715476111</v>
      </c>
      <c r="IK260" s="11">
        <v>10461.73174004364</v>
      </c>
      <c r="IL260" s="11">
        <v>10499.347029050954</v>
      </c>
      <c r="IM260" s="11">
        <v>10540.581600796735</v>
      </c>
      <c r="IN260" s="11">
        <v>10601.80780460505</v>
      </c>
      <c r="IO260" s="11">
        <v>10736.783649550169</v>
      </c>
      <c r="IP260" s="11">
        <v>10768.261640220442</v>
      </c>
      <c r="IQ260" s="11">
        <v>10766.990633820411</v>
      </c>
      <c r="IR260" s="11">
        <v>10815.375369092186</v>
      </c>
      <c r="IS260" s="11">
        <v>10877.58143876459</v>
      </c>
      <c r="IT260" s="11">
        <v>10914.344907258052</v>
      </c>
      <c r="IU260" s="11">
        <v>10935.660136902772</v>
      </c>
      <c r="IV260" s="11">
        <v>10952.102144713739</v>
      </c>
      <c r="IW260" s="11">
        <v>10957.498485016926</v>
      </c>
      <c r="IX260" s="11">
        <v>10967.12845337006</v>
      </c>
      <c r="IY260" s="11">
        <v>10986.683115191598</v>
      </c>
      <c r="IZ260" s="11">
        <v>11025.230030405182</v>
      </c>
      <c r="JA260" s="11">
        <v>11071.928414779253</v>
      </c>
      <c r="JB260" s="11">
        <v>11160.555170957785</v>
      </c>
      <c r="JC260" s="11">
        <v>11268.531336981045</v>
      </c>
      <c r="JD260" s="11">
        <v>11349.836402380875</v>
      </c>
      <c r="JE260" s="11">
        <v>11370.226193422335</v>
      </c>
      <c r="JF260" s="11">
        <v>11385.678866422693</v>
      </c>
      <c r="JG260" s="11">
        <v>11387.711827124995</v>
      </c>
      <c r="JH260" s="11">
        <v>11471.273604285949</v>
      </c>
      <c r="JI260" s="11">
        <v>11519.269230481421</v>
      </c>
      <c r="JJ260" s="11">
        <v>11527.861192549763</v>
      </c>
      <c r="JK260" s="11">
        <v>11493.650800752006</v>
      </c>
      <c r="JL260" s="11">
        <v>11536.930861037594</v>
      </c>
      <c r="JM260" s="11">
        <v>11533.099000518268</v>
      </c>
      <c r="JN260" s="11">
        <v>11477.139671102623</v>
      </c>
      <c r="JO260" s="11">
        <v>11583.666642789016</v>
      </c>
      <c r="JP260" s="11">
        <v>11677.393610124385</v>
      </c>
      <c r="JQ260" s="11">
        <v>11691.609136370278</v>
      </c>
      <c r="JR260" s="11">
        <v>11738.269074398062</v>
      </c>
      <c r="JS260" s="11">
        <v>11776.319248564239</v>
      </c>
      <c r="JT260" s="11">
        <v>11906.033980763756</v>
      </c>
      <c r="JU260" s="11">
        <v>11966.635756531876</v>
      </c>
      <c r="JV260" s="11">
        <v>11941.888862908409</v>
      </c>
      <c r="JW260" s="11">
        <v>11891.016549110804</v>
      </c>
      <c r="JX260" s="11">
        <v>11896.998179464217</v>
      </c>
      <c r="JY260" s="11">
        <v>11893.339941673561</v>
      </c>
      <c r="JZ260" s="11">
        <v>11883.850625372799</v>
      </c>
      <c r="KA260" s="11">
        <v>11877.942133212435</v>
      </c>
      <c r="KB260" s="11">
        <v>11874.230663018145</v>
      </c>
      <c r="KC260" s="11">
        <v>11862.135993123202</v>
      </c>
      <c r="KD260" s="11">
        <v>11847.472381262636</v>
      </c>
      <c r="KE260" s="11">
        <v>11843.517076409787</v>
      </c>
      <c r="KF260" s="11">
        <v>11851.016966605061</v>
      </c>
      <c r="KG260" s="11">
        <v>11850.927213797802</v>
      </c>
      <c r="KH260" s="11">
        <v>11863.735654210566</v>
      </c>
      <c r="KI260" s="11">
        <v>11860.935044274944</v>
      </c>
      <c r="KJ260" s="11">
        <v>11878.711314334394</v>
      </c>
      <c r="KK260" s="11">
        <v>11880.499690625746</v>
      </c>
      <c r="KL260" s="23"/>
      <c r="KM260" s="11">
        <f>SMALL(Tabela2[[#This Row],[1]:[285]],1)</f>
        <v>1.9184653865522705E-13</v>
      </c>
      <c r="KN260" s="11">
        <f>MATCH(Tabela2[[#This Row],[1° menor]],Tabela2[[#This Row],[1]:[285]],0)</f>
        <v>29</v>
      </c>
      <c r="KO26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0.49999998694286057</v>
      </c>
      <c r="KP260" s="11">
        <f>VLOOKUP(Tabela2[[#This Row],[Shape]],shape!A:D,4,0)+VLOOKUP(Tabela2[[#This Row],[Shape]]+1,shape!A:E,5,0)*Tabela2[[#This Row],[% avanc]]</f>
        <v>356.56819539305241</v>
      </c>
      <c r="KQ260" s="15">
        <f>Tabela2[[#This Row],[8686,881807]]/Tabela2[[#Headers],[8686,881807]]</f>
        <v>4.1046741893705198E-2</v>
      </c>
      <c r="KR260" s="11">
        <f>Tabela2[[#This Row],[8686,881807]]-KP259</f>
        <v>290.17908578770965</v>
      </c>
      <c r="KS260" s="11">
        <f>(Tabela2[[#This Row],[hora bus]]-H259)*86400</f>
        <v>38.000000081956387</v>
      </c>
      <c r="KT260" s="11">
        <f>Tabela2[[#This Row],[desloc]]/Tabela2[[#This Row],[seconds]]</f>
        <v>7.6362917147859681</v>
      </c>
      <c r="KU260" s="11">
        <f>Tabela2[[#This Row],[spd m/s]]*3.6</f>
        <v>27.490650173229486</v>
      </c>
      <c r="KV260" s="23"/>
      <c r="KW260" s="22">
        <f t="shared" si="72"/>
        <v>0</v>
      </c>
      <c r="KX260" s="23">
        <f t="shared" si="73"/>
        <v>0</v>
      </c>
      <c r="KY260" s="23">
        <f t="shared" si="74"/>
        <v>0</v>
      </c>
      <c r="KZ260" s="23">
        <f t="shared" si="75"/>
        <v>0</v>
      </c>
      <c r="LA260" s="23">
        <f t="shared" si="76"/>
        <v>0</v>
      </c>
      <c r="LB260" s="23">
        <f t="shared" si="77"/>
        <v>0</v>
      </c>
      <c r="LC260" s="23">
        <f t="shared" si="78"/>
        <v>0</v>
      </c>
      <c r="LD260" s="23">
        <f t="shared" si="79"/>
        <v>0</v>
      </c>
      <c r="LE260" s="23">
        <f t="shared" si="80"/>
        <v>356.56819539305241</v>
      </c>
      <c r="LF260" s="22">
        <f t="shared" si="71"/>
        <v>0</v>
      </c>
      <c r="LG260" s="23">
        <f t="shared" si="81"/>
        <v>0</v>
      </c>
      <c r="LH260" s="23">
        <f t="shared" si="82"/>
        <v>0</v>
      </c>
      <c r="LI260" s="23">
        <f t="shared" si="83"/>
        <v>356.56819539305241</v>
      </c>
      <c r="LJ260" s="23">
        <f t="shared" si="84"/>
        <v>8544.8116110658502</v>
      </c>
      <c r="LK260" s="23">
        <f t="shared" si="85"/>
        <v>0</v>
      </c>
      <c r="LL260" s="23">
        <f t="shared" si="86"/>
        <v>30</v>
      </c>
      <c r="LM260" s="23">
        <f t="shared" si="87"/>
        <v>0</v>
      </c>
      <c r="LN260" s="23">
        <f t="shared" si="88"/>
        <v>0</v>
      </c>
    </row>
    <row r="261" spans="1:326" x14ac:dyDescent="0.25">
      <c r="A261" s="22">
        <v>73</v>
      </c>
      <c r="B261" s="22">
        <v>2</v>
      </c>
      <c r="C261" s="23" t="s">
        <v>1374</v>
      </c>
      <c r="D261" s="22">
        <v>332</v>
      </c>
      <c r="E261" s="24">
        <v>0.90138888888888891</v>
      </c>
      <c r="F261" s="23" t="s">
        <v>812</v>
      </c>
      <c r="G261" s="23" t="b">
        <v>1</v>
      </c>
      <c r="H261" s="25">
        <v>43538.901354166665</v>
      </c>
      <c r="I261" s="26" t="s">
        <v>294</v>
      </c>
      <c r="J261" s="23" t="s">
        <v>295</v>
      </c>
      <c r="K261" s="11">
        <f>IF(AND(Tabela2[[#This Row],[hora bus]]=H260,Tabela2[[#This Row],[lat bus]]=I260,Tabela2[[#This Row],[lon bus]]=J260),1,0)</f>
        <v>0</v>
      </c>
      <c r="L261" s="23"/>
      <c r="M261" s="11">
        <v>170</v>
      </c>
      <c r="N261" s="11">
        <v>945.75463573988168</v>
      </c>
      <c r="O261" s="11">
        <v>941.64142331350058</v>
      </c>
      <c r="P261" s="11">
        <v>935.20402584803173</v>
      </c>
      <c r="Q261" s="11">
        <v>883.45173734509206</v>
      </c>
      <c r="R261" s="11">
        <v>802.40567286006251</v>
      </c>
      <c r="S261" s="11">
        <v>783.17667728509582</v>
      </c>
      <c r="T261" s="11">
        <v>765.83992377885795</v>
      </c>
      <c r="U261" s="11">
        <v>757.19539214451925</v>
      </c>
      <c r="V261" s="11">
        <v>745.28209552016142</v>
      </c>
      <c r="W261" s="11">
        <v>739.19905240360242</v>
      </c>
      <c r="X261" s="11">
        <v>734.390126693654</v>
      </c>
      <c r="Y261" s="11">
        <v>720.48878595782855</v>
      </c>
      <c r="Z261" s="11">
        <v>717.56881836222999</v>
      </c>
      <c r="AA261" s="11">
        <v>706.45963544313918</v>
      </c>
      <c r="AB261" s="11">
        <v>704.43222606883501</v>
      </c>
      <c r="AC261" s="11">
        <v>694.04428569834158</v>
      </c>
      <c r="AD261" s="11">
        <v>674.19965083355146</v>
      </c>
      <c r="AE261" s="11">
        <v>666.70825547630511</v>
      </c>
      <c r="AF261" s="11">
        <v>594.12721314906605</v>
      </c>
      <c r="AG261" s="11">
        <v>554.67155197940122</v>
      </c>
      <c r="AH261" s="11">
        <v>524.03884363801626</v>
      </c>
      <c r="AI261" s="11">
        <v>501.79740098006636</v>
      </c>
      <c r="AJ261" s="11">
        <v>482.29513273114264</v>
      </c>
      <c r="AK261" s="11">
        <v>468.72250623465538</v>
      </c>
      <c r="AL261" s="11">
        <v>444.59288769301105</v>
      </c>
      <c r="AM261" s="11">
        <v>435.07069353522627</v>
      </c>
      <c r="AN261" s="11">
        <v>418.97476636416741</v>
      </c>
      <c r="AO261" s="11">
        <v>399.87907018862307</v>
      </c>
      <c r="AP261" s="11">
        <v>383.10523953043906</v>
      </c>
      <c r="AQ261" s="11">
        <v>377.70065292109052</v>
      </c>
      <c r="AR261" s="11">
        <v>369.80946600192516</v>
      </c>
      <c r="AS261" s="11">
        <v>352.6941526396767</v>
      </c>
      <c r="AT261" s="11">
        <v>347.07326040935516</v>
      </c>
      <c r="AU261" s="11">
        <v>345.14146125595738</v>
      </c>
      <c r="AV261" s="11">
        <v>327.96127132792276</v>
      </c>
      <c r="AW261" s="11">
        <v>309.80715032610334</v>
      </c>
      <c r="AX261" s="11">
        <v>295.76202900963381</v>
      </c>
      <c r="AY261" s="11">
        <v>277.78965102412809</v>
      </c>
      <c r="AZ261" s="11">
        <v>254.15891297819743</v>
      </c>
      <c r="BA261" s="11">
        <v>223.53007185216165</v>
      </c>
      <c r="BB261" s="11">
        <v>172.8761744494648</v>
      </c>
      <c r="BC261" s="11">
        <v>99.946393526534195</v>
      </c>
      <c r="BD261" s="11">
        <v>35.260354246390207</v>
      </c>
      <c r="BE261" s="11">
        <v>13.790282281089693</v>
      </c>
      <c r="BF261" s="11">
        <v>3.4638958368304884E-13</v>
      </c>
      <c r="BG261" s="11">
        <v>13.875552024562996</v>
      </c>
      <c r="BH261" s="11">
        <v>60.42205908570137</v>
      </c>
      <c r="BI261" s="11">
        <v>85.323492602130543</v>
      </c>
      <c r="BJ261" s="11">
        <v>109.29378193027466</v>
      </c>
      <c r="BK261" s="11">
        <v>140.94586668893129</v>
      </c>
      <c r="BL261" s="11">
        <v>224.03799581368131</v>
      </c>
      <c r="BM261" s="11">
        <v>490.70335534693794</v>
      </c>
      <c r="BN261" s="11">
        <v>672.09299051713367</v>
      </c>
      <c r="BO261" s="11">
        <v>726.20211316160623</v>
      </c>
      <c r="BP261" s="11">
        <v>856.42757404743736</v>
      </c>
      <c r="BQ261" s="11">
        <v>881.03498164956454</v>
      </c>
      <c r="BR261" s="11">
        <v>982.09443282500365</v>
      </c>
      <c r="BS261" s="11">
        <v>1084.1838768120494</v>
      </c>
      <c r="BT261" s="11">
        <v>1122.3030919078358</v>
      </c>
      <c r="BU261" s="11">
        <v>1155.9225374782243</v>
      </c>
      <c r="BV261" s="11">
        <v>1242.2323628513218</v>
      </c>
      <c r="BW261" s="11">
        <v>1256.8804267791702</v>
      </c>
      <c r="BX261" s="11">
        <v>1350.6673249927983</v>
      </c>
      <c r="BY261" s="11">
        <v>1378.6360848489171</v>
      </c>
      <c r="BZ261" s="11">
        <v>1467.5040337069599</v>
      </c>
      <c r="CA261" s="11">
        <v>1488.6322752929609</v>
      </c>
      <c r="CB261" s="11">
        <v>1524.1309646439054</v>
      </c>
      <c r="CC261" s="11">
        <v>1574.8781476537583</v>
      </c>
      <c r="CD261" s="11">
        <v>1684.6014819450572</v>
      </c>
      <c r="CE261" s="11">
        <v>1773.0028752803887</v>
      </c>
      <c r="CF261" s="11">
        <v>1863.2763927146636</v>
      </c>
      <c r="CG261" s="11">
        <v>1942.9888232788562</v>
      </c>
      <c r="CH261" s="11">
        <v>2133.5671160320194</v>
      </c>
      <c r="CI261" s="11">
        <v>2207.817683620055</v>
      </c>
      <c r="CJ261" s="11">
        <v>2396.8358254813402</v>
      </c>
      <c r="CK261" s="11">
        <v>2469.7043183852911</v>
      </c>
      <c r="CL261" s="11">
        <v>2558.2493558595465</v>
      </c>
      <c r="CM261" s="11">
        <v>2585.6746420108748</v>
      </c>
      <c r="CN261" s="11">
        <v>2633.2212123070954</v>
      </c>
      <c r="CO261" s="11">
        <v>2690.5580169563682</v>
      </c>
      <c r="CP261" s="11">
        <v>2771.0029477474336</v>
      </c>
      <c r="CQ261" s="11">
        <v>2822.4712301489153</v>
      </c>
      <c r="CR261" s="11">
        <v>3016.9714271189218</v>
      </c>
      <c r="CS261" s="11">
        <v>3193.5915742708276</v>
      </c>
      <c r="CT261" s="11">
        <v>3266.8787907012356</v>
      </c>
      <c r="CU261" s="11">
        <v>3294.4507887442719</v>
      </c>
      <c r="CV261" s="11">
        <v>3335.032998164078</v>
      </c>
      <c r="CW261" s="11">
        <v>3432.2751226681507</v>
      </c>
      <c r="CX261" s="11">
        <v>3559.0527419280252</v>
      </c>
      <c r="CY261" s="11">
        <v>3619.5979925461206</v>
      </c>
      <c r="CZ261" s="11">
        <v>3675.048833723295</v>
      </c>
      <c r="DA261" s="11">
        <v>3723.6510619036367</v>
      </c>
      <c r="DB261" s="11">
        <v>3770.0786129613816</v>
      </c>
      <c r="DC261" s="11">
        <v>3815.8046510091581</v>
      </c>
      <c r="DD261" s="11">
        <v>3903.2467171355411</v>
      </c>
      <c r="DE261" s="11">
        <v>3912.7541312770995</v>
      </c>
      <c r="DF261" s="11">
        <v>3940.1006351298752</v>
      </c>
      <c r="DG261" s="11">
        <v>3946.0569914332459</v>
      </c>
      <c r="DH261" s="11">
        <v>3980.7211439199232</v>
      </c>
      <c r="DI261" s="11">
        <v>4006.4438225507333</v>
      </c>
      <c r="DJ261" s="11">
        <v>4049.5849365582048</v>
      </c>
      <c r="DK261" s="11">
        <v>4108.4529667558454</v>
      </c>
      <c r="DL261" s="11">
        <v>4454.9121095813762</v>
      </c>
      <c r="DM261" s="11">
        <v>4578.867901057276</v>
      </c>
      <c r="DN261" s="11">
        <v>4662.5758405364231</v>
      </c>
      <c r="DO261" s="11">
        <v>4754.4037203200578</v>
      </c>
      <c r="DP261" s="11">
        <v>4787.2577567173485</v>
      </c>
      <c r="DQ261" s="11">
        <v>4870.2486388434418</v>
      </c>
      <c r="DR261" s="11">
        <v>4885.7903043437427</v>
      </c>
      <c r="DS261" s="11">
        <v>4896.5284147826824</v>
      </c>
      <c r="DT261" s="11">
        <v>4907.1164831763426</v>
      </c>
      <c r="DU261" s="11">
        <v>4918.9165261875296</v>
      </c>
      <c r="DV261" s="11">
        <v>4919.8570201153352</v>
      </c>
      <c r="DW261" s="11">
        <v>4916.7453335039063</v>
      </c>
      <c r="DX261" s="11">
        <v>4845.626805527625</v>
      </c>
      <c r="DY261" s="11">
        <v>4931.6668658397348</v>
      </c>
      <c r="DZ261" s="11">
        <v>4931.3449169406313</v>
      </c>
      <c r="EA261" s="11">
        <v>4957.0858658163488</v>
      </c>
      <c r="EB261" s="11">
        <v>5094.8334148607819</v>
      </c>
      <c r="EC261" s="11">
        <v>5128.2838195253216</v>
      </c>
      <c r="ED261" s="11">
        <v>5315.2748710038622</v>
      </c>
      <c r="EE261" s="11">
        <v>5380.2497273235786</v>
      </c>
      <c r="EF261" s="11">
        <v>5595.9965631307705</v>
      </c>
      <c r="EG261" s="11">
        <v>5763.781994425528</v>
      </c>
      <c r="EH261" s="11">
        <v>5909.054246295349</v>
      </c>
      <c r="EI261" s="11">
        <v>6024.3118176049538</v>
      </c>
      <c r="EJ261" s="11">
        <v>6087.1331067705496</v>
      </c>
      <c r="EK261" s="11">
        <v>6132.0870228107378</v>
      </c>
      <c r="EL261" s="11">
        <v>6205.0839467966816</v>
      </c>
      <c r="EM261" s="11">
        <v>6208.8943423474784</v>
      </c>
      <c r="EN261" s="11">
        <v>6287.2766680379355</v>
      </c>
      <c r="EO261" s="11">
        <v>6376.9757055184027</v>
      </c>
      <c r="EP261" s="11">
        <v>6422.3638111398141</v>
      </c>
      <c r="EQ261" s="11">
        <v>6562.8093088432852</v>
      </c>
      <c r="ER261" s="11">
        <v>6638.3781060157407</v>
      </c>
      <c r="ES261" s="11">
        <v>6776.4019844636341</v>
      </c>
      <c r="ET261" s="11">
        <v>6841.3038959821342</v>
      </c>
      <c r="EU261" s="11">
        <v>6917.9439198999125</v>
      </c>
      <c r="EV261" s="11">
        <v>6981.8410425834745</v>
      </c>
      <c r="EW261" s="11">
        <v>7053.3809611180759</v>
      </c>
      <c r="EX261" s="11">
        <v>7303.0362925816225</v>
      </c>
      <c r="EY261" s="11">
        <v>7386.3135864923652</v>
      </c>
      <c r="EZ261" s="11">
        <v>7559.0995367349969</v>
      </c>
      <c r="FA261" s="11">
        <v>7726.2920878899604</v>
      </c>
      <c r="FB261" s="11">
        <v>7809.1165959762639</v>
      </c>
      <c r="FC261" s="11">
        <v>7850.4805873069417</v>
      </c>
      <c r="FD261" s="11">
        <v>7904.855742605363</v>
      </c>
      <c r="FE261" s="11">
        <v>8028.15476839447</v>
      </c>
      <c r="FF261" s="11">
        <v>8200.3726302210489</v>
      </c>
      <c r="FG261" s="11">
        <v>8225.0162738885065</v>
      </c>
      <c r="FH261" s="11">
        <v>8268.6222633394136</v>
      </c>
      <c r="FI261" s="11">
        <v>8349.8062048521715</v>
      </c>
      <c r="FJ261" s="11">
        <v>8394.9064736932851</v>
      </c>
      <c r="FK261" s="11">
        <v>8412.9600994146058</v>
      </c>
      <c r="FL261" s="11">
        <v>8428.659755465369</v>
      </c>
      <c r="FM261" s="11">
        <v>8435.0531196793072</v>
      </c>
      <c r="FN261" s="11">
        <v>8468.7137344107268</v>
      </c>
      <c r="FO261" s="11">
        <v>8490.4080834252673</v>
      </c>
      <c r="FP261" s="11">
        <v>8515.184019928256</v>
      </c>
      <c r="FQ261" s="11">
        <v>8541.0965975329418</v>
      </c>
      <c r="FR261" s="11">
        <v>8552.57828239628</v>
      </c>
      <c r="FS261" s="11">
        <v>8597.4616081025542</v>
      </c>
      <c r="FT261" s="11">
        <v>8669.6180111831382</v>
      </c>
      <c r="FU261" s="11">
        <v>8772.765949522096</v>
      </c>
      <c r="FV261" s="11">
        <v>8911.4416194701062</v>
      </c>
      <c r="FW261" s="11">
        <v>8955.078153555507</v>
      </c>
      <c r="FX261" s="11">
        <v>8972.7540909518375</v>
      </c>
      <c r="FY261" s="11">
        <v>8992.8837084038842</v>
      </c>
      <c r="FZ261" s="11">
        <v>9010.381290278392</v>
      </c>
      <c r="GA261" s="11">
        <v>9038.0745383571302</v>
      </c>
      <c r="GB261" s="11">
        <v>9059.8982378975379</v>
      </c>
      <c r="GC261" s="11">
        <v>9091.1665188423449</v>
      </c>
      <c r="GD261" s="11">
        <v>9125.2321551914883</v>
      </c>
      <c r="GE261" s="11">
        <v>9150.0344725671912</v>
      </c>
      <c r="GF261" s="11">
        <v>9170.6917940257554</v>
      </c>
      <c r="GG261" s="11">
        <v>9183.5420318708711</v>
      </c>
      <c r="GH261" s="11">
        <v>9196.3982263657817</v>
      </c>
      <c r="GI261" s="11">
        <v>9199.4803729265677</v>
      </c>
      <c r="GJ261" s="11">
        <v>9208.1741363433011</v>
      </c>
      <c r="GK261" s="11">
        <v>9211.7050402091645</v>
      </c>
      <c r="GL261" s="11">
        <v>9225.5441283022301</v>
      </c>
      <c r="GM261" s="11">
        <v>9209.4421215546081</v>
      </c>
      <c r="GN261" s="11">
        <v>9216.8640257143925</v>
      </c>
      <c r="GO261" s="11">
        <v>9222.9342722848687</v>
      </c>
      <c r="GP261" s="11">
        <v>9230.3804385648837</v>
      </c>
      <c r="GQ261" s="11">
        <v>9283.8520557276388</v>
      </c>
      <c r="GR261" s="11">
        <v>9397.7816178937337</v>
      </c>
      <c r="GS261" s="11">
        <v>9543.3966821116755</v>
      </c>
      <c r="GT261" s="11">
        <v>9605.9252872005491</v>
      </c>
      <c r="GU261" s="11">
        <v>9624.6935459946326</v>
      </c>
      <c r="GV261" s="11">
        <v>9649.8183078541861</v>
      </c>
      <c r="GW261" s="11">
        <v>9676.6244507173051</v>
      </c>
      <c r="GX261" s="11">
        <v>9704.3533930602225</v>
      </c>
      <c r="GY261" s="11">
        <v>9723.4624064469353</v>
      </c>
      <c r="GZ261" s="11">
        <v>9867.1863174983046</v>
      </c>
      <c r="HA261" s="11">
        <v>9887.957636913532</v>
      </c>
      <c r="HB261" s="11">
        <v>9903.5334297705031</v>
      </c>
      <c r="HC261" s="11">
        <v>9919.922186299942</v>
      </c>
      <c r="HD261" s="11">
        <v>9932.0495447321136</v>
      </c>
      <c r="HE261" s="11">
        <v>9939.9532340764945</v>
      </c>
      <c r="HF261" s="11">
        <v>9928.0431843684673</v>
      </c>
      <c r="HG261" s="11">
        <v>9968.1471408791549</v>
      </c>
      <c r="HH261" s="11">
        <v>9968.8685435594671</v>
      </c>
      <c r="HI261" s="11">
        <v>9991.3278455602886</v>
      </c>
      <c r="HJ261" s="11">
        <v>9997.443606276649</v>
      </c>
      <c r="HK261" s="11">
        <v>9984.8384169492219</v>
      </c>
      <c r="HL261" s="11">
        <v>9973.3534951553556</v>
      </c>
      <c r="HM261" s="11">
        <v>9921.894626836458</v>
      </c>
      <c r="HN261" s="11">
        <v>9852.8696517940734</v>
      </c>
      <c r="HO261" s="11">
        <v>9798.7455955959886</v>
      </c>
      <c r="HP261" s="11">
        <v>9808.6778368006308</v>
      </c>
      <c r="HQ261" s="11">
        <v>9796.6516709807456</v>
      </c>
      <c r="HR261" s="11">
        <v>9696.1423806413695</v>
      </c>
      <c r="HS261" s="11">
        <v>9695.1141678454969</v>
      </c>
      <c r="HT261" s="11">
        <v>9698.018383022456</v>
      </c>
      <c r="HU261" s="11">
        <v>9655.7166672400072</v>
      </c>
      <c r="HV261" s="11">
        <v>9652.3694957382704</v>
      </c>
      <c r="HW261" s="11">
        <v>9654.0665306679257</v>
      </c>
      <c r="HX261" s="11">
        <v>9660.7139714644672</v>
      </c>
      <c r="HY261" s="11">
        <v>9669.2496020778071</v>
      </c>
      <c r="HZ261" s="11">
        <v>9673.0383959500941</v>
      </c>
      <c r="IA261" s="11">
        <v>9771.9443222678619</v>
      </c>
      <c r="IB261" s="11">
        <v>9886.1606214322055</v>
      </c>
      <c r="IC261" s="11">
        <v>9922.8955889025201</v>
      </c>
      <c r="ID261" s="11">
        <v>9960.1921584291431</v>
      </c>
      <c r="IE261" s="11">
        <v>9992.9856776094875</v>
      </c>
      <c r="IF261" s="11">
        <v>10020.900062126771</v>
      </c>
      <c r="IG261" s="11">
        <v>10128.950257359023</v>
      </c>
      <c r="IH261" s="11">
        <v>10156.595936172322</v>
      </c>
      <c r="II261" s="11">
        <v>10194.849108900347</v>
      </c>
      <c r="IJ261" s="11">
        <v>10228.741249605035</v>
      </c>
      <c r="IK261" s="11">
        <v>10278.257783945603</v>
      </c>
      <c r="IL261" s="11">
        <v>10316.143340519464</v>
      </c>
      <c r="IM261" s="11">
        <v>10357.738362029471</v>
      </c>
      <c r="IN261" s="11">
        <v>10419.621696959059</v>
      </c>
      <c r="IO261" s="11">
        <v>10555.247877277654</v>
      </c>
      <c r="IP261" s="11">
        <v>10586.921411735175</v>
      </c>
      <c r="IQ261" s="11">
        <v>10586.045656411994</v>
      </c>
      <c r="IR261" s="11">
        <v>10635.361240606171</v>
      </c>
      <c r="IS261" s="11">
        <v>10698.411454528918</v>
      </c>
      <c r="IT261" s="11">
        <v>10735.626413427677</v>
      </c>
      <c r="IU261" s="11">
        <v>10757.21965933592</v>
      </c>
      <c r="IV261" s="11">
        <v>10773.828567654757</v>
      </c>
      <c r="IW261" s="11">
        <v>10779.331976044532</v>
      </c>
      <c r="IX261" s="11">
        <v>10789.137546169934</v>
      </c>
      <c r="IY261" s="11">
        <v>10809.000572976183</v>
      </c>
      <c r="IZ261" s="11">
        <v>10847.999434092751</v>
      </c>
      <c r="JA261" s="11">
        <v>10895.376854714961</v>
      </c>
      <c r="JB261" s="11">
        <v>10984.783010966095</v>
      </c>
      <c r="JC261" s="11">
        <v>11093.115767931236</v>
      </c>
      <c r="JD261" s="11">
        <v>11174.31274074968</v>
      </c>
      <c r="JE261" s="11">
        <v>11194.466690440153</v>
      </c>
      <c r="JF261" s="11">
        <v>11209.63370010799</v>
      </c>
      <c r="JG261" s="11">
        <v>11210.259130730527</v>
      </c>
      <c r="JH261" s="11">
        <v>11293.990206278928</v>
      </c>
      <c r="JI261" s="11">
        <v>11343.691526511795</v>
      </c>
      <c r="JJ261" s="11">
        <v>11352.632312144633</v>
      </c>
      <c r="JK261" s="11">
        <v>11319.732776589684</v>
      </c>
      <c r="JL261" s="11">
        <v>11364.345099389553</v>
      </c>
      <c r="JM261" s="11">
        <v>11360.918452237076</v>
      </c>
      <c r="JN261" s="11">
        <v>11308.478640876123</v>
      </c>
      <c r="JO261" s="11">
        <v>11420.346563403673</v>
      </c>
      <c r="JP261" s="11">
        <v>11516.764488254643</v>
      </c>
      <c r="JQ261" s="11">
        <v>11532.500914095666</v>
      </c>
      <c r="JR261" s="11">
        <v>11579.081741654378</v>
      </c>
      <c r="JS261" s="11">
        <v>11613.975298609581</v>
      </c>
      <c r="JT261" s="11">
        <v>11740.462173585298</v>
      </c>
      <c r="JU261" s="11">
        <v>11799.925030687693</v>
      </c>
      <c r="JV261" s="11">
        <v>11775.209334451125</v>
      </c>
      <c r="JW261" s="11">
        <v>11723.332484400644</v>
      </c>
      <c r="JX261" s="11">
        <v>11727.888250740845</v>
      </c>
      <c r="JY261" s="11">
        <v>11723.598314302502</v>
      </c>
      <c r="JZ261" s="11">
        <v>11713.540194024525</v>
      </c>
      <c r="KA261" s="11">
        <v>11707.05910687185</v>
      </c>
      <c r="KB261" s="11">
        <v>11702.899488988238</v>
      </c>
      <c r="KC261" s="11">
        <v>11690.276357353227</v>
      </c>
      <c r="KD261" s="11">
        <v>11675.422168119459</v>
      </c>
      <c r="KE261" s="11">
        <v>11671.835595443397</v>
      </c>
      <c r="KF261" s="11">
        <v>11679.70021345016</v>
      </c>
      <c r="KG261" s="11">
        <v>11680.075085216178</v>
      </c>
      <c r="KH261" s="11">
        <v>11693.328946150255</v>
      </c>
      <c r="KI261" s="11">
        <v>11691.050092613243</v>
      </c>
      <c r="KJ261" s="11">
        <v>11709.29937624818</v>
      </c>
      <c r="KK261" s="11">
        <v>11711.253389430467</v>
      </c>
      <c r="KL261" s="23"/>
      <c r="KM261" s="11">
        <f>SMALL(Tabela2[[#This Row],[1]:[285]],1)</f>
        <v>3.4638958368304884E-13</v>
      </c>
      <c r="KN261" s="11">
        <f>MATCH(Tabela2[[#This Row],[1° menor]],Tabela2[[#This Row],[1]:[285]],0)</f>
        <v>45</v>
      </c>
      <c r="KO26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0.49999996981485401</v>
      </c>
      <c r="KP261" s="11">
        <f>VLOOKUP(Tabela2[[#This Row],[Shape]],shape!A:D,4,0)+VLOOKUP(Tabela2[[#This Row],[Shape]]+1,shape!A:E,5,0)*Tabela2[[#This Row],[% avanc]]</f>
        <v>603.08522521107511</v>
      </c>
      <c r="KQ261" s="15">
        <f>Tabela2[[#This Row],[8686,881807]]/Tabela2[[#Headers],[8686,881807]]</f>
        <v>6.9424822233117231E-2</v>
      </c>
      <c r="KR261" s="11">
        <f>Tabela2[[#This Row],[8686,881807]]-KP260</f>
        <v>246.51702981802271</v>
      </c>
      <c r="KS261" s="11">
        <f>(Tabela2[[#This Row],[hora bus]]-H260)*86400</f>
        <v>44.999999832361937</v>
      </c>
      <c r="KT261" s="11">
        <f>Tabela2[[#This Row],[desloc]]/Tabela2[[#This Row],[seconds]]</f>
        <v>5.4781562385860045</v>
      </c>
      <c r="KU261" s="11">
        <f>Tabela2[[#This Row],[spd m/s]]*3.6</f>
        <v>19.721362458909617</v>
      </c>
      <c r="KV261" s="23"/>
      <c r="KW261" s="22">
        <f t="shared" si="72"/>
        <v>0</v>
      </c>
      <c r="KX261" s="23">
        <f t="shared" si="73"/>
        <v>0</v>
      </c>
      <c r="KY261" s="23">
        <f t="shared" si="74"/>
        <v>0</v>
      </c>
      <c r="KZ261" s="23">
        <f t="shared" si="75"/>
        <v>0</v>
      </c>
      <c r="LA261" s="23">
        <f t="shared" si="76"/>
        <v>0</v>
      </c>
      <c r="LB261" s="23">
        <f t="shared" si="77"/>
        <v>0</v>
      </c>
      <c r="LC261" s="23">
        <f t="shared" si="78"/>
        <v>0</v>
      </c>
      <c r="LD261" s="23">
        <f t="shared" si="79"/>
        <v>0</v>
      </c>
      <c r="LE261" s="23">
        <f t="shared" si="80"/>
        <v>603.08522521107511</v>
      </c>
      <c r="LF261" s="22">
        <f t="shared" si="71"/>
        <v>0</v>
      </c>
      <c r="LG261" s="23">
        <f t="shared" si="81"/>
        <v>0</v>
      </c>
      <c r="LH261" s="23">
        <f t="shared" si="82"/>
        <v>0</v>
      </c>
      <c r="LI261" s="23">
        <f t="shared" si="83"/>
        <v>603.08522521107511</v>
      </c>
      <c r="LJ261" s="23">
        <f t="shared" si="84"/>
        <v>8544.8116110658502</v>
      </c>
      <c r="LK261" s="23">
        <f t="shared" si="85"/>
        <v>0</v>
      </c>
      <c r="LL261" s="23">
        <f t="shared" si="86"/>
        <v>29</v>
      </c>
      <c r="LM261" s="23">
        <f t="shared" si="87"/>
        <v>0</v>
      </c>
      <c r="LN261" s="23">
        <f t="shared" si="88"/>
        <v>0</v>
      </c>
    </row>
    <row r="262" spans="1:326" x14ac:dyDescent="0.25">
      <c r="A262" s="22">
        <v>74</v>
      </c>
      <c r="B262" s="22">
        <v>2</v>
      </c>
      <c r="C262" s="23" t="s">
        <v>1375</v>
      </c>
      <c r="D262" s="22">
        <v>332</v>
      </c>
      <c r="E262" s="24">
        <v>0.90138888888888891</v>
      </c>
      <c r="F262" s="23" t="s">
        <v>812</v>
      </c>
      <c r="G262" s="23" t="b">
        <v>1</v>
      </c>
      <c r="H262" s="25">
        <v>43538.901875000003</v>
      </c>
      <c r="I262" s="26" t="s">
        <v>320</v>
      </c>
      <c r="J262" s="23" t="s">
        <v>321</v>
      </c>
      <c r="K262" s="11">
        <f>IF(AND(Tabela2[[#This Row],[hora bus]]=H261,Tabela2[[#This Row],[lat bus]]=I261,Tabela2[[#This Row],[lon bus]]=J261),1,0)</f>
        <v>0</v>
      </c>
      <c r="L262" s="23"/>
      <c r="M262" s="11">
        <v>172</v>
      </c>
      <c r="N262" s="11">
        <v>1457.9642609577693</v>
      </c>
      <c r="O262" s="11">
        <v>1454.4614537427201</v>
      </c>
      <c r="P262" s="11">
        <v>1448.676063919512</v>
      </c>
      <c r="Q262" s="11">
        <v>1398.4254018165132</v>
      </c>
      <c r="R262" s="11">
        <v>1319.1106211289459</v>
      </c>
      <c r="S262" s="11">
        <v>1300.6872182895049</v>
      </c>
      <c r="T262" s="11">
        <v>1283.8416291740041</v>
      </c>
      <c r="U262" s="11">
        <v>1275.6670780037625</v>
      </c>
      <c r="V262" s="11">
        <v>1264.2187062058752</v>
      </c>
      <c r="W262" s="11">
        <v>1258.6014730537793</v>
      </c>
      <c r="X262" s="11">
        <v>1254.1224233991948</v>
      </c>
      <c r="Y262" s="11">
        <v>1240.5045070965689</v>
      </c>
      <c r="Z262" s="11">
        <v>1237.7009145602888</v>
      </c>
      <c r="AA262" s="11">
        <v>1226.3832101818703</v>
      </c>
      <c r="AB262" s="11">
        <v>1224.0485842596884</v>
      </c>
      <c r="AC262" s="11">
        <v>1213.3076041423419</v>
      </c>
      <c r="AD262" s="11">
        <v>1192.9709219841445</v>
      </c>
      <c r="AE262" s="11">
        <v>1185.0763557295547</v>
      </c>
      <c r="AF262" s="11">
        <v>1112.0875093791462</v>
      </c>
      <c r="AG262" s="11">
        <v>1072.1817972538138</v>
      </c>
      <c r="AH262" s="11">
        <v>1040.8896353687078</v>
      </c>
      <c r="AI262" s="11">
        <v>1017.7179060979061</v>
      </c>
      <c r="AJ262" s="11">
        <v>997.25455592202525</v>
      </c>
      <c r="AK262" s="11">
        <v>982.77615987013087</v>
      </c>
      <c r="AL262" s="11">
        <v>957.42676324112927</v>
      </c>
      <c r="AM262" s="11">
        <v>946.79211826647531</v>
      </c>
      <c r="AN262" s="11">
        <v>930.56403356782926</v>
      </c>
      <c r="AO262" s="11">
        <v>912.52644156753581</v>
      </c>
      <c r="AP262" s="11">
        <v>897.68281702903994</v>
      </c>
      <c r="AQ262" s="11">
        <v>893.73265827825469</v>
      </c>
      <c r="AR262" s="11">
        <v>886.7426704711412</v>
      </c>
      <c r="AS262" s="11">
        <v>870.92184801130804</v>
      </c>
      <c r="AT262" s="11">
        <v>866.45368793926161</v>
      </c>
      <c r="AU262" s="11">
        <v>864.97161937251121</v>
      </c>
      <c r="AV262" s="11">
        <v>847.98673483558764</v>
      </c>
      <c r="AW262" s="11">
        <v>829.27623264072326</v>
      </c>
      <c r="AX262" s="11">
        <v>813.44992590010236</v>
      </c>
      <c r="AY262" s="11">
        <v>793.39664656738478</v>
      </c>
      <c r="AZ262" s="11">
        <v>767.64652506069615</v>
      </c>
      <c r="BA262" s="11">
        <v>734.76192775691732</v>
      </c>
      <c r="BB262" s="11">
        <v>682.02010768077514</v>
      </c>
      <c r="BC262" s="11">
        <v>612.65112904152897</v>
      </c>
      <c r="BD262" s="11">
        <v>553.97148766944974</v>
      </c>
      <c r="BE262" s="11">
        <v>533.85234297569684</v>
      </c>
      <c r="BF262" s="11">
        <v>506.2973170269106</v>
      </c>
      <c r="BG262" s="11">
        <v>460.2748742505816</v>
      </c>
      <c r="BH262" s="11">
        <v>436.24157906684917</v>
      </c>
      <c r="BI262" s="11">
        <v>412.83997299553067</v>
      </c>
      <c r="BJ262" s="11">
        <v>380.59233374380347</v>
      </c>
      <c r="BK262" s="11">
        <v>296.50133250556485</v>
      </c>
      <c r="BL262" s="11">
        <v>29.445048046572765</v>
      </c>
      <c r="BM262" s="11">
        <v>5.5067062021407764E-11</v>
      </c>
      <c r="BN262" s="11">
        <v>151.97431751957456</v>
      </c>
      <c r="BO262" s="11">
        <v>206.12903831003655</v>
      </c>
      <c r="BP262" s="11">
        <v>336.40825278908278</v>
      </c>
      <c r="BQ262" s="11">
        <v>361.12962862044964</v>
      </c>
      <c r="BR262" s="11">
        <v>462.47874176430389</v>
      </c>
      <c r="BS262" s="11">
        <v>564.97129697975356</v>
      </c>
      <c r="BT262" s="11">
        <v>603.83201460194698</v>
      </c>
      <c r="BU262" s="11">
        <v>636.86834200667693</v>
      </c>
      <c r="BV262" s="11">
        <v>722.68615330604086</v>
      </c>
      <c r="BW262" s="11">
        <v>739.53729308092704</v>
      </c>
      <c r="BX262" s="11">
        <v>839.48990752415273</v>
      </c>
      <c r="BY262" s="11">
        <v>880.4483120284458</v>
      </c>
      <c r="BZ262" s="11">
        <v>980.33529017573846</v>
      </c>
      <c r="CA262" s="11">
        <v>1005.8918267998805</v>
      </c>
      <c r="CB262" s="11">
        <v>1045.5763832819666</v>
      </c>
      <c r="CC262" s="11">
        <v>1102.4661557753004</v>
      </c>
      <c r="CD262" s="11">
        <v>1218.5043515860018</v>
      </c>
      <c r="CE262" s="11">
        <v>1310.8603426596089</v>
      </c>
      <c r="CF262" s="11">
        <v>1403.7146447851858</v>
      </c>
      <c r="CG262" s="11">
        <v>1486.9609260721891</v>
      </c>
      <c r="CH262" s="11">
        <v>1680.9074536856224</v>
      </c>
      <c r="CI262" s="11">
        <v>1757.9625247797387</v>
      </c>
      <c r="CJ262" s="11">
        <v>1949.4170602559063</v>
      </c>
      <c r="CK262" s="11">
        <v>2023.942444192191</v>
      </c>
      <c r="CL262" s="11">
        <v>2113.7534782781277</v>
      </c>
      <c r="CM262" s="11">
        <v>2141.7017005920388</v>
      </c>
      <c r="CN262" s="11">
        <v>2190.0437155694476</v>
      </c>
      <c r="CO262" s="11">
        <v>2248.6548941025903</v>
      </c>
      <c r="CP262" s="11">
        <v>2330.1526471478273</v>
      </c>
      <c r="CQ262" s="11">
        <v>2382.9165227983804</v>
      </c>
      <c r="CR262" s="11">
        <v>2579.3038494999973</v>
      </c>
      <c r="CS262" s="11">
        <v>2757.3262931465088</v>
      </c>
      <c r="CT262" s="11">
        <v>2831.3289502132197</v>
      </c>
      <c r="CU262" s="11">
        <v>2859.3840564989864</v>
      </c>
      <c r="CV262" s="11">
        <v>2900.6826767939592</v>
      </c>
      <c r="CW262" s="11">
        <v>2998.9333362968068</v>
      </c>
      <c r="CX262" s="11">
        <v>3126.5636156922674</v>
      </c>
      <c r="CY262" s="11">
        <v>3187.7086163096919</v>
      </c>
      <c r="CZ262" s="11">
        <v>3244.0847778597899</v>
      </c>
      <c r="DA262" s="11">
        <v>3293.9753584572622</v>
      </c>
      <c r="DB262" s="11">
        <v>3342.3102258765985</v>
      </c>
      <c r="DC262" s="11">
        <v>3391.2962982748563</v>
      </c>
      <c r="DD262" s="11">
        <v>3481.0462500333329</v>
      </c>
      <c r="DE262" s="11">
        <v>3491.4530475504039</v>
      </c>
      <c r="DF262" s="11">
        <v>3519.8540721340128</v>
      </c>
      <c r="DG262" s="11">
        <v>3527.7452279949821</v>
      </c>
      <c r="DH262" s="11">
        <v>3565.8195740513661</v>
      </c>
      <c r="DI262" s="11">
        <v>3595.5357875961836</v>
      </c>
      <c r="DJ262" s="11">
        <v>3638.5217741788542</v>
      </c>
      <c r="DK262" s="11">
        <v>3687.2630722411191</v>
      </c>
      <c r="DL262" s="11">
        <v>4023.7563979373535</v>
      </c>
      <c r="DM262" s="11">
        <v>4144.5316069066912</v>
      </c>
      <c r="DN262" s="11">
        <v>4226.3211736740504</v>
      </c>
      <c r="DO262" s="11">
        <v>4316.8923522603691</v>
      </c>
      <c r="DP262" s="11">
        <v>4348.3436800098953</v>
      </c>
      <c r="DQ262" s="11">
        <v>4430.2454748413447</v>
      </c>
      <c r="DR262" s="11">
        <v>4445.5829626219511</v>
      </c>
      <c r="DS262" s="11">
        <v>4456.1525931568976</v>
      </c>
      <c r="DT262" s="11">
        <v>4467.0350586322875</v>
      </c>
      <c r="DU262" s="11">
        <v>4479.5448377442453</v>
      </c>
      <c r="DV262" s="11">
        <v>4481.2843022970865</v>
      </c>
      <c r="DW262" s="11">
        <v>4479.1140225854806</v>
      </c>
      <c r="DX262" s="11">
        <v>4413.7693324230831</v>
      </c>
      <c r="DY262" s="11">
        <v>4506.0116792942526</v>
      </c>
      <c r="DZ262" s="11">
        <v>4508.009438095004</v>
      </c>
      <c r="EA262" s="11">
        <v>4534.0180977207829</v>
      </c>
      <c r="EB262" s="11">
        <v>4670.5538018059842</v>
      </c>
      <c r="EC262" s="11">
        <v>4703.6669095186535</v>
      </c>
      <c r="ED262" s="11">
        <v>4890.2773152198379</v>
      </c>
      <c r="EE262" s="11">
        <v>4958.2670300970312</v>
      </c>
      <c r="EF262" s="11">
        <v>5179.3926845986662</v>
      </c>
      <c r="EG262" s="11">
        <v>5351.272267669232</v>
      </c>
      <c r="EH262" s="11">
        <v>5499.547855442288</v>
      </c>
      <c r="EI262" s="11">
        <v>5616.401519936253</v>
      </c>
      <c r="EJ262" s="11">
        <v>5679.7309433654464</v>
      </c>
      <c r="EK262" s="11">
        <v>5726.3457376212818</v>
      </c>
      <c r="EL262" s="11">
        <v>5801.1160376323687</v>
      </c>
      <c r="EM262" s="11">
        <v>5806.4030867724532</v>
      </c>
      <c r="EN262" s="11">
        <v>5886.4641119147118</v>
      </c>
      <c r="EO262" s="11">
        <v>5976.4998518180373</v>
      </c>
      <c r="EP262" s="11">
        <v>6021.3745901609964</v>
      </c>
      <c r="EQ262" s="11">
        <v>6161.0415595497107</v>
      </c>
      <c r="ER262" s="11">
        <v>6235.8116819742982</v>
      </c>
      <c r="ES262" s="11">
        <v>6373.2022558028284</v>
      </c>
      <c r="ET262" s="11">
        <v>6437.7841484001774</v>
      </c>
      <c r="EU262" s="11">
        <v>6514.060690062186</v>
      </c>
      <c r="EV262" s="11">
        <v>6577.5441789482684</v>
      </c>
      <c r="EW262" s="11">
        <v>6648.2424142054961</v>
      </c>
      <c r="EX262" s="11">
        <v>6897.066142945976</v>
      </c>
      <c r="EY262" s="11">
        <v>6979.7253617802544</v>
      </c>
      <c r="EZ262" s="11">
        <v>7151.7459330596084</v>
      </c>
      <c r="FA262" s="11">
        <v>7318.7322268250236</v>
      </c>
      <c r="FB262" s="11">
        <v>7401.7948603241402</v>
      </c>
      <c r="FC262" s="11">
        <v>7443.3677041638484</v>
      </c>
      <c r="FD262" s="11">
        <v>7498.1554523879286</v>
      </c>
      <c r="FE262" s="11">
        <v>7622.2530358798458</v>
      </c>
      <c r="FF262" s="11">
        <v>7795.0274204665729</v>
      </c>
      <c r="FG262" s="11">
        <v>7819.8166951923904</v>
      </c>
      <c r="FH262" s="11">
        <v>7863.8581732958928</v>
      </c>
      <c r="FI262" s="11">
        <v>7945.292815328844</v>
      </c>
      <c r="FJ262" s="11">
        <v>7990.1568472158733</v>
      </c>
      <c r="FK262" s="11">
        <v>8007.8754631556885</v>
      </c>
      <c r="FL262" s="11">
        <v>8023.218059110076</v>
      </c>
      <c r="FM262" s="11">
        <v>8028.7716878393785</v>
      </c>
      <c r="FN262" s="11">
        <v>8061.4158768028137</v>
      </c>
      <c r="FO262" s="11">
        <v>8082.4436607441257</v>
      </c>
      <c r="FP262" s="11">
        <v>8106.6195860891758</v>
      </c>
      <c r="FQ262" s="11">
        <v>8132.1120806044019</v>
      </c>
      <c r="FR262" s="11">
        <v>8143.0282573116365</v>
      </c>
      <c r="FS262" s="11">
        <v>8187.1978045172846</v>
      </c>
      <c r="FT262" s="11">
        <v>8259.0092019552612</v>
      </c>
      <c r="FU262" s="11">
        <v>8362.5457142420782</v>
      </c>
      <c r="FV262" s="11">
        <v>8502.3002177438884</v>
      </c>
      <c r="FW262" s="11">
        <v>8547.0010386954236</v>
      </c>
      <c r="FX262" s="11">
        <v>8565.5332794430087</v>
      </c>
      <c r="FY262" s="11">
        <v>8586.3935002615071</v>
      </c>
      <c r="FZ262" s="11">
        <v>8604.4740269753438</v>
      </c>
      <c r="GA262" s="11">
        <v>8632.5679884662059</v>
      </c>
      <c r="GB262" s="11">
        <v>8654.6203470111996</v>
      </c>
      <c r="GC262" s="11">
        <v>8685.9792555791464</v>
      </c>
      <c r="GD262" s="11">
        <v>8720.0222583510931</v>
      </c>
      <c r="GE262" s="11">
        <v>8744.7976685189733</v>
      </c>
      <c r="GF262" s="11">
        <v>8765.431256613947</v>
      </c>
      <c r="GG262" s="11">
        <v>8778.4051660596488</v>
      </c>
      <c r="GH262" s="11">
        <v>8791.4399900763892</v>
      </c>
      <c r="GI262" s="11">
        <v>8794.801611595698</v>
      </c>
      <c r="GJ262" s="11">
        <v>8804.0927990747859</v>
      </c>
      <c r="GK262" s="11">
        <v>8808.5046620216453</v>
      </c>
      <c r="GL262" s="11">
        <v>8822.9062139523612</v>
      </c>
      <c r="GM262" s="11">
        <v>8807.4955647601455</v>
      </c>
      <c r="GN262" s="11">
        <v>8816.0088257789721</v>
      </c>
      <c r="GO262" s="11">
        <v>8823.0927670731853</v>
      </c>
      <c r="GP262" s="11">
        <v>8832.3345700888567</v>
      </c>
      <c r="GQ262" s="11">
        <v>8888.5843897818886</v>
      </c>
      <c r="GR262" s="11">
        <v>9005.6529372135719</v>
      </c>
      <c r="GS262" s="11">
        <v>9153.5348488851487</v>
      </c>
      <c r="GT262" s="11">
        <v>9216.9331352172157</v>
      </c>
      <c r="GU262" s="11">
        <v>9236.0021295788647</v>
      </c>
      <c r="GV262" s="11">
        <v>9261.2527133066997</v>
      </c>
      <c r="GW262" s="11">
        <v>9288.0494838581126</v>
      </c>
      <c r="GX262" s="11">
        <v>9315.6452929236984</v>
      </c>
      <c r="GY262" s="11">
        <v>9333.4467558545402</v>
      </c>
      <c r="GZ262" s="11">
        <v>9475.7856115475388</v>
      </c>
      <c r="HA262" s="11">
        <v>9496.2789528423018</v>
      </c>
      <c r="HB262" s="11">
        <v>9511.7328175453331</v>
      </c>
      <c r="HC262" s="11">
        <v>9528.0708969930347</v>
      </c>
      <c r="HD262" s="11">
        <v>9540.1494547342281</v>
      </c>
      <c r="HE262" s="11">
        <v>9547.9368747647331</v>
      </c>
      <c r="HF262" s="11">
        <v>9538.0686286589698</v>
      </c>
      <c r="HG262" s="11">
        <v>9581.7543954569464</v>
      </c>
      <c r="HH262" s="11">
        <v>9585.4511492225138</v>
      </c>
      <c r="HI262" s="11">
        <v>9610.2105718677431</v>
      </c>
      <c r="HJ262" s="11">
        <v>9617.6433497964736</v>
      </c>
      <c r="HK262" s="11">
        <v>9606.3992410943683</v>
      </c>
      <c r="HL262" s="11">
        <v>9596.4314890338283</v>
      </c>
      <c r="HM262" s="11">
        <v>9547.0463549658507</v>
      </c>
      <c r="HN262" s="11">
        <v>9481.2416999063244</v>
      </c>
      <c r="HO262" s="11">
        <v>9430.7434828543956</v>
      </c>
      <c r="HP262" s="11">
        <v>9442.8528438619232</v>
      </c>
      <c r="HQ262" s="11">
        <v>9431.6422691643784</v>
      </c>
      <c r="HR262" s="11">
        <v>9334.039161758481</v>
      </c>
      <c r="HS262" s="11">
        <v>9336.4375359322439</v>
      </c>
      <c r="HT262" s="11">
        <v>9340.5645977632685</v>
      </c>
      <c r="HU262" s="11">
        <v>9299.7765191003618</v>
      </c>
      <c r="HV262" s="11">
        <v>9298.4570109879587</v>
      </c>
      <c r="HW262" s="11">
        <v>9301.6724893035644</v>
      </c>
      <c r="HX262" s="11">
        <v>9309.7485160029864</v>
      </c>
      <c r="HY262" s="11">
        <v>9319.9324493087242</v>
      </c>
      <c r="HZ262" s="11">
        <v>9327.3044512933193</v>
      </c>
      <c r="IA262" s="11">
        <v>9431.4503483820208</v>
      </c>
      <c r="IB262" s="11">
        <v>9549.1700729519926</v>
      </c>
      <c r="IC262" s="11">
        <v>9587.7418133212122</v>
      </c>
      <c r="ID262" s="11">
        <v>9626.7991569561673</v>
      </c>
      <c r="IE262" s="11">
        <v>9661.3409248818516</v>
      </c>
      <c r="IF262" s="11">
        <v>9692.1680233426268</v>
      </c>
      <c r="IG262" s="11">
        <v>9802.6782286423968</v>
      </c>
      <c r="IH262" s="11">
        <v>9831.2859082580071</v>
      </c>
      <c r="II262" s="11">
        <v>9870.4165753515899</v>
      </c>
      <c r="IJ262" s="11">
        <v>9905.0387816985076</v>
      </c>
      <c r="IK262" s="11">
        <v>9955.0035563225429</v>
      </c>
      <c r="IL262" s="11">
        <v>9993.1541572480983</v>
      </c>
      <c r="IM262" s="11">
        <v>10035.10489800144</v>
      </c>
      <c r="IN262" s="11">
        <v>10097.632982089261</v>
      </c>
      <c r="IO262" s="11">
        <v>10233.919695514762</v>
      </c>
      <c r="IP262" s="11">
        <v>10265.804747931774</v>
      </c>
      <c r="IQ262" s="11">
        <v>10265.365920051407</v>
      </c>
      <c r="IR262" s="11">
        <v>10315.719166920911</v>
      </c>
      <c r="IS262" s="11">
        <v>10379.714176810146</v>
      </c>
      <c r="IT262" s="11">
        <v>10417.430911184651</v>
      </c>
      <c r="IU262" s="11">
        <v>10439.331820396865</v>
      </c>
      <c r="IV262" s="11">
        <v>10456.126083068724</v>
      </c>
      <c r="IW262" s="11">
        <v>10461.74727830783</v>
      </c>
      <c r="IX262" s="11">
        <v>10471.742873802958</v>
      </c>
      <c r="IY262" s="11">
        <v>10491.935261893104</v>
      </c>
      <c r="IZ262" s="11">
        <v>10531.417138610728</v>
      </c>
      <c r="JA262" s="11">
        <v>10579.517555082801</v>
      </c>
      <c r="JB262" s="11">
        <v>10669.728760147642</v>
      </c>
      <c r="JC262" s="11">
        <v>10778.365183999518</v>
      </c>
      <c r="JD262" s="11">
        <v>10859.365761212488</v>
      </c>
      <c r="JE262" s="11">
        <v>10879.213115520351</v>
      </c>
      <c r="JF262" s="11">
        <v>10894.018834701601</v>
      </c>
      <c r="JG262" s="11">
        <v>10892.882413562209</v>
      </c>
      <c r="JH262" s="11">
        <v>10976.73589195205</v>
      </c>
      <c r="JI262" s="11">
        <v>11028.466150553553</v>
      </c>
      <c r="JJ262" s="11">
        <v>11037.823432129431</v>
      </c>
      <c r="JK262" s="11">
        <v>11006.490388641652</v>
      </c>
      <c r="JL262" s="11">
        <v>11052.694156338701</v>
      </c>
      <c r="JM262" s="11">
        <v>11049.748486649873</v>
      </c>
      <c r="JN262" s="11">
        <v>11001.486492514961</v>
      </c>
      <c r="JO262" s="11">
        <v>11119.70112329127</v>
      </c>
      <c r="JP262" s="11">
        <v>11219.319471623763</v>
      </c>
      <c r="JQ262" s="11">
        <v>11236.853308851525</v>
      </c>
      <c r="JR262" s="11">
        <v>11283.274451717351</v>
      </c>
      <c r="JS262" s="11">
        <v>11314.25061686868</v>
      </c>
      <c r="JT262" s="11">
        <v>11436.728294271625</v>
      </c>
      <c r="JU262" s="11">
        <v>11494.791833195646</v>
      </c>
      <c r="JV262" s="11">
        <v>11470.147037818051</v>
      </c>
      <c r="JW262" s="11">
        <v>11417.092900091771</v>
      </c>
      <c r="JX262" s="11">
        <v>11419.955889337845</v>
      </c>
      <c r="JY262" s="11">
        <v>11414.916517515665</v>
      </c>
      <c r="JZ262" s="11">
        <v>11404.184085699344</v>
      </c>
      <c r="KA262" s="11">
        <v>11397.024838168709</v>
      </c>
      <c r="KB262" s="11">
        <v>11392.334845974528</v>
      </c>
      <c r="KC262" s="11">
        <v>11379.08585001563</v>
      </c>
      <c r="KD262" s="11">
        <v>11364.020924560953</v>
      </c>
      <c r="KE262" s="11">
        <v>11360.886151930903</v>
      </c>
      <c r="KF262" s="11">
        <v>11369.182626819995</v>
      </c>
      <c r="KG262" s="11">
        <v>11370.107828013817</v>
      </c>
      <c r="KH262" s="11">
        <v>11383.889425415933</v>
      </c>
      <c r="KI262" s="11">
        <v>11382.228939634528</v>
      </c>
      <c r="KJ262" s="11">
        <v>11401.038840242167</v>
      </c>
      <c r="KK262" s="11">
        <v>11403.18926427145</v>
      </c>
      <c r="KL262" s="23"/>
      <c r="KM262" s="11">
        <f>SMALL(Tabela2[[#This Row],[1]:[285]],1)</f>
        <v>5.5067062021407764E-11</v>
      </c>
      <c r="KN262" s="11">
        <f>MATCH(Tabela2[[#This Row],[1° menor]],Tabela2[[#This Row],[1]:[285]],0)</f>
        <v>52</v>
      </c>
      <c r="KO26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0.16231997319439737</v>
      </c>
      <c r="KP262" s="11">
        <f>VLOOKUP(Tabela2[[#This Row],[Shape]],shape!A:D,4,0)+VLOOKUP(Tabela2[[#This Row],[Shape]]+1,shape!A:E,5,0)*Tabela2[[#This Row],[% avanc]]</f>
        <v>864.52224506206994</v>
      </c>
      <c r="KQ262" s="15">
        <f>Tabela2[[#This Row],[8686,881807]]/Tabela2[[#Headers],[8686,881807]]</f>
        <v>9.9520433714825829E-2</v>
      </c>
      <c r="KR262" s="11">
        <f>Tabela2[[#This Row],[8686,881807]]-KP261</f>
        <v>261.43701985099483</v>
      </c>
      <c r="KS262" s="11">
        <f>(Tabela2[[#This Row],[hora bus]]-H261)*86400</f>
        <v>45.000000461004674</v>
      </c>
      <c r="KT262" s="11">
        <f>Tabela2[[#This Row],[desloc]]/Tabela2[[#This Row],[seconds]]</f>
        <v>5.8097114927264597</v>
      </c>
      <c r="KU262" s="11">
        <f>Tabela2[[#This Row],[spd m/s]]*3.6</f>
        <v>20.914961373815256</v>
      </c>
      <c r="KV262" s="23"/>
      <c r="KW262" s="22">
        <f t="shared" si="72"/>
        <v>0</v>
      </c>
      <c r="KX262" s="23">
        <f t="shared" si="73"/>
        <v>0</v>
      </c>
      <c r="KY262" s="23">
        <f t="shared" si="74"/>
        <v>0</v>
      </c>
      <c r="KZ262" s="23">
        <f t="shared" si="75"/>
        <v>0</v>
      </c>
      <c r="LA262" s="23">
        <f t="shared" si="76"/>
        <v>0</v>
      </c>
      <c r="LB262" s="23">
        <f t="shared" si="77"/>
        <v>0</v>
      </c>
      <c r="LC262" s="23">
        <f t="shared" si="78"/>
        <v>0</v>
      </c>
      <c r="LD262" s="23">
        <f t="shared" si="79"/>
        <v>0</v>
      </c>
      <c r="LE262" s="23">
        <f t="shared" si="80"/>
        <v>864.52224506206994</v>
      </c>
      <c r="LF262" s="22">
        <f t="shared" ref="LF262:LF325" si="89">IF(AND(LE262&lt;LE263,LE262&lt;=2000,LE262&lt;=LE261,LE262&lt;=LE260,LE262&lt;=LE259,LE262&lt;=LE258,LJ263&gt;1200,LE263-LE262&lt;2000,LC264&lt;5),1,IF(AND(KW262=1,LE262&lt;LE263,LE262&lt;=2000,LJ263&gt;1200),1,0))</f>
        <v>0</v>
      </c>
      <c r="LG262" s="23">
        <f t="shared" si="81"/>
        <v>0</v>
      </c>
      <c r="LH262" s="23">
        <f t="shared" si="82"/>
        <v>0</v>
      </c>
      <c r="LI262" s="23">
        <f t="shared" si="83"/>
        <v>864.52224506206994</v>
      </c>
      <c r="LJ262" s="23">
        <f t="shared" si="84"/>
        <v>8544.8116110658502</v>
      </c>
      <c r="LK262" s="23">
        <f t="shared" si="85"/>
        <v>0</v>
      </c>
      <c r="LL262" s="23">
        <f t="shared" si="86"/>
        <v>28</v>
      </c>
      <c r="LM262" s="23">
        <f t="shared" si="87"/>
        <v>0</v>
      </c>
      <c r="LN262" s="23">
        <f t="shared" si="88"/>
        <v>0</v>
      </c>
    </row>
    <row r="263" spans="1:326" x14ac:dyDescent="0.25">
      <c r="A263" s="22">
        <v>76</v>
      </c>
      <c r="B263" s="22">
        <v>2</v>
      </c>
      <c r="C263" s="23" t="s">
        <v>1377</v>
      </c>
      <c r="D263" s="22">
        <v>332</v>
      </c>
      <c r="E263" s="24">
        <v>0.90208333333333335</v>
      </c>
      <c r="F263" s="23" t="s">
        <v>812</v>
      </c>
      <c r="G263" s="23" t="b">
        <v>1</v>
      </c>
      <c r="H263" s="25">
        <v>43538.902488425927</v>
      </c>
      <c r="I263" s="26" t="s">
        <v>368</v>
      </c>
      <c r="J263" s="23" t="s">
        <v>369</v>
      </c>
      <c r="K263" s="11">
        <f>IF(AND(Tabela2[[#This Row],[hora bus]]=H262,Tabela2[[#This Row],[lat bus]]=I262,Tabela2[[#This Row],[lon bus]]=J262),1,0)</f>
        <v>0</v>
      </c>
      <c r="L263" s="23"/>
      <c r="M263" s="11">
        <v>174</v>
      </c>
      <c r="N263" s="11">
        <v>1945.1938140102664</v>
      </c>
      <c r="O263" s="11">
        <v>1941.8525460549124</v>
      </c>
      <c r="P263" s="11">
        <v>1936.2323991437277</v>
      </c>
      <c r="Q263" s="11">
        <v>1886.3214998457486</v>
      </c>
      <c r="R263" s="11">
        <v>1807.3526667891329</v>
      </c>
      <c r="S263" s="11">
        <v>1789.0479632988349</v>
      </c>
      <c r="T263" s="11">
        <v>1772.2417558483626</v>
      </c>
      <c r="U263" s="11">
        <v>1764.0873033259725</v>
      </c>
      <c r="V263" s="11">
        <v>1752.6257279167096</v>
      </c>
      <c r="W263" s="11">
        <v>1746.9577469155852</v>
      </c>
      <c r="X263" s="11">
        <v>1742.3917963067172</v>
      </c>
      <c r="Y263" s="11">
        <v>1728.5494242970021</v>
      </c>
      <c r="Z263" s="11">
        <v>1725.3929698614941</v>
      </c>
      <c r="AA263" s="11">
        <v>1713.6292423638297</v>
      </c>
      <c r="AB263" s="11">
        <v>1710.8968401206027</v>
      </c>
      <c r="AC263" s="11">
        <v>1699.8231741788538</v>
      </c>
      <c r="AD263" s="11">
        <v>1679.0879610137201</v>
      </c>
      <c r="AE263" s="11">
        <v>1670.9008058554248</v>
      </c>
      <c r="AF263" s="11">
        <v>1597.6995792301375</v>
      </c>
      <c r="AG263" s="11">
        <v>1557.6088652423634</v>
      </c>
      <c r="AH263" s="11">
        <v>1526.0153927597037</v>
      </c>
      <c r="AI263" s="11">
        <v>1502.4101490229546</v>
      </c>
      <c r="AJ263" s="11">
        <v>1481.5340019073901</v>
      </c>
      <c r="AK263" s="11">
        <v>1466.6895363240051</v>
      </c>
      <c r="AL263" s="11">
        <v>1440.885306166914</v>
      </c>
      <c r="AM263" s="11">
        <v>1429.8619664942653</v>
      </c>
      <c r="AN263" s="11">
        <v>1413.6660257990472</v>
      </c>
      <c r="AO263" s="11">
        <v>1396.1724663415048</v>
      </c>
      <c r="AP263" s="11">
        <v>1382.2298461077264</v>
      </c>
      <c r="AQ263" s="11">
        <v>1378.9595215787438</v>
      </c>
      <c r="AR263" s="11">
        <v>1372.4066634313722</v>
      </c>
      <c r="AS263" s="11">
        <v>1357.2660238559329</v>
      </c>
      <c r="AT263" s="11">
        <v>1353.4738657563414</v>
      </c>
      <c r="AU263" s="11">
        <v>1352.3261609227975</v>
      </c>
      <c r="AV263" s="11">
        <v>1335.7322365645275</v>
      </c>
      <c r="AW263" s="11">
        <v>1317.4835792176427</v>
      </c>
      <c r="AX263" s="11">
        <v>1301.843445718217</v>
      </c>
      <c r="AY263" s="11">
        <v>1281.7595937239912</v>
      </c>
      <c r="AZ263" s="11">
        <v>1255.9023815545236</v>
      </c>
      <c r="BA263" s="11">
        <v>1222.9044740056706</v>
      </c>
      <c r="BB263" s="11">
        <v>1170.1245958991638</v>
      </c>
      <c r="BC263" s="11">
        <v>1100.8978012130594</v>
      </c>
      <c r="BD263" s="11">
        <v>1042.1169571684054</v>
      </c>
      <c r="BE263" s="11">
        <v>1021.7550805307102</v>
      </c>
      <c r="BF263" s="11">
        <v>994.26425169884146</v>
      </c>
      <c r="BG263" s="11">
        <v>948.42034741046916</v>
      </c>
      <c r="BH263" s="11">
        <v>924.55398089931089</v>
      </c>
      <c r="BI263" s="11">
        <v>901.22711992481698</v>
      </c>
      <c r="BJ263" s="11">
        <v>869.00422163386565</v>
      </c>
      <c r="BK263" s="11">
        <v>784.91731179721319</v>
      </c>
      <c r="BL263" s="11">
        <v>517.85406094886253</v>
      </c>
      <c r="BM263" s="11">
        <v>336.50091596284375</v>
      </c>
      <c r="BN263" s="11">
        <v>282.43880897153025</v>
      </c>
      <c r="BO263" s="11">
        <v>152.24366415360316</v>
      </c>
      <c r="BP263" s="11">
        <v>127.49325058887702</v>
      </c>
      <c r="BQ263" s="11">
        <v>25.828270986312035</v>
      </c>
      <c r="BR263" s="11">
        <v>3.701927653310122E-12</v>
      </c>
      <c r="BS263" s="11">
        <v>77.334354468187072</v>
      </c>
      <c r="BT263" s="11">
        <v>117.96205284465614</v>
      </c>
      <c r="BU263" s="11">
        <v>151.50993005267338</v>
      </c>
      <c r="BV263" s="11">
        <v>241.86180459020696</v>
      </c>
      <c r="BW263" s="11">
        <v>260.56005154999707</v>
      </c>
      <c r="BX263" s="11">
        <v>366.91223519610236</v>
      </c>
      <c r="BY263" s="11">
        <v>434.55257334681619</v>
      </c>
      <c r="BZ263" s="11">
        <v>556.07273771431574</v>
      </c>
      <c r="CA263" s="11">
        <v>588.67190240347361</v>
      </c>
      <c r="CB263" s="11">
        <v>633.09372202177849</v>
      </c>
      <c r="CC263" s="11">
        <v>695.69598360153816</v>
      </c>
      <c r="CD263" s="11">
        <v>816.66017588228908</v>
      </c>
      <c r="CE263" s="11">
        <v>910.78769343932254</v>
      </c>
      <c r="CF263" s="11">
        <v>1003.6768890807215</v>
      </c>
      <c r="CG263" s="11">
        <v>1087.0015296339884</v>
      </c>
      <c r="CH263" s="11">
        <v>1281.2629643192504</v>
      </c>
      <c r="CI263" s="11">
        <v>1358.5767233811343</v>
      </c>
      <c r="CJ263" s="11">
        <v>1550.0344696075751</v>
      </c>
      <c r="CK263" s="11">
        <v>1624.970613574535</v>
      </c>
      <c r="CL263" s="11">
        <v>1715.2271190413014</v>
      </c>
      <c r="CM263" s="11">
        <v>1743.1175976151881</v>
      </c>
      <c r="CN263" s="11">
        <v>1791.4874106514235</v>
      </c>
      <c r="CO263" s="11">
        <v>1850.4848272319773</v>
      </c>
      <c r="CP263" s="11">
        <v>1932.1870632561368</v>
      </c>
      <c r="CQ263" s="11">
        <v>1984.7069286920791</v>
      </c>
      <c r="CR263" s="11">
        <v>2180.8608781159137</v>
      </c>
      <c r="CS263" s="11">
        <v>2359.0252576796847</v>
      </c>
      <c r="CT263" s="11">
        <v>2433.2937947396326</v>
      </c>
      <c r="CU263" s="11">
        <v>2461.5368309089918</v>
      </c>
      <c r="CV263" s="11">
        <v>2502.9455782702862</v>
      </c>
      <c r="CW263" s="11">
        <v>2601.254372260707</v>
      </c>
      <c r="CX263" s="11">
        <v>2728.9840350293589</v>
      </c>
      <c r="CY263" s="11">
        <v>2790.2905949206661</v>
      </c>
      <c r="CZ263" s="11">
        <v>2847.2485399838865</v>
      </c>
      <c r="DA263" s="11">
        <v>2898.1558018386518</v>
      </c>
      <c r="DB263" s="11">
        <v>2948.1861939289111</v>
      </c>
      <c r="DC263" s="11">
        <v>3000.2167975580642</v>
      </c>
      <c r="DD263" s="11">
        <v>3092.1201972246713</v>
      </c>
      <c r="DE263" s="11">
        <v>3103.3549304154826</v>
      </c>
      <c r="DF263" s="11">
        <v>3132.7488840728838</v>
      </c>
      <c r="DG263" s="11">
        <v>3142.5274794395241</v>
      </c>
      <c r="DH263" s="11">
        <v>3184.023896306473</v>
      </c>
      <c r="DI263" s="11">
        <v>3217.7920354619678</v>
      </c>
      <c r="DJ263" s="11">
        <v>3260.1736166876722</v>
      </c>
      <c r="DK263" s="11">
        <v>3296.8472718365233</v>
      </c>
      <c r="DL263" s="11">
        <v>3621.4913386916501</v>
      </c>
      <c r="DM263" s="11">
        <v>3738.4510207512399</v>
      </c>
      <c r="DN263" s="11">
        <v>3817.8605295393099</v>
      </c>
      <c r="DO263" s="11">
        <v>3906.8628303687451</v>
      </c>
      <c r="DP263" s="11">
        <v>3936.6377245600388</v>
      </c>
      <c r="DQ263" s="11">
        <v>4017.2292944918463</v>
      </c>
      <c r="DR263" s="11">
        <v>4032.3075526956477</v>
      </c>
      <c r="DS263" s="11">
        <v>4042.6596263919951</v>
      </c>
      <c r="DT263" s="11">
        <v>4053.7966399304555</v>
      </c>
      <c r="DU263" s="11">
        <v>4067.0051879911512</v>
      </c>
      <c r="DV263" s="11">
        <v>4069.5566760916004</v>
      </c>
      <c r="DW263" s="11">
        <v>4068.364528540219</v>
      </c>
      <c r="DX263" s="11">
        <v>4008.9366259895019</v>
      </c>
      <c r="DY263" s="11">
        <v>4107.5133025527348</v>
      </c>
      <c r="DZ263" s="11">
        <v>4111.8681932566624</v>
      </c>
      <c r="EA263" s="11">
        <v>4137.8534766728562</v>
      </c>
      <c r="EB263" s="11">
        <v>4272.7963245522542</v>
      </c>
      <c r="EC263" s="11">
        <v>4305.1498096940759</v>
      </c>
      <c r="ED263" s="11">
        <v>4490.8836577087441</v>
      </c>
      <c r="EE263" s="11">
        <v>4561.4251294426322</v>
      </c>
      <c r="EF263" s="11">
        <v>4787.3501723860199</v>
      </c>
      <c r="EG263" s="11">
        <v>4962.8455324775432</v>
      </c>
      <c r="EH263" s="11">
        <v>5113.7287969193467</v>
      </c>
      <c r="EI263" s="11">
        <v>5231.9088199188409</v>
      </c>
      <c r="EJ263" s="11">
        <v>5295.5658490854594</v>
      </c>
      <c r="EK263" s="11">
        <v>5343.6565802292262</v>
      </c>
      <c r="EL263" s="11">
        <v>5420.084493481183</v>
      </c>
      <c r="EM263" s="11">
        <v>5426.7183605828832</v>
      </c>
      <c r="EN263" s="11">
        <v>5508.2124241209704</v>
      </c>
      <c r="EO263" s="11">
        <v>5598.3881851789274</v>
      </c>
      <c r="EP263" s="11">
        <v>5642.497539690381</v>
      </c>
      <c r="EQ263" s="11">
        <v>5781.1033876500696</v>
      </c>
      <c r="ER263" s="11">
        <v>5854.8138342592629</v>
      </c>
      <c r="ES263" s="11">
        <v>5991.3292744131995</v>
      </c>
      <c r="ET263" s="11">
        <v>6055.4277954937625</v>
      </c>
      <c r="EU263" s="11">
        <v>6131.1838448640628</v>
      </c>
      <c r="EV263" s="11">
        <v>6194.1081893318924</v>
      </c>
      <c r="EW263" s="11">
        <v>6263.63959400365</v>
      </c>
      <c r="EX263" s="11">
        <v>6511.3046533960423</v>
      </c>
      <c r="EY263" s="11">
        <v>6593.1145301344413</v>
      </c>
      <c r="EZ263" s="11">
        <v>6764.07623389742</v>
      </c>
      <c r="FA263" s="11">
        <v>6930.6392129917167</v>
      </c>
      <c r="FB263" s="11">
        <v>7013.824405488821</v>
      </c>
      <c r="FC263" s="11">
        <v>7055.5170590077469</v>
      </c>
      <c r="FD263" s="11">
        <v>7110.5537323932922</v>
      </c>
      <c r="FE263" s="11">
        <v>7235.1806549159664</v>
      </c>
      <c r="FF263" s="11">
        <v>7408.3341756763211</v>
      </c>
      <c r="FG263" s="11">
        <v>7433.2094914892341</v>
      </c>
      <c r="FH263" s="11">
        <v>7477.5731865938815</v>
      </c>
      <c r="FI263" s="11">
        <v>7559.1526895241359</v>
      </c>
      <c r="FJ263" s="11">
        <v>7603.7416314140319</v>
      </c>
      <c r="FK263" s="11">
        <v>7621.1133955065452</v>
      </c>
      <c r="FL263" s="11">
        <v>7636.0925460759572</v>
      </c>
      <c r="FM263" s="11">
        <v>7640.8108014766922</v>
      </c>
      <c r="FN263" s="11">
        <v>7672.4449293390271</v>
      </c>
      <c r="FO263" s="11">
        <v>7692.8022193825464</v>
      </c>
      <c r="FP263" s="11">
        <v>7716.3691828887504</v>
      </c>
      <c r="FQ263" s="11">
        <v>7741.4331055452021</v>
      </c>
      <c r="FR263" s="11">
        <v>7751.7698288780457</v>
      </c>
      <c r="FS263" s="11">
        <v>7795.1793685661969</v>
      </c>
      <c r="FT263" s="11">
        <v>7866.544497960298</v>
      </c>
      <c r="FU263" s="11">
        <v>7970.2907570932721</v>
      </c>
      <c r="FV263" s="11">
        <v>8110.9537764737479</v>
      </c>
      <c r="FW263" s="11">
        <v>8156.6296852346022</v>
      </c>
      <c r="FX263" s="11">
        <v>8175.9549288320959</v>
      </c>
      <c r="FY263" s="11">
        <v>8197.4893777355628</v>
      </c>
      <c r="FZ263" s="11">
        <v>8216.0982608358372</v>
      </c>
      <c r="GA263" s="11">
        <v>8244.5436018079308</v>
      </c>
      <c r="GB263" s="11">
        <v>8266.7805194135635</v>
      </c>
      <c r="GC263" s="11">
        <v>8298.1849779949844</v>
      </c>
      <c r="GD263" s="11">
        <v>8332.1698004879563</v>
      </c>
      <c r="GE263" s="11">
        <v>8356.8915169096708</v>
      </c>
      <c r="GF263" s="11">
        <v>8377.4813400940257</v>
      </c>
      <c r="GG263" s="11">
        <v>8390.5568175353546</v>
      </c>
      <c r="GH263" s="11">
        <v>8403.7506733861665</v>
      </c>
      <c r="GI263" s="11">
        <v>8407.3670603836854</v>
      </c>
      <c r="GJ263" s="11">
        <v>8417.212431885644</v>
      </c>
      <c r="GK263" s="11">
        <v>8422.4543858714896</v>
      </c>
      <c r="GL263" s="11">
        <v>8437.3892085025254</v>
      </c>
      <c r="GM263" s="11">
        <v>8422.636273922697</v>
      </c>
      <c r="GN263" s="11">
        <v>8432.1842078626141</v>
      </c>
      <c r="GO263" s="11">
        <v>8440.219542914625</v>
      </c>
      <c r="GP263" s="11">
        <v>8451.1283216816937</v>
      </c>
      <c r="GQ263" s="11">
        <v>8509.9176084311111</v>
      </c>
      <c r="GR263" s="11">
        <v>8629.8131641495729</v>
      </c>
      <c r="GS263" s="11">
        <v>8779.7265500824124</v>
      </c>
      <c r="GT263" s="11">
        <v>8843.9037346146215</v>
      </c>
      <c r="GU263" s="11">
        <v>8863.2321383799244</v>
      </c>
      <c r="GV263" s="11">
        <v>8888.570248267295</v>
      </c>
      <c r="GW263" s="11">
        <v>8915.3243392622444</v>
      </c>
      <c r="GX263" s="11">
        <v>8942.7605648933732</v>
      </c>
      <c r="GY263" s="11">
        <v>8959.22390105659</v>
      </c>
      <c r="GZ263" s="11">
        <v>9100.1556753260738</v>
      </c>
      <c r="HA263" s="11">
        <v>9120.3652494668695</v>
      </c>
      <c r="HB263" s="11">
        <v>9135.6854854425601</v>
      </c>
      <c r="HC263" s="11">
        <v>9151.959232709678</v>
      </c>
      <c r="HD263" s="11">
        <v>9163.9800680631652</v>
      </c>
      <c r="HE263" s="11">
        <v>9171.632734688299</v>
      </c>
      <c r="HF263" s="11">
        <v>9163.660284587515</v>
      </c>
      <c r="HG263" s="11">
        <v>9210.7185038423922</v>
      </c>
      <c r="HH263" s="11">
        <v>9217.2320421141339</v>
      </c>
      <c r="HI263" s="11">
        <v>9244.1711715022411</v>
      </c>
      <c r="HJ263" s="11">
        <v>9252.853149218523</v>
      </c>
      <c r="HK263" s="11">
        <v>9242.9065289743139</v>
      </c>
      <c r="HL263" s="11">
        <v>9234.394874797732</v>
      </c>
      <c r="HM263" s="11">
        <v>9187.0163865713566</v>
      </c>
      <c r="HN263" s="11">
        <v>9124.3398442427497</v>
      </c>
      <c r="HO263" s="11">
        <v>9077.3673628713441</v>
      </c>
      <c r="HP263" s="11">
        <v>9091.591401701673</v>
      </c>
      <c r="HQ263" s="11">
        <v>9081.1726671001343</v>
      </c>
      <c r="HR263" s="11">
        <v>8986.3951497582493</v>
      </c>
      <c r="HS263" s="11">
        <v>8992.1249057618425</v>
      </c>
      <c r="HT263" s="11">
        <v>8997.4404169585523</v>
      </c>
      <c r="HU263" s="11">
        <v>8958.1209671468368</v>
      </c>
      <c r="HV263" s="11">
        <v>8958.7601307979694</v>
      </c>
      <c r="HW263" s="11">
        <v>8963.4251079684582</v>
      </c>
      <c r="HX263" s="11">
        <v>8972.8533859041854</v>
      </c>
      <c r="HY263" s="11">
        <v>8984.5856664814364</v>
      </c>
      <c r="HZ263" s="11">
        <v>8995.2828350945747</v>
      </c>
      <c r="IA263" s="11">
        <v>9104.2798606173583</v>
      </c>
      <c r="IB263" s="11">
        <v>9225.2410982956353</v>
      </c>
      <c r="IC263" s="11">
        <v>9265.5072854788505</v>
      </c>
      <c r="ID263" s="11">
        <v>9306.1895529143203</v>
      </c>
      <c r="IE263" s="11">
        <v>9342.3411253874674</v>
      </c>
      <c r="IF263" s="11">
        <v>9375.8433140908928</v>
      </c>
      <c r="IG263" s="11">
        <v>9488.6067487638593</v>
      </c>
      <c r="IH263" s="11">
        <v>9518.0813373156816</v>
      </c>
      <c r="II263" s="11">
        <v>9557.9941462629649</v>
      </c>
      <c r="IJ263" s="11">
        <v>9593.2497996659713</v>
      </c>
      <c r="IK263" s="11">
        <v>9643.5760873751351</v>
      </c>
      <c r="IL263" s="11">
        <v>9681.9191010765371</v>
      </c>
      <c r="IM263" s="11">
        <v>9724.1308147378659</v>
      </c>
      <c r="IN263" s="11">
        <v>9787.1270920174466</v>
      </c>
      <c r="IO263" s="11">
        <v>9923.9211154569348</v>
      </c>
      <c r="IP263" s="11">
        <v>9955.9839900507668</v>
      </c>
      <c r="IQ263" s="11">
        <v>9955.922842420965</v>
      </c>
      <c r="IR263" s="11">
        <v>10007.182141902214</v>
      </c>
      <c r="IS263" s="11">
        <v>10072.005784899211</v>
      </c>
      <c r="IT263" s="11">
        <v>10110.158504134111</v>
      </c>
      <c r="IU263" s="11">
        <v>10132.325207029178</v>
      </c>
      <c r="IV263" s="11">
        <v>10149.28029342433</v>
      </c>
      <c r="IW263" s="11">
        <v>10155.002447819163</v>
      </c>
      <c r="IX263" s="11">
        <v>10165.157417697135</v>
      </c>
      <c r="IY263" s="11">
        <v>10185.621124323221</v>
      </c>
      <c r="IZ263" s="11">
        <v>10225.501115660631</v>
      </c>
      <c r="JA263" s="11">
        <v>10274.194062882614</v>
      </c>
      <c r="JB263" s="11">
        <v>10365.036484940789</v>
      </c>
      <c r="JC263" s="11">
        <v>10473.835087091567</v>
      </c>
      <c r="JD263" s="11">
        <v>10554.582368046875</v>
      </c>
      <c r="JE263" s="11">
        <v>10574.115559129152</v>
      </c>
      <c r="JF263" s="11">
        <v>10588.560396850413</v>
      </c>
      <c r="JG263" s="11">
        <v>10585.680289117696</v>
      </c>
      <c r="JH263" s="11">
        <v>10669.568433705017</v>
      </c>
      <c r="JI263" s="11">
        <v>10723.203956809662</v>
      </c>
      <c r="JJ263" s="11">
        <v>10732.953531910056</v>
      </c>
      <c r="JK263" s="11">
        <v>10703.095732019809</v>
      </c>
      <c r="JL263" s="11">
        <v>10750.797459215097</v>
      </c>
      <c r="JM263" s="11">
        <v>10748.300912599414</v>
      </c>
      <c r="JN263" s="11">
        <v>10703.931406151447</v>
      </c>
      <c r="JO263" s="11">
        <v>10828.056189452842</v>
      </c>
      <c r="JP263" s="11">
        <v>10930.649972424886</v>
      </c>
      <c r="JQ263" s="11">
        <v>10949.8395611413</v>
      </c>
      <c r="JR263" s="11">
        <v>10996.045041325166</v>
      </c>
      <c r="JS263" s="11">
        <v>11023.215537842943</v>
      </c>
      <c r="JT263" s="11">
        <v>11141.790132970915</v>
      </c>
      <c r="JU263" s="11">
        <v>11198.504649633611</v>
      </c>
      <c r="JV263" s="11">
        <v>11173.960381881365</v>
      </c>
      <c r="JW263" s="11">
        <v>11119.825871287238</v>
      </c>
      <c r="JX263" s="11">
        <v>11121.11263816425</v>
      </c>
      <c r="JY263" s="11">
        <v>11115.375327929431</v>
      </c>
      <c r="JZ263" s="11">
        <v>11104.015136254115</v>
      </c>
      <c r="KA263" s="11">
        <v>11096.2249773557</v>
      </c>
      <c r="KB263" s="11">
        <v>11091.041793679709</v>
      </c>
      <c r="KC263" s="11">
        <v>11077.21011794625</v>
      </c>
      <c r="KD263" s="11">
        <v>11061.964246650634</v>
      </c>
      <c r="KE263" s="11">
        <v>11059.265543672782</v>
      </c>
      <c r="KF263" s="11">
        <v>11067.963945575588</v>
      </c>
      <c r="KG263" s="11">
        <v>11069.401336142013</v>
      </c>
      <c r="KH263" s="11">
        <v>11083.674159328997</v>
      </c>
      <c r="KI263" s="11">
        <v>11082.589166017229</v>
      </c>
      <c r="KJ263" s="11">
        <v>11101.920756660393</v>
      </c>
      <c r="KK263" s="11">
        <v>11104.253991759777</v>
      </c>
      <c r="KL263" s="23"/>
      <c r="KM263" s="11">
        <f>SMALL(Tabela2[[#This Row],[1]:[285]],1)</f>
        <v>3.701927653310122E-12</v>
      </c>
      <c r="KN263" s="11">
        <f>MATCH(Tabela2[[#This Row],[1° menor]],Tabela2[[#This Row],[1]:[285]],0)</f>
        <v>57</v>
      </c>
      <c r="KO26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0.24999997917350925</v>
      </c>
      <c r="KP263" s="11">
        <f>VLOOKUP(Tabela2[[#This Row],[Shape]],shape!A:D,4,0)+VLOOKUP(Tabela2[[#This Row],[Shape]]+1,shape!A:E,5,0)*Tabela2[[#This Row],[% avanc]]</f>
        <v>1108.9215947340408</v>
      </c>
      <c r="KQ263" s="15">
        <f>Tabela2[[#This Row],[8686,881807]]/Tabela2[[#Headers],[8686,881807]]</f>
        <v>0.12765473496375393</v>
      </c>
      <c r="KR263" s="11">
        <f>Tabela2[[#This Row],[8686,881807]]-KP262</f>
        <v>244.39934967197087</v>
      </c>
      <c r="KS263" s="11">
        <f>(Tabela2[[#This Row],[hora bus]]-H262)*86400</f>
        <v>52.999999816529453</v>
      </c>
      <c r="KT263" s="11">
        <f>Tabela2[[#This Row],[desloc]]/Tabela2[[#This Row],[seconds]]</f>
        <v>4.6113085003398142</v>
      </c>
      <c r="KU263" s="11">
        <f>Tabela2[[#This Row],[spd m/s]]*3.6</f>
        <v>16.60071060122333</v>
      </c>
      <c r="KV263" s="23"/>
      <c r="KW263" s="22">
        <f t="shared" si="72"/>
        <v>0</v>
      </c>
      <c r="KX263" s="23">
        <f t="shared" si="73"/>
        <v>0</v>
      </c>
      <c r="KY263" s="23">
        <f t="shared" si="74"/>
        <v>0</v>
      </c>
      <c r="KZ263" s="23">
        <f t="shared" si="75"/>
        <v>0</v>
      </c>
      <c r="LA263" s="23">
        <f t="shared" si="76"/>
        <v>0</v>
      </c>
      <c r="LB263" s="23">
        <f t="shared" si="77"/>
        <v>0</v>
      </c>
      <c r="LC263" s="23">
        <f t="shared" si="78"/>
        <v>0</v>
      </c>
      <c r="LD263" s="23">
        <f t="shared" si="79"/>
        <v>0</v>
      </c>
      <c r="LE263" s="23">
        <f t="shared" si="80"/>
        <v>1108.9215947340408</v>
      </c>
      <c r="LF263" s="22">
        <f t="shared" si="89"/>
        <v>0</v>
      </c>
      <c r="LG263" s="23">
        <f t="shared" si="81"/>
        <v>0</v>
      </c>
      <c r="LH263" s="23">
        <f t="shared" si="82"/>
        <v>0</v>
      </c>
      <c r="LI263" s="23">
        <f t="shared" si="83"/>
        <v>1108.9215947340408</v>
      </c>
      <c r="LJ263" s="23">
        <f t="shared" si="84"/>
        <v>8544.8116110658502</v>
      </c>
      <c r="LK263" s="23">
        <f t="shared" si="85"/>
        <v>0</v>
      </c>
      <c r="LL263" s="23">
        <f t="shared" si="86"/>
        <v>27</v>
      </c>
      <c r="LM263" s="23">
        <f t="shared" si="87"/>
        <v>0</v>
      </c>
      <c r="LN263" s="23">
        <f t="shared" si="88"/>
        <v>0</v>
      </c>
    </row>
    <row r="264" spans="1:326" x14ac:dyDescent="0.25">
      <c r="A264" s="22">
        <v>77</v>
      </c>
      <c r="B264" s="22">
        <v>2</v>
      </c>
      <c r="C264" s="23" t="s">
        <v>1378</v>
      </c>
      <c r="D264" s="22">
        <v>332</v>
      </c>
      <c r="E264" s="24">
        <v>0.90277777777777779</v>
      </c>
      <c r="F264" s="23" t="s">
        <v>812</v>
      </c>
      <c r="G264" s="23" t="b">
        <v>1</v>
      </c>
      <c r="H264" s="25">
        <v>43538.902916666666</v>
      </c>
      <c r="I264" s="26" t="s">
        <v>210</v>
      </c>
      <c r="J264" s="23" t="s">
        <v>211</v>
      </c>
      <c r="K264" s="11">
        <f>IF(AND(Tabela2[[#This Row],[hora bus]]=H263,Tabela2[[#This Row],[lat bus]]=I263,Tabela2[[#This Row],[lon bus]]=J263),1,0)</f>
        <v>0</v>
      </c>
      <c r="L264" s="23"/>
      <c r="M264" s="11">
        <v>176</v>
      </c>
      <c r="N264" s="11">
        <v>2168.7266442351524</v>
      </c>
      <c r="O264" s="11">
        <v>2165.5105875899681</v>
      </c>
      <c r="P264" s="11">
        <v>2160.0253696983</v>
      </c>
      <c r="Q264" s="11">
        <v>2110.4416738406153</v>
      </c>
      <c r="R264" s="11">
        <v>2031.8716120499239</v>
      </c>
      <c r="S264" s="11">
        <v>2013.7638865517665</v>
      </c>
      <c r="T264" s="11">
        <v>1997.0726072516163</v>
      </c>
      <c r="U264" s="11">
        <v>1989.0292474703065</v>
      </c>
      <c r="V264" s="11">
        <v>1977.6841634829457</v>
      </c>
      <c r="W264" s="11">
        <v>1972.1424295364814</v>
      </c>
      <c r="X264" s="11">
        <v>1967.6800109098731</v>
      </c>
      <c r="Y264" s="11">
        <v>1953.9701890718572</v>
      </c>
      <c r="Z264" s="11">
        <v>1950.9450272073391</v>
      </c>
      <c r="AA264" s="11">
        <v>1939.2653613774155</v>
      </c>
      <c r="AB264" s="11">
        <v>1936.5809102034927</v>
      </c>
      <c r="AC264" s="11">
        <v>1925.527113450252</v>
      </c>
      <c r="AD264" s="11">
        <v>1904.8043853414183</v>
      </c>
      <c r="AE264" s="11">
        <v>1896.6203234645693</v>
      </c>
      <c r="AF264" s="11">
        <v>1823.4180641998298</v>
      </c>
      <c r="AG264" s="11">
        <v>1783.3255685308279</v>
      </c>
      <c r="AH264" s="11">
        <v>1751.7252901945665</v>
      </c>
      <c r="AI264" s="11">
        <v>1728.1064975287838</v>
      </c>
      <c r="AJ264" s="11">
        <v>1707.2124938103291</v>
      </c>
      <c r="AK264" s="11">
        <v>1692.3493331418238</v>
      </c>
      <c r="AL264" s="11">
        <v>1666.5175945251121</v>
      </c>
      <c r="AM264" s="11">
        <v>1655.4695987716875</v>
      </c>
      <c r="AN264" s="11">
        <v>1639.2779966588762</v>
      </c>
      <c r="AO264" s="11">
        <v>1621.8212923078352</v>
      </c>
      <c r="AP264" s="11">
        <v>1607.9241113775759</v>
      </c>
      <c r="AQ264" s="11">
        <v>1604.6754788042165</v>
      </c>
      <c r="AR264" s="11">
        <v>1598.1249836527709</v>
      </c>
      <c r="AS264" s="11">
        <v>1582.9631477266016</v>
      </c>
      <c r="AT264" s="11">
        <v>1579.1253522525055</v>
      </c>
      <c r="AU264" s="11">
        <v>1577.9351631933666</v>
      </c>
      <c r="AV264" s="11">
        <v>1561.2438928961062</v>
      </c>
      <c r="AW264" s="11">
        <v>1542.7770394506269</v>
      </c>
      <c r="AX264" s="11">
        <v>1526.8579938292066</v>
      </c>
      <c r="AY264" s="11">
        <v>1506.551644795255</v>
      </c>
      <c r="AZ264" s="11">
        <v>1480.5302466629473</v>
      </c>
      <c r="BA264" s="11">
        <v>1447.4076289999907</v>
      </c>
      <c r="BB264" s="11">
        <v>1394.6025089657458</v>
      </c>
      <c r="BC264" s="11">
        <v>1325.7293648217208</v>
      </c>
      <c r="BD264" s="11">
        <v>1267.4298516573967</v>
      </c>
      <c r="BE264" s="11">
        <v>1247.213920394267</v>
      </c>
      <c r="BF264" s="11">
        <v>1219.6979268156206</v>
      </c>
      <c r="BG264" s="11">
        <v>1173.7720668996276</v>
      </c>
      <c r="BH264" s="11">
        <v>1149.7950255563644</v>
      </c>
      <c r="BI264" s="11">
        <v>1126.389547656983</v>
      </c>
      <c r="BJ264" s="11">
        <v>1094.1082009460672</v>
      </c>
      <c r="BK264" s="11">
        <v>1010.0168161546371</v>
      </c>
      <c r="BL264" s="11">
        <v>742.99683169699711</v>
      </c>
      <c r="BM264" s="11">
        <v>561.59108958421893</v>
      </c>
      <c r="BN264" s="11">
        <v>507.42778239766898</v>
      </c>
      <c r="BO264" s="11">
        <v>377.14034833779704</v>
      </c>
      <c r="BP264" s="11">
        <v>352.33737450129479</v>
      </c>
      <c r="BQ264" s="11">
        <v>250.90735495516964</v>
      </c>
      <c r="BR264" s="11">
        <v>149.02237606777081</v>
      </c>
      <c r="BS264" s="11">
        <v>111.52248656341401</v>
      </c>
      <c r="BT264" s="11">
        <v>73.908812355752843</v>
      </c>
      <c r="BU264" s="11">
        <v>5.6682836202526232E-10</v>
      </c>
      <c r="BV264" s="11">
        <v>30.168519214111605</v>
      </c>
      <c r="BW264" s="11">
        <v>58.12769336741772</v>
      </c>
      <c r="BX264" s="11">
        <v>183.34743835441495</v>
      </c>
      <c r="BY264" s="11">
        <v>284.60558436868621</v>
      </c>
      <c r="BZ264" s="11">
        <v>426.37074266350965</v>
      </c>
      <c r="CA264" s="11">
        <v>462.59620925454112</v>
      </c>
      <c r="CB264" s="11">
        <v>506.3671488416727</v>
      </c>
      <c r="CC264" s="11">
        <v>566.90085885132942</v>
      </c>
      <c r="CD264" s="11">
        <v>685.08108604356585</v>
      </c>
      <c r="CE264" s="11">
        <v>775.90288804131933</v>
      </c>
      <c r="CF264" s="11">
        <v>865.11089391548205</v>
      </c>
      <c r="CG264" s="11">
        <v>944.1401472315996</v>
      </c>
      <c r="CH264" s="11">
        <v>1134.983915655027</v>
      </c>
      <c r="CI264" s="11">
        <v>1209.8751746845207</v>
      </c>
      <c r="CJ264" s="11">
        <v>1399.0308249837724</v>
      </c>
      <c r="CK264" s="11">
        <v>1473.0831631660358</v>
      </c>
      <c r="CL264" s="11">
        <v>1562.8650866789028</v>
      </c>
      <c r="CM264" s="11">
        <v>1590.2529451312621</v>
      </c>
      <c r="CN264" s="11">
        <v>1638.0228674109148</v>
      </c>
      <c r="CO264" s="11">
        <v>1696.5269644561818</v>
      </c>
      <c r="CP264" s="11">
        <v>1777.6902400168406</v>
      </c>
      <c r="CQ264" s="11">
        <v>1828.9707015047079</v>
      </c>
      <c r="CR264" s="11">
        <v>2023.5247717232094</v>
      </c>
      <c r="CS264" s="11">
        <v>2200.926303348806</v>
      </c>
      <c r="CT264" s="11">
        <v>2275.0487392348723</v>
      </c>
      <c r="CU264" s="11">
        <v>2303.2064302382919</v>
      </c>
      <c r="CV264" s="11">
        <v>2344.295796835685</v>
      </c>
      <c r="CW264" s="11">
        <v>2442.0531146931239</v>
      </c>
      <c r="CX264" s="11">
        <v>2569.3835326677258</v>
      </c>
      <c r="CY264" s="11">
        <v>2630.5206257583914</v>
      </c>
      <c r="CZ264" s="11">
        <v>2687.6002711222663</v>
      </c>
      <c r="DA264" s="11">
        <v>2738.9143375766021</v>
      </c>
      <c r="DB264" s="11">
        <v>2789.7632970617701</v>
      </c>
      <c r="DC264" s="11">
        <v>2843.3575670159767</v>
      </c>
      <c r="DD264" s="11">
        <v>2936.3654464611532</v>
      </c>
      <c r="DE264" s="11">
        <v>2948.0179190065414</v>
      </c>
      <c r="DF264" s="11">
        <v>2977.9258941536004</v>
      </c>
      <c r="DG264" s="11">
        <v>2988.7183108486711</v>
      </c>
      <c r="DH264" s="11">
        <v>3032.10153801252</v>
      </c>
      <c r="DI264" s="11">
        <v>3068.1205274706108</v>
      </c>
      <c r="DJ264" s="11">
        <v>3109.9332903349418</v>
      </c>
      <c r="DK264" s="11">
        <v>3138.8919502383951</v>
      </c>
      <c r="DL264" s="11">
        <v>3455.923651206961</v>
      </c>
      <c r="DM264" s="11">
        <v>3570.3835202041932</v>
      </c>
      <c r="DN264" s="11">
        <v>3648.1927958271681</v>
      </c>
      <c r="DO264" s="11">
        <v>3736.1337636972262</v>
      </c>
      <c r="DP264" s="11">
        <v>3764.8016444921586</v>
      </c>
      <c r="DQ264" s="11">
        <v>3844.523587385981</v>
      </c>
      <c r="DR264" s="11">
        <v>3859.4237973714094</v>
      </c>
      <c r="DS264" s="11">
        <v>3869.6249588808137</v>
      </c>
      <c r="DT264" s="11">
        <v>3880.8896620464443</v>
      </c>
      <c r="DU264" s="11">
        <v>3894.4979729694287</v>
      </c>
      <c r="DV264" s="11">
        <v>3897.526288067701</v>
      </c>
      <c r="DW264" s="11">
        <v>3896.9181908559035</v>
      </c>
      <c r="DX264" s="11">
        <v>3840.9522588175764</v>
      </c>
      <c r="DY264" s="11">
        <v>3943.2170971161058</v>
      </c>
      <c r="DZ264" s="11">
        <v>3948.9255893968925</v>
      </c>
      <c r="EA264" s="11">
        <v>3974.7565495717363</v>
      </c>
      <c r="EB264" s="11">
        <v>4108.6134061549174</v>
      </c>
      <c r="EC264" s="11">
        <v>4140.3335962431229</v>
      </c>
      <c r="ED264" s="11">
        <v>4325.3331814217145</v>
      </c>
      <c r="EE264" s="11">
        <v>4397.1080372796641</v>
      </c>
      <c r="EF264" s="11">
        <v>4625.4872459193402</v>
      </c>
      <c r="EG264" s="11">
        <v>4802.8064545466332</v>
      </c>
      <c r="EH264" s="11">
        <v>4954.9799997345326</v>
      </c>
      <c r="EI264" s="11">
        <v>5073.7853795059309</v>
      </c>
      <c r="EJ264" s="11">
        <v>5137.5468489083369</v>
      </c>
      <c r="EK264" s="11">
        <v>5186.3831728812611</v>
      </c>
      <c r="EL264" s="11">
        <v>5263.6886474840321</v>
      </c>
      <c r="EM264" s="11">
        <v>5271.018323132871</v>
      </c>
      <c r="EN264" s="11">
        <v>5353.2062592045249</v>
      </c>
      <c r="EO264" s="11">
        <v>5443.3755838977877</v>
      </c>
      <c r="EP264" s="11">
        <v>5486.9501643993344</v>
      </c>
      <c r="EQ264" s="11">
        <v>5624.8430671137194</v>
      </c>
      <c r="ER264" s="11">
        <v>5697.8502701987136</v>
      </c>
      <c r="ES264" s="11">
        <v>5833.7736967025867</v>
      </c>
      <c r="ET264" s="11">
        <v>5897.5326273413148</v>
      </c>
      <c r="EU264" s="11">
        <v>5972.9309443921611</v>
      </c>
      <c r="EV264" s="11">
        <v>6035.4806790305247</v>
      </c>
      <c r="EW264" s="11">
        <v>6104.2211921518183</v>
      </c>
      <c r="EX264" s="11">
        <v>6351.0990630666656</v>
      </c>
      <c r="EY264" s="11">
        <v>6432.3353001857695</v>
      </c>
      <c r="EZ264" s="11">
        <v>6602.5796551516723</v>
      </c>
      <c r="FA264" s="11">
        <v>6768.8151367241708</v>
      </c>
      <c r="FB264" s="11">
        <v>6852.022385456451</v>
      </c>
      <c r="FC264" s="11">
        <v>6893.7464369870941</v>
      </c>
      <c r="FD264" s="11">
        <v>6948.8571856492763</v>
      </c>
      <c r="FE264" s="11">
        <v>7073.6738896081515</v>
      </c>
      <c r="FF264" s="11">
        <v>7246.9697152716344</v>
      </c>
      <c r="FG264" s="11">
        <v>7271.8696138387077</v>
      </c>
      <c r="FH264" s="11">
        <v>7316.3694621592322</v>
      </c>
      <c r="FI264" s="11">
        <v>7397.988258999535</v>
      </c>
      <c r="FJ264" s="11">
        <v>7442.4067574590517</v>
      </c>
      <c r="FK264" s="11">
        <v>7459.5783748076383</v>
      </c>
      <c r="FL264" s="11">
        <v>7474.3501340411858</v>
      </c>
      <c r="FM264" s="11">
        <v>7478.5988493031255</v>
      </c>
      <c r="FN264" s="11">
        <v>7509.6653597077948</v>
      </c>
      <c r="FO264" s="11">
        <v>7529.6421860399805</v>
      </c>
      <c r="FP264" s="11">
        <v>7552.8612125420732</v>
      </c>
      <c r="FQ264" s="11">
        <v>7577.6792637778717</v>
      </c>
      <c r="FR264" s="11">
        <v>7587.6823052331756</v>
      </c>
      <c r="FS264" s="11">
        <v>7630.6428388695185</v>
      </c>
      <c r="FT264" s="11">
        <v>7701.7147127980888</v>
      </c>
      <c r="FU264" s="11">
        <v>7805.5090111170603</v>
      </c>
      <c r="FV264" s="11">
        <v>7946.6194742080352</v>
      </c>
      <c r="FW264" s="11">
        <v>7992.812247651661</v>
      </c>
      <c r="FX264" s="11">
        <v>8012.5610218262646</v>
      </c>
      <c r="FY264" s="11">
        <v>8034.4542919625401</v>
      </c>
      <c r="FZ264" s="11">
        <v>8053.340077420532</v>
      </c>
      <c r="GA264" s="11">
        <v>8081.9643838833417</v>
      </c>
      <c r="GB264" s="11">
        <v>8104.2881416981509</v>
      </c>
      <c r="GC264" s="11">
        <v>8135.7006376960671</v>
      </c>
      <c r="GD264" s="11">
        <v>8169.6387227670011</v>
      </c>
      <c r="GE264" s="11">
        <v>8194.3196666302774</v>
      </c>
      <c r="GF264" s="11">
        <v>8214.8769645894627</v>
      </c>
      <c r="GG264" s="11">
        <v>8228.0011009844693</v>
      </c>
      <c r="GH264" s="11">
        <v>8241.2770111122645</v>
      </c>
      <c r="GI264" s="11">
        <v>8245.0274148635654</v>
      </c>
      <c r="GJ264" s="11">
        <v>8255.168287486953</v>
      </c>
      <c r="GK264" s="11">
        <v>8260.8579522852269</v>
      </c>
      <c r="GL264" s="11">
        <v>8276.0816309902439</v>
      </c>
      <c r="GM264" s="11">
        <v>8261.68546296163</v>
      </c>
      <c r="GN264" s="11">
        <v>8271.7928910191767</v>
      </c>
      <c r="GO264" s="11">
        <v>8280.3381165861319</v>
      </c>
      <c r="GP264" s="11">
        <v>8292.1312940876069</v>
      </c>
      <c r="GQ264" s="11">
        <v>8352.2488027225281</v>
      </c>
      <c r="GR264" s="11">
        <v>8473.6015756959605</v>
      </c>
      <c r="GS264" s="11">
        <v>8624.5559227073227</v>
      </c>
      <c r="GT264" s="11">
        <v>8689.1314613293016</v>
      </c>
      <c r="GU264" s="11">
        <v>8708.5882175320512</v>
      </c>
      <c r="GV264" s="11">
        <v>8733.9603203886472</v>
      </c>
      <c r="GW264" s="11">
        <v>8760.6779739352478</v>
      </c>
      <c r="GX264" s="11">
        <v>8788.0154258383536</v>
      </c>
      <c r="GY264" s="11">
        <v>8803.7226803231551</v>
      </c>
      <c r="GZ264" s="11">
        <v>8943.8630670676284</v>
      </c>
      <c r="HA264" s="11">
        <v>8963.9123333658536</v>
      </c>
      <c r="HB264" s="11">
        <v>8979.1536442793458</v>
      </c>
      <c r="HC264" s="11">
        <v>8995.386334074974</v>
      </c>
      <c r="HD264" s="11">
        <v>9007.3715985891995</v>
      </c>
      <c r="HE264" s="11">
        <v>9014.9421101404205</v>
      </c>
      <c r="HF264" s="11">
        <v>9007.9689658543011</v>
      </c>
      <c r="HG264" s="11">
        <v>9056.8219508266575</v>
      </c>
      <c r="HH264" s="11">
        <v>9064.8359797391149</v>
      </c>
      <c r="HI264" s="11">
        <v>9092.934937307482</v>
      </c>
      <c r="HJ264" s="11">
        <v>9102.2809252944953</v>
      </c>
      <c r="HK264" s="11">
        <v>9093.0256777588747</v>
      </c>
      <c r="HL264" s="11">
        <v>9085.2930029516701</v>
      </c>
      <c r="HM264" s="11">
        <v>9038.9925732587726</v>
      </c>
      <c r="HN264" s="11">
        <v>8977.997853914685</v>
      </c>
      <c r="HO264" s="11">
        <v>8932.9178191937899</v>
      </c>
      <c r="HP264" s="11">
        <v>8948.2740683913162</v>
      </c>
      <c r="HQ264" s="11">
        <v>8938.2784603531254</v>
      </c>
      <c r="HR264" s="11">
        <v>8845.0092128182805</v>
      </c>
      <c r="HS264" s="11">
        <v>8852.5154481485479</v>
      </c>
      <c r="HT264" s="11">
        <v>8858.4632976183329</v>
      </c>
      <c r="HU264" s="11">
        <v>8819.9231646171684</v>
      </c>
      <c r="HV264" s="11">
        <v>8821.5975717077072</v>
      </c>
      <c r="HW264" s="11">
        <v>8827.0210095386774</v>
      </c>
      <c r="HX264" s="11">
        <v>8837.1516910471328</v>
      </c>
      <c r="HY264" s="11">
        <v>8849.6827346044756</v>
      </c>
      <c r="HZ264" s="11">
        <v>8862.0757740000081</v>
      </c>
      <c r="IA264" s="11">
        <v>8973.5373321135357</v>
      </c>
      <c r="IB264" s="11">
        <v>9096.1413101505041</v>
      </c>
      <c r="IC264" s="11">
        <v>9137.2625710673674</v>
      </c>
      <c r="ID264" s="11">
        <v>9178.7643001536235</v>
      </c>
      <c r="IE264" s="11">
        <v>9215.7255163933751</v>
      </c>
      <c r="IF264" s="11">
        <v>9250.5684133666437</v>
      </c>
      <c r="IG264" s="11">
        <v>9364.4579343350761</v>
      </c>
      <c r="IH264" s="11">
        <v>9394.3595894913524</v>
      </c>
      <c r="II264" s="11">
        <v>9434.6540863414302</v>
      </c>
      <c r="IJ264" s="11">
        <v>9470.2117142691368</v>
      </c>
      <c r="IK264" s="11">
        <v>9520.6988590628025</v>
      </c>
      <c r="IL264" s="11">
        <v>9559.1178871707471</v>
      </c>
      <c r="IM264" s="11">
        <v>9601.4340813364361</v>
      </c>
      <c r="IN264" s="11">
        <v>9664.6154571173538</v>
      </c>
      <c r="IO264" s="11">
        <v>9801.6238148658795</v>
      </c>
      <c r="IP264" s="11">
        <v>9833.7690421176212</v>
      </c>
      <c r="IQ264" s="11">
        <v>9833.887209632745</v>
      </c>
      <c r="IR264" s="11">
        <v>9885.5803693634953</v>
      </c>
      <c r="IS264" s="11">
        <v>9950.8021980618996</v>
      </c>
      <c r="IT264" s="11">
        <v>9989.1626789732636</v>
      </c>
      <c r="IU264" s="11">
        <v>10011.455386576046</v>
      </c>
      <c r="IV264" s="11">
        <v>10028.486997147202</v>
      </c>
      <c r="IW264" s="11">
        <v>10034.256674287933</v>
      </c>
      <c r="IX264" s="11">
        <v>10044.485193176026</v>
      </c>
      <c r="IY264" s="11">
        <v>10065.071997591735</v>
      </c>
      <c r="IZ264" s="11">
        <v>10105.132693186846</v>
      </c>
      <c r="JA264" s="11">
        <v>10154.09308400085</v>
      </c>
      <c r="JB264" s="11">
        <v>10245.207927816875</v>
      </c>
      <c r="JC264" s="11">
        <v>10354.041951995117</v>
      </c>
      <c r="JD264" s="11">
        <v>10434.634694712822</v>
      </c>
      <c r="JE264" s="11">
        <v>10453.998670300616</v>
      </c>
      <c r="JF264" s="11">
        <v>10468.252339316774</v>
      </c>
      <c r="JG264" s="11">
        <v>10464.453466290679</v>
      </c>
      <c r="JH264" s="11">
        <v>10548.328725352842</v>
      </c>
      <c r="JI264" s="11">
        <v>10602.931071510373</v>
      </c>
      <c r="JJ264" s="11">
        <v>10612.87998808062</v>
      </c>
      <c r="JK264" s="11">
        <v>10583.771051070515</v>
      </c>
      <c r="JL264" s="11">
        <v>10632.232812444063</v>
      </c>
      <c r="JM264" s="11">
        <v>10629.962571528109</v>
      </c>
      <c r="JN264" s="11">
        <v>10587.547526359267</v>
      </c>
      <c r="JO264" s="11">
        <v>10714.634646698738</v>
      </c>
      <c r="JP264" s="11">
        <v>10818.714916422272</v>
      </c>
      <c r="JQ264" s="11">
        <v>10838.7245455047</v>
      </c>
      <c r="JR264" s="11">
        <v>10884.797003576901</v>
      </c>
      <c r="JS264" s="11">
        <v>10910.005317194444</v>
      </c>
      <c r="JT264" s="11">
        <v>11026.561846674484</v>
      </c>
      <c r="JU264" s="11">
        <v>11082.582770670211</v>
      </c>
      <c r="JV264" s="11">
        <v>11058.101983955372</v>
      </c>
      <c r="JW264" s="11">
        <v>11003.431294627042</v>
      </c>
      <c r="JX264" s="11">
        <v>11003.926907536676</v>
      </c>
      <c r="JY264" s="11">
        <v>10997.838984402617</v>
      </c>
      <c r="JZ264" s="11">
        <v>10986.163394030606</v>
      </c>
      <c r="KA264" s="11">
        <v>10978.056324523568</v>
      </c>
      <c r="KB264" s="11">
        <v>10972.625424954189</v>
      </c>
      <c r="KC264" s="11">
        <v>10958.500722358776</v>
      </c>
      <c r="KD264" s="11">
        <v>10943.169651041588</v>
      </c>
      <c r="KE264" s="11">
        <v>10940.696131199869</v>
      </c>
      <c r="KF264" s="11">
        <v>10949.596585132458</v>
      </c>
      <c r="KG264" s="11">
        <v>10951.291378875192</v>
      </c>
      <c r="KH264" s="11">
        <v>10965.811056016368</v>
      </c>
      <c r="KI264" s="11">
        <v>10965.01511014316</v>
      </c>
      <c r="KJ264" s="11">
        <v>10984.608674031177</v>
      </c>
      <c r="KK264" s="11">
        <v>10987.033699509966</v>
      </c>
      <c r="KL264" s="23"/>
      <c r="KM264" s="11">
        <f>SMALL(Tabela2[[#This Row],[1]:[285]],1)</f>
        <v>5.6682836202526232E-10</v>
      </c>
      <c r="KN264" s="11">
        <f>MATCH(Tabela2[[#This Row],[1° menor]],Tabela2[[#This Row],[1]:[285]],0)</f>
        <v>60</v>
      </c>
      <c r="KO26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0.74028428865241436</v>
      </c>
      <c r="KP264" s="11">
        <f>VLOOKUP(Tabela2[[#This Row],[Shape]],shape!A:D,4,0)+VLOOKUP(Tabela2[[#This Row],[Shape]]+1,shape!A:E,5,0)*Tabela2[[#This Row],[% avanc]]</f>
        <v>1237.7325557028746</v>
      </c>
      <c r="KQ264" s="15">
        <f>Tabela2[[#This Row],[8686,881807]]/Tabela2[[#Headers],[8686,881807]]</f>
        <v>0.14248295109822881</v>
      </c>
      <c r="KR264" s="11">
        <f>Tabela2[[#This Row],[8686,881807]]-KP263</f>
        <v>128.8109609688338</v>
      </c>
      <c r="KS264" s="11">
        <f>(Tabela2[[#This Row],[hora bus]]-H263)*86400</f>
        <v>36.99999984819442</v>
      </c>
      <c r="KT264" s="11">
        <f>Tabela2[[#This Row],[desloc]]/Tabela2[[#This Row],[seconds]]</f>
        <v>3.4813773377655757</v>
      </c>
      <c r="KU264" s="11">
        <f>Tabela2[[#This Row],[spd m/s]]*3.6</f>
        <v>12.532958415956072</v>
      </c>
      <c r="KV264" s="23"/>
      <c r="KW264" s="22">
        <f t="shared" si="72"/>
        <v>0</v>
      </c>
      <c r="KX264" s="23">
        <f t="shared" si="73"/>
        <v>0</v>
      </c>
      <c r="KY264" s="23">
        <f t="shared" si="74"/>
        <v>0</v>
      </c>
      <c r="KZ264" s="23">
        <f t="shared" si="75"/>
        <v>0</v>
      </c>
      <c r="LA264" s="23">
        <f t="shared" si="76"/>
        <v>0</v>
      </c>
      <c r="LB264" s="23">
        <f t="shared" si="77"/>
        <v>0</v>
      </c>
      <c r="LC264" s="23">
        <f t="shared" si="78"/>
        <v>0</v>
      </c>
      <c r="LD264" s="23">
        <f t="shared" si="79"/>
        <v>0</v>
      </c>
      <c r="LE264" s="23">
        <f t="shared" si="80"/>
        <v>1237.7325557028746</v>
      </c>
      <c r="LF264" s="22">
        <f t="shared" si="89"/>
        <v>0</v>
      </c>
      <c r="LG264" s="23">
        <f t="shared" si="81"/>
        <v>0</v>
      </c>
      <c r="LH264" s="23">
        <f t="shared" si="82"/>
        <v>0</v>
      </c>
      <c r="LI264" s="23">
        <f t="shared" si="83"/>
        <v>1237.7325557028746</v>
      </c>
      <c r="LJ264" s="23">
        <f t="shared" si="84"/>
        <v>8544.8116110658502</v>
      </c>
      <c r="LK264" s="23">
        <f t="shared" si="85"/>
        <v>0</v>
      </c>
      <c r="LL264" s="23">
        <f t="shared" si="86"/>
        <v>26</v>
      </c>
      <c r="LM264" s="23">
        <f t="shared" si="87"/>
        <v>0</v>
      </c>
      <c r="LN264" s="23">
        <f t="shared" si="88"/>
        <v>0</v>
      </c>
    </row>
    <row r="265" spans="1:326" x14ac:dyDescent="0.25">
      <c r="A265" s="22">
        <v>78</v>
      </c>
      <c r="B265" s="22">
        <v>2</v>
      </c>
      <c r="C265" s="23" t="s">
        <v>1379</v>
      </c>
      <c r="D265" s="22">
        <v>332</v>
      </c>
      <c r="E265" s="24">
        <v>0.90277777777777779</v>
      </c>
      <c r="F265" s="23" t="s">
        <v>812</v>
      </c>
      <c r="G265" s="23" t="b">
        <v>1</v>
      </c>
      <c r="H265" s="25">
        <v>43538.903078703705</v>
      </c>
      <c r="I265" s="26" t="s">
        <v>696</v>
      </c>
      <c r="J265" s="23" t="s">
        <v>697</v>
      </c>
      <c r="K265" s="11">
        <f>IF(AND(Tabela2[[#This Row],[hora bus]]=H264,Tabela2[[#This Row],[lat bus]]=I264,Tabela2[[#This Row],[lon bus]]=J264),1,0)</f>
        <v>0</v>
      </c>
      <c r="L265" s="23"/>
      <c r="M265" s="11">
        <v>177</v>
      </c>
      <c r="N265" s="11">
        <v>2307.1201162054022</v>
      </c>
      <c r="O265" s="11">
        <v>2303.8138137046731</v>
      </c>
      <c r="P265" s="11">
        <v>2298.225501196549</v>
      </c>
      <c r="Q265" s="11">
        <v>2248.3529918274398</v>
      </c>
      <c r="R265" s="11">
        <v>2169.3879406766632</v>
      </c>
      <c r="S265" s="11">
        <v>2151.0516876621664</v>
      </c>
      <c r="T265" s="11">
        <v>2134.2072586413624</v>
      </c>
      <c r="U265" s="11">
        <v>2126.0045938360618</v>
      </c>
      <c r="V265" s="11">
        <v>2114.4714908774617</v>
      </c>
      <c r="W265" s="11">
        <v>2108.703920838675</v>
      </c>
      <c r="X265" s="11">
        <v>2104.0290146317429</v>
      </c>
      <c r="Y265" s="11">
        <v>2089.9792795268991</v>
      </c>
      <c r="Z265" s="11">
        <v>2086.5393969648403</v>
      </c>
      <c r="AA265" s="11">
        <v>2074.4639581794986</v>
      </c>
      <c r="AB265" s="11">
        <v>2071.4698397132638</v>
      </c>
      <c r="AC265" s="11">
        <v>2060.1900295121095</v>
      </c>
      <c r="AD265" s="11">
        <v>2039.2188737911918</v>
      </c>
      <c r="AE265" s="11">
        <v>2030.8651394903829</v>
      </c>
      <c r="AF265" s="11">
        <v>1957.5672707017031</v>
      </c>
      <c r="AG265" s="11">
        <v>1917.410293339927</v>
      </c>
      <c r="AH265" s="11">
        <v>1885.6788191066503</v>
      </c>
      <c r="AI265" s="11">
        <v>1861.8633501093311</v>
      </c>
      <c r="AJ265" s="11">
        <v>1840.7917857306445</v>
      </c>
      <c r="AK265" s="11">
        <v>1825.7773340487895</v>
      </c>
      <c r="AL265" s="11">
        <v>1799.7676012954003</v>
      </c>
      <c r="AM265" s="11">
        <v>1788.5737349045585</v>
      </c>
      <c r="AN265" s="11">
        <v>1772.4131380961796</v>
      </c>
      <c r="AO265" s="11">
        <v>1755.2099181112562</v>
      </c>
      <c r="AP265" s="11">
        <v>1741.7340300833621</v>
      </c>
      <c r="AQ265" s="11">
        <v>1738.8175357039047</v>
      </c>
      <c r="AR265" s="11">
        <v>1732.496010647907</v>
      </c>
      <c r="AS265" s="11">
        <v>1717.7248654801056</v>
      </c>
      <c r="AT265" s="11">
        <v>1714.310890050016</v>
      </c>
      <c r="AU265" s="11">
        <v>1713.3596678433787</v>
      </c>
      <c r="AV265" s="11">
        <v>1697.0197148910468</v>
      </c>
      <c r="AW265" s="11">
        <v>1679.1258069999501</v>
      </c>
      <c r="AX265" s="11">
        <v>1663.7317627846114</v>
      </c>
      <c r="AY265" s="11">
        <v>1643.7543661366249</v>
      </c>
      <c r="AZ265" s="11">
        <v>1617.9356740991218</v>
      </c>
      <c r="BA265" s="11">
        <v>1584.954324772933</v>
      </c>
      <c r="BB265" s="11">
        <v>1532.1769554567177</v>
      </c>
      <c r="BC265" s="11">
        <v>1462.8332877907237</v>
      </c>
      <c r="BD265" s="11">
        <v>1403.7692403038679</v>
      </c>
      <c r="BE265" s="11">
        <v>1383.2405862255284</v>
      </c>
      <c r="BF265" s="11">
        <v>1355.7959925208693</v>
      </c>
      <c r="BG265" s="11">
        <v>1310.0722304977057</v>
      </c>
      <c r="BH265" s="11">
        <v>1286.3321030463703</v>
      </c>
      <c r="BI265" s="11">
        <v>1263.0762066639145</v>
      </c>
      <c r="BJ265" s="11">
        <v>1230.8958541599106</v>
      </c>
      <c r="BK265" s="11">
        <v>1146.8210521405208</v>
      </c>
      <c r="BL265" s="11">
        <v>879.76757991332704</v>
      </c>
      <c r="BM265" s="11">
        <v>698.48330179736229</v>
      </c>
      <c r="BN265" s="11">
        <v>644.47861364770347</v>
      </c>
      <c r="BO265" s="11">
        <v>514.28410387068323</v>
      </c>
      <c r="BP265" s="11">
        <v>489.51741188700345</v>
      </c>
      <c r="BQ265" s="11">
        <v>387.8346410394517</v>
      </c>
      <c r="BR265" s="11">
        <v>284.61810545026719</v>
      </c>
      <c r="BS265" s="11">
        <v>243.99690841277857</v>
      </c>
      <c r="BT265" s="11">
        <v>195.96248264514358</v>
      </c>
      <c r="BU265" s="11">
        <v>105.32655082754597</v>
      </c>
      <c r="BV265" s="11">
        <v>75.988149075775056</v>
      </c>
      <c r="BW265" s="11">
        <v>2.1967139218759257E-10</v>
      </c>
      <c r="BX265" s="11">
        <v>82.732904942339445</v>
      </c>
      <c r="BY265" s="11">
        <v>199.82401419717002</v>
      </c>
      <c r="BZ265" s="11">
        <v>348.49873248150584</v>
      </c>
      <c r="CA265" s="11">
        <v>384.19002795719132</v>
      </c>
      <c r="CB265" s="11">
        <v>423.78734912110184</v>
      </c>
      <c r="CC265" s="11">
        <v>478.37684756321318</v>
      </c>
      <c r="CD265" s="11">
        <v>590.75087304605574</v>
      </c>
      <c r="CE265" s="11">
        <v>677.12738375153617</v>
      </c>
      <c r="CF265" s="11">
        <v>762.39909209059954</v>
      </c>
      <c r="CG265" s="11">
        <v>837.10272931465727</v>
      </c>
      <c r="CH265" s="11">
        <v>1024.5428262483611</v>
      </c>
      <c r="CI265" s="11">
        <v>1097.1762260264713</v>
      </c>
      <c r="CJ265" s="11">
        <v>1284.2963796663305</v>
      </c>
      <c r="CK265" s="11">
        <v>1357.5028500881292</v>
      </c>
      <c r="CL265" s="11">
        <v>1446.7867175913714</v>
      </c>
      <c r="CM265" s="11">
        <v>1473.7712634089089</v>
      </c>
      <c r="CN265" s="11">
        <v>1521.0432598167763</v>
      </c>
      <c r="CO265" s="11">
        <v>1579.0679168618283</v>
      </c>
      <c r="CP265" s="11">
        <v>1659.7577652075506</v>
      </c>
      <c r="CQ265" s="11">
        <v>1710.1139179285124</v>
      </c>
      <c r="CR265" s="11">
        <v>1903.4784753096314</v>
      </c>
      <c r="CS265" s="11">
        <v>2080.2786820441961</v>
      </c>
      <c r="CT265" s="11">
        <v>2154.2462841890469</v>
      </c>
      <c r="CU265" s="11">
        <v>2182.3087213119243</v>
      </c>
      <c r="CV265" s="11">
        <v>2223.1447179946281</v>
      </c>
      <c r="CW265" s="11">
        <v>2320.4902510300071</v>
      </c>
      <c r="CX265" s="11">
        <v>2447.5157310562199</v>
      </c>
      <c r="CY265" s="11">
        <v>2508.5055232545847</v>
      </c>
      <c r="CZ265" s="11">
        <v>2565.5803315131966</v>
      </c>
      <c r="DA265" s="11">
        <v>2617.0253083917064</v>
      </c>
      <c r="DB265" s="11">
        <v>2668.1944081003849</v>
      </c>
      <c r="DC265" s="11">
        <v>2722.4357642264408</v>
      </c>
      <c r="DD265" s="11">
        <v>2815.9023963260197</v>
      </c>
      <c r="DE265" s="11">
        <v>2827.7277329404333</v>
      </c>
      <c r="DF265" s="11">
        <v>2857.8528344054525</v>
      </c>
      <c r="DG265" s="11">
        <v>2869.0871129236243</v>
      </c>
      <c r="DH265" s="11">
        <v>2913.31257792727</v>
      </c>
      <c r="DI265" s="11">
        <v>2950.3513571924559</v>
      </c>
      <c r="DJ265" s="11">
        <v>2991.8437112177016</v>
      </c>
      <c r="DK265" s="11">
        <v>3017.1474607409095</v>
      </c>
      <c r="DL265" s="11">
        <v>3330.6379141563916</v>
      </c>
      <c r="DM265" s="11">
        <v>3443.9777137797919</v>
      </c>
      <c r="DN265" s="11">
        <v>3521.074892162972</v>
      </c>
      <c r="DO265" s="11">
        <v>3608.5471189476407</v>
      </c>
      <c r="DP265" s="11">
        <v>3636.7377181428046</v>
      </c>
      <c r="DQ265" s="11">
        <v>3716.0853627840311</v>
      </c>
      <c r="DR265" s="11">
        <v>3730.908377791362</v>
      </c>
      <c r="DS265" s="11">
        <v>3741.0439463832818</v>
      </c>
      <c r="DT265" s="11">
        <v>3752.3552057757215</v>
      </c>
      <c r="DU265" s="11">
        <v>3766.1219723245395</v>
      </c>
      <c r="DV265" s="11">
        <v>3769.3428479761183</v>
      </c>
      <c r="DW265" s="11">
        <v>3768.9737676649811</v>
      </c>
      <c r="DX265" s="11">
        <v>3714.4491719535877</v>
      </c>
      <c r="DY265" s="11">
        <v>3818.2553695032916</v>
      </c>
      <c r="DZ265" s="11">
        <v>3824.5419892546993</v>
      </c>
      <c r="EA265" s="11">
        <v>3850.2747870980766</v>
      </c>
      <c r="EB265" s="11">
        <v>3983.6275957431772</v>
      </c>
      <c r="EC265" s="11">
        <v>4015.0352679018893</v>
      </c>
      <c r="ED265" s="11">
        <v>4199.673027575288</v>
      </c>
      <c r="EE265" s="11">
        <v>4271.9195878357441</v>
      </c>
      <c r="EF265" s="11">
        <v>4501.2785170243851</v>
      </c>
      <c r="EG265" s="11">
        <v>4679.3309677544466</v>
      </c>
      <c r="EH265" s="11">
        <v>4832.0220632523306</v>
      </c>
      <c r="EI265" s="11">
        <v>4951.0719207540824</v>
      </c>
      <c r="EJ265" s="11">
        <v>5014.8609097803992</v>
      </c>
      <c r="EK265" s="11">
        <v>5064.0046991229356</v>
      </c>
      <c r="EL265" s="11">
        <v>5141.6822246978827</v>
      </c>
      <c r="EM265" s="11">
        <v>5149.3051952447031</v>
      </c>
      <c r="EN265" s="11">
        <v>5231.7745167506082</v>
      </c>
      <c r="EO265" s="11">
        <v>5321.9218360551213</v>
      </c>
      <c r="EP265" s="11">
        <v>5365.2366939102512</v>
      </c>
      <c r="EQ265" s="11">
        <v>5502.7892705362337</v>
      </c>
      <c r="ER265" s="11">
        <v>5575.4642969214492</v>
      </c>
      <c r="ES265" s="11">
        <v>5711.1067893549061</v>
      </c>
      <c r="ET265" s="11">
        <v>5774.7029475340387</v>
      </c>
      <c r="EU265" s="11">
        <v>5849.9315798832158</v>
      </c>
      <c r="EV265" s="11">
        <v>5912.3058039225871</v>
      </c>
      <c r="EW265" s="11">
        <v>5980.6761229840295</v>
      </c>
      <c r="EX265" s="11">
        <v>6227.1862187130137</v>
      </c>
      <c r="EY265" s="11">
        <v>6308.1569305048261</v>
      </c>
      <c r="EZ265" s="11">
        <v>6478.0701487804054</v>
      </c>
      <c r="FA265" s="11">
        <v>6644.14784176791</v>
      </c>
      <c r="FB265" s="11">
        <v>6727.3546971930718</v>
      </c>
      <c r="FC265" s="11">
        <v>6769.0845912833074</v>
      </c>
      <c r="FD265" s="11">
        <v>6824.213095412696</v>
      </c>
      <c r="FE265" s="11">
        <v>6949.0880257773451</v>
      </c>
      <c r="FF265" s="11">
        <v>7122.429619217758</v>
      </c>
      <c r="FG265" s="11">
        <v>7147.3350596042437</v>
      </c>
      <c r="FH265" s="11">
        <v>7191.8835118302795</v>
      </c>
      <c r="FI265" s="11">
        <v>7273.5103410201928</v>
      </c>
      <c r="FJ265" s="11">
        <v>7317.8531966219216</v>
      </c>
      <c r="FK265" s="11">
        <v>7334.9388508867778</v>
      </c>
      <c r="FL265" s="11">
        <v>7349.622112244464</v>
      </c>
      <c r="FM265" s="11">
        <v>7353.67255674631</v>
      </c>
      <c r="FN265" s="11">
        <v>7384.4998825616594</v>
      </c>
      <c r="FO265" s="11">
        <v>7404.3162596976726</v>
      </c>
      <c r="FP265" s="11">
        <v>7427.3884419440246</v>
      </c>
      <c r="FQ265" s="11">
        <v>7452.102723470176</v>
      </c>
      <c r="FR265" s="11">
        <v>7461.9651039536438</v>
      </c>
      <c r="FS265" s="11">
        <v>7504.7345298032469</v>
      </c>
      <c r="FT265" s="11">
        <v>7575.6762700375175</v>
      </c>
      <c r="FU265" s="11">
        <v>7679.4765264046191</v>
      </c>
      <c r="FV265" s="11">
        <v>7820.7601042014276</v>
      </c>
      <c r="FW265" s="11">
        <v>7867.1617106734429</v>
      </c>
      <c r="FX265" s="11">
        <v>7887.0829066415081</v>
      </c>
      <c r="FY265" s="11">
        <v>7909.1223512244997</v>
      </c>
      <c r="FZ265" s="11">
        <v>7928.120296564206</v>
      </c>
      <c r="GA265" s="11">
        <v>7956.816073501449</v>
      </c>
      <c r="GB265" s="11">
        <v>7979.1729638434099</v>
      </c>
      <c r="GC265" s="11">
        <v>8010.5853144370649</v>
      </c>
      <c r="GD265" s="11">
        <v>8044.5009210588269</v>
      </c>
      <c r="GE265" s="11">
        <v>8069.162595499477</v>
      </c>
      <c r="GF265" s="11">
        <v>8089.7046304688311</v>
      </c>
      <c r="GG265" s="11">
        <v>8102.8475397419452</v>
      </c>
      <c r="GH265" s="11">
        <v>8116.1564891088019</v>
      </c>
      <c r="GI265" s="11">
        <v>8119.9614767994181</v>
      </c>
      <c r="GJ265" s="11">
        <v>8130.2237295226087</v>
      </c>
      <c r="GK265" s="11">
        <v>8136.0988336683595</v>
      </c>
      <c r="GL265" s="11">
        <v>8151.4425846596096</v>
      </c>
      <c r="GM265" s="11">
        <v>8137.1954043416636</v>
      </c>
      <c r="GN265" s="11">
        <v>8147.5365068640622</v>
      </c>
      <c r="GO265" s="11">
        <v>8156.2945684271117</v>
      </c>
      <c r="GP265" s="11">
        <v>8168.4569427826436</v>
      </c>
      <c r="GQ265" s="11">
        <v>8229.1282448495986</v>
      </c>
      <c r="GR265" s="11">
        <v>8351.0888039745787</v>
      </c>
      <c r="GS265" s="11">
        <v>8502.4785840801615</v>
      </c>
      <c r="GT265" s="11">
        <v>8567.2213764757616</v>
      </c>
      <c r="GU265" s="11">
        <v>8586.7311514278699</v>
      </c>
      <c r="GV265" s="11">
        <v>8612.1151242767864</v>
      </c>
      <c r="GW265" s="11">
        <v>8638.8141369914792</v>
      </c>
      <c r="GX265" s="11">
        <v>8666.1061548408707</v>
      </c>
      <c r="GY265" s="11">
        <v>8681.4805149092463</v>
      </c>
      <c r="GZ265" s="11">
        <v>8821.2735516463654</v>
      </c>
      <c r="HA265" s="11">
        <v>8841.2526250492956</v>
      </c>
      <c r="HB265" s="11">
        <v>8856.4587076218177</v>
      </c>
      <c r="HC265" s="11">
        <v>8872.6724880433121</v>
      </c>
      <c r="HD265" s="11">
        <v>8884.641600786561</v>
      </c>
      <c r="HE265" s="11">
        <v>8892.1749930898568</v>
      </c>
      <c r="HF265" s="11">
        <v>8885.6266561438242</v>
      </c>
      <c r="HG265" s="11">
        <v>8935.249194188611</v>
      </c>
      <c r="HH265" s="11">
        <v>8943.9135871467861</v>
      </c>
      <c r="HI265" s="11">
        <v>8972.5180291376382</v>
      </c>
      <c r="HJ265" s="11">
        <v>8982.15488083524</v>
      </c>
      <c r="HK265" s="11">
        <v>8973.2041235200177</v>
      </c>
      <c r="HL265" s="11">
        <v>8965.8163373404386</v>
      </c>
      <c r="HM265" s="11">
        <v>8919.9969417353877</v>
      </c>
      <c r="HN265" s="11">
        <v>8859.7578862294013</v>
      </c>
      <c r="HO265" s="11">
        <v>8815.5341604193818</v>
      </c>
      <c r="HP265" s="11">
        <v>8831.4049306308916</v>
      </c>
      <c r="HQ265" s="11">
        <v>8821.6024304917555</v>
      </c>
      <c r="HR265" s="11">
        <v>8729.0257956473397</v>
      </c>
      <c r="HS265" s="11">
        <v>8737.3499014017343</v>
      </c>
      <c r="HT265" s="11">
        <v>8743.5903745494379</v>
      </c>
      <c r="HU265" s="11">
        <v>8705.4120963191472</v>
      </c>
      <c r="HV265" s="11">
        <v>8707.5673485514526</v>
      </c>
      <c r="HW265" s="11">
        <v>8713.3427188733149</v>
      </c>
      <c r="HX265" s="11">
        <v>8723.7991017265922</v>
      </c>
      <c r="HY265" s="11">
        <v>8736.700409912688</v>
      </c>
      <c r="HZ265" s="11">
        <v>8749.8797868656093</v>
      </c>
      <c r="IA265" s="11">
        <v>8862.4890298591108</v>
      </c>
      <c r="IB265" s="11">
        <v>8985.8617979040355</v>
      </c>
      <c r="IC265" s="11">
        <v>9027.3847415163436</v>
      </c>
      <c r="ID265" s="11">
        <v>9069.2724134474065</v>
      </c>
      <c r="IE265" s="11">
        <v>9106.6155524930018</v>
      </c>
      <c r="IF265" s="11">
        <v>9142.0925912274106</v>
      </c>
      <c r="IG265" s="11">
        <v>9256.5150903480462</v>
      </c>
      <c r="IH265" s="11">
        <v>9286.6181083347255</v>
      </c>
      <c r="II265" s="11">
        <v>9327.0918712543371</v>
      </c>
      <c r="IJ265" s="11">
        <v>9362.7896580692322</v>
      </c>
      <c r="IK265" s="11">
        <v>9413.3484827301363</v>
      </c>
      <c r="IL265" s="11">
        <v>9451.7986970517359</v>
      </c>
      <c r="IM265" s="11">
        <v>9494.1582083924059</v>
      </c>
      <c r="IN265" s="11">
        <v>9557.4156520109864</v>
      </c>
      <c r="IO265" s="11">
        <v>9694.5165064935554</v>
      </c>
      <c r="IP265" s="11">
        <v>9726.6994364656839</v>
      </c>
      <c r="IQ265" s="11">
        <v>9726.900960359515</v>
      </c>
      <c r="IR265" s="11">
        <v>9778.7969547412122</v>
      </c>
      <c r="IS265" s="11">
        <v>9844.2054980391204</v>
      </c>
      <c r="IT265" s="11">
        <v>9882.6630511585699</v>
      </c>
      <c r="IU265" s="11">
        <v>9905.0144970663077</v>
      </c>
      <c r="IV265" s="11">
        <v>9922.0818652890757</v>
      </c>
      <c r="IW265" s="11">
        <v>9927.8736185163343</v>
      </c>
      <c r="IX265" s="11">
        <v>9938.135919010072</v>
      </c>
      <c r="IY265" s="11">
        <v>9958.7787087476281</v>
      </c>
      <c r="IZ265" s="11">
        <v>9998.9216521260951</v>
      </c>
      <c r="JA265" s="11">
        <v>10048.003452418014</v>
      </c>
      <c r="JB265" s="11">
        <v>10139.238585937088</v>
      </c>
      <c r="JC265" s="11">
        <v>10248.078219355059</v>
      </c>
      <c r="JD265" s="11">
        <v>10328.589572128058</v>
      </c>
      <c r="JE265" s="11">
        <v>10347.869083500818</v>
      </c>
      <c r="JF265" s="11">
        <v>10362.028133162317</v>
      </c>
      <c r="JG265" s="11">
        <v>10357.777010813177</v>
      </c>
      <c r="JH265" s="11">
        <v>10441.638528092915</v>
      </c>
      <c r="JI265" s="11">
        <v>10496.708057695127</v>
      </c>
      <c r="JJ265" s="11">
        <v>10506.753627817845</v>
      </c>
      <c r="JK265" s="11">
        <v>10478.008619139619</v>
      </c>
      <c r="JL265" s="11">
        <v>10526.839743888639</v>
      </c>
      <c r="JM265" s="11">
        <v>10524.679407604823</v>
      </c>
      <c r="JN265" s="11">
        <v>10483.217186603999</v>
      </c>
      <c r="JO265" s="11">
        <v>10611.753185287094</v>
      </c>
      <c r="JP265" s="11">
        <v>10716.563806888369</v>
      </c>
      <c r="JQ265" s="11">
        <v>10736.976554930685</v>
      </c>
      <c r="JR265" s="11">
        <v>10782.976988944418</v>
      </c>
      <c r="JS265" s="11">
        <v>10807.204267320969</v>
      </c>
      <c r="JT265" s="11">
        <v>10922.754534926366</v>
      </c>
      <c r="JU265" s="11">
        <v>10978.431901979009</v>
      </c>
      <c r="JV265" s="11">
        <v>10953.985373475898</v>
      </c>
      <c r="JW265" s="11">
        <v>10899.054793582489</v>
      </c>
      <c r="JX265" s="11">
        <v>10899.16487309592</v>
      </c>
      <c r="JY265" s="11">
        <v>10892.906402575676</v>
      </c>
      <c r="JZ265" s="11">
        <v>10881.077566176784</v>
      </c>
      <c r="KA265" s="11">
        <v>10872.816671148221</v>
      </c>
      <c r="KB265" s="11">
        <v>10867.265641405455</v>
      </c>
      <c r="KC265" s="11">
        <v>10852.998893235208</v>
      </c>
      <c r="KD265" s="11">
        <v>10837.627960463215</v>
      </c>
      <c r="KE265" s="11">
        <v>10835.265037592482</v>
      </c>
      <c r="KF265" s="11">
        <v>10844.263455100345</v>
      </c>
      <c r="KG265" s="11">
        <v>10846.083146612045</v>
      </c>
      <c r="KH265" s="11">
        <v>10860.722655862746</v>
      </c>
      <c r="KI265" s="11">
        <v>10860.067160048236</v>
      </c>
      <c r="KJ265" s="11">
        <v>10879.788050435074</v>
      </c>
      <c r="KK265" s="11">
        <v>10882.257723235329</v>
      </c>
      <c r="KL265" s="23"/>
      <c r="KM265" s="11">
        <f>SMALL(Tabela2[[#This Row],[1]:[285]],1)</f>
        <v>2.1967139218759257E-10</v>
      </c>
      <c r="KN265" s="11">
        <f>MATCH(Tabela2[[#This Row],[1° menor]],Tabela2[[#This Row],[1]:[285]],0)</f>
        <v>62</v>
      </c>
      <c r="KO26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0.62499965860669238</v>
      </c>
      <c r="KP265" s="11">
        <f>VLOOKUP(Tabela2[[#This Row],[Shape]],shape!A:D,4,0)+VLOOKUP(Tabela2[[#This Row],[Shape]]+1,shape!A:E,5,0)*Tabela2[[#This Row],[% avanc]]</f>
        <v>1378.3769282363701</v>
      </c>
      <c r="KQ265" s="15">
        <f>Tabela2[[#This Row],[8686,881807]]/Tabela2[[#Headers],[8686,881807]]</f>
        <v>0.15867338348331808</v>
      </c>
      <c r="KR265" s="11">
        <f>Tabela2[[#This Row],[8686,881807]]-KP264</f>
        <v>140.64437253349547</v>
      </c>
      <c r="KS265" s="11">
        <f>(Tabela2[[#This Row],[hora bus]]-H264)*86400</f>
        <v>14.000000129453838</v>
      </c>
      <c r="KT265" s="11">
        <f>Tabela2[[#This Row],[desloc]]/Tabela2[[#This Row],[seconds]]</f>
        <v>10.046026516642771</v>
      </c>
      <c r="KU265" s="11">
        <f>Tabela2[[#This Row],[spd m/s]]*3.6</f>
        <v>36.165695459913977</v>
      </c>
      <c r="KV265" s="23"/>
      <c r="KW265" s="22">
        <f t="shared" si="72"/>
        <v>0</v>
      </c>
      <c r="KX265" s="23">
        <f t="shared" si="73"/>
        <v>0</v>
      </c>
      <c r="KY265" s="23">
        <f t="shared" si="74"/>
        <v>0</v>
      </c>
      <c r="KZ265" s="23">
        <f t="shared" si="75"/>
        <v>0</v>
      </c>
      <c r="LA265" s="23">
        <f t="shared" si="76"/>
        <v>0</v>
      </c>
      <c r="LB265" s="23">
        <f t="shared" si="77"/>
        <v>0</v>
      </c>
      <c r="LC265" s="23">
        <f t="shared" si="78"/>
        <v>0</v>
      </c>
      <c r="LD265" s="23">
        <f t="shared" si="79"/>
        <v>0</v>
      </c>
      <c r="LE265" s="23">
        <f t="shared" si="80"/>
        <v>1378.3769282363701</v>
      </c>
      <c r="LF265" s="22">
        <f t="shared" si="89"/>
        <v>0</v>
      </c>
      <c r="LG265" s="23">
        <f t="shared" si="81"/>
        <v>0</v>
      </c>
      <c r="LH265" s="23">
        <f t="shared" si="82"/>
        <v>0</v>
      </c>
      <c r="LI265" s="23">
        <f t="shared" si="83"/>
        <v>1378.3769282363701</v>
      </c>
      <c r="LJ265" s="23">
        <f t="shared" si="84"/>
        <v>8544.8116110658502</v>
      </c>
      <c r="LK265" s="23">
        <f t="shared" si="85"/>
        <v>0</v>
      </c>
      <c r="LL265" s="23">
        <f t="shared" si="86"/>
        <v>25</v>
      </c>
      <c r="LM265" s="23">
        <f t="shared" si="87"/>
        <v>0</v>
      </c>
      <c r="LN265" s="23">
        <f t="shared" si="88"/>
        <v>0</v>
      </c>
    </row>
    <row r="266" spans="1:326" x14ac:dyDescent="0.25">
      <c r="A266" s="22">
        <v>79</v>
      </c>
      <c r="B266" s="22">
        <v>2</v>
      </c>
      <c r="C266" s="23" t="s">
        <v>1380</v>
      </c>
      <c r="D266" s="22">
        <v>332</v>
      </c>
      <c r="E266" s="24">
        <v>0.90347222222222223</v>
      </c>
      <c r="F266" s="23" t="s">
        <v>812</v>
      </c>
      <c r="G266" s="23" t="b">
        <v>1</v>
      </c>
      <c r="H266" s="25">
        <v>43538.903437499997</v>
      </c>
      <c r="I266" s="26" t="s">
        <v>322</v>
      </c>
      <c r="J266" s="23" t="s">
        <v>323</v>
      </c>
      <c r="K266" s="11">
        <f>IF(AND(Tabela2[[#This Row],[hora bus]]=H265,Tabela2[[#This Row],[lat bus]]=I265,Tabela2[[#This Row],[lon bus]]=J265),1,0)</f>
        <v>0</v>
      </c>
      <c r="L266" s="23"/>
      <c r="M266" s="11">
        <v>180</v>
      </c>
      <c r="N266" s="11">
        <v>2600.8532816707625</v>
      </c>
      <c r="O266" s="11">
        <v>2595.9833570014384</v>
      </c>
      <c r="P266" s="11">
        <v>2588.6490747066246</v>
      </c>
      <c r="Q266" s="11">
        <v>2534.4539030498327</v>
      </c>
      <c r="R266" s="11">
        <v>2450.5565896235316</v>
      </c>
      <c r="S266" s="11">
        <v>2429.9022289484401</v>
      </c>
      <c r="T266" s="11">
        <v>2411.2148836902784</v>
      </c>
      <c r="U266" s="11">
        <v>2400.9914918551895</v>
      </c>
      <c r="V266" s="11">
        <v>2387.0138812438572</v>
      </c>
      <c r="W266" s="11">
        <v>2378.2996835841277</v>
      </c>
      <c r="X266" s="11">
        <v>2370.8781745262058</v>
      </c>
      <c r="Y266" s="11">
        <v>2352.5529294843495</v>
      </c>
      <c r="Z266" s="11">
        <v>2344.0237261431785</v>
      </c>
      <c r="AA266" s="11">
        <v>2327.3625099667793</v>
      </c>
      <c r="AB266" s="11">
        <v>2320.9448304695993</v>
      </c>
      <c r="AC266" s="11">
        <v>2307.2886736176206</v>
      </c>
      <c r="AD266" s="11">
        <v>2283.9634473536057</v>
      </c>
      <c r="AE266" s="11">
        <v>2274.1695767855463</v>
      </c>
      <c r="AF266" s="11">
        <v>2201.1180651784225</v>
      </c>
      <c r="AG266" s="11">
        <v>2162.0981504449037</v>
      </c>
      <c r="AH266" s="11">
        <v>2130.151900677929</v>
      </c>
      <c r="AI266" s="11">
        <v>2105.181850832601</v>
      </c>
      <c r="AJ266" s="11">
        <v>2083.036301180729</v>
      </c>
      <c r="AK266" s="11">
        <v>2067.1016699127258</v>
      </c>
      <c r="AL266" s="11">
        <v>2040.0247302832363</v>
      </c>
      <c r="AM266" s="11">
        <v>2028.0533948579227</v>
      </c>
      <c r="AN266" s="11">
        <v>2012.7622491254069</v>
      </c>
      <c r="AO266" s="11">
        <v>1998.7867290893666</v>
      </c>
      <c r="AP266" s="11">
        <v>1990.2625034055231</v>
      </c>
      <c r="AQ266" s="11">
        <v>1991.2433829759027</v>
      </c>
      <c r="AR266" s="11">
        <v>1987.6429588482324</v>
      </c>
      <c r="AS266" s="11">
        <v>1977.5655294098344</v>
      </c>
      <c r="AT266" s="11">
        <v>1979.3170270424982</v>
      </c>
      <c r="AU266" s="11">
        <v>1981.3396322560752</v>
      </c>
      <c r="AV266" s="11">
        <v>1969.5202455593642</v>
      </c>
      <c r="AW266" s="11">
        <v>1959.3615149489838</v>
      </c>
      <c r="AX266" s="11">
        <v>1951.5703521243524</v>
      </c>
      <c r="AY266" s="11">
        <v>1936.9335169507394</v>
      </c>
      <c r="AZ266" s="11">
        <v>1914.9875539286566</v>
      </c>
      <c r="BA266" s="11">
        <v>1885.2506008942905</v>
      </c>
      <c r="BB266" s="11">
        <v>1834.6774208389788</v>
      </c>
      <c r="BC266" s="11">
        <v>1761.4768741634844</v>
      </c>
      <c r="BD266" s="11">
        <v>1695.4695059562891</v>
      </c>
      <c r="BE266" s="11">
        <v>1673.3202748576855</v>
      </c>
      <c r="BF266" s="11">
        <v>1648.1022686273698</v>
      </c>
      <c r="BG266" s="11">
        <v>1606.8678992433543</v>
      </c>
      <c r="BH266" s="11">
        <v>1588.0124808084581</v>
      </c>
      <c r="BI266" s="11">
        <v>1568.0183178907246</v>
      </c>
      <c r="BJ266" s="11">
        <v>1538.8216621324345</v>
      </c>
      <c r="BK266" s="11">
        <v>1458.8116533982688</v>
      </c>
      <c r="BL266" s="11">
        <v>1205.7503131048568</v>
      </c>
      <c r="BM266" s="11">
        <v>1048.2813464988233</v>
      </c>
      <c r="BN266" s="11">
        <v>1010.8358232406885</v>
      </c>
      <c r="BO266" s="11">
        <v>896.76449004201288</v>
      </c>
      <c r="BP266" s="11">
        <v>886.12177901258599</v>
      </c>
      <c r="BQ266" s="11">
        <v>797.01816635238629</v>
      </c>
      <c r="BR266" s="11">
        <v>714.9591438575967</v>
      </c>
      <c r="BS266" s="11">
        <v>687.67915719092457</v>
      </c>
      <c r="BT266" s="11">
        <v>640.4992373665267</v>
      </c>
      <c r="BU266" s="11">
        <v>595.37483892776265</v>
      </c>
      <c r="BV266" s="11">
        <v>627.14666010046392</v>
      </c>
      <c r="BW266" s="11">
        <v>483.23236067831613</v>
      </c>
      <c r="BX266" s="11">
        <v>368.44427709869478</v>
      </c>
      <c r="BY266" s="11">
        <v>225.66024886716411</v>
      </c>
      <c r="BZ266" s="11">
        <v>195.11089433657844</v>
      </c>
      <c r="CA266" s="11">
        <v>153.47354773855957</v>
      </c>
      <c r="CB266" s="11">
        <v>90.717087454494802</v>
      </c>
      <c r="CC266" s="11">
        <v>1.3947953902970767E-11</v>
      </c>
      <c r="CD266" s="11">
        <v>30.247805277758751</v>
      </c>
      <c r="CE266" s="11">
        <v>124.45308412925077</v>
      </c>
      <c r="CF266" s="11">
        <v>217.585969775861</v>
      </c>
      <c r="CG266" s="11">
        <v>301.45535274628003</v>
      </c>
      <c r="CH266" s="11">
        <v>496.1624221774498</v>
      </c>
      <c r="CI266" s="11">
        <v>573.84003147221506</v>
      </c>
      <c r="CJ266" s="11">
        <v>765.69885009277721</v>
      </c>
      <c r="CK266" s="11">
        <v>840.71969203258107</v>
      </c>
      <c r="CL266" s="11">
        <v>930.98011992765635</v>
      </c>
      <c r="CM266" s="11">
        <v>958.97600984241581</v>
      </c>
      <c r="CN266" s="11">
        <v>1007.4543806137967</v>
      </c>
      <c r="CO266" s="11">
        <v>1066.4747924357835</v>
      </c>
      <c r="CP266" s="11">
        <v>1148.2436749291787</v>
      </c>
      <c r="CQ266" s="11">
        <v>1201.0577170596757</v>
      </c>
      <c r="CR266" s="11">
        <v>1397.5849647768664</v>
      </c>
      <c r="CS266" s="11">
        <v>1575.8820235204289</v>
      </c>
      <c r="CT266" s="11">
        <v>1650.1292736549606</v>
      </c>
      <c r="CU266" s="11">
        <v>1678.3541145924351</v>
      </c>
      <c r="CV266" s="11">
        <v>1719.8103005306107</v>
      </c>
      <c r="CW266" s="11">
        <v>1818.2273962688359</v>
      </c>
      <c r="CX266" s="11">
        <v>1946.0251796038815</v>
      </c>
      <c r="CY266" s="11">
        <v>2007.3381188722003</v>
      </c>
      <c r="CZ266" s="11">
        <v>2064.1617425876116</v>
      </c>
      <c r="DA266" s="11">
        <v>2114.801174177845</v>
      </c>
      <c r="DB266" s="11">
        <v>2164.3938742628525</v>
      </c>
      <c r="DC266" s="11">
        <v>2215.7235745301791</v>
      </c>
      <c r="DD266" s="11">
        <v>2307.1726810194532</v>
      </c>
      <c r="DE266" s="11">
        <v>2318.2608267376354</v>
      </c>
      <c r="DF266" s="11">
        <v>2347.4852838089578</v>
      </c>
      <c r="DG266" s="11">
        <v>2356.9847981650223</v>
      </c>
      <c r="DH266" s="11">
        <v>2398.0696792147969</v>
      </c>
      <c r="DI266" s="11">
        <v>2431.5218693733486</v>
      </c>
      <c r="DJ266" s="11">
        <v>2473.9777357897447</v>
      </c>
      <c r="DK266" s="11">
        <v>2513.1017019097312</v>
      </c>
      <c r="DL266" s="11">
        <v>2841.0724801877818</v>
      </c>
      <c r="DM266" s="11">
        <v>2959.7542293082624</v>
      </c>
      <c r="DN266" s="11">
        <v>3040.3925675698729</v>
      </c>
      <c r="DO266" s="11">
        <v>3130.257215460093</v>
      </c>
      <c r="DP266" s="11">
        <v>3161.0131219766354</v>
      </c>
      <c r="DQ266" s="11">
        <v>3242.3882869692698</v>
      </c>
      <c r="DR266" s="11">
        <v>3257.6291243955284</v>
      </c>
      <c r="DS266" s="11">
        <v>3268.1190265206474</v>
      </c>
      <c r="DT266" s="11">
        <v>3279.1082271146411</v>
      </c>
      <c r="DU266" s="11">
        <v>3291.901794009018</v>
      </c>
      <c r="DV266" s="11">
        <v>3293.9807897755149</v>
      </c>
      <c r="DW266" s="11">
        <v>3292.2322368028208</v>
      </c>
      <c r="DX266" s="11">
        <v>3230.0562018914029</v>
      </c>
      <c r="DY266" s="11">
        <v>3325.8423326375232</v>
      </c>
      <c r="DZ266" s="11">
        <v>3329.4146429617022</v>
      </c>
      <c r="EA266" s="11">
        <v>3355.4422096158</v>
      </c>
      <c r="EB266" s="11">
        <v>3490.938177229857</v>
      </c>
      <c r="EC266" s="11">
        <v>3523.6089996583974</v>
      </c>
      <c r="ED266" s="11">
        <v>3709.7156544336653</v>
      </c>
      <c r="EE266" s="11">
        <v>3779.471867938837</v>
      </c>
      <c r="EF266" s="11">
        <v>4003.9925663213298</v>
      </c>
      <c r="EG266" s="11">
        <v>4178.6351820499476</v>
      </c>
      <c r="EH266" s="11">
        <v>4328.9981736805348</v>
      </c>
      <c r="EI266" s="11">
        <v>4446.9473320605794</v>
      </c>
      <c r="EJ266" s="11">
        <v>4510.5589620814362</v>
      </c>
      <c r="EK266" s="11">
        <v>4558.4274321270113</v>
      </c>
      <c r="EL266" s="11">
        <v>4634.6019085567505</v>
      </c>
      <c r="EM266" s="11">
        <v>4641.0697238447974</v>
      </c>
      <c r="EN266" s="11">
        <v>4722.3985667243405</v>
      </c>
      <c r="EO266" s="11">
        <v>4812.5682227909165</v>
      </c>
      <c r="EP266" s="11">
        <v>4856.7819553487589</v>
      </c>
      <c r="EQ266" s="11">
        <v>4995.5364654648929</v>
      </c>
      <c r="ER266" s="11">
        <v>5069.4119842532655</v>
      </c>
      <c r="ES266" s="11">
        <v>5206.0726810516817</v>
      </c>
      <c r="ET266" s="11">
        <v>5270.2591114123015</v>
      </c>
      <c r="EU266" s="11">
        <v>5346.1120381850142</v>
      </c>
      <c r="EV266" s="11">
        <v>5409.142947557727</v>
      </c>
      <c r="EW266" s="11">
        <v>5478.9159020292554</v>
      </c>
      <c r="EX266" s="11">
        <v>5726.8300058402356</v>
      </c>
      <c r="EY266" s="11">
        <v>5808.838103698753</v>
      </c>
      <c r="EZ266" s="11">
        <v>5980.0583839860992</v>
      </c>
      <c r="FA266" s="11">
        <v>6146.7359720388913</v>
      </c>
      <c r="FB266" s="11">
        <v>6229.9023001101777</v>
      </c>
      <c r="FC266" s="11">
        <v>6271.5745968818474</v>
      </c>
      <c r="FD266" s="11">
        <v>6326.5676290123101</v>
      </c>
      <c r="FE266" s="11">
        <v>6451.0970732081732</v>
      </c>
      <c r="FF266" s="11">
        <v>6624.1801746439814</v>
      </c>
      <c r="FG266" s="11">
        <v>6649.0413613949868</v>
      </c>
      <c r="FH266" s="11">
        <v>6693.3442435203597</v>
      </c>
      <c r="FI266" s="11">
        <v>6774.9006358418883</v>
      </c>
      <c r="FJ266" s="11">
        <v>6819.5522067137454</v>
      </c>
      <c r="FK266" s="11">
        <v>6837.0013093812104</v>
      </c>
      <c r="FL266" s="11">
        <v>6852.0623866687347</v>
      </c>
      <c r="FM266" s="11">
        <v>6856.9757536664938</v>
      </c>
      <c r="FN266" s="11">
        <v>6888.8517939776029</v>
      </c>
      <c r="FO266" s="11">
        <v>6909.3782294787406</v>
      </c>
      <c r="FP266" s="11">
        <v>6933.103873876521</v>
      </c>
      <c r="FQ266" s="11">
        <v>6958.2821190882269</v>
      </c>
      <c r="FR266" s="11">
        <v>6968.7787197403604</v>
      </c>
      <c r="FS266" s="11">
        <v>7012.4050444870272</v>
      </c>
      <c r="FT266" s="11">
        <v>7083.9076313677479</v>
      </c>
      <c r="FU266" s="11">
        <v>7187.6106328218766</v>
      </c>
      <c r="FV266" s="11">
        <v>7328.0337732297239</v>
      </c>
      <c r="FW266" s="11">
        <v>7373.4515817409447</v>
      </c>
      <c r="FX266" s="11">
        <v>7392.5750487027581</v>
      </c>
      <c r="FY266" s="11">
        <v>7413.9433726958687</v>
      </c>
      <c r="FZ266" s="11">
        <v>7432.4268356624425</v>
      </c>
      <c r="GA266" s="11">
        <v>7460.7913416705442</v>
      </c>
      <c r="GB266" s="11">
        <v>7482.9879881586203</v>
      </c>
      <c r="GC266" s="11">
        <v>7514.3853791787424</v>
      </c>
      <c r="GD266" s="11">
        <v>7548.3869351336089</v>
      </c>
      <c r="GE266" s="11">
        <v>7573.1236499273482</v>
      </c>
      <c r="GF266" s="11">
        <v>7593.7255670778732</v>
      </c>
      <c r="GG266" s="11">
        <v>7606.778768645624</v>
      </c>
      <c r="GH266" s="11">
        <v>7619.9365609432261</v>
      </c>
      <c r="GI266" s="11">
        <v>7623.4955124917569</v>
      </c>
      <c r="GJ266" s="11">
        <v>7633.2175073933349</v>
      </c>
      <c r="GK266" s="11">
        <v>7638.2798687583681</v>
      </c>
      <c r="GL266" s="11">
        <v>7653.1013814436928</v>
      </c>
      <c r="GM266" s="11">
        <v>7638.2163606090608</v>
      </c>
      <c r="GN266" s="11">
        <v>7647.5621138357446</v>
      </c>
      <c r="GO266" s="11">
        <v>7655.4237619455353</v>
      </c>
      <c r="GP266" s="11">
        <v>7666.0566898422976</v>
      </c>
      <c r="GQ266" s="11">
        <v>7724.4771873692307</v>
      </c>
      <c r="GR266" s="11">
        <v>7844.0350409916127</v>
      </c>
      <c r="GS266" s="11">
        <v>7993.7442653817843</v>
      </c>
      <c r="GT266" s="11">
        <v>8057.8546025165197</v>
      </c>
      <c r="GU266" s="11">
        <v>8077.1627023655801</v>
      </c>
      <c r="GV266" s="11">
        <v>8102.4949325788693</v>
      </c>
      <c r="GW266" s="11">
        <v>8129.2536636987006</v>
      </c>
      <c r="GX266" s="11">
        <v>8156.7040712919197</v>
      </c>
      <c r="GY266" s="11">
        <v>8173.2967346924961</v>
      </c>
      <c r="GZ266" s="11">
        <v>8314.3682242589894</v>
      </c>
      <c r="HA266" s="11">
        <v>8334.6098230005664</v>
      </c>
      <c r="HB266" s="11">
        <v>8349.9458376156417</v>
      </c>
      <c r="HC266" s="11">
        <v>8366.2276466069579</v>
      </c>
      <c r="HD266" s="11">
        <v>8378.2555958080211</v>
      </c>
      <c r="HE266" s="11">
        <v>8385.9249783169598</v>
      </c>
      <c r="HF266" s="11">
        <v>8377.7718439413929</v>
      </c>
      <c r="HG266" s="11">
        <v>8424.5454060292795</v>
      </c>
      <c r="HH266" s="11">
        <v>8430.9095039211206</v>
      </c>
      <c r="HI266" s="11">
        <v>8457.7733714695696</v>
      </c>
      <c r="HJ266" s="11">
        <v>8466.4335828045678</v>
      </c>
      <c r="HK266" s="11">
        <v>8456.4809283839513</v>
      </c>
      <c r="HL266" s="11">
        <v>8447.9772578555257</v>
      </c>
      <c r="HM266" s="11">
        <v>8400.6450797963753</v>
      </c>
      <c r="HN266" s="11">
        <v>8338.1044376475438</v>
      </c>
      <c r="HO266" s="11">
        <v>8291.3712324376247</v>
      </c>
      <c r="HP266" s="11">
        <v>8305.7751078498204</v>
      </c>
      <c r="HQ266" s="11">
        <v>8295.4366080475847</v>
      </c>
      <c r="HR266" s="11">
        <v>8201.0048640849</v>
      </c>
      <c r="HS266" s="11">
        <v>8207.1741889746409</v>
      </c>
      <c r="HT266" s="11">
        <v>8212.6697891982876</v>
      </c>
      <c r="HU266" s="11">
        <v>8173.5943540327808</v>
      </c>
      <c r="HV266" s="11">
        <v>8174.5723227950411</v>
      </c>
      <c r="HW266" s="11">
        <v>8179.5046312812437</v>
      </c>
      <c r="HX266" s="11">
        <v>8189.1939196225003</v>
      </c>
      <c r="HY266" s="11">
        <v>8201.2390779781799</v>
      </c>
      <c r="HZ266" s="11">
        <v>8212.6669027220469</v>
      </c>
      <c r="IA266" s="11">
        <v>8322.8227633277329</v>
      </c>
      <c r="IB266" s="11">
        <v>8444.62016553184</v>
      </c>
      <c r="IC266" s="11">
        <v>8485.3537205397006</v>
      </c>
      <c r="ID266" s="11">
        <v>8526.4987103796266</v>
      </c>
      <c r="IE266" s="11">
        <v>8563.1227664964081</v>
      </c>
      <c r="IF266" s="11">
        <v>8597.4456575813711</v>
      </c>
      <c r="IG266" s="11">
        <v>8710.9137966823055</v>
      </c>
      <c r="IH266" s="11">
        <v>8740.6664627106475</v>
      </c>
      <c r="II266" s="11">
        <v>8780.8310177616622</v>
      </c>
      <c r="IJ266" s="11">
        <v>8816.2886814172762</v>
      </c>
      <c r="IK266" s="11">
        <v>8866.7241073151363</v>
      </c>
      <c r="IL266" s="11">
        <v>8905.119831160051</v>
      </c>
      <c r="IM266" s="11">
        <v>8947.4039931531588</v>
      </c>
      <c r="IN266" s="11">
        <v>9010.5295373534773</v>
      </c>
      <c r="IO266" s="11">
        <v>9147.4724412533997</v>
      </c>
      <c r="IP266" s="11">
        <v>9179.592099895739</v>
      </c>
      <c r="IQ266" s="11">
        <v>9179.6551469022361</v>
      </c>
      <c r="IR266" s="11">
        <v>9231.2169720888542</v>
      </c>
      <c r="IS266" s="11">
        <v>9296.3206695737881</v>
      </c>
      <c r="IT266" s="11">
        <v>9334.6210180136313</v>
      </c>
      <c r="IU266" s="11">
        <v>9356.8777979650804</v>
      </c>
      <c r="IV266" s="11">
        <v>9373.8877033555273</v>
      </c>
      <c r="IW266" s="11">
        <v>9379.6440199165791</v>
      </c>
      <c r="IX266" s="11">
        <v>9389.8520669492591</v>
      </c>
      <c r="IY266" s="11">
        <v>9410.4050235387367</v>
      </c>
      <c r="IZ266" s="11">
        <v>9450.4165512306863</v>
      </c>
      <c r="JA266" s="11">
        <v>9499.3055425148723</v>
      </c>
      <c r="JB266" s="11">
        <v>9590.3497105948409</v>
      </c>
      <c r="JC266" s="11">
        <v>9699.1773354352499</v>
      </c>
      <c r="JD266" s="11">
        <v>9779.813420565697</v>
      </c>
      <c r="JE266" s="11">
        <v>9799.2241663075638</v>
      </c>
      <c r="JF266" s="11">
        <v>9813.531192878263</v>
      </c>
      <c r="JG266" s="11">
        <v>9810.0054458383056</v>
      </c>
      <c r="JH266" s="11">
        <v>9893.8864170358884</v>
      </c>
      <c r="JI266" s="11">
        <v>9948.2047255894522</v>
      </c>
      <c r="JJ266" s="11">
        <v>9958.0984422708534</v>
      </c>
      <c r="JK266" s="11">
        <v>9928.7953824077649</v>
      </c>
      <c r="JL266" s="11">
        <v>9977.0613724989853</v>
      </c>
      <c r="JM266" s="11">
        <v>9974.736963712443</v>
      </c>
      <c r="JN266" s="11">
        <v>9931.9238435745883</v>
      </c>
      <c r="JO266" s="11">
        <v>10058.485474258086</v>
      </c>
      <c r="JP266" s="11">
        <v>10162.360895327503</v>
      </c>
      <c r="JQ266" s="11">
        <v>10182.283845224762</v>
      </c>
      <c r="JR266" s="11">
        <v>10228.372154324783</v>
      </c>
      <c r="JS266" s="11">
        <v>10253.833112293209</v>
      </c>
      <c r="JT266" s="11">
        <v>10370.702222128866</v>
      </c>
      <c r="JU266" s="11">
        <v>10426.84752957704</v>
      </c>
      <c r="JV266" s="11">
        <v>10402.35393438031</v>
      </c>
      <c r="JW266" s="11">
        <v>10347.791115783582</v>
      </c>
      <c r="JX266" s="11">
        <v>10348.448863212801</v>
      </c>
      <c r="JY266" s="11">
        <v>10342.437737570252</v>
      </c>
      <c r="JZ266" s="11">
        <v>10330.833586145549</v>
      </c>
      <c r="KA266" s="11">
        <v>10322.800066250144</v>
      </c>
      <c r="KB266" s="11">
        <v>10317.428006590437</v>
      </c>
      <c r="KC266" s="11">
        <v>10303.374848641097</v>
      </c>
      <c r="KD266" s="11">
        <v>10288.064211787667</v>
      </c>
      <c r="KE266" s="11">
        <v>10285.53504148498</v>
      </c>
      <c r="KF266" s="11">
        <v>10294.386640032953</v>
      </c>
      <c r="KG266" s="11">
        <v>10296.020711856876</v>
      </c>
      <c r="KH266" s="11">
        <v>10310.482886111064</v>
      </c>
      <c r="KI266" s="11">
        <v>10309.621859970803</v>
      </c>
      <c r="KJ266" s="11">
        <v>10329.157020212582</v>
      </c>
      <c r="KK266" s="11">
        <v>10331.562062758223</v>
      </c>
      <c r="KL266" s="23"/>
      <c r="KM266" s="11">
        <f>SMALL(Tabela2[[#This Row],[1]:[285]],1)</f>
        <v>1.3947953902970767E-11</v>
      </c>
      <c r="KN266" s="11">
        <f>MATCH(Tabela2[[#This Row],[1° menor]],Tabela2[[#This Row],[1]:[285]],0)</f>
        <v>68</v>
      </c>
      <c r="KO26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0.74999993956517719</v>
      </c>
      <c r="KP266" s="11">
        <f>VLOOKUP(Tabela2[[#This Row],[Shape]],shape!A:D,4,0)+VLOOKUP(Tabela2[[#This Row],[Shape]]+1,shape!A:E,5,0)*Tabela2[[#This Row],[% avanc]]</f>
        <v>1671.0343337393283</v>
      </c>
      <c r="KQ266" s="15">
        <f>Tabela2[[#This Row],[8686,881807]]/Tabela2[[#Headers],[8686,881807]]</f>
        <v>0.19236296416428592</v>
      </c>
      <c r="KR266" s="11">
        <f>Tabela2[[#This Row],[8686,881807]]-KP265</f>
        <v>292.65740550295823</v>
      </c>
      <c r="KS266" s="11">
        <f>(Tabela2[[#This Row],[hora bus]]-H265)*86400</f>
        <v>30.999999702908099</v>
      </c>
      <c r="KT266" s="11">
        <f>Tabela2[[#This Row],[desloc]]/Tabela2[[#This Row],[seconds]]</f>
        <v>9.4405615583120195</v>
      </c>
      <c r="KU266" s="11">
        <f>Tabela2[[#This Row],[spd m/s]]*3.6</f>
        <v>33.98602160992327</v>
      </c>
      <c r="KV266" s="23"/>
      <c r="KW266" s="22">
        <f t="shared" si="72"/>
        <v>0</v>
      </c>
      <c r="KX266" s="23">
        <f t="shared" si="73"/>
        <v>0</v>
      </c>
      <c r="KY266" s="23">
        <f t="shared" si="74"/>
        <v>0</v>
      </c>
      <c r="KZ266" s="23">
        <f t="shared" si="75"/>
        <v>0</v>
      </c>
      <c r="LA266" s="23">
        <f t="shared" si="76"/>
        <v>0</v>
      </c>
      <c r="LB266" s="23">
        <f t="shared" si="77"/>
        <v>0</v>
      </c>
      <c r="LC266" s="23">
        <f t="shared" si="78"/>
        <v>0</v>
      </c>
      <c r="LD266" s="23">
        <f t="shared" si="79"/>
        <v>0</v>
      </c>
      <c r="LE266" s="23">
        <f t="shared" si="80"/>
        <v>1671.0343337393283</v>
      </c>
      <c r="LF266" s="22">
        <f t="shared" si="89"/>
        <v>0</v>
      </c>
      <c r="LG266" s="23">
        <f t="shared" si="81"/>
        <v>0</v>
      </c>
      <c r="LH266" s="23">
        <f t="shared" si="82"/>
        <v>0</v>
      </c>
      <c r="LI266" s="23">
        <f t="shared" si="83"/>
        <v>1671.0343337393283</v>
      </c>
      <c r="LJ266" s="23">
        <f t="shared" si="84"/>
        <v>8544.8116110658502</v>
      </c>
      <c r="LK266" s="23">
        <f t="shared" si="85"/>
        <v>0</v>
      </c>
      <c r="LL266" s="23">
        <f t="shared" si="86"/>
        <v>24</v>
      </c>
      <c r="LM266" s="23">
        <f t="shared" si="87"/>
        <v>0</v>
      </c>
      <c r="LN266" s="23">
        <f t="shared" si="88"/>
        <v>0</v>
      </c>
    </row>
    <row r="267" spans="1:326" x14ac:dyDescent="0.25">
      <c r="A267" s="22">
        <v>80</v>
      </c>
      <c r="B267" s="22">
        <v>3</v>
      </c>
      <c r="C267" s="23" t="s">
        <v>1381</v>
      </c>
      <c r="D267" s="22">
        <v>332</v>
      </c>
      <c r="E267" s="24">
        <v>0.90347222222222223</v>
      </c>
      <c r="F267" s="23" t="s">
        <v>812</v>
      </c>
      <c r="G267" s="23" t="b">
        <v>1</v>
      </c>
      <c r="H267" s="25">
        <v>43538.903958333336</v>
      </c>
      <c r="I267" s="26" t="s">
        <v>190</v>
      </c>
      <c r="J267" s="23" t="s">
        <v>191</v>
      </c>
      <c r="K267" s="11">
        <f>IF(AND(Tabela2[[#This Row],[hora bus]]=H266,Tabela2[[#This Row],[lat bus]]=I266,Tabela2[[#This Row],[lon bus]]=J266),1,0)</f>
        <v>0</v>
      </c>
      <c r="L267" s="23"/>
      <c r="M267" s="11">
        <v>182</v>
      </c>
      <c r="N267" s="11">
        <v>3435.8759537626515</v>
      </c>
      <c r="O267" s="11">
        <v>3430.2952837144871</v>
      </c>
      <c r="P267" s="11">
        <v>3422.1645267273898</v>
      </c>
      <c r="Q267" s="11">
        <v>3366.2284444453526</v>
      </c>
      <c r="R267" s="11">
        <v>3280.9596836199971</v>
      </c>
      <c r="S267" s="11">
        <v>3260.0372847905733</v>
      </c>
      <c r="T267" s="11">
        <v>3240.7500966238458</v>
      </c>
      <c r="U267" s="11">
        <v>3229.7438889680038</v>
      </c>
      <c r="V267" s="11">
        <v>3214.7120325179108</v>
      </c>
      <c r="W267" s="11">
        <v>3204.6634472618885</v>
      </c>
      <c r="X267" s="11">
        <v>3195.9555164924918</v>
      </c>
      <c r="Y267" s="11">
        <v>3175.5804803050628</v>
      </c>
      <c r="Z267" s="11">
        <v>3164.5803783698393</v>
      </c>
      <c r="AA267" s="11">
        <v>3145.7306375721769</v>
      </c>
      <c r="AB267" s="11">
        <v>3137.7370892280346</v>
      </c>
      <c r="AC267" s="11">
        <v>3123.0267549957739</v>
      </c>
      <c r="AD267" s="11">
        <v>3098.8452741821097</v>
      </c>
      <c r="AE267" s="11">
        <v>3088.6666255750051</v>
      </c>
      <c r="AF267" s="11">
        <v>3016.7672485646258</v>
      </c>
      <c r="AG267" s="11">
        <v>2979.7684987470043</v>
      </c>
      <c r="AH267" s="11">
        <v>2948.6332889243736</v>
      </c>
      <c r="AI267" s="11">
        <v>2923.8034427456469</v>
      </c>
      <c r="AJ267" s="11">
        <v>2901.7228884280648</v>
      </c>
      <c r="AK267" s="11">
        <v>2885.8238914822296</v>
      </c>
      <c r="AL267" s="11">
        <v>2858.7876586112743</v>
      </c>
      <c r="AM267" s="11">
        <v>2846.9614482097145</v>
      </c>
      <c r="AN267" s="11">
        <v>2832.4991177416459</v>
      </c>
      <c r="AO267" s="11">
        <v>2820.533819829544</v>
      </c>
      <c r="AP267" s="11">
        <v>2814.7627462249125</v>
      </c>
      <c r="AQ267" s="11">
        <v>2817.8357090967202</v>
      </c>
      <c r="AR267" s="11">
        <v>2815.6588133496225</v>
      </c>
      <c r="AS267" s="11">
        <v>2807.957281357832</v>
      </c>
      <c r="AT267" s="11">
        <v>2812.2731528867394</v>
      </c>
      <c r="AU267" s="11">
        <v>2815.7405937809731</v>
      </c>
      <c r="AV267" s="11">
        <v>2806.0683780970412</v>
      </c>
      <c r="AW267" s="11">
        <v>2799.5626605899051</v>
      </c>
      <c r="AX267" s="11">
        <v>2795.3464626091936</v>
      </c>
      <c r="AY267" s="11">
        <v>2783.3304669551112</v>
      </c>
      <c r="AZ267" s="11">
        <v>2763.4390213409711</v>
      </c>
      <c r="BA267" s="11">
        <v>2735.573974920414</v>
      </c>
      <c r="BB267" s="11">
        <v>2686.7350948310345</v>
      </c>
      <c r="BC267" s="11">
        <v>2613.418751703804</v>
      </c>
      <c r="BD267" s="11">
        <v>2546.4116226137407</v>
      </c>
      <c r="BE267" s="11">
        <v>2524.7609582719838</v>
      </c>
      <c r="BF267" s="11">
        <v>2500.9591824640902</v>
      </c>
      <c r="BG267" s="11">
        <v>2462.1563384388128</v>
      </c>
      <c r="BH267" s="11">
        <v>2445.7556127633416</v>
      </c>
      <c r="BI267" s="11">
        <v>2427.3663367988102</v>
      </c>
      <c r="BJ267" s="11">
        <v>2399.7496571318734</v>
      </c>
      <c r="BK267" s="11">
        <v>2322.3138401824935</v>
      </c>
      <c r="BL267" s="11">
        <v>2076.5339579718825</v>
      </c>
      <c r="BM267" s="11">
        <v>1927.8957643298706</v>
      </c>
      <c r="BN267" s="11">
        <v>1894.3611339303238</v>
      </c>
      <c r="BO267" s="11">
        <v>1781.8001725416657</v>
      </c>
      <c r="BP267" s="11">
        <v>1771.9656864906715</v>
      </c>
      <c r="BQ267" s="11">
        <v>1682.1397075959003</v>
      </c>
      <c r="BR267" s="11">
        <v>1597.3242691539497</v>
      </c>
      <c r="BS267" s="11">
        <v>1566.9781937781827</v>
      </c>
      <c r="BT267" s="11">
        <v>1517.6771842442713</v>
      </c>
      <c r="BU267" s="11">
        <v>1460.8932529749436</v>
      </c>
      <c r="BV267" s="11">
        <v>1467.0504919302837</v>
      </c>
      <c r="BW267" s="11">
        <v>1317.9333898909699</v>
      </c>
      <c r="BX267" s="11">
        <v>1220.4567864044861</v>
      </c>
      <c r="BY267" s="11">
        <v>1094.8078555652583</v>
      </c>
      <c r="BZ267" s="11">
        <v>1076.152235463941</v>
      </c>
      <c r="CA267" s="11">
        <v>1037.1528931403477</v>
      </c>
      <c r="CB267" s="11">
        <v>975.30537906608424</v>
      </c>
      <c r="CC267" s="11">
        <v>855.36621899028603</v>
      </c>
      <c r="CD267" s="11">
        <v>761.78585509680659</v>
      </c>
      <c r="CE267" s="11">
        <v>668.64334085357734</v>
      </c>
      <c r="CF267" s="11">
        <v>584.57063203346888</v>
      </c>
      <c r="CG267" s="11">
        <v>389.76297178574885</v>
      </c>
      <c r="CH267" s="11">
        <v>312.04654239081788</v>
      </c>
      <c r="CI267" s="11">
        <v>120.14000272767504</v>
      </c>
      <c r="CJ267" s="11">
        <v>45.116596413779433</v>
      </c>
      <c r="CK267" s="11">
        <v>4.8174797484534793E-12</v>
      </c>
      <c r="CL267" s="11">
        <v>45.135161825757841</v>
      </c>
      <c r="CM267" s="11">
        <v>73.123971538851436</v>
      </c>
      <c r="CN267" s="11">
        <v>121.59946507950619</v>
      </c>
      <c r="CO267" s="11">
        <v>180.61638674434064</v>
      </c>
      <c r="CP267" s="11">
        <v>262.38519364842318</v>
      </c>
      <c r="CQ267" s="11">
        <v>315.22942993556575</v>
      </c>
      <c r="CR267" s="11">
        <v>511.80488302499327</v>
      </c>
      <c r="CS267" s="11">
        <v>690.1071440438792</v>
      </c>
      <c r="CT267" s="11">
        <v>764.33502813962434</v>
      </c>
      <c r="CU267" s="11">
        <v>792.54852619597398</v>
      </c>
      <c r="CV267" s="11">
        <v>834.0038122151982</v>
      </c>
      <c r="CW267" s="11">
        <v>932.42823771553958</v>
      </c>
      <c r="CX267" s="11">
        <v>1060.2277456494314</v>
      </c>
      <c r="CY267" s="11">
        <v>1121.5345357164808</v>
      </c>
      <c r="CZ267" s="11">
        <v>1178.3321750797193</v>
      </c>
      <c r="DA267" s="11">
        <v>1228.9469851700489</v>
      </c>
      <c r="DB267" s="11">
        <v>1278.5907825445006</v>
      </c>
      <c r="DC267" s="11">
        <v>1330.2445618653974</v>
      </c>
      <c r="DD267" s="11">
        <v>1422.0114464096007</v>
      </c>
      <c r="DE267" s="11">
        <v>1433.27479952877</v>
      </c>
      <c r="DF267" s="11">
        <v>1462.7285287253192</v>
      </c>
      <c r="DG267" s="11">
        <v>1472.7671846473663</v>
      </c>
      <c r="DH267" s="11">
        <v>1515.045564275229</v>
      </c>
      <c r="DI267" s="11">
        <v>1550.2487529759187</v>
      </c>
      <c r="DJ267" s="11">
        <v>1592.3292090544323</v>
      </c>
      <c r="DK267" s="11">
        <v>1628.8553318081642</v>
      </c>
      <c r="DL267" s="11">
        <v>1956.1539897792049</v>
      </c>
      <c r="DM267" s="11">
        <v>2075.8321402420825</v>
      </c>
      <c r="DN267" s="11">
        <v>2157.3217699935776</v>
      </c>
      <c r="DO267" s="11">
        <v>2247.8229090412642</v>
      </c>
      <c r="DP267" s="11">
        <v>2279.3609677932027</v>
      </c>
      <c r="DQ267" s="11">
        <v>2361.3681866349202</v>
      </c>
      <c r="DR267" s="11">
        <v>2376.7399307980136</v>
      </c>
      <c r="DS267" s="11">
        <v>2387.3402466680204</v>
      </c>
      <c r="DT267" s="11">
        <v>2398.1815660098923</v>
      </c>
      <c r="DU267" s="11">
        <v>2410.5964116728892</v>
      </c>
      <c r="DV267" s="11">
        <v>2412.2637887165129</v>
      </c>
      <c r="DW267" s="11">
        <v>2410.049386781508</v>
      </c>
      <c r="DX267" s="11">
        <v>2346.0956002667263</v>
      </c>
      <c r="DY267" s="11">
        <v>2440.2337348361639</v>
      </c>
      <c r="DZ267" s="11">
        <v>2443.6319229502888</v>
      </c>
      <c r="EA267" s="11">
        <v>2469.6645610201417</v>
      </c>
      <c r="EB267" s="11">
        <v>2605.2511489810668</v>
      </c>
      <c r="EC267" s="11">
        <v>2638.0068605139018</v>
      </c>
      <c r="ED267" s="11">
        <v>2824.219311218686</v>
      </c>
      <c r="EE267" s="11">
        <v>2893.8117236752778</v>
      </c>
      <c r="EF267" s="11">
        <v>3118.1906267702943</v>
      </c>
      <c r="EG267" s="11">
        <v>3293.0371221710029</v>
      </c>
      <c r="EH267" s="11">
        <v>3443.6773285644326</v>
      </c>
      <c r="EI267" s="11">
        <v>3561.8035474528988</v>
      </c>
      <c r="EJ267" s="11">
        <v>3625.455858771229</v>
      </c>
      <c r="EK267" s="11">
        <v>3673.5868259027129</v>
      </c>
      <c r="EL267" s="11">
        <v>3750.0661386641491</v>
      </c>
      <c r="EM267" s="11">
        <v>3756.8299031241936</v>
      </c>
      <c r="EN267" s="11">
        <v>3838.4678672582563</v>
      </c>
      <c r="EO267" s="11">
        <v>3928.6476237474403</v>
      </c>
      <c r="EP267" s="11">
        <v>3972.647745553219</v>
      </c>
      <c r="EQ267" s="11">
        <v>4111.1269541963138</v>
      </c>
      <c r="ER267" s="11">
        <v>4184.7599378897021</v>
      </c>
      <c r="ES267" s="11">
        <v>4321.2302210131356</v>
      </c>
      <c r="ET267" s="11">
        <v>4385.3187605000803</v>
      </c>
      <c r="EU267" s="11">
        <v>4461.0733424952232</v>
      </c>
      <c r="EV267" s="11">
        <v>4524.0067001285988</v>
      </c>
      <c r="EW267" s="11">
        <v>4593.6025876309368</v>
      </c>
      <c r="EX267" s="11">
        <v>4841.3543927760456</v>
      </c>
      <c r="EY267" s="11">
        <v>4923.2686469020209</v>
      </c>
      <c r="EZ267" s="11">
        <v>5094.3880716156036</v>
      </c>
      <c r="FA267" s="11">
        <v>5261.0274018858318</v>
      </c>
      <c r="FB267" s="11">
        <v>5344.20002193865</v>
      </c>
      <c r="FC267" s="11">
        <v>5385.8790787600356</v>
      </c>
      <c r="FD267" s="11">
        <v>5440.8871161197712</v>
      </c>
      <c r="FE267" s="11">
        <v>5565.4523982093506</v>
      </c>
      <c r="FF267" s="11">
        <v>5738.5622994021296</v>
      </c>
      <c r="FG267" s="11">
        <v>5763.4294034181521</v>
      </c>
      <c r="FH267" s="11">
        <v>5807.7584393761335</v>
      </c>
      <c r="FI267" s="11">
        <v>5889.3249010183772</v>
      </c>
      <c r="FJ267" s="11">
        <v>5933.9503962161316</v>
      </c>
      <c r="FK267" s="11">
        <v>5951.3694048151337</v>
      </c>
      <c r="FL267" s="11">
        <v>5966.4009017188109</v>
      </c>
      <c r="FM267" s="11">
        <v>5971.2575690284311</v>
      </c>
      <c r="FN267" s="11">
        <v>6003.0729748079584</v>
      </c>
      <c r="FO267" s="11">
        <v>6023.5692167037905</v>
      </c>
      <c r="FP267" s="11">
        <v>6047.2733112345768</v>
      </c>
      <c r="FQ267" s="11">
        <v>6072.4395388502544</v>
      </c>
      <c r="FR267" s="11">
        <v>6082.9264269450177</v>
      </c>
      <c r="FS267" s="11">
        <v>6126.5457206241808</v>
      </c>
      <c r="FT267" s="11">
        <v>6198.0482167633472</v>
      </c>
      <c r="FU267" s="11">
        <v>6301.7511759472027</v>
      </c>
      <c r="FV267" s="11">
        <v>6442.1799568741735</v>
      </c>
      <c r="FW267" s="11">
        <v>6487.6141621210982</v>
      </c>
      <c r="FX267" s="11">
        <v>6506.7622996205064</v>
      </c>
      <c r="FY267" s="11">
        <v>6528.1581172124233</v>
      </c>
      <c r="FZ267" s="11">
        <v>6546.6678412329129</v>
      </c>
      <c r="GA267" s="11">
        <v>6575.0514548167293</v>
      </c>
      <c r="GB267" s="11">
        <v>6597.2586611642382</v>
      </c>
      <c r="GC267" s="11">
        <v>6628.6581110995003</v>
      </c>
      <c r="GD267" s="11">
        <v>6662.6554128068274</v>
      </c>
      <c r="GE267" s="11">
        <v>6687.3883824471222</v>
      </c>
      <c r="GF267" s="11">
        <v>6707.9873048530535</v>
      </c>
      <c r="GG267" s="11">
        <v>6721.0464184081402</v>
      </c>
      <c r="GH267" s="11">
        <v>6734.2137950744045</v>
      </c>
      <c r="GI267" s="11">
        <v>6737.7893202453724</v>
      </c>
      <c r="GJ267" s="11">
        <v>6747.5505785074065</v>
      </c>
      <c r="GK267" s="11">
        <v>6752.6799411283637</v>
      </c>
      <c r="GL267" s="11">
        <v>6767.5475022125556</v>
      </c>
      <c r="GM267" s="11">
        <v>6752.7291563445506</v>
      </c>
      <c r="GN267" s="11">
        <v>6762.186321873055</v>
      </c>
      <c r="GO267" s="11">
        <v>6770.1643287708584</v>
      </c>
      <c r="GP267" s="11">
        <v>6781.0337466830097</v>
      </c>
      <c r="GQ267" s="11">
        <v>6839.8713953228844</v>
      </c>
      <c r="GR267" s="11">
        <v>6959.9746485121623</v>
      </c>
      <c r="GS267" s="11">
        <v>7110.1198118777047</v>
      </c>
      <c r="GT267" s="11">
        <v>7174.4106264045276</v>
      </c>
      <c r="GU267" s="11">
        <v>7193.7792776548422</v>
      </c>
      <c r="GV267" s="11">
        <v>7219.129029159174</v>
      </c>
      <c r="GW267" s="11">
        <v>7245.8726886015902</v>
      </c>
      <c r="GX267" s="11">
        <v>7273.2793419489135</v>
      </c>
      <c r="GY267" s="11">
        <v>7289.5511157798283</v>
      </c>
      <c r="GZ267" s="11">
        <v>7430.2917010409119</v>
      </c>
      <c r="HA267" s="11">
        <v>7450.4713262130708</v>
      </c>
      <c r="HB267" s="11">
        <v>7465.7776791427141</v>
      </c>
      <c r="HC267" s="11">
        <v>7482.0445830092949</v>
      </c>
      <c r="HD267" s="11">
        <v>7494.0595198944484</v>
      </c>
      <c r="HE267" s="11">
        <v>7501.6990449726036</v>
      </c>
      <c r="HF267" s="11">
        <v>7493.9714207675652</v>
      </c>
      <c r="HG267" s="11">
        <v>7541.5541978478741</v>
      </c>
      <c r="HH267" s="11">
        <v>7548.7041169039912</v>
      </c>
      <c r="HI267" s="11">
        <v>7576.2255565709484</v>
      </c>
      <c r="HJ267" s="11">
        <v>7585.2888176841416</v>
      </c>
      <c r="HK267" s="11">
        <v>7575.776397442547</v>
      </c>
      <c r="HL267" s="11">
        <v>7567.7870835162657</v>
      </c>
      <c r="HM267" s="11">
        <v>7521.211256292384</v>
      </c>
      <c r="HN267" s="11">
        <v>7459.9320992246548</v>
      </c>
      <c r="HO267" s="11">
        <v>7414.729353193844</v>
      </c>
      <c r="HP267" s="11">
        <v>7430.0959686899523</v>
      </c>
      <c r="HQ267" s="11">
        <v>7420.1339920662494</v>
      </c>
      <c r="HR267" s="11">
        <v>7327.1215152281475</v>
      </c>
      <c r="HS267" s="11">
        <v>7335.004060888461</v>
      </c>
      <c r="HT267" s="11">
        <v>7341.1398236011619</v>
      </c>
      <c r="HU267" s="11">
        <v>7302.8813796165578</v>
      </c>
      <c r="HV267" s="11">
        <v>7304.9620735306935</v>
      </c>
      <c r="HW267" s="11">
        <v>7310.7238103300233</v>
      </c>
      <c r="HX267" s="11">
        <v>7321.1959028483934</v>
      </c>
      <c r="HY267" s="11">
        <v>7334.1484941197587</v>
      </c>
      <c r="HZ267" s="11">
        <v>7347.5723934032003</v>
      </c>
      <c r="IA267" s="11">
        <v>7460.7380396740464</v>
      </c>
      <c r="IB267" s="11">
        <v>7584.6136205580697</v>
      </c>
      <c r="IC267" s="11">
        <v>7626.4637615745169</v>
      </c>
      <c r="ID267" s="11">
        <v>7668.6955612208385</v>
      </c>
      <c r="IE267" s="11">
        <v>7706.4092516903484</v>
      </c>
      <c r="IF267" s="11">
        <v>7742.5762060608431</v>
      </c>
      <c r="IG267" s="11">
        <v>7857.6077014556377</v>
      </c>
      <c r="IH267" s="11">
        <v>7887.9594456265513</v>
      </c>
      <c r="II267" s="11">
        <v>7928.6592434738941</v>
      </c>
      <c r="IJ267" s="11">
        <v>7964.5359664820462</v>
      </c>
      <c r="IK267" s="11">
        <v>8015.1840690672016</v>
      </c>
      <c r="IL267" s="11">
        <v>8053.6705122687135</v>
      </c>
      <c r="IM267" s="11">
        <v>8096.0809970748633</v>
      </c>
      <c r="IN267" s="11">
        <v>8159.4278197991434</v>
      </c>
      <c r="IO267" s="11">
        <v>8296.6434531658706</v>
      </c>
      <c r="IP267" s="11">
        <v>8328.8760344748534</v>
      </c>
      <c r="IQ267" s="11">
        <v>8329.1902613273069</v>
      </c>
      <c r="IR267" s="11">
        <v>8381.3657702176861</v>
      </c>
      <c r="IS267" s="11">
        <v>8447.0364956263656</v>
      </c>
      <c r="IT267" s="11">
        <v>8485.6322381137743</v>
      </c>
      <c r="IU267" s="11">
        <v>8508.0679492429263</v>
      </c>
      <c r="IV267" s="11">
        <v>8525.1869442783791</v>
      </c>
      <c r="IW267" s="11">
        <v>8531.0105350886552</v>
      </c>
      <c r="IX267" s="11">
        <v>8541.3212050178045</v>
      </c>
      <c r="IY267" s="11">
        <v>8562.0438000497834</v>
      </c>
      <c r="IZ267" s="11">
        <v>8602.3048355866704</v>
      </c>
      <c r="JA267" s="11">
        <v>8651.5622970289605</v>
      </c>
      <c r="JB267" s="11">
        <v>8742.9681674931235</v>
      </c>
      <c r="JC267" s="11">
        <v>8851.8013510426426</v>
      </c>
      <c r="JD267" s="11">
        <v>8932.1781552820994</v>
      </c>
      <c r="JE267" s="11">
        <v>8951.3249817765354</v>
      </c>
      <c r="JF267" s="11">
        <v>8965.3379226974339</v>
      </c>
      <c r="JG267" s="11">
        <v>8960.4267603323424</v>
      </c>
      <c r="JH267" s="11">
        <v>9044.2584537217299</v>
      </c>
      <c r="JI267" s="11">
        <v>9100.0001485774865</v>
      </c>
      <c r="JJ267" s="11">
        <v>9110.1916841674119</v>
      </c>
      <c r="JK267" s="11">
        <v>9082.0226479406283</v>
      </c>
      <c r="JL267" s="11">
        <v>9131.4406797119627</v>
      </c>
      <c r="JM267" s="11">
        <v>9129.4624751748906</v>
      </c>
      <c r="JN267" s="11">
        <v>9089.7131599411823</v>
      </c>
      <c r="JO267" s="11">
        <v>9221.0032932287504</v>
      </c>
      <c r="JP267" s="11">
        <v>9327.3138959904772</v>
      </c>
      <c r="JQ267" s="11">
        <v>9348.6004141199792</v>
      </c>
      <c r="JR267" s="11">
        <v>9394.4312863050054</v>
      </c>
      <c r="JS267" s="11">
        <v>9416.5768141981225</v>
      </c>
      <c r="JT267" s="11">
        <v>9530.0981921594885</v>
      </c>
      <c r="JU267" s="11">
        <v>9585.1199191815067</v>
      </c>
      <c r="JV267" s="11">
        <v>9560.7418765780185</v>
      </c>
      <c r="JW267" s="11">
        <v>9505.3484498425005</v>
      </c>
      <c r="JX267" s="11">
        <v>9504.7727850474366</v>
      </c>
      <c r="JY267" s="11">
        <v>9498.220500020072</v>
      </c>
      <c r="JZ267" s="11">
        <v>9486.1322580668766</v>
      </c>
      <c r="KA267" s="11">
        <v>9477.6144850280743</v>
      </c>
      <c r="KB267" s="11">
        <v>9471.8655052110771</v>
      </c>
      <c r="KC267" s="11">
        <v>9457.3683434289433</v>
      </c>
      <c r="KD267" s="11">
        <v>9441.9347714681026</v>
      </c>
      <c r="KE267" s="11">
        <v>9439.7527760857756</v>
      </c>
      <c r="KF267" s="11">
        <v>9448.9111055876838</v>
      </c>
      <c r="KG267" s="11">
        <v>9450.9376250740734</v>
      </c>
      <c r="KH267" s="11">
        <v>9465.7770043603068</v>
      </c>
      <c r="KI267" s="11">
        <v>9465.3601183042756</v>
      </c>
      <c r="KJ267" s="11">
        <v>9485.2984379660284</v>
      </c>
      <c r="KK267" s="11">
        <v>9487.8452908760992</v>
      </c>
      <c r="KL267" s="23"/>
      <c r="KM267" s="11">
        <f>SMALL(Tabela2[[#This Row],[1]:[285]],1)</f>
        <v>4.8174797484534793E-12</v>
      </c>
      <c r="KN267" s="11">
        <f>MATCH(Tabela2[[#This Row],[1° menor]],Tabela2[[#This Row],[1]:[285]],0)</f>
        <v>76</v>
      </c>
      <c r="KO26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0.49999996377068223</v>
      </c>
      <c r="KP267" s="11">
        <f>VLOOKUP(Tabela2[[#This Row],[Shape]],shape!A:D,4,0)+VLOOKUP(Tabela2[[#This Row],[Shape]]+1,shape!A:E,5,0)*Tabela2[[#This Row],[% avanc]]</f>
        <v>2114.5223800378481</v>
      </c>
      <c r="KQ267" s="15">
        <f>Tabela2[[#This Row],[8686,881807]]/Tabela2[[#Headers],[8686,881807]]</f>
        <v>0.24341558075924771</v>
      </c>
      <c r="KR267" s="11">
        <f>Tabela2[[#This Row],[8686,881807]]-KP266</f>
        <v>443.48804629851975</v>
      </c>
      <c r="KS267" s="11">
        <f>(Tabela2[[#This Row],[hora bus]]-H266)*86400</f>
        <v>45.000000461004674</v>
      </c>
      <c r="KT267" s="11">
        <f>Tabela2[[#This Row],[desloc]]/Tabela2[[#This Row],[seconds]]</f>
        <v>9.855289816781891</v>
      </c>
      <c r="KU267" s="11">
        <f>Tabela2[[#This Row],[spd m/s]]*3.6</f>
        <v>35.479043340414812</v>
      </c>
      <c r="KV267" s="23"/>
      <c r="KW267" s="22">
        <f t="shared" si="72"/>
        <v>0</v>
      </c>
      <c r="KX267" s="23">
        <f t="shared" si="73"/>
        <v>0</v>
      </c>
      <c r="KY267" s="23">
        <f t="shared" si="74"/>
        <v>0</v>
      </c>
      <c r="KZ267" s="23">
        <f t="shared" si="75"/>
        <v>0</v>
      </c>
      <c r="LA267" s="23">
        <f t="shared" si="76"/>
        <v>0</v>
      </c>
      <c r="LB267" s="23">
        <f t="shared" si="77"/>
        <v>0</v>
      </c>
      <c r="LC267" s="23">
        <f t="shared" si="78"/>
        <v>0</v>
      </c>
      <c r="LD267" s="23">
        <f t="shared" si="79"/>
        <v>0</v>
      </c>
      <c r="LE267" s="23">
        <f t="shared" si="80"/>
        <v>2114.5223800378481</v>
      </c>
      <c r="LF267" s="22">
        <f t="shared" si="89"/>
        <v>0</v>
      </c>
      <c r="LG267" s="23">
        <f t="shared" si="81"/>
        <v>0</v>
      </c>
      <c r="LH267" s="23">
        <f t="shared" si="82"/>
        <v>0</v>
      </c>
      <c r="LI267" s="23">
        <f t="shared" si="83"/>
        <v>2114.5223800378481</v>
      </c>
      <c r="LJ267" s="23">
        <f t="shared" si="84"/>
        <v>8544.8116110658502</v>
      </c>
      <c r="LK267" s="23">
        <f t="shared" si="85"/>
        <v>0</v>
      </c>
      <c r="LL267" s="23">
        <f t="shared" si="86"/>
        <v>23</v>
      </c>
      <c r="LM267" s="23">
        <f t="shared" si="87"/>
        <v>0</v>
      </c>
      <c r="LN267" s="23">
        <f t="shared" si="88"/>
        <v>0</v>
      </c>
    </row>
    <row r="268" spans="1:326" x14ac:dyDescent="0.25">
      <c r="A268" s="22">
        <v>82</v>
      </c>
      <c r="B268" s="22">
        <v>3</v>
      </c>
      <c r="C268" s="23" t="s">
        <v>1383</v>
      </c>
      <c r="D268" s="22">
        <v>332</v>
      </c>
      <c r="E268" s="24">
        <v>0.90416666666666667</v>
      </c>
      <c r="F268" s="23" t="s">
        <v>812</v>
      </c>
      <c r="G268" s="23" t="b">
        <v>1</v>
      </c>
      <c r="H268" s="25">
        <v>43538.904583333337</v>
      </c>
      <c r="I268" s="26" t="s">
        <v>348</v>
      </c>
      <c r="J268" s="23" t="s">
        <v>349</v>
      </c>
      <c r="K268" s="11">
        <f>IF(AND(Tabela2[[#This Row],[hora bus]]=H267,Tabela2[[#This Row],[lat bus]]=I267,Tabela2[[#This Row],[lon bus]]=J267),1,0)</f>
        <v>0</v>
      </c>
      <c r="L268" s="23"/>
      <c r="M268" s="11">
        <v>186</v>
      </c>
      <c r="N268" s="11">
        <v>4552.474645502617</v>
      </c>
      <c r="O268" s="11">
        <v>4546.427879759849</v>
      </c>
      <c r="P268" s="11">
        <v>4537.7758861068387</v>
      </c>
      <c r="Q268" s="11">
        <v>4480.8167730145697</v>
      </c>
      <c r="R268" s="11">
        <v>4395.0579299793526</v>
      </c>
      <c r="S268" s="11">
        <v>4374.3181396990522</v>
      </c>
      <c r="T268" s="11">
        <v>4354.7584097164263</v>
      </c>
      <c r="U268" s="11">
        <v>4343.3214506162576</v>
      </c>
      <c r="V268" s="11">
        <v>4327.6585284451039</v>
      </c>
      <c r="W268" s="11">
        <v>4316.7861187418102</v>
      </c>
      <c r="X268" s="11">
        <v>4307.2703571407892</v>
      </c>
      <c r="Y268" s="11">
        <v>4285.6000029707611</v>
      </c>
      <c r="Z268" s="11">
        <v>4273.0372198408704</v>
      </c>
      <c r="AA268" s="11">
        <v>4252.8371752038247</v>
      </c>
      <c r="AB268" s="11">
        <v>4243.9054878421048</v>
      </c>
      <c r="AC268" s="11">
        <v>4228.5929302008199</v>
      </c>
      <c r="AD268" s="11">
        <v>4204.0193634460329</v>
      </c>
      <c r="AE268" s="11">
        <v>4193.7511348783173</v>
      </c>
      <c r="AF268" s="11">
        <v>4123.011480427821</v>
      </c>
      <c r="AG268" s="11">
        <v>4087.8819662699834</v>
      </c>
      <c r="AH268" s="11">
        <v>4057.6221364992589</v>
      </c>
      <c r="AI268" s="11">
        <v>4033.1634314870989</v>
      </c>
      <c r="AJ268" s="11">
        <v>4011.3579725626496</v>
      </c>
      <c r="AK268" s="11">
        <v>3995.6721039115068</v>
      </c>
      <c r="AL268" s="11">
        <v>3968.8793195693111</v>
      </c>
      <c r="AM268" s="11">
        <v>3957.3427878950042</v>
      </c>
      <c r="AN268" s="11">
        <v>3943.5306891896025</v>
      </c>
      <c r="AO268" s="11">
        <v>3932.9359618607573</v>
      </c>
      <c r="AP268" s="11">
        <v>3928.951562661699</v>
      </c>
      <c r="AQ268" s="11">
        <v>3933.3637515769365</v>
      </c>
      <c r="AR268" s="11">
        <v>3932.0909216543341</v>
      </c>
      <c r="AS268" s="11">
        <v>3925.8820838324191</v>
      </c>
      <c r="AT268" s="11">
        <v>3931.8007797354844</v>
      </c>
      <c r="AU268" s="11">
        <v>3936.1667990004248</v>
      </c>
      <c r="AV268" s="11">
        <v>3927.8252757088876</v>
      </c>
      <c r="AW268" s="11">
        <v>3923.5931941996273</v>
      </c>
      <c r="AX268" s="11">
        <v>3921.6165499085328</v>
      </c>
      <c r="AY268" s="11">
        <v>3911.2805619344849</v>
      </c>
      <c r="AZ268" s="11">
        <v>3892.7455834771404</v>
      </c>
      <c r="BA268" s="11">
        <v>3866.1436141780514</v>
      </c>
      <c r="BB268" s="11">
        <v>3818.5477170494128</v>
      </c>
      <c r="BC268" s="11">
        <v>3745.5171566854492</v>
      </c>
      <c r="BD268" s="11">
        <v>3678.3455575196172</v>
      </c>
      <c r="BE268" s="11">
        <v>3657.2383746571672</v>
      </c>
      <c r="BF268" s="11">
        <v>3634.3482643085999</v>
      </c>
      <c r="BG268" s="11">
        <v>3597.0408102945876</v>
      </c>
      <c r="BH268" s="11">
        <v>3582.1137521641731</v>
      </c>
      <c r="BI268" s="11">
        <v>3564.6745479544543</v>
      </c>
      <c r="BJ268" s="11">
        <v>3538.0002060227766</v>
      </c>
      <c r="BK268" s="11">
        <v>3462.1124881313385</v>
      </c>
      <c r="BL268" s="11">
        <v>3220.2956324257834</v>
      </c>
      <c r="BM268" s="11">
        <v>3075.9456657837177</v>
      </c>
      <c r="BN268" s="11">
        <v>3043.9752181999611</v>
      </c>
      <c r="BO268" s="11">
        <v>2931.7704707067601</v>
      </c>
      <c r="BP268" s="11">
        <v>2922.0186027924183</v>
      </c>
      <c r="BQ268" s="11">
        <v>2831.7093835652436</v>
      </c>
      <c r="BR268" s="11">
        <v>2745.6073810359676</v>
      </c>
      <c r="BS268" s="11">
        <v>2714.0570883166183</v>
      </c>
      <c r="BT268" s="11">
        <v>2664.0868988072757</v>
      </c>
      <c r="BU268" s="11">
        <v>2603.2461615328361</v>
      </c>
      <c r="BV268" s="11">
        <v>2600.195758429636</v>
      </c>
      <c r="BW268" s="11">
        <v>2450.9562119016837</v>
      </c>
      <c r="BX268" s="11">
        <v>2361.5237459930936</v>
      </c>
      <c r="BY268" s="11">
        <v>2241.0358686829245</v>
      </c>
      <c r="BZ268" s="11">
        <v>2225.2551015720956</v>
      </c>
      <c r="CA268" s="11">
        <v>2186.7778480607044</v>
      </c>
      <c r="CB268" s="11">
        <v>2125.1456322628924</v>
      </c>
      <c r="CC268" s="11">
        <v>2005.4035562066117</v>
      </c>
      <c r="CD268" s="11">
        <v>1911.9232721986007</v>
      </c>
      <c r="CE268" s="11">
        <v>1818.7921266291573</v>
      </c>
      <c r="CF268" s="11">
        <v>1734.7207083791852</v>
      </c>
      <c r="CG268" s="11">
        <v>1539.914303416278</v>
      </c>
      <c r="CH268" s="11">
        <v>1462.1973552863183</v>
      </c>
      <c r="CI268" s="11">
        <v>1270.2885229459278</v>
      </c>
      <c r="CJ268" s="11">
        <v>1195.2427124753256</v>
      </c>
      <c r="CK268" s="11">
        <v>1105.0122230786649</v>
      </c>
      <c r="CL268" s="11">
        <v>1077.0298033338156</v>
      </c>
      <c r="CM268" s="11">
        <v>1028.5335867522394</v>
      </c>
      <c r="CN268" s="11">
        <v>969.52628757173875</v>
      </c>
      <c r="CO268" s="11">
        <v>887.76272487325093</v>
      </c>
      <c r="CP268" s="11">
        <v>834.89627312026084</v>
      </c>
      <c r="CQ268" s="11">
        <v>638.31620747657303</v>
      </c>
      <c r="CR268" s="11">
        <v>460.0398014494308</v>
      </c>
      <c r="CS268" s="11">
        <v>385.80781861091634</v>
      </c>
      <c r="CT268" s="11">
        <v>357.58401419048221</v>
      </c>
      <c r="CU268" s="11">
        <v>316.13147272745198</v>
      </c>
      <c r="CV268" s="11">
        <v>217.72291909265209</v>
      </c>
      <c r="CW268" s="11">
        <v>89.930090698265985</v>
      </c>
      <c r="CX268" s="11">
        <v>28.613182226614644</v>
      </c>
      <c r="CY268" s="11">
        <v>1.1404210908949608E-12</v>
      </c>
      <c r="CZ268" s="11">
        <v>28.513763869653118</v>
      </c>
      <c r="DA268" s="11">
        <v>79.975392569471609</v>
      </c>
      <c r="DB268" s="11">
        <v>131.9010312974402</v>
      </c>
      <c r="DC268" s="11">
        <v>188.68255579865703</v>
      </c>
      <c r="DD268" s="11">
        <v>284.27030333991343</v>
      </c>
      <c r="DE268" s="11">
        <v>296.96367774235875</v>
      </c>
      <c r="DF268" s="11">
        <v>328.30771869299718</v>
      </c>
      <c r="DG268" s="11">
        <v>342.54099260726485</v>
      </c>
      <c r="DH268" s="11">
        <v>393.69581082413907</v>
      </c>
      <c r="DI268" s="11">
        <v>440.36841020388397</v>
      </c>
      <c r="DJ268" s="11">
        <v>476.96278160633256</v>
      </c>
      <c r="DK268" s="11">
        <v>490.7020537865302</v>
      </c>
      <c r="DL268" s="11">
        <v>808.19439469337874</v>
      </c>
      <c r="DM268" s="11">
        <v>930.75840079730608</v>
      </c>
      <c r="DN268" s="11">
        <v>1014.6139684006455</v>
      </c>
      <c r="DO268" s="11">
        <v>1106.8139894170934</v>
      </c>
      <c r="DP268" s="11">
        <v>1140.4190494747115</v>
      </c>
      <c r="DQ268" s="11">
        <v>1224.0587034454652</v>
      </c>
      <c r="DR268" s="11">
        <v>1239.7363115239805</v>
      </c>
      <c r="DS268" s="11">
        <v>1250.5863222334544</v>
      </c>
      <c r="DT268" s="11">
        <v>1260.9033824750345</v>
      </c>
      <c r="DU268" s="11">
        <v>1272.1464480904958</v>
      </c>
      <c r="DV268" s="11">
        <v>1272.5949406675181</v>
      </c>
      <c r="DW268" s="11">
        <v>1269.0390115425787</v>
      </c>
      <c r="DX268" s="11">
        <v>1200.361354671616</v>
      </c>
      <c r="DY268" s="11">
        <v>1290.2781457095605</v>
      </c>
      <c r="DZ268" s="11">
        <v>1293.5689517595426</v>
      </c>
      <c r="EA268" s="11">
        <v>1319.6043282448281</v>
      </c>
      <c r="EB268" s="11">
        <v>1455.1625887081002</v>
      </c>
      <c r="EC268" s="11">
        <v>1488.0214070220047</v>
      </c>
      <c r="ED268" s="11">
        <v>1674.3712135755356</v>
      </c>
      <c r="EE268" s="11">
        <v>1743.9035112307176</v>
      </c>
      <c r="EF268" s="11">
        <v>1968.590731400087</v>
      </c>
      <c r="EG268" s="11">
        <v>2144.4112527350471</v>
      </c>
      <c r="EH268" s="11">
        <v>2296.0167572241357</v>
      </c>
      <c r="EI268" s="11">
        <v>2414.6856019555576</v>
      </c>
      <c r="EJ268" s="11">
        <v>2478.4360611888715</v>
      </c>
      <c r="EK268" s="11">
        <v>2527.3131657180456</v>
      </c>
      <c r="EL268" s="11">
        <v>2604.6728265656634</v>
      </c>
      <c r="EM268" s="11">
        <v>2612.2318284935877</v>
      </c>
      <c r="EN268" s="11">
        <v>2694.6574382063004</v>
      </c>
      <c r="EO268" s="11">
        <v>2784.8033280655477</v>
      </c>
      <c r="EP268" s="11">
        <v>2828.1562484197561</v>
      </c>
      <c r="EQ268" s="11">
        <v>2965.8196978220276</v>
      </c>
      <c r="ER268" s="11">
        <v>3038.7412652504768</v>
      </c>
      <c r="ES268" s="11">
        <v>3174.6487739443332</v>
      </c>
      <c r="ET268" s="11">
        <v>3238.4436363660539</v>
      </c>
      <c r="EU268" s="11">
        <v>3313.9051382088282</v>
      </c>
      <c r="EV268" s="11">
        <v>3376.5494823426711</v>
      </c>
      <c r="EW268" s="11">
        <v>3445.6111289443625</v>
      </c>
      <c r="EX268" s="11">
        <v>3692.867557568361</v>
      </c>
      <c r="EY268" s="11">
        <v>3774.4835882086804</v>
      </c>
      <c r="EZ268" s="11">
        <v>3945.2702140814836</v>
      </c>
      <c r="FA268" s="11">
        <v>4111.7760591907818</v>
      </c>
      <c r="FB268" s="11">
        <v>4194.9660690909395</v>
      </c>
      <c r="FC268" s="11">
        <v>4236.6646303980606</v>
      </c>
      <c r="FD268" s="11">
        <v>4291.7158244625298</v>
      </c>
      <c r="FE268" s="11">
        <v>4416.3836499093595</v>
      </c>
      <c r="FF268" s="11">
        <v>4589.5694756724624</v>
      </c>
      <c r="FG268" s="11">
        <v>4614.4518626263689</v>
      </c>
      <c r="FH268" s="11">
        <v>4658.8528220836524</v>
      </c>
      <c r="FI268" s="11">
        <v>4740.4444962057196</v>
      </c>
      <c r="FJ268" s="11">
        <v>4784.9921788190441</v>
      </c>
      <c r="FK268" s="11">
        <v>4802.3211433629258</v>
      </c>
      <c r="FL268" s="11">
        <v>4817.2624209108999</v>
      </c>
      <c r="FM268" s="11">
        <v>4821.9339734163759</v>
      </c>
      <c r="FN268" s="11">
        <v>4853.5403727606226</v>
      </c>
      <c r="FO268" s="11">
        <v>4873.9161557384004</v>
      </c>
      <c r="FP268" s="11">
        <v>4897.5215626328672</v>
      </c>
      <c r="FQ268" s="11">
        <v>4922.6241176405665</v>
      </c>
      <c r="FR268" s="11">
        <v>4933.0369881379193</v>
      </c>
      <c r="FS268" s="11">
        <v>4976.5691280632955</v>
      </c>
      <c r="FT268" s="11">
        <v>5048.0263413432267</v>
      </c>
      <c r="FU268" s="11">
        <v>5151.7450152578476</v>
      </c>
      <c r="FV268" s="11">
        <v>5292.2654235715281</v>
      </c>
      <c r="FW268" s="11">
        <v>5337.8179043068349</v>
      </c>
      <c r="FX268" s="11">
        <v>5357.0821307715605</v>
      </c>
      <c r="FY268" s="11">
        <v>5378.5878153848962</v>
      </c>
      <c r="FZ268" s="11">
        <v>5397.1912623084299</v>
      </c>
      <c r="GA268" s="11">
        <v>5425.6393562316125</v>
      </c>
      <c r="GB268" s="11">
        <v>5447.8803549640834</v>
      </c>
      <c r="GC268" s="11">
        <v>5479.2854793500155</v>
      </c>
      <c r="GD268" s="11">
        <v>5513.2680898035069</v>
      </c>
      <c r="GE268" s="11">
        <v>5537.9881582970238</v>
      </c>
      <c r="GF268" s="11">
        <v>5558.5767726888625</v>
      </c>
      <c r="GG268" s="11">
        <v>5571.654642096707</v>
      </c>
      <c r="GH268" s="11">
        <v>5584.8526742516324</v>
      </c>
      <c r="GI268" s="11">
        <v>5588.4796956443652</v>
      </c>
      <c r="GJ268" s="11">
        <v>5598.3589984274968</v>
      </c>
      <c r="GK268" s="11">
        <v>5603.680037339469</v>
      </c>
      <c r="GL268" s="11">
        <v>5618.6761246260812</v>
      </c>
      <c r="GM268" s="11">
        <v>5604.0335728268201</v>
      </c>
      <c r="GN268" s="11">
        <v>5613.7782372569282</v>
      </c>
      <c r="GO268" s="11">
        <v>5622.0435969270766</v>
      </c>
      <c r="GP268" s="11">
        <v>5633.4694693268311</v>
      </c>
      <c r="GQ268" s="11">
        <v>5693.2426361061689</v>
      </c>
      <c r="GR268" s="11">
        <v>5814.5095056798036</v>
      </c>
      <c r="GS268" s="11">
        <v>5965.5572543061289</v>
      </c>
      <c r="GT268" s="11">
        <v>6030.2143642267374</v>
      </c>
      <c r="GU268" s="11">
        <v>6049.7028919246759</v>
      </c>
      <c r="GV268" s="11">
        <v>6075.0825851878053</v>
      </c>
      <c r="GW268" s="11">
        <v>6101.7888528336289</v>
      </c>
      <c r="GX268" s="11">
        <v>6129.0993816550117</v>
      </c>
      <c r="GY268" s="11">
        <v>6144.6897820198719</v>
      </c>
      <c r="GZ268" s="11">
        <v>6284.7279803793481</v>
      </c>
      <c r="HA268" s="11">
        <v>6304.7745234156555</v>
      </c>
      <c r="HB268" s="11">
        <v>6320.0159356155027</v>
      </c>
      <c r="HC268" s="11">
        <v>6336.2491999564381</v>
      </c>
      <c r="HD268" s="11">
        <v>6348.2351500668183</v>
      </c>
      <c r="HE268" s="11">
        <v>6355.8083936091371</v>
      </c>
      <c r="HF268" s="11">
        <v>6348.952861892747</v>
      </c>
      <c r="HG268" s="11">
        <v>6398.1821870902322</v>
      </c>
      <c r="HH268" s="11">
        <v>6406.8923918060264</v>
      </c>
      <c r="HI268" s="11">
        <v>6435.7036044354072</v>
      </c>
      <c r="HJ268" s="11">
        <v>6445.5496727047657</v>
      </c>
      <c r="HK268" s="11">
        <v>6436.8885207460007</v>
      </c>
      <c r="HL268" s="11">
        <v>6429.892369432654</v>
      </c>
      <c r="HM268" s="11">
        <v>6384.7727590485792</v>
      </c>
      <c r="HN268" s="11">
        <v>6325.9111196106132</v>
      </c>
      <c r="HO268" s="11">
        <v>6283.6228973324505</v>
      </c>
      <c r="HP268" s="11">
        <v>6300.8138908184437</v>
      </c>
      <c r="HQ268" s="11">
        <v>6291.5625448111541</v>
      </c>
      <c r="HR268" s="11">
        <v>6201.2191587657735</v>
      </c>
      <c r="HS268" s="11">
        <v>6212.3174114993362</v>
      </c>
      <c r="HT268" s="11">
        <v>6219.6500455364676</v>
      </c>
      <c r="HU268" s="11">
        <v>6182.9131836400011</v>
      </c>
      <c r="HV268" s="11">
        <v>6187.0378080474775</v>
      </c>
      <c r="HW268" s="11">
        <v>6194.3186737635033</v>
      </c>
      <c r="HX268" s="11">
        <v>6206.2109963518915</v>
      </c>
      <c r="HY268" s="11">
        <v>6220.7940648697631</v>
      </c>
      <c r="HZ268" s="11">
        <v>6237.7397181462147</v>
      </c>
      <c r="IA268" s="11">
        <v>6356.1655306508792</v>
      </c>
      <c r="IB268" s="11">
        <v>6483.6452697953628</v>
      </c>
      <c r="IC268" s="11">
        <v>6527.4130063346192</v>
      </c>
      <c r="ID268" s="11">
        <v>6571.5058879331427</v>
      </c>
      <c r="IE268" s="11">
        <v>6611.0745773697026</v>
      </c>
      <c r="IF268" s="11">
        <v>6650.3552483598687</v>
      </c>
      <c r="IG268" s="11">
        <v>6768.0113960697199</v>
      </c>
      <c r="IH268" s="11">
        <v>6799.3439403984903</v>
      </c>
      <c r="II268" s="11">
        <v>6840.9056125607331</v>
      </c>
      <c r="IJ268" s="11">
        <v>6877.4290764924481</v>
      </c>
      <c r="IK268" s="11">
        <v>6928.359711579079</v>
      </c>
      <c r="IL268" s="11">
        <v>6966.9236846260701</v>
      </c>
      <c r="IM268" s="11">
        <v>7009.4499130275944</v>
      </c>
      <c r="IN268" s="11">
        <v>7072.9867847701817</v>
      </c>
      <c r="IO268" s="11">
        <v>7210.512849734786</v>
      </c>
      <c r="IP268" s="11">
        <v>7242.9090238438339</v>
      </c>
      <c r="IQ268" s="11">
        <v>7243.6049218006619</v>
      </c>
      <c r="IR268" s="11">
        <v>7296.7266717274078</v>
      </c>
      <c r="IS268" s="11">
        <v>7363.2761479597502</v>
      </c>
      <c r="IT268" s="11">
        <v>7402.3222641671991</v>
      </c>
      <c r="IU268" s="11">
        <v>7425.027954759209</v>
      </c>
      <c r="IV268" s="11">
        <v>7442.3126358685386</v>
      </c>
      <c r="IW268" s="11">
        <v>7448.2362861940728</v>
      </c>
      <c r="IX268" s="11">
        <v>7458.6934961231273</v>
      </c>
      <c r="IY268" s="11">
        <v>7479.6491924474794</v>
      </c>
      <c r="IZ268" s="11">
        <v>7520.2531660657341</v>
      </c>
      <c r="JA268" s="11">
        <v>7570.0098018739691</v>
      </c>
      <c r="JB268" s="11">
        <v>7661.8495904452702</v>
      </c>
      <c r="JC268" s="11">
        <v>7770.5231537417367</v>
      </c>
      <c r="JD268" s="11">
        <v>7850.3725219619655</v>
      </c>
      <c r="JE268" s="11">
        <v>7869.0429402395775</v>
      </c>
      <c r="JF268" s="11">
        <v>7882.5355277817844</v>
      </c>
      <c r="JG268" s="11">
        <v>7875.1920110758438</v>
      </c>
      <c r="JH268" s="11">
        <v>7958.8349963546279</v>
      </c>
      <c r="JI268" s="11">
        <v>8016.9531042419376</v>
      </c>
      <c r="JJ268" s="11">
        <v>8027.6425344720656</v>
      </c>
      <c r="JK268" s="11">
        <v>8001.3657437605234</v>
      </c>
      <c r="JL268" s="11">
        <v>8052.7047010375754</v>
      </c>
      <c r="JM268" s="11">
        <v>8051.2977399058746</v>
      </c>
      <c r="JN268" s="11">
        <v>8016.5697363420277</v>
      </c>
      <c r="JO268" s="11">
        <v>8155.5804198768374</v>
      </c>
      <c r="JP268" s="11">
        <v>8265.8410045225246</v>
      </c>
      <c r="JQ268" s="11">
        <v>8289.3053468067137</v>
      </c>
      <c r="JR268" s="11">
        <v>8334.6101047110078</v>
      </c>
      <c r="JS268" s="11">
        <v>8351.1348323223556</v>
      </c>
      <c r="JT268" s="11">
        <v>8458.9656604497268</v>
      </c>
      <c r="JU268" s="11">
        <v>8512.0935261081249</v>
      </c>
      <c r="JV268" s="11">
        <v>8487.9536053975153</v>
      </c>
      <c r="JW268" s="11">
        <v>8431.2302459525145</v>
      </c>
      <c r="JX268" s="11">
        <v>8428.6447185007601</v>
      </c>
      <c r="JY268" s="11">
        <v>8421.2090200951643</v>
      </c>
      <c r="JZ268" s="11">
        <v>8408.3301422633049</v>
      </c>
      <c r="KA268" s="11">
        <v>8399.0215470118019</v>
      </c>
      <c r="KB268" s="11">
        <v>8392.6569471129333</v>
      </c>
      <c r="KC268" s="11">
        <v>8377.4330842439722</v>
      </c>
      <c r="KD268" s="11">
        <v>8361.8191477625842</v>
      </c>
      <c r="KE268" s="11">
        <v>8360.2266925144413</v>
      </c>
      <c r="KF268" s="11">
        <v>8369.8869326322238</v>
      </c>
      <c r="KG268" s="11">
        <v>8372.5551763193816</v>
      </c>
      <c r="KH268" s="11">
        <v>8388.0112285435753</v>
      </c>
      <c r="KI268" s="11">
        <v>8388.3196466228055</v>
      </c>
      <c r="KJ268" s="11">
        <v>8408.9160977657011</v>
      </c>
      <c r="KK268" s="11">
        <v>8411.6943584390701</v>
      </c>
      <c r="KL268" s="23"/>
      <c r="KM268" s="11">
        <f>SMALL(Tabela2[[#This Row],[1]:[285]],1)</f>
        <v>1.1404210908949608E-12</v>
      </c>
      <c r="KN268" s="11">
        <f>MATCH(Tabela2[[#This Row],[1° menor]],Tabela2[[#This Row],[1]:[285]],0)</f>
        <v>90</v>
      </c>
      <c r="KO26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0.49999997854972567</v>
      </c>
      <c r="KP268" s="11">
        <f>VLOOKUP(Tabela2[[#This Row],[Shape]],shape!A:D,4,0)+VLOOKUP(Tabela2[[#This Row],[Shape]]+1,shape!A:E,5,0)*Tabela2[[#This Row],[% avanc]]</f>
        <v>2689.7924167680808</v>
      </c>
      <c r="KQ268" s="15">
        <f>Tabela2[[#This Row],[8686,881807]]/Tabela2[[#Headers],[8686,881807]]</f>
        <v>0.30963842682890103</v>
      </c>
      <c r="KR268" s="11">
        <f>Tabela2[[#This Row],[8686,881807]]-KP267</f>
        <v>575.27003673023273</v>
      </c>
      <c r="KS268" s="11">
        <f>(Tabela2[[#This Row],[hora bus]]-H267)*86400</f>
        <v>54.000000050291419</v>
      </c>
      <c r="KT268" s="11">
        <f>Tabela2[[#This Row],[desloc]]/Tabela2[[#This Row],[seconds]]</f>
        <v>10.653148818416126</v>
      </c>
      <c r="KU268" s="11">
        <f>Tabela2[[#This Row],[spd m/s]]*3.6</f>
        <v>38.351335746298055</v>
      </c>
      <c r="KV268" s="23"/>
      <c r="KW268" s="22">
        <f t="shared" si="72"/>
        <v>0</v>
      </c>
      <c r="KX268" s="23">
        <f t="shared" si="73"/>
        <v>0</v>
      </c>
      <c r="KY268" s="23">
        <f t="shared" si="74"/>
        <v>0</v>
      </c>
      <c r="KZ268" s="23">
        <f t="shared" si="75"/>
        <v>0</v>
      </c>
      <c r="LA268" s="23">
        <f t="shared" si="76"/>
        <v>0</v>
      </c>
      <c r="LB268" s="23">
        <f t="shared" si="77"/>
        <v>0</v>
      </c>
      <c r="LC268" s="23">
        <f t="shared" si="78"/>
        <v>0</v>
      </c>
      <c r="LD268" s="23">
        <f t="shared" si="79"/>
        <v>0</v>
      </c>
      <c r="LE268" s="23">
        <f t="shared" si="80"/>
        <v>2689.7924167680808</v>
      </c>
      <c r="LF268" s="22">
        <f t="shared" si="89"/>
        <v>0</v>
      </c>
      <c r="LG268" s="23">
        <f t="shared" si="81"/>
        <v>0</v>
      </c>
      <c r="LH268" s="23">
        <f t="shared" si="82"/>
        <v>0</v>
      </c>
      <c r="LI268" s="23">
        <f t="shared" si="83"/>
        <v>2689.7924167680808</v>
      </c>
      <c r="LJ268" s="23">
        <f t="shared" si="84"/>
        <v>8544.8116110658502</v>
      </c>
      <c r="LK268" s="23">
        <f t="shared" si="85"/>
        <v>0</v>
      </c>
      <c r="LL268" s="23">
        <f t="shared" si="86"/>
        <v>22</v>
      </c>
      <c r="LM268" s="23">
        <f t="shared" si="87"/>
        <v>0</v>
      </c>
      <c r="LN268" s="23">
        <f t="shared" si="88"/>
        <v>0</v>
      </c>
    </row>
    <row r="269" spans="1:326" x14ac:dyDescent="0.25">
      <c r="A269" s="22">
        <v>83</v>
      </c>
      <c r="B269" s="22">
        <v>3</v>
      </c>
      <c r="C269" s="23" t="s">
        <v>1384</v>
      </c>
      <c r="D269" s="22">
        <v>332</v>
      </c>
      <c r="E269" s="24">
        <v>0.90486111111111112</v>
      </c>
      <c r="F269" s="23" t="s">
        <v>812</v>
      </c>
      <c r="G269" s="23" t="b">
        <v>1</v>
      </c>
      <c r="H269" s="25">
        <v>43538.904999999999</v>
      </c>
      <c r="I269" s="26" t="s">
        <v>310</v>
      </c>
      <c r="J269" s="23" t="s">
        <v>311</v>
      </c>
      <c r="K269" s="11">
        <f>IF(AND(Tabela2[[#This Row],[hora bus]]=H268,Tabela2[[#This Row],[lat bus]]=I268,Tabela2[[#This Row],[lon bus]]=J268),1,0)</f>
        <v>0</v>
      </c>
      <c r="L269" s="23"/>
      <c r="M269" s="11">
        <v>189</v>
      </c>
      <c r="N269" s="11">
        <v>4699.2748238902259</v>
      </c>
      <c r="O269" s="11">
        <v>4693.1368515150571</v>
      </c>
      <c r="P269" s="11">
        <v>4684.3834166416173</v>
      </c>
      <c r="Q269" s="11">
        <v>4627.2389892866577</v>
      </c>
      <c r="R269" s="11">
        <v>4541.4281954346534</v>
      </c>
      <c r="S269" s="11">
        <v>4520.7605936923455</v>
      </c>
      <c r="T269" s="11">
        <v>4501.1604920991003</v>
      </c>
      <c r="U269" s="11">
        <v>4489.6488193165496</v>
      </c>
      <c r="V269" s="11">
        <v>4473.8708126538104</v>
      </c>
      <c r="W269" s="11">
        <v>4462.8460816282286</v>
      </c>
      <c r="X269" s="11">
        <v>4453.1803844841506</v>
      </c>
      <c r="Y269" s="11">
        <v>4431.2709049655668</v>
      </c>
      <c r="Z269" s="11">
        <v>4418.4215497702462</v>
      </c>
      <c r="AA269" s="11">
        <v>4397.9796487584272</v>
      </c>
      <c r="AB269" s="11">
        <v>4388.8842871126008</v>
      </c>
      <c r="AC269" s="11">
        <v>4373.469859027683</v>
      </c>
      <c r="AD269" s="11">
        <v>4348.8403098550243</v>
      </c>
      <c r="AE269" s="11">
        <v>4338.570675553091</v>
      </c>
      <c r="AF269" s="11">
        <v>4268.0807065078243</v>
      </c>
      <c r="AG269" s="11">
        <v>4233.3451320578606</v>
      </c>
      <c r="AH269" s="11">
        <v>4203.278939496272</v>
      </c>
      <c r="AI269" s="11">
        <v>4178.9143249778335</v>
      </c>
      <c r="AJ269" s="11">
        <v>4157.1807682659974</v>
      </c>
      <c r="AK269" s="11">
        <v>4141.5514008790306</v>
      </c>
      <c r="AL269" s="11">
        <v>4114.8230700487029</v>
      </c>
      <c r="AM269" s="11">
        <v>4103.3578593380334</v>
      </c>
      <c r="AN269" s="11">
        <v>4089.6784745366931</v>
      </c>
      <c r="AO269" s="11">
        <v>4079.3509499169099</v>
      </c>
      <c r="AP269" s="11">
        <v>4075.7112993762853</v>
      </c>
      <c r="AQ269" s="11">
        <v>4080.3829591076114</v>
      </c>
      <c r="AR269" s="11">
        <v>4079.2866958592267</v>
      </c>
      <c r="AS269" s="11">
        <v>4073.3716222633743</v>
      </c>
      <c r="AT269" s="11">
        <v>4079.6081211416904</v>
      </c>
      <c r="AU269" s="11">
        <v>4084.1541185623419</v>
      </c>
      <c r="AV269" s="11">
        <v>4076.0830915901302</v>
      </c>
      <c r="AW269" s="11">
        <v>4072.3220936795633</v>
      </c>
      <c r="AX269" s="11">
        <v>4070.8219531196628</v>
      </c>
      <c r="AY269" s="11">
        <v>4060.8560708644541</v>
      </c>
      <c r="AZ269" s="11">
        <v>4042.6307282685507</v>
      </c>
      <c r="BA269" s="11">
        <v>4016.3253141905589</v>
      </c>
      <c r="BB269" s="11">
        <v>3969.0342259881272</v>
      </c>
      <c r="BC269" s="11">
        <v>3896.104687050537</v>
      </c>
      <c r="BD269" s="11">
        <v>3828.9370415724575</v>
      </c>
      <c r="BE269" s="11">
        <v>3807.9800944403746</v>
      </c>
      <c r="BF269" s="11">
        <v>3785.3122437781822</v>
      </c>
      <c r="BG269" s="11">
        <v>3748.3728934011815</v>
      </c>
      <c r="BH269" s="11">
        <v>3733.8143199600145</v>
      </c>
      <c r="BI269" s="11">
        <v>3716.6192156913248</v>
      </c>
      <c r="BJ269" s="11">
        <v>3690.1949084232647</v>
      </c>
      <c r="BK269" s="11">
        <v>3614.7380079062782</v>
      </c>
      <c r="BL269" s="11">
        <v>3374.1852817525451</v>
      </c>
      <c r="BM269" s="11">
        <v>3231.4847315270267</v>
      </c>
      <c r="BN269" s="11">
        <v>3200.3825193137063</v>
      </c>
      <c r="BO269" s="11">
        <v>3088.8161182086442</v>
      </c>
      <c r="BP269" s="11">
        <v>3079.5862107634593</v>
      </c>
      <c r="BQ269" s="11">
        <v>2989.6574621658615</v>
      </c>
      <c r="BR269" s="11">
        <v>2904.1265562142698</v>
      </c>
      <c r="BS269" s="11">
        <v>2872.9230454993176</v>
      </c>
      <c r="BT269" s="11">
        <v>2823.0873055142997</v>
      </c>
      <c r="BU269" s="11">
        <v>2762.745720550045</v>
      </c>
      <c r="BV269" s="11">
        <v>2760.4301224210117</v>
      </c>
      <c r="BW269" s="11">
        <v>2611.1749365771589</v>
      </c>
      <c r="BX269" s="11">
        <v>2521.1530322367612</v>
      </c>
      <c r="BY269" s="11">
        <v>2399.8925240035774</v>
      </c>
      <c r="BZ269" s="11">
        <v>2383.4475426155659</v>
      </c>
      <c r="CA269" s="11">
        <v>2344.7330640800897</v>
      </c>
      <c r="CB269" s="11">
        <v>2282.9505326331141</v>
      </c>
      <c r="CC269" s="11">
        <v>2162.9983428703526</v>
      </c>
      <c r="CD269" s="11">
        <v>2069.3028594561538</v>
      </c>
      <c r="CE269" s="11">
        <v>1976.0944914912993</v>
      </c>
      <c r="CF269" s="11">
        <v>1892.0492144603606</v>
      </c>
      <c r="CG269" s="11">
        <v>1697.292916149157</v>
      </c>
      <c r="CH269" s="11">
        <v>1619.6027923304141</v>
      </c>
      <c r="CI269" s="11">
        <v>1427.7379156605134</v>
      </c>
      <c r="CJ269" s="11">
        <v>1352.7717181840669</v>
      </c>
      <c r="CK269" s="11">
        <v>1262.5262958072356</v>
      </c>
      <c r="CL269" s="11">
        <v>1234.5054817080475</v>
      </c>
      <c r="CM269" s="11">
        <v>1186.0482554725745</v>
      </c>
      <c r="CN269" s="11">
        <v>1127.0746007131561</v>
      </c>
      <c r="CO269" s="11">
        <v>1045.2765093857104</v>
      </c>
      <c r="CP269" s="11">
        <v>992.41590548013721</v>
      </c>
      <c r="CQ269" s="11">
        <v>796.05091908327859</v>
      </c>
      <c r="CR269" s="11">
        <v>618.1608734038283</v>
      </c>
      <c r="CS269" s="11">
        <v>544.14597541564694</v>
      </c>
      <c r="CT269" s="11">
        <v>515.92973558270489</v>
      </c>
      <c r="CU269" s="11">
        <v>474.47274066138982</v>
      </c>
      <c r="CV269" s="11">
        <v>376.27830077428052</v>
      </c>
      <c r="CW269" s="11">
        <v>249.1547799087144</v>
      </c>
      <c r="CX269" s="11">
        <v>188.69329974660542</v>
      </c>
      <c r="CY269" s="11">
        <v>132.36437152953559</v>
      </c>
      <c r="CZ269" s="11">
        <v>81.337564683322199</v>
      </c>
      <c r="DA269" s="11">
        <v>28.906923497474668</v>
      </c>
      <c r="DB269" s="11">
        <v>3.8617997688561445E-12</v>
      </c>
      <c r="DC269" s="11">
        <v>29.128720823978767</v>
      </c>
      <c r="DD269" s="11">
        <v>125.48554155954881</v>
      </c>
      <c r="DE269" s="11">
        <v>138.32285893709357</v>
      </c>
      <c r="DF269" s="11">
        <v>169.97649274575997</v>
      </c>
      <c r="DG269" s="11">
        <v>185.16428132649258</v>
      </c>
      <c r="DH269" s="11">
        <v>238.69305807623809</v>
      </c>
      <c r="DI269" s="11">
        <v>288.34504160238009</v>
      </c>
      <c r="DJ269" s="11">
        <v>322.23888054532597</v>
      </c>
      <c r="DK269" s="11">
        <v>334.44428500502033</v>
      </c>
      <c r="DL269" s="11">
        <v>656.4135911302368</v>
      </c>
      <c r="DM269" s="11">
        <v>781.91821277513623</v>
      </c>
      <c r="DN269" s="11">
        <v>867.35376419343334</v>
      </c>
      <c r="DO269" s="11">
        <v>960.51142040815967</v>
      </c>
      <c r="DP269" s="11">
        <v>995.20268868859807</v>
      </c>
      <c r="DQ269" s="11">
        <v>1079.6529649719082</v>
      </c>
      <c r="DR269" s="11">
        <v>1095.4513170397063</v>
      </c>
      <c r="DS269" s="11">
        <v>1106.3927200048324</v>
      </c>
      <c r="DT269" s="11">
        <v>1116.332162593299</v>
      </c>
      <c r="DU269" s="11">
        <v>1126.8249450449864</v>
      </c>
      <c r="DV269" s="11">
        <v>1126.4988179288582</v>
      </c>
      <c r="DW269" s="11">
        <v>1122.0828814471224</v>
      </c>
      <c r="DX269" s="11">
        <v>1049.1376173083231</v>
      </c>
      <c r="DY269" s="11">
        <v>1134.7316543559525</v>
      </c>
      <c r="DZ269" s="11">
        <v>1136.9022651420146</v>
      </c>
      <c r="EA269" s="11">
        <v>1162.9129948527429</v>
      </c>
      <c r="EB269" s="11">
        <v>1299.1428009718645</v>
      </c>
      <c r="EC269" s="11">
        <v>1332.2766822364049</v>
      </c>
      <c r="ED269" s="11">
        <v>1518.9317429739656</v>
      </c>
      <c r="EE269" s="11">
        <v>1587.5169101314877</v>
      </c>
      <c r="EF269" s="11">
        <v>1810.662923929473</v>
      </c>
      <c r="EG269" s="11">
        <v>1985.6558684037525</v>
      </c>
      <c r="EH269" s="11">
        <v>2136.7930016299988</v>
      </c>
      <c r="EI269" s="11">
        <v>2255.2676183957474</v>
      </c>
      <c r="EJ269" s="11">
        <v>2318.9908518979123</v>
      </c>
      <c r="EK269" s="11">
        <v>2367.6778628914062</v>
      </c>
      <c r="EL269" s="11">
        <v>2444.8127842124359</v>
      </c>
      <c r="EM269" s="11">
        <v>2452.2262347776864</v>
      </c>
      <c r="EN269" s="11">
        <v>2534.5166430820595</v>
      </c>
      <c r="EO269" s="11">
        <v>2624.6740938080579</v>
      </c>
      <c r="EP269" s="11">
        <v>2668.1483896860577</v>
      </c>
      <c r="EQ269" s="11">
        <v>2805.9756872307462</v>
      </c>
      <c r="ER269" s="11">
        <v>2879.0682067371531</v>
      </c>
      <c r="ES269" s="11">
        <v>3015.1240407926007</v>
      </c>
      <c r="ET269" s="11">
        <v>3079.0070908081266</v>
      </c>
      <c r="EU269" s="11">
        <v>3154.5624469462755</v>
      </c>
      <c r="EV269" s="11">
        <v>3217.3062023398534</v>
      </c>
      <c r="EW269" s="11">
        <v>3286.5831136432707</v>
      </c>
      <c r="EX269" s="11">
        <v>3534.0561256158912</v>
      </c>
      <c r="EY269" s="11">
        <v>3615.8335526196338</v>
      </c>
      <c r="EZ269" s="11">
        <v>3786.8236113800235</v>
      </c>
      <c r="FA269" s="11">
        <v>3953.4191160916721</v>
      </c>
      <c r="FB269" s="11">
        <v>4036.5972735182891</v>
      </c>
      <c r="FC269" s="11">
        <v>4078.2825573777081</v>
      </c>
      <c r="FD269" s="11">
        <v>4133.3051132719393</v>
      </c>
      <c r="FE269" s="11">
        <v>4257.9079855294704</v>
      </c>
      <c r="FF269" s="11">
        <v>4431.0468473519704</v>
      </c>
      <c r="FG269" s="11">
        <v>4455.9204395104534</v>
      </c>
      <c r="FH269" s="11">
        <v>4500.2804179509394</v>
      </c>
      <c r="FI269" s="11">
        <v>4581.8580233798721</v>
      </c>
      <c r="FJ269" s="11">
        <v>4626.4513450208824</v>
      </c>
      <c r="FK269" s="11">
        <v>4643.8353608711477</v>
      </c>
      <c r="FL269" s="11">
        <v>4658.8344227954994</v>
      </c>
      <c r="FM269" s="11">
        <v>4663.6410686028958</v>
      </c>
      <c r="FN269" s="11">
        <v>4695.4133931743472</v>
      </c>
      <c r="FO269" s="11">
        <v>4715.9032651714069</v>
      </c>
      <c r="FP269" s="11">
        <v>4739.6144964848727</v>
      </c>
      <c r="FQ269" s="11">
        <v>4764.7926298538878</v>
      </c>
      <c r="FR269" s="11">
        <v>4775.3097568441135</v>
      </c>
      <c r="FS269" s="11">
        <v>4818.98131527856</v>
      </c>
      <c r="FT269" s="11">
        <v>4890.5239751804374</v>
      </c>
      <c r="FU269" s="11">
        <v>4994.2111794730472</v>
      </c>
      <c r="FV269" s="11">
        <v>5134.576388981749</v>
      </c>
      <c r="FW269" s="11">
        <v>5179.963495812467</v>
      </c>
      <c r="FX269" s="11">
        <v>5199.0974173643081</v>
      </c>
      <c r="FY269" s="11">
        <v>5220.4950842851449</v>
      </c>
      <c r="FZ269" s="11">
        <v>5239.0164951776169</v>
      </c>
      <c r="GA269" s="11">
        <v>5267.4116364967367</v>
      </c>
      <c r="GB269" s="11">
        <v>5289.6263813357991</v>
      </c>
      <c r="GC269" s="11">
        <v>5321.027252162994</v>
      </c>
      <c r="GD269" s="11">
        <v>5355.0212641156559</v>
      </c>
      <c r="GE269" s="11">
        <v>5379.7514579423469</v>
      </c>
      <c r="GF269" s="11">
        <v>5400.3482037278118</v>
      </c>
      <c r="GG269" s="11">
        <v>5413.4116178765998</v>
      </c>
      <c r="GH269" s="11">
        <v>5426.5861013299427</v>
      </c>
      <c r="GI269" s="11">
        <v>5430.1754226770954</v>
      </c>
      <c r="GJ269" s="11">
        <v>5439.9731913334881</v>
      </c>
      <c r="GK269" s="11">
        <v>5445.1741014753907</v>
      </c>
      <c r="GL269" s="11">
        <v>5460.0938477165746</v>
      </c>
      <c r="GM269" s="11">
        <v>5445.360508552928</v>
      </c>
      <c r="GN269" s="11">
        <v>5454.9650715008511</v>
      </c>
      <c r="GO269" s="11">
        <v>5463.1076875557255</v>
      </c>
      <c r="GP269" s="11">
        <v>5474.3327996741691</v>
      </c>
      <c r="GQ269" s="11">
        <v>5533.8268607953369</v>
      </c>
      <c r="GR269" s="11">
        <v>5654.8200099551086</v>
      </c>
      <c r="GS269" s="11">
        <v>5805.6895871039605</v>
      </c>
      <c r="GT269" s="11">
        <v>5870.2835856806687</v>
      </c>
      <c r="GU269" s="11">
        <v>5889.7527739193083</v>
      </c>
      <c r="GV269" s="11">
        <v>5915.1281500775731</v>
      </c>
      <c r="GW269" s="11">
        <v>5941.8410974071721</v>
      </c>
      <c r="GX269" s="11">
        <v>5969.1680373305317</v>
      </c>
      <c r="GY269" s="11">
        <v>5984.8862056581711</v>
      </c>
      <c r="GZ269" s="11">
        <v>6125.0595267860881</v>
      </c>
      <c r="HA269" s="11">
        <v>6145.1349689609879</v>
      </c>
      <c r="HB269" s="11">
        <v>6160.3908901196055</v>
      </c>
      <c r="HC269" s="11">
        <v>6176.631877985038</v>
      </c>
      <c r="HD269" s="11">
        <v>6188.6244770435142</v>
      </c>
      <c r="HE269" s="11">
        <v>6196.2131113884243</v>
      </c>
      <c r="HF269" s="11">
        <v>6189.1915843112229</v>
      </c>
      <c r="HG269" s="11">
        <v>6238.1375980925632</v>
      </c>
      <c r="HH269" s="11">
        <v>6246.647021619855</v>
      </c>
      <c r="HI269" s="11">
        <v>6275.3195618847803</v>
      </c>
      <c r="HJ269" s="11">
        <v>6285.0949820007036</v>
      </c>
      <c r="HK269" s="11">
        <v>6276.3668913884067</v>
      </c>
      <c r="HL269" s="11">
        <v>6269.3011089332067</v>
      </c>
      <c r="HM269" s="11">
        <v>6224.0993690624064</v>
      </c>
      <c r="HN269" s="11">
        <v>6165.1362520813936</v>
      </c>
      <c r="HO269" s="11">
        <v>6122.7706316651738</v>
      </c>
      <c r="HP269" s="11">
        <v>6139.9310811483456</v>
      </c>
      <c r="HQ269" s="11">
        <v>6130.6739335768916</v>
      </c>
      <c r="HR269" s="11">
        <v>6040.3357658056566</v>
      </c>
      <c r="HS269" s="11">
        <v>6051.4542095239885</v>
      </c>
      <c r="HT269" s="11">
        <v>6058.8042907104764</v>
      </c>
      <c r="HU269" s="11">
        <v>6022.0984339310571</v>
      </c>
      <c r="HV269" s="11">
        <v>6026.2701053101728</v>
      </c>
      <c r="HW269" s="11">
        <v>6033.5925666529283</v>
      </c>
      <c r="HX269" s="11">
        <v>6045.5281117344339</v>
      </c>
      <c r="HY269" s="11">
        <v>6060.1656784630932</v>
      </c>
      <c r="HZ269" s="11">
        <v>6077.2475581749322</v>
      </c>
      <c r="IA269" s="11">
        <v>6195.9037304650919</v>
      </c>
      <c r="IB269" s="11">
        <v>6323.5581959865658</v>
      </c>
      <c r="IC269" s="11">
        <v>6367.426738366531</v>
      </c>
      <c r="ID269" s="11">
        <v>6411.6210272201633</v>
      </c>
      <c r="IE269" s="11">
        <v>6451.2941234148975</v>
      </c>
      <c r="IF269" s="11">
        <v>6490.7581164032836</v>
      </c>
      <c r="IG269" s="11">
        <v>6608.5716362830599</v>
      </c>
      <c r="IH269" s="11">
        <v>6639.9641314314058</v>
      </c>
      <c r="II269" s="11">
        <v>6681.5783903221536</v>
      </c>
      <c r="IJ269" s="11">
        <v>6718.1403605513406</v>
      </c>
      <c r="IK269" s="11">
        <v>6769.0855907447585</v>
      </c>
      <c r="IL269" s="11">
        <v>6807.6510749252957</v>
      </c>
      <c r="IM269" s="11">
        <v>6850.1802815704195</v>
      </c>
      <c r="IN269" s="11">
        <v>6913.7210294746465</v>
      </c>
      <c r="IO269" s="11">
        <v>7051.2603042132569</v>
      </c>
      <c r="IP269" s="11">
        <v>7083.6658247769319</v>
      </c>
      <c r="IQ269" s="11">
        <v>7084.3846106781284</v>
      </c>
      <c r="IR269" s="11">
        <v>7137.5641958500564</v>
      </c>
      <c r="IS269" s="11">
        <v>7204.1680224532984</v>
      </c>
      <c r="IT269" s="11">
        <v>7243.2418491371573</v>
      </c>
      <c r="IU269" s="11">
        <v>7265.9640846641232</v>
      </c>
      <c r="IV269" s="11">
        <v>7283.2589967439653</v>
      </c>
      <c r="IW269" s="11">
        <v>7289.1887286246583</v>
      </c>
      <c r="IX269" s="11">
        <v>7299.6545367728304</v>
      </c>
      <c r="IY269" s="11">
        <v>7320.6234389713418</v>
      </c>
      <c r="IZ269" s="11">
        <v>7361.2469080085475</v>
      </c>
      <c r="JA269" s="11">
        <v>7411.0316437861429</v>
      </c>
      <c r="JB269" s="11">
        <v>7502.8927086048488</v>
      </c>
      <c r="JC269" s="11">
        <v>7611.5476586762761</v>
      </c>
      <c r="JD269" s="11">
        <v>7691.3572057545198</v>
      </c>
      <c r="JE269" s="11">
        <v>7709.9941764907735</v>
      </c>
      <c r="JF269" s="11">
        <v>7723.4508927103079</v>
      </c>
      <c r="JG269" s="11">
        <v>7715.9453385072184</v>
      </c>
      <c r="JH269" s="11">
        <v>7799.5711209477086</v>
      </c>
      <c r="JI269" s="11">
        <v>7857.8421420728264</v>
      </c>
      <c r="JJ269" s="11">
        <v>7868.5644371304907</v>
      </c>
      <c r="JK269" s="11">
        <v>7842.4154693983864</v>
      </c>
      <c r="JL269" s="11">
        <v>7893.8844024309674</v>
      </c>
      <c r="JM269" s="11">
        <v>7892.5167207069208</v>
      </c>
      <c r="JN269" s="11">
        <v>7858.1472725780422</v>
      </c>
      <c r="JO269" s="11">
        <v>7997.7239605260202</v>
      </c>
      <c r="JP269" s="11">
        <v>8108.2847148027768</v>
      </c>
      <c r="JQ269" s="11">
        <v>8131.9177063026809</v>
      </c>
      <c r="JR269" s="11">
        <v>8177.175676379502</v>
      </c>
      <c r="JS269" s="11">
        <v>8193.2577722773749</v>
      </c>
      <c r="JT269" s="11">
        <v>8300.652257046755</v>
      </c>
      <c r="JU269" s="11">
        <v>8353.6396979128785</v>
      </c>
      <c r="JV269" s="11">
        <v>8329.5192287515129</v>
      </c>
      <c r="JW269" s="11">
        <v>8272.7032384502127</v>
      </c>
      <c r="JX269" s="11">
        <v>8269.9764460438928</v>
      </c>
      <c r="JY269" s="11">
        <v>8262.47961385294</v>
      </c>
      <c r="JZ269" s="11">
        <v>8249.5465032380725</v>
      </c>
      <c r="KA269" s="11">
        <v>8240.1840437069295</v>
      </c>
      <c r="KB269" s="11">
        <v>8233.7777974129349</v>
      </c>
      <c r="KC269" s="11">
        <v>8218.5051162396721</v>
      </c>
      <c r="KD269" s="11">
        <v>8202.8800269924359</v>
      </c>
      <c r="KE269" s="11">
        <v>8201.3281151386018</v>
      </c>
      <c r="KF269" s="11">
        <v>8211.0221986460056</v>
      </c>
      <c r="KG269" s="11">
        <v>8213.7340184431105</v>
      </c>
      <c r="KH269" s="11">
        <v>8229.232096438478</v>
      </c>
      <c r="KI269" s="11">
        <v>8229.5903852716983</v>
      </c>
      <c r="KJ269" s="11">
        <v>8250.2321995571219</v>
      </c>
      <c r="KK269" s="11">
        <v>8253.0265081531124</v>
      </c>
      <c r="KL269" s="23"/>
      <c r="KM269" s="11">
        <f>SMALL(Tabela2[[#This Row],[1]:[285]],1)</f>
        <v>3.8617997688561445E-12</v>
      </c>
      <c r="KN269" s="11">
        <f>MATCH(Tabela2[[#This Row],[1° menor]],Tabela2[[#This Row],[1]:[285]],0)</f>
        <v>93</v>
      </c>
      <c r="KO26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0.49999991857125453</v>
      </c>
      <c r="KP269" s="11">
        <f>VLOOKUP(Tabela2[[#This Row],[Shape]],shape!A:D,4,0)+VLOOKUP(Tabela2[[#This Row],[Shape]]+1,shape!A:E,5,0)*Tabela2[[#This Row],[% avanc]]</f>
        <v>2770.8691990630255</v>
      </c>
      <c r="KQ269" s="15">
        <f>Tabela2[[#This Row],[8686,881807]]/Tabela2[[#Headers],[8686,881807]]</f>
        <v>0.31897167022926731</v>
      </c>
      <c r="KR269" s="11">
        <f>Tabela2[[#This Row],[8686,881807]]-KP268</f>
        <v>81.076782294944678</v>
      </c>
      <c r="KS269" s="11">
        <f>(Tabela2[[#This Row],[hora bus]]-H268)*86400</f>
        <v>35.999999614432454</v>
      </c>
      <c r="KT269" s="11">
        <f>Tabela2[[#This Row],[desloc]]/Tabela2[[#This Row],[seconds]]</f>
        <v>2.2521328656470563</v>
      </c>
      <c r="KU269" s="11">
        <f>Tabela2[[#This Row],[spd m/s]]*3.6</f>
        <v>8.1076783163294035</v>
      </c>
      <c r="KV269" s="23"/>
      <c r="KW269" s="22">
        <f t="shared" si="72"/>
        <v>0</v>
      </c>
      <c r="KX269" s="23">
        <f t="shared" si="73"/>
        <v>0</v>
      </c>
      <c r="KY269" s="23">
        <f t="shared" si="74"/>
        <v>0</v>
      </c>
      <c r="KZ269" s="23">
        <f t="shared" si="75"/>
        <v>0</v>
      </c>
      <c r="LA269" s="23">
        <f t="shared" si="76"/>
        <v>0</v>
      </c>
      <c r="LB269" s="23">
        <f t="shared" si="77"/>
        <v>0</v>
      </c>
      <c r="LC269" s="23">
        <f t="shared" si="78"/>
        <v>0</v>
      </c>
      <c r="LD269" s="23">
        <f t="shared" si="79"/>
        <v>0</v>
      </c>
      <c r="LE269" s="23">
        <f t="shared" si="80"/>
        <v>2770.8691990630255</v>
      </c>
      <c r="LF269" s="22">
        <f t="shared" si="89"/>
        <v>0</v>
      </c>
      <c r="LG269" s="23">
        <f t="shared" si="81"/>
        <v>0</v>
      </c>
      <c r="LH269" s="23">
        <f t="shared" si="82"/>
        <v>0</v>
      </c>
      <c r="LI269" s="23">
        <f t="shared" si="83"/>
        <v>2770.8691990630255</v>
      </c>
      <c r="LJ269" s="23">
        <f t="shared" si="84"/>
        <v>8544.8116110658502</v>
      </c>
      <c r="LK269" s="23">
        <f t="shared" si="85"/>
        <v>0</v>
      </c>
      <c r="LL269" s="23">
        <f t="shared" si="86"/>
        <v>21</v>
      </c>
      <c r="LM269" s="23">
        <f t="shared" si="87"/>
        <v>0</v>
      </c>
      <c r="LN269" s="23">
        <f t="shared" si="88"/>
        <v>0</v>
      </c>
    </row>
    <row r="270" spans="1:326" x14ac:dyDescent="0.25">
      <c r="A270" s="22">
        <v>85</v>
      </c>
      <c r="B270" s="22">
        <v>2</v>
      </c>
      <c r="C270" s="23" t="s">
        <v>1386</v>
      </c>
      <c r="D270" s="22">
        <v>332</v>
      </c>
      <c r="E270" s="24">
        <v>0.90555555555555556</v>
      </c>
      <c r="F270" s="23" t="s">
        <v>812</v>
      </c>
      <c r="G270" s="23" t="b">
        <v>1</v>
      </c>
      <c r="H270" s="25">
        <v>43538.90552083333</v>
      </c>
      <c r="I270" s="26" t="s">
        <v>238</v>
      </c>
      <c r="J270" s="23" t="s">
        <v>239</v>
      </c>
      <c r="K270" s="11">
        <f>IF(AND(Tabela2[[#This Row],[hora bus]]=H269,Tabela2[[#This Row],[lat bus]]=I269,Tabela2[[#This Row],[lon bus]]=J269),1,0)</f>
        <v>0</v>
      </c>
      <c r="L270" s="23"/>
      <c r="M270" s="11">
        <v>192</v>
      </c>
      <c r="N270" s="11">
        <v>4895.0764831957022</v>
      </c>
      <c r="O270" s="11">
        <v>4888.7064418944838</v>
      </c>
      <c r="P270" s="11">
        <v>4879.6955276724666</v>
      </c>
      <c r="Q270" s="11">
        <v>4822.1018807669443</v>
      </c>
      <c r="R270" s="11">
        <v>4736.2285029193417</v>
      </c>
      <c r="S270" s="11">
        <v>4715.8031797483818</v>
      </c>
      <c r="T270" s="11">
        <v>4696.1195957915634</v>
      </c>
      <c r="U270" s="11">
        <v>4684.4306958687957</v>
      </c>
      <c r="V270" s="11">
        <v>4668.3693598299524</v>
      </c>
      <c r="W270" s="11">
        <v>4656.9657266327031</v>
      </c>
      <c r="X270" s="11">
        <v>4646.9256176264553</v>
      </c>
      <c r="Y270" s="11">
        <v>4624.4198983515134</v>
      </c>
      <c r="Z270" s="11">
        <v>4610.8579400158587</v>
      </c>
      <c r="AA270" s="11">
        <v>4589.8220419996242</v>
      </c>
      <c r="AB270" s="11">
        <v>4580.3307173015628</v>
      </c>
      <c r="AC270" s="11">
        <v>4564.6742415615781</v>
      </c>
      <c r="AD270" s="11">
        <v>4539.9274342035487</v>
      </c>
      <c r="AE270" s="11">
        <v>4529.675450474123</v>
      </c>
      <c r="AF270" s="11">
        <v>4459.8631866906053</v>
      </c>
      <c r="AG270" s="11">
        <v>4426.18769239008</v>
      </c>
      <c r="AH270" s="11">
        <v>4396.6553550123635</v>
      </c>
      <c r="AI270" s="11">
        <v>4372.5651225364481</v>
      </c>
      <c r="AJ270" s="11">
        <v>4351.0437439890848</v>
      </c>
      <c r="AK270" s="11">
        <v>4335.5820608260701</v>
      </c>
      <c r="AL270" s="11">
        <v>4309.0450881328679</v>
      </c>
      <c r="AM270" s="11">
        <v>4297.7862904533285</v>
      </c>
      <c r="AN270" s="11">
        <v>4284.4612701113383</v>
      </c>
      <c r="AO270" s="11">
        <v>4274.8306127517744</v>
      </c>
      <c r="AP270" s="11">
        <v>4272.0847102924708</v>
      </c>
      <c r="AQ270" s="11">
        <v>4277.4301829120768</v>
      </c>
      <c r="AR270" s="11">
        <v>4276.7940978060333</v>
      </c>
      <c r="AS270" s="11">
        <v>4271.6470347074383</v>
      </c>
      <c r="AT270" s="11">
        <v>4278.7170519775582</v>
      </c>
      <c r="AU270" s="11">
        <v>4283.7371415442067</v>
      </c>
      <c r="AV270" s="11">
        <v>4276.3832388295114</v>
      </c>
      <c r="AW270" s="11">
        <v>4273.8824125109568</v>
      </c>
      <c r="AX270" s="11">
        <v>4273.6728344557687</v>
      </c>
      <c r="AY270" s="11">
        <v>4264.7272216725842</v>
      </c>
      <c r="AZ270" s="11">
        <v>4247.3713655334532</v>
      </c>
      <c r="BA270" s="11">
        <v>4221.9112161249959</v>
      </c>
      <c r="BB270" s="11">
        <v>4175.5104864285868</v>
      </c>
      <c r="BC270" s="11">
        <v>4102.9324969995405</v>
      </c>
      <c r="BD270" s="11">
        <v>4035.858434835875</v>
      </c>
      <c r="BE270" s="11">
        <v>4015.3730550328</v>
      </c>
      <c r="BF270" s="11">
        <v>3993.3536868010597</v>
      </c>
      <c r="BG270" s="11">
        <v>3957.4893635706667</v>
      </c>
      <c r="BH270" s="11">
        <v>3944.0117174433208</v>
      </c>
      <c r="BI270" s="11">
        <v>3927.5399676306033</v>
      </c>
      <c r="BJ270" s="11">
        <v>3901.8671428828266</v>
      </c>
      <c r="BK270" s="11">
        <v>3827.7328026346577</v>
      </c>
      <c r="BL270" s="11">
        <v>3591.2091195417893</v>
      </c>
      <c r="BM270" s="11">
        <v>3453.9585767934582</v>
      </c>
      <c r="BN270" s="11">
        <v>3425.8722569810234</v>
      </c>
      <c r="BO270" s="11">
        <v>3316.6817143840685</v>
      </c>
      <c r="BP270" s="11">
        <v>3309.4352403273642</v>
      </c>
      <c r="BQ270" s="11">
        <v>3221.0554174762456</v>
      </c>
      <c r="BR270" s="11">
        <v>3137.9508702641224</v>
      </c>
      <c r="BS270" s="11">
        <v>3108.3001080469112</v>
      </c>
      <c r="BT270" s="11">
        <v>3059.1157919031357</v>
      </c>
      <c r="BU270" s="11">
        <v>3001.3401069846027</v>
      </c>
      <c r="BV270" s="11">
        <v>3003.341811735344</v>
      </c>
      <c r="BW270" s="11">
        <v>2854.0802537711093</v>
      </c>
      <c r="BX270" s="11">
        <v>2760.5866138217498</v>
      </c>
      <c r="BY270" s="11">
        <v>2635.8136122804231</v>
      </c>
      <c r="BZ270" s="11">
        <v>2616.6208458361994</v>
      </c>
      <c r="CA270" s="11">
        <v>2577.032519560446</v>
      </c>
      <c r="CB270" s="11">
        <v>2514.7703048313788</v>
      </c>
      <c r="CC270" s="11">
        <v>2394.211630237693</v>
      </c>
      <c r="CD270" s="11">
        <v>2299.9572356634508</v>
      </c>
      <c r="CE270" s="11">
        <v>2206.6885212545963</v>
      </c>
      <c r="CF270" s="11">
        <v>2122.9564348444856</v>
      </c>
      <c r="CG270" s="11">
        <v>1928.7712808455622</v>
      </c>
      <c r="CH270" s="11">
        <v>1851.5939534645677</v>
      </c>
      <c r="CI270" s="11">
        <v>1660.3837838207885</v>
      </c>
      <c r="CJ270" s="11">
        <v>1586.2305201318879</v>
      </c>
      <c r="CK270" s="11">
        <v>1496.3348509860202</v>
      </c>
      <c r="CL270" s="11">
        <v>1468.492198478313</v>
      </c>
      <c r="CM270" s="11">
        <v>1420.3761986790296</v>
      </c>
      <c r="CN270" s="11">
        <v>1361.8320966586214</v>
      </c>
      <c r="CO270" s="11">
        <v>1280.3897705672034</v>
      </c>
      <c r="CP270" s="11">
        <v>1228.0285636095568</v>
      </c>
      <c r="CQ270" s="11">
        <v>1033.4162440896662</v>
      </c>
      <c r="CR270" s="11">
        <v>858.67606181851568</v>
      </c>
      <c r="CS270" s="11">
        <v>786.9981309181187</v>
      </c>
      <c r="CT270" s="11">
        <v>759.66350902311035</v>
      </c>
      <c r="CU270" s="11">
        <v>718.87555621917261</v>
      </c>
      <c r="CV270" s="11">
        <v>622.75970731143002</v>
      </c>
      <c r="CW270" s="11">
        <v>500.16298608012363</v>
      </c>
      <c r="CX270" s="11">
        <v>444.34395885184188</v>
      </c>
      <c r="CY270" s="11">
        <v>391.54734009507376</v>
      </c>
      <c r="CZ270" s="11">
        <v>343.27935126473335</v>
      </c>
      <c r="DA270" s="11">
        <v>292.80089112131094</v>
      </c>
      <c r="DB270" s="11">
        <v>235.90873515369324</v>
      </c>
      <c r="DC270" s="11">
        <v>140.26248465614438</v>
      </c>
      <c r="DD270" s="11">
        <v>128.05932302912743</v>
      </c>
      <c r="DE270" s="11">
        <v>96.951600363142077</v>
      </c>
      <c r="DF270" s="11">
        <v>81.868452196202185</v>
      </c>
      <c r="DG270" s="11">
        <v>26.030907225639325</v>
      </c>
      <c r="DH270" s="11">
        <v>2.9771740628348198E-12</v>
      </c>
      <c r="DI270" s="11">
        <v>26.487766631386968</v>
      </c>
      <c r="DJ270" s="11">
        <v>63.759657770527056</v>
      </c>
      <c r="DK270" s="11">
        <v>117.76485624907482</v>
      </c>
      <c r="DL270" s="11">
        <v>484.62067693479355</v>
      </c>
      <c r="DM270" s="11">
        <v>617.59415805401329</v>
      </c>
      <c r="DN270" s="11">
        <v>705.38095962623379</v>
      </c>
      <c r="DO270" s="11">
        <v>799.64183751058351</v>
      </c>
      <c r="DP270" s="11">
        <v>836.28028944552057</v>
      </c>
      <c r="DQ270" s="11">
        <v>922.04621076566411</v>
      </c>
      <c r="DR270" s="11">
        <v>937.8767824665855</v>
      </c>
      <c r="DS270" s="11">
        <v>948.79268194578424</v>
      </c>
      <c r="DT270" s="11">
        <v>957.09946845509</v>
      </c>
      <c r="DU270" s="11">
        <v>964.8159238215834</v>
      </c>
      <c r="DV270" s="11">
        <v>961.74106656431957</v>
      </c>
      <c r="DW270" s="11">
        <v>954.3587949937928</v>
      </c>
      <c r="DX270" s="11">
        <v>864.14791175216499</v>
      </c>
      <c r="DY270" s="11">
        <v>931.52838347261218</v>
      </c>
      <c r="DZ270" s="11">
        <v>927.87052158566541</v>
      </c>
      <c r="EA270" s="11">
        <v>952.78986281724713</v>
      </c>
      <c r="EB270" s="11">
        <v>1091.4538900787095</v>
      </c>
      <c r="EC270" s="11">
        <v>1124.7974376564337</v>
      </c>
      <c r="ED270" s="11">
        <v>1311.6516697375066</v>
      </c>
      <c r="EE270" s="11">
        <v>1374.8131724071461</v>
      </c>
      <c r="EF270" s="11">
        <v>1589.4437936251197</v>
      </c>
      <c r="EG270" s="11">
        <v>1759.3453043406664</v>
      </c>
      <c r="EH270" s="11">
        <v>1907.3333703752953</v>
      </c>
      <c r="EI270" s="11">
        <v>2024.3749552941363</v>
      </c>
      <c r="EJ270" s="11">
        <v>2087.7995421528603</v>
      </c>
      <c r="EK270" s="11">
        <v>2135.0564269730394</v>
      </c>
      <c r="EL270" s="11">
        <v>2210.5640063073529</v>
      </c>
      <c r="EM270" s="11">
        <v>2216.7810677952607</v>
      </c>
      <c r="EN270" s="11">
        <v>2297.8917027555285</v>
      </c>
      <c r="EO270" s="11">
        <v>2388.0554187678904</v>
      </c>
      <c r="EP270" s="11">
        <v>2432.3674067484612</v>
      </c>
      <c r="EQ270" s="11">
        <v>2571.3016473864327</v>
      </c>
      <c r="ER270" s="11">
        <v>2645.4606928940921</v>
      </c>
      <c r="ES270" s="11">
        <v>2782.3977803336329</v>
      </c>
      <c r="ET270" s="11">
        <v>2846.768461336264</v>
      </c>
      <c r="EU270" s="11">
        <v>2922.8354617650266</v>
      </c>
      <c r="EV270" s="11">
        <v>2986.1142879420022</v>
      </c>
      <c r="EW270" s="11">
        <v>3056.48358961754</v>
      </c>
      <c r="EX270" s="11">
        <v>3305.0274099310318</v>
      </c>
      <c r="EY270" s="11">
        <v>3387.5610083774523</v>
      </c>
      <c r="EZ270" s="11">
        <v>3559.4757149087159</v>
      </c>
      <c r="FA270" s="11">
        <v>3726.4349141250727</v>
      </c>
      <c r="FB270" s="11">
        <v>3809.5072907432759</v>
      </c>
      <c r="FC270" s="11">
        <v>3851.0912500660079</v>
      </c>
      <c r="FD270" s="11">
        <v>3905.9080538045423</v>
      </c>
      <c r="FE270" s="11">
        <v>4030.0861318604871</v>
      </c>
      <c r="FF270" s="11">
        <v>4202.9254340857569</v>
      </c>
      <c r="FG270" s="11">
        <v>4227.7339815468968</v>
      </c>
      <c r="FH270" s="11">
        <v>4271.8479076342246</v>
      </c>
      <c r="FI270" s="11">
        <v>4353.3187267095855</v>
      </c>
      <c r="FJ270" s="11">
        <v>4398.1295406025201</v>
      </c>
      <c r="FK270" s="11">
        <v>4415.7852496246142</v>
      </c>
      <c r="FL270" s="11">
        <v>4431.0692490630063</v>
      </c>
      <c r="FM270" s="11">
        <v>4436.5355294305091</v>
      </c>
      <c r="FN270" s="11">
        <v>4469.1091270995694</v>
      </c>
      <c r="FO270" s="11">
        <v>4490.1353199500991</v>
      </c>
      <c r="FP270" s="11">
        <v>4514.3354360095627</v>
      </c>
      <c r="FQ270" s="11">
        <v>4539.8584559229121</v>
      </c>
      <c r="FR270" s="11">
        <v>4550.8433524385273</v>
      </c>
      <c r="FS270" s="11">
        <v>4595.1236084089605</v>
      </c>
      <c r="FT270" s="11">
        <v>4667.0068728770812</v>
      </c>
      <c r="FU270" s="11">
        <v>4770.4878856911555</v>
      </c>
      <c r="FV270" s="11">
        <v>4910.0994280738551</v>
      </c>
      <c r="FW270" s="11">
        <v>4954.7094974960464</v>
      </c>
      <c r="FX270" s="11">
        <v>4973.223831000987</v>
      </c>
      <c r="FY270" s="11">
        <v>4994.1007150174382</v>
      </c>
      <c r="FZ270" s="11">
        <v>5012.2184715733783</v>
      </c>
      <c r="GA270" s="11">
        <v>5040.3470098251555</v>
      </c>
      <c r="GB270" s="11">
        <v>5062.4228326448756</v>
      </c>
      <c r="GC270" s="11">
        <v>5093.7894862006542</v>
      </c>
      <c r="GD270" s="11">
        <v>5127.8270346748341</v>
      </c>
      <c r="GE270" s="11">
        <v>5152.5972709179759</v>
      </c>
      <c r="GF270" s="11">
        <v>5173.2265985925387</v>
      </c>
      <c r="GG270" s="11">
        <v>5186.2144191298758</v>
      </c>
      <c r="GH270" s="11">
        <v>5199.2706985138757</v>
      </c>
      <c r="GI270" s="11">
        <v>5202.6717893426212</v>
      </c>
      <c r="GJ270" s="11">
        <v>5212.0626129756511</v>
      </c>
      <c r="GK270" s="11">
        <v>5216.659823994828</v>
      </c>
      <c r="GL270" s="11">
        <v>5231.1938218556397</v>
      </c>
      <c r="GM270" s="11">
        <v>5215.9916642548123</v>
      </c>
      <c r="GN270" s="11">
        <v>5224.864208765267</v>
      </c>
      <c r="GO270" s="11">
        <v>5232.3464149879082</v>
      </c>
      <c r="GP270" s="11">
        <v>5242.4470957937901</v>
      </c>
      <c r="GQ270" s="11">
        <v>5300.2958012091322</v>
      </c>
      <c r="GR270" s="11">
        <v>5419.5568711094775</v>
      </c>
      <c r="GS270" s="11">
        <v>5569.2332280715373</v>
      </c>
      <c r="GT270" s="11">
        <v>5633.3841868107265</v>
      </c>
      <c r="GU270" s="11">
        <v>5652.7126454925292</v>
      </c>
      <c r="GV270" s="11">
        <v>5678.0514146764253</v>
      </c>
      <c r="GW270" s="11">
        <v>5704.8049089825981</v>
      </c>
      <c r="GX270" s="11">
        <v>5732.2404774511942</v>
      </c>
      <c r="GY270" s="11">
        <v>5748.7946519857614</v>
      </c>
      <c r="GZ270" s="11">
        <v>5889.8447716012788</v>
      </c>
      <c r="HA270" s="11">
        <v>5910.0994139299337</v>
      </c>
      <c r="HB270" s="11">
        <v>5925.4430313703733</v>
      </c>
      <c r="HC270" s="11">
        <v>5941.7290840102551</v>
      </c>
      <c r="HD270" s="11">
        <v>5953.7609273815278</v>
      </c>
      <c r="HE270" s="11">
        <v>5961.4403170136702</v>
      </c>
      <c r="HF270" s="11">
        <v>5953.3163893665087</v>
      </c>
      <c r="HG270" s="11">
        <v>6000.3178198299693</v>
      </c>
      <c r="HH270" s="11">
        <v>6007.2747778201337</v>
      </c>
      <c r="HI270" s="11">
        <v>6034.7802110745843</v>
      </c>
      <c r="HJ270" s="11">
        <v>6043.9047856360976</v>
      </c>
      <c r="HK270" s="11">
        <v>6034.5112509747596</v>
      </c>
      <c r="HL270" s="11">
        <v>6026.705269144536</v>
      </c>
      <c r="HM270" s="11">
        <v>5980.5023852401528</v>
      </c>
      <c r="HN270" s="11">
        <v>5920.0226599148955</v>
      </c>
      <c r="HO270" s="11">
        <v>5876.0158475814242</v>
      </c>
      <c r="HP270" s="11">
        <v>5892.2237112043922</v>
      </c>
      <c r="HQ270" s="11">
        <v>5882.6209961139693</v>
      </c>
      <c r="HR270" s="11">
        <v>5791.0975789783288</v>
      </c>
      <c r="HS270" s="11">
        <v>5800.846277643278</v>
      </c>
      <c r="HT270" s="11">
        <v>5807.7282454185997</v>
      </c>
      <c r="HU270" s="11">
        <v>5770.4647820492773</v>
      </c>
      <c r="HV270" s="11">
        <v>5773.9118530535052</v>
      </c>
      <c r="HW270" s="11">
        <v>5780.7273288852402</v>
      </c>
      <c r="HX270" s="11">
        <v>5792.2101779373716</v>
      </c>
      <c r="HY270" s="11">
        <v>5806.3524048472891</v>
      </c>
      <c r="HZ270" s="11">
        <v>5822.4591627929722</v>
      </c>
      <c r="IA270" s="11">
        <v>5939.7858482172851</v>
      </c>
      <c r="IB270" s="11">
        <v>6066.6083263016499</v>
      </c>
      <c r="IC270" s="11">
        <v>6110.0725240559077</v>
      </c>
      <c r="ID270" s="11">
        <v>6153.8909270621207</v>
      </c>
      <c r="IE270" s="11">
        <v>6193.2064933905249</v>
      </c>
      <c r="IF270" s="11">
        <v>6232.1116096863643</v>
      </c>
      <c r="IG270" s="11">
        <v>6349.4703822637657</v>
      </c>
      <c r="IH270" s="11">
        <v>6380.705138209436</v>
      </c>
      <c r="II270" s="11">
        <v>6422.1847768277185</v>
      </c>
      <c r="IJ270" s="11">
        <v>6458.6504129714594</v>
      </c>
      <c r="IK270" s="11">
        <v>6509.5589781065446</v>
      </c>
      <c r="IL270" s="11">
        <v>6548.1200286593812</v>
      </c>
      <c r="IM270" s="11">
        <v>6590.6410117315118</v>
      </c>
      <c r="IN270" s="11">
        <v>6654.1705727095014</v>
      </c>
      <c r="IO270" s="11">
        <v>6791.6765619587868</v>
      </c>
      <c r="IP270" s="11">
        <v>6824.0593742617921</v>
      </c>
      <c r="IQ270" s="11">
        <v>6824.7236875447279</v>
      </c>
      <c r="IR270" s="11">
        <v>6877.7683412956512</v>
      </c>
      <c r="IS270" s="11">
        <v>6944.2480865246798</v>
      </c>
      <c r="IT270" s="11">
        <v>6983.2600119419776</v>
      </c>
      <c r="IU270" s="11">
        <v>7005.9457523016408</v>
      </c>
      <c r="IV270" s="11">
        <v>7023.2182382541087</v>
      </c>
      <c r="IW270" s="11">
        <v>7029.1346940285111</v>
      </c>
      <c r="IX270" s="11">
        <v>7039.5817490496665</v>
      </c>
      <c r="IY270" s="11">
        <v>7060.5219265764681</v>
      </c>
      <c r="IZ270" s="11">
        <v>7101.1033477632109</v>
      </c>
      <c r="JA270" s="11">
        <v>7150.8281623649991</v>
      </c>
      <c r="JB270" s="11">
        <v>7242.6436736584819</v>
      </c>
      <c r="JC270" s="11">
        <v>7351.3363976860901</v>
      </c>
      <c r="JD270" s="11">
        <v>7431.2290310178114</v>
      </c>
      <c r="JE270" s="11">
        <v>7449.9374246045527</v>
      </c>
      <c r="JF270" s="11">
        <v>7463.4721315251709</v>
      </c>
      <c r="JG270" s="11">
        <v>7456.3489792933069</v>
      </c>
      <c r="JH270" s="11">
        <v>7540.0124112993744</v>
      </c>
      <c r="JI270" s="11">
        <v>7597.9200940308665</v>
      </c>
      <c r="JJ270" s="11">
        <v>7608.5694741643547</v>
      </c>
      <c r="JK270" s="11">
        <v>7582.1563742487951</v>
      </c>
      <c r="JL270" s="11">
        <v>7633.3584402587694</v>
      </c>
      <c r="JM270" s="11">
        <v>7631.9156464011712</v>
      </c>
      <c r="JN270" s="11">
        <v>7596.9500349772125</v>
      </c>
      <c r="JO270" s="11">
        <v>7735.6785888670984</v>
      </c>
      <c r="JP270" s="11">
        <v>7845.8562287327231</v>
      </c>
      <c r="JQ270" s="11">
        <v>7869.3005441592695</v>
      </c>
      <c r="JR270" s="11">
        <v>7914.6125593214365</v>
      </c>
      <c r="JS270" s="11">
        <v>7931.2453758575875</v>
      </c>
      <c r="JT270" s="11">
        <v>8039.2494199255889</v>
      </c>
      <c r="JU270" s="11">
        <v>8092.4549718888657</v>
      </c>
      <c r="JV270" s="11">
        <v>8068.3027309313238</v>
      </c>
      <c r="JW270" s="11">
        <v>8011.6454250140532</v>
      </c>
      <c r="JX270" s="11">
        <v>8009.1631693246036</v>
      </c>
      <c r="JY270" s="11">
        <v>8001.7781868297097</v>
      </c>
      <c r="JZ270" s="11">
        <v>7988.9472559059896</v>
      </c>
      <c r="KA270" s="11">
        <v>7979.6885407338723</v>
      </c>
      <c r="KB270" s="11">
        <v>7973.3642438788074</v>
      </c>
      <c r="KC270" s="11">
        <v>7958.1901257819909</v>
      </c>
      <c r="KD270" s="11">
        <v>7942.5876511131064</v>
      </c>
      <c r="KE270" s="11">
        <v>7940.9536963814344</v>
      </c>
      <c r="KF270" s="11">
        <v>7950.580251087129</v>
      </c>
      <c r="KG270" s="11">
        <v>7953.2071069436552</v>
      </c>
      <c r="KH270" s="11">
        <v>7968.6241911828101</v>
      </c>
      <c r="KI270" s="11">
        <v>7968.8892522790511</v>
      </c>
      <c r="KJ270" s="11">
        <v>7989.4469977301287</v>
      </c>
      <c r="KK270" s="11">
        <v>7992.2121714432551</v>
      </c>
      <c r="KL270" s="23"/>
      <c r="KM270" s="11">
        <f>SMALL(Tabela2[[#This Row],[1]:[285]],1)</f>
        <v>2.9771740628348198E-12</v>
      </c>
      <c r="KN270" s="11">
        <f>MATCH(Tabela2[[#This Row],[1° menor]],Tabela2[[#This Row],[1]:[285]],0)</f>
        <v>99</v>
      </c>
      <c r="KO27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0.49999993895539185</v>
      </c>
      <c r="KP270" s="11">
        <f>VLOOKUP(Tabela2[[#This Row],[Shape]],shape!A:D,4,0)+VLOOKUP(Tabela2[[#This Row],[Shape]]+1,shape!A:E,5,0)*Tabela2[[#This Row],[% avanc]]</f>
        <v>2905.2648122794076</v>
      </c>
      <c r="KQ270" s="15">
        <f>Tabela2[[#This Row],[8686,881807]]/Tabela2[[#Headers],[8686,881807]]</f>
        <v>0.33444276977940557</v>
      </c>
      <c r="KR270" s="11">
        <f>Tabela2[[#This Row],[8686,881807]]-KP269</f>
        <v>134.39561321638212</v>
      </c>
      <c r="KS270" s="11">
        <f>(Tabela2[[#This Row],[hora bus]]-H269)*86400</f>
        <v>44.999999832361937</v>
      </c>
      <c r="KT270" s="11">
        <f>Tabela2[[#This Row],[desloc]]/Tabela2[[#This Row],[seconds]]</f>
        <v>2.9865691937121066</v>
      </c>
      <c r="KU270" s="11">
        <f>Tabela2[[#This Row],[spd m/s]]*3.6</f>
        <v>10.751649097363584</v>
      </c>
      <c r="KV270" s="23"/>
      <c r="KW270" s="22">
        <f t="shared" si="72"/>
        <v>0</v>
      </c>
      <c r="KX270" s="23">
        <f t="shared" si="73"/>
        <v>0</v>
      </c>
      <c r="KY270" s="23">
        <f t="shared" si="74"/>
        <v>0</v>
      </c>
      <c r="KZ270" s="23">
        <f t="shared" si="75"/>
        <v>0</v>
      </c>
      <c r="LA270" s="23">
        <f t="shared" si="76"/>
        <v>0</v>
      </c>
      <c r="LB270" s="23">
        <f t="shared" si="77"/>
        <v>0</v>
      </c>
      <c r="LC270" s="23">
        <f t="shared" si="78"/>
        <v>0</v>
      </c>
      <c r="LD270" s="23">
        <f t="shared" si="79"/>
        <v>0</v>
      </c>
      <c r="LE270" s="23">
        <f t="shared" si="80"/>
        <v>2905.2648122794076</v>
      </c>
      <c r="LF270" s="22">
        <f t="shared" si="89"/>
        <v>0</v>
      </c>
      <c r="LG270" s="23">
        <f t="shared" si="81"/>
        <v>0</v>
      </c>
      <c r="LH270" s="23">
        <f t="shared" si="82"/>
        <v>0</v>
      </c>
      <c r="LI270" s="23">
        <f t="shared" si="83"/>
        <v>2905.2648122794076</v>
      </c>
      <c r="LJ270" s="23">
        <f t="shared" si="84"/>
        <v>8544.8116110658502</v>
      </c>
      <c r="LK270" s="23">
        <f t="shared" si="85"/>
        <v>0</v>
      </c>
      <c r="LL270" s="23">
        <f t="shared" si="86"/>
        <v>20</v>
      </c>
      <c r="LM270" s="23">
        <f t="shared" si="87"/>
        <v>0</v>
      </c>
      <c r="LN270" s="23">
        <f t="shared" si="88"/>
        <v>0</v>
      </c>
    </row>
    <row r="271" spans="1:326" x14ac:dyDescent="0.25">
      <c r="A271" s="22">
        <v>86</v>
      </c>
      <c r="B271" s="22">
        <v>2</v>
      </c>
      <c r="C271" s="23" t="s">
        <v>1387</v>
      </c>
      <c r="D271" s="22">
        <v>332</v>
      </c>
      <c r="E271" s="24">
        <v>0.90555555555555556</v>
      </c>
      <c r="F271" s="23" t="s">
        <v>812</v>
      </c>
      <c r="G271" s="23" t="b">
        <v>1</v>
      </c>
      <c r="H271" s="25">
        <v>43538.906041666669</v>
      </c>
      <c r="I271" s="26" t="s">
        <v>446</v>
      </c>
      <c r="J271" s="23" t="s">
        <v>447</v>
      </c>
      <c r="K271" s="11">
        <f>IF(AND(Tabela2[[#This Row],[hora bus]]=H270,Tabela2[[#This Row],[lat bus]]=I270,Tabela2[[#This Row],[lon bus]]=J270),1,0)</f>
        <v>0</v>
      </c>
      <c r="L271" s="23"/>
      <c r="M271" s="11">
        <v>194</v>
      </c>
      <c r="N271" s="11">
        <v>5333.1464532458804</v>
      </c>
      <c r="O271" s="11">
        <v>5326.9285626440005</v>
      </c>
      <c r="P271" s="11">
        <v>5318.0853157532501</v>
      </c>
      <c r="Q271" s="11">
        <v>5260.7778220792779</v>
      </c>
      <c r="R271" s="11">
        <v>5174.9332374777305</v>
      </c>
      <c r="S271" s="11">
        <v>5154.3424879205113</v>
      </c>
      <c r="T271" s="11">
        <v>5134.7094631877835</v>
      </c>
      <c r="U271" s="11">
        <v>5123.1323451686085</v>
      </c>
      <c r="V271" s="11">
        <v>5107.2504083105496</v>
      </c>
      <c r="W271" s="11">
        <v>5096.0858059601533</v>
      </c>
      <c r="X271" s="11">
        <v>5086.2800750951592</v>
      </c>
      <c r="Y271" s="11">
        <v>5064.1422997568452</v>
      </c>
      <c r="Z271" s="11">
        <v>5051.0147698555656</v>
      </c>
      <c r="AA271" s="11">
        <v>5030.3338101998152</v>
      </c>
      <c r="AB271" s="11">
        <v>5021.0757553441526</v>
      </c>
      <c r="AC271" s="11">
        <v>5005.5596406492105</v>
      </c>
      <c r="AD271" s="11">
        <v>4980.8777898217713</v>
      </c>
      <c r="AE271" s="11">
        <v>4970.6117606435973</v>
      </c>
      <c r="AF271" s="11">
        <v>4900.3865728157261</v>
      </c>
      <c r="AG271" s="11">
        <v>4866.0611000436111</v>
      </c>
      <c r="AH271" s="11">
        <v>4836.1932169019465</v>
      </c>
      <c r="AI271" s="11">
        <v>4811.9262689340976</v>
      </c>
      <c r="AJ271" s="11">
        <v>4790.267149796472</v>
      </c>
      <c r="AK271" s="11">
        <v>4774.6960130676707</v>
      </c>
      <c r="AL271" s="11">
        <v>4748.0335763248622</v>
      </c>
      <c r="AM271" s="11">
        <v>4736.6397251034105</v>
      </c>
      <c r="AN271" s="11">
        <v>4723.0853090483279</v>
      </c>
      <c r="AO271" s="11">
        <v>4713.0008441571408</v>
      </c>
      <c r="AP271" s="11">
        <v>4709.6642550198094</v>
      </c>
      <c r="AQ271" s="11">
        <v>4714.5576967928118</v>
      </c>
      <c r="AR271" s="11">
        <v>4713.6077130063213</v>
      </c>
      <c r="AS271" s="11">
        <v>4707.9276808218674</v>
      </c>
      <c r="AT271" s="11">
        <v>4714.4115936072512</v>
      </c>
      <c r="AU271" s="11">
        <v>4719.0928837673546</v>
      </c>
      <c r="AV271" s="11">
        <v>4711.2158142924864</v>
      </c>
      <c r="AW271" s="11">
        <v>4707.776048351061</v>
      </c>
      <c r="AX271" s="11">
        <v>4706.5780834756815</v>
      </c>
      <c r="AY271" s="11">
        <v>4696.8289328956844</v>
      </c>
      <c r="AZ271" s="11">
        <v>4678.7709477761155</v>
      </c>
      <c r="BA271" s="11">
        <v>4652.6142313052651</v>
      </c>
      <c r="BB271" s="11">
        <v>4605.463086222594</v>
      </c>
      <c r="BC271" s="11">
        <v>4532.5819258560086</v>
      </c>
      <c r="BD271" s="11">
        <v>4465.4202599439204</v>
      </c>
      <c r="BE271" s="11">
        <v>4444.5257324774111</v>
      </c>
      <c r="BF271" s="11">
        <v>4421.9403573630807</v>
      </c>
      <c r="BG271" s="11">
        <v>4385.1186667322609</v>
      </c>
      <c r="BH271" s="11">
        <v>4370.6611007682768</v>
      </c>
      <c r="BI271" s="11">
        <v>4353.5188073802947</v>
      </c>
      <c r="BJ271" s="11">
        <v>4327.1360060557945</v>
      </c>
      <c r="BK271" s="11">
        <v>4251.7179846620193</v>
      </c>
      <c r="BL271" s="11">
        <v>4010.9585280228434</v>
      </c>
      <c r="BM271" s="11">
        <v>3867.5451774356984</v>
      </c>
      <c r="BN271" s="11">
        <v>3835.7444292990413</v>
      </c>
      <c r="BO271" s="11">
        <v>3723.3427583534353</v>
      </c>
      <c r="BP271" s="11">
        <v>3713.3502826051172</v>
      </c>
      <c r="BQ271" s="11">
        <v>3622.6703439132357</v>
      </c>
      <c r="BR271" s="11">
        <v>3535.8255615561411</v>
      </c>
      <c r="BS271" s="11">
        <v>3503.6901299976985</v>
      </c>
      <c r="BT271" s="11">
        <v>3453.4418552075363</v>
      </c>
      <c r="BU271" s="11">
        <v>3390.9749083936354</v>
      </c>
      <c r="BV271" s="11">
        <v>3384.395863491749</v>
      </c>
      <c r="BW271" s="11">
        <v>3235.2880537211354</v>
      </c>
      <c r="BX271" s="11">
        <v>3149.0605435286366</v>
      </c>
      <c r="BY271" s="11">
        <v>3030.6303848816901</v>
      </c>
      <c r="BZ271" s="11">
        <v>3016.0664346685471</v>
      </c>
      <c r="CA271" s="11">
        <v>2977.8620326472333</v>
      </c>
      <c r="CB271" s="11">
        <v>2916.3723153048609</v>
      </c>
      <c r="CC271" s="11">
        <v>2796.797801907343</v>
      </c>
      <c r="CD271" s="11">
        <v>2703.4605661971045</v>
      </c>
      <c r="CE271" s="11">
        <v>2610.3796766487644</v>
      </c>
      <c r="CF271" s="11">
        <v>2526.3056517346417</v>
      </c>
      <c r="CG271" s="11">
        <v>2331.4933513062356</v>
      </c>
      <c r="CH271" s="11">
        <v>2253.7821974138405</v>
      </c>
      <c r="CI271" s="11">
        <v>2061.8759096631657</v>
      </c>
      <c r="CJ271" s="11">
        <v>1986.8184842520182</v>
      </c>
      <c r="CK271" s="11">
        <v>1896.6112700744566</v>
      </c>
      <c r="CL271" s="11">
        <v>1868.6581807044904</v>
      </c>
      <c r="CM271" s="11">
        <v>1820.1552127060536</v>
      </c>
      <c r="CN271" s="11">
        <v>1761.1477511071648</v>
      </c>
      <c r="CO271" s="11">
        <v>1679.4142433079396</v>
      </c>
      <c r="CP271" s="11">
        <v>1626.5639517485577</v>
      </c>
      <c r="CQ271" s="11">
        <v>1429.9516488203703</v>
      </c>
      <c r="CR271" s="11">
        <v>1251.6220831026455</v>
      </c>
      <c r="CS271" s="11">
        <v>1177.397674555302</v>
      </c>
      <c r="CT271" s="11">
        <v>1149.2221216305545</v>
      </c>
      <c r="CU271" s="11">
        <v>1107.8054710729793</v>
      </c>
      <c r="CV271" s="11">
        <v>1009.4163389688999</v>
      </c>
      <c r="CW271" s="11">
        <v>881.63307361969316</v>
      </c>
      <c r="CX271" s="11">
        <v>820.33493244360113</v>
      </c>
      <c r="CY271" s="11">
        <v>763.16821469182719</v>
      </c>
      <c r="CZ271" s="11">
        <v>712.23015851539003</v>
      </c>
      <c r="DA271" s="11">
        <v>661.16096244437279</v>
      </c>
      <c r="DB271" s="11">
        <v>608.04089483831547</v>
      </c>
      <c r="DC271" s="11">
        <v>524.92726736895122</v>
      </c>
      <c r="DD271" s="11">
        <v>522.69627469302645</v>
      </c>
      <c r="DE271" s="11">
        <v>495.97144452501527</v>
      </c>
      <c r="DF271" s="11">
        <v>487.10128859654441</v>
      </c>
      <c r="DG271" s="11">
        <v>446.81107867334322</v>
      </c>
      <c r="DH271" s="11">
        <v>430.00691055428132</v>
      </c>
      <c r="DI271" s="11">
        <v>417.54936863788998</v>
      </c>
      <c r="DJ271" s="11">
        <v>351.26291756105775</v>
      </c>
      <c r="DK271" s="11">
        <v>2.2245671971177217E-10</v>
      </c>
      <c r="DL271" s="11">
        <v>29.686625143759656</v>
      </c>
      <c r="DM271" s="11">
        <v>162.86104295292148</v>
      </c>
      <c r="DN271" s="11">
        <v>250.25177124910806</v>
      </c>
      <c r="DO271" s="11">
        <v>344.24309834275465</v>
      </c>
      <c r="DP271" s="11">
        <v>380.90386236385507</v>
      </c>
      <c r="DQ271" s="11">
        <v>466.6566476557216</v>
      </c>
      <c r="DR271" s="11">
        <v>482.44543532135401</v>
      </c>
      <c r="DS271" s="11">
        <v>493.32103202091872</v>
      </c>
      <c r="DT271" s="11">
        <v>501.46602460296253</v>
      </c>
      <c r="DU271" s="11">
        <v>509.02832962203667</v>
      </c>
      <c r="DV271" s="11">
        <v>506.00737322449851</v>
      </c>
      <c r="DW271" s="11">
        <v>498.85428755807698</v>
      </c>
      <c r="DX271" s="11">
        <v>418.55170693517204</v>
      </c>
      <c r="DY271" s="11">
        <v>498.63772437346535</v>
      </c>
      <c r="DZ271" s="11">
        <v>503.08733772794761</v>
      </c>
      <c r="EA271" s="11">
        <v>529.10014088435196</v>
      </c>
      <c r="EB271" s="11">
        <v>663.55172357814854</v>
      </c>
      <c r="EC271" s="11">
        <v>696.30582702170341</v>
      </c>
      <c r="ED271" s="11">
        <v>882.59217049788413</v>
      </c>
      <c r="EE271" s="11">
        <v>952.8684244840864</v>
      </c>
      <c r="EF271" s="11">
        <v>1179.4993392124352</v>
      </c>
      <c r="EG271" s="11">
        <v>1357.699135359489</v>
      </c>
      <c r="EH271" s="11">
        <v>1511.1940069963091</v>
      </c>
      <c r="EI271" s="11">
        <v>1630.770434323714</v>
      </c>
      <c r="EJ271" s="11">
        <v>1694.5791845902379</v>
      </c>
      <c r="EK271" s="11">
        <v>1744.6777138739922</v>
      </c>
      <c r="EL271" s="11">
        <v>1823.5495765768278</v>
      </c>
      <c r="EM271" s="11">
        <v>1832.3548064563536</v>
      </c>
      <c r="EN271" s="11">
        <v>1915.8815359354589</v>
      </c>
      <c r="EO271" s="11">
        <v>2005.772781033271</v>
      </c>
      <c r="EP271" s="11">
        <v>2047.8443805521006</v>
      </c>
      <c r="EQ271" s="11">
        <v>2183.9508780897359</v>
      </c>
      <c r="ER271" s="11">
        <v>2255.5508705396746</v>
      </c>
      <c r="ES271" s="11">
        <v>2390.4079682785164</v>
      </c>
      <c r="ET271" s="11">
        <v>2453.6483306095774</v>
      </c>
      <c r="EU271" s="11">
        <v>2528.5658351870566</v>
      </c>
      <c r="EV271" s="11">
        <v>2590.6834516540848</v>
      </c>
      <c r="EW271" s="11">
        <v>2658.7672387484158</v>
      </c>
      <c r="EX271" s="11">
        <v>2905.1147309736803</v>
      </c>
      <c r="EY271" s="11">
        <v>2986.1793020676632</v>
      </c>
      <c r="EZ271" s="11">
        <v>3156.3417762317099</v>
      </c>
      <c r="FA271" s="11">
        <v>3322.5830047781587</v>
      </c>
      <c r="FB271" s="11">
        <v>3405.7893441098577</v>
      </c>
      <c r="FC271" s="11">
        <v>3447.5110685044583</v>
      </c>
      <c r="FD271" s="11">
        <v>3502.6165090043232</v>
      </c>
      <c r="FE271" s="11">
        <v>3627.4233670809949</v>
      </c>
      <c r="FF271" s="11">
        <v>3800.7132629273187</v>
      </c>
      <c r="FG271" s="11">
        <v>3825.6129069202807</v>
      </c>
      <c r="FH271" s="11">
        <v>3870.1146918961622</v>
      </c>
      <c r="FI271" s="11">
        <v>3951.7333872110353</v>
      </c>
      <c r="FJ271" s="11">
        <v>3996.1516520182872</v>
      </c>
      <c r="FK271" s="11">
        <v>4013.3336306844253</v>
      </c>
      <c r="FL271" s="11">
        <v>4028.1265270828071</v>
      </c>
      <c r="FM271" s="11">
        <v>4032.4837540285903</v>
      </c>
      <c r="FN271" s="11">
        <v>4063.7258636198007</v>
      </c>
      <c r="FO271" s="11">
        <v>4083.877840539702</v>
      </c>
      <c r="FP271" s="11">
        <v>4107.2906912445005</v>
      </c>
      <c r="FQ271" s="11">
        <v>4132.2636389297759</v>
      </c>
      <c r="FR271" s="11">
        <v>4142.5139197367262</v>
      </c>
      <c r="FS271" s="11">
        <v>4185.8414141632556</v>
      </c>
      <c r="FT271" s="11">
        <v>4257.1800020598839</v>
      </c>
      <c r="FU271" s="11">
        <v>4360.9321476378072</v>
      </c>
      <c r="FV271" s="11">
        <v>4501.6614988921383</v>
      </c>
      <c r="FW271" s="11">
        <v>4547.4625001197164</v>
      </c>
      <c r="FX271" s="11">
        <v>4566.9476889415082</v>
      </c>
      <c r="FY271" s="11">
        <v>4588.6510574066242</v>
      </c>
      <c r="FZ271" s="11">
        <v>4607.4148697093842</v>
      </c>
      <c r="GA271" s="11">
        <v>4635.9696564620017</v>
      </c>
      <c r="GB271" s="11">
        <v>4658.2639233744958</v>
      </c>
      <c r="GC271" s="11">
        <v>4689.6749679783989</v>
      </c>
      <c r="GD271" s="11">
        <v>4723.630281455321</v>
      </c>
      <c r="GE271" s="11">
        <v>4748.326705550825</v>
      </c>
      <c r="GF271" s="11">
        <v>4768.8965328006834</v>
      </c>
      <c r="GG271" s="11">
        <v>4782.0039200753663</v>
      </c>
      <c r="GH271" s="11">
        <v>4795.2513608140616</v>
      </c>
      <c r="GI271" s="11">
        <v>4798.960533155986</v>
      </c>
      <c r="GJ271" s="11">
        <v>4809.0254352290131</v>
      </c>
      <c r="GK271" s="11">
        <v>4814.6401300395801</v>
      </c>
      <c r="GL271" s="11">
        <v>4829.8303672486027</v>
      </c>
      <c r="GM271" s="11">
        <v>4815.4437203448379</v>
      </c>
      <c r="GN271" s="11">
        <v>4825.6002932510564</v>
      </c>
      <c r="GO271" s="11">
        <v>4834.2632088614855</v>
      </c>
      <c r="GP271" s="11">
        <v>4846.4275308038259</v>
      </c>
      <c r="GQ271" s="11">
        <v>4907.3865292730288</v>
      </c>
      <c r="GR271" s="11">
        <v>5030.0548580339591</v>
      </c>
      <c r="GS271" s="11">
        <v>5182.1556412170639</v>
      </c>
      <c r="GT271" s="11">
        <v>5247.2311111855761</v>
      </c>
      <c r="GU271" s="11">
        <v>5266.8517741976721</v>
      </c>
      <c r="GV271" s="11">
        <v>5292.2560477306706</v>
      </c>
      <c r="GW271" s="11">
        <v>5318.9075829575468</v>
      </c>
      <c r="GX271" s="11">
        <v>5346.09504401904</v>
      </c>
      <c r="GY271" s="11">
        <v>5360.8529908529026</v>
      </c>
      <c r="GZ271" s="11">
        <v>5500.0340881314687</v>
      </c>
      <c r="HA271" s="11">
        <v>5519.916245263862</v>
      </c>
      <c r="HB271" s="11">
        <v>5535.0753134934212</v>
      </c>
      <c r="HC271" s="11">
        <v>5551.2642008136118</v>
      </c>
      <c r="HD271" s="11">
        <v>5563.2125537220818</v>
      </c>
      <c r="HE271" s="11">
        <v>5570.7002463565295</v>
      </c>
      <c r="HF271" s="11">
        <v>5564.8586364228413</v>
      </c>
      <c r="HG271" s="11">
        <v>5615.9916429973282</v>
      </c>
      <c r="HH271" s="11">
        <v>5626.4590468222923</v>
      </c>
      <c r="HI271" s="11">
        <v>5656.7027264494473</v>
      </c>
      <c r="HJ271" s="11">
        <v>5667.4082765193507</v>
      </c>
      <c r="HK271" s="11">
        <v>5659.6772387247456</v>
      </c>
      <c r="HL271" s="11">
        <v>5653.7648264441023</v>
      </c>
      <c r="HM271" s="11">
        <v>5610.2290843618748</v>
      </c>
      <c r="HN271" s="11">
        <v>5553.9812072793738</v>
      </c>
      <c r="HO271" s="11">
        <v>5514.8175518134613</v>
      </c>
      <c r="HP271" s="11">
        <v>5533.9513084796554</v>
      </c>
      <c r="HQ271" s="11">
        <v>5525.4524623656871</v>
      </c>
      <c r="HR271" s="11">
        <v>5437.9206684627479</v>
      </c>
      <c r="HS271" s="11">
        <v>5452.3968317725275</v>
      </c>
      <c r="HT271" s="11">
        <v>5460.9795234704925</v>
      </c>
      <c r="HU271" s="11">
        <v>5425.8231090371755</v>
      </c>
      <c r="HV271" s="11">
        <v>5432.0571800214984</v>
      </c>
      <c r="HW271" s="11">
        <v>5440.8810626750401</v>
      </c>
      <c r="HX271" s="11">
        <v>5454.1977400386922</v>
      </c>
      <c r="HY271" s="11">
        <v>5470.3948838229526</v>
      </c>
      <c r="HZ271" s="11">
        <v>5490.7427233655471</v>
      </c>
      <c r="IA271" s="11">
        <v>5614.187388355047</v>
      </c>
      <c r="IB271" s="11">
        <v>5745.0720687819567</v>
      </c>
      <c r="IC271" s="11">
        <v>5790.6282464327633</v>
      </c>
      <c r="ID271" s="11">
        <v>5836.4506396076367</v>
      </c>
      <c r="IE271" s="11">
        <v>5877.7299635524769</v>
      </c>
      <c r="IF271" s="11">
        <v>5919.8515991644435</v>
      </c>
      <c r="IG271" s="11">
        <v>6039.884366894943</v>
      </c>
      <c r="IH271" s="11">
        <v>6072.0743781936571</v>
      </c>
      <c r="II271" s="11">
        <v>6114.3714984268709</v>
      </c>
      <c r="IJ271" s="11">
        <v>6151.411029160352</v>
      </c>
      <c r="IK271" s="11">
        <v>6202.505926408011</v>
      </c>
      <c r="IL271" s="11">
        <v>6241.0483697713071</v>
      </c>
      <c r="IM271" s="11">
        <v>6283.5618890730002</v>
      </c>
      <c r="IN271" s="11">
        <v>6347.0515285785295</v>
      </c>
      <c r="IO271" s="11">
        <v>6484.6819823986216</v>
      </c>
      <c r="IP271" s="11">
        <v>6517.1958575693916</v>
      </c>
      <c r="IQ271" s="11">
        <v>6518.191397467458</v>
      </c>
      <c r="IR271" s="11">
        <v>6572.0747186347853</v>
      </c>
      <c r="IS271" s="11">
        <v>6639.3378931108982</v>
      </c>
      <c r="IT271" s="11">
        <v>6678.7406845378437</v>
      </c>
      <c r="IU271" s="11">
        <v>6701.6566768593038</v>
      </c>
      <c r="IV271" s="11">
        <v>6719.071880322148</v>
      </c>
      <c r="IW271" s="11">
        <v>6725.0716469180552</v>
      </c>
      <c r="IX271" s="11">
        <v>6735.632348804811</v>
      </c>
      <c r="IY271" s="11">
        <v>6756.7403300259693</v>
      </c>
      <c r="IZ271" s="11">
        <v>6797.5688373498006</v>
      </c>
      <c r="JA271" s="11">
        <v>6847.6430254991428</v>
      </c>
      <c r="JB271" s="11">
        <v>6939.6803309958341</v>
      </c>
      <c r="JC271" s="11">
        <v>7048.0162339421686</v>
      </c>
      <c r="JD271" s="11">
        <v>7127.2798848941775</v>
      </c>
      <c r="JE271" s="11">
        <v>7145.477644015039</v>
      </c>
      <c r="JF271" s="11">
        <v>7158.4649302137123</v>
      </c>
      <c r="JG271" s="11">
        <v>7148.7782656261124</v>
      </c>
      <c r="JH271" s="11">
        <v>7232.1298068124452</v>
      </c>
      <c r="JI271" s="11">
        <v>7292.4056990342897</v>
      </c>
      <c r="JJ271" s="11">
        <v>7303.5478756456787</v>
      </c>
      <c r="JK271" s="11">
        <v>7278.9872567793109</v>
      </c>
      <c r="JL271" s="11">
        <v>7332.0668145774071</v>
      </c>
      <c r="JM271" s="11">
        <v>7331.1706485585391</v>
      </c>
      <c r="JN271" s="11">
        <v>7300.8937851659821</v>
      </c>
      <c r="JO271" s="11">
        <v>7446.7152919100809</v>
      </c>
      <c r="JP271" s="11">
        <v>7560.4310249960427</v>
      </c>
      <c r="JQ271" s="11">
        <v>7585.7631876431933</v>
      </c>
      <c r="JR271" s="11">
        <v>7630.4893028989882</v>
      </c>
      <c r="JS271" s="11">
        <v>7641.8285157117025</v>
      </c>
      <c r="JT271" s="11">
        <v>7744.3896484749603</v>
      </c>
      <c r="JU271" s="11">
        <v>7795.7791986555148</v>
      </c>
      <c r="JV271" s="11">
        <v>7771.9037262446618</v>
      </c>
      <c r="JW271" s="11">
        <v>7714.0334065635989</v>
      </c>
      <c r="JX271" s="11">
        <v>7709.6755421590351</v>
      </c>
      <c r="JY271" s="11">
        <v>7701.4590109731289</v>
      </c>
      <c r="JZ271" s="11">
        <v>7687.8808461908584</v>
      </c>
      <c r="KA271" s="11">
        <v>7677.8728628045346</v>
      </c>
      <c r="KB271" s="11">
        <v>7670.963713767228</v>
      </c>
      <c r="KC271" s="11">
        <v>7655.0953367614866</v>
      </c>
      <c r="KD271" s="11">
        <v>7639.3445972888403</v>
      </c>
      <c r="KE271" s="11">
        <v>7638.2986627707605</v>
      </c>
      <c r="KF271" s="11">
        <v>7648.4038483668392</v>
      </c>
      <c r="KG271" s="11">
        <v>7651.6404669931726</v>
      </c>
      <c r="KH271" s="11">
        <v>7667.6425557437151</v>
      </c>
      <c r="KI271" s="11">
        <v>7668.5922857131345</v>
      </c>
      <c r="KJ271" s="11">
        <v>7689.770371390312</v>
      </c>
      <c r="KK271" s="11">
        <v>7692.7530383620278</v>
      </c>
      <c r="KL271" s="23"/>
      <c r="KM271" s="11">
        <f>SMALL(Tabela2[[#This Row],[1]:[285]],1)</f>
        <v>2.2245671971177217E-10</v>
      </c>
      <c r="KN271" s="11">
        <f>MATCH(Tabela2[[#This Row],[1° menor]],Tabela2[[#This Row],[1]:[285]],0)</f>
        <v>102</v>
      </c>
      <c r="KO27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0.92199643169036816</v>
      </c>
      <c r="KP271" s="11">
        <f>VLOOKUP(Tabela2[[#This Row],[Shape]],shape!A:D,4,0)+VLOOKUP(Tabela2[[#This Row],[Shape]]+1,shape!A:E,5,0)*Tabela2[[#This Row],[% avanc]]</f>
        <v>3173.4687970465675</v>
      </c>
      <c r="KQ271" s="15">
        <f>Tabela2[[#This Row],[8686,881807]]/Tabela2[[#Headers],[8686,881807]]</f>
        <v>0.36531736790632352</v>
      </c>
      <c r="KR271" s="11">
        <f>Tabela2[[#This Row],[8686,881807]]-KP270</f>
        <v>268.20398476715991</v>
      </c>
      <c r="KS271" s="11">
        <f>(Tabela2[[#This Row],[hora bus]]-H270)*86400</f>
        <v>45.000000461004674</v>
      </c>
      <c r="KT271" s="11">
        <f>Tabela2[[#This Row],[desloc]]/Tabela2[[#This Row],[seconds]]</f>
        <v>5.9600884893229171</v>
      </c>
      <c r="KU271" s="11">
        <f>Tabela2[[#This Row],[spd m/s]]*3.6</f>
        <v>21.456318561562501</v>
      </c>
      <c r="KV271" s="23"/>
      <c r="KW271" s="22">
        <f t="shared" si="72"/>
        <v>0</v>
      </c>
      <c r="KX271" s="23">
        <f t="shared" si="73"/>
        <v>0</v>
      </c>
      <c r="KY271" s="23">
        <f t="shared" si="74"/>
        <v>0</v>
      </c>
      <c r="KZ271" s="23">
        <f t="shared" si="75"/>
        <v>0</v>
      </c>
      <c r="LA271" s="23">
        <f t="shared" si="76"/>
        <v>0</v>
      </c>
      <c r="LB271" s="23">
        <f t="shared" si="77"/>
        <v>0</v>
      </c>
      <c r="LC271" s="23">
        <f t="shared" si="78"/>
        <v>0</v>
      </c>
      <c r="LD271" s="23">
        <f t="shared" si="79"/>
        <v>0</v>
      </c>
      <c r="LE271" s="23">
        <f t="shared" si="80"/>
        <v>3173.4687970465675</v>
      </c>
      <c r="LF271" s="22">
        <f t="shared" si="89"/>
        <v>0</v>
      </c>
      <c r="LG271" s="23">
        <f t="shared" si="81"/>
        <v>0</v>
      </c>
      <c r="LH271" s="23">
        <f t="shared" si="82"/>
        <v>0</v>
      </c>
      <c r="LI271" s="23">
        <f t="shared" si="83"/>
        <v>3173.4687970465675</v>
      </c>
      <c r="LJ271" s="23">
        <f t="shared" si="84"/>
        <v>8544.8116110658502</v>
      </c>
      <c r="LK271" s="23">
        <f t="shared" si="85"/>
        <v>0</v>
      </c>
      <c r="LL271" s="23">
        <f t="shared" si="86"/>
        <v>19</v>
      </c>
      <c r="LM271" s="23">
        <f t="shared" si="87"/>
        <v>0</v>
      </c>
      <c r="LN271" s="23">
        <f t="shared" si="88"/>
        <v>0</v>
      </c>
    </row>
    <row r="272" spans="1:326" x14ac:dyDescent="0.25">
      <c r="A272" s="22">
        <v>88</v>
      </c>
      <c r="B272" s="22">
        <v>2</v>
      </c>
      <c r="C272" s="23" t="s">
        <v>1389</v>
      </c>
      <c r="D272" s="22">
        <v>332</v>
      </c>
      <c r="E272" s="24">
        <v>0.90625</v>
      </c>
      <c r="F272" s="23" t="s">
        <v>812</v>
      </c>
      <c r="G272" s="23" t="b">
        <v>1</v>
      </c>
      <c r="H272" s="25">
        <v>43538.906666666669</v>
      </c>
      <c r="I272" s="26" t="s">
        <v>248</v>
      </c>
      <c r="J272" s="23" t="s">
        <v>249</v>
      </c>
      <c r="K272" s="11">
        <f>IF(AND(Tabela2[[#This Row],[hora bus]]=H271,Tabela2[[#This Row],[lat bus]]=I271,Tabela2[[#This Row],[lon bus]]=J271),1,0)</f>
        <v>0</v>
      </c>
      <c r="L272" s="23"/>
      <c r="M272" s="11">
        <v>196</v>
      </c>
      <c r="N272" s="11">
        <v>5883.1946441055279</v>
      </c>
      <c r="O272" s="11">
        <v>5876.8286911567811</v>
      </c>
      <c r="P272" s="11">
        <v>5867.8206779686716</v>
      </c>
      <c r="Q272" s="11">
        <v>5810.2278277903706</v>
      </c>
      <c r="R272" s="11">
        <v>5724.3545026548609</v>
      </c>
      <c r="S272" s="11">
        <v>5703.9296466727437</v>
      </c>
      <c r="T272" s="11">
        <v>5684.2462728755572</v>
      </c>
      <c r="U272" s="11">
        <v>5672.5575685839167</v>
      </c>
      <c r="V272" s="11">
        <v>5656.4948175560994</v>
      </c>
      <c r="W272" s="11">
        <v>5645.0868725710607</v>
      </c>
      <c r="X272" s="11">
        <v>5635.039260618687</v>
      </c>
      <c r="Y272" s="11">
        <v>5612.5135001094604</v>
      </c>
      <c r="Z272" s="11">
        <v>5598.9197435208443</v>
      </c>
      <c r="AA272" s="11">
        <v>5577.8483663697489</v>
      </c>
      <c r="AB272" s="11">
        <v>5568.3301600523237</v>
      </c>
      <c r="AC272" s="11">
        <v>5552.6553178088461</v>
      </c>
      <c r="AD272" s="11">
        <v>5527.9004910220401</v>
      </c>
      <c r="AE272" s="11">
        <v>5517.6513775422663</v>
      </c>
      <c r="AF272" s="11">
        <v>5447.8870357530805</v>
      </c>
      <c r="AG272" s="11">
        <v>5414.2757555633461</v>
      </c>
      <c r="AH272" s="11">
        <v>5384.7647200623442</v>
      </c>
      <c r="AI272" s="11">
        <v>5360.6821026046073</v>
      </c>
      <c r="AJ272" s="11">
        <v>5339.1651750719229</v>
      </c>
      <c r="AK272" s="11">
        <v>5323.7060825110866</v>
      </c>
      <c r="AL272" s="11">
        <v>5297.170930329693</v>
      </c>
      <c r="AM272" s="11">
        <v>5285.9131155280638</v>
      </c>
      <c r="AN272" s="11">
        <v>5272.5862837333716</v>
      </c>
      <c r="AO272" s="11">
        <v>5262.943172975687</v>
      </c>
      <c r="AP272" s="11">
        <v>5260.165662878233</v>
      </c>
      <c r="AQ272" s="11">
        <v>5265.4766630534059</v>
      </c>
      <c r="AR272" s="11">
        <v>5264.8090280985316</v>
      </c>
      <c r="AS272" s="11">
        <v>5259.5952253933374</v>
      </c>
      <c r="AT272" s="11">
        <v>5266.5810769343016</v>
      </c>
      <c r="AU272" s="11">
        <v>5271.5450305516142</v>
      </c>
      <c r="AV272" s="11">
        <v>5264.0900565614684</v>
      </c>
      <c r="AW272" s="11">
        <v>5261.3822409131553</v>
      </c>
      <c r="AX272" s="11">
        <v>5260.9203394240612</v>
      </c>
      <c r="AY272" s="11">
        <v>5251.7418090565034</v>
      </c>
      <c r="AZ272" s="11">
        <v>5234.1609434177635</v>
      </c>
      <c r="BA272" s="11">
        <v>5208.4600942015231</v>
      </c>
      <c r="BB272" s="11">
        <v>5161.7791476051289</v>
      </c>
      <c r="BC272" s="11">
        <v>5089.0789106274351</v>
      </c>
      <c r="BD272" s="11">
        <v>5021.9596900684055</v>
      </c>
      <c r="BE272" s="11">
        <v>5001.3048863614358</v>
      </c>
      <c r="BF272" s="11">
        <v>4979.0477969478488</v>
      </c>
      <c r="BG272" s="11">
        <v>4942.7595854446381</v>
      </c>
      <c r="BH272" s="11">
        <v>4928.8288501384941</v>
      </c>
      <c r="BI272" s="11">
        <v>4912.0306659878061</v>
      </c>
      <c r="BJ272" s="11">
        <v>4885.9973030647943</v>
      </c>
      <c r="BK272" s="11">
        <v>4811.1726012295367</v>
      </c>
      <c r="BL272" s="11">
        <v>4572.0354308891265</v>
      </c>
      <c r="BM272" s="11">
        <v>4430.5834696887687</v>
      </c>
      <c r="BN272" s="11">
        <v>4399.7078795048565</v>
      </c>
      <c r="BO272" s="11">
        <v>4287.8904106750242</v>
      </c>
      <c r="BP272" s="11">
        <v>4278.3528722871897</v>
      </c>
      <c r="BQ272" s="11">
        <v>4187.9506490387275</v>
      </c>
      <c r="BR272" s="11">
        <v>4101.47354050592</v>
      </c>
      <c r="BS272" s="11">
        <v>4069.5256543398577</v>
      </c>
      <c r="BT272" s="11">
        <v>4019.3343041465268</v>
      </c>
      <c r="BU272" s="11">
        <v>3956.9592940927373</v>
      </c>
      <c r="BV272" s="11">
        <v>3950.2532433706401</v>
      </c>
      <c r="BW272" s="11">
        <v>3801.1508461166977</v>
      </c>
      <c r="BX272" s="11">
        <v>3715.0895597904751</v>
      </c>
      <c r="BY272" s="11">
        <v>3596.3771023788486</v>
      </c>
      <c r="BZ272" s="11">
        <v>3581.450375869551</v>
      </c>
      <c r="CA272" s="11">
        <v>3543.0804413846367</v>
      </c>
      <c r="CB272" s="11">
        <v>3481.4748205024275</v>
      </c>
      <c r="CC272" s="11">
        <v>3361.7307884571678</v>
      </c>
      <c r="CD272" s="11">
        <v>3268.2143140570233</v>
      </c>
      <c r="CE272" s="11">
        <v>3175.0609742119336</v>
      </c>
      <c r="CF272" s="11">
        <v>3090.9947864660662</v>
      </c>
      <c r="CG272" s="11">
        <v>2896.197652004023</v>
      </c>
      <c r="CH272" s="11">
        <v>2818.4828882239522</v>
      </c>
      <c r="CI272" s="11">
        <v>2626.578651656826</v>
      </c>
      <c r="CJ272" s="11">
        <v>2551.5455761074218</v>
      </c>
      <c r="CK272" s="11">
        <v>2461.3060049931319</v>
      </c>
      <c r="CL272" s="11">
        <v>2433.3103279890138</v>
      </c>
      <c r="CM272" s="11">
        <v>2384.8210155697079</v>
      </c>
      <c r="CN272" s="11">
        <v>2325.8178722017924</v>
      </c>
      <c r="CO272" s="11">
        <v>2244.0380952138144</v>
      </c>
      <c r="CP272" s="11">
        <v>2191.1659301189748</v>
      </c>
      <c r="CQ272" s="11">
        <v>1994.6163919782412</v>
      </c>
      <c r="CR272" s="11">
        <v>1816.3709976949824</v>
      </c>
      <c r="CS272" s="11">
        <v>1742.1449764361066</v>
      </c>
      <c r="CT272" s="11">
        <v>1713.9174179445431</v>
      </c>
      <c r="CU272" s="11">
        <v>1672.4575206546792</v>
      </c>
      <c r="CV272" s="11">
        <v>1574.0504104661204</v>
      </c>
      <c r="CW272" s="11">
        <v>1446.2665670925489</v>
      </c>
      <c r="CX272" s="11">
        <v>1384.948228538633</v>
      </c>
      <c r="CY272" s="11">
        <v>1327.7209905702482</v>
      </c>
      <c r="CZ272" s="11">
        <v>1276.4970111595758</v>
      </c>
      <c r="DA272" s="11">
        <v>1224.8165642004406</v>
      </c>
      <c r="DB272" s="11">
        <v>1170.2834113280292</v>
      </c>
      <c r="DC272" s="11">
        <v>1083.1537923961032</v>
      </c>
      <c r="DD272" s="11">
        <v>1077.396319390981</v>
      </c>
      <c r="DE272" s="11">
        <v>1048.622406189266</v>
      </c>
      <c r="DF272" s="11">
        <v>1037.1638426140369</v>
      </c>
      <c r="DG272" s="11">
        <v>990.90638295133954</v>
      </c>
      <c r="DH272" s="11">
        <v>961.86264301686617</v>
      </c>
      <c r="DI272" s="11">
        <v>931.0153137230426</v>
      </c>
      <c r="DJ272" s="11">
        <v>857.90024128795903</v>
      </c>
      <c r="DK272" s="11">
        <v>512.58456933922616</v>
      </c>
      <c r="DL272" s="11">
        <v>429.63914989699754</v>
      </c>
      <c r="DM272" s="11">
        <v>376.19263286521328</v>
      </c>
      <c r="DN272" s="11">
        <v>317.14401199710932</v>
      </c>
      <c r="DO272" s="11">
        <v>312.38799408654319</v>
      </c>
      <c r="DP272" s="11">
        <v>274.69952173599506</v>
      </c>
      <c r="DQ272" s="11">
        <v>301.72660775892211</v>
      </c>
      <c r="DR272" s="11">
        <v>302.77428135458223</v>
      </c>
      <c r="DS272" s="11">
        <v>300.62520333810204</v>
      </c>
      <c r="DT272" s="11">
        <v>289.5713081689957</v>
      </c>
      <c r="DU272" s="11">
        <v>278.90193920765</v>
      </c>
      <c r="DV272" s="11">
        <v>263.29747167210104</v>
      </c>
      <c r="DW272" s="11">
        <v>247.94785628066563</v>
      </c>
      <c r="DX272" s="11">
        <v>78.763350302797235</v>
      </c>
      <c r="DY272" s="11">
        <v>54.832749663028252</v>
      </c>
      <c r="DZ272" s="11">
        <v>23.08480919601427</v>
      </c>
      <c r="EA272" s="11">
        <v>5.5422333389287814E-13</v>
      </c>
      <c r="EB272" s="11">
        <v>104.48338149118892</v>
      </c>
      <c r="EC272" s="11">
        <v>137.18874901995747</v>
      </c>
      <c r="ED272" s="11">
        <v>323.59848146926083</v>
      </c>
      <c r="EE272" s="11">
        <v>390.458753329329</v>
      </c>
      <c r="EF272" s="11">
        <v>613.70711245356131</v>
      </c>
      <c r="EG272" s="11">
        <v>792.62499195020052</v>
      </c>
      <c r="EH272" s="11">
        <v>947.0995943775572</v>
      </c>
      <c r="EI272" s="11">
        <v>1067.1433039114313</v>
      </c>
      <c r="EJ272" s="11">
        <v>1130.8905199862782</v>
      </c>
      <c r="EK272" s="11">
        <v>1181.7485422246323</v>
      </c>
      <c r="EL272" s="11">
        <v>1261.6236518106448</v>
      </c>
      <c r="EM272" s="11">
        <v>1271.2780353362632</v>
      </c>
      <c r="EN272" s="11">
        <v>1355.4384718852361</v>
      </c>
      <c r="EO272" s="11">
        <v>1444.967408926819</v>
      </c>
      <c r="EP272" s="11">
        <v>1485.9634146180492</v>
      </c>
      <c r="EQ272" s="11">
        <v>1620.8650036499712</v>
      </c>
      <c r="ER272" s="11">
        <v>1691.5968706460351</v>
      </c>
      <c r="ES272" s="11">
        <v>1825.8160651224307</v>
      </c>
      <c r="ET272" s="11">
        <v>1888.7600446138458</v>
      </c>
      <c r="EU272" s="11">
        <v>1963.4138180823495</v>
      </c>
      <c r="EV272" s="11">
        <v>2025.304828180517</v>
      </c>
      <c r="EW272" s="11">
        <v>2093.0642641915638</v>
      </c>
      <c r="EX272" s="11">
        <v>2339.1585563649796</v>
      </c>
      <c r="EY272" s="11">
        <v>2420.1494300301169</v>
      </c>
      <c r="EZ272" s="11">
        <v>2590.2793575805422</v>
      </c>
      <c r="FA272" s="11">
        <v>2756.5243263706961</v>
      </c>
      <c r="FB272" s="11">
        <v>2839.7301303327722</v>
      </c>
      <c r="FC272" s="11">
        <v>2881.4507543886912</v>
      </c>
      <c r="FD272" s="11">
        <v>2936.5537788438955</v>
      </c>
      <c r="FE272" s="11">
        <v>3061.3561342069916</v>
      </c>
      <c r="FF272" s="11">
        <v>3234.6432740992386</v>
      </c>
      <c r="FG272" s="11">
        <v>3259.542755741666</v>
      </c>
      <c r="FH272" s="11">
        <v>3304.0447503174269</v>
      </c>
      <c r="FI272" s="11">
        <v>3385.6633084031596</v>
      </c>
      <c r="FJ272" s="11">
        <v>3430.0821792232632</v>
      </c>
      <c r="FK272" s="11">
        <v>3447.2686266522433</v>
      </c>
      <c r="FL272" s="11">
        <v>3462.0698189952286</v>
      </c>
      <c r="FM272" s="11">
        <v>3466.4671127586607</v>
      </c>
      <c r="FN272" s="11">
        <v>3497.7730951715748</v>
      </c>
      <c r="FO272" s="11">
        <v>3517.9876268951634</v>
      </c>
      <c r="FP272" s="11">
        <v>3541.4689769694114</v>
      </c>
      <c r="FQ272" s="11">
        <v>3566.4962703779861</v>
      </c>
      <c r="FR272" s="11">
        <v>3576.8323428753624</v>
      </c>
      <c r="FS272" s="11">
        <v>3620.2847882935403</v>
      </c>
      <c r="FT272" s="11">
        <v>3691.7091605690321</v>
      </c>
      <c r="FU272" s="11">
        <v>3795.4378111778369</v>
      </c>
      <c r="FV272" s="11">
        <v>3936.0322889449153</v>
      </c>
      <c r="FW272" s="11">
        <v>3981.7004767380872</v>
      </c>
      <c r="FX272" s="11">
        <v>4001.0968247502124</v>
      </c>
      <c r="FY272" s="11">
        <v>4022.7361598384746</v>
      </c>
      <c r="FZ272" s="11">
        <v>4041.4587108717396</v>
      </c>
      <c r="GA272" s="11">
        <v>4069.9898577632616</v>
      </c>
      <c r="GB272" s="11">
        <v>4092.2739624349165</v>
      </c>
      <c r="GC272" s="11">
        <v>4123.6842014794729</v>
      </c>
      <c r="GD272" s="11">
        <v>4157.644981052792</v>
      </c>
      <c r="GE272" s="11">
        <v>4182.3463146487366</v>
      </c>
      <c r="GF272" s="11">
        <v>4202.9201108300877</v>
      </c>
      <c r="GG272" s="11">
        <v>4216.021830160832</v>
      </c>
      <c r="GH272" s="11">
        <v>4229.2597788390267</v>
      </c>
      <c r="GI272" s="11">
        <v>4232.9552261940116</v>
      </c>
      <c r="GJ272" s="11">
        <v>4242.9947544296856</v>
      </c>
      <c r="GK272" s="11">
        <v>4248.5839315504554</v>
      </c>
      <c r="GL272" s="11">
        <v>4263.7624892702406</v>
      </c>
      <c r="GM272" s="11">
        <v>4249.3776300037352</v>
      </c>
      <c r="GN272" s="11">
        <v>4259.5479008425291</v>
      </c>
      <c r="GO272" s="11">
        <v>4268.2464413005309</v>
      </c>
      <c r="GP272" s="11">
        <v>4280.5247982263172</v>
      </c>
      <c r="GQ272" s="11">
        <v>4341.7408006874612</v>
      </c>
      <c r="GR272" s="11">
        <v>4464.8044582746088</v>
      </c>
      <c r="GS272" s="11">
        <v>4617.2451551367622</v>
      </c>
      <c r="GT272" s="11">
        <v>4682.4672594504464</v>
      </c>
      <c r="GU272" s="11">
        <v>4702.1345344549009</v>
      </c>
      <c r="GV272" s="11">
        <v>4727.5450653455118</v>
      </c>
      <c r="GW272" s="11">
        <v>4754.1732060653958</v>
      </c>
      <c r="GX272" s="11">
        <v>4781.3124084105548</v>
      </c>
      <c r="GY272" s="11">
        <v>4795.780816413082</v>
      </c>
      <c r="GZ272" s="11">
        <v>4934.670856560645</v>
      </c>
      <c r="HA272" s="11">
        <v>4954.5028197508955</v>
      </c>
      <c r="HB272" s="11">
        <v>4969.6368427430671</v>
      </c>
      <c r="HC272" s="11">
        <v>4985.8120967480672</v>
      </c>
      <c r="HD272" s="11">
        <v>4997.7490961107069</v>
      </c>
      <c r="HE272" s="11">
        <v>5005.2114808174865</v>
      </c>
      <c r="HF272" s="11">
        <v>4999.6970775798254</v>
      </c>
      <c r="HG272" s="11">
        <v>5051.4919589414103</v>
      </c>
      <c r="HH272" s="11">
        <v>5062.6720877996013</v>
      </c>
      <c r="HI272" s="11">
        <v>5093.5385602945307</v>
      </c>
      <c r="HJ272" s="11">
        <v>5104.6387523812209</v>
      </c>
      <c r="HK272" s="11">
        <v>5097.3515408673411</v>
      </c>
      <c r="HL272" s="11">
        <v>5091.9719491638107</v>
      </c>
      <c r="HM272" s="11">
        <v>5049.2518573777634</v>
      </c>
      <c r="HN272" s="11">
        <v>4994.4128416035737</v>
      </c>
      <c r="HO272" s="11">
        <v>4957.0123847763352</v>
      </c>
      <c r="HP272" s="11">
        <v>4977.2730477073246</v>
      </c>
      <c r="HQ272" s="11">
        <v>4969.2212567550987</v>
      </c>
      <c r="HR272" s="11">
        <v>4883.4087477262492</v>
      </c>
      <c r="HS272" s="11">
        <v>4899.9749257762942</v>
      </c>
      <c r="HT272" s="11">
        <v>4909.3483190002944</v>
      </c>
      <c r="HU272" s="11">
        <v>4875.205714058071</v>
      </c>
      <c r="HV272" s="11">
        <v>4882.7972869113783</v>
      </c>
      <c r="HW272" s="11">
        <v>4892.615142378545</v>
      </c>
      <c r="HX272" s="11">
        <v>4906.8486448379945</v>
      </c>
      <c r="HY272" s="11">
        <v>4924.083264727029</v>
      </c>
      <c r="HZ272" s="11">
        <v>4946.6088672828455</v>
      </c>
      <c r="IA272" s="11">
        <v>5073.283790280122</v>
      </c>
      <c r="IB272" s="11">
        <v>5206.3739278866215</v>
      </c>
      <c r="IC272" s="11">
        <v>5253.090966629954</v>
      </c>
      <c r="ID272" s="11">
        <v>5300.0394108012861</v>
      </c>
      <c r="IE272" s="11">
        <v>5342.4316912372551</v>
      </c>
      <c r="IF272" s="11">
        <v>5386.4005755177386</v>
      </c>
      <c r="IG272" s="11">
        <v>5507.9742626673142</v>
      </c>
      <c r="IH272" s="11">
        <v>5540.705760900526</v>
      </c>
      <c r="II272" s="11">
        <v>5583.457075275659</v>
      </c>
      <c r="IJ272" s="11">
        <v>5620.7931229646438</v>
      </c>
      <c r="IK272" s="11">
        <v>5671.940780443585</v>
      </c>
      <c r="IL272" s="11">
        <v>5710.4141650989104</v>
      </c>
      <c r="IM272" s="11">
        <v>5752.8493646318966</v>
      </c>
      <c r="IN272" s="11">
        <v>5816.1785467184309</v>
      </c>
      <c r="IO272" s="11">
        <v>5953.7738075464504</v>
      </c>
      <c r="IP272" s="11">
        <v>5986.3472826642492</v>
      </c>
      <c r="IQ272" s="11">
        <v>5987.5132535801722</v>
      </c>
      <c r="IR272" s="11">
        <v>6041.8430791183073</v>
      </c>
      <c r="IS272" s="11">
        <v>6109.5297544261875</v>
      </c>
      <c r="IT272" s="11">
        <v>6149.1387935371558</v>
      </c>
      <c r="IU272" s="11">
        <v>6172.1742484385759</v>
      </c>
      <c r="IV272" s="11">
        <v>6189.6646168486077</v>
      </c>
      <c r="IW272" s="11">
        <v>6195.7064578780337</v>
      </c>
      <c r="IX272" s="11">
        <v>6206.3189530553873</v>
      </c>
      <c r="IY272" s="11">
        <v>6227.4941897776407</v>
      </c>
      <c r="IZ272" s="11">
        <v>6268.4224662508541</v>
      </c>
      <c r="JA272" s="11">
        <v>6318.6310032892479</v>
      </c>
      <c r="JB272" s="11">
        <v>6410.6892830669494</v>
      </c>
      <c r="JC272" s="11">
        <v>6518.693348539924</v>
      </c>
      <c r="JD272" s="11">
        <v>6597.5087893124455</v>
      </c>
      <c r="JE272" s="11">
        <v>6615.3710065698069</v>
      </c>
      <c r="JF272" s="11">
        <v>6628.0055891840429</v>
      </c>
      <c r="JG272" s="11">
        <v>6616.7034636236858</v>
      </c>
      <c r="JH272" s="11">
        <v>6699.7967533447627</v>
      </c>
      <c r="JI272" s="11">
        <v>6761.4917456182893</v>
      </c>
      <c r="JJ272" s="11">
        <v>6772.9335555625321</v>
      </c>
      <c r="JK272" s="11">
        <v>6749.5121697841778</v>
      </c>
      <c r="JL272" s="11">
        <v>6803.7468442998443</v>
      </c>
      <c r="JM272" s="11">
        <v>6803.1876430347529</v>
      </c>
      <c r="JN272" s="11">
        <v>6775.8534914166667</v>
      </c>
      <c r="JO272" s="11">
        <v>6926.189410078633</v>
      </c>
      <c r="JP272" s="11">
        <v>7042.2010680873545</v>
      </c>
      <c r="JQ272" s="11">
        <v>7068.7625426443874</v>
      </c>
      <c r="JR272" s="11">
        <v>7113.0353696251768</v>
      </c>
      <c r="JS272" s="11">
        <v>7120.7744309795435</v>
      </c>
      <c r="JT272" s="11">
        <v>7219.6921251998501</v>
      </c>
      <c r="JU272" s="11">
        <v>7269.8959355420038</v>
      </c>
      <c r="JV272" s="11">
        <v>7246.2242833284181</v>
      </c>
      <c r="JW272" s="11">
        <v>7187.6152303081553</v>
      </c>
      <c r="JX272" s="11">
        <v>7182.0948533833252</v>
      </c>
      <c r="JY272" s="11">
        <v>7173.3670919591032</v>
      </c>
      <c r="JZ272" s="11">
        <v>7159.3317676080769</v>
      </c>
      <c r="KA272" s="11">
        <v>7148.867297042163</v>
      </c>
      <c r="KB272" s="11">
        <v>7141.6032026823714</v>
      </c>
      <c r="KC272" s="11">
        <v>7125.3145621290905</v>
      </c>
      <c r="KD272" s="11">
        <v>7109.4872188384579</v>
      </c>
      <c r="KE272" s="11">
        <v>7108.8104435159903</v>
      </c>
      <c r="KF272" s="11">
        <v>7119.2059175256154</v>
      </c>
      <c r="KG272" s="11">
        <v>7122.8136783936752</v>
      </c>
      <c r="KH272" s="11">
        <v>7139.172532850459</v>
      </c>
      <c r="KI272" s="11">
        <v>7140.5416742814705</v>
      </c>
      <c r="KJ272" s="11">
        <v>7162.1002172622057</v>
      </c>
      <c r="KK272" s="11">
        <v>7165.216722880029</v>
      </c>
      <c r="KL272" s="23"/>
      <c r="KM272" s="11">
        <f>SMALL(Tabela2[[#This Row],[1]:[285]],1)</f>
        <v>5.5422333389287814E-13</v>
      </c>
      <c r="KN272" s="11">
        <f>MATCH(Tabela2[[#This Row],[1° menor]],Tabela2[[#This Row],[1]:[285]],0)</f>
        <v>118</v>
      </c>
      <c r="KO27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0.24999999831285508</v>
      </c>
      <c r="KP272" s="11">
        <f>VLOOKUP(Tabela2[[#This Row],[Shape]],shape!A:D,4,0)+VLOOKUP(Tabela2[[#This Row],[Shape]]+1,shape!A:E,5,0)*Tabela2[[#This Row],[% avanc]]</f>
        <v>3601.4306429388816</v>
      </c>
      <c r="KQ272" s="15">
        <f>Tabela2[[#This Row],[8686,881807]]/Tabela2[[#Headers],[8686,881807]]</f>
        <v>0.4145826687818871</v>
      </c>
      <c r="KR272" s="11">
        <f>Tabela2[[#This Row],[8686,881807]]-KP271</f>
        <v>427.96184589231416</v>
      </c>
      <c r="KS272" s="11">
        <f>(Tabela2[[#This Row],[hora bus]]-H271)*86400</f>
        <v>54.000000050291419</v>
      </c>
      <c r="KT272" s="11">
        <f>Tabela2[[#This Row],[desloc]]/Tabela2[[#This Row],[seconds]]</f>
        <v>7.9252193609952526</v>
      </c>
      <c r="KU272" s="11">
        <f>Tabela2[[#This Row],[spd m/s]]*3.6</f>
        <v>28.530789699582911</v>
      </c>
      <c r="KV272" s="23"/>
      <c r="KW272" s="22">
        <f t="shared" si="72"/>
        <v>0</v>
      </c>
      <c r="KX272" s="23">
        <f t="shared" si="73"/>
        <v>0</v>
      </c>
      <c r="KY272" s="23">
        <f t="shared" si="74"/>
        <v>0</v>
      </c>
      <c r="KZ272" s="23">
        <f t="shared" si="75"/>
        <v>0</v>
      </c>
      <c r="LA272" s="23">
        <f t="shared" si="76"/>
        <v>0</v>
      </c>
      <c r="LB272" s="23">
        <f t="shared" si="77"/>
        <v>0</v>
      </c>
      <c r="LC272" s="23">
        <f t="shared" si="78"/>
        <v>0</v>
      </c>
      <c r="LD272" s="23">
        <f t="shared" si="79"/>
        <v>0</v>
      </c>
      <c r="LE272" s="23">
        <f t="shared" si="80"/>
        <v>3601.4306429388816</v>
      </c>
      <c r="LF272" s="22">
        <f t="shared" si="89"/>
        <v>0</v>
      </c>
      <c r="LG272" s="23">
        <f t="shared" si="81"/>
        <v>0</v>
      </c>
      <c r="LH272" s="23">
        <f t="shared" si="82"/>
        <v>0</v>
      </c>
      <c r="LI272" s="23">
        <f t="shared" si="83"/>
        <v>3601.4306429388816</v>
      </c>
      <c r="LJ272" s="23">
        <f t="shared" si="84"/>
        <v>8544.8116110658502</v>
      </c>
      <c r="LK272" s="23">
        <f t="shared" si="85"/>
        <v>0</v>
      </c>
      <c r="LL272" s="23">
        <f t="shared" si="86"/>
        <v>18</v>
      </c>
      <c r="LM272" s="23">
        <f t="shared" si="87"/>
        <v>0</v>
      </c>
      <c r="LN272" s="23">
        <f t="shared" si="88"/>
        <v>0</v>
      </c>
    </row>
    <row r="273" spans="1:326" x14ac:dyDescent="0.25">
      <c r="A273" s="22">
        <v>89</v>
      </c>
      <c r="B273" s="22">
        <v>2</v>
      </c>
      <c r="C273" s="23" t="s">
        <v>1390</v>
      </c>
      <c r="D273" s="22">
        <v>332</v>
      </c>
      <c r="E273" s="24">
        <v>0.90694444444444444</v>
      </c>
      <c r="F273" s="23" t="s">
        <v>812</v>
      </c>
      <c r="G273" s="23" t="b">
        <v>1</v>
      </c>
      <c r="H273" s="25">
        <v>43538.907083333332</v>
      </c>
      <c r="I273" s="26" t="s">
        <v>428</v>
      </c>
      <c r="J273" s="23" t="s">
        <v>429</v>
      </c>
      <c r="K273" s="11">
        <f>IF(AND(Tabela2[[#This Row],[hora bus]]=H272,Tabela2[[#This Row],[lat bus]]=I272,Tabela2[[#This Row],[lon bus]]=J272),1,0)</f>
        <v>0</v>
      </c>
      <c r="L273" s="23"/>
      <c r="M273" s="11">
        <v>198</v>
      </c>
      <c r="N273" s="11">
        <v>6465.0769334912602</v>
      </c>
      <c r="O273" s="11">
        <v>6458.6135181191767</v>
      </c>
      <c r="P273" s="11">
        <v>6449.4969652314185</v>
      </c>
      <c r="Q273" s="11">
        <v>6391.7228529618569</v>
      </c>
      <c r="R273" s="11">
        <v>6305.8547102248831</v>
      </c>
      <c r="S273" s="11">
        <v>6285.5602296081343</v>
      </c>
      <c r="T273" s="11">
        <v>6265.8501834374847</v>
      </c>
      <c r="U273" s="11">
        <v>6254.0920861164468</v>
      </c>
      <c r="V273" s="11">
        <v>6237.9126888817855</v>
      </c>
      <c r="W273" s="11">
        <v>6226.3459196706972</v>
      </c>
      <c r="X273" s="11">
        <v>6216.1393333785018</v>
      </c>
      <c r="Y273" s="11">
        <v>6193.3574097861756</v>
      </c>
      <c r="Z273" s="11">
        <v>6179.4550935961934</v>
      </c>
      <c r="AA273" s="11">
        <v>6158.1263936575806</v>
      </c>
      <c r="AB273" s="11">
        <v>6148.4383694945491</v>
      </c>
      <c r="AC273" s="11">
        <v>6132.6612409007894</v>
      </c>
      <c r="AD273" s="11">
        <v>6107.865667846876</v>
      </c>
      <c r="AE273" s="11">
        <v>6097.6358776054267</v>
      </c>
      <c r="AF273" s="11">
        <v>6028.199777776862</v>
      </c>
      <c r="AG273" s="11">
        <v>5995.0920408691363</v>
      </c>
      <c r="AH273" s="11">
        <v>5965.8342882827446</v>
      </c>
      <c r="AI273" s="11">
        <v>5941.8862931227222</v>
      </c>
      <c r="AJ273" s="11">
        <v>5920.4735685856094</v>
      </c>
      <c r="AK273" s="11">
        <v>5905.0966298183566</v>
      </c>
      <c r="AL273" s="11">
        <v>5878.6545534335974</v>
      </c>
      <c r="AM273" s="11">
        <v>5867.494566770958</v>
      </c>
      <c r="AN273" s="11">
        <v>5854.3225193248491</v>
      </c>
      <c r="AO273" s="11">
        <v>5844.9729089747161</v>
      </c>
      <c r="AP273" s="11">
        <v>5842.5626373971045</v>
      </c>
      <c r="AQ273" s="11">
        <v>5848.1463022076996</v>
      </c>
      <c r="AR273" s="11">
        <v>5847.6620717873102</v>
      </c>
      <c r="AS273" s="11">
        <v>5842.7492490318873</v>
      </c>
      <c r="AT273" s="11">
        <v>5850.0577673808939</v>
      </c>
      <c r="AU273" s="11">
        <v>5855.2025123154326</v>
      </c>
      <c r="AV273" s="11">
        <v>5848.0158633011715</v>
      </c>
      <c r="AW273" s="11">
        <v>5845.7710725372144</v>
      </c>
      <c r="AX273" s="11">
        <v>5845.7716539177463</v>
      </c>
      <c r="AY273" s="11">
        <v>5836.950053714535</v>
      </c>
      <c r="AZ273" s="11">
        <v>5819.6665899058235</v>
      </c>
      <c r="BA273" s="11">
        <v>5794.2486479875706</v>
      </c>
      <c r="BB273" s="11">
        <v>5747.8592093808256</v>
      </c>
      <c r="BC273" s="11">
        <v>5675.281031505102</v>
      </c>
      <c r="BD273" s="11">
        <v>5608.2023986093145</v>
      </c>
      <c r="BE273" s="11">
        <v>5587.6985850746869</v>
      </c>
      <c r="BF273" s="11">
        <v>5565.6377404269524</v>
      </c>
      <c r="BG273" s="11">
        <v>5529.6629805405455</v>
      </c>
      <c r="BH273" s="11">
        <v>5516.0376507509072</v>
      </c>
      <c r="BI273" s="11">
        <v>5499.4359105597132</v>
      </c>
      <c r="BJ273" s="11">
        <v>5473.599848757618</v>
      </c>
      <c r="BK273" s="11">
        <v>5399.1040777775097</v>
      </c>
      <c r="BL273" s="11">
        <v>5160.7933142841775</v>
      </c>
      <c r="BM273" s="11">
        <v>5020.2384083893558</v>
      </c>
      <c r="BN273" s="11">
        <v>4989.7093975547969</v>
      </c>
      <c r="BO273" s="11">
        <v>4878.0336536209552</v>
      </c>
      <c r="BP273" s="11">
        <v>4868.5851717391979</v>
      </c>
      <c r="BQ273" s="11">
        <v>4778.1844228893269</v>
      </c>
      <c r="BR273" s="11">
        <v>4691.6518499122376</v>
      </c>
      <c r="BS273" s="11">
        <v>4659.6293418116593</v>
      </c>
      <c r="BT273" s="11">
        <v>4609.393878347767</v>
      </c>
      <c r="BU273" s="11">
        <v>4546.681720786547</v>
      </c>
      <c r="BV273" s="11">
        <v>4539.142245999974</v>
      </c>
      <c r="BW273" s="11">
        <v>4390.0844554029945</v>
      </c>
      <c r="BX273" s="11">
        <v>4304.8051270130327</v>
      </c>
      <c r="BY273" s="11">
        <v>4186.4584488915152</v>
      </c>
      <c r="BZ273" s="11">
        <v>4171.6863910500015</v>
      </c>
      <c r="CA273" s="11">
        <v>4133.326110001607</v>
      </c>
      <c r="CB273" s="11">
        <v>4071.7172055255201</v>
      </c>
      <c r="CC273" s="11">
        <v>3951.9602350778869</v>
      </c>
      <c r="CD273" s="11">
        <v>3858.4237186552627</v>
      </c>
      <c r="CE273" s="11">
        <v>3765.261531060431</v>
      </c>
      <c r="CF273" s="11">
        <v>3681.1980038425609</v>
      </c>
      <c r="CG273" s="11">
        <v>3486.4054080531573</v>
      </c>
      <c r="CH273" s="11">
        <v>3408.6925853223697</v>
      </c>
      <c r="CI273" s="11">
        <v>3216.7910714666937</v>
      </c>
      <c r="CJ273" s="11">
        <v>3141.7636258248485</v>
      </c>
      <c r="CK273" s="11">
        <v>3051.5218448943283</v>
      </c>
      <c r="CL273" s="11">
        <v>3023.5223567509452</v>
      </c>
      <c r="CM273" s="11">
        <v>2975.0355960055022</v>
      </c>
      <c r="CN273" s="11">
        <v>2916.0343210068627</v>
      </c>
      <c r="CO273" s="11">
        <v>2834.2509021734736</v>
      </c>
      <c r="CP273" s="11">
        <v>2781.378049250005</v>
      </c>
      <c r="CQ273" s="11">
        <v>2584.8384831613839</v>
      </c>
      <c r="CR273" s="11">
        <v>2406.6051349758759</v>
      </c>
      <c r="CS273" s="11">
        <v>2332.3821415255907</v>
      </c>
      <c r="CT273" s="11">
        <v>2304.1525708877207</v>
      </c>
      <c r="CU273" s="11">
        <v>2262.6907866211541</v>
      </c>
      <c r="CV273" s="11">
        <v>2164.2846369160261</v>
      </c>
      <c r="CW273" s="11">
        <v>2036.5044491665174</v>
      </c>
      <c r="CX273" s="11">
        <v>1975.1881022021655</v>
      </c>
      <c r="CY273" s="11">
        <v>1917.9602129302059</v>
      </c>
      <c r="CZ273" s="11">
        <v>1866.7213014128965</v>
      </c>
      <c r="DA273" s="11">
        <v>1814.993051766997</v>
      </c>
      <c r="DB273" s="11">
        <v>1760.2837432666111</v>
      </c>
      <c r="DC273" s="11">
        <v>1672.4945906648138</v>
      </c>
      <c r="DD273" s="11">
        <v>1666.1192779270523</v>
      </c>
      <c r="DE273" s="11">
        <v>1636.9714822102869</v>
      </c>
      <c r="DF273" s="11">
        <v>1625.0275561414594</v>
      </c>
      <c r="DG273" s="11">
        <v>1577.595015895494</v>
      </c>
      <c r="DH273" s="11">
        <v>1545.9660119763857</v>
      </c>
      <c r="DI273" s="11">
        <v>1511.0278229961759</v>
      </c>
      <c r="DJ273" s="11">
        <v>1437.5066088135361</v>
      </c>
      <c r="DK273" s="11">
        <v>1098.0180158832536</v>
      </c>
      <c r="DL273" s="11">
        <v>1014.561374522919</v>
      </c>
      <c r="DM273" s="11">
        <v>950.53876651020028</v>
      </c>
      <c r="DN273" s="11">
        <v>874.06998799374696</v>
      </c>
      <c r="DO273" s="11">
        <v>851.28687845454306</v>
      </c>
      <c r="DP273" s="11">
        <v>784.4543012642564</v>
      </c>
      <c r="DQ273" s="11">
        <v>784.41944653776011</v>
      </c>
      <c r="DR273" s="11">
        <v>777.06234034039755</v>
      </c>
      <c r="DS273" s="11">
        <v>766.91101309961653</v>
      </c>
      <c r="DT273" s="11">
        <v>750.27996353327978</v>
      </c>
      <c r="DU273" s="11">
        <v>739.82059435537826</v>
      </c>
      <c r="DV273" s="11">
        <v>728.87624913201694</v>
      </c>
      <c r="DW273" s="11">
        <v>722.76785760531334</v>
      </c>
      <c r="DX273" s="11">
        <v>603.12912226561218</v>
      </c>
      <c r="DY273" s="11">
        <v>629.68204304379128</v>
      </c>
      <c r="DZ273" s="11">
        <v>608.06324622735485</v>
      </c>
      <c r="EA273" s="11">
        <v>488.37702899705312</v>
      </c>
      <c r="EB273" s="11">
        <v>460.24976347427946</v>
      </c>
      <c r="EC273" s="11">
        <v>277.82880880281812</v>
      </c>
      <c r="ED273" s="11">
        <v>206.35692111315768</v>
      </c>
      <c r="EE273" s="11">
        <v>1.1267786703683669E-10</v>
      </c>
      <c r="EF273" s="11">
        <v>30.043250244894693</v>
      </c>
      <c r="EG273" s="11">
        <v>215.91610557291307</v>
      </c>
      <c r="EH273" s="11">
        <v>373.47486790014386</v>
      </c>
      <c r="EI273" s="11">
        <v>493.84602269705255</v>
      </c>
      <c r="EJ273" s="11">
        <v>556.21838297778038</v>
      </c>
      <c r="EK273" s="11">
        <v>608.98716018836569</v>
      </c>
      <c r="EL273" s="11">
        <v>692.13453295506667</v>
      </c>
      <c r="EM273" s="11">
        <v>703.91714389508377</v>
      </c>
      <c r="EN273" s="11">
        <v>788.87671002540435</v>
      </c>
      <c r="EO273" s="11">
        <v>876.30746041022235</v>
      </c>
      <c r="EP273" s="11">
        <v>913.1626984250338</v>
      </c>
      <c r="EQ273" s="11">
        <v>1043.6150490434836</v>
      </c>
      <c r="ER273" s="11">
        <v>1111.238024440594</v>
      </c>
      <c r="ES273" s="11">
        <v>1243.1507876481533</v>
      </c>
      <c r="ET273" s="11">
        <v>1304.9927963021453</v>
      </c>
      <c r="EU273" s="11">
        <v>1378.6585480527419</v>
      </c>
      <c r="EV273" s="11">
        <v>1439.68439531168</v>
      </c>
      <c r="EW273" s="11">
        <v>1506.0555338876466</v>
      </c>
      <c r="EX273" s="11">
        <v>1750.9608003410819</v>
      </c>
      <c r="EY273" s="11">
        <v>1831.3819294471205</v>
      </c>
      <c r="EZ273" s="11">
        <v>2000.9458046895152</v>
      </c>
      <c r="FA273" s="11">
        <v>2166.9693305252736</v>
      </c>
      <c r="FB273" s="11">
        <v>2250.1767332204363</v>
      </c>
      <c r="FC273" s="11">
        <v>2291.9057576375326</v>
      </c>
      <c r="FD273" s="11">
        <v>2347.0318852889882</v>
      </c>
      <c r="FE273" s="11">
        <v>2471.90505845897</v>
      </c>
      <c r="FF273" s="11">
        <v>2645.2469743147062</v>
      </c>
      <c r="FG273" s="11">
        <v>2670.1529375022965</v>
      </c>
      <c r="FH273" s="11">
        <v>2714.713084109082</v>
      </c>
      <c r="FI273" s="11">
        <v>2796.3407194880788</v>
      </c>
      <c r="FJ273" s="11">
        <v>2840.6706232724182</v>
      </c>
      <c r="FK273" s="11">
        <v>2857.7623785849923</v>
      </c>
      <c r="FL273" s="11">
        <v>2872.4717661025652</v>
      </c>
      <c r="FM273" s="11">
        <v>2876.6946879921948</v>
      </c>
      <c r="FN273" s="11">
        <v>2907.8132574427241</v>
      </c>
      <c r="FO273" s="11">
        <v>2927.931724603764</v>
      </c>
      <c r="FP273" s="11">
        <v>2951.3424450468988</v>
      </c>
      <c r="FQ273" s="11">
        <v>2976.3289393789951</v>
      </c>
      <c r="FR273" s="11">
        <v>2986.6281488148161</v>
      </c>
      <c r="FS273" s="11">
        <v>3030.0477478849816</v>
      </c>
      <c r="FT273" s="11">
        <v>3101.463547420763</v>
      </c>
      <c r="FU273" s="11">
        <v>3205.1944214156829</v>
      </c>
      <c r="FV273" s="11">
        <v>3345.8144592507233</v>
      </c>
      <c r="FW273" s="11">
        <v>3391.5341310379949</v>
      </c>
      <c r="FX273" s="11">
        <v>3410.9981790697038</v>
      </c>
      <c r="FY273" s="11">
        <v>3432.7094854786133</v>
      </c>
      <c r="FZ273" s="11">
        <v>3451.497977897764</v>
      </c>
      <c r="GA273" s="11">
        <v>3480.0753433337886</v>
      </c>
      <c r="GB273" s="11">
        <v>3502.3830481062719</v>
      </c>
      <c r="GC273" s="11">
        <v>3533.7949449750122</v>
      </c>
      <c r="GD273" s="11">
        <v>3567.7421541214853</v>
      </c>
      <c r="GE273" s="11">
        <v>3592.4320508800392</v>
      </c>
      <c r="GF273" s="11">
        <v>3612.9968766333177</v>
      </c>
      <c r="GG273" s="11">
        <v>3626.1115777043915</v>
      </c>
      <c r="GH273" s="11">
        <v>3639.3717251526227</v>
      </c>
      <c r="GI273" s="11">
        <v>3643.1057349259827</v>
      </c>
      <c r="GJ273" s="11">
        <v>3653.2367801334822</v>
      </c>
      <c r="GK273" s="11">
        <v>3658.9819067125954</v>
      </c>
      <c r="GL273" s="11">
        <v>3674.2674950387623</v>
      </c>
      <c r="GM273" s="11">
        <v>3660.0364181978844</v>
      </c>
      <c r="GN273" s="11">
        <v>3670.4617625692226</v>
      </c>
      <c r="GO273" s="11">
        <v>3679.4216106073618</v>
      </c>
      <c r="GP273" s="11">
        <v>3692.2156171828651</v>
      </c>
      <c r="GQ273" s="11">
        <v>3754.2986348147592</v>
      </c>
      <c r="GR273" s="11">
        <v>3878.4281432699072</v>
      </c>
      <c r="GS273" s="11">
        <v>4031.6874463138452</v>
      </c>
      <c r="GT273" s="11">
        <v>4097.239460218505</v>
      </c>
      <c r="GU273" s="11">
        <v>4117.0069827679108</v>
      </c>
      <c r="GV273" s="11">
        <v>4142.425771124259</v>
      </c>
      <c r="GW273" s="11">
        <v>4168.9955448002529</v>
      </c>
      <c r="GX273" s="11">
        <v>4196.0204962727548</v>
      </c>
      <c r="GY273" s="11">
        <v>4209.7887520106751</v>
      </c>
      <c r="GZ273" s="11">
        <v>4347.9666743162743</v>
      </c>
      <c r="HA273" s="11">
        <v>4367.666789100108</v>
      </c>
      <c r="HB273" s="11">
        <v>4382.7333126180029</v>
      </c>
      <c r="HC273" s="11">
        <v>4398.870817737492</v>
      </c>
      <c r="HD273" s="11">
        <v>4410.7765001712633</v>
      </c>
      <c r="HE273" s="11">
        <v>4418.16852517607</v>
      </c>
      <c r="HF273" s="11">
        <v>4413.4379275810143</v>
      </c>
      <c r="HG273" s="11">
        <v>4466.7459050365023</v>
      </c>
      <c r="HH273" s="11">
        <v>4479.3925046379973</v>
      </c>
      <c r="HI273" s="11">
        <v>4511.4818477251983</v>
      </c>
      <c r="HJ273" s="11">
        <v>4523.3294756930336</v>
      </c>
      <c r="HK273" s="11">
        <v>4516.8650613756945</v>
      </c>
      <c r="HL273" s="11">
        <v>4512.4598427007686</v>
      </c>
      <c r="HM273" s="11">
        <v>4471.1992059919257</v>
      </c>
      <c r="HN273" s="11">
        <v>4418.8227047825485</v>
      </c>
      <c r="HO273" s="11">
        <v>4384.4272254389925</v>
      </c>
      <c r="HP273" s="11">
        <v>4406.5770840217383</v>
      </c>
      <c r="HQ273" s="11">
        <v>4399.2644002595598</v>
      </c>
      <c r="HR273" s="11">
        <v>4316.2519640962146</v>
      </c>
      <c r="HS273" s="11">
        <v>4336.1990996034001</v>
      </c>
      <c r="HT273" s="11">
        <v>4346.835008765609</v>
      </c>
      <c r="HU273" s="11">
        <v>4314.2946223859371</v>
      </c>
      <c r="HV273" s="11">
        <v>4324.0147929717132</v>
      </c>
      <c r="HW273" s="11">
        <v>4335.3637911006308</v>
      </c>
      <c r="HX273" s="11">
        <v>4350.9898211869213</v>
      </c>
      <c r="HY273" s="11">
        <v>4369.7774110798618</v>
      </c>
      <c r="HZ273" s="11">
        <v>4395.4742445375368</v>
      </c>
      <c r="IA273" s="11">
        <v>4526.7785542631345</v>
      </c>
      <c r="IB273" s="11">
        <v>4662.9886116508815</v>
      </c>
      <c r="IC273" s="11">
        <v>4711.3224176702033</v>
      </c>
      <c r="ID273" s="11">
        <v>4759.8317752549119</v>
      </c>
      <c r="IE273" s="11">
        <v>4803.7532297206153</v>
      </c>
      <c r="IF273" s="11">
        <v>4850.2293349912161</v>
      </c>
      <c r="IG273" s="11">
        <v>4973.8770066530778</v>
      </c>
      <c r="IH273" s="11">
        <v>5007.3090192066684</v>
      </c>
      <c r="II273" s="11">
        <v>5050.6307197689957</v>
      </c>
      <c r="IJ273" s="11">
        <v>5088.3036393006114</v>
      </c>
      <c r="IK273" s="11">
        <v>5139.4412922863494</v>
      </c>
      <c r="IL273" s="11">
        <v>5177.7413463493003</v>
      </c>
      <c r="IM273" s="11">
        <v>5219.9691409759616</v>
      </c>
      <c r="IN273" s="11">
        <v>5282.8951047975233</v>
      </c>
      <c r="IO273" s="11">
        <v>5420.2937781067349</v>
      </c>
      <c r="IP273" s="11">
        <v>5452.9223934481706</v>
      </c>
      <c r="IQ273" s="11">
        <v>5454.280565961606</v>
      </c>
      <c r="IR273" s="11">
        <v>5509.1351734134369</v>
      </c>
      <c r="IS273" s="11">
        <v>5577.327011598125</v>
      </c>
      <c r="IT273" s="11">
        <v>5617.1732830545689</v>
      </c>
      <c r="IU273" s="11">
        <v>5640.3426178112886</v>
      </c>
      <c r="IV273" s="11">
        <v>5657.9188592228802</v>
      </c>
      <c r="IW273" s="11">
        <v>5664.0059421054866</v>
      </c>
      <c r="IX273" s="11">
        <v>5674.665116301383</v>
      </c>
      <c r="IY273" s="11">
        <v>5695.884568043879</v>
      </c>
      <c r="IZ273" s="11">
        <v>5736.8798283011611</v>
      </c>
      <c r="JA273" s="11">
        <v>5787.1651064058215</v>
      </c>
      <c r="JB273" s="11">
        <v>5879.1015204669648</v>
      </c>
      <c r="JC273" s="11">
        <v>5986.510527302732</v>
      </c>
      <c r="JD273" s="11">
        <v>6064.63855360044</v>
      </c>
      <c r="JE273" s="11">
        <v>6082.0158375576975</v>
      </c>
      <c r="JF273" s="11">
        <v>6094.1474132003041</v>
      </c>
      <c r="JG273" s="11">
        <v>6080.5490233890068</v>
      </c>
      <c r="JH273" s="11">
        <v>6163.2035912141546</v>
      </c>
      <c r="JI273" s="11">
        <v>6226.829749835927</v>
      </c>
      <c r="JJ273" s="11">
        <v>6238.6791643875158</v>
      </c>
      <c r="JK273" s="11">
        <v>6216.8018312499034</v>
      </c>
      <c r="JL273" s="11">
        <v>6272.6007247017169</v>
      </c>
      <c r="JM273" s="11">
        <v>6272.4922022415558</v>
      </c>
      <c r="JN273" s="11">
        <v>6249.0551492007953</v>
      </c>
      <c r="JO273" s="11">
        <v>6405.3346766295663</v>
      </c>
      <c r="JP273" s="11">
        <v>6524.3398237274805</v>
      </c>
      <c r="JQ273" s="11">
        <v>6552.4738687724266</v>
      </c>
      <c r="JR273" s="11">
        <v>6596.069467834619</v>
      </c>
      <c r="JS273" s="11">
        <v>6598.9161180679266</v>
      </c>
      <c r="JT273" s="11">
        <v>6692.8576262172028</v>
      </c>
      <c r="JU273" s="11">
        <v>6741.4483057205825</v>
      </c>
      <c r="JV273" s="11">
        <v>6718.084649498086</v>
      </c>
      <c r="JW273" s="11">
        <v>6658.5174957207382</v>
      </c>
      <c r="JX273" s="11">
        <v>6651.4601596504326</v>
      </c>
      <c r="JY273" s="11">
        <v>6642.0544861692979</v>
      </c>
      <c r="JZ273" s="11">
        <v>6627.4122780309262</v>
      </c>
      <c r="KA273" s="11">
        <v>6616.3416032956129</v>
      </c>
      <c r="KB273" s="11">
        <v>6608.6058769165311</v>
      </c>
      <c r="KC273" s="11">
        <v>6591.7572986927862</v>
      </c>
      <c r="KD273" s="11">
        <v>6575.8445456262307</v>
      </c>
      <c r="KE273" s="11">
        <v>6575.6766246435882</v>
      </c>
      <c r="KF273" s="11">
        <v>6586.4585738211426</v>
      </c>
      <c r="KG273" s="11">
        <v>6590.5598589219117</v>
      </c>
      <c r="KH273" s="11">
        <v>6607.3929043943817</v>
      </c>
      <c r="KI273" s="11">
        <v>6609.3185170254292</v>
      </c>
      <c r="KJ273" s="11">
        <v>6631.3815591802395</v>
      </c>
      <c r="KK273" s="11">
        <v>6634.6753950966458</v>
      </c>
      <c r="KL273" s="23"/>
      <c r="KM273" s="11">
        <f>SMALL(Tabela2[[#This Row],[1]:[285]],1)</f>
        <v>1.1267786703683669E-10</v>
      </c>
      <c r="KN273" s="11">
        <f>MATCH(Tabela2[[#This Row],[1° menor]],Tabela2[[#This Row],[1]:[285]],0)</f>
        <v>122</v>
      </c>
      <c r="KO27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0.87499986274784591</v>
      </c>
      <c r="KP273" s="11">
        <f>VLOOKUP(Tabela2[[#This Row],[Shape]],shape!A:D,4,0)+VLOOKUP(Tabela2[[#This Row],[Shape]]+1,shape!A:E,5,0)*Tabela2[[#This Row],[% avanc]]</f>
        <v>3908.9646921830581</v>
      </c>
      <c r="KQ273" s="15">
        <f>Tabela2[[#This Row],[8686,881807]]/Tabela2[[#Headers],[8686,881807]]</f>
        <v>0.44998479074886971</v>
      </c>
      <c r="KR273" s="11">
        <f>Tabela2[[#This Row],[8686,881807]]-KP272</f>
        <v>307.53404924417646</v>
      </c>
      <c r="KS273" s="11">
        <f>(Tabela2[[#This Row],[hora bus]]-H272)*86400</f>
        <v>35.999999614432454</v>
      </c>
      <c r="KT273" s="11">
        <f>Tabela2[[#This Row],[desloc]]/Tabela2[[#This Row],[seconds]]</f>
        <v>8.542612570498072</v>
      </c>
      <c r="KU273" s="11">
        <f>Tabela2[[#This Row],[spd m/s]]*3.6</f>
        <v>30.753405253793058</v>
      </c>
      <c r="KV273" s="23"/>
      <c r="KW273" s="22">
        <f t="shared" si="72"/>
        <v>0</v>
      </c>
      <c r="KX273" s="23">
        <f t="shared" si="73"/>
        <v>0</v>
      </c>
      <c r="KY273" s="23">
        <f t="shared" si="74"/>
        <v>0</v>
      </c>
      <c r="KZ273" s="23">
        <f t="shared" si="75"/>
        <v>0</v>
      </c>
      <c r="LA273" s="23">
        <f t="shared" si="76"/>
        <v>0</v>
      </c>
      <c r="LB273" s="23">
        <f t="shared" si="77"/>
        <v>0</v>
      </c>
      <c r="LC273" s="23">
        <f t="shared" si="78"/>
        <v>0</v>
      </c>
      <c r="LD273" s="23">
        <f t="shared" si="79"/>
        <v>0</v>
      </c>
      <c r="LE273" s="23">
        <f t="shared" si="80"/>
        <v>3908.9646921830581</v>
      </c>
      <c r="LF273" s="22">
        <f t="shared" si="89"/>
        <v>0</v>
      </c>
      <c r="LG273" s="23">
        <f t="shared" si="81"/>
        <v>0</v>
      </c>
      <c r="LH273" s="23">
        <f t="shared" si="82"/>
        <v>0</v>
      </c>
      <c r="LI273" s="23">
        <f t="shared" si="83"/>
        <v>3908.9646921830581</v>
      </c>
      <c r="LJ273" s="23">
        <f t="shared" si="84"/>
        <v>8544.8116110658502</v>
      </c>
      <c r="LK273" s="23">
        <f t="shared" si="85"/>
        <v>0</v>
      </c>
      <c r="LL273" s="23">
        <f t="shared" si="86"/>
        <v>17</v>
      </c>
      <c r="LM273" s="23">
        <f t="shared" si="87"/>
        <v>0</v>
      </c>
      <c r="LN273" s="23">
        <f t="shared" si="88"/>
        <v>0</v>
      </c>
    </row>
    <row r="274" spans="1:326" x14ac:dyDescent="0.25">
      <c r="A274" s="22">
        <v>91</v>
      </c>
      <c r="B274" s="22">
        <v>2</v>
      </c>
      <c r="C274" s="23" t="s">
        <v>1392</v>
      </c>
      <c r="D274" s="22">
        <v>332</v>
      </c>
      <c r="E274" s="24">
        <v>0.90763888888888888</v>
      </c>
      <c r="F274" s="23" t="s">
        <v>812</v>
      </c>
      <c r="G274" s="23" t="b">
        <v>1</v>
      </c>
      <c r="H274" s="25">
        <v>43538.907604166663</v>
      </c>
      <c r="I274" s="26" t="s">
        <v>340</v>
      </c>
      <c r="J274" s="23" t="s">
        <v>341</v>
      </c>
      <c r="K274" s="11">
        <f>IF(AND(Tabela2[[#This Row],[hora bus]]=H273,Tabela2[[#This Row],[lat bus]]=I273,Tabela2[[#This Row],[lon bus]]=J273),1,0)</f>
        <v>0</v>
      </c>
      <c r="L274" s="23"/>
      <c r="M274" s="11">
        <v>200</v>
      </c>
      <c r="N274" s="11">
        <v>7044.9169655164305</v>
      </c>
      <c r="O274" s="11">
        <v>7038.1952342332606</v>
      </c>
      <c r="P274" s="11">
        <v>7028.7925788902949</v>
      </c>
      <c r="Q274" s="11">
        <v>6970.5728784655876</v>
      </c>
      <c r="R274" s="11">
        <v>6884.8183020935148</v>
      </c>
      <c r="S274" s="11">
        <v>6864.9508208080852</v>
      </c>
      <c r="T274" s="11">
        <v>6845.1973276359013</v>
      </c>
      <c r="U274" s="11">
        <v>6833.2739151657515</v>
      </c>
      <c r="V274" s="11">
        <v>6816.8001983997374</v>
      </c>
      <c r="W274" s="11">
        <v>6804.8276588695253</v>
      </c>
      <c r="X274" s="11">
        <v>6794.2139711419877</v>
      </c>
      <c r="Y274" s="11">
        <v>6770.7803329646404</v>
      </c>
      <c r="Z274" s="11">
        <v>6756.098649330027</v>
      </c>
      <c r="AA274" s="11">
        <v>6734.1337830771163</v>
      </c>
      <c r="AB274" s="11">
        <v>6724.0357884600025</v>
      </c>
      <c r="AC274" s="11">
        <v>6708.0188634927954</v>
      </c>
      <c r="AD274" s="11">
        <v>6683.1520976112124</v>
      </c>
      <c r="AE274" s="11">
        <v>6672.9999009431513</v>
      </c>
      <c r="AF274" s="11">
        <v>6604.4669675296473</v>
      </c>
      <c r="AG274" s="11">
        <v>6572.7397583563297</v>
      </c>
      <c r="AH274" s="11">
        <v>6544.1974748283183</v>
      </c>
      <c r="AI274" s="11">
        <v>6520.6484674289386</v>
      </c>
      <c r="AJ274" s="11">
        <v>6499.5479686481676</v>
      </c>
      <c r="AK274" s="11">
        <v>6484.4187067518169</v>
      </c>
      <c r="AL274" s="11">
        <v>6458.2580208769914</v>
      </c>
      <c r="AM274" s="11">
        <v>6447.3893284641645</v>
      </c>
      <c r="AN274" s="11">
        <v>6434.6506914008769</v>
      </c>
      <c r="AO274" s="11">
        <v>6426.1084359394199</v>
      </c>
      <c r="AP274" s="11">
        <v>6424.7096935013933</v>
      </c>
      <c r="AQ274" s="11">
        <v>6431.0510614788336</v>
      </c>
      <c r="AR274" s="11">
        <v>6431.0825189177158</v>
      </c>
      <c r="AS274" s="11">
        <v>6427.0260542049909</v>
      </c>
      <c r="AT274" s="11">
        <v>6435.2619527678999</v>
      </c>
      <c r="AU274" s="11">
        <v>6440.9331560685941</v>
      </c>
      <c r="AV274" s="11">
        <v>6434.5420978511729</v>
      </c>
      <c r="AW274" s="11">
        <v>6433.699981705242</v>
      </c>
      <c r="AX274" s="11">
        <v>6435.1436740974495</v>
      </c>
      <c r="AY274" s="11">
        <v>6427.476843725256</v>
      </c>
      <c r="AZ274" s="11">
        <v>6411.1905926386562</v>
      </c>
      <c r="BA274" s="11">
        <v>6386.7500766943094</v>
      </c>
      <c r="BB274" s="11">
        <v>6341.4096324579923</v>
      </c>
      <c r="BC274" s="11">
        <v>6269.3329892952597</v>
      </c>
      <c r="BD274" s="11">
        <v>6202.4894030537989</v>
      </c>
      <c r="BE274" s="11">
        <v>6182.5762071828749</v>
      </c>
      <c r="BF274" s="11">
        <v>6161.2483392629656</v>
      </c>
      <c r="BG274" s="11">
        <v>6126.470638057096</v>
      </c>
      <c r="BH274" s="11">
        <v>6114.0394477635846</v>
      </c>
      <c r="BI274" s="11">
        <v>6098.2332008551148</v>
      </c>
      <c r="BJ274" s="11">
        <v>6073.2253597696545</v>
      </c>
      <c r="BK274" s="11">
        <v>6000.1886294214228</v>
      </c>
      <c r="BL274" s="11">
        <v>5766.194365231544</v>
      </c>
      <c r="BM274" s="11">
        <v>5631.3140536996907</v>
      </c>
      <c r="BN274" s="11">
        <v>5603.8239330683882</v>
      </c>
      <c r="BO274" s="11">
        <v>5494.4679737740189</v>
      </c>
      <c r="BP274" s="11">
        <v>5486.9404607637816</v>
      </c>
      <c r="BQ274" s="11">
        <v>5398.0031024869668</v>
      </c>
      <c r="BR274" s="11">
        <v>5313.7298836508417</v>
      </c>
      <c r="BS274" s="11">
        <v>5283.1244155122422</v>
      </c>
      <c r="BT274" s="11">
        <v>5233.4534036959603</v>
      </c>
      <c r="BU274" s="11">
        <v>5173.1109308583764</v>
      </c>
      <c r="BV274" s="11">
        <v>5169.6090548523216</v>
      </c>
      <c r="BW274" s="11">
        <v>5020.3801730123623</v>
      </c>
      <c r="BX274" s="11">
        <v>4931.6423599772925</v>
      </c>
      <c r="BY274" s="11">
        <v>4809.9722954913759</v>
      </c>
      <c r="BZ274" s="11">
        <v>4792.6574987946569</v>
      </c>
      <c r="CA274" s="11">
        <v>4753.4935283895657</v>
      </c>
      <c r="CB274" s="11">
        <v>4691.4200163258638</v>
      </c>
      <c r="CC274" s="11">
        <v>4571.0671586826902</v>
      </c>
      <c r="CD274" s="11">
        <v>4476.9747375160132</v>
      </c>
      <c r="CE274" s="11">
        <v>4383.6890890592331</v>
      </c>
      <c r="CF274" s="11">
        <v>4299.8085552846042</v>
      </c>
      <c r="CG274" s="11">
        <v>4105.3290609594533</v>
      </c>
      <c r="CH274" s="11">
        <v>4027.8662682296958</v>
      </c>
      <c r="CI274" s="11">
        <v>3836.2562079850859</v>
      </c>
      <c r="CJ274" s="11">
        <v>3761.6061233501023</v>
      </c>
      <c r="CK274" s="11">
        <v>3671.4531280468145</v>
      </c>
      <c r="CL274" s="11">
        <v>3643.4572881157856</v>
      </c>
      <c r="CM274" s="11">
        <v>3595.1126198380698</v>
      </c>
      <c r="CN274" s="11">
        <v>3536.2666353625559</v>
      </c>
      <c r="CO274" s="11">
        <v>3454.531592567977</v>
      </c>
      <c r="CP274" s="11">
        <v>3401.7821379520838</v>
      </c>
      <c r="CQ274" s="11">
        <v>3205.8139539738286</v>
      </c>
      <c r="CR274" s="11">
        <v>3028.4407693367139</v>
      </c>
      <c r="CS274" s="11">
        <v>2954.662215387425</v>
      </c>
      <c r="CT274" s="11">
        <v>2926.4844826780613</v>
      </c>
      <c r="CU274" s="11">
        <v>2885.0491058493253</v>
      </c>
      <c r="CV274" s="11">
        <v>2786.8921667505538</v>
      </c>
      <c r="CW274" s="11">
        <v>2659.6244054316103</v>
      </c>
      <c r="CX274" s="11">
        <v>2598.7183913023691</v>
      </c>
      <c r="CY274" s="11">
        <v>2541.672759838149</v>
      </c>
      <c r="CZ274" s="11">
        <v>2490.1906017036076</v>
      </c>
      <c r="DA274" s="11">
        <v>2437.7489880452054</v>
      </c>
      <c r="DB274" s="11">
        <v>2381.5342182388831</v>
      </c>
      <c r="DC274" s="11">
        <v>2290.5469689145707</v>
      </c>
      <c r="DD274" s="11">
        <v>2281.7537639778379</v>
      </c>
      <c r="DE274" s="11">
        <v>2251.5541847844629</v>
      </c>
      <c r="DF274" s="11">
        <v>2238.3152813972688</v>
      </c>
      <c r="DG274" s="11">
        <v>2188.2308626303579</v>
      </c>
      <c r="DH274" s="11">
        <v>2151.5290855399248</v>
      </c>
      <c r="DI274" s="11">
        <v>2109.99027210542</v>
      </c>
      <c r="DJ274" s="11">
        <v>2036.6968244337238</v>
      </c>
      <c r="DK274" s="11">
        <v>1716.4982187866387</v>
      </c>
      <c r="DL274" s="11">
        <v>1652.7332427417803</v>
      </c>
      <c r="DM274" s="11">
        <v>1595.1118337050304</v>
      </c>
      <c r="DN274" s="11">
        <v>1522.3593572546117</v>
      </c>
      <c r="DO274" s="11">
        <v>1501.6516976926664</v>
      </c>
      <c r="DP274" s="11">
        <v>1435.8371019979634</v>
      </c>
      <c r="DQ274" s="11">
        <v>1436.300021145164</v>
      </c>
      <c r="DR274" s="11">
        <v>1428.8885285688611</v>
      </c>
      <c r="DS274" s="11">
        <v>1418.6416205193643</v>
      </c>
      <c r="DT274" s="11">
        <v>1401.9841391475702</v>
      </c>
      <c r="DU274" s="11">
        <v>1391.6054283330216</v>
      </c>
      <c r="DV274" s="11">
        <v>1380.7415270836834</v>
      </c>
      <c r="DW274" s="11">
        <v>1374.6315412374611</v>
      </c>
      <c r="DX274" s="11">
        <v>1250.0917330823358</v>
      </c>
      <c r="DY274" s="11">
        <v>1270.0181934512491</v>
      </c>
      <c r="DZ274" s="11">
        <v>1243.246942973894</v>
      </c>
      <c r="EA274" s="11">
        <v>1125.3672181752133</v>
      </c>
      <c r="EB274" s="11">
        <v>1103.1919292875739</v>
      </c>
      <c r="EC274" s="11">
        <v>925.19098165400328</v>
      </c>
      <c r="ED274" s="11">
        <v>857.73012161223437</v>
      </c>
      <c r="EE274" s="11">
        <v>621.78365943425092</v>
      </c>
      <c r="EF274" s="11">
        <v>436.12320261134045</v>
      </c>
      <c r="EG274" s="11">
        <v>278.76685047496835</v>
      </c>
      <c r="EH274" s="11">
        <v>158.19939228261762</v>
      </c>
      <c r="EI274" s="11">
        <v>94.223043895679751</v>
      </c>
      <c r="EJ274" s="11">
        <v>40.153552250911162</v>
      </c>
      <c r="EK274" s="11">
        <v>1.3891110484109959E-11</v>
      </c>
      <c r="EL274" s="11">
        <v>43.043256647795886</v>
      </c>
      <c r="EM274" s="11">
        <v>55.4624320396168</v>
      </c>
      <c r="EN274" s="11">
        <v>139.29997572435218</v>
      </c>
      <c r="EO274" s="11">
        <v>224.72062865727861</v>
      </c>
      <c r="EP274" s="11">
        <v>262.83220077102317</v>
      </c>
      <c r="EQ274" s="11">
        <v>396.48323382049955</v>
      </c>
      <c r="ER274" s="11">
        <v>468.67552564550948</v>
      </c>
      <c r="ES274" s="11">
        <v>604.65724108219331</v>
      </c>
      <c r="ET274" s="11">
        <v>668.85158575187495</v>
      </c>
      <c r="EU274" s="11">
        <v>744.86491127488011</v>
      </c>
      <c r="EV274" s="11">
        <v>808.20786437203515</v>
      </c>
      <c r="EW274" s="11">
        <v>879.04796020312131</v>
      </c>
      <c r="EX274" s="11">
        <v>1128.1838001515648</v>
      </c>
      <c r="EY274" s="11">
        <v>1211.303206428772</v>
      </c>
      <c r="EZ274" s="11">
        <v>1383.99748025503</v>
      </c>
      <c r="FA274" s="11">
        <v>1551.1811768653181</v>
      </c>
      <c r="FB274" s="11">
        <v>1634.0166433119869</v>
      </c>
      <c r="FC274" s="11">
        <v>1675.4108163132234</v>
      </c>
      <c r="FD274" s="11">
        <v>1729.8952637646635</v>
      </c>
      <c r="FE274" s="11">
        <v>1853.5339010544619</v>
      </c>
      <c r="FF274" s="11">
        <v>2026.0361853474351</v>
      </c>
      <c r="FG274" s="11">
        <v>2050.7752364323851</v>
      </c>
      <c r="FH274" s="11">
        <v>2094.6925889018521</v>
      </c>
      <c r="FI274" s="11">
        <v>2176.0599193368917</v>
      </c>
      <c r="FJ274" s="11">
        <v>2220.9936887876352</v>
      </c>
      <c r="FK274" s="11">
        <v>2238.8270211836602</v>
      </c>
      <c r="FL274" s="11">
        <v>2254.3143539706871</v>
      </c>
      <c r="FM274" s="11">
        <v>2260.3542781645615</v>
      </c>
      <c r="FN274" s="11">
        <v>2293.6920238818711</v>
      </c>
      <c r="FO274" s="11">
        <v>2315.3085716674836</v>
      </c>
      <c r="FP274" s="11">
        <v>2340.0874674023244</v>
      </c>
      <c r="FQ274" s="11">
        <v>2366.0396830914551</v>
      </c>
      <c r="FR274" s="11">
        <v>2377.6481229611027</v>
      </c>
      <c r="FS274" s="11">
        <v>2422.7380310179678</v>
      </c>
      <c r="FT274" s="11">
        <v>2494.995587869018</v>
      </c>
      <c r="FU274" s="11">
        <v>2597.9726015870128</v>
      </c>
      <c r="FV274" s="11">
        <v>2736.4014901627147</v>
      </c>
      <c r="FW274" s="11">
        <v>2779.998738998911</v>
      </c>
      <c r="FX274" s="11">
        <v>2797.8146918561474</v>
      </c>
      <c r="FY274" s="11">
        <v>2818.1611874107998</v>
      </c>
      <c r="FZ274" s="11">
        <v>2835.9070291820558</v>
      </c>
      <c r="GA274" s="11">
        <v>2863.8022412348105</v>
      </c>
      <c r="GB274" s="11">
        <v>2885.7586694263805</v>
      </c>
      <c r="GC274" s="11">
        <v>2917.0846999073519</v>
      </c>
      <c r="GD274" s="11">
        <v>2951.1416000506742</v>
      </c>
      <c r="GE274" s="11">
        <v>2975.9317511553863</v>
      </c>
      <c r="GF274" s="11">
        <v>2996.577907348581</v>
      </c>
      <c r="GG274" s="11">
        <v>3009.5048693945728</v>
      </c>
      <c r="GH274" s="11">
        <v>3022.4718104475955</v>
      </c>
      <c r="GI274" s="11">
        <v>3025.7425030950817</v>
      </c>
      <c r="GJ274" s="11">
        <v>3034.8795454969959</v>
      </c>
      <c r="GK274" s="11">
        <v>3039.1677161918637</v>
      </c>
      <c r="GL274" s="11">
        <v>3053.5286466106036</v>
      </c>
      <c r="GM274" s="11">
        <v>3038.195118847033</v>
      </c>
      <c r="GN274" s="11">
        <v>3046.9166397431704</v>
      </c>
      <c r="GO274" s="11">
        <v>3054.3801333678616</v>
      </c>
      <c r="GP274" s="11">
        <v>3064.7301127537403</v>
      </c>
      <c r="GQ274" s="11">
        <v>3123.4433596984231</v>
      </c>
      <c r="GR274" s="11">
        <v>3244.3145864780386</v>
      </c>
      <c r="GS274" s="11">
        <v>3395.4727938712408</v>
      </c>
      <c r="GT274" s="11">
        <v>3460.2831073983571</v>
      </c>
      <c r="GU274" s="11">
        <v>3479.8332431450399</v>
      </c>
      <c r="GV274" s="11">
        <v>3505.226137655869</v>
      </c>
      <c r="GW274" s="11">
        <v>3531.9077478962754</v>
      </c>
      <c r="GX274" s="11">
        <v>3559.1636768416829</v>
      </c>
      <c r="GY274" s="11">
        <v>3574.5597552554545</v>
      </c>
      <c r="GZ274" s="11">
        <v>3714.443061197906</v>
      </c>
      <c r="HA274" s="11">
        <v>3734.5007765352975</v>
      </c>
      <c r="HB274" s="11">
        <v>3749.7511141564851</v>
      </c>
      <c r="HC274" s="11">
        <v>3765.9902897764937</v>
      </c>
      <c r="HD274" s="11">
        <v>3777.981746310852</v>
      </c>
      <c r="HE274" s="11">
        <v>3785.570230767245</v>
      </c>
      <c r="HF274" s="11">
        <v>3778.877983007751</v>
      </c>
      <c r="HG274" s="11">
        <v>3828.7750200871483</v>
      </c>
      <c r="HH274" s="11">
        <v>3838.9084254078639</v>
      </c>
      <c r="HI274" s="11">
        <v>3869.2124764980622</v>
      </c>
      <c r="HJ274" s="11">
        <v>3880.1209189594979</v>
      </c>
      <c r="HK274" s="11">
        <v>3872.7350651050092</v>
      </c>
      <c r="HL274" s="11">
        <v>3867.336427455723</v>
      </c>
      <c r="HM274" s="11">
        <v>3824.8201410046004</v>
      </c>
      <c r="HN274" s="11">
        <v>3770.7316859197836</v>
      </c>
      <c r="HO274" s="11">
        <v>3734.7689499207177</v>
      </c>
      <c r="HP274" s="11">
        <v>3756.1401333461868</v>
      </c>
      <c r="HQ274" s="11">
        <v>3748.5930950428224</v>
      </c>
      <c r="HR274" s="11">
        <v>3665.0042582030501</v>
      </c>
      <c r="HS274" s="11">
        <v>3684.4154734809808</v>
      </c>
      <c r="HT274" s="11">
        <v>3694.9651907069779</v>
      </c>
      <c r="HU274" s="11">
        <v>3662.4159431182538</v>
      </c>
      <c r="HV274" s="11">
        <v>3672.1843758002437</v>
      </c>
      <c r="HW274" s="11">
        <v>3683.6401024361908</v>
      </c>
      <c r="HX274" s="11">
        <v>3699.4074462576145</v>
      </c>
      <c r="HY274" s="11">
        <v>3718.3988558716192</v>
      </c>
      <c r="HZ274" s="11">
        <v>3744.6664486692812</v>
      </c>
      <c r="IA274" s="11">
        <v>3877.0164390167556</v>
      </c>
      <c r="IB274" s="11">
        <v>4014.0598229143407</v>
      </c>
      <c r="IC274" s="11">
        <v>4062.8829363004093</v>
      </c>
      <c r="ID274" s="11">
        <v>4111.8900470912913</v>
      </c>
      <c r="IE274" s="11">
        <v>4156.3217922162166</v>
      </c>
      <c r="IF274" s="11">
        <v>4203.6869795080574</v>
      </c>
      <c r="IG274" s="11">
        <v>4328.0870762364666</v>
      </c>
      <c r="IH274" s="11">
        <v>4361.776523607663</v>
      </c>
      <c r="II274" s="11">
        <v>4405.3041754885589</v>
      </c>
      <c r="IJ274" s="11">
        <v>4443.0862743970974</v>
      </c>
      <c r="IK274" s="11">
        <v>4494.1911235610751</v>
      </c>
      <c r="IL274" s="11">
        <v>4532.3949739745531</v>
      </c>
      <c r="IM274" s="11">
        <v>4574.5067923600982</v>
      </c>
      <c r="IN274" s="11">
        <v>4637.214041598897</v>
      </c>
      <c r="IO274" s="11">
        <v>4774.4870195622052</v>
      </c>
      <c r="IP274" s="11">
        <v>4807.1281109696229</v>
      </c>
      <c r="IQ274" s="11">
        <v>4808.5468644639013</v>
      </c>
      <c r="IR274" s="11">
        <v>4863.5766636729859</v>
      </c>
      <c r="IS274" s="11">
        <v>4931.9412537164599</v>
      </c>
      <c r="IT274" s="11">
        <v>4971.865976153179</v>
      </c>
      <c r="IU274" s="11">
        <v>4995.0783884733373</v>
      </c>
      <c r="IV274" s="11">
        <v>5012.6829820074854</v>
      </c>
      <c r="IW274" s="11">
        <v>5018.7838924946045</v>
      </c>
      <c r="IX274" s="11">
        <v>5029.453501167347</v>
      </c>
      <c r="IY274" s="11">
        <v>5050.6745217292264</v>
      </c>
      <c r="IZ274" s="11">
        <v>5091.6731936819124</v>
      </c>
      <c r="JA274" s="11">
        <v>5141.9534105827433</v>
      </c>
      <c r="JB274" s="11">
        <v>5233.792259906756</v>
      </c>
      <c r="JC274" s="11">
        <v>5340.9236038799463</v>
      </c>
      <c r="JD274" s="11">
        <v>5418.7628790826184</v>
      </c>
      <c r="JE274" s="11">
        <v>5435.9483732227836</v>
      </c>
      <c r="JF274" s="11">
        <v>5447.8855709812078</v>
      </c>
      <c r="JG274" s="11">
        <v>5433.4566245236911</v>
      </c>
      <c r="JH274" s="11">
        <v>5515.9263590779774</v>
      </c>
      <c r="JI274" s="11">
        <v>5580.2191819229693</v>
      </c>
      <c r="JJ274" s="11">
        <v>5592.2159327582021</v>
      </c>
      <c r="JK274" s="11">
        <v>5570.9209702657199</v>
      </c>
      <c r="JL274" s="11">
        <v>5627.3117216070832</v>
      </c>
      <c r="JM274" s="11">
        <v>5627.3792729916586</v>
      </c>
      <c r="JN274" s="11">
        <v>5605.5650989035676</v>
      </c>
      <c r="JO274" s="11">
        <v>5764.4281581257956</v>
      </c>
      <c r="JP274" s="11">
        <v>5884.8119977361212</v>
      </c>
      <c r="JQ274" s="11">
        <v>5913.6920564804905</v>
      </c>
      <c r="JR274" s="11">
        <v>5956.9291191641933</v>
      </c>
      <c r="JS274" s="11">
        <v>5957.4486828658282</v>
      </c>
      <c r="JT274" s="11">
        <v>6049.1421092073051</v>
      </c>
      <c r="JU274" s="11">
        <v>6097.0451072976857</v>
      </c>
      <c r="JV274" s="11">
        <v>6073.8188774338487</v>
      </c>
      <c r="JW274" s="11">
        <v>6013.8787838543622</v>
      </c>
      <c r="JX274" s="11">
        <v>6006.2160108811659</v>
      </c>
      <c r="JY274" s="11">
        <v>5996.550566779254</v>
      </c>
      <c r="JZ274" s="11">
        <v>5981.6794198577281</v>
      </c>
      <c r="KA274" s="11">
        <v>5970.3828852426223</v>
      </c>
      <c r="KB274" s="11">
        <v>5962.4735552055017</v>
      </c>
      <c r="KC274" s="11">
        <v>5945.4215950075713</v>
      </c>
      <c r="KD274" s="11">
        <v>5929.4827507132213</v>
      </c>
      <c r="KE274" s="11">
        <v>5929.5045855578255</v>
      </c>
      <c r="KF274" s="11">
        <v>5940.4282480952024</v>
      </c>
      <c r="KG274" s="11">
        <v>5944.7128183866089</v>
      </c>
      <c r="KH274" s="11">
        <v>5961.7231049627162</v>
      </c>
      <c r="KI274" s="11">
        <v>5963.8600710992059</v>
      </c>
      <c r="KJ274" s="11">
        <v>5986.1155765060048</v>
      </c>
      <c r="KK274" s="11">
        <v>5989.4777944606485</v>
      </c>
      <c r="KL274" s="23"/>
      <c r="KM274" s="11">
        <f>SMALL(Tabela2[[#This Row],[1]:[285]],1)</f>
        <v>1.3891110484109959E-11</v>
      </c>
      <c r="KN274" s="11">
        <f>MATCH(Tabela2[[#This Row],[1° menor]],Tabela2[[#This Row],[1]:[285]],0)</f>
        <v>128</v>
      </c>
      <c r="KO27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0.49999985865867586</v>
      </c>
      <c r="KP274" s="11">
        <f>VLOOKUP(Tabela2[[#This Row],[Shape]],shape!A:D,4,0)+VLOOKUP(Tabela2[[#This Row],[Shape]]+1,shape!A:E,5,0)*Tabela2[[#This Row],[% avanc]]</f>
        <v>4238.3083279855537</v>
      </c>
      <c r="KQ274" s="15">
        <f>Tabela2[[#This Row],[8686,881807]]/Tabela2[[#Headers],[8686,881807]]</f>
        <v>0.48789754737658236</v>
      </c>
      <c r="KR274" s="11">
        <f>Tabela2[[#This Row],[8686,881807]]-KP273</f>
        <v>329.34363580249556</v>
      </c>
      <c r="KS274" s="11">
        <f>(Tabela2[[#This Row],[hora bus]]-H273)*86400</f>
        <v>44.999999832361937</v>
      </c>
      <c r="KT274" s="11">
        <f>Tabela2[[#This Row],[desloc]]/Tabela2[[#This Row],[seconds]]</f>
        <v>7.3187474895421376</v>
      </c>
      <c r="KU274" s="11">
        <f>Tabela2[[#This Row],[spd m/s]]*3.6</f>
        <v>26.347490962351696</v>
      </c>
      <c r="KV274" s="23"/>
      <c r="KW274" s="22">
        <f t="shared" si="72"/>
        <v>0</v>
      </c>
      <c r="KX274" s="23">
        <f t="shared" si="73"/>
        <v>0</v>
      </c>
      <c r="KY274" s="23">
        <f t="shared" si="74"/>
        <v>0</v>
      </c>
      <c r="KZ274" s="23">
        <f t="shared" si="75"/>
        <v>0</v>
      </c>
      <c r="LA274" s="23">
        <f t="shared" si="76"/>
        <v>0</v>
      </c>
      <c r="LB274" s="23">
        <f t="shared" si="77"/>
        <v>0</v>
      </c>
      <c r="LC274" s="23">
        <f t="shared" si="78"/>
        <v>0</v>
      </c>
      <c r="LD274" s="23">
        <f t="shared" si="79"/>
        <v>0</v>
      </c>
      <c r="LE274" s="23">
        <f t="shared" si="80"/>
        <v>4238.3083279855537</v>
      </c>
      <c r="LF274" s="22">
        <f t="shared" si="89"/>
        <v>0</v>
      </c>
      <c r="LG274" s="23">
        <f t="shared" si="81"/>
        <v>0</v>
      </c>
      <c r="LH274" s="23">
        <f t="shared" si="82"/>
        <v>0</v>
      </c>
      <c r="LI274" s="23">
        <f t="shared" si="83"/>
        <v>4238.3083279855537</v>
      </c>
      <c r="LJ274" s="23">
        <f t="shared" si="84"/>
        <v>8544.8116110658502</v>
      </c>
      <c r="LK274" s="23">
        <f t="shared" si="85"/>
        <v>0</v>
      </c>
      <c r="LL274" s="23">
        <f t="shared" si="86"/>
        <v>16</v>
      </c>
      <c r="LM274" s="23">
        <f t="shared" si="87"/>
        <v>0</v>
      </c>
      <c r="LN274" s="23">
        <f t="shared" si="88"/>
        <v>0</v>
      </c>
    </row>
    <row r="275" spans="1:326" x14ac:dyDescent="0.25">
      <c r="A275" s="22">
        <v>92</v>
      </c>
      <c r="B275" s="22">
        <v>2</v>
      </c>
      <c r="C275" s="23" t="s">
        <v>1393</v>
      </c>
      <c r="D275" s="22">
        <v>332</v>
      </c>
      <c r="E275" s="24">
        <v>0.90763888888888888</v>
      </c>
      <c r="F275" s="23" t="s">
        <v>812</v>
      </c>
      <c r="G275" s="23" t="b">
        <v>1</v>
      </c>
      <c r="H275" s="25">
        <v>43538.908136574071</v>
      </c>
      <c r="I275" s="26" t="s">
        <v>296</v>
      </c>
      <c r="J275" s="23" t="s">
        <v>297</v>
      </c>
      <c r="K275" s="11">
        <f>IF(AND(Tabela2[[#This Row],[hora bus]]=H274,Tabela2[[#This Row],[lat bus]]=I274,Tabela2[[#This Row],[lon bus]]=J274),1,0)</f>
        <v>0</v>
      </c>
      <c r="L275" s="23"/>
      <c r="M275" s="11">
        <v>202</v>
      </c>
      <c r="N275" s="11">
        <v>7745.1871297428997</v>
      </c>
      <c r="O275" s="11">
        <v>7738.3893540628796</v>
      </c>
      <c r="P275" s="11">
        <v>7728.902190947244</v>
      </c>
      <c r="Q275" s="11">
        <v>7670.5589934680102</v>
      </c>
      <c r="R275" s="11">
        <v>7584.8682068996923</v>
      </c>
      <c r="S275" s="11">
        <v>7565.1534772531804</v>
      </c>
      <c r="T275" s="11">
        <v>7545.3951061760454</v>
      </c>
      <c r="U275" s="11">
        <v>7533.4278260205983</v>
      </c>
      <c r="V275" s="11">
        <v>7516.8698812112161</v>
      </c>
      <c r="W275" s="11">
        <v>7504.7786118930462</v>
      </c>
      <c r="X275" s="11">
        <v>7494.0440826740305</v>
      </c>
      <c r="Y275" s="11">
        <v>7470.4146644153916</v>
      </c>
      <c r="Z275" s="11">
        <v>7455.4970609084139</v>
      </c>
      <c r="AA275" s="11">
        <v>7433.3398591249916</v>
      </c>
      <c r="AB275" s="11">
        <v>7423.1195267714338</v>
      </c>
      <c r="AC275" s="11">
        <v>7407.0324644923885</v>
      </c>
      <c r="AD275" s="11">
        <v>7382.1528562380827</v>
      </c>
      <c r="AE275" s="11">
        <v>7372.0340772900081</v>
      </c>
      <c r="AF275" s="11">
        <v>7303.803390895785</v>
      </c>
      <c r="AG275" s="11">
        <v>7272.530944479312</v>
      </c>
      <c r="AH275" s="11">
        <v>7244.223510847798</v>
      </c>
      <c r="AI275" s="11">
        <v>7220.80821129999</v>
      </c>
      <c r="AJ275" s="11">
        <v>7199.8122165909654</v>
      </c>
      <c r="AK275" s="11">
        <v>7184.7656095090033</v>
      </c>
      <c r="AL275" s="11">
        <v>7158.6982503481722</v>
      </c>
      <c r="AM275" s="11">
        <v>7147.9244648283784</v>
      </c>
      <c r="AN275" s="11">
        <v>7135.3182817308016</v>
      </c>
      <c r="AO275" s="11">
        <v>7127.0145202781387</v>
      </c>
      <c r="AP275" s="11">
        <v>7125.907453351706</v>
      </c>
      <c r="AQ275" s="11">
        <v>7132.4640857137792</v>
      </c>
      <c r="AR275" s="11">
        <v>7132.6399194906271</v>
      </c>
      <c r="AS275" s="11">
        <v>7128.8192944796619</v>
      </c>
      <c r="AT275" s="11">
        <v>7137.3075650031506</v>
      </c>
      <c r="AU275" s="11">
        <v>7143.1199641078592</v>
      </c>
      <c r="AV275" s="11">
        <v>7136.9384193180022</v>
      </c>
      <c r="AW275" s="11">
        <v>7136.4595245776472</v>
      </c>
      <c r="AX275" s="11">
        <v>7138.2684321020915</v>
      </c>
      <c r="AY275" s="11">
        <v>7130.8879859994258</v>
      </c>
      <c r="AZ275" s="11">
        <v>7114.8446194715261</v>
      </c>
      <c r="BA275" s="11">
        <v>7090.6379019788228</v>
      </c>
      <c r="BB275" s="11">
        <v>7045.5445429863994</v>
      </c>
      <c r="BC275" s="11">
        <v>6973.5963167298878</v>
      </c>
      <c r="BD275" s="11">
        <v>6906.8225109433233</v>
      </c>
      <c r="BE275" s="11">
        <v>6887.0474678889414</v>
      </c>
      <c r="BF275" s="11">
        <v>6865.878075538848</v>
      </c>
      <c r="BG275" s="11">
        <v>6831.3490210640985</v>
      </c>
      <c r="BH275" s="11">
        <v>6819.1578389965716</v>
      </c>
      <c r="BI275" s="11">
        <v>6803.5052645491014</v>
      </c>
      <c r="BJ275" s="11">
        <v>6778.6525553666697</v>
      </c>
      <c r="BK275" s="11">
        <v>6705.875750262664</v>
      </c>
      <c r="BL275" s="11">
        <v>6472.5091393694947</v>
      </c>
      <c r="BM275" s="11">
        <v>6338.2731503334981</v>
      </c>
      <c r="BN275" s="11">
        <v>6311.0044733327159</v>
      </c>
      <c r="BO275" s="11">
        <v>6201.7105158461218</v>
      </c>
      <c r="BP275" s="11">
        <v>6194.2102129856767</v>
      </c>
      <c r="BQ275" s="11">
        <v>6105.2377002510466</v>
      </c>
      <c r="BR275" s="11">
        <v>6020.8621227526892</v>
      </c>
      <c r="BS275" s="11">
        <v>5990.1588189727199</v>
      </c>
      <c r="BT275" s="11">
        <v>5940.4348437803219</v>
      </c>
      <c r="BU275" s="11">
        <v>5879.7716419314775</v>
      </c>
      <c r="BV275" s="11">
        <v>5875.5369747470113</v>
      </c>
      <c r="BW275" s="11">
        <v>5726.3296068832342</v>
      </c>
      <c r="BX275" s="11">
        <v>5638.2497256331408</v>
      </c>
      <c r="BY275" s="11">
        <v>5516.9493730343711</v>
      </c>
      <c r="BZ275" s="11">
        <v>5499.8339538636583</v>
      </c>
      <c r="CA275" s="11">
        <v>5460.7068178269819</v>
      </c>
      <c r="CB275" s="11">
        <v>5398.6482658935201</v>
      </c>
      <c r="CC275" s="11">
        <v>5278.3104032449401</v>
      </c>
      <c r="CD275" s="11">
        <v>5184.228785435731</v>
      </c>
      <c r="CE275" s="11">
        <v>5090.9434003944734</v>
      </c>
      <c r="CF275" s="11">
        <v>5007.0561820840903</v>
      </c>
      <c r="CG275" s="11">
        <v>4812.5622624101061</v>
      </c>
      <c r="CH275" s="11">
        <v>4735.0856201817587</v>
      </c>
      <c r="CI275" s="11">
        <v>4543.4553548643089</v>
      </c>
      <c r="CJ275" s="11">
        <v>4468.7795592939647</v>
      </c>
      <c r="CK275" s="11">
        <v>4378.6153909173154</v>
      </c>
      <c r="CL275" s="11">
        <v>4350.6141356861408</v>
      </c>
      <c r="CM275" s="11">
        <v>4302.2580209256275</v>
      </c>
      <c r="CN275" s="11">
        <v>4243.3978440781193</v>
      </c>
      <c r="CO275" s="11">
        <v>4161.6521992472881</v>
      </c>
      <c r="CP275" s="11">
        <v>4108.887059646655</v>
      </c>
      <c r="CQ275" s="11">
        <v>3912.8601032085453</v>
      </c>
      <c r="CR275" s="11">
        <v>3735.3852562952206</v>
      </c>
      <c r="CS275" s="11">
        <v>3661.5406300971872</v>
      </c>
      <c r="CT275" s="11">
        <v>3633.3456823567567</v>
      </c>
      <c r="CU275" s="11">
        <v>3591.8988901060202</v>
      </c>
      <c r="CV275" s="11">
        <v>3493.6968062469314</v>
      </c>
      <c r="CW275" s="11">
        <v>3366.3380171842641</v>
      </c>
      <c r="CX275" s="11">
        <v>3305.351871872399</v>
      </c>
      <c r="CY275" s="11">
        <v>3248.261086752992</v>
      </c>
      <c r="CZ275" s="11">
        <v>3196.7870860510316</v>
      </c>
      <c r="DA275" s="11">
        <v>3144.4091851416733</v>
      </c>
      <c r="DB275" s="11">
        <v>3088.3289683750072</v>
      </c>
      <c r="DC275" s="11">
        <v>2997.5644353382709</v>
      </c>
      <c r="DD275" s="11">
        <v>2988.9093430634862</v>
      </c>
      <c r="DE275" s="11">
        <v>2958.7457470609629</v>
      </c>
      <c r="DF275" s="11">
        <v>2945.5439102403643</v>
      </c>
      <c r="DG275" s="11">
        <v>2895.4860135544918</v>
      </c>
      <c r="DH275" s="11">
        <v>2858.7235101106839</v>
      </c>
      <c r="DI275" s="11">
        <v>2816.8998850176258</v>
      </c>
      <c r="DJ275" s="11">
        <v>2743.6376160598552</v>
      </c>
      <c r="DK275" s="11">
        <v>2421.9774907776091</v>
      </c>
      <c r="DL275" s="11">
        <v>2354.5928358731589</v>
      </c>
      <c r="DM275" s="11">
        <v>2293.4184039128277</v>
      </c>
      <c r="DN275" s="11">
        <v>2217.0584046578933</v>
      </c>
      <c r="DO275" s="11">
        <v>2193.3526466068874</v>
      </c>
      <c r="DP275" s="11">
        <v>2123.7003347404616</v>
      </c>
      <c r="DQ275" s="11">
        <v>2120.8440427161286</v>
      </c>
      <c r="DR275" s="11">
        <v>2112.5482463950375</v>
      </c>
      <c r="DS275" s="11">
        <v>2101.4948609126282</v>
      </c>
      <c r="DT275" s="11">
        <v>2084.7058113790499</v>
      </c>
      <c r="DU275" s="11">
        <v>2075.0731889391809</v>
      </c>
      <c r="DV275" s="11">
        <v>2065.355877956888</v>
      </c>
      <c r="DW275" s="11">
        <v>2060.8062724930328</v>
      </c>
      <c r="DX275" s="11">
        <v>1943.4335826553604</v>
      </c>
      <c r="DY275" s="11">
        <v>1970.4574678631191</v>
      </c>
      <c r="DZ275" s="11">
        <v>1945.5428410832556</v>
      </c>
      <c r="EA275" s="11">
        <v>1826.6686644198953</v>
      </c>
      <c r="EB275" s="11">
        <v>1801.9985491989601</v>
      </c>
      <c r="EC275" s="11">
        <v>1620.3138795283851</v>
      </c>
      <c r="ED275" s="11">
        <v>1547.5627778932258</v>
      </c>
      <c r="EE275" s="11">
        <v>1311.733482901775</v>
      </c>
      <c r="EF275" s="11">
        <v>1130.3011320136134</v>
      </c>
      <c r="EG275" s="11">
        <v>977.30137037069028</v>
      </c>
      <c r="EH275" s="11">
        <v>860.4469378511925</v>
      </c>
      <c r="EI275" s="11">
        <v>798.10646224497521</v>
      </c>
      <c r="EJ275" s="11">
        <v>741.34166594168971</v>
      </c>
      <c r="EK275" s="11">
        <v>664.68625210778293</v>
      </c>
      <c r="EL275" s="11">
        <v>662.57747707243436</v>
      </c>
      <c r="EM275" s="11">
        <v>584.57153204503174</v>
      </c>
      <c r="EN275" s="11">
        <v>503.45565760626232</v>
      </c>
      <c r="EO275" s="11">
        <v>459.34479890205574</v>
      </c>
      <c r="EP275" s="11">
        <v>318.29110742014086</v>
      </c>
      <c r="EQ275" s="11">
        <v>241.96062598899005</v>
      </c>
      <c r="ER275" s="11">
        <v>103.47521253495911</v>
      </c>
      <c r="ES275" s="11">
        <v>38.442507284538095</v>
      </c>
      <c r="ET275" s="11">
        <v>9.9475983006414026E-13</v>
      </c>
      <c r="EU275" s="11">
        <v>38.433329998547258</v>
      </c>
      <c r="EV275" s="11">
        <v>102.67133609029717</v>
      </c>
      <c r="EW275" s="11">
        <v>174.82910437489767</v>
      </c>
      <c r="EX275" s="11">
        <v>425.07344037150915</v>
      </c>
      <c r="EY275" s="11">
        <v>508.81163244945242</v>
      </c>
      <c r="EZ275" s="11">
        <v>682.14183410697251</v>
      </c>
      <c r="FA275" s="11">
        <v>849.15355384604879</v>
      </c>
      <c r="FB275" s="11">
        <v>931.3662201768658</v>
      </c>
      <c r="FC275" s="11">
        <v>972.32094445035386</v>
      </c>
      <c r="FD275" s="11">
        <v>1026.1076695630607</v>
      </c>
      <c r="FE275" s="11">
        <v>1148.7499335142818</v>
      </c>
      <c r="FF275" s="11">
        <v>1320.6723001727212</v>
      </c>
      <c r="FG275" s="11">
        <v>1345.2907818301569</v>
      </c>
      <c r="FH275" s="11">
        <v>1388.9059170007995</v>
      </c>
      <c r="FI275" s="11">
        <v>1470.0998271247015</v>
      </c>
      <c r="FJ275" s="11">
        <v>1515.1753281479903</v>
      </c>
      <c r="FK275" s="11">
        <v>1533.2201552420938</v>
      </c>
      <c r="FL275" s="11">
        <v>1548.9450557714274</v>
      </c>
      <c r="FM275" s="11">
        <v>1555.6274551925931</v>
      </c>
      <c r="FN275" s="11">
        <v>1589.7969578264729</v>
      </c>
      <c r="FO275" s="11">
        <v>1612.0197939973552</v>
      </c>
      <c r="FP275" s="11">
        <v>1637.3706137434604</v>
      </c>
      <c r="FQ275" s="11">
        <v>1663.7355145270815</v>
      </c>
      <c r="FR275" s="11">
        <v>1675.9209777028111</v>
      </c>
      <c r="FS275" s="11">
        <v>1721.6993709817627</v>
      </c>
      <c r="FT275" s="11">
        <v>1794.143483067139</v>
      </c>
      <c r="FU275" s="11">
        <v>1896.4420598986392</v>
      </c>
      <c r="FV275" s="11">
        <v>2033.6546017291848</v>
      </c>
      <c r="FW275" s="11">
        <v>2076.2971166867851</v>
      </c>
      <c r="FX275" s="11">
        <v>2093.4534176297338</v>
      </c>
      <c r="FY275" s="11">
        <v>2113.2912995100992</v>
      </c>
      <c r="FZ275" s="11">
        <v>2130.6712073399613</v>
      </c>
      <c r="GA275" s="11">
        <v>2158.3305023004809</v>
      </c>
      <c r="GB275" s="11">
        <v>2180.1603713080126</v>
      </c>
      <c r="GC275" s="11">
        <v>2211.4348323005829</v>
      </c>
      <c r="GD275" s="11">
        <v>2245.500069639093</v>
      </c>
      <c r="GE275" s="11">
        <v>2270.3013498619766</v>
      </c>
      <c r="GF275" s="11">
        <v>2290.9575964031378</v>
      </c>
      <c r="GG275" s="11">
        <v>2303.8220781640393</v>
      </c>
      <c r="GH275" s="11">
        <v>2316.7007881246354</v>
      </c>
      <c r="GI275" s="11">
        <v>2319.8424255030359</v>
      </c>
      <c r="GJ275" s="11">
        <v>2328.724626338103</v>
      </c>
      <c r="GK275" s="11">
        <v>2332.6875297365241</v>
      </c>
      <c r="GL275" s="11">
        <v>2346.8590482054883</v>
      </c>
      <c r="GM275" s="11">
        <v>2331.3521109617654</v>
      </c>
      <c r="GN275" s="11">
        <v>2339.8413064531755</v>
      </c>
      <c r="GO275" s="11">
        <v>2347.1788250891309</v>
      </c>
      <c r="GP275" s="11">
        <v>2357.5137544839672</v>
      </c>
      <c r="GQ275" s="11">
        <v>2416.5467942780933</v>
      </c>
      <c r="GR275" s="11">
        <v>2538.2057769001963</v>
      </c>
      <c r="GS275" s="11">
        <v>2690.1323242026169</v>
      </c>
      <c r="GT275" s="11">
        <v>2755.2903263316803</v>
      </c>
      <c r="GU275" s="11">
        <v>2774.9532267215154</v>
      </c>
      <c r="GV275" s="11">
        <v>2800.3636268927012</v>
      </c>
      <c r="GW275" s="11">
        <v>2826.9927402902849</v>
      </c>
      <c r="GX275" s="11">
        <v>2854.1383282618567</v>
      </c>
      <c r="GY275" s="11">
        <v>2868.9013080629352</v>
      </c>
      <c r="GZ275" s="11">
        <v>3008.1572890252996</v>
      </c>
      <c r="HA275" s="11">
        <v>3028.1155442284794</v>
      </c>
      <c r="HB275" s="11">
        <v>3043.3182027627358</v>
      </c>
      <c r="HC275" s="11">
        <v>3059.5326902341767</v>
      </c>
      <c r="HD275" s="11">
        <v>3071.5033616360461</v>
      </c>
      <c r="HE275" s="11">
        <v>3079.0459242341899</v>
      </c>
      <c r="HF275" s="11">
        <v>3073.0640329316357</v>
      </c>
      <c r="HG275" s="11">
        <v>3124.4431399113814</v>
      </c>
      <c r="HH275" s="11">
        <v>3136.281332798208</v>
      </c>
      <c r="HI275" s="11">
        <v>3168.1124796511708</v>
      </c>
      <c r="HJ275" s="11">
        <v>3180.0055401422032</v>
      </c>
      <c r="HK275" s="11">
        <v>3173.7415785747025</v>
      </c>
      <c r="HL275" s="11">
        <v>3169.7063744939805</v>
      </c>
      <c r="HM275" s="11">
        <v>3129.3204564293319</v>
      </c>
      <c r="HN275" s="11">
        <v>3078.9875008382669</v>
      </c>
      <c r="HO275" s="11">
        <v>3047.8131885248695</v>
      </c>
      <c r="HP275" s="11">
        <v>3072.273700339344</v>
      </c>
      <c r="HQ275" s="11">
        <v>3065.9621107635826</v>
      </c>
      <c r="HR275" s="11">
        <v>2987.1770632226812</v>
      </c>
      <c r="HS275" s="11">
        <v>3012.4481802608184</v>
      </c>
      <c r="HT275" s="11">
        <v>3025.2269692441992</v>
      </c>
      <c r="HU275" s="11">
        <v>2995.5352813515865</v>
      </c>
      <c r="HV275" s="11">
        <v>3009.0946173906809</v>
      </c>
      <c r="HW275" s="11">
        <v>3023.2459825900769</v>
      </c>
      <c r="HX275" s="11">
        <v>3041.4331127010773</v>
      </c>
      <c r="HY275" s="11">
        <v>3063.079916438086</v>
      </c>
      <c r="HZ275" s="11">
        <v>3094.5750338215234</v>
      </c>
      <c r="IA275" s="11">
        <v>3234.4401466148352</v>
      </c>
      <c r="IB275" s="11">
        <v>3376.4912118863058</v>
      </c>
      <c r="IC275" s="11">
        <v>3427.858157905237</v>
      </c>
      <c r="ID275" s="11">
        <v>3479.3123189136491</v>
      </c>
      <c r="IE275" s="11">
        <v>3526.1085156513996</v>
      </c>
      <c r="IF275" s="11">
        <v>3577.2773209260131</v>
      </c>
      <c r="IG275" s="11">
        <v>3704.7735904248052</v>
      </c>
      <c r="IH275" s="11">
        <v>3739.4104365336448</v>
      </c>
      <c r="II275" s="11">
        <v>3783.6441152663056</v>
      </c>
      <c r="IJ275" s="11">
        <v>3821.7014240015001</v>
      </c>
      <c r="IK275" s="11">
        <v>3872.4875239591543</v>
      </c>
      <c r="IL275" s="11">
        <v>3910.1301085533642</v>
      </c>
      <c r="IM275" s="11">
        <v>3951.5531141600586</v>
      </c>
      <c r="IN275" s="11">
        <v>4012.9743948250689</v>
      </c>
      <c r="IO275" s="11">
        <v>4149.4165521746572</v>
      </c>
      <c r="IP275" s="11">
        <v>4182.0526556345612</v>
      </c>
      <c r="IQ275" s="11">
        <v>4183.6322038529015</v>
      </c>
      <c r="IR275" s="11">
        <v>4239.19202640412</v>
      </c>
      <c r="IS275" s="11">
        <v>4308.0989346606639</v>
      </c>
      <c r="IT275" s="11">
        <v>4348.245377977727</v>
      </c>
      <c r="IU275" s="11">
        <v>4371.5692168308969</v>
      </c>
      <c r="IV275" s="11">
        <v>4389.2521683804753</v>
      </c>
      <c r="IW275" s="11">
        <v>4395.3830638242343</v>
      </c>
      <c r="IX275" s="11">
        <v>4406.0452525438313</v>
      </c>
      <c r="IY275" s="11">
        <v>4427.1764132979742</v>
      </c>
      <c r="IZ275" s="11">
        <v>4468.0498825149798</v>
      </c>
      <c r="JA275" s="11">
        <v>4518.0991075124821</v>
      </c>
      <c r="JB275" s="11">
        <v>4609.2570138850506</v>
      </c>
      <c r="JC275" s="11">
        <v>4715.0012971298875</v>
      </c>
      <c r="JD275" s="11">
        <v>4791.527107006943</v>
      </c>
      <c r="JE275" s="11">
        <v>4807.8728229274502</v>
      </c>
      <c r="JF275" s="11">
        <v>4818.9607436427987</v>
      </c>
      <c r="JG275" s="11">
        <v>4800.714649074821</v>
      </c>
      <c r="JH275" s="11">
        <v>4882.239369367272</v>
      </c>
      <c r="JI275" s="11">
        <v>4949.4826324858341</v>
      </c>
      <c r="JJ275" s="11">
        <v>4962.1055532797081</v>
      </c>
      <c r="JK275" s="11">
        <v>4943.1802287390174</v>
      </c>
      <c r="JL275" s="11">
        <v>5001.9686909643078</v>
      </c>
      <c r="JM275" s="11">
        <v>5002.71384847638</v>
      </c>
      <c r="JN275" s="11">
        <v>4986.7025800435595</v>
      </c>
      <c r="JO275" s="11">
        <v>5154.3743832028294</v>
      </c>
      <c r="JP275" s="11">
        <v>5279.151821176325</v>
      </c>
      <c r="JQ275" s="11">
        <v>5310.2617099127447</v>
      </c>
      <c r="JR275" s="11">
        <v>5352.2197686168493</v>
      </c>
      <c r="JS275" s="11">
        <v>5344.9259950725991</v>
      </c>
      <c r="JT275" s="11">
        <v>5428.6745587365822</v>
      </c>
      <c r="JU275" s="11">
        <v>5474.0442214576224</v>
      </c>
      <c r="JV275" s="11">
        <v>5451.3901234760997</v>
      </c>
      <c r="JW275" s="11">
        <v>5390.0959013499414</v>
      </c>
      <c r="JX275" s="11">
        <v>5380.1716319925908</v>
      </c>
      <c r="JY275" s="11">
        <v>5369.5070184012311</v>
      </c>
      <c r="JZ275" s="11">
        <v>5353.7415022683217</v>
      </c>
      <c r="KA275" s="11">
        <v>5341.5525767717027</v>
      </c>
      <c r="KB275" s="11">
        <v>5332.9493688896064</v>
      </c>
      <c r="KC275" s="11">
        <v>5315.0708332938248</v>
      </c>
      <c r="KD275" s="11">
        <v>5299.0560108074988</v>
      </c>
      <c r="KE275" s="11">
        <v>5299.8801256124307</v>
      </c>
      <c r="KF275" s="11">
        <v>5311.3742459566638</v>
      </c>
      <c r="KG275" s="11">
        <v>5316.3868903172843</v>
      </c>
      <c r="KH275" s="11">
        <v>5334.0967514875083</v>
      </c>
      <c r="KI275" s="11">
        <v>5337.0537563803282</v>
      </c>
      <c r="KJ275" s="11">
        <v>5360.0523659535666</v>
      </c>
      <c r="KK275" s="11">
        <v>5363.6757817909702</v>
      </c>
      <c r="KL275" s="23"/>
      <c r="KM275" s="11">
        <f>SMALL(Tabela2[[#This Row],[1]:[285]],1)</f>
        <v>9.9475983006414026E-13</v>
      </c>
      <c r="KN275" s="11">
        <f>MATCH(Tabela2[[#This Row],[1° menor]],Tabela2[[#This Row],[1]:[285]],0)</f>
        <v>137</v>
      </c>
      <c r="KO27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0.49999999006010853</v>
      </c>
      <c r="KP275" s="11">
        <f>VLOOKUP(Tabela2[[#This Row],[Shape]],shape!A:D,4,0)+VLOOKUP(Tabela2[[#This Row],[Shape]]+1,shape!A:E,5,0)*Tabela2[[#This Row],[% avanc]]</f>
        <v>4607.4513201459695</v>
      </c>
      <c r="KQ275" s="15">
        <f>Tabela2[[#This Row],[8686,881807]]/Tabela2[[#Headers],[8686,881807]]</f>
        <v>0.53039185089789376</v>
      </c>
      <c r="KR275" s="11">
        <f>Tabela2[[#This Row],[8686,881807]]-KP274</f>
        <v>369.14299216041582</v>
      </c>
      <c r="KS275" s="11">
        <f>(Tabela2[[#This Row],[hora bus]]-H274)*86400</f>
        <v>46.000000066123903</v>
      </c>
      <c r="KT275" s="11">
        <f>Tabela2[[#This Row],[desloc]]/Tabela2[[#This Row],[seconds]]</f>
        <v>8.0248476441256855</v>
      </c>
      <c r="KU275" s="11">
        <f>Tabela2[[#This Row],[spd m/s]]*3.6</f>
        <v>28.889451518852468</v>
      </c>
      <c r="KV275" s="23"/>
      <c r="KW275" s="22">
        <f t="shared" si="72"/>
        <v>0</v>
      </c>
      <c r="KX275" s="23">
        <f t="shared" si="73"/>
        <v>0</v>
      </c>
      <c r="KY275" s="23">
        <f t="shared" si="74"/>
        <v>0</v>
      </c>
      <c r="KZ275" s="23">
        <f t="shared" si="75"/>
        <v>0</v>
      </c>
      <c r="LA275" s="23">
        <f t="shared" si="76"/>
        <v>0</v>
      </c>
      <c r="LB275" s="23">
        <f t="shared" si="77"/>
        <v>0</v>
      </c>
      <c r="LC275" s="23">
        <f t="shared" si="78"/>
        <v>0</v>
      </c>
      <c r="LD275" s="23">
        <f t="shared" si="79"/>
        <v>0</v>
      </c>
      <c r="LE275" s="23">
        <f t="shared" si="80"/>
        <v>4607.4513201459695</v>
      </c>
      <c r="LF275" s="22">
        <f t="shared" si="89"/>
        <v>0</v>
      </c>
      <c r="LG275" s="23">
        <f t="shared" si="81"/>
        <v>0</v>
      </c>
      <c r="LH275" s="23">
        <f t="shared" si="82"/>
        <v>0</v>
      </c>
      <c r="LI275" s="23">
        <f t="shared" si="83"/>
        <v>4607.4513201459695</v>
      </c>
      <c r="LJ275" s="23">
        <f t="shared" si="84"/>
        <v>8544.8116110658502</v>
      </c>
      <c r="LK275" s="23">
        <f t="shared" si="85"/>
        <v>0</v>
      </c>
      <c r="LL275" s="23">
        <f t="shared" si="86"/>
        <v>15</v>
      </c>
      <c r="LM275" s="23">
        <f t="shared" si="87"/>
        <v>0</v>
      </c>
      <c r="LN275" s="23">
        <f t="shared" si="88"/>
        <v>0</v>
      </c>
    </row>
    <row r="276" spans="1:326" x14ac:dyDescent="0.25">
      <c r="A276" s="22">
        <v>94</v>
      </c>
      <c r="B276" s="22">
        <v>2</v>
      </c>
      <c r="C276" s="23" t="s">
        <v>1395</v>
      </c>
      <c r="D276" s="22">
        <v>332</v>
      </c>
      <c r="E276" s="24">
        <v>0.90833333333333333</v>
      </c>
      <c r="F276" s="23" t="s">
        <v>812</v>
      </c>
      <c r="G276" s="23" t="b">
        <v>1</v>
      </c>
      <c r="H276" s="25">
        <v>43538.908761574072</v>
      </c>
      <c r="I276" s="26" t="s">
        <v>298</v>
      </c>
      <c r="J276" s="23" t="s">
        <v>299</v>
      </c>
      <c r="K276" s="11">
        <f>IF(AND(Tabela2[[#This Row],[hora bus]]=H275,Tabela2[[#This Row],[lat bus]]=I275,Tabela2[[#This Row],[lon bus]]=J275),1,0)</f>
        <v>0</v>
      </c>
      <c r="L276" s="23"/>
      <c r="M276" s="11">
        <v>204</v>
      </c>
      <c r="N276" s="11">
        <v>8202.0831302322968</v>
      </c>
      <c r="O276" s="11">
        <v>8195.2971016143383</v>
      </c>
      <c r="P276" s="11">
        <v>8185.822623772513</v>
      </c>
      <c r="Q276" s="11">
        <v>8127.4970305277384</v>
      </c>
      <c r="R276" s="11">
        <v>8041.7957867801706</v>
      </c>
      <c r="S276" s="11">
        <v>8022.0579061048866</v>
      </c>
      <c r="T276" s="11">
        <v>8002.3000298890711</v>
      </c>
      <c r="U276" s="11">
        <v>7990.339256249812</v>
      </c>
      <c r="V276" s="11">
        <v>7973.7936940527316</v>
      </c>
      <c r="W276" s="11">
        <v>7961.7194609726903</v>
      </c>
      <c r="X276" s="11">
        <v>7951.0016247906224</v>
      </c>
      <c r="Y276" s="11">
        <v>7927.3975335379682</v>
      </c>
      <c r="Z276" s="11">
        <v>7912.5087795876252</v>
      </c>
      <c r="AA276" s="11">
        <v>7890.373194767637</v>
      </c>
      <c r="AB276" s="11">
        <v>7880.1658948851491</v>
      </c>
      <c r="AC276" s="11">
        <v>7864.0858980339963</v>
      </c>
      <c r="AD276" s="11">
        <v>7839.2073872319243</v>
      </c>
      <c r="AE276" s="11">
        <v>7829.0850291429497</v>
      </c>
      <c r="AF276" s="11">
        <v>7760.8192289154376</v>
      </c>
      <c r="AG276" s="11">
        <v>7729.4906767873581</v>
      </c>
      <c r="AH276" s="11">
        <v>7701.1502634802773</v>
      </c>
      <c r="AI276" s="11">
        <v>7677.7146719525081</v>
      </c>
      <c r="AJ276" s="11">
        <v>7656.7021646986223</v>
      </c>
      <c r="AK276" s="11">
        <v>7641.6420894254688</v>
      </c>
      <c r="AL276" s="11">
        <v>7615.5590194340675</v>
      </c>
      <c r="AM276" s="11">
        <v>7604.7689164923995</v>
      </c>
      <c r="AN276" s="11">
        <v>7592.1390960615499</v>
      </c>
      <c r="AO276" s="11">
        <v>7583.7905052406522</v>
      </c>
      <c r="AP276" s="11">
        <v>7582.6245544532312</v>
      </c>
      <c r="AQ276" s="11">
        <v>7589.1349429341162</v>
      </c>
      <c r="AR276" s="11">
        <v>7589.2776615379398</v>
      </c>
      <c r="AS276" s="11">
        <v>7585.3992263409573</v>
      </c>
      <c r="AT276" s="11">
        <v>7593.822500896059</v>
      </c>
      <c r="AU276" s="11">
        <v>7599.5963073634175</v>
      </c>
      <c r="AV276" s="11">
        <v>7593.3530793916025</v>
      </c>
      <c r="AW276" s="11">
        <v>7592.7589732747219</v>
      </c>
      <c r="AX276" s="11">
        <v>7594.4403474489573</v>
      </c>
      <c r="AY276" s="11">
        <v>7586.9496990484313</v>
      </c>
      <c r="AZ276" s="11">
        <v>7570.8043806577107</v>
      </c>
      <c r="BA276" s="11">
        <v>7546.4919588024022</v>
      </c>
      <c r="BB276" s="11">
        <v>7501.2773112636014</v>
      </c>
      <c r="BC276" s="11">
        <v>7429.2633411399811</v>
      </c>
      <c r="BD276" s="11">
        <v>7362.4508659295971</v>
      </c>
      <c r="BE276" s="11">
        <v>7342.5988956624633</v>
      </c>
      <c r="BF276" s="11">
        <v>7321.3362712321914</v>
      </c>
      <c r="BG276" s="11">
        <v>7286.6488215443633</v>
      </c>
      <c r="BH276" s="11">
        <v>7274.2938960398069</v>
      </c>
      <c r="BI276" s="11">
        <v>7258.526960021858</v>
      </c>
      <c r="BJ276" s="11">
        <v>7233.5499365626929</v>
      </c>
      <c r="BK276" s="11">
        <v>7160.5400960581037</v>
      </c>
      <c r="BL276" s="11">
        <v>6926.3724528615767</v>
      </c>
      <c r="BM276" s="11">
        <v>6790.9449576732695</v>
      </c>
      <c r="BN276" s="11">
        <v>6762.9426224740018</v>
      </c>
      <c r="BO276" s="11">
        <v>6653.004529254823</v>
      </c>
      <c r="BP276" s="11">
        <v>6644.9517499891263</v>
      </c>
      <c r="BQ276" s="11">
        <v>6555.5141846521628</v>
      </c>
      <c r="BR276" s="11">
        <v>6470.3828722917551</v>
      </c>
      <c r="BS276" s="11">
        <v>6439.1789134250384</v>
      </c>
      <c r="BT276" s="11">
        <v>6389.2435131706125</v>
      </c>
      <c r="BU276" s="11">
        <v>6327.6229064550262</v>
      </c>
      <c r="BV276" s="11">
        <v>6321.6023139928902</v>
      </c>
      <c r="BW276" s="11">
        <v>6172.464379291031</v>
      </c>
      <c r="BX276" s="11">
        <v>6085.9340501144534</v>
      </c>
      <c r="BY276" s="11">
        <v>5965.8795378920331</v>
      </c>
      <c r="BZ276" s="11">
        <v>5949.641101688836</v>
      </c>
      <c r="CA276" s="11">
        <v>5910.764819412012</v>
      </c>
      <c r="CB276" s="11">
        <v>5848.8396713418106</v>
      </c>
      <c r="CC276" s="11">
        <v>5728.6629344114272</v>
      </c>
      <c r="CD276" s="11">
        <v>5634.7222414569897</v>
      </c>
      <c r="CE276" s="11">
        <v>5541.4508096051622</v>
      </c>
      <c r="CF276" s="11">
        <v>5457.4884983731063</v>
      </c>
      <c r="CG276" s="11">
        <v>5262.8670158878431</v>
      </c>
      <c r="CH276" s="11">
        <v>5185.28091663942</v>
      </c>
      <c r="CI276" s="11">
        <v>4993.526419490534</v>
      </c>
      <c r="CJ276" s="11">
        <v>4918.7002727571553</v>
      </c>
      <c r="CK276" s="11">
        <v>4828.4842938887723</v>
      </c>
      <c r="CL276" s="11">
        <v>4800.463288813502</v>
      </c>
      <c r="CM276" s="11">
        <v>4752.0527909933398</v>
      </c>
      <c r="CN276" s="11">
        <v>4693.128981564998</v>
      </c>
      <c r="CO276" s="11">
        <v>4611.345077043663</v>
      </c>
      <c r="CP276" s="11">
        <v>4558.5200516869099</v>
      </c>
      <c r="CQ276" s="11">
        <v>4362.2777058170705</v>
      </c>
      <c r="CR276" s="11">
        <v>4184.4742039856437</v>
      </c>
      <c r="CS276" s="11">
        <v>4110.445607876115</v>
      </c>
      <c r="CT276" s="11">
        <v>4082.2139746705184</v>
      </c>
      <c r="CU276" s="11">
        <v>4040.7444692338349</v>
      </c>
      <c r="CV276" s="11">
        <v>3942.4367743410858</v>
      </c>
      <c r="CW276" s="11">
        <v>3814.8723235904431</v>
      </c>
      <c r="CX276" s="11">
        <v>3753.7181917797398</v>
      </c>
      <c r="CY276" s="11">
        <v>3696.5437642117536</v>
      </c>
      <c r="CZ276" s="11">
        <v>3645.115132033678</v>
      </c>
      <c r="DA276" s="11">
        <v>3592.9185308451119</v>
      </c>
      <c r="DB276" s="11">
        <v>3537.2245566496595</v>
      </c>
      <c r="DC276" s="11">
        <v>3447.2219193341389</v>
      </c>
      <c r="DD276" s="11">
        <v>3439.1129673101409</v>
      </c>
      <c r="DE276" s="11">
        <v>3409.162294224368</v>
      </c>
      <c r="DF276" s="11">
        <v>3396.2185501234508</v>
      </c>
      <c r="DG276" s="11">
        <v>3346.653840996385</v>
      </c>
      <c r="DH276" s="11">
        <v>3310.7601472610445</v>
      </c>
      <c r="DI276" s="11">
        <v>3269.9094670796544</v>
      </c>
      <c r="DJ276" s="11">
        <v>3196.5299103808338</v>
      </c>
      <c r="DK276" s="11">
        <v>2870.4087039181663</v>
      </c>
      <c r="DL276" s="11">
        <v>2797.2901387959523</v>
      </c>
      <c r="DM276" s="11">
        <v>2732.910421857986</v>
      </c>
      <c r="DN276" s="11">
        <v>2653.8227693098506</v>
      </c>
      <c r="DO276" s="11">
        <v>2628.0233311714737</v>
      </c>
      <c r="DP276" s="11">
        <v>2555.9047880621783</v>
      </c>
      <c r="DQ276" s="11">
        <v>2550.9774487864906</v>
      </c>
      <c r="DR276" s="11">
        <v>2542.1656238335181</v>
      </c>
      <c r="DS276" s="11">
        <v>2530.6500733464186</v>
      </c>
      <c r="DT276" s="11">
        <v>2513.8609844938564</v>
      </c>
      <c r="DU276" s="11">
        <v>2504.7832657336821</v>
      </c>
      <c r="DV276" s="11">
        <v>2495.8514109105909</v>
      </c>
      <c r="DW276" s="11">
        <v>2492.3410766435445</v>
      </c>
      <c r="DX276" s="11">
        <v>2380.2774459162952</v>
      </c>
      <c r="DY276" s="11">
        <v>2412.7461695611369</v>
      </c>
      <c r="DZ276" s="11">
        <v>2389.56819686477</v>
      </c>
      <c r="EA276" s="11">
        <v>2270.1014800168387</v>
      </c>
      <c r="EB276" s="11">
        <v>2243.5330401210085</v>
      </c>
      <c r="EC276" s="11">
        <v>2059.8861569420119</v>
      </c>
      <c r="ED276" s="11">
        <v>1984.5587426434379</v>
      </c>
      <c r="EE276" s="11">
        <v>1750.0645456902535</v>
      </c>
      <c r="EF276" s="11">
        <v>1572.758218970389</v>
      </c>
      <c r="EG276" s="11">
        <v>1423.4587005728902</v>
      </c>
      <c r="EH276" s="11">
        <v>1309.5708346728022</v>
      </c>
      <c r="EI276" s="11">
        <v>1248.8207186311943</v>
      </c>
      <c r="EJ276" s="11">
        <v>1192.4369706563773</v>
      </c>
      <c r="EK276" s="11">
        <v>1117.6291236037246</v>
      </c>
      <c r="EL276" s="11">
        <v>1117.5854668618329</v>
      </c>
      <c r="EM276" s="11">
        <v>1040.6522945761378</v>
      </c>
      <c r="EN276" s="11">
        <v>960.54520891334357</v>
      </c>
      <c r="EO276" s="11">
        <v>916.54827816888724</v>
      </c>
      <c r="EP276" s="11">
        <v>775.4888973964496</v>
      </c>
      <c r="EQ276" s="11">
        <v>699.16204857883417</v>
      </c>
      <c r="ER276" s="11">
        <v>560.67108585042945</v>
      </c>
      <c r="ES276" s="11">
        <v>495.63207859208256</v>
      </c>
      <c r="ET276" s="11">
        <v>418.76561608016164</v>
      </c>
      <c r="EU276" s="11">
        <v>354.53178905764258</v>
      </c>
      <c r="EV276" s="11">
        <v>282.37577719296462</v>
      </c>
      <c r="EW276" s="11">
        <v>32.133605111731825</v>
      </c>
      <c r="EX276" s="11">
        <v>1.6491696896991925E-11</v>
      </c>
      <c r="EY276" s="11">
        <v>51.604525010652296</v>
      </c>
      <c r="EZ276" s="11">
        <v>224.93490231707381</v>
      </c>
      <c r="FA276" s="11">
        <v>392.01351927473814</v>
      </c>
      <c r="FB276" s="11">
        <v>474.36406281229648</v>
      </c>
      <c r="FC276" s="11">
        <v>515.50314991523055</v>
      </c>
      <c r="FD276" s="11">
        <v>569.71935132472368</v>
      </c>
      <c r="FE276" s="11">
        <v>693.23069348678428</v>
      </c>
      <c r="FF276" s="11">
        <v>865.76376469654997</v>
      </c>
      <c r="FG276" s="11">
        <v>890.54123418945142</v>
      </c>
      <c r="FH276" s="11">
        <v>934.62061676337908</v>
      </c>
      <c r="FI276" s="11">
        <v>1016.0709742138052</v>
      </c>
      <c r="FJ276" s="11">
        <v>1060.8916159048604</v>
      </c>
      <c r="FK276" s="11">
        <v>1078.6089811037459</v>
      </c>
      <c r="FL276" s="11">
        <v>1094.0098848590205</v>
      </c>
      <c r="FM276" s="11">
        <v>1100.0642470007845</v>
      </c>
      <c r="FN276" s="11">
        <v>1133.5663740074519</v>
      </c>
      <c r="FO276" s="11">
        <v>1155.46859614749</v>
      </c>
      <c r="FP276" s="11">
        <v>1180.5923250911369</v>
      </c>
      <c r="FQ276" s="11">
        <v>1206.8282805895681</v>
      </c>
      <c r="FR276" s="11">
        <v>1218.8935688773672</v>
      </c>
      <c r="FS276" s="11">
        <v>1264.5641578187699</v>
      </c>
      <c r="FT276" s="11">
        <v>1336.9938726176847</v>
      </c>
      <c r="FU276" s="11">
        <v>1439.4241436523203</v>
      </c>
      <c r="FV276" s="11">
        <v>1576.9733589592088</v>
      </c>
      <c r="FW276" s="11">
        <v>1620.0198137111931</v>
      </c>
      <c r="FX276" s="11">
        <v>1637.5849819668279</v>
      </c>
      <c r="FY276" s="11">
        <v>1657.820306912791</v>
      </c>
      <c r="FZ276" s="11">
        <v>1675.5539750623998</v>
      </c>
      <c r="GA276" s="11">
        <v>1703.4708306652458</v>
      </c>
      <c r="GB276" s="11">
        <v>1725.4542905831083</v>
      </c>
      <c r="GC276" s="11">
        <v>1756.7917580200444</v>
      </c>
      <c r="GD276" s="11">
        <v>1790.8442231894808</v>
      </c>
      <c r="GE276" s="11">
        <v>1815.6298706276059</v>
      </c>
      <c r="GF276" s="11">
        <v>1836.2722164666536</v>
      </c>
      <c r="GG276" s="11">
        <v>1849.2177705412</v>
      </c>
      <c r="GH276" s="11">
        <v>1862.213215438529</v>
      </c>
      <c r="GI276" s="11">
        <v>1865.5431718492373</v>
      </c>
      <c r="GJ276" s="11">
        <v>1874.8449637227859</v>
      </c>
      <c r="GK276" s="11">
        <v>1879.4732534007931</v>
      </c>
      <c r="GL276" s="11">
        <v>1894.0871887558922</v>
      </c>
      <c r="GM276" s="11">
        <v>1879.1821399062605</v>
      </c>
      <c r="GN276" s="11">
        <v>1888.6558459867101</v>
      </c>
      <c r="GO276" s="11">
        <v>1896.9747646490644</v>
      </c>
      <c r="GP276" s="11">
        <v>1909.1716191904391</v>
      </c>
      <c r="GQ276" s="11">
        <v>1971.1831873500521</v>
      </c>
      <c r="GR276" s="11">
        <v>2096.2433703610213</v>
      </c>
      <c r="GS276" s="11">
        <v>2250.628439738141</v>
      </c>
      <c r="GT276" s="11">
        <v>2316.7309014942939</v>
      </c>
      <c r="GU276" s="11">
        <v>2336.6670196246041</v>
      </c>
      <c r="GV276" s="11">
        <v>2362.0797377898266</v>
      </c>
      <c r="GW276" s="11">
        <v>2388.519425099812</v>
      </c>
      <c r="GX276" s="11">
        <v>2415.3180209857469</v>
      </c>
      <c r="GY276" s="11">
        <v>2428.0325234159991</v>
      </c>
      <c r="GZ276" s="11">
        <v>2565.2097322785803</v>
      </c>
      <c r="HA276" s="11">
        <v>2584.7826055245391</v>
      </c>
      <c r="HB276" s="11">
        <v>2599.788339369557</v>
      </c>
      <c r="HC276" s="11">
        <v>2615.8932440803037</v>
      </c>
      <c r="HD276" s="11">
        <v>2627.7730078132763</v>
      </c>
      <c r="HE276" s="11">
        <v>2635.1117798685959</v>
      </c>
      <c r="HF276" s="11">
        <v>2631.3395104370279</v>
      </c>
      <c r="HG276" s="11">
        <v>2686.897566647036</v>
      </c>
      <c r="HH276" s="11">
        <v>2702.599754011917</v>
      </c>
      <c r="HI276" s="11">
        <v>2737.5766437641123</v>
      </c>
      <c r="HJ276" s="11">
        <v>2751.3540937983184</v>
      </c>
      <c r="HK276" s="11">
        <v>2747.1473299642462</v>
      </c>
      <c r="HL276" s="11">
        <v>2745.5460296433948</v>
      </c>
      <c r="HM276" s="11">
        <v>2708.7993958600637</v>
      </c>
      <c r="HN276" s="11">
        <v>2664.5733508015969</v>
      </c>
      <c r="HO276" s="11">
        <v>2640.7724464383455</v>
      </c>
      <c r="HP276" s="11">
        <v>2669.8204964381198</v>
      </c>
      <c r="HQ276" s="11">
        <v>2665.2869362113347</v>
      </c>
      <c r="HR276" s="11">
        <v>2593.1798303247247</v>
      </c>
      <c r="HS276" s="11">
        <v>2626.4683697482601</v>
      </c>
      <c r="HT276" s="11">
        <v>2642.2035985067814</v>
      </c>
      <c r="HU276" s="11">
        <v>2616.2082923201929</v>
      </c>
      <c r="HV276" s="11">
        <v>2634.5795000289677</v>
      </c>
      <c r="HW276" s="11">
        <v>2652.0050430477527</v>
      </c>
      <c r="HX276" s="11">
        <v>2673.0275956542141</v>
      </c>
      <c r="HY276" s="11">
        <v>2697.6707155473678</v>
      </c>
      <c r="HZ276" s="11">
        <v>2734.6526237960493</v>
      </c>
      <c r="IA276" s="11">
        <v>2882.1207119822398</v>
      </c>
      <c r="IB276" s="11">
        <v>3029.1031607061077</v>
      </c>
      <c r="IC276" s="11">
        <v>3082.8840483282956</v>
      </c>
      <c r="ID276" s="11">
        <v>3136.642245016013</v>
      </c>
      <c r="IE276" s="11">
        <v>3185.6167658547356</v>
      </c>
      <c r="IF276" s="11">
        <v>3240.1897315075134</v>
      </c>
      <c r="IG276" s="11">
        <v>3370.3936673699591</v>
      </c>
      <c r="IH276" s="11">
        <v>3405.7384752037233</v>
      </c>
      <c r="II276" s="11">
        <v>3450.4139713124655</v>
      </c>
      <c r="IJ276" s="11">
        <v>3488.4397191797693</v>
      </c>
      <c r="IK276" s="11">
        <v>3538.5823573390185</v>
      </c>
      <c r="IL276" s="11">
        <v>3575.3701314868767</v>
      </c>
      <c r="IM276" s="11">
        <v>3615.7338771892669</v>
      </c>
      <c r="IN276" s="11">
        <v>3675.2050217367841</v>
      </c>
      <c r="IO276" s="11">
        <v>3810.2774885044746</v>
      </c>
      <c r="IP276" s="11">
        <v>3842.8093237300609</v>
      </c>
      <c r="IQ276" s="11">
        <v>3844.3926050495029</v>
      </c>
      <c r="IR276" s="11">
        <v>3900.1515348533721</v>
      </c>
      <c r="IS276" s="11">
        <v>3969.3189201675764</v>
      </c>
      <c r="IT276" s="11">
        <v>4009.5228348228034</v>
      </c>
      <c r="IU276" s="11">
        <v>4032.8522359757826</v>
      </c>
      <c r="IV276" s="11">
        <v>4050.5527890139533</v>
      </c>
      <c r="IW276" s="11">
        <v>4056.670435821055</v>
      </c>
      <c r="IX276" s="11">
        <v>4067.2423342349612</v>
      </c>
      <c r="IY276" s="11">
        <v>4088.1228175387655</v>
      </c>
      <c r="IZ276" s="11">
        <v>4128.6395016377437</v>
      </c>
      <c r="JA276" s="11">
        <v>4178.1081878896684</v>
      </c>
      <c r="JB276" s="11">
        <v>4268.1085930073368</v>
      </c>
      <c r="JC276" s="11">
        <v>4372.0356016893047</v>
      </c>
      <c r="JD276" s="11">
        <v>4447.0291468894193</v>
      </c>
      <c r="JE276" s="11">
        <v>4462.4616493842695</v>
      </c>
      <c r="JF276" s="11">
        <v>4472.6430477397835</v>
      </c>
      <c r="JG276" s="11">
        <v>4450.3270723503938</v>
      </c>
      <c r="JH276" s="11">
        <v>4530.6478125420872</v>
      </c>
      <c r="JI276" s="11">
        <v>4600.8027029200302</v>
      </c>
      <c r="JJ276" s="11">
        <v>4614.0428934494093</v>
      </c>
      <c r="JK276" s="11">
        <v>4597.4347892256019</v>
      </c>
      <c r="JL276" s="11">
        <v>4658.5636978695602</v>
      </c>
      <c r="JM276" s="11">
        <v>4659.9530519572963</v>
      </c>
      <c r="JN276" s="11">
        <v>4649.3477946743942</v>
      </c>
      <c r="JO276" s="11">
        <v>4825.1301905111677</v>
      </c>
      <c r="JP276" s="11">
        <v>4953.8732876401964</v>
      </c>
      <c r="JQ276" s="11">
        <v>4986.9133589288385</v>
      </c>
      <c r="JR276" s="11">
        <v>5027.4688585594122</v>
      </c>
      <c r="JS276" s="11">
        <v>5012.5152254538289</v>
      </c>
      <c r="JT276" s="11">
        <v>5088.3772267324348</v>
      </c>
      <c r="JU276" s="11">
        <v>5131.2387938723614</v>
      </c>
      <c r="JV276" s="11">
        <v>5109.2326218828148</v>
      </c>
      <c r="JW276" s="11">
        <v>5046.7193571935059</v>
      </c>
      <c r="JX276" s="11">
        <v>5034.6703574830681</v>
      </c>
      <c r="JY276" s="11">
        <v>5023.0613216901929</v>
      </c>
      <c r="JZ276" s="11">
        <v>5006.4485729497692</v>
      </c>
      <c r="KA276" s="11">
        <v>4993.4137552206175</v>
      </c>
      <c r="KB276" s="11">
        <v>4984.1520979484731</v>
      </c>
      <c r="KC276" s="11">
        <v>4965.4847592723627</v>
      </c>
      <c r="KD276" s="11">
        <v>4949.447334479335</v>
      </c>
      <c r="KE276" s="11">
        <v>4951.0877141372193</v>
      </c>
      <c r="KF276" s="11">
        <v>4963.1248958355372</v>
      </c>
      <c r="KG276" s="11">
        <v>4968.8289589160831</v>
      </c>
      <c r="KH276" s="11">
        <v>4987.2025716781727</v>
      </c>
      <c r="KI276" s="11">
        <v>4990.934834519222</v>
      </c>
      <c r="KJ276" s="11">
        <v>5014.6351480632165</v>
      </c>
      <c r="KK276" s="11">
        <v>5018.5048120148558</v>
      </c>
      <c r="KL276" s="23"/>
      <c r="KM276" s="11">
        <f>SMALL(Tabela2[[#This Row],[1]:[285]],1)</f>
        <v>1.6491696896991925E-11</v>
      </c>
      <c r="KN276" s="11">
        <f>MATCH(Tabela2[[#This Row],[1° menor]],Tabela2[[#This Row],[1]:[285]],0)</f>
        <v>141</v>
      </c>
      <c r="KO27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0.38374009222619521</v>
      </c>
      <c r="KP276" s="11">
        <f>VLOOKUP(Tabela2[[#This Row],[Shape]],shape!A:D,4,0)+VLOOKUP(Tabela2[[#This Row],[Shape]]+1,shape!A:E,5,0)*Tabela2[[#This Row],[% avanc]]</f>
        <v>4836.0678873347179</v>
      </c>
      <c r="KQ276" s="15">
        <f>Tabela2[[#This Row],[8686,881807]]/Tabela2[[#Headers],[8686,881807]]</f>
        <v>0.55670929969805194</v>
      </c>
      <c r="KR276" s="11">
        <f>Tabela2[[#This Row],[8686,881807]]-KP275</f>
        <v>228.61656718874838</v>
      </c>
      <c r="KS276" s="11">
        <f>(Tabela2[[#This Row],[hora bus]]-H275)*86400</f>
        <v>54.000000050291419</v>
      </c>
      <c r="KT276" s="11">
        <f>Tabela2[[#This Row],[desloc]]/Tabela2[[#This Row],[seconds]]</f>
        <v>4.2336401291820849</v>
      </c>
      <c r="KU276" s="11">
        <f>Tabela2[[#This Row],[spd m/s]]*3.6</f>
        <v>15.241104465055505</v>
      </c>
      <c r="KV276" s="23"/>
      <c r="KW276" s="22">
        <f t="shared" si="72"/>
        <v>0</v>
      </c>
      <c r="KX276" s="23">
        <f t="shared" si="73"/>
        <v>0</v>
      </c>
      <c r="KY276" s="23">
        <f t="shared" si="74"/>
        <v>0</v>
      </c>
      <c r="KZ276" s="23">
        <f t="shared" si="75"/>
        <v>0</v>
      </c>
      <c r="LA276" s="23">
        <f t="shared" si="76"/>
        <v>0</v>
      </c>
      <c r="LB276" s="23">
        <f t="shared" si="77"/>
        <v>0</v>
      </c>
      <c r="LC276" s="23">
        <f t="shared" si="78"/>
        <v>0</v>
      </c>
      <c r="LD276" s="23">
        <f t="shared" si="79"/>
        <v>0</v>
      </c>
      <c r="LE276" s="23">
        <f t="shared" si="80"/>
        <v>4836.0678873347179</v>
      </c>
      <c r="LF276" s="22">
        <f t="shared" si="89"/>
        <v>0</v>
      </c>
      <c r="LG276" s="23">
        <f t="shared" si="81"/>
        <v>0</v>
      </c>
      <c r="LH276" s="23">
        <f t="shared" si="82"/>
        <v>0</v>
      </c>
      <c r="LI276" s="23">
        <f t="shared" si="83"/>
        <v>4836.0678873347179</v>
      </c>
      <c r="LJ276" s="23">
        <f t="shared" si="84"/>
        <v>8544.8116110658502</v>
      </c>
      <c r="LK276" s="23">
        <f t="shared" si="85"/>
        <v>0</v>
      </c>
      <c r="LL276" s="23">
        <f t="shared" si="86"/>
        <v>14</v>
      </c>
      <c r="LM276" s="23">
        <f t="shared" si="87"/>
        <v>0</v>
      </c>
      <c r="LN276" s="23">
        <f t="shared" si="88"/>
        <v>0</v>
      </c>
    </row>
    <row r="277" spans="1:326" x14ac:dyDescent="0.25">
      <c r="A277" s="22">
        <v>95</v>
      </c>
      <c r="B277" s="22">
        <v>2</v>
      </c>
      <c r="C277" s="23" t="s">
        <v>1396</v>
      </c>
      <c r="D277" s="22">
        <v>332</v>
      </c>
      <c r="E277" s="24">
        <v>0.90902777777777777</v>
      </c>
      <c r="F277" s="23" t="s">
        <v>812</v>
      </c>
      <c r="G277" s="23" t="b">
        <v>1</v>
      </c>
      <c r="H277" s="25">
        <v>43538.909189814818</v>
      </c>
      <c r="I277" s="26" t="s">
        <v>240</v>
      </c>
      <c r="J277" s="23" t="s">
        <v>241</v>
      </c>
      <c r="K277" s="11">
        <f>IF(AND(Tabela2[[#This Row],[hora bus]]=H276,Tabela2[[#This Row],[lat bus]]=I276,Tabela2[[#This Row],[lon bus]]=J276),1,0)</f>
        <v>0</v>
      </c>
      <c r="L277" s="23"/>
      <c r="M277" s="11">
        <v>206</v>
      </c>
      <c r="N277" s="11">
        <v>8937.6433347812272</v>
      </c>
      <c r="O277" s="11">
        <v>8930.8275745392202</v>
      </c>
      <c r="P277" s="11">
        <v>8921.31987761046</v>
      </c>
      <c r="Q277" s="11">
        <v>8862.9463801645488</v>
      </c>
      <c r="R277" s="11">
        <v>8777.2733749479776</v>
      </c>
      <c r="S277" s="11">
        <v>8757.5984489791135</v>
      </c>
      <c r="T277" s="11">
        <v>8737.8394873945417</v>
      </c>
      <c r="U277" s="11">
        <v>8725.862094113003</v>
      </c>
      <c r="V277" s="11">
        <v>8709.2838053294836</v>
      </c>
      <c r="W277" s="11">
        <v>8697.1629703763574</v>
      </c>
      <c r="X277" s="11">
        <v>8686.3972513974695</v>
      </c>
      <c r="Y277" s="11">
        <v>8662.7146442016819</v>
      </c>
      <c r="Z277" s="11">
        <v>8647.7304232679035</v>
      </c>
      <c r="AA277" s="11">
        <v>8625.5163490499417</v>
      </c>
      <c r="AB277" s="11">
        <v>8615.2590910701601</v>
      </c>
      <c r="AC277" s="11">
        <v>8599.1505194504061</v>
      </c>
      <c r="AD277" s="11">
        <v>8574.2678511025752</v>
      </c>
      <c r="AE277" s="11">
        <v>8564.1605623470914</v>
      </c>
      <c r="AF277" s="11">
        <v>8496.0211542255474</v>
      </c>
      <c r="AG277" s="11">
        <v>8464.880380874356</v>
      </c>
      <c r="AH277" s="11">
        <v>8436.6349456936332</v>
      </c>
      <c r="AI277" s="11">
        <v>8413.2529843153734</v>
      </c>
      <c r="AJ277" s="11">
        <v>8392.2820429410021</v>
      </c>
      <c r="AK277" s="11">
        <v>8377.2546076953695</v>
      </c>
      <c r="AL277" s="11">
        <v>8351.2080716157798</v>
      </c>
      <c r="AM277" s="11">
        <v>8340.4547831116033</v>
      </c>
      <c r="AN277" s="11">
        <v>8327.8750911839907</v>
      </c>
      <c r="AO277" s="11">
        <v>8319.6149412234245</v>
      </c>
      <c r="AP277" s="11">
        <v>8318.5546718008391</v>
      </c>
      <c r="AQ277" s="11">
        <v>8325.1415217370468</v>
      </c>
      <c r="AR277" s="11">
        <v>8325.3343965513814</v>
      </c>
      <c r="AS277" s="11">
        <v>8321.5358886835093</v>
      </c>
      <c r="AT277" s="11">
        <v>8330.043026106061</v>
      </c>
      <c r="AU277" s="11">
        <v>8335.8625709652224</v>
      </c>
      <c r="AV277" s="11">
        <v>8329.6848854418986</v>
      </c>
      <c r="AW277" s="11">
        <v>8329.2000947191718</v>
      </c>
      <c r="AX277" s="11">
        <v>8330.9852746400193</v>
      </c>
      <c r="AY277" s="11">
        <v>8323.5707228118899</v>
      </c>
      <c r="AZ277" s="11">
        <v>8307.4855073594717</v>
      </c>
      <c r="BA277" s="11">
        <v>8283.2269304570073</v>
      </c>
      <c r="BB277" s="11">
        <v>8238.0641328963593</v>
      </c>
      <c r="BC277" s="11">
        <v>8166.0759699931905</v>
      </c>
      <c r="BD277" s="11">
        <v>8099.2761534323827</v>
      </c>
      <c r="BE277" s="11">
        <v>8079.4483054844013</v>
      </c>
      <c r="BF277" s="11">
        <v>8058.2104642031045</v>
      </c>
      <c r="BG277" s="11">
        <v>8023.5554455476931</v>
      </c>
      <c r="BH277" s="11">
        <v>8011.2260831204158</v>
      </c>
      <c r="BI277" s="11">
        <v>7995.4704967796333</v>
      </c>
      <c r="BJ277" s="11">
        <v>7970.5002775138528</v>
      </c>
      <c r="BK277" s="11">
        <v>7897.4888885643804</v>
      </c>
      <c r="BL277" s="11">
        <v>7663.1941023817571</v>
      </c>
      <c r="BM277" s="11">
        <v>7527.446852858382</v>
      </c>
      <c r="BN277" s="11">
        <v>7499.169205856012</v>
      </c>
      <c r="BO277" s="11">
        <v>7388.9316839903177</v>
      </c>
      <c r="BP277" s="11">
        <v>7380.6109703788306</v>
      </c>
      <c r="BQ277" s="11">
        <v>7290.9235936174518</v>
      </c>
      <c r="BR277" s="11">
        <v>7205.3681504925453</v>
      </c>
      <c r="BS277" s="11">
        <v>7173.8718864638349</v>
      </c>
      <c r="BT277" s="11">
        <v>7123.8106364286086</v>
      </c>
      <c r="BU277" s="11">
        <v>7061.5665094926944</v>
      </c>
      <c r="BV277" s="11">
        <v>7054.3174185652797</v>
      </c>
      <c r="BW277" s="11">
        <v>6905.2407674011802</v>
      </c>
      <c r="BX277" s="11">
        <v>6819.8062578495246</v>
      </c>
      <c r="BY277" s="11">
        <v>6700.5489374853332</v>
      </c>
      <c r="BZ277" s="11">
        <v>6684.8411979473003</v>
      </c>
      <c r="CA277" s="11">
        <v>6646.1082221963652</v>
      </c>
      <c r="CB277" s="11">
        <v>6584.2599910557892</v>
      </c>
      <c r="CC277" s="11">
        <v>6464.1766129999241</v>
      </c>
      <c r="CD277" s="11">
        <v>6370.3184211490325</v>
      </c>
      <c r="CE277" s="11">
        <v>6277.0619593531883</v>
      </c>
      <c r="CF277" s="11">
        <v>6193.068462752386</v>
      </c>
      <c r="CG277" s="11">
        <v>5998.3935943921269</v>
      </c>
      <c r="CH277" s="11">
        <v>5920.76364596436</v>
      </c>
      <c r="CI277" s="11">
        <v>5728.9584425558833</v>
      </c>
      <c r="CJ277" s="11">
        <v>5654.0681981219595</v>
      </c>
      <c r="CK277" s="11">
        <v>5563.8349366367438</v>
      </c>
      <c r="CL277" s="11">
        <v>5535.8109271711146</v>
      </c>
      <c r="CM277" s="11">
        <v>5487.3766373964409</v>
      </c>
      <c r="CN277" s="11">
        <v>5428.4263258970232</v>
      </c>
      <c r="CO277" s="11">
        <v>5346.6319358219216</v>
      </c>
      <c r="CP277" s="11">
        <v>5293.7848101121035</v>
      </c>
      <c r="CQ277" s="11">
        <v>5097.4470989625052</v>
      </c>
      <c r="CR277" s="11">
        <v>4919.4991167179851</v>
      </c>
      <c r="CS277" s="11">
        <v>4845.3950421545333</v>
      </c>
      <c r="CT277" s="11">
        <v>4817.1540875248629</v>
      </c>
      <c r="CU277" s="11">
        <v>4775.6797216960722</v>
      </c>
      <c r="CV277" s="11">
        <v>4677.3302357920766</v>
      </c>
      <c r="CW277" s="11">
        <v>4549.6806906191323</v>
      </c>
      <c r="CX277" s="11">
        <v>4488.4588118202046</v>
      </c>
      <c r="CY277" s="11">
        <v>4431.2548163393994</v>
      </c>
      <c r="CZ277" s="11">
        <v>4379.8660078826979</v>
      </c>
      <c r="DA277" s="11">
        <v>4327.7814211494087</v>
      </c>
      <c r="DB277" s="11">
        <v>4272.3027630222123</v>
      </c>
      <c r="DC277" s="11">
        <v>4182.6917752160653</v>
      </c>
      <c r="DD277" s="11">
        <v>4174.853153340604</v>
      </c>
      <c r="DE277" s="11">
        <v>4145.0001415356801</v>
      </c>
      <c r="DF277" s="11">
        <v>4132.1712551920282</v>
      </c>
      <c r="DG277" s="11">
        <v>4082.8066256450279</v>
      </c>
      <c r="DH277" s="11">
        <v>4047.2251259290797</v>
      </c>
      <c r="DI277" s="11">
        <v>4006.6483518796131</v>
      </c>
      <c r="DJ277" s="11">
        <v>3933.2398400569778</v>
      </c>
      <c r="DK277" s="11">
        <v>3605.1740584826634</v>
      </c>
      <c r="DL277" s="11">
        <v>3529.1397456892032</v>
      </c>
      <c r="DM277" s="11">
        <v>3462.8195246357627</v>
      </c>
      <c r="DN277" s="11">
        <v>3382.0220504213685</v>
      </c>
      <c r="DO277" s="11">
        <v>3354.8863524215094</v>
      </c>
      <c r="DP277" s="11">
        <v>3281.1387467118284</v>
      </c>
      <c r="DQ277" s="11">
        <v>3274.8386815193817</v>
      </c>
      <c r="DR277" s="11">
        <v>3265.6866005706447</v>
      </c>
      <c r="DS277" s="11">
        <v>3253.8670344616703</v>
      </c>
      <c r="DT277" s="11">
        <v>3237.1187367755015</v>
      </c>
      <c r="DU277" s="11">
        <v>3228.4747399145135</v>
      </c>
      <c r="DV277" s="11">
        <v>3220.1216212377562</v>
      </c>
      <c r="DW277" s="11">
        <v>3217.3513040482812</v>
      </c>
      <c r="DX277" s="11">
        <v>3108.8230477596094</v>
      </c>
      <c r="DY277" s="11">
        <v>3144.8448032757874</v>
      </c>
      <c r="DZ277" s="11">
        <v>3122.6546543646623</v>
      </c>
      <c r="EA277" s="11">
        <v>3002.9484819810464</v>
      </c>
      <c r="EB277" s="11">
        <v>2975.4370952357422</v>
      </c>
      <c r="EC277" s="11">
        <v>2790.8670948103213</v>
      </c>
      <c r="ED277" s="11">
        <v>2714.33109863353</v>
      </c>
      <c r="EE277" s="11">
        <v>2480.9155136233394</v>
      </c>
      <c r="EF277" s="11">
        <v>2306.1367548198946</v>
      </c>
      <c r="EG277" s="11">
        <v>2158.6061562263803</v>
      </c>
      <c r="EH277" s="11">
        <v>2045.7928458684125</v>
      </c>
      <c r="EI277" s="11">
        <v>1985.4740240130809</v>
      </c>
      <c r="EJ277" s="11">
        <v>1929.1892877832699</v>
      </c>
      <c r="EK277" s="11">
        <v>1854.4361681587052</v>
      </c>
      <c r="EL277" s="11">
        <v>1854.4032683097255</v>
      </c>
      <c r="EM277" s="11">
        <v>1776.8960845846093</v>
      </c>
      <c r="EN277" s="11">
        <v>1695.8298515116244</v>
      </c>
      <c r="EO277" s="11">
        <v>1651.3512562859753</v>
      </c>
      <c r="EP277" s="11">
        <v>1510.3036689926748</v>
      </c>
      <c r="EQ277" s="11">
        <v>1434.1776996063847</v>
      </c>
      <c r="ER277" s="11">
        <v>1295.989206160581</v>
      </c>
      <c r="ES277" s="11">
        <v>1231.1442735678058</v>
      </c>
      <c r="ET277" s="11">
        <v>1154.3068087611232</v>
      </c>
      <c r="EU277" s="11">
        <v>1090.177936702644</v>
      </c>
      <c r="EV277" s="11">
        <v>1018.2377857839648</v>
      </c>
      <c r="EW277" s="11">
        <v>768.52298179666866</v>
      </c>
      <c r="EX277" s="11">
        <v>685.41215768730058</v>
      </c>
      <c r="EY277" s="11">
        <v>512.98543756924812</v>
      </c>
      <c r="EZ277" s="11">
        <v>347.19773648464445</v>
      </c>
      <c r="FA277" s="11">
        <v>265.19003019231553</v>
      </c>
      <c r="FB277" s="11">
        <v>223.47803631613871</v>
      </c>
      <c r="FC277" s="11">
        <v>168.34238923284556</v>
      </c>
      <c r="FD277" s="11">
        <v>43.355601504916159</v>
      </c>
      <c r="FE277" s="11">
        <v>3.6976643968955614E-11</v>
      </c>
      <c r="FF277" s="11">
        <v>130.08349054503284</v>
      </c>
      <c r="FG277" s="11">
        <v>154.97654337005966</v>
      </c>
      <c r="FH277" s="11">
        <v>199.70932836683517</v>
      </c>
      <c r="FI277" s="11">
        <v>281.32491697336445</v>
      </c>
      <c r="FJ277" s="11">
        <v>325.40641827383712</v>
      </c>
      <c r="FK277" s="11">
        <v>342.50925367641781</v>
      </c>
      <c r="FL277" s="11">
        <v>357.45581453754198</v>
      </c>
      <c r="FM277" s="11">
        <v>363.35685100942203</v>
      </c>
      <c r="FN277" s="11">
        <v>397.21262708792699</v>
      </c>
      <c r="FO277" s="11">
        <v>419.92773969373815</v>
      </c>
      <c r="FP277" s="11">
        <v>445.99944006488079</v>
      </c>
      <c r="FQ277" s="11">
        <v>472.98315831223147</v>
      </c>
      <c r="FR277" s="11">
        <v>486.15853819163567</v>
      </c>
      <c r="FS277" s="11">
        <v>532.9961397267291</v>
      </c>
      <c r="FT277" s="11">
        <v>605.30507569430745</v>
      </c>
      <c r="FU277" s="11">
        <v>706.04819724350068</v>
      </c>
      <c r="FV277" s="11">
        <v>841.6142302171894</v>
      </c>
      <c r="FW277" s="11">
        <v>883.63897976992598</v>
      </c>
      <c r="FX277" s="11">
        <v>900.79386199468945</v>
      </c>
      <c r="FY277" s="11">
        <v>920.8850042865256</v>
      </c>
      <c r="FZ277" s="11">
        <v>938.6514865578331</v>
      </c>
      <c r="GA277" s="11">
        <v>966.646062103904</v>
      </c>
      <c r="GB277" s="11">
        <v>988.69771482022054</v>
      </c>
      <c r="GC277" s="11">
        <v>1020.0600602825074</v>
      </c>
      <c r="GD277" s="11">
        <v>1054.0984327279186</v>
      </c>
      <c r="GE277" s="11">
        <v>1078.8710173019692</v>
      </c>
      <c r="GF277" s="11">
        <v>1099.5026918451006</v>
      </c>
      <c r="GG277" s="11">
        <v>1112.4887600469867</v>
      </c>
      <c r="GH277" s="11">
        <v>1125.5464609938294</v>
      </c>
      <c r="GI277" s="11">
        <v>1128.9978401969076</v>
      </c>
      <c r="GJ277" s="11">
        <v>1138.6222141417818</v>
      </c>
      <c r="GK277" s="11">
        <v>1143.8883493988092</v>
      </c>
      <c r="GL277" s="11">
        <v>1158.9694567550475</v>
      </c>
      <c r="GM277" s="11">
        <v>1144.8335407821703</v>
      </c>
      <c r="GN277" s="11">
        <v>1155.6377375775355</v>
      </c>
      <c r="GO277" s="11">
        <v>1165.4181904822585</v>
      </c>
      <c r="GP277" s="11">
        <v>1180.6004049642215</v>
      </c>
      <c r="GQ277" s="11">
        <v>1247.4914451382106</v>
      </c>
      <c r="GR277" s="11">
        <v>1378.0712435375319</v>
      </c>
      <c r="GS277" s="11">
        <v>1536.3898529519527</v>
      </c>
      <c r="GT277" s="11">
        <v>1603.9900963094183</v>
      </c>
      <c r="GU277" s="11">
        <v>1624.2854358382153</v>
      </c>
      <c r="GV277" s="11">
        <v>1649.5216414618319</v>
      </c>
      <c r="GW277" s="11">
        <v>1675.4269648273271</v>
      </c>
      <c r="GX277" s="11">
        <v>1701.4174389958646</v>
      </c>
      <c r="GY277" s="11">
        <v>1710.1297383693386</v>
      </c>
      <c r="GZ277" s="11">
        <v>1843.3336334394776</v>
      </c>
      <c r="HA277" s="11">
        <v>1862.2067906643372</v>
      </c>
      <c r="HB277" s="11">
        <v>1876.8363813079693</v>
      </c>
      <c r="HC277" s="11">
        <v>1892.7159560228977</v>
      </c>
      <c r="HD277" s="11">
        <v>1904.4160408392986</v>
      </c>
      <c r="HE277" s="11">
        <v>1911.3613202806425</v>
      </c>
      <c r="HF277" s="11">
        <v>1911.1300620593522</v>
      </c>
      <c r="HG277" s="11">
        <v>1973.659743280981</v>
      </c>
      <c r="HH277" s="11">
        <v>1996.1438802753</v>
      </c>
      <c r="HI277" s="11">
        <v>2036.7564910375154</v>
      </c>
      <c r="HJ277" s="11">
        <v>2053.9638013861027</v>
      </c>
      <c r="HK277" s="11">
        <v>2053.5786472603359</v>
      </c>
      <c r="HL277" s="11">
        <v>2056.6010088467538</v>
      </c>
      <c r="HM277" s="11">
        <v>2026.9851658559746</v>
      </c>
      <c r="HN277" s="11">
        <v>1995.0036731501598</v>
      </c>
      <c r="HO277" s="11">
        <v>1986.2267938330756</v>
      </c>
      <c r="HP277" s="11">
        <v>2024.6706432462063</v>
      </c>
      <c r="HQ277" s="11">
        <v>2023.7924038305659</v>
      </c>
      <c r="HR277" s="11">
        <v>1965.5003817875354</v>
      </c>
      <c r="HS277" s="11">
        <v>2015.3786843026123</v>
      </c>
      <c r="HT277" s="11">
        <v>2037.2229510360899</v>
      </c>
      <c r="HU277" s="11">
        <v>2018.8094572731329</v>
      </c>
      <c r="HV277" s="11">
        <v>2046.8882201686124</v>
      </c>
      <c r="HW277" s="11">
        <v>2070.5917495920562</v>
      </c>
      <c r="HX277" s="11">
        <v>2096.7995418995056</v>
      </c>
      <c r="HY277" s="11">
        <v>2126.6347362174511</v>
      </c>
      <c r="HZ277" s="11">
        <v>2172.0928101536465</v>
      </c>
      <c r="IA277" s="11">
        <v>2330.8747480671068</v>
      </c>
      <c r="IB277" s="11">
        <v>2485.0810508385161</v>
      </c>
      <c r="IC277" s="11">
        <v>2542.2431914424005</v>
      </c>
      <c r="ID277" s="11">
        <v>2599.2366359398488</v>
      </c>
      <c r="IE277" s="11">
        <v>2651.173249491429</v>
      </c>
      <c r="IF277" s="11">
        <v>2710.1911273129413</v>
      </c>
      <c r="IG277" s="11">
        <v>2843.7738476876571</v>
      </c>
      <c r="IH277" s="11">
        <v>2879.6245808392036</v>
      </c>
      <c r="II277" s="11">
        <v>2924.2900258355271</v>
      </c>
      <c r="IJ277" s="11">
        <v>2961.380906274117</v>
      </c>
      <c r="IK277" s="11">
        <v>3009.4909822332138</v>
      </c>
      <c r="IL277" s="11">
        <v>3043.9772897898201</v>
      </c>
      <c r="IM277" s="11">
        <v>3081.4793658585277</v>
      </c>
      <c r="IN277" s="11">
        <v>3135.7593820232196</v>
      </c>
      <c r="IO277" s="11">
        <v>3266.99650091577</v>
      </c>
      <c r="IP277" s="11">
        <v>3299.0786845123048</v>
      </c>
      <c r="IQ277" s="11">
        <v>3300.2432119547675</v>
      </c>
      <c r="IR277" s="11">
        <v>3355.4550855062307</v>
      </c>
      <c r="IS277" s="11">
        <v>3424.3205159514637</v>
      </c>
      <c r="IT277" s="11">
        <v>3464.189990336044</v>
      </c>
      <c r="IU277" s="11">
        <v>3487.250964782419</v>
      </c>
      <c r="IV277" s="11">
        <v>3504.822796779838</v>
      </c>
      <c r="IW277" s="11">
        <v>3510.8045320917909</v>
      </c>
      <c r="IX277" s="11">
        <v>3521.0040473987888</v>
      </c>
      <c r="IY277" s="11">
        <v>3541.0327822110571</v>
      </c>
      <c r="IZ277" s="11">
        <v>3580.3331314380939</v>
      </c>
      <c r="JA277" s="11">
        <v>3627.9012254975123</v>
      </c>
      <c r="JB277" s="11">
        <v>3714.6901920035289</v>
      </c>
      <c r="JC277" s="11">
        <v>3814.399760545723</v>
      </c>
      <c r="JD277" s="11">
        <v>3886.2092838085046</v>
      </c>
      <c r="JE277" s="11">
        <v>3899.8931752362914</v>
      </c>
      <c r="JF277" s="11">
        <v>3908.3821017739024</v>
      </c>
      <c r="JG277" s="11">
        <v>3878.5661123913501</v>
      </c>
      <c r="JH277" s="11">
        <v>3956.1958231902763</v>
      </c>
      <c r="JI277" s="11">
        <v>4031.1518391961913</v>
      </c>
      <c r="JJ277" s="11">
        <v>4045.4184110960441</v>
      </c>
      <c r="JK277" s="11">
        <v>4032.6556508193562</v>
      </c>
      <c r="JL277" s="11">
        <v>4097.6613559964044</v>
      </c>
      <c r="JM277" s="11">
        <v>4100.0857161993899</v>
      </c>
      <c r="JN277" s="11">
        <v>4098.0558439307779</v>
      </c>
      <c r="JO277" s="11">
        <v>4286.6416994521451</v>
      </c>
      <c r="JP277" s="11">
        <v>4421.5751304285677</v>
      </c>
      <c r="JQ277" s="11">
        <v>4457.4728088461916</v>
      </c>
      <c r="JR277" s="11">
        <v>4495.208339250984</v>
      </c>
      <c r="JS277" s="11">
        <v>4466.8022269077055</v>
      </c>
      <c r="JT277" s="11">
        <v>4528.7744975411297</v>
      </c>
      <c r="JU277" s="11">
        <v>4567.2885159357847</v>
      </c>
      <c r="JV277" s="11">
        <v>4546.5851409852612</v>
      </c>
      <c r="JW277" s="11">
        <v>4482.2642792811339</v>
      </c>
      <c r="JX277" s="11">
        <v>4466.8423010732586</v>
      </c>
      <c r="JY277" s="11">
        <v>4453.7314596173328</v>
      </c>
      <c r="JZ277" s="11">
        <v>4435.7723837307312</v>
      </c>
      <c r="KA277" s="11">
        <v>4421.3962375488736</v>
      </c>
      <c r="KB277" s="11">
        <v>4411.0918824784185</v>
      </c>
      <c r="KC277" s="11">
        <v>4391.1690824441548</v>
      </c>
      <c r="KD277" s="11">
        <v>4375.2192648653199</v>
      </c>
      <c r="KE277" s="11">
        <v>4378.2840161648191</v>
      </c>
      <c r="KF277" s="11">
        <v>4391.18422996342</v>
      </c>
      <c r="KG277" s="11">
        <v>4397.9865576419679</v>
      </c>
      <c r="KH277" s="11">
        <v>4417.414748097689</v>
      </c>
      <c r="KI277" s="11">
        <v>4422.3771816795661</v>
      </c>
      <c r="KJ277" s="11">
        <v>4447.1902871847906</v>
      </c>
      <c r="KK277" s="11">
        <v>4451.4506056055716</v>
      </c>
      <c r="KL277" s="23"/>
      <c r="KM277" s="11">
        <f>SMALL(Tabela2[[#This Row],[1]:[285]],1)</f>
        <v>3.6976643968955614E-11</v>
      </c>
      <c r="KN277" s="11">
        <f>MATCH(Tabela2[[#This Row],[1° menor]],Tabela2[[#This Row],[1]:[285]],0)</f>
        <v>148</v>
      </c>
      <c r="KO27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0.2499999226677978</v>
      </c>
      <c r="KP277" s="11">
        <f>VLOOKUP(Tabela2[[#This Row],[Shape]],shape!A:D,4,0)+VLOOKUP(Tabela2[[#This Row],[Shape]]+1,shape!A:E,5,0)*Tabela2[[#This Row],[% avanc]]</f>
        <v>5206.5880468894193</v>
      </c>
      <c r="KQ277" s="15">
        <f>Tabela2[[#This Row],[8686,881807]]/Tabela2[[#Headers],[8686,881807]]</f>
        <v>0.59936213736600907</v>
      </c>
      <c r="KR277" s="11">
        <f>Tabela2[[#This Row],[8686,881807]]-KP276</f>
        <v>370.52015955470142</v>
      </c>
      <c r="KS277" s="11">
        <f>(Tabela2[[#This Row],[hora bus]]-H276)*86400</f>
        <v>37.000000476837158</v>
      </c>
      <c r="KT277" s="11">
        <f>Tabela2[[#This Row],[desloc]]/Tabela2[[#This Row],[seconds]]</f>
        <v>10.014058237287198</v>
      </c>
      <c r="KU277" s="11">
        <f>Tabela2[[#This Row],[spd m/s]]*3.6</f>
        <v>36.050609654233917</v>
      </c>
      <c r="KV277" s="23"/>
      <c r="KW277" s="22">
        <f t="shared" si="72"/>
        <v>0</v>
      </c>
      <c r="KX277" s="23">
        <f t="shared" si="73"/>
        <v>0</v>
      </c>
      <c r="KY277" s="23">
        <f t="shared" si="74"/>
        <v>0</v>
      </c>
      <c r="KZ277" s="23">
        <f t="shared" si="75"/>
        <v>0</v>
      </c>
      <c r="LA277" s="23">
        <f t="shared" si="76"/>
        <v>0</v>
      </c>
      <c r="LB277" s="23">
        <f t="shared" si="77"/>
        <v>0</v>
      </c>
      <c r="LC277" s="23">
        <f t="shared" si="78"/>
        <v>0</v>
      </c>
      <c r="LD277" s="23">
        <f t="shared" si="79"/>
        <v>0</v>
      </c>
      <c r="LE277" s="23">
        <f t="shared" si="80"/>
        <v>5206.5880468894193</v>
      </c>
      <c r="LF277" s="22">
        <f t="shared" si="89"/>
        <v>0</v>
      </c>
      <c r="LG277" s="23">
        <f t="shared" si="81"/>
        <v>0</v>
      </c>
      <c r="LH277" s="23">
        <f t="shared" si="82"/>
        <v>0</v>
      </c>
      <c r="LI277" s="23">
        <f t="shared" si="83"/>
        <v>5206.5880468894193</v>
      </c>
      <c r="LJ277" s="23">
        <f t="shared" si="84"/>
        <v>8544.8116110658502</v>
      </c>
      <c r="LK277" s="23">
        <f t="shared" si="85"/>
        <v>0</v>
      </c>
      <c r="LL277" s="23">
        <f t="shared" si="86"/>
        <v>13</v>
      </c>
      <c r="LM277" s="23">
        <f t="shared" si="87"/>
        <v>0</v>
      </c>
      <c r="LN277" s="23">
        <f t="shared" si="88"/>
        <v>0</v>
      </c>
    </row>
    <row r="278" spans="1:326" x14ac:dyDescent="0.25">
      <c r="A278" s="22">
        <v>97</v>
      </c>
      <c r="B278" s="22">
        <v>2</v>
      </c>
      <c r="C278" s="23" t="s">
        <v>1398</v>
      </c>
      <c r="D278" s="22">
        <v>332</v>
      </c>
      <c r="E278" s="24">
        <v>0.90972222222222221</v>
      </c>
      <c r="F278" s="23" t="s">
        <v>812</v>
      </c>
      <c r="G278" s="23" t="b">
        <v>1</v>
      </c>
      <c r="H278" s="25">
        <v>43538.909699074073</v>
      </c>
      <c r="I278" s="26" t="s">
        <v>1399</v>
      </c>
      <c r="J278" s="23" t="s">
        <v>1400</v>
      </c>
      <c r="K278" s="11">
        <f>IF(AND(Tabela2[[#This Row],[hora bus]]=H277,Tabela2[[#This Row],[lat bus]]=I277,Tabela2[[#This Row],[lon bus]]=J277),1,0)</f>
        <v>0</v>
      </c>
      <c r="L278" s="23"/>
      <c r="M278" s="11">
        <v>208</v>
      </c>
      <c r="N278" s="11">
        <v>9868.7890650276531</v>
      </c>
      <c r="O278" s="11">
        <v>9861.9439213258665</v>
      </c>
      <c r="P278" s="11">
        <v>9852.4033846364309</v>
      </c>
      <c r="Q278" s="11">
        <v>9793.9832102287473</v>
      </c>
      <c r="R278" s="11">
        <v>9708.3403898511315</v>
      </c>
      <c r="S278" s="11">
        <v>9688.7296087889154</v>
      </c>
      <c r="T278" s="11">
        <v>9668.9701679494792</v>
      </c>
      <c r="U278" s="11">
        <v>9656.9767668425011</v>
      </c>
      <c r="V278" s="11">
        <v>9640.3664509887476</v>
      </c>
      <c r="W278" s="11">
        <v>9628.1998260486034</v>
      </c>
      <c r="X278" s="11">
        <v>9617.3869508927073</v>
      </c>
      <c r="Y278" s="11">
        <v>9593.6269028205934</v>
      </c>
      <c r="Z278" s="11">
        <v>9578.5484483398377</v>
      </c>
      <c r="AA278" s="11">
        <v>9556.2570169962655</v>
      </c>
      <c r="AB278" s="11">
        <v>9545.9507044460115</v>
      </c>
      <c r="AC278" s="11">
        <v>9529.8142343708278</v>
      </c>
      <c r="AD278" s="11">
        <v>9504.9282641774025</v>
      </c>
      <c r="AE278" s="11">
        <v>9494.8366973481279</v>
      </c>
      <c r="AF278" s="11">
        <v>9426.8241030302415</v>
      </c>
      <c r="AG278" s="11">
        <v>9395.8711490278511</v>
      </c>
      <c r="AH278" s="11">
        <v>9367.720563966941</v>
      </c>
      <c r="AI278" s="11">
        <v>9344.3922913088172</v>
      </c>
      <c r="AJ278" s="11">
        <v>9323.4629190735232</v>
      </c>
      <c r="AK278" s="11">
        <v>9308.4680902104737</v>
      </c>
      <c r="AL278" s="11">
        <v>9282.4579873212933</v>
      </c>
      <c r="AM278" s="11">
        <v>9271.74129673278</v>
      </c>
      <c r="AN278" s="11">
        <v>9259.2109130760309</v>
      </c>
      <c r="AO278" s="11">
        <v>9251.0372457956018</v>
      </c>
      <c r="AP278" s="11">
        <v>9250.079862893459</v>
      </c>
      <c r="AQ278" s="11">
        <v>9256.7409370683908</v>
      </c>
      <c r="AR278" s="11">
        <v>9256.9823540817724</v>
      </c>
      <c r="AS278" s="11">
        <v>9253.2609306501945</v>
      </c>
      <c r="AT278" s="11">
        <v>9261.8487271604463</v>
      </c>
      <c r="AU278" s="11">
        <v>9267.7121060275349</v>
      </c>
      <c r="AV278" s="11">
        <v>9261.596922560555</v>
      </c>
      <c r="AW278" s="11">
        <v>9261.2157972486148</v>
      </c>
      <c r="AX278" s="11">
        <v>9263.0985539369849</v>
      </c>
      <c r="AY278" s="11">
        <v>9255.7547447525994</v>
      </c>
      <c r="AZ278" s="11">
        <v>9239.7246867432277</v>
      </c>
      <c r="BA278" s="11">
        <v>9215.5148028999647</v>
      </c>
      <c r="BB278" s="11">
        <v>9170.3979236395935</v>
      </c>
      <c r="BC278" s="11">
        <v>9098.4324680736845</v>
      </c>
      <c r="BD278" s="11">
        <v>9031.6435498067749</v>
      </c>
      <c r="BE278" s="11">
        <v>9011.8360115787182</v>
      </c>
      <c r="BF278" s="11">
        <v>8990.6182322179648</v>
      </c>
      <c r="BG278" s="11">
        <v>8955.9876310007839</v>
      </c>
      <c r="BH278" s="11">
        <v>8943.67557339019</v>
      </c>
      <c r="BI278" s="11">
        <v>8927.9256016181134</v>
      </c>
      <c r="BJ278" s="11">
        <v>8902.9559933528035</v>
      </c>
      <c r="BK278" s="11">
        <v>8829.9315969801864</v>
      </c>
      <c r="BL278" s="11">
        <v>8595.4725069638098</v>
      </c>
      <c r="BM278" s="11">
        <v>8459.3539450678727</v>
      </c>
      <c r="BN278" s="11">
        <v>8430.7719743283324</v>
      </c>
      <c r="BO278" s="11">
        <v>8320.212645067375</v>
      </c>
      <c r="BP278" s="11">
        <v>8311.605549048536</v>
      </c>
      <c r="BQ278" s="11">
        <v>8221.6548939915647</v>
      </c>
      <c r="BR278" s="11">
        <v>8135.6555413649821</v>
      </c>
      <c r="BS278" s="11">
        <v>8103.8558082142799</v>
      </c>
      <c r="BT278" s="11">
        <v>8053.6662233913821</v>
      </c>
      <c r="BU278" s="11">
        <v>7990.775145527622</v>
      </c>
      <c r="BV278" s="11">
        <v>7982.2517966277819</v>
      </c>
      <c r="BW278" s="11">
        <v>7833.2503401038275</v>
      </c>
      <c r="BX278" s="11">
        <v>7748.9656637561766</v>
      </c>
      <c r="BY278" s="11">
        <v>7630.5424159218001</v>
      </c>
      <c r="BZ278" s="11">
        <v>7615.3899231580435</v>
      </c>
      <c r="CA278" s="11">
        <v>7576.8079741072916</v>
      </c>
      <c r="CB278" s="11">
        <v>7515.0428613782378</v>
      </c>
      <c r="CC278" s="11">
        <v>7395.0616965654363</v>
      </c>
      <c r="CD278" s="11">
        <v>7301.2951189489695</v>
      </c>
      <c r="CE278" s="11">
        <v>7208.05961245046</v>
      </c>
      <c r="CF278" s="11">
        <v>7124.039382759328</v>
      </c>
      <c r="CG278" s="11">
        <v>6929.3190687686465</v>
      </c>
      <c r="CH278" s="11">
        <v>6851.6537039592149</v>
      </c>
      <c r="CI278" s="11">
        <v>6659.8076011807152</v>
      </c>
      <c r="CJ278" s="11">
        <v>6584.8635353760337</v>
      </c>
      <c r="CK278" s="11">
        <v>6494.6199835186399</v>
      </c>
      <c r="CL278" s="11">
        <v>6466.5980768040736</v>
      </c>
      <c r="CM278" s="11">
        <v>6418.1436881628279</v>
      </c>
      <c r="CN278" s="11">
        <v>6359.172142069523</v>
      </c>
      <c r="CO278" s="11">
        <v>6277.3740572845827</v>
      </c>
      <c r="CP278" s="11">
        <v>6224.511840257037</v>
      </c>
      <c r="CQ278" s="11">
        <v>6028.094945989179</v>
      </c>
      <c r="CR278" s="11">
        <v>5850.0297540080901</v>
      </c>
      <c r="CS278" s="11">
        <v>5775.8697306984104</v>
      </c>
      <c r="CT278" s="11">
        <v>5747.626878440431</v>
      </c>
      <c r="CU278" s="11">
        <v>5706.1527561033054</v>
      </c>
      <c r="CV278" s="11">
        <v>5607.77423221962</v>
      </c>
      <c r="CW278" s="11">
        <v>5480.0627691217032</v>
      </c>
      <c r="CX278" s="11">
        <v>5418.7935241181913</v>
      </c>
      <c r="CY278" s="11">
        <v>5361.572524488005</v>
      </c>
      <c r="CZ278" s="11">
        <v>5310.2293332521949</v>
      </c>
      <c r="DA278" s="11">
        <v>5258.2552853956722</v>
      </c>
      <c r="DB278" s="11">
        <v>5202.9800894399541</v>
      </c>
      <c r="DC278" s="11">
        <v>5113.7330317999249</v>
      </c>
      <c r="DD278" s="11">
        <v>5106.1450514748622</v>
      </c>
      <c r="DE278" s="11">
        <v>5076.3825106659915</v>
      </c>
      <c r="DF278" s="11">
        <v>5063.6596845080476</v>
      </c>
      <c r="DG278" s="11">
        <v>5014.4793577966102</v>
      </c>
      <c r="DH278" s="11">
        <v>4979.1870460799437</v>
      </c>
      <c r="DI278" s="11">
        <v>4938.869935527252</v>
      </c>
      <c r="DJ278" s="11">
        <v>4865.4365558691043</v>
      </c>
      <c r="DK278" s="11">
        <v>4535.7150250745126</v>
      </c>
      <c r="DL278" s="11">
        <v>4457.2701439591992</v>
      </c>
      <c r="DM278" s="11">
        <v>4389.4158866784564</v>
      </c>
      <c r="DN278" s="11">
        <v>4307.3069581915997</v>
      </c>
      <c r="DO278" s="11">
        <v>4279.1602653979562</v>
      </c>
      <c r="DP278" s="11">
        <v>4204.1889867281852</v>
      </c>
      <c r="DQ278" s="11">
        <v>4196.865002453148</v>
      </c>
      <c r="DR278" s="11">
        <v>4187.4648718234648</v>
      </c>
      <c r="DS278" s="11">
        <v>4175.4251483193493</v>
      </c>
      <c r="DT278" s="11">
        <v>4158.7323825540343</v>
      </c>
      <c r="DU278" s="11">
        <v>4150.4463680106446</v>
      </c>
      <c r="DV278" s="11">
        <v>4142.5543397050124</v>
      </c>
      <c r="DW278" s="11">
        <v>4140.3631586800984</v>
      </c>
      <c r="DX278" s="11">
        <v>4034.6103661154598</v>
      </c>
      <c r="DY278" s="11">
        <v>4073.4249803953048</v>
      </c>
      <c r="DZ278" s="11">
        <v>4052.0087774951271</v>
      </c>
      <c r="EA278" s="11">
        <v>3932.1661196513223</v>
      </c>
      <c r="EB278" s="11">
        <v>3903.983007256164</v>
      </c>
      <c r="EC278" s="11">
        <v>3718.8264875551326</v>
      </c>
      <c r="ED278" s="11">
        <v>3641.5380516236023</v>
      </c>
      <c r="EE278" s="11">
        <v>3409.0235919404631</v>
      </c>
      <c r="EF278" s="11">
        <v>3236.1400746832114</v>
      </c>
      <c r="EG278" s="11">
        <v>3089.8480110256014</v>
      </c>
      <c r="EH278" s="11">
        <v>2977.7525962207337</v>
      </c>
      <c r="EI278" s="11">
        <v>2917.7161314683312</v>
      </c>
      <c r="EJ278" s="11">
        <v>2861.4980195672838</v>
      </c>
      <c r="EK278" s="11">
        <v>2786.8080319532728</v>
      </c>
      <c r="EL278" s="11">
        <v>2786.8170354641966</v>
      </c>
      <c r="EM278" s="11">
        <v>2709.0614848559849</v>
      </c>
      <c r="EN278" s="11">
        <v>2627.5932838638623</v>
      </c>
      <c r="EO278" s="11">
        <v>2582.9349213584051</v>
      </c>
      <c r="EP278" s="11">
        <v>2441.9511556293241</v>
      </c>
      <c r="EQ278" s="11">
        <v>2365.97252550762</v>
      </c>
      <c r="ER278" s="11">
        <v>2227.9527884820168</v>
      </c>
      <c r="ES278" s="11">
        <v>2163.2293202174437</v>
      </c>
      <c r="ET278" s="11">
        <v>2086.4410857650369</v>
      </c>
      <c r="EU278" s="11">
        <v>2022.3767777332582</v>
      </c>
      <c r="EV278" s="11">
        <v>1950.5161654829637</v>
      </c>
      <c r="EW278" s="11">
        <v>1700.9105394222636</v>
      </c>
      <c r="EX278" s="11">
        <v>1617.8572757713314</v>
      </c>
      <c r="EY278" s="11">
        <v>1445.2444700639019</v>
      </c>
      <c r="EZ278" s="11">
        <v>1278.6467414443212</v>
      </c>
      <c r="FA278" s="11">
        <v>1196.0603818831323</v>
      </c>
      <c r="FB278" s="11">
        <v>1154.4753380056122</v>
      </c>
      <c r="FC278" s="11">
        <v>1099.5096536389131</v>
      </c>
      <c r="FD278" s="11">
        <v>974.97691122020387</v>
      </c>
      <c r="FE278" s="11">
        <v>803.00203843306963</v>
      </c>
      <c r="FF278" s="11">
        <v>779.33669327808605</v>
      </c>
      <c r="FG278" s="11">
        <v>734.87187485021275</v>
      </c>
      <c r="FH278" s="11">
        <v>654.35003649094949</v>
      </c>
      <c r="FI278" s="11">
        <v>610.11456553430423</v>
      </c>
      <c r="FJ278" s="11">
        <v>590.60565484238828</v>
      </c>
      <c r="FK278" s="11">
        <v>573.94824203341545</v>
      </c>
      <c r="FL278" s="11">
        <v>560.80698506160172</v>
      </c>
      <c r="FM278" s="11">
        <v>525.32743377550491</v>
      </c>
      <c r="FN278" s="11">
        <v>509.59250326521862</v>
      </c>
      <c r="FO278" s="11">
        <v>487.49482811309753</v>
      </c>
      <c r="FP278" s="11">
        <v>465.04417506643159</v>
      </c>
      <c r="FQ278" s="11">
        <v>454.62935527235834</v>
      </c>
      <c r="FR278" s="11">
        <v>413.39294934158073</v>
      </c>
      <c r="FS278" s="11">
        <v>349.93738333417951</v>
      </c>
      <c r="FT278" s="11">
        <v>254.09120536143556</v>
      </c>
      <c r="FU278" s="11">
        <v>118.90116070617459</v>
      </c>
      <c r="FV278" s="11">
        <v>70.137546987958046</v>
      </c>
      <c r="FW278" s="11">
        <v>41.082951592656087</v>
      </c>
      <c r="FX278" s="11">
        <v>11.577510265313764</v>
      </c>
      <c r="FY278" s="11">
        <v>2.7000623958883807E-13</v>
      </c>
      <c r="FZ278" s="11">
        <v>11.470642047952037</v>
      </c>
      <c r="GA278" s="11">
        <v>41.414145316299141</v>
      </c>
      <c r="GB278" s="11">
        <v>63.30637459754935</v>
      </c>
      <c r="GC278" s="11">
        <v>93.361439454871842</v>
      </c>
      <c r="GD278" s="11">
        <v>125.9165326231377</v>
      </c>
      <c r="GE278" s="11">
        <v>149.91499974918224</v>
      </c>
      <c r="GF278" s="11">
        <v>170.06808247820101</v>
      </c>
      <c r="GG278" s="11">
        <v>183.39735908178514</v>
      </c>
      <c r="GH278" s="11">
        <v>197.13698225492007</v>
      </c>
      <c r="GI278" s="11">
        <v>201.87643992894067</v>
      </c>
      <c r="GJ278" s="11">
        <v>214.85567950553914</v>
      </c>
      <c r="GK278" s="11">
        <v>226.5934291810982</v>
      </c>
      <c r="GL278" s="11">
        <v>246.35880685659725</v>
      </c>
      <c r="GM278" s="11">
        <v>239.47871058336989</v>
      </c>
      <c r="GN278" s="11">
        <v>261.98423484919141</v>
      </c>
      <c r="GO278" s="11">
        <v>282.3692205080286</v>
      </c>
      <c r="GP278" s="11">
        <v>313.54424543263127</v>
      </c>
      <c r="GQ278" s="11">
        <v>397.21680023451773</v>
      </c>
      <c r="GR278" s="11">
        <v>538.18460031578934</v>
      </c>
      <c r="GS278" s="11">
        <v>701.93501423040198</v>
      </c>
      <c r="GT278" s="11">
        <v>771.46075368387926</v>
      </c>
      <c r="GU278" s="11">
        <v>791.18119696586518</v>
      </c>
      <c r="GV278" s="11">
        <v>813.6673879087532</v>
      </c>
      <c r="GW278" s="11">
        <v>835.63026467698182</v>
      </c>
      <c r="GX278" s="11">
        <v>856.95451722101632</v>
      </c>
      <c r="GY278" s="11">
        <v>848.00840697410933</v>
      </c>
      <c r="GZ278" s="11">
        <v>964.23116159673577</v>
      </c>
      <c r="HA278" s="11">
        <v>980.21479601499732</v>
      </c>
      <c r="HB278" s="11">
        <v>993.11991468452482</v>
      </c>
      <c r="HC278" s="11">
        <v>1007.8384069759881</v>
      </c>
      <c r="HD278" s="11">
        <v>1018.6656214093485</v>
      </c>
      <c r="HE278" s="11">
        <v>1023.7655277134592</v>
      </c>
      <c r="HF278" s="11">
        <v>1033.3555046190779</v>
      </c>
      <c r="HG278" s="11">
        <v>1116.1132605484177</v>
      </c>
      <c r="HH278" s="11">
        <v>1157.6685975064966</v>
      </c>
      <c r="HI278" s="11">
        <v>1213.6956591267963</v>
      </c>
      <c r="HJ278" s="11">
        <v>1240.0458233411259</v>
      </c>
      <c r="HK278" s="11">
        <v>1249.9215209187566</v>
      </c>
      <c r="HL278" s="11">
        <v>1265.6283226914313</v>
      </c>
      <c r="HM278" s="11">
        <v>1255.9047010355039</v>
      </c>
      <c r="HN278" s="11">
        <v>1257.7306151159469</v>
      </c>
      <c r="HO278" s="11">
        <v>1289.0730969476087</v>
      </c>
      <c r="HP278" s="11">
        <v>1351.7459996503126</v>
      </c>
      <c r="HQ278" s="11">
        <v>1359.9797552326136</v>
      </c>
      <c r="HR278" s="11">
        <v>1334.9044959605878</v>
      </c>
      <c r="HS278" s="11">
        <v>1423.8234387930133</v>
      </c>
      <c r="HT278" s="11">
        <v>1459.3968993765457</v>
      </c>
      <c r="HU278" s="11">
        <v>1457.2523617574291</v>
      </c>
      <c r="HV278" s="11">
        <v>1505.1287109284285</v>
      </c>
      <c r="HW278" s="11">
        <v>1539.8082095556231</v>
      </c>
      <c r="HX278" s="11">
        <v>1573.7764520082358</v>
      </c>
      <c r="HY278" s="11">
        <v>1609.9661900536159</v>
      </c>
      <c r="HZ278" s="11">
        <v>1661.0543447117884</v>
      </c>
      <c r="IA278" s="11">
        <v>1825.9603365838009</v>
      </c>
      <c r="IB278" s="11">
        <v>1984.1314979416254</v>
      </c>
      <c r="IC278" s="11">
        <v>2042.6333725570105</v>
      </c>
      <c r="ID278" s="11">
        <v>2101.0752966439327</v>
      </c>
      <c r="IE278" s="11">
        <v>2153.9757746569389</v>
      </c>
      <c r="IF278" s="11">
        <v>2213.8005020868845</v>
      </c>
      <c r="IG278" s="11">
        <v>2347.3203837643182</v>
      </c>
      <c r="IH278" s="11">
        <v>2381.2784384560696</v>
      </c>
      <c r="II278" s="11">
        <v>2423.1262159900375</v>
      </c>
      <c r="IJ278" s="11">
        <v>2455.6889857749534</v>
      </c>
      <c r="IK278" s="11">
        <v>2497.5180882649506</v>
      </c>
      <c r="IL278" s="11">
        <v>2525.6674797157361</v>
      </c>
      <c r="IM278" s="11">
        <v>2555.2561468470271</v>
      </c>
      <c r="IN278" s="11">
        <v>2595.3344051226904</v>
      </c>
      <c r="IO278" s="11">
        <v>2715.652803205382</v>
      </c>
      <c r="IP278" s="11">
        <v>2746.1239124334666</v>
      </c>
      <c r="IQ278" s="11">
        <v>2745.2057253304279</v>
      </c>
      <c r="IR278" s="11">
        <v>2796.5864548770842</v>
      </c>
      <c r="IS278" s="11">
        <v>2862.4900205995427</v>
      </c>
      <c r="IT278" s="11">
        <v>2900.4127880852438</v>
      </c>
      <c r="IU278" s="11">
        <v>2922.1455809138888</v>
      </c>
      <c r="IV278" s="11">
        <v>2938.9976149753015</v>
      </c>
      <c r="IW278" s="11">
        <v>2944.3989232827103</v>
      </c>
      <c r="IX278" s="11">
        <v>2953.3116290596827</v>
      </c>
      <c r="IY278" s="11">
        <v>2970.6467804328863</v>
      </c>
      <c r="IZ278" s="11">
        <v>3006.0999487462782</v>
      </c>
      <c r="JA278" s="11">
        <v>3047.7986381597857</v>
      </c>
      <c r="JB278" s="11">
        <v>3125.6498241714316</v>
      </c>
      <c r="JC278" s="11">
        <v>3215.221059232746</v>
      </c>
      <c r="JD278" s="11">
        <v>3280.2211945681738</v>
      </c>
      <c r="JE278" s="11">
        <v>3290.535218148937</v>
      </c>
      <c r="JF278" s="11">
        <v>3295.8758940715452</v>
      </c>
      <c r="JG278" s="11">
        <v>3252.26809783517</v>
      </c>
      <c r="JH278" s="11">
        <v>3323.6204047647102</v>
      </c>
      <c r="JI278" s="11">
        <v>3405.8266385679694</v>
      </c>
      <c r="JJ278" s="11">
        <v>3421.6645092596764</v>
      </c>
      <c r="JK278" s="11">
        <v>3414.7414481403707</v>
      </c>
      <c r="JL278" s="11">
        <v>3485.6108187129898</v>
      </c>
      <c r="JM278" s="11">
        <v>3489.4962483891891</v>
      </c>
      <c r="JN278" s="11">
        <v>3499.1853709211036</v>
      </c>
      <c r="JO278" s="11">
        <v>3705.0401167081804</v>
      </c>
      <c r="JP278" s="11">
        <v>3848.0864939116177</v>
      </c>
      <c r="JQ278" s="11">
        <v>3887.2582811612269</v>
      </c>
      <c r="JR278" s="11">
        <v>3919.3879763596196</v>
      </c>
      <c r="JS278" s="11">
        <v>3868.6401809901745</v>
      </c>
      <c r="JT278" s="11">
        <v>3907.2353947717261</v>
      </c>
      <c r="JU278" s="11">
        <v>3938.5636669405762</v>
      </c>
      <c r="JV278" s="11">
        <v>3920.517068971099</v>
      </c>
      <c r="JW278" s="11">
        <v>3854.0376937109386</v>
      </c>
      <c r="JX278" s="11">
        <v>3833.8698314602748</v>
      </c>
      <c r="JY278" s="11">
        <v>3818.6338720056669</v>
      </c>
      <c r="JZ278" s="11">
        <v>3798.770445576823</v>
      </c>
      <c r="KA278" s="11">
        <v>3782.504287250903</v>
      </c>
      <c r="KB278" s="11">
        <v>3770.7338960266793</v>
      </c>
      <c r="KC278" s="11">
        <v>3749.0244898781016</v>
      </c>
      <c r="KD278" s="11">
        <v>3733.5817993196965</v>
      </c>
      <c r="KE278" s="11">
        <v>3739.0597685799385</v>
      </c>
      <c r="KF278" s="11">
        <v>3753.1811839765865</v>
      </c>
      <c r="KG278" s="11">
        <v>3761.5345794897203</v>
      </c>
      <c r="KH278" s="11">
        <v>3782.4523019188073</v>
      </c>
      <c r="KI278" s="11">
        <v>3789.1455451177071</v>
      </c>
      <c r="KJ278" s="11">
        <v>3815.5217794059618</v>
      </c>
      <c r="KK278" s="11">
        <v>3820.330891740306</v>
      </c>
      <c r="KL278" s="23"/>
      <c r="KM278" s="11">
        <f>SMALL(Tabela2[[#This Row],[1]:[285]],1)</f>
        <v>2.7000623958883807E-13</v>
      </c>
      <c r="KN278" s="11">
        <f>MATCH(Tabela2[[#This Row],[1° menor]],Tabela2[[#This Row],[1]:[285]],0)</f>
        <v>168</v>
      </c>
      <c r="KO27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0.49999996251242373</v>
      </c>
      <c r="KP278" s="11">
        <f>VLOOKUP(Tabela2[[#This Row],[Shape]],shape!A:D,4,0)+VLOOKUP(Tabela2[[#This Row],[Shape]]+1,shape!A:E,5,0)*Tabela2[[#This Row],[% avanc]]</f>
        <v>5718.2709656303941</v>
      </c>
      <c r="KQ278" s="15">
        <f>Tabela2[[#This Row],[8686,881807]]/Tabela2[[#Headers],[8686,881807]]</f>
        <v>0.65826508207151369</v>
      </c>
      <c r="KR278" s="11">
        <f>Tabela2[[#This Row],[8686,881807]]-KP277</f>
        <v>511.68291874097486</v>
      </c>
      <c r="KS278" s="11">
        <f>(Tabela2[[#This Row],[hora bus]]-H277)*86400</f>
        <v>43.99999959859997</v>
      </c>
      <c r="KT278" s="11">
        <f>Tabela2[[#This Row],[desloc]]/Tabela2[[#This Row],[seconds]]</f>
        <v>11.629157350202703</v>
      </c>
      <c r="KU278" s="11">
        <f>Tabela2[[#This Row],[spd m/s]]*3.6</f>
        <v>41.864966460729732</v>
      </c>
      <c r="KV278" s="23"/>
      <c r="KW278" s="22">
        <f t="shared" si="72"/>
        <v>0</v>
      </c>
      <c r="KX278" s="23">
        <f t="shared" si="73"/>
        <v>0</v>
      </c>
      <c r="KY278" s="23">
        <f t="shared" si="74"/>
        <v>0</v>
      </c>
      <c r="KZ278" s="23">
        <f t="shared" si="75"/>
        <v>0</v>
      </c>
      <c r="LA278" s="23">
        <f t="shared" si="76"/>
        <v>0</v>
      </c>
      <c r="LB278" s="23">
        <f t="shared" si="77"/>
        <v>0</v>
      </c>
      <c r="LC278" s="23">
        <f t="shared" si="78"/>
        <v>0</v>
      </c>
      <c r="LD278" s="23">
        <f t="shared" si="79"/>
        <v>0</v>
      </c>
      <c r="LE278" s="23">
        <f t="shared" si="80"/>
        <v>5718.2709656303941</v>
      </c>
      <c r="LF278" s="22">
        <f t="shared" si="89"/>
        <v>0</v>
      </c>
      <c r="LG278" s="23">
        <f t="shared" si="81"/>
        <v>0</v>
      </c>
      <c r="LH278" s="23">
        <f t="shared" si="82"/>
        <v>0</v>
      </c>
      <c r="LI278" s="23">
        <f t="shared" si="83"/>
        <v>5718.2709656303941</v>
      </c>
      <c r="LJ278" s="23">
        <f t="shared" si="84"/>
        <v>8544.8116110658502</v>
      </c>
      <c r="LK278" s="23">
        <f t="shared" si="85"/>
        <v>0</v>
      </c>
      <c r="LL278" s="23">
        <f t="shared" si="86"/>
        <v>12</v>
      </c>
      <c r="LM278" s="23">
        <f t="shared" si="87"/>
        <v>0</v>
      </c>
      <c r="LN278" s="23">
        <f t="shared" si="88"/>
        <v>0</v>
      </c>
    </row>
    <row r="279" spans="1:326" x14ac:dyDescent="0.25">
      <c r="A279" s="22">
        <v>98</v>
      </c>
      <c r="B279" s="22">
        <v>2</v>
      </c>
      <c r="C279" s="23" t="s">
        <v>1401</v>
      </c>
      <c r="D279" s="22">
        <v>332</v>
      </c>
      <c r="E279" s="24">
        <v>0.90972222222222221</v>
      </c>
      <c r="F279" s="23" t="s">
        <v>812</v>
      </c>
      <c r="G279" s="23" t="b">
        <v>1</v>
      </c>
      <c r="H279" s="25">
        <v>43538.910219907404</v>
      </c>
      <c r="I279" s="26" t="s">
        <v>262</v>
      </c>
      <c r="J279" s="23" t="s">
        <v>263</v>
      </c>
      <c r="K279" s="11">
        <f>IF(AND(Tabela2[[#This Row],[hora bus]]=H278,Tabela2[[#This Row],[lat bus]]=I278,Tabela2[[#This Row],[lon bus]]=J278),1,0)</f>
        <v>0</v>
      </c>
      <c r="L279" s="23"/>
      <c r="M279" s="11">
        <v>210</v>
      </c>
      <c r="N279" s="11">
        <v>10232.864253357759</v>
      </c>
      <c r="O279" s="11">
        <v>10225.832032082955</v>
      </c>
      <c r="P279" s="11">
        <v>10216.085025616492</v>
      </c>
      <c r="Q279" s="11">
        <v>10157.391737381959</v>
      </c>
      <c r="R279" s="11">
        <v>10071.994162256799</v>
      </c>
      <c r="S279" s="11">
        <v>10052.831279843747</v>
      </c>
      <c r="T279" s="11">
        <v>10033.083248153536</v>
      </c>
      <c r="U279" s="11">
        <v>10020.997125408412</v>
      </c>
      <c r="V279" s="11">
        <v>10004.190763052378</v>
      </c>
      <c r="W279" s="11">
        <v>9991.7429240592683</v>
      </c>
      <c r="X279" s="11">
        <v>9980.6429289848547</v>
      </c>
      <c r="Y279" s="11">
        <v>9956.4216030359312</v>
      </c>
      <c r="Z279" s="11">
        <v>9940.792439557501</v>
      </c>
      <c r="AA279" s="11">
        <v>9918.0642555525264</v>
      </c>
      <c r="AB279" s="11">
        <v>9907.4889947315733</v>
      </c>
      <c r="AC279" s="11">
        <v>9891.2048543033598</v>
      </c>
      <c r="AD279" s="11">
        <v>9866.3159432760021</v>
      </c>
      <c r="AE279" s="11">
        <v>9856.3267579277144</v>
      </c>
      <c r="AF279" s="11">
        <v>9789.0854452366748</v>
      </c>
      <c r="AG279" s="11">
        <v>9759.2930846963191</v>
      </c>
      <c r="AH279" s="11">
        <v>9731.7615356994793</v>
      </c>
      <c r="AI279" s="11">
        <v>9708.8003906199156</v>
      </c>
      <c r="AJ279" s="11">
        <v>9688.1609802013863</v>
      </c>
      <c r="AK279" s="11">
        <v>9673.3969923254899</v>
      </c>
      <c r="AL279" s="11">
        <v>9647.6487204583173</v>
      </c>
      <c r="AM279" s="11">
        <v>9637.1960878627251</v>
      </c>
      <c r="AN279" s="11">
        <v>9625.0183537586872</v>
      </c>
      <c r="AO279" s="11">
        <v>9617.4718909818348</v>
      </c>
      <c r="AP279" s="11">
        <v>9617.2861616062073</v>
      </c>
      <c r="AQ279" s="11">
        <v>9624.5240052731515</v>
      </c>
      <c r="AR279" s="11">
        <v>9625.1584424228968</v>
      </c>
      <c r="AS279" s="11">
        <v>9622.0895023655412</v>
      </c>
      <c r="AT279" s="11">
        <v>9631.3849467068976</v>
      </c>
      <c r="AU279" s="11">
        <v>9637.6510945795198</v>
      </c>
      <c r="AV279" s="11">
        <v>9632.147628447734</v>
      </c>
      <c r="AW279" s="11">
        <v>9632.8556789054292</v>
      </c>
      <c r="AX279" s="11">
        <v>9635.874148055349</v>
      </c>
      <c r="AY279" s="11">
        <v>9629.4594213781438</v>
      </c>
      <c r="AZ279" s="11">
        <v>9614.2499348676083</v>
      </c>
      <c r="BA279" s="11">
        <v>9590.857544919043</v>
      </c>
      <c r="BB279" s="11">
        <v>9546.6427675400482</v>
      </c>
      <c r="BC279" s="11">
        <v>9475.1843148823791</v>
      </c>
      <c r="BD279" s="11">
        <v>9408.7055897385671</v>
      </c>
      <c r="BE279" s="11">
        <v>9389.4428225088323</v>
      </c>
      <c r="BF279" s="11">
        <v>9368.8431193782162</v>
      </c>
      <c r="BG279" s="11">
        <v>9335.2154371680081</v>
      </c>
      <c r="BH279" s="11">
        <v>9323.9032482929797</v>
      </c>
      <c r="BI279" s="11">
        <v>9308.8228945554256</v>
      </c>
      <c r="BJ279" s="11">
        <v>9284.5584229225005</v>
      </c>
      <c r="BK279" s="11">
        <v>9212.7955819461204</v>
      </c>
      <c r="BL279" s="11">
        <v>8982.1084360990972</v>
      </c>
      <c r="BM279" s="11">
        <v>8850.9871409966654</v>
      </c>
      <c r="BN279" s="11">
        <v>8825.1146703523264</v>
      </c>
      <c r="BO279" s="11">
        <v>8716.6625998956333</v>
      </c>
      <c r="BP279" s="11">
        <v>8709.8100886718694</v>
      </c>
      <c r="BQ279" s="11">
        <v>8621.218716505773</v>
      </c>
      <c r="BR279" s="11">
        <v>8537.3367607804266</v>
      </c>
      <c r="BS279" s="11">
        <v>8506.8781037475983</v>
      </c>
      <c r="BT279" s="11">
        <v>8457.2279366234216</v>
      </c>
      <c r="BU279" s="11">
        <v>8396.6574106939843</v>
      </c>
      <c r="BV279" s="11">
        <v>8392.2230585709058</v>
      </c>
      <c r="BW279" s="11">
        <v>8243.021813402207</v>
      </c>
      <c r="BX279" s="11">
        <v>8155.1966246667253</v>
      </c>
      <c r="BY279" s="11">
        <v>8033.6599057922485</v>
      </c>
      <c r="BZ279" s="11">
        <v>8016.2140683700709</v>
      </c>
      <c r="CA279" s="11">
        <v>7976.9411445802571</v>
      </c>
      <c r="CB279" s="11">
        <v>7914.7981152496031</v>
      </c>
      <c r="CC279" s="11">
        <v>7794.3550600243107</v>
      </c>
      <c r="CD279" s="11">
        <v>7700.1806344843253</v>
      </c>
      <c r="CE279" s="11">
        <v>7606.8979393422087</v>
      </c>
      <c r="CF279" s="11">
        <v>7523.0817663201688</v>
      </c>
      <c r="CG279" s="11">
        <v>7328.6989512417458</v>
      </c>
      <c r="CH279" s="11">
        <v>7251.3170960197695</v>
      </c>
      <c r="CI279" s="11">
        <v>7059.7804752659022</v>
      </c>
      <c r="CJ279" s="11">
        <v>6985.2098947865152</v>
      </c>
      <c r="CK279" s="11">
        <v>6895.083952048215</v>
      </c>
      <c r="CL279" s="11">
        <v>6867.1001351702544</v>
      </c>
      <c r="CM279" s="11">
        <v>6818.775637419124</v>
      </c>
      <c r="CN279" s="11">
        <v>6759.9526082530383</v>
      </c>
      <c r="CO279" s="11">
        <v>6678.2327613596008</v>
      </c>
      <c r="CP279" s="11">
        <v>6625.5014203100582</v>
      </c>
      <c r="CQ279" s="11">
        <v>6429.5679032024118</v>
      </c>
      <c r="CR279" s="11">
        <v>6252.212844226925</v>
      </c>
      <c r="CS279" s="11">
        <v>6178.4241603510645</v>
      </c>
      <c r="CT279" s="11">
        <v>6150.2399301055239</v>
      </c>
      <c r="CU279" s="11">
        <v>6108.7995503605998</v>
      </c>
      <c r="CV279" s="11">
        <v>6010.6184137405262</v>
      </c>
      <c r="CW279" s="11">
        <v>5883.2910778867663</v>
      </c>
      <c r="CX279" s="11">
        <v>5822.3233488021315</v>
      </c>
      <c r="CY279" s="11">
        <v>5765.2383625138782</v>
      </c>
      <c r="CZ279" s="11">
        <v>5713.7628945192901</v>
      </c>
      <c r="DA279" s="11">
        <v>5661.3739956554045</v>
      </c>
      <c r="DB279" s="11">
        <v>5605.2429401526533</v>
      </c>
      <c r="DC279" s="11">
        <v>5514.2808871343932</v>
      </c>
      <c r="DD279" s="11">
        <v>5505.4424099952248</v>
      </c>
      <c r="DE279" s="11">
        <v>5475.1746615409338</v>
      </c>
      <c r="DF279" s="11">
        <v>5461.8334853728511</v>
      </c>
      <c r="DG279" s="11">
        <v>5411.4272493814242</v>
      </c>
      <c r="DH279" s="11">
        <v>5373.8580726085092</v>
      </c>
      <c r="DI279" s="11">
        <v>5330.7569541142939</v>
      </c>
      <c r="DJ279" s="11">
        <v>5257.6786551525074</v>
      </c>
      <c r="DK279" s="11">
        <v>4937.3926057250865</v>
      </c>
      <c r="DL279" s="11">
        <v>4869.0875615610321</v>
      </c>
      <c r="DM279" s="11">
        <v>4805.2877417676864</v>
      </c>
      <c r="DN279" s="11">
        <v>4726.1157119151794</v>
      </c>
      <c r="DO279" s="11">
        <v>4700.0420057675319</v>
      </c>
      <c r="DP279" s="11">
        <v>4627.2952616024368</v>
      </c>
      <c r="DQ279" s="11">
        <v>4621.7723149920994</v>
      </c>
      <c r="DR279" s="11">
        <v>4612.7831635735965</v>
      </c>
      <c r="DS279" s="11">
        <v>4601.1029163575759</v>
      </c>
      <c r="DT279" s="11">
        <v>4584.3311456970669</v>
      </c>
      <c r="DU279" s="11">
        <v>4575.4773843260482</v>
      </c>
      <c r="DV279" s="11">
        <v>4566.829326618009</v>
      </c>
      <c r="DW279" s="11">
        <v>4563.6553677277643</v>
      </c>
      <c r="DX279" s="11">
        <v>4452.0824608241601</v>
      </c>
      <c r="DY279" s="11">
        <v>4484.688562192764</v>
      </c>
      <c r="DZ279" s="11">
        <v>4460.9073341464427</v>
      </c>
      <c r="EA279" s="11">
        <v>4341.5785797547805</v>
      </c>
      <c r="EB279" s="11">
        <v>4315.6213307029147</v>
      </c>
      <c r="EC279" s="11">
        <v>4132.177092397098</v>
      </c>
      <c r="ED279" s="11">
        <v>4056.9868735073178</v>
      </c>
      <c r="EE279" s="11">
        <v>3822.3195762477135</v>
      </c>
      <c r="EF279" s="11">
        <v>3644.2259284006368</v>
      </c>
      <c r="EG279" s="11">
        <v>3493.2335472270915</v>
      </c>
      <c r="EH279" s="11">
        <v>3377.2676941160648</v>
      </c>
      <c r="EI279" s="11">
        <v>3315.0753635989663</v>
      </c>
      <c r="EJ279" s="11">
        <v>3258.3072390314865</v>
      </c>
      <c r="EK279" s="11">
        <v>3180.7822524749927</v>
      </c>
      <c r="EL279" s="11">
        <v>3177.576287142218</v>
      </c>
      <c r="EM279" s="11">
        <v>3096.9514009498962</v>
      </c>
      <c r="EN279" s="11">
        <v>3012.1432333503776</v>
      </c>
      <c r="EO279" s="11">
        <v>2966.7704141134195</v>
      </c>
      <c r="EP279" s="11">
        <v>2826.9532747812295</v>
      </c>
      <c r="EQ279" s="11">
        <v>2752.8450213598435</v>
      </c>
      <c r="ER279" s="11">
        <v>2617.0155433432228</v>
      </c>
      <c r="ES279" s="11">
        <v>2554.1939312865825</v>
      </c>
      <c r="ET279" s="11">
        <v>2478.5493724725097</v>
      </c>
      <c r="EU279" s="11">
        <v>2415.8325302810808</v>
      </c>
      <c r="EV279" s="11">
        <v>2345.5591642795202</v>
      </c>
      <c r="EW279" s="11">
        <v>2099.9200843758199</v>
      </c>
      <c r="EX279" s="11">
        <v>2021.2018410240389</v>
      </c>
      <c r="EY279" s="11">
        <v>1852.6913861347073</v>
      </c>
      <c r="EZ279" s="11">
        <v>1692.1501255531684</v>
      </c>
      <c r="FA279" s="11">
        <v>1613.0666243445837</v>
      </c>
      <c r="FB279" s="11">
        <v>1571.885293988036</v>
      </c>
      <c r="FC279" s="11">
        <v>1517.1199142726316</v>
      </c>
      <c r="FD279" s="11">
        <v>1392.8011439822642</v>
      </c>
      <c r="FE279" s="11">
        <v>1220.2574276962071</v>
      </c>
      <c r="FF279" s="11">
        <v>1195.9339924838253</v>
      </c>
      <c r="FG279" s="11">
        <v>1151.4866059395808</v>
      </c>
      <c r="FH279" s="11">
        <v>1069.4750316428617</v>
      </c>
      <c r="FI279" s="11">
        <v>1025.2605720945678</v>
      </c>
      <c r="FJ279" s="11">
        <v>1008.9013797154157</v>
      </c>
      <c r="FK279" s="11">
        <v>995.89651547475501</v>
      </c>
      <c r="FL279" s="11">
        <v>986.56343629292871</v>
      </c>
      <c r="FM279" s="11">
        <v>959.52327172495723</v>
      </c>
      <c r="FN279" s="11">
        <v>954.00903728192031</v>
      </c>
      <c r="FO279" s="11">
        <v>938.98412027141819</v>
      </c>
      <c r="FP279" s="11">
        <v>923.22134558820869</v>
      </c>
      <c r="FQ279" s="11">
        <v>917.63260021489975</v>
      </c>
      <c r="FR279" s="11">
        <v>883.04224790781063</v>
      </c>
      <c r="FS279" s="11">
        <v>830.04307377883583</v>
      </c>
      <c r="FT279" s="11">
        <v>745.2663533155436</v>
      </c>
      <c r="FU279" s="11">
        <v>618.83436021618525</v>
      </c>
      <c r="FV279" s="11">
        <v>572.90393809758018</v>
      </c>
      <c r="FW279" s="11">
        <v>543.74283240509533</v>
      </c>
      <c r="FX279" s="11">
        <v>514.6421190105292</v>
      </c>
      <c r="FY279" s="11">
        <v>491.68065378044798</v>
      </c>
      <c r="FZ279" s="11">
        <v>461.58313507703468</v>
      </c>
      <c r="GA279" s="11">
        <v>440.30679332034833</v>
      </c>
      <c r="GB279" s="11">
        <v>412.41446793605689</v>
      </c>
      <c r="GC279" s="11">
        <v>386.73399701767238</v>
      </c>
      <c r="GD279" s="11">
        <v>372.29152432069884</v>
      </c>
      <c r="GE279" s="11">
        <v>360.83078690858622</v>
      </c>
      <c r="GF279" s="11">
        <v>354.66248413402224</v>
      </c>
      <c r="GG279" s="11">
        <v>344.26831253997602</v>
      </c>
      <c r="GH279" s="11">
        <v>339.32996722448576</v>
      </c>
      <c r="GI279" s="11">
        <v>322.1437277823905</v>
      </c>
      <c r="GJ279" s="11">
        <v>299.52100405560526</v>
      </c>
      <c r="GK279" s="11">
        <v>273.09002891806739</v>
      </c>
      <c r="GL279" s="11">
        <v>271.96543934600402</v>
      </c>
      <c r="GM279" s="11">
        <v>240.85745393387219</v>
      </c>
      <c r="GN279" s="11">
        <v>220.32817357667642</v>
      </c>
      <c r="GO279" s="11">
        <v>188.47673095164782</v>
      </c>
      <c r="GP279" s="11">
        <v>105.29747034160857</v>
      </c>
      <c r="GQ279" s="11">
        <v>4.6071590986684896E-11</v>
      </c>
      <c r="GR279" s="11">
        <v>35.350545400771949</v>
      </c>
      <c r="GS279" s="11">
        <v>199.62496835659164</v>
      </c>
      <c r="GT279" s="11">
        <v>269.30179009073316</v>
      </c>
      <c r="GU279" s="11">
        <v>289.40786248126091</v>
      </c>
      <c r="GV279" s="11">
        <v>312.87258108190224</v>
      </c>
      <c r="GW279" s="11">
        <v>336.36558802451879</v>
      </c>
      <c r="GX279" s="11">
        <v>359.77488561298571</v>
      </c>
      <c r="GY279" s="11">
        <v>363.63933776472197</v>
      </c>
      <c r="GZ279" s="11">
        <v>493.44094295300113</v>
      </c>
      <c r="HA279" s="11">
        <v>512.61542255303061</v>
      </c>
      <c r="HB279" s="11">
        <v>527.47953122993283</v>
      </c>
      <c r="HC279" s="11">
        <v>543.52840006594192</v>
      </c>
      <c r="HD279" s="11">
        <v>555.37316327335986</v>
      </c>
      <c r="HE279" s="11">
        <v>562.68566656817518</v>
      </c>
      <c r="HF279" s="11">
        <v>562.77753375355928</v>
      </c>
      <c r="HG279" s="11">
        <v>629.06061775884518</v>
      </c>
      <c r="HH279" s="11">
        <v>661.99639289928632</v>
      </c>
      <c r="HI279" s="11">
        <v>713.53070209334214</v>
      </c>
      <c r="HJ279" s="11">
        <v>738.32113746849086</v>
      </c>
      <c r="HK279" s="11">
        <v>747.217524179816</v>
      </c>
      <c r="HL279" s="11">
        <v>762.44518283136676</v>
      </c>
      <c r="HM279" s="11">
        <v>753.93316262059932</v>
      </c>
      <c r="HN279" s="11">
        <v>761.26130876884974</v>
      </c>
      <c r="HO279" s="11">
        <v>802.85068315877152</v>
      </c>
      <c r="HP279" s="11">
        <v>872.92694381931085</v>
      </c>
      <c r="HQ279" s="11">
        <v>884.24950389368144</v>
      </c>
      <c r="HR279" s="11">
        <v>871.39849593550434</v>
      </c>
      <c r="HS279" s="11">
        <v>975.00220176185405</v>
      </c>
      <c r="HT279" s="11">
        <v>1015.9009924345611</v>
      </c>
      <c r="HU279" s="11">
        <v>1020.0211111005483</v>
      </c>
      <c r="HV279" s="11">
        <v>1075.1505748767495</v>
      </c>
      <c r="HW279" s="11">
        <v>1113.0401442366999</v>
      </c>
      <c r="HX279" s="11">
        <v>1148.5726802669358</v>
      </c>
      <c r="HY279" s="11">
        <v>1185.1639317549977</v>
      </c>
      <c r="HZ279" s="11">
        <v>1233.1949334283299</v>
      </c>
      <c r="IA279" s="11">
        <v>1393.4429533480359</v>
      </c>
      <c r="IB279" s="11">
        <v>1549.0728726875445</v>
      </c>
      <c r="IC279" s="11">
        <v>1606.1346151136725</v>
      </c>
      <c r="ID279" s="11">
        <v>1663.3857882479424</v>
      </c>
      <c r="IE279" s="11">
        <v>1714.9891467529797</v>
      </c>
      <c r="IF279" s="11">
        <v>1772.5424952128503</v>
      </c>
      <c r="IG279" s="11">
        <v>1903.921038469108</v>
      </c>
      <c r="IH279" s="11">
        <v>1936.3088177784266</v>
      </c>
      <c r="II279" s="11">
        <v>1976.2964163326901</v>
      </c>
      <c r="IJ279" s="11">
        <v>2006.4476933376809</v>
      </c>
      <c r="IK279" s="11">
        <v>2045.3932950565984</v>
      </c>
      <c r="IL279" s="11">
        <v>2070.8288737257171</v>
      </c>
      <c r="IM279" s="11">
        <v>2097.1111930374709</v>
      </c>
      <c r="IN279" s="11">
        <v>2131.5465942296282</v>
      </c>
      <c r="IO279" s="11">
        <v>2247.5617167066666</v>
      </c>
      <c r="IP279" s="11">
        <v>2277.3708315130807</v>
      </c>
      <c r="IQ279" s="11">
        <v>2275.5438031653157</v>
      </c>
      <c r="IR279" s="11">
        <v>2325.1810282805682</v>
      </c>
      <c r="IS279" s="11">
        <v>2389.7151368291716</v>
      </c>
      <c r="IT279" s="11">
        <v>2426.8088688124803</v>
      </c>
      <c r="IU279" s="11">
        <v>2447.9984049934606</v>
      </c>
      <c r="IV279" s="11">
        <v>2464.5514055736235</v>
      </c>
      <c r="IW279" s="11">
        <v>2469.7253728913861</v>
      </c>
      <c r="IX279" s="11">
        <v>2478.1642787052924</v>
      </c>
      <c r="IY279" s="11">
        <v>2494.5468737018159</v>
      </c>
      <c r="IZ279" s="11">
        <v>2528.6621185684107</v>
      </c>
      <c r="JA279" s="11">
        <v>2568.400600586463</v>
      </c>
      <c r="JB279" s="11">
        <v>2643.4939149679817</v>
      </c>
      <c r="JC279" s="11">
        <v>2730.2726617616022</v>
      </c>
      <c r="JD279" s="11">
        <v>2793.5768705973014</v>
      </c>
      <c r="JE279" s="11">
        <v>2803.1320531913252</v>
      </c>
      <c r="JF279" s="11">
        <v>2807.7931979476457</v>
      </c>
      <c r="JG279" s="11">
        <v>2761.4686860853049</v>
      </c>
      <c r="JH279" s="11">
        <v>2831.3726489415217</v>
      </c>
      <c r="JI279" s="11">
        <v>2914.7344689133147</v>
      </c>
      <c r="JJ279" s="11">
        <v>2930.8354717048355</v>
      </c>
      <c r="JK279" s="11">
        <v>2924.9202320104605</v>
      </c>
      <c r="JL279" s="11">
        <v>2996.8006403653553</v>
      </c>
      <c r="JM279" s="11">
        <v>3000.9291081567053</v>
      </c>
      <c r="JN279" s="11">
        <v>3012.5937482589798</v>
      </c>
      <c r="JO279" s="11">
        <v>3221.4142540356893</v>
      </c>
      <c r="JP279" s="11">
        <v>3365.8756453537171</v>
      </c>
      <c r="JQ279" s="11">
        <v>3405.5369417520496</v>
      </c>
      <c r="JR279" s="11">
        <v>3436.2887369649266</v>
      </c>
      <c r="JS279" s="11">
        <v>3380.9556699931136</v>
      </c>
      <c r="JT279" s="11">
        <v>3415.1000110591817</v>
      </c>
      <c r="JU279" s="11">
        <v>3445.1795307158604</v>
      </c>
      <c r="JV279" s="11">
        <v>3427.6349284877897</v>
      </c>
      <c r="JW279" s="11">
        <v>3360.90271477445</v>
      </c>
      <c r="JX279" s="11">
        <v>3340.056060225163</v>
      </c>
      <c r="JY279" s="11">
        <v>3324.5226434551646</v>
      </c>
      <c r="JZ279" s="11">
        <v>3304.3967259066139</v>
      </c>
      <c r="KA279" s="11">
        <v>3287.8739998186293</v>
      </c>
      <c r="KB279" s="11">
        <v>3275.9072399149213</v>
      </c>
      <c r="KC279" s="11">
        <v>3253.958937831429</v>
      </c>
      <c r="KD279" s="11">
        <v>3238.6366696278069</v>
      </c>
      <c r="KE279" s="11">
        <v>3244.4917586420634</v>
      </c>
      <c r="KF279" s="11">
        <v>3258.7793698426872</v>
      </c>
      <c r="KG279" s="11">
        <v>3267.3459748350165</v>
      </c>
      <c r="KH279" s="11">
        <v>3288.4696976151472</v>
      </c>
      <c r="KI279" s="11">
        <v>3295.4050310582284</v>
      </c>
      <c r="KJ279" s="11">
        <v>3322.0004874420274</v>
      </c>
      <c r="KK279" s="11">
        <v>3326.8873488648014</v>
      </c>
      <c r="KL279" s="23"/>
      <c r="KM279" s="11">
        <f>SMALL(Tabela2[[#This Row],[1]:[285]],1)</f>
        <v>4.6071590986684896E-11</v>
      </c>
      <c r="KN279" s="11">
        <f>MATCH(Tabela2[[#This Row],[1° menor]],Tabela2[[#This Row],[1]:[285]],0)</f>
        <v>186</v>
      </c>
      <c r="KO27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0.74999982576712121</v>
      </c>
      <c r="KP279" s="11">
        <f>VLOOKUP(Tabela2[[#This Row],[Shape]],shape!A:D,4,0)+VLOOKUP(Tabela2[[#This Row],[Shape]]+1,shape!A:E,5,0)*Tabela2[[#This Row],[% avanc]]</f>
        <v>6001.9084873137317</v>
      </c>
      <c r="KQ279" s="15">
        <f>Tabela2[[#This Row],[8686,881807]]/Tabela2[[#Headers],[8686,881807]]</f>
        <v>0.69091632885776311</v>
      </c>
      <c r="KR279" s="11">
        <f>Tabela2[[#This Row],[8686,881807]]-KP278</f>
        <v>283.63752168333758</v>
      </c>
      <c r="KS279" s="11">
        <f>(Tabela2[[#This Row],[hora bus]]-H278)*86400</f>
        <v>44.999999832361937</v>
      </c>
      <c r="KT279" s="11">
        <f>Tabela2[[#This Row],[desloc]]/Tabela2[[#This Row],[seconds]]</f>
        <v>6.3030560608882151</v>
      </c>
      <c r="KU279" s="11">
        <f>Tabela2[[#This Row],[spd m/s]]*3.6</f>
        <v>22.691001819197574</v>
      </c>
      <c r="KV279" s="23"/>
      <c r="KW279" s="22">
        <f t="shared" si="72"/>
        <v>0</v>
      </c>
      <c r="KX279" s="23">
        <f t="shared" si="73"/>
        <v>0</v>
      </c>
      <c r="KY279" s="23">
        <f t="shared" si="74"/>
        <v>0</v>
      </c>
      <c r="KZ279" s="23">
        <f t="shared" si="75"/>
        <v>0</v>
      </c>
      <c r="LA279" s="23">
        <f t="shared" si="76"/>
        <v>0</v>
      </c>
      <c r="LB279" s="23">
        <f t="shared" si="77"/>
        <v>0</v>
      </c>
      <c r="LC279" s="23">
        <f t="shared" si="78"/>
        <v>0</v>
      </c>
      <c r="LD279" s="23">
        <f t="shared" si="79"/>
        <v>0</v>
      </c>
      <c r="LE279" s="23">
        <f t="shared" si="80"/>
        <v>6001.9084873137317</v>
      </c>
      <c r="LF279" s="22">
        <f t="shared" si="89"/>
        <v>0</v>
      </c>
      <c r="LG279" s="23">
        <f t="shared" si="81"/>
        <v>0</v>
      </c>
      <c r="LH279" s="23">
        <f t="shared" si="82"/>
        <v>0</v>
      </c>
      <c r="LI279" s="23">
        <f t="shared" si="83"/>
        <v>6001.9084873137317</v>
      </c>
      <c r="LJ279" s="23">
        <f t="shared" si="84"/>
        <v>8544.8116110658502</v>
      </c>
      <c r="LK279" s="23">
        <f t="shared" si="85"/>
        <v>0</v>
      </c>
      <c r="LL279" s="23">
        <f t="shared" si="86"/>
        <v>11</v>
      </c>
      <c r="LM279" s="23">
        <f t="shared" si="87"/>
        <v>0</v>
      </c>
      <c r="LN279" s="23">
        <f t="shared" si="88"/>
        <v>0</v>
      </c>
    </row>
    <row r="280" spans="1:326" x14ac:dyDescent="0.25">
      <c r="A280" s="22">
        <v>100</v>
      </c>
      <c r="B280" s="22">
        <v>2</v>
      </c>
      <c r="C280" s="23" t="s">
        <v>1403</v>
      </c>
      <c r="D280" s="22">
        <v>332</v>
      </c>
      <c r="E280" s="24">
        <v>0.91041666666666665</v>
      </c>
      <c r="F280" s="23" t="s">
        <v>812</v>
      </c>
      <c r="G280" s="23" t="b">
        <v>1</v>
      </c>
      <c r="H280" s="25">
        <v>43538.910844907405</v>
      </c>
      <c r="I280" s="26" t="s">
        <v>226</v>
      </c>
      <c r="J280" s="23" t="s">
        <v>227</v>
      </c>
      <c r="K280" s="11">
        <f>IF(AND(Tabela2[[#This Row],[hora bus]]=H279,Tabela2[[#This Row],[lat bus]]=I279,Tabela2[[#This Row],[lon bus]]=J279),1,0)</f>
        <v>0</v>
      </c>
      <c r="L280" s="23"/>
      <c r="M280" s="11">
        <v>212</v>
      </c>
      <c r="N280" s="11">
        <v>10846.310628187875</v>
      </c>
      <c r="O280" s="11">
        <v>10839.08597256205</v>
      </c>
      <c r="P280" s="11">
        <v>10829.126762894766</v>
      </c>
      <c r="Q280" s="11">
        <v>10770.184907280101</v>
      </c>
      <c r="R280" s="11">
        <v>10685.15082892896</v>
      </c>
      <c r="S280" s="11">
        <v>10666.544537827904</v>
      </c>
      <c r="T280" s="11">
        <v>10646.837099813596</v>
      </c>
      <c r="U280" s="11">
        <v>10634.673031310564</v>
      </c>
      <c r="V280" s="11">
        <v>10617.674690222741</v>
      </c>
      <c r="W280" s="11">
        <v>10604.943077375683</v>
      </c>
      <c r="X280" s="11">
        <v>10593.549282248265</v>
      </c>
      <c r="Y280" s="11">
        <v>10568.853341084076</v>
      </c>
      <c r="Z280" s="11">
        <v>10552.656717726744</v>
      </c>
      <c r="AA280" s="11">
        <v>10529.485156274262</v>
      </c>
      <c r="AB280" s="11">
        <v>10518.644529894722</v>
      </c>
      <c r="AC280" s="11">
        <v>10502.22090245348</v>
      </c>
      <c r="AD280" s="11">
        <v>10477.359012494549</v>
      </c>
      <c r="AE280" s="11">
        <v>10467.506387625328</v>
      </c>
      <c r="AF280" s="11">
        <v>10401.15023797202</v>
      </c>
      <c r="AG280" s="11">
        <v>10372.679155322381</v>
      </c>
      <c r="AH280" s="11">
        <v>10345.860846288018</v>
      </c>
      <c r="AI280" s="11">
        <v>10323.334146373734</v>
      </c>
      <c r="AJ280" s="11">
        <v>10303.039153337677</v>
      </c>
      <c r="AK280" s="11">
        <v>10288.549733350963</v>
      </c>
      <c r="AL280" s="11">
        <v>10263.11263069481</v>
      </c>
      <c r="AM280" s="11">
        <v>10252.970220067213</v>
      </c>
      <c r="AN280" s="11">
        <v>10241.185468629254</v>
      </c>
      <c r="AO280" s="11">
        <v>10234.319366671072</v>
      </c>
      <c r="AP280" s="11">
        <v>10234.959639985842</v>
      </c>
      <c r="AQ280" s="11">
        <v>10242.812471804758</v>
      </c>
      <c r="AR280" s="11">
        <v>10243.865043154427</v>
      </c>
      <c r="AS280" s="11">
        <v>10241.487936315425</v>
      </c>
      <c r="AT280" s="11">
        <v>10251.532524688146</v>
      </c>
      <c r="AU280" s="11">
        <v>10258.224430227256</v>
      </c>
      <c r="AV280" s="11">
        <v>10253.367041709647</v>
      </c>
      <c r="AW280" s="11">
        <v>10255.228175983142</v>
      </c>
      <c r="AX280" s="11">
        <v>10259.453232338745</v>
      </c>
      <c r="AY280" s="11">
        <v>10254.035130040267</v>
      </c>
      <c r="AZ280" s="11">
        <v>10239.715332759853</v>
      </c>
      <c r="BA280" s="11">
        <v>10217.216091459799</v>
      </c>
      <c r="BB280" s="11">
        <v>10174.002216368302</v>
      </c>
      <c r="BC280" s="11">
        <v>10103.162027430879</v>
      </c>
      <c r="BD280" s="11">
        <v>10037.108053462063</v>
      </c>
      <c r="BE280" s="11">
        <v>10018.47684325521</v>
      </c>
      <c r="BF280" s="11">
        <v>9998.5518383329854</v>
      </c>
      <c r="BG280" s="11">
        <v>9966.0097466169773</v>
      </c>
      <c r="BH280" s="11">
        <v>9955.775453719225</v>
      </c>
      <c r="BI280" s="11">
        <v>9941.416681404984</v>
      </c>
      <c r="BJ280" s="11">
        <v>9917.9160186323061</v>
      </c>
      <c r="BK280" s="11">
        <v>9847.5301624130261</v>
      </c>
      <c r="BL280" s="11">
        <v>9620.9335932568629</v>
      </c>
      <c r="BM280" s="11">
        <v>9495.1817845966907</v>
      </c>
      <c r="BN280" s="11">
        <v>9472.1905398252693</v>
      </c>
      <c r="BO280" s="11">
        <v>9365.9611663267424</v>
      </c>
      <c r="BP280" s="11">
        <v>9360.956521043885</v>
      </c>
      <c r="BQ280" s="11">
        <v>9273.7925996228696</v>
      </c>
      <c r="BR280" s="11">
        <v>9192.1329069902604</v>
      </c>
      <c r="BS280" s="11">
        <v>9163.0878481167056</v>
      </c>
      <c r="BT280" s="11">
        <v>9114.0295933680245</v>
      </c>
      <c r="BU280" s="11">
        <v>9055.7823020390788</v>
      </c>
      <c r="BV280" s="11">
        <v>9055.3627451688844</v>
      </c>
      <c r="BW280" s="11">
        <v>8906.0870168971906</v>
      </c>
      <c r="BX280" s="11">
        <v>8814.9822483636872</v>
      </c>
      <c r="BY280" s="11">
        <v>8690.532119304853</v>
      </c>
      <c r="BZ280" s="11">
        <v>8670.9301971037476</v>
      </c>
      <c r="CA280" s="11">
        <v>8631.0280392477544</v>
      </c>
      <c r="CB280" s="11">
        <v>8568.5921866300014</v>
      </c>
      <c r="CC280" s="11">
        <v>8447.8350957093116</v>
      </c>
      <c r="CD280" s="11">
        <v>8353.4292331407087</v>
      </c>
      <c r="CE280" s="11">
        <v>8260.2536942537154</v>
      </c>
      <c r="CF280" s="11">
        <v>8176.7867300510352</v>
      </c>
      <c r="CG280" s="11">
        <v>7982.9752584620128</v>
      </c>
      <c r="CH280" s="11">
        <v>7906.1102346680718</v>
      </c>
      <c r="CI280" s="11">
        <v>7715.1219855423478</v>
      </c>
      <c r="CJ280" s="11">
        <v>7641.1631175305629</v>
      </c>
      <c r="CK280" s="11">
        <v>7551.3105059848258</v>
      </c>
      <c r="CL280" s="11">
        <v>7523.4790899499549</v>
      </c>
      <c r="CM280" s="11">
        <v>7475.3556966987135</v>
      </c>
      <c r="CN280" s="11">
        <v>7416.7835073287524</v>
      </c>
      <c r="CO280" s="11">
        <v>7335.2825705538444</v>
      </c>
      <c r="CP280" s="11">
        <v>7282.8159740595547</v>
      </c>
      <c r="CQ280" s="11">
        <v>7087.6101538460453</v>
      </c>
      <c r="CR280" s="11">
        <v>6911.3414820071703</v>
      </c>
      <c r="CS280" s="11">
        <v>6838.1906798309765</v>
      </c>
      <c r="CT280" s="11">
        <v>6810.181110719067</v>
      </c>
      <c r="CU280" s="11">
        <v>6768.8549946917137</v>
      </c>
      <c r="CV280" s="11">
        <v>6671.027265875282</v>
      </c>
      <c r="CW280" s="11">
        <v>6544.3373329755523</v>
      </c>
      <c r="CX280" s="11">
        <v>6483.8881033195285</v>
      </c>
      <c r="CY280" s="11">
        <v>6427.0821025824416</v>
      </c>
      <c r="CZ280" s="11">
        <v>6375.6260401680556</v>
      </c>
      <c r="DA280" s="11">
        <v>6322.9906200983123</v>
      </c>
      <c r="DB280" s="11">
        <v>6266.2116219005738</v>
      </c>
      <c r="DC280" s="11">
        <v>6173.8619751707047</v>
      </c>
      <c r="DD280" s="11">
        <v>6164.0087432129922</v>
      </c>
      <c r="DE280" s="11">
        <v>6133.3337821789137</v>
      </c>
      <c r="DF280" s="11">
        <v>6119.4823149486747</v>
      </c>
      <c r="DG280" s="11">
        <v>6068.0277341545334</v>
      </c>
      <c r="DH280" s="11">
        <v>6028.4574811546163</v>
      </c>
      <c r="DI280" s="11">
        <v>5982.8731192345031</v>
      </c>
      <c r="DJ280" s="11">
        <v>5910.3221438512101</v>
      </c>
      <c r="DK280" s="11">
        <v>5599.2654126462621</v>
      </c>
      <c r="DL280" s="11">
        <v>5540.7435308009171</v>
      </c>
      <c r="DM280" s="11">
        <v>5480.7613532011683</v>
      </c>
      <c r="DN280" s="11">
        <v>5404.3511081626384</v>
      </c>
      <c r="DO280" s="11">
        <v>5380.2127934580922</v>
      </c>
      <c r="DP280" s="11">
        <v>5309.4836836912709</v>
      </c>
      <c r="DQ280" s="11">
        <v>5305.5918626575849</v>
      </c>
      <c r="DR280" s="11">
        <v>5296.9781856934851</v>
      </c>
      <c r="DS280" s="11">
        <v>5285.6270616474485</v>
      </c>
      <c r="DT280" s="11">
        <v>5268.8303002827824</v>
      </c>
      <c r="DU280" s="11">
        <v>5259.5390715225603</v>
      </c>
      <c r="DV280" s="11">
        <v>5250.2811482772386</v>
      </c>
      <c r="DW280" s="11">
        <v>5246.2937227587845</v>
      </c>
      <c r="DX280" s="11">
        <v>5129.8926716246306</v>
      </c>
      <c r="DY280" s="11">
        <v>5157.3464839555654</v>
      </c>
      <c r="DZ280" s="11">
        <v>5131.5777901684769</v>
      </c>
      <c r="EA280" s="11">
        <v>5012.9662586015047</v>
      </c>
      <c r="EB280" s="11">
        <v>4989.2338696435882</v>
      </c>
      <c r="EC280" s="11">
        <v>4807.6595532095362</v>
      </c>
      <c r="ED280" s="11">
        <v>4734.7476355383042</v>
      </c>
      <c r="EE280" s="11">
        <v>4498.9786226604519</v>
      </c>
      <c r="EF280" s="11">
        <v>4317.5699253614612</v>
      </c>
      <c r="EG280" s="11">
        <v>4163.6268425829994</v>
      </c>
      <c r="EH280" s="11">
        <v>4045.3256275873769</v>
      </c>
      <c r="EI280" s="11">
        <v>3981.9869391362463</v>
      </c>
      <c r="EJ280" s="11">
        <v>3925.2092859546578</v>
      </c>
      <c r="EK280" s="11">
        <v>3845.8616675287021</v>
      </c>
      <c r="EL280" s="11">
        <v>3840.3567305315541</v>
      </c>
      <c r="EM280" s="11">
        <v>3757.767075141071</v>
      </c>
      <c r="EN280" s="11">
        <v>3670.9940245781413</v>
      </c>
      <c r="EO280" s="11">
        <v>3625.6948708573473</v>
      </c>
      <c r="EP280" s="11">
        <v>3487.7587192879132</v>
      </c>
      <c r="EQ280" s="11">
        <v>3416.2550269354315</v>
      </c>
      <c r="ER280" s="11">
        <v>3283.2820697751154</v>
      </c>
      <c r="ES280" s="11">
        <v>3223.0455755058924</v>
      </c>
      <c r="ET280" s="11">
        <v>3149.0821844404327</v>
      </c>
      <c r="EU280" s="11">
        <v>3088.1970085186485</v>
      </c>
      <c r="EV280" s="11">
        <v>3019.9024367486818</v>
      </c>
      <c r="EW280" s="11">
        <v>2779.0872384058521</v>
      </c>
      <c r="EX280" s="11">
        <v>2705.506031104755</v>
      </c>
      <c r="EY280" s="11">
        <v>2541.3795695999211</v>
      </c>
      <c r="EZ280" s="11">
        <v>2386.9033954511729</v>
      </c>
      <c r="FA280" s="11">
        <v>2311.7095970585169</v>
      </c>
      <c r="FB280" s="11">
        <v>2271.7532145471646</v>
      </c>
      <c r="FC280" s="11">
        <v>2217.9144889332056</v>
      </c>
      <c r="FD280" s="11">
        <v>2095.3404009370483</v>
      </c>
      <c r="FE280" s="11">
        <v>1925.5733944882788</v>
      </c>
      <c r="FF280" s="11">
        <v>1903.1142079820927</v>
      </c>
      <c r="FG280" s="11">
        <v>1859.5124428459924</v>
      </c>
      <c r="FH280" s="11">
        <v>1778.5891014034214</v>
      </c>
      <c r="FI280" s="11">
        <v>1736.0482751445577</v>
      </c>
      <c r="FJ280" s="11">
        <v>1721.5791480825012</v>
      </c>
      <c r="FK280" s="11">
        <v>1710.1281282375535</v>
      </c>
      <c r="FL280" s="11">
        <v>1702.2556897185839</v>
      </c>
      <c r="FM280" s="11">
        <v>1677.914715248884</v>
      </c>
      <c r="FN280" s="11">
        <v>1675.4470168663649</v>
      </c>
      <c r="FO280" s="11">
        <v>1662.3414967028136</v>
      </c>
      <c r="FP280" s="11">
        <v>1648.2263861625308</v>
      </c>
      <c r="FQ280" s="11">
        <v>1643.7139516552711</v>
      </c>
      <c r="FR280" s="11">
        <v>1610.2981749919597</v>
      </c>
      <c r="FS280" s="11">
        <v>1558.639971368046</v>
      </c>
      <c r="FT280" s="11">
        <v>1474.0403997141873</v>
      </c>
      <c r="FU280" s="11">
        <v>1345.2538753707993</v>
      </c>
      <c r="FV280" s="11">
        <v>1297.2182699130503</v>
      </c>
      <c r="FW280" s="11">
        <v>1268.2852429874922</v>
      </c>
      <c r="FX280" s="11">
        <v>1239.7975152124304</v>
      </c>
      <c r="FY280" s="11">
        <v>1217.2581955880914</v>
      </c>
      <c r="FZ280" s="11">
        <v>1187.0559046385972</v>
      </c>
      <c r="GA280" s="11">
        <v>1165.0839426095702</v>
      </c>
      <c r="GB280" s="11">
        <v>1135.6957519316809</v>
      </c>
      <c r="GC280" s="11">
        <v>1107.0192814312047</v>
      </c>
      <c r="GD280" s="11">
        <v>1088.7853614864769</v>
      </c>
      <c r="GE280" s="11">
        <v>1073.6067452278637</v>
      </c>
      <c r="GF280" s="11">
        <v>1064.1548752611561</v>
      </c>
      <c r="GG280" s="11">
        <v>1051.6928764845818</v>
      </c>
      <c r="GH280" s="11">
        <v>1045.7527196691451</v>
      </c>
      <c r="GI280" s="11">
        <v>1028.0174012002979</v>
      </c>
      <c r="GJ280" s="11">
        <v>1006.0657733474546</v>
      </c>
      <c r="GK280" s="11">
        <v>983.13580026365298</v>
      </c>
      <c r="GL280" s="11">
        <v>984.87176610346421</v>
      </c>
      <c r="GM280" s="11">
        <v>957.33317244229806</v>
      </c>
      <c r="GN280" s="11">
        <v>941.68651146753393</v>
      </c>
      <c r="GO280" s="11">
        <v>912.7149306090331</v>
      </c>
      <c r="GP280" s="11">
        <v>832.41008082884753</v>
      </c>
      <c r="GQ280" s="11">
        <v>693.62661028658852</v>
      </c>
      <c r="GR280" s="11">
        <v>529.72349581266394</v>
      </c>
      <c r="GS280" s="11">
        <v>460.18329312402449</v>
      </c>
      <c r="GT280" s="11">
        <v>439.50284727547597</v>
      </c>
      <c r="GU280" s="11">
        <v>414.47757643046594</v>
      </c>
      <c r="GV280" s="11">
        <v>389.52609161506814</v>
      </c>
      <c r="GW280" s="11">
        <v>365.54609037093587</v>
      </c>
      <c r="GX280" s="11">
        <v>345.60211765140821</v>
      </c>
      <c r="GY280" s="11">
        <v>253.85713241901851</v>
      </c>
      <c r="GZ280" s="11">
        <v>299.09364829761358</v>
      </c>
      <c r="HA280" s="11">
        <v>302.19409158972752</v>
      </c>
      <c r="HB280" s="11">
        <v>299.66738242476106</v>
      </c>
      <c r="HC280" s="11">
        <v>298.72742163919713</v>
      </c>
      <c r="HD280" s="11">
        <v>299.36178808892549</v>
      </c>
      <c r="HE280" s="11">
        <v>284.5226686066984</v>
      </c>
      <c r="HF280" s="11">
        <v>176.7011640653987</v>
      </c>
      <c r="HG280" s="11">
        <v>96.171902971834953</v>
      </c>
      <c r="HH280" s="11">
        <v>10.569394012468372</v>
      </c>
      <c r="HI280" s="11">
        <v>9.4331653599510901E-11</v>
      </c>
      <c r="HJ280" s="11">
        <v>32.055823267850904</v>
      </c>
      <c r="HK280" s="11">
        <v>62.112324346815882</v>
      </c>
      <c r="HL280" s="11">
        <v>106.41101593044908</v>
      </c>
      <c r="HM280" s="11">
        <v>145.7982585075768</v>
      </c>
      <c r="HN280" s="11">
        <v>227.46802035003464</v>
      </c>
      <c r="HO280" s="11">
        <v>342.07596485335961</v>
      </c>
      <c r="HP280" s="11">
        <v>448.63190984378468</v>
      </c>
      <c r="HQ280" s="11">
        <v>471.57960787214904</v>
      </c>
      <c r="HR280" s="11">
        <v>495.89372001134757</v>
      </c>
      <c r="HS280" s="11">
        <v>639.82254308803419</v>
      </c>
      <c r="HT280" s="11">
        <v>692.60342809434121</v>
      </c>
      <c r="HU280" s="11">
        <v>708.50701020489123</v>
      </c>
      <c r="HV280" s="11">
        <v>774.4794062293289</v>
      </c>
      <c r="HW280" s="11">
        <v>811.81371431090145</v>
      </c>
      <c r="HX280" s="11">
        <v>841.92283327601103</v>
      </c>
      <c r="HY280" s="11">
        <v>868.05879378852137</v>
      </c>
      <c r="HZ280" s="11">
        <v>883.33580937474301</v>
      </c>
      <c r="IA280" s="11">
        <v>1000.4619664642159</v>
      </c>
      <c r="IB280" s="11">
        <v>1132.6128813910593</v>
      </c>
      <c r="IC280" s="11">
        <v>1178.3329761969023</v>
      </c>
      <c r="ID280" s="11">
        <v>1225.9111640879655</v>
      </c>
      <c r="IE280" s="11">
        <v>1268.0286535513565</v>
      </c>
      <c r="IF280" s="11">
        <v>1310.5529882366156</v>
      </c>
      <c r="IG280" s="11">
        <v>1428.9397256425818</v>
      </c>
      <c r="IH280" s="11">
        <v>1454.1062801690991</v>
      </c>
      <c r="II280" s="11">
        <v>1486.1762233893071</v>
      </c>
      <c r="IJ280" s="11">
        <v>1506.9371694476495</v>
      </c>
      <c r="IK280" s="11">
        <v>1535.4368936891021</v>
      </c>
      <c r="IL280" s="11">
        <v>1551.2875532865403</v>
      </c>
      <c r="IM280" s="11">
        <v>1565.7569838884876</v>
      </c>
      <c r="IN280" s="11">
        <v>1579.8065296204413</v>
      </c>
      <c r="IO280" s="11">
        <v>1679.9914246184192</v>
      </c>
      <c r="IP280" s="11">
        <v>1707.2212391312448</v>
      </c>
      <c r="IQ280" s="11">
        <v>1701.7029477458052</v>
      </c>
      <c r="IR280" s="11">
        <v>1744.090090606672</v>
      </c>
      <c r="IS280" s="11">
        <v>1802.8503159548932</v>
      </c>
      <c r="IT280" s="11">
        <v>1836.5515384188498</v>
      </c>
      <c r="IU280" s="11">
        <v>1855.5492866925042</v>
      </c>
      <c r="IV280" s="11">
        <v>1870.8840345123201</v>
      </c>
      <c r="IW280" s="11">
        <v>1875.1545369440503</v>
      </c>
      <c r="IX280" s="11">
        <v>1881.7618131917229</v>
      </c>
      <c r="IY280" s="11">
        <v>1894.5119650184859</v>
      </c>
      <c r="IZ280" s="11">
        <v>1923.5159636021654</v>
      </c>
      <c r="JA280" s="11">
        <v>1955.7667853971559</v>
      </c>
      <c r="JB280" s="11">
        <v>2020.4636780366402</v>
      </c>
      <c r="JC280" s="11">
        <v>2096.9549360754363</v>
      </c>
      <c r="JD280" s="11">
        <v>2154.1606905244457</v>
      </c>
      <c r="JE280" s="11">
        <v>2161.0575231315452</v>
      </c>
      <c r="JF280" s="11">
        <v>2163.3562767149483</v>
      </c>
      <c r="JG280" s="11">
        <v>2107.237735893857</v>
      </c>
      <c r="JH280" s="11">
        <v>2171.5399195850928</v>
      </c>
      <c r="JI280" s="11">
        <v>2258.6509186176986</v>
      </c>
      <c r="JJ280" s="11">
        <v>2275.5971870800363</v>
      </c>
      <c r="JK280" s="11">
        <v>2272.8266853523805</v>
      </c>
      <c r="JL280" s="11">
        <v>2347.8454145868632</v>
      </c>
      <c r="JM280" s="11">
        <v>2352.664551944858</v>
      </c>
      <c r="JN280" s="11">
        <v>2369.6005066041589</v>
      </c>
      <c r="JO280" s="11">
        <v>2586.0872682921063</v>
      </c>
      <c r="JP280" s="11">
        <v>2733.9973867611761</v>
      </c>
      <c r="JQ280" s="11">
        <v>2774.5666847892562</v>
      </c>
      <c r="JR280" s="11">
        <v>2800.8720739491591</v>
      </c>
      <c r="JS280" s="11">
        <v>2731.4083273244687</v>
      </c>
      <c r="JT280" s="11">
        <v>2751.137364685645</v>
      </c>
      <c r="JU280" s="11">
        <v>2777.0356795508337</v>
      </c>
      <c r="JV280" s="11">
        <v>2761.3558762930884</v>
      </c>
      <c r="JW280" s="11">
        <v>2693.9809024122878</v>
      </c>
      <c r="JX280" s="11">
        <v>2671.0192473452867</v>
      </c>
      <c r="JY280" s="11">
        <v>2654.5390459134874</v>
      </c>
      <c r="JZ280" s="11">
        <v>2633.5702866129859</v>
      </c>
      <c r="KA280" s="11">
        <v>2616.2207339424076</v>
      </c>
      <c r="KB280" s="11">
        <v>2603.6180202343789</v>
      </c>
      <c r="KC280" s="11">
        <v>2580.8812194845273</v>
      </c>
      <c r="KD280" s="11">
        <v>2566.0980662764309</v>
      </c>
      <c r="KE280" s="11">
        <v>2573.338223451929</v>
      </c>
      <c r="KF280" s="11">
        <v>2588.1639249550421</v>
      </c>
      <c r="KG280" s="11">
        <v>2597.4146584742325</v>
      </c>
      <c r="KH280" s="11">
        <v>2619.1970470957885</v>
      </c>
      <c r="KI280" s="11">
        <v>2626.8967011225254</v>
      </c>
      <c r="KJ280" s="11">
        <v>2654.1814841438845</v>
      </c>
      <c r="KK280" s="11">
        <v>2659.3113739008904</v>
      </c>
      <c r="KL280" s="23"/>
      <c r="KM280" s="11">
        <f>SMALL(Tabela2[[#This Row],[1]:[285]],1)</f>
        <v>9.4331653599510901E-11</v>
      </c>
      <c r="KN280" s="11">
        <f>MATCH(Tabela2[[#This Row],[1° menor]],Tabela2[[#This Row],[1]:[285]],0)</f>
        <v>204</v>
      </c>
      <c r="KO28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0.24789980679535778</v>
      </c>
      <c r="KP280" s="11">
        <f>VLOOKUP(Tabela2[[#This Row],[Shape]],shape!A:D,4,0)+VLOOKUP(Tabela2[[#This Row],[Shape]]+1,shape!A:E,5,0)*Tabela2[[#This Row],[% avanc]]</f>
        <v>6483.9356866906774</v>
      </c>
      <c r="KQ280" s="15">
        <f>Tabela2[[#This Row],[8686,881807]]/Tabela2[[#Headers],[8686,881807]]</f>
        <v>0.74640542265302146</v>
      </c>
      <c r="KR280" s="11">
        <f>Tabela2[[#This Row],[8686,881807]]-KP279</f>
        <v>482.02719937694565</v>
      </c>
      <c r="KS280" s="11">
        <f>(Tabela2[[#This Row],[hora bus]]-H279)*86400</f>
        <v>54.000000050291419</v>
      </c>
      <c r="KT280" s="11">
        <f>Tabela2[[#This Row],[desloc]]/Tabela2[[#This Row],[seconds]]</f>
        <v>8.9264296097782001</v>
      </c>
      <c r="KU280" s="11">
        <f>Tabela2[[#This Row],[spd m/s]]*3.6</f>
        <v>32.135146595201519</v>
      </c>
      <c r="KV280" s="23"/>
      <c r="KW280" s="22">
        <f t="shared" si="72"/>
        <v>0</v>
      </c>
      <c r="KX280" s="23">
        <f t="shared" si="73"/>
        <v>0</v>
      </c>
      <c r="KY280" s="23">
        <f t="shared" si="74"/>
        <v>0</v>
      </c>
      <c r="KZ280" s="23">
        <f t="shared" si="75"/>
        <v>0</v>
      </c>
      <c r="LA280" s="23">
        <f t="shared" si="76"/>
        <v>0</v>
      </c>
      <c r="LB280" s="23">
        <f t="shared" si="77"/>
        <v>0</v>
      </c>
      <c r="LC280" s="23">
        <f t="shared" si="78"/>
        <v>0</v>
      </c>
      <c r="LD280" s="23">
        <f t="shared" si="79"/>
        <v>0</v>
      </c>
      <c r="LE280" s="23">
        <f t="shared" si="80"/>
        <v>6483.9356866906774</v>
      </c>
      <c r="LF280" s="22">
        <f t="shared" si="89"/>
        <v>0</v>
      </c>
      <c r="LG280" s="23">
        <f t="shared" si="81"/>
        <v>0</v>
      </c>
      <c r="LH280" s="23">
        <f t="shared" si="82"/>
        <v>0</v>
      </c>
      <c r="LI280" s="23">
        <f t="shared" si="83"/>
        <v>6483.9356866906774</v>
      </c>
      <c r="LJ280" s="23">
        <f t="shared" si="84"/>
        <v>8544.8116110658502</v>
      </c>
      <c r="LK280" s="23">
        <f t="shared" si="85"/>
        <v>0</v>
      </c>
      <c r="LL280" s="23">
        <f t="shared" si="86"/>
        <v>10</v>
      </c>
      <c r="LM280" s="23">
        <f t="shared" si="87"/>
        <v>0</v>
      </c>
      <c r="LN280" s="23">
        <f t="shared" si="88"/>
        <v>0</v>
      </c>
    </row>
    <row r="281" spans="1:326" x14ac:dyDescent="0.25">
      <c r="A281" s="22">
        <v>101</v>
      </c>
      <c r="B281" s="22">
        <v>2</v>
      </c>
      <c r="C281" s="23" t="s">
        <v>1404</v>
      </c>
      <c r="D281" s="22">
        <v>332</v>
      </c>
      <c r="E281" s="24">
        <v>0.91111111111111109</v>
      </c>
      <c r="F281" s="23" t="s">
        <v>812</v>
      </c>
      <c r="G281" s="23" t="b">
        <v>1</v>
      </c>
      <c r="H281" s="25">
        <v>43538.911261574074</v>
      </c>
      <c r="I281" s="26" t="s">
        <v>1405</v>
      </c>
      <c r="J281" s="23" t="s">
        <v>1406</v>
      </c>
      <c r="K281" s="11">
        <f>IF(AND(Tabela2[[#This Row],[hora bus]]=H280,Tabela2[[#This Row],[lat bus]]=I280,Tabela2[[#This Row],[lon bus]]=J280),1,0)</f>
        <v>0</v>
      </c>
      <c r="L281" s="23"/>
      <c r="M281" s="11">
        <v>214</v>
      </c>
      <c r="N281" s="11">
        <v>10595.437421041497</v>
      </c>
      <c r="O281" s="11">
        <v>10587.994314199106</v>
      </c>
      <c r="P281" s="11">
        <v>10577.794799461079</v>
      </c>
      <c r="Q281" s="11">
        <v>10518.618577152391</v>
      </c>
      <c r="R281" s="11">
        <v>10434.159537511019</v>
      </c>
      <c r="S281" s="11">
        <v>10416.325087010831</v>
      </c>
      <c r="T281" s="11">
        <v>10396.706059017493</v>
      </c>
      <c r="U281" s="11">
        <v>10384.478559590565</v>
      </c>
      <c r="V281" s="11">
        <v>10367.275621300898</v>
      </c>
      <c r="W281" s="11">
        <v>10354.229097658656</v>
      </c>
      <c r="X281" s="11">
        <v>10342.503804032391</v>
      </c>
      <c r="Y281" s="11">
        <v>10317.270110711564</v>
      </c>
      <c r="Z281" s="11">
        <v>10300.430879976253</v>
      </c>
      <c r="AA281" s="11">
        <v>10276.768405127126</v>
      </c>
      <c r="AB281" s="11">
        <v>10265.645655651366</v>
      </c>
      <c r="AC281" s="11">
        <v>10249.083262829834</v>
      </c>
      <c r="AD281" s="11">
        <v>10224.294824665752</v>
      </c>
      <c r="AE281" s="11">
        <v>10214.640349847794</v>
      </c>
      <c r="AF281" s="11">
        <v>10149.417156954358</v>
      </c>
      <c r="AG281" s="11">
        <v>10122.629244155612</v>
      </c>
      <c r="AH281" s="11">
        <v>10096.737578298933</v>
      </c>
      <c r="AI281" s="11">
        <v>10074.792810661049</v>
      </c>
      <c r="AJ281" s="11">
        <v>10054.962102864245</v>
      </c>
      <c r="AK281" s="11">
        <v>10040.844098761929</v>
      </c>
      <c r="AL281" s="11">
        <v>10015.828635825274</v>
      </c>
      <c r="AM281" s="11">
        <v>10006.102721109815</v>
      </c>
      <c r="AN281" s="11">
        <v>9994.8197855953094</v>
      </c>
      <c r="AO281" s="11">
        <v>9988.8002399860816</v>
      </c>
      <c r="AP281" s="11">
        <v>9990.4575967185883</v>
      </c>
      <c r="AQ281" s="11">
        <v>9999.0673455304932</v>
      </c>
      <c r="AR281" s="11">
        <v>10000.635457688595</v>
      </c>
      <c r="AS281" s="11">
        <v>9999.1118266254471</v>
      </c>
      <c r="AT281" s="11">
        <v>10010.082049920464</v>
      </c>
      <c r="AU281" s="11">
        <v>10017.301318957581</v>
      </c>
      <c r="AV281" s="11">
        <v>10013.247699361182</v>
      </c>
      <c r="AW281" s="11">
        <v>10016.555476536316</v>
      </c>
      <c r="AX281" s="11">
        <v>10022.311934889405</v>
      </c>
      <c r="AY281" s="11">
        <v>10018.183102247558</v>
      </c>
      <c r="AZ281" s="11">
        <v>10005.036816520827</v>
      </c>
      <c r="BA281" s="11">
        <v>9983.7336181603441</v>
      </c>
      <c r="BB281" s="11">
        <v>9941.8930917962971</v>
      </c>
      <c r="BC281" s="11">
        <v>9871.9865952324872</v>
      </c>
      <c r="BD281" s="11">
        <v>9806.6410522064034</v>
      </c>
      <c r="BE281" s="11">
        <v>9788.9290962382911</v>
      </c>
      <c r="BF281" s="11">
        <v>9769.9326642775977</v>
      </c>
      <c r="BG281" s="11">
        <v>9738.8818281436761</v>
      </c>
      <c r="BH281" s="11">
        <v>9730.1307552460748</v>
      </c>
      <c r="BI281" s="11">
        <v>9716.7723904177165</v>
      </c>
      <c r="BJ281" s="11">
        <v>9694.3439435977598</v>
      </c>
      <c r="BK281" s="11">
        <v>9625.9275992893854</v>
      </c>
      <c r="BL281" s="11">
        <v>9405.3192097180581</v>
      </c>
      <c r="BM281" s="11">
        <v>9287.5653343012054</v>
      </c>
      <c r="BN281" s="11">
        <v>9268.9620571454489</v>
      </c>
      <c r="BO281" s="11">
        <v>9166.2072570267374</v>
      </c>
      <c r="BP281" s="11">
        <v>9164.1126833870585</v>
      </c>
      <c r="BQ281" s="11">
        <v>9079.2498159100505</v>
      </c>
      <c r="BR281" s="11">
        <v>9001.2207152724623</v>
      </c>
      <c r="BS281" s="11">
        <v>8974.531891180226</v>
      </c>
      <c r="BT281" s="11">
        <v>8926.5186777862873</v>
      </c>
      <c r="BU281" s="11">
        <v>8872.0622175034987</v>
      </c>
      <c r="BV281" s="11">
        <v>8878.1931461963904</v>
      </c>
      <c r="BW281" s="11">
        <v>8729.0529914233721</v>
      </c>
      <c r="BX281" s="11">
        <v>8632.9606995591821</v>
      </c>
      <c r="BY281" s="11">
        <v>8504.1794288605524</v>
      </c>
      <c r="BZ281" s="11">
        <v>8481.4058519891096</v>
      </c>
      <c r="CA281" s="11">
        <v>8440.6357598298073</v>
      </c>
      <c r="CB281" s="11">
        <v>8377.9069962983667</v>
      </c>
      <c r="CC281" s="11">
        <v>8256.944425432077</v>
      </c>
      <c r="CD281" s="11">
        <v>8162.5156796992596</v>
      </c>
      <c r="CE281" s="11">
        <v>8069.8018022397418</v>
      </c>
      <c r="CF281" s="11">
        <v>7987.1574535847458</v>
      </c>
      <c r="CG281" s="11">
        <v>7794.6928208470272</v>
      </c>
      <c r="CH281" s="11">
        <v>7719.0911497721991</v>
      </c>
      <c r="CI281" s="11">
        <v>7529.4378535218566</v>
      </c>
      <c r="CJ281" s="11">
        <v>7456.9184548894254</v>
      </c>
      <c r="CK281" s="11">
        <v>7367.8067643773047</v>
      </c>
      <c r="CL281" s="11">
        <v>7340.4418773766547</v>
      </c>
      <c r="CM281" s="11">
        <v>7292.7831174202265</v>
      </c>
      <c r="CN281" s="11">
        <v>7234.8172665140555</v>
      </c>
      <c r="CO281" s="11">
        <v>7153.9450882998517</v>
      </c>
      <c r="CP281" s="11">
        <v>7102.1713004683943</v>
      </c>
      <c r="CQ281" s="11">
        <v>6908.6459268730823</v>
      </c>
      <c r="CR281" s="11">
        <v>6734.9259614580842</v>
      </c>
      <c r="CS281" s="11">
        <v>6663.370569358286</v>
      </c>
      <c r="CT281" s="11">
        <v>6635.8830096339243</v>
      </c>
      <c r="CU281" s="11">
        <v>6594.9077950006185</v>
      </c>
      <c r="CV281" s="11">
        <v>6497.9899850978045</v>
      </c>
      <c r="CW281" s="11">
        <v>6372.8943142468343</v>
      </c>
      <c r="CX281" s="11">
        <v>6313.7691812410985</v>
      </c>
      <c r="CY281" s="11">
        <v>6257.7294464189918</v>
      </c>
      <c r="CZ281" s="11">
        <v>6206.598260831357</v>
      </c>
      <c r="DA281" s="11">
        <v>6153.8484869192389</v>
      </c>
      <c r="DB281" s="11">
        <v>6096.3236416107738</v>
      </c>
      <c r="DC281" s="11">
        <v>6002.1681347462736</v>
      </c>
      <c r="DD281" s="11">
        <v>5990.9942959784521</v>
      </c>
      <c r="DE281" s="11">
        <v>5959.8008407582183</v>
      </c>
      <c r="DF281" s="11">
        <v>5945.2747203537301</v>
      </c>
      <c r="DG281" s="11">
        <v>5892.367552015683</v>
      </c>
      <c r="DH281" s="11">
        <v>5849.9490509182824</v>
      </c>
      <c r="DI281" s="11">
        <v>5800.8257615692419</v>
      </c>
      <c r="DJ281" s="11">
        <v>5729.4462570144133</v>
      </c>
      <c r="DK281" s="11">
        <v>5434.317574653498</v>
      </c>
      <c r="DL281" s="11">
        <v>5393.2699360979832</v>
      </c>
      <c r="DM281" s="11">
        <v>5340.6906142026883</v>
      </c>
      <c r="DN281" s="11">
        <v>5269.9180169596111</v>
      </c>
      <c r="DO281" s="11">
        <v>5249.8203209316898</v>
      </c>
      <c r="DP281" s="11">
        <v>5183.3512928242371</v>
      </c>
      <c r="DQ281" s="11">
        <v>5182.9444949917279</v>
      </c>
      <c r="DR281" s="11">
        <v>5175.1626315602571</v>
      </c>
      <c r="DS281" s="11">
        <v>5164.5473634263399</v>
      </c>
      <c r="DT281" s="11">
        <v>5147.8116225909862</v>
      </c>
      <c r="DU281" s="11">
        <v>5137.7461967195613</v>
      </c>
      <c r="DV281" s="11">
        <v>5127.3392239641171</v>
      </c>
      <c r="DW281" s="11">
        <v>5121.7793056345927</v>
      </c>
      <c r="DX281" s="11">
        <v>4996.6520669135207</v>
      </c>
      <c r="DY281" s="11">
        <v>5014.9482900613812</v>
      </c>
      <c r="DZ281" s="11">
        <v>4985.847290315317</v>
      </c>
      <c r="EA281" s="11">
        <v>4869.1224171518852</v>
      </c>
      <c r="EB281" s="11">
        <v>4849.9631686125767</v>
      </c>
      <c r="EC281" s="11">
        <v>4672.7397657946594</v>
      </c>
      <c r="ED281" s="11">
        <v>4605.1810143698276</v>
      </c>
      <c r="EE281" s="11">
        <v>4369.017264067319</v>
      </c>
      <c r="EF281" s="11">
        <v>4183.9337991534667</v>
      </c>
      <c r="EG281" s="11">
        <v>4026.8833505591847</v>
      </c>
      <c r="EH281" s="11">
        <v>3906.3963275556039</v>
      </c>
      <c r="EI281" s="11">
        <v>3842.4089952106533</v>
      </c>
      <c r="EJ281" s="11">
        <v>3786.4926221938103</v>
      </c>
      <c r="EK281" s="11">
        <v>3705.150753269887</v>
      </c>
      <c r="EL281" s="11">
        <v>3696.546464954135</v>
      </c>
      <c r="EM281" s="11">
        <v>3611.5819864441455</v>
      </c>
      <c r="EN281" s="11">
        <v>3523.1286017131097</v>
      </c>
      <c r="EO281" s="11">
        <v>3479.1166724713471</v>
      </c>
      <c r="EP281" s="11">
        <v>3345.8004080880623</v>
      </c>
      <c r="EQ281" s="11">
        <v>3280.4052243026294</v>
      </c>
      <c r="ER281" s="11">
        <v>3154.1578370971242</v>
      </c>
      <c r="ES281" s="11">
        <v>3100.2372246155305</v>
      </c>
      <c r="ET281" s="11">
        <v>3030.6313815610747</v>
      </c>
      <c r="EU281" s="11">
        <v>2974.4312258397244</v>
      </c>
      <c r="EV281" s="11">
        <v>2911.1195653632594</v>
      </c>
      <c r="EW281" s="11">
        <v>2683.007046776218</v>
      </c>
      <c r="EX281" s="11">
        <v>2623.2134740718238</v>
      </c>
      <c r="EY281" s="11">
        <v>2471.4045444225189</v>
      </c>
      <c r="EZ281" s="11">
        <v>2334.6874905481723</v>
      </c>
      <c r="FA281" s="11">
        <v>2272.1358447849839</v>
      </c>
      <c r="FB281" s="11">
        <v>2237.3191313195694</v>
      </c>
      <c r="FC281" s="11">
        <v>2187.5509346720582</v>
      </c>
      <c r="FD281" s="11">
        <v>2072.9214940972615</v>
      </c>
      <c r="FE281" s="11">
        <v>1916.895344316699</v>
      </c>
      <c r="FF281" s="11">
        <v>1903.9956257601464</v>
      </c>
      <c r="FG281" s="11">
        <v>1864.4162675179427</v>
      </c>
      <c r="FH281" s="11">
        <v>1789.9825950235195</v>
      </c>
      <c r="FI281" s="11">
        <v>1755.5428732904327</v>
      </c>
      <c r="FJ281" s="11">
        <v>1747.7965745432355</v>
      </c>
      <c r="FK281" s="11">
        <v>1741.4095756570835</v>
      </c>
      <c r="FL281" s="11">
        <v>1738.3141887457441</v>
      </c>
      <c r="FM281" s="11">
        <v>1723.1634806248385</v>
      </c>
      <c r="FN281" s="11">
        <v>1731.8461238757091</v>
      </c>
      <c r="FO281" s="11">
        <v>1727.2688482534597</v>
      </c>
      <c r="FP281" s="11">
        <v>1721.7223192318154</v>
      </c>
      <c r="FQ281" s="11">
        <v>1723.6231957412706</v>
      </c>
      <c r="FR281" s="11">
        <v>1699.4841781610792</v>
      </c>
      <c r="FS281" s="11">
        <v>1664.3866734771016</v>
      </c>
      <c r="FT281" s="11">
        <v>1601.6057550712801</v>
      </c>
      <c r="FU281" s="11">
        <v>1500.5272742984771</v>
      </c>
      <c r="FV281" s="11">
        <v>1469.5853197885494</v>
      </c>
      <c r="FW281" s="11">
        <v>1441.952865340058</v>
      </c>
      <c r="FX281" s="11">
        <v>1412.6144879797125</v>
      </c>
      <c r="FY281" s="11">
        <v>1389.8435826528876</v>
      </c>
      <c r="FZ281" s="11">
        <v>1361.6797124002424</v>
      </c>
      <c r="GA281" s="11">
        <v>1343.9473489923366</v>
      </c>
      <c r="GB281" s="11">
        <v>1320.9687234947908</v>
      </c>
      <c r="GC281" s="11">
        <v>1301.8613729501901</v>
      </c>
      <c r="GD281" s="11">
        <v>1293.2733070561087</v>
      </c>
      <c r="GE281" s="11">
        <v>1285.7647248220735</v>
      </c>
      <c r="GF281" s="11">
        <v>1282.2311521590775</v>
      </c>
      <c r="GG281" s="11">
        <v>1273.3152804946506</v>
      </c>
      <c r="GH281" s="11">
        <v>1269.1246872106769</v>
      </c>
      <c r="GI281" s="11">
        <v>1252.4903979741414</v>
      </c>
      <c r="GJ281" s="11">
        <v>1230.1654950150103</v>
      </c>
      <c r="GK281" s="11">
        <v>1202.8702441160681</v>
      </c>
      <c r="GL281" s="11">
        <v>1200.8157133804586</v>
      </c>
      <c r="GM281" s="11">
        <v>1167.7394206614192</v>
      </c>
      <c r="GN281" s="11">
        <v>1144.2285989902903</v>
      </c>
      <c r="GO281" s="11">
        <v>1110.4289592247592</v>
      </c>
      <c r="GP281" s="11">
        <v>1026.3734668810819</v>
      </c>
      <c r="GQ281" s="11">
        <v>894.53454806349669</v>
      </c>
      <c r="GR281" s="11">
        <v>756.78828240103985</v>
      </c>
      <c r="GS281" s="11">
        <v>714.37361137256994</v>
      </c>
      <c r="GT281" s="11">
        <v>706.3720921577966</v>
      </c>
      <c r="GU281" s="11">
        <v>691.67685772353093</v>
      </c>
      <c r="GV281" s="11">
        <v>683.16053100998261</v>
      </c>
      <c r="GW281" s="11">
        <v>679.12112239223825</v>
      </c>
      <c r="GX281" s="11">
        <v>680.79274869687208</v>
      </c>
      <c r="GY281" s="11">
        <v>656.07186764762071</v>
      </c>
      <c r="GZ281" s="11">
        <v>763.63077135883839</v>
      </c>
      <c r="HA281" s="11">
        <v>777.20720796110152</v>
      </c>
      <c r="HB281" s="11">
        <v>783.15936050959579</v>
      </c>
      <c r="HC281" s="11">
        <v>789.40863260433855</v>
      </c>
      <c r="HD281" s="11">
        <v>794.87900842564898</v>
      </c>
      <c r="HE281" s="11">
        <v>789.31617138906529</v>
      </c>
      <c r="HF281" s="11">
        <v>697.66811046074929</v>
      </c>
      <c r="HG281" s="11">
        <v>629.58286066626363</v>
      </c>
      <c r="HH281" s="11">
        <v>551.63476153033071</v>
      </c>
      <c r="HI281" s="11">
        <v>515.43749121780934</v>
      </c>
      <c r="HJ281" s="11">
        <v>489.15464303481303</v>
      </c>
      <c r="HK281" s="11">
        <v>446.41837428138797</v>
      </c>
      <c r="HL281" s="11">
        <v>405.69274582076997</v>
      </c>
      <c r="HM281" s="11">
        <v>320.89016898330055</v>
      </c>
      <c r="HN281" s="11">
        <v>204.35055552763407</v>
      </c>
      <c r="HO281" s="11">
        <v>97.510674764185609</v>
      </c>
      <c r="HP281" s="11">
        <v>74.553774696461858</v>
      </c>
      <c r="HQ281" s="11">
        <v>50.00266869659449</v>
      </c>
      <c r="HR281" s="11">
        <v>0.25489936389104173</v>
      </c>
      <c r="HS281" s="11">
        <v>94.592252937860295</v>
      </c>
      <c r="HT281" s="11">
        <v>147.35239807258276</v>
      </c>
      <c r="HU281" s="11">
        <v>163.13048962692682</v>
      </c>
      <c r="HV281" s="11">
        <v>228.73856637678682</v>
      </c>
      <c r="HW281" s="11">
        <v>265.72230265644276</v>
      </c>
      <c r="HX281" s="11">
        <v>296.09154805980961</v>
      </c>
      <c r="HY281" s="11">
        <v>323.93542868813</v>
      </c>
      <c r="HZ281" s="11">
        <v>350.55646015424122</v>
      </c>
      <c r="IA281" s="11">
        <v>488.31330468557604</v>
      </c>
      <c r="IB281" s="11">
        <v>635.2591675427019</v>
      </c>
      <c r="IC281" s="11">
        <v>688.93357133011989</v>
      </c>
      <c r="ID281" s="11">
        <v>743.63460714055486</v>
      </c>
      <c r="IE281" s="11">
        <v>792.95557552316529</v>
      </c>
      <c r="IF281" s="11">
        <v>847.37520462629379</v>
      </c>
      <c r="IG281" s="11">
        <v>976.25295998227068</v>
      </c>
      <c r="IH281" s="11">
        <v>1007.3738629819248</v>
      </c>
      <c r="II281" s="11">
        <v>1046.0831224716956</v>
      </c>
      <c r="IJ281" s="11">
        <v>1074.9467126138798</v>
      </c>
      <c r="IK281" s="11">
        <v>1112.7134171318291</v>
      </c>
      <c r="IL281" s="11">
        <v>1137.4154108130247</v>
      </c>
      <c r="IM281" s="11">
        <v>1163.3408523745181</v>
      </c>
      <c r="IN281" s="11">
        <v>1198.660419313667</v>
      </c>
      <c r="IO281" s="11">
        <v>1315.9727587994869</v>
      </c>
      <c r="IP281" s="11">
        <v>1346.1277901826322</v>
      </c>
      <c r="IQ281" s="11">
        <v>1344.865349210912</v>
      </c>
      <c r="IR281" s="11">
        <v>1395.6875299546034</v>
      </c>
      <c r="IS281" s="11">
        <v>1461.2766559064553</v>
      </c>
      <c r="IT281" s="11">
        <v>1499.0720978769373</v>
      </c>
      <c r="IU281" s="11">
        <v>1520.7478826118659</v>
      </c>
      <c r="IV281" s="11">
        <v>1537.5767303375292</v>
      </c>
      <c r="IW281" s="11">
        <v>1542.9661886668498</v>
      </c>
      <c r="IX281" s="11">
        <v>1551.8675275770261</v>
      </c>
      <c r="IY281" s="11">
        <v>1569.2346039457618</v>
      </c>
      <c r="IZ281" s="11">
        <v>1604.8372663631408</v>
      </c>
      <c r="JA281" s="11">
        <v>1647.0523593974954</v>
      </c>
      <c r="JB281" s="11">
        <v>1726.1836122904249</v>
      </c>
      <c r="JC281" s="11">
        <v>1817.8032588218725</v>
      </c>
      <c r="JD281" s="11">
        <v>1884.4508848426094</v>
      </c>
      <c r="JE281" s="11">
        <v>1895.6927250629856</v>
      </c>
      <c r="JF281" s="11">
        <v>1901.9540427534041</v>
      </c>
      <c r="JG281" s="11">
        <v>1863.5838931822855</v>
      </c>
      <c r="JH281" s="11">
        <v>1937.3272184014986</v>
      </c>
      <c r="JI281" s="11">
        <v>2016.6912779031729</v>
      </c>
      <c r="JJ281" s="11">
        <v>2031.9694875402306</v>
      </c>
      <c r="JK281" s="11">
        <v>2023.2056828374825</v>
      </c>
      <c r="JL281" s="11">
        <v>2092.2492343850286</v>
      </c>
      <c r="JM281" s="11">
        <v>2095.7492995484868</v>
      </c>
      <c r="JN281" s="11">
        <v>2103.0047175792483</v>
      </c>
      <c r="JO281" s="11">
        <v>2305.8840474453255</v>
      </c>
      <c r="JP281" s="11">
        <v>2447.9581938795568</v>
      </c>
      <c r="JQ281" s="11">
        <v>2486.8725349566275</v>
      </c>
      <c r="JR281" s="11">
        <v>2519.8196581231446</v>
      </c>
      <c r="JS281" s="11">
        <v>2473.567149351441</v>
      </c>
      <c r="JT281" s="11">
        <v>2518.8335646664568</v>
      </c>
      <c r="JU281" s="11">
        <v>2552.708316478916</v>
      </c>
      <c r="JV281" s="11">
        <v>2533.5378241753288</v>
      </c>
      <c r="JW281" s="11">
        <v>2467.8091859148208</v>
      </c>
      <c r="JX281" s="11">
        <v>2449.440323305621</v>
      </c>
      <c r="JY281" s="11">
        <v>2435.0636798975361</v>
      </c>
      <c r="JZ281" s="11">
        <v>2415.9954354097417</v>
      </c>
      <c r="KA281" s="11">
        <v>2400.5361486615384</v>
      </c>
      <c r="KB281" s="11">
        <v>2389.4054656459934</v>
      </c>
      <c r="KC281" s="11">
        <v>2368.5015485229105</v>
      </c>
      <c r="KD281" s="11">
        <v>2352.7625366562143</v>
      </c>
      <c r="KE281" s="11">
        <v>2357.0903106482897</v>
      </c>
      <c r="KF281" s="11">
        <v>2370.6835780376787</v>
      </c>
      <c r="KG281" s="11">
        <v>2378.383334769529</v>
      </c>
      <c r="KH281" s="11">
        <v>2398.6812968885438</v>
      </c>
      <c r="KI281" s="11">
        <v>2404.6794128432298</v>
      </c>
      <c r="KJ281" s="11">
        <v>2430.4344230500565</v>
      </c>
      <c r="KK281" s="11">
        <v>2435.0304004789223</v>
      </c>
      <c r="KL281" s="23"/>
      <c r="KM281" s="11">
        <f>SMALL(Tabela2[[#This Row],[1]:[285]],1)</f>
        <v>0.25489936389104173</v>
      </c>
      <c r="KN281" s="11">
        <f>MATCH(Tabela2[[#This Row],[1° menor]],Tabela2[[#This Row],[1]:[285]],0)</f>
        <v>213</v>
      </c>
      <c r="KO28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0.34611561504217031</v>
      </c>
      <c r="KP281" s="11">
        <f>VLOOKUP(Tabela2[[#This Row],[Shape]],shape!A:D,4,0)+VLOOKUP(Tabela2[[#This Row],[Shape]]+1,shape!A:E,5,0)*Tabela2[[#This Row],[% avanc]]</f>
        <v>6761.9649981122293</v>
      </c>
      <c r="KQ281" s="15">
        <f>Tabela2[[#This Row],[8686,881807]]/Tabela2[[#Headers],[8686,881807]]</f>
        <v>0.77841107411676214</v>
      </c>
      <c r="KR281" s="11">
        <f>Tabela2[[#This Row],[8686,881807]]-KP280</f>
        <v>278.02931142155194</v>
      </c>
      <c r="KS281" s="11">
        <f>(Tabela2[[#This Row],[hora bus]]-H280)*86400</f>
        <v>36.000000243075192</v>
      </c>
      <c r="KT281" s="11">
        <f>Tabela2[[#This Row],[desloc]]/Tabela2[[#This Row],[seconds]]</f>
        <v>7.7230363762298166</v>
      </c>
      <c r="KU281" s="11">
        <f>Tabela2[[#This Row],[spd m/s]]*3.6</f>
        <v>27.802930954427339</v>
      </c>
      <c r="KV281" s="23"/>
      <c r="KW281" s="22">
        <f t="shared" si="72"/>
        <v>0</v>
      </c>
      <c r="KX281" s="23">
        <f t="shared" si="73"/>
        <v>0</v>
      </c>
      <c r="KY281" s="23">
        <f t="shared" si="74"/>
        <v>0</v>
      </c>
      <c r="KZ281" s="23">
        <f t="shared" si="75"/>
        <v>0</v>
      </c>
      <c r="LA281" s="23">
        <f t="shared" si="76"/>
        <v>0</v>
      </c>
      <c r="LB281" s="23">
        <f t="shared" si="77"/>
        <v>0</v>
      </c>
      <c r="LC281" s="23">
        <f t="shared" si="78"/>
        <v>0</v>
      </c>
      <c r="LD281" s="23">
        <f t="shared" si="79"/>
        <v>0</v>
      </c>
      <c r="LE281" s="23">
        <f t="shared" si="80"/>
        <v>6761.9649981122293</v>
      </c>
      <c r="LF281" s="22">
        <f t="shared" si="89"/>
        <v>0</v>
      </c>
      <c r="LG281" s="23">
        <f t="shared" si="81"/>
        <v>0</v>
      </c>
      <c r="LH281" s="23">
        <f t="shared" si="82"/>
        <v>0</v>
      </c>
      <c r="LI281" s="23">
        <f t="shared" si="83"/>
        <v>6761.9649981122293</v>
      </c>
      <c r="LJ281" s="23">
        <f t="shared" si="84"/>
        <v>8544.8116110658502</v>
      </c>
      <c r="LK281" s="23">
        <f t="shared" si="85"/>
        <v>0</v>
      </c>
      <c r="LL281" s="23">
        <f t="shared" si="86"/>
        <v>9</v>
      </c>
      <c r="LM281" s="23">
        <f t="shared" si="87"/>
        <v>0</v>
      </c>
      <c r="LN281" s="23">
        <f t="shared" si="88"/>
        <v>0</v>
      </c>
    </row>
    <row r="282" spans="1:326" x14ac:dyDescent="0.25">
      <c r="A282" s="22">
        <v>103</v>
      </c>
      <c r="B282" s="22">
        <v>2</v>
      </c>
      <c r="C282" s="23" t="s">
        <v>1408</v>
      </c>
      <c r="D282" s="22">
        <v>332</v>
      </c>
      <c r="E282" s="24">
        <v>0.91180555555555554</v>
      </c>
      <c r="F282" s="23" t="s">
        <v>812</v>
      </c>
      <c r="G282" s="23" t="b">
        <v>1</v>
      </c>
      <c r="H282" s="25">
        <v>43538.911782407406</v>
      </c>
      <c r="I282" s="26" t="s">
        <v>312</v>
      </c>
      <c r="J282" s="23" t="s">
        <v>313</v>
      </c>
      <c r="K282" s="11">
        <f>IF(AND(Tabela2[[#This Row],[hora bus]]=H281,Tabela2[[#This Row],[lat bus]]=I281,Tabela2[[#This Row],[lon bus]]=J281),1,0)</f>
        <v>0</v>
      </c>
      <c r="L282" s="23"/>
      <c r="M282" s="11">
        <v>216</v>
      </c>
      <c r="N282" s="11">
        <v>10694.435649224379</v>
      </c>
      <c r="O282" s="11">
        <v>10686.720414187686</v>
      </c>
      <c r="P282" s="11">
        <v>10676.222025988181</v>
      </c>
      <c r="Q282" s="11">
        <v>10616.842342068869</v>
      </c>
      <c r="R282" s="11">
        <v>10533.404988526083</v>
      </c>
      <c r="S282" s="11">
        <v>10516.795697886588</v>
      </c>
      <c r="T282" s="11">
        <v>10497.366013207591</v>
      </c>
      <c r="U282" s="11">
        <v>10485.106957441294</v>
      </c>
      <c r="V282" s="11">
        <v>10467.674884782375</v>
      </c>
      <c r="W282" s="11">
        <v>10454.249931031572</v>
      </c>
      <c r="X282" s="11">
        <v>10442.114662465849</v>
      </c>
      <c r="Y282" s="11">
        <v>10416.208697875434</v>
      </c>
      <c r="Z282" s="11">
        <v>10398.563816902855</v>
      </c>
      <c r="AA282" s="11">
        <v>10374.303723936448</v>
      </c>
      <c r="AB282" s="11">
        <v>10362.858823327497</v>
      </c>
      <c r="AC282" s="11">
        <v>10346.156417126855</v>
      </c>
      <c r="AD282" s="11">
        <v>10321.540792081059</v>
      </c>
      <c r="AE282" s="11">
        <v>10312.218286098252</v>
      </c>
      <c r="AF282" s="11">
        <v>10248.661034176539</v>
      </c>
      <c r="AG282" s="11">
        <v>10224.325389683512</v>
      </c>
      <c r="AH282" s="11">
        <v>10199.802551130517</v>
      </c>
      <c r="AI282" s="11">
        <v>10178.741910920202</v>
      </c>
      <c r="AJ282" s="11">
        <v>10159.61922468286</v>
      </c>
      <c r="AK282" s="11">
        <v>10146.068384208944</v>
      </c>
      <c r="AL282" s="11">
        <v>10121.696275791677</v>
      </c>
      <c r="AM282" s="11">
        <v>10112.598629448934</v>
      </c>
      <c r="AN282" s="11">
        <v>10102.028669409241</v>
      </c>
      <c r="AO282" s="11">
        <v>10097.169230189093</v>
      </c>
      <c r="AP282" s="11">
        <v>10100.193564884263</v>
      </c>
      <c r="AQ282" s="11">
        <v>10109.814678810189</v>
      </c>
      <c r="AR282" s="11">
        <v>10112.069346679318</v>
      </c>
      <c r="AS282" s="11">
        <v>10111.676422190829</v>
      </c>
      <c r="AT282" s="11">
        <v>10123.870006823963</v>
      </c>
      <c r="AU282" s="11">
        <v>10131.784707628587</v>
      </c>
      <c r="AV282" s="11">
        <v>10128.789733168074</v>
      </c>
      <c r="AW282" s="11">
        <v>10134.010481183896</v>
      </c>
      <c r="AX282" s="11">
        <v>10141.803741293877</v>
      </c>
      <c r="AY282" s="11">
        <v>10139.415440468061</v>
      </c>
      <c r="AZ282" s="11">
        <v>10127.878418156748</v>
      </c>
      <c r="BA282" s="11">
        <v>10108.233211435097</v>
      </c>
      <c r="BB282" s="11">
        <v>10068.335651901758</v>
      </c>
      <c r="BC282" s="11">
        <v>9999.8858238669691</v>
      </c>
      <c r="BD282" s="11">
        <v>9935.7393950382157</v>
      </c>
      <c r="BE282" s="11">
        <v>9919.395651412382</v>
      </c>
      <c r="BF282" s="11">
        <v>9901.6883026634623</v>
      </c>
      <c r="BG282" s="11">
        <v>9872.6853359055895</v>
      </c>
      <c r="BH282" s="11">
        <v>9865.960556198439</v>
      </c>
      <c r="BI282" s="11">
        <v>9853.9689012550662</v>
      </c>
      <c r="BJ282" s="11">
        <v>9833.0163367615678</v>
      </c>
      <c r="BK282" s="11">
        <v>9767.340490556835</v>
      </c>
      <c r="BL282" s="11">
        <v>9555.0142949118235</v>
      </c>
      <c r="BM282" s="11">
        <v>9448.2147452195313</v>
      </c>
      <c r="BN282" s="11">
        <v>9435.5581142213523</v>
      </c>
      <c r="BO282" s="11">
        <v>9337.4783780079852</v>
      </c>
      <c r="BP282" s="11">
        <v>9339.2953027245694</v>
      </c>
      <c r="BQ282" s="11">
        <v>9257.5234062755389</v>
      </c>
      <c r="BR282" s="11">
        <v>9184.3763256629536</v>
      </c>
      <c r="BS282" s="11">
        <v>9160.8808742407073</v>
      </c>
      <c r="BT282" s="11">
        <v>9114.3569191288589</v>
      </c>
      <c r="BU282" s="11">
        <v>9064.6891848834184</v>
      </c>
      <c r="BV282" s="11">
        <v>9078.856960574929</v>
      </c>
      <c r="BW282" s="11">
        <v>8930.3195064349402</v>
      </c>
      <c r="BX282" s="11">
        <v>8828.7908946603784</v>
      </c>
      <c r="BY282" s="11">
        <v>8695.1991286350039</v>
      </c>
      <c r="BZ282" s="11">
        <v>8668.8730805890427</v>
      </c>
      <c r="CA282" s="11">
        <v>8627.2093380777824</v>
      </c>
      <c r="CB282" s="11">
        <v>8564.386727875135</v>
      </c>
      <c r="CC282" s="11">
        <v>8443.6407038212037</v>
      </c>
      <c r="CD282" s="11">
        <v>8349.7477486404077</v>
      </c>
      <c r="CE282" s="11">
        <v>8258.1093248820471</v>
      </c>
      <c r="CF282" s="11">
        <v>8176.9674337269953</v>
      </c>
      <c r="CG282" s="11">
        <v>7986.9518131982686</v>
      </c>
      <c r="CH282" s="11">
        <v>7913.6914818500027</v>
      </c>
      <c r="CI282" s="11">
        <v>7726.4894171466585</v>
      </c>
      <c r="CJ282" s="11">
        <v>7656.5531443112768</v>
      </c>
      <c r="CK282" s="11">
        <v>7568.8733878712737</v>
      </c>
      <c r="CL282" s="11">
        <v>7542.4601355171635</v>
      </c>
      <c r="CM282" s="11">
        <v>7495.6179713603551</v>
      </c>
      <c r="CN282" s="11">
        <v>7438.7465404051072</v>
      </c>
      <c r="CO282" s="11">
        <v>7359.1146667624898</v>
      </c>
      <c r="CP282" s="11">
        <v>7308.643008493098</v>
      </c>
      <c r="CQ282" s="11">
        <v>7118.0329280953765</v>
      </c>
      <c r="CR282" s="11">
        <v>6948.7537998327243</v>
      </c>
      <c r="CS282" s="11">
        <v>6880.0716300228787</v>
      </c>
      <c r="CT282" s="11">
        <v>6853.6096515621302</v>
      </c>
      <c r="CU282" s="11">
        <v>6813.3308609732467</v>
      </c>
      <c r="CV282" s="11">
        <v>6718.0628967755392</v>
      </c>
      <c r="CW282" s="11">
        <v>6595.7983377264372</v>
      </c>
      <c r="CX282" s="11">
        <v>6539.0436684751039</v>
      </c>
      <c r="CY282" s="11">
        <v>6484.4256022899926</v>
      </c>
      <c r="CZ282" s="11">
        <v>6434.1586050873066</v>
      </c>
      <c r="DA282" s="11">
        <v>6381.7395953763544</v>
      </c>
      <c r="DB282" s="11">
        <v>6323.8213707761652</v>
      </c>
      <c r="DC282" s="11">
        <v>6228.2026478473108</v>
      </c>
      <c r="DD282" s="11">
        <v>6215.9443895013655</v>
      </c>
      <c r="DE282" s="11">
        <v>6184.3371760358259</v>
      </c>
      <c r="DF282" s="11">
        <v>6169.2184717522723</v>
      </c>
      <c r="DG282" s="11">
        <v>6114.8807474323112</v>
      </c>
      <c r="DH282" s="11">
        <v>6069.4573754446983</v>
      </c>
      <c r="DI282" s="11">
        <v>6016.4807934638638</v>
      </c>
      <c r="DJ282" s="11">
        <v>5947.0969887586143</v>
      </c>
      <c r="DK282" s="11">
        <v>5672.5327595555782</v>
      </c>
      <c r="DL282" s="11">
        <v>5653.8078779956604</v>
      </c>
      <c r="DM282" s="11">
        <v>5610.5536063217814</v>
      </c>
      <c r="DN282" s="11">
        <v>5546.9352955655122</v>
      </c>
      <c r="DO282" s="11">
        <v>5531.9469823873742</v>
      </c>
      <c r="DP282" s="11">
        <v>5470.7134397825703</v>
      </c>
      <c r="DQ282" s="11">
        <v>5474.5933151444215</v>
      </c>
      <c r="DR282" s="11">
        <v>5467.851560740417</v>
      </c>
      <c r="DS282" s="11">
        <v>5458.1600627166808</v>
      </c>
      <c r="DT282" s="11">
        <v>5441.6619779960884</v>
      </c>
      <c r="DU282" s="11">
        <v>5430.9040561870006</v>
      </c>
      <c r="DV282" s="11">
        <v>5419.3342564702816</v>
      </c>
      <c r="DW282" s="11">
        <v>5412.0961679472539</v>
      </c>
      <c r="DX282" s="11">
        <v>5277.7871033684696</v>
      </c>
      <c r="DY282" s="11">
        <v>5286.4847633691943</v>
      </c>
      <c r="DZ282" s="11">
        <v>5253.8622130947078</v>
      </c>
      <c r="EA282" s="11">
        <v>5140.2066182808385</v>
      </c>
      <c r="EB282" s="11">
        <v>5127.2160408082009</v>
      </c>
      <c r="EC282" s="11">
        <v>4956.2850111618263</v>
      </c>
      <c r="ED282" s="11">
        <v>4896.4389122684397</v>
      </c>
      <c r="EE282" s="11">
        <v>4662.2669692177169</v>
      </c>
      <c r="EF282" s="11">
        <v>4476.617929799384</v>
      </c>
      <c r="EG282" s="11">
        <v>4319.2069329637825</v>
      </c>
      <c r="EH282" s="11">
        <v>4198.9811549636779</v>
      </c>
      <c r="EI282" s="11">
        <v>4136.1532787593151</v>
      </c>
      <c r="EJ282" s="11">
        <v>4082.4470648502011</v>
      </c>
      <c r="EK282" s="11">
        <v>4000.3647020202966</v>
      </c>
      <c r="EL282" s="11">
        <v>3989.3462848411359</v>
      </c>
      <c r="EM282" s="11">
        <v>3902.857974048658</v>
      </c>
      <c r="EN282" s="11">
        <v>3814.6160320288159</v>
      </c>
      <c r="EO282" s="11">
        <v>3773.6817513210376</v>
      </c>
      <c r="EP282" s="11">
        <v>3647.6810299472786</v>
      </c>
      <c r="EQ282" s="11">
        <v>3591.5702242087918</v>
      </c>
      <c r="ER282" s="11">
        <v>3475.2219043668892</v>
      </c>
      <c r="ES282" s="11">
        <v>3430.6393865372879</v>
      </c>
      <c r="ET282" s="11">
        <v>3367.5182192457146</v>
      </c>
      <c r="EU282" s="11">
        <v>3318.1092654125187</v>
      </c>
      <c r="EV282" s="11">
        <v>3261.7912403558166</v>
      </c>
      <c r="EW282" s="11">
        <v>3051.0136480838564</v>
      </c>
      <c r="EX282" s="11">
        <v>3009.695377446973</v>
      </c>
      <c r="EY282" s="11">
        <v>2873.4136695766633</v>
      </c>
      <c r="EZ282" s="11">
        <v>2758.2083640667502</v>
      </c>
      <c r="FA282" s="11">
        <v>2711.0148857354893</v>
      </c>
      <c r="FB282" s="11">
        <v>2682.9290329488708</v>
      </c>
      <c r="FC282" s="11">
        <v>2638.4440239236965</v>
      </c>
      <c r="FD282" s="11">
        <v>2533.9060579523234</v>
      </c>
      <c r="FE282" s="11">
        <v>2394.9685260230085</v>
      </c>
      <c r="FF282" s="11">
        <v>2393.6903485027024</v>
      </c>
      <c r="FG282" s="11">
        <v>2358.5976139156492</v>
      </c>
      <c r="FH282" s="11">
        <v>2291.7873400528333</v>
      </c>
      <c r="FI282" s="11">
        <v>2265.861548067754</v>
      </c>
      <c r="FJ282" s="11">
        <v>2263.8435648607715</v>
      </c>
      <c r="FK282" s="11">
        <v>2261.2468819096316</v>
      </c>
      <c r="FL282" s="11">
        <v>2261.5580294707197</v>
      </c>
      <c r="FM282" s="11">
        <v>2252.3828602375675</v>
      </c>
      <c r="FN282" s="11">
        <v>2268.1606464122001</v>
      </c>
      <c r="FO282" s="11">
        <v>2269.0498110861836</v>
      </c>
      <c r="FP282" s="11">
        <v>2268.9788468445427</v>
      </c>
      <c r="FQ282" s="11">
        <v>2274.939983467541</v>
      </c>
      <c r="FR282" s="11">
        <v>2256.5135775524409</v>
      </c>
      <c r="FS282" s="11">
        <v>2231.6843420200134</v>
      </c>
      <c r="FT282" s="11">
        <v>2182.3776444763434</v>
      </c>
      <c r="FU282" s="11">
        <v>2097.8378994886634</v>
      </c>
      <c r="FV282" s="11">
        <v>2077.6448421371315</v>
      </c>
      <c r="FW282" s="11">
        <v>2052.1903585981249</v>
      </c>
      <c r="FX282" s="11">
        <v>2023.716788942997</v>
      </c>
      <c r="FY282" s="11">
        <v>2001.947698737624</v>
      </c>
      <c r="FZ282" s="11">
        <v>1975.6350943841039</v>
      </c>
      <c r="GA282" s="11">
        <v>1960.4580881798981</v>
      </c>
      <c r="GB282" s="11">
        <v>1940.6427261522679</v>
      </c>
      <c r="GC282" s="11">
        <v>1925.6814962002518</v>
      </c>
      <c r="GD282" s="11">
        <v>1920.9163870565517</v>
      </c>
      <c r="GE282" s="11">
        <v>1916.2782038007915</v>
      </c>
      <c r="GF282" s="11">
        <v>1914.8715559490945</v>
      </c>
      <c r="GG282" s="11">
        <v>1907.3604863438338</v>
      </c>
      <c r="GH282" s="11">
        <v>1903.9930013861829</v>
      </c>
      <c r="GI282" s="11">
        <v>1888.071591203696</v>
      </c>
      <c r="GJ282" s="11">
        <v>1866.3558354081695</v>
      </c>
      <c r="GK282" s="11">
        <v>1838.716474103974</v>
      </c>
      <c r="GL282" s="11">
        <v>1836.1215330111092</v>
      </c>
      <c r="GM282" s="11">
        <v>1802.1201925102625</v>
      </c>
      <c r="GN282" s="11">
        <v>1777.4894259183882</v>
      </c>
      <c r="GO282" s="11">
        <v>1743.6091504245655</v>
      </c>
      <c r="GP282" s="11">
        <v>1661.3533006326145</v>
      </c>
      <c r="GQ282" s="11">
        <v>1536.4360818447567</v>
      </c>
      <c r="GR282" s="11">
        <v>1409.7772634637342</v>
      </c>
      <c r="GS282" s="11">
        <v>1374.8897202688288</v>
      </c>
      <c r="GT282" s="11">
        <v>1369.0036157227728</v>
      </c>
      <c r="GU282" s="11">
        <v>1355.1425120899451</v>
      </c>
      <c r="GV282" s="11">
        <v>1347.3479215917278</v>
      </c>
      <c r="GW282" s="11">
        <v>1343.608015298589</v>
      </c>
      <c r="GX282" s="11">
        <v>1345.0748098155398</v>
      </c>
      <c r="GY282" s="11">
        <v>1315.3531021935287</v>
      </c>
      <c r="GZ282" s="11">
        <v>1417.0458037060055</v>
      </c>
      <c r="HA282" s="11">
        <v>1428.6397684223205</v>
      </c>
      <c r="HB282" s="11">
        <v>1432.6413770574884</v>
      </c>
      <c r="HC282" s="11">
        <v>1437.0090189440834</v>
      </c>
      <c r="HD282" s="11">
        <v>1441.0991414849759</v>
      </c>
      <c r="HE282" s="11">
        <v>1432.3443144133557</v>
      </c>
      <c r="HF282" s="11">
        <v>1332.6547701911461</v>
      </c>
      <c r="HG282" s="11">
        <v>1256.2040446801757</v>
      </c>
      <c r="HH282" s="11">
        <v>1171.8152792242452</v>
      </c>
      <c r="HI282" s="11">
        <v>1129.9545015528065</v>
      </c>
      <c r="HJ282" s="11">
        <v>1099.9842542266547</v>
      </c>
      <c r="HK282" s="11">
        <v>1054.6735589530329</v>
      </c>
      <c r="HL282" s="11">
        <v>1013.6633861757713</v>
      </c>
      <c r="HM282" s="11">
        <v>933.47447421289269</v>
      </c>
      <c r="HN282" s="11">
        <v>828.90577508982892</v>
      </c>
      <c r="HO282" s="11">
        <v>738.64572064330082</v>
      </c>
      <c r="HP282" s="11">
        <v>725.75003812745888</v>
      </c>
      <c r="HQ282" s="11">
        <v>705.23010326642191</v>
      </c>
      <c r="HR282" s="11">
        <v>580.3516437608796</v>
      </c>
      <c r="HS282" s="11">
        <v>552.32745419674404</v>
      </c>
      <c r="HT282" s="11">
        <v>546.73629387514609</v>
      </c>
      <c r="HU282" s="11">
        <v>493.57187004281127</v>
      </c>
      <c r="HV282" s="11">
        <v>468.40858388911192</v>
      </c>
      <c r="HW282" s="11">
        <v>438.07587270236138</v>
      </c>
      <c r="HX282" s="11">
        <v>403.66860649228619</v>
      </c>
      <c r="HY282" s="11">
        <v>353.20089973560482</v>
      </c>
      <c r="HZ282" s="11">
        <v>187.92103433561073</v>
      </c>
      <c r="IA282" s="11">
        <v>29.401424524096413</v>
      </c>
      <c r="IB282" s="11">
        <v>3.9612757518625585E-12</v>
      </c>
      <c r="IC282" s="11">
        <v>29.419888024321757</v>
      </c>
      <c r="ID282" s="11">
        <v>88.099633014982203</v>
      </c>
      <c r="IE282" s="11">
        <v>141.36718766769235</v>
      </c>
      <c r="IF282" s="11">
        <v>202.02074461878618</v>
      </c>
      <c r="IG282" s="11">
        <v>336.52593931052513</v>
      </c>
      <c r="IH282" s="11">
        <v>371.70485096460999</v>
      </c>
      <c r="II282" s="11">
        <v>415.31242422921321</v>
      </c>
      <c r="IJ282" s="11">
        <v>450.85570206165096</v>
      </c>
      <c r="IK282" s="11">
        <v>497.15937518212291</v>
      </c>
      <c r="IL282" s="11">
        <v>530.38454175221716</v>
      </c>
      <c r="IM282" s="11">
        <v>567.21395003630323</v>
      </c>
      <c r="IN282" s="11">
        <v>622.19018479646434</v>
      </c>
      <c r="IO282" s="11">
        <v>754.58719536453873</v>
      </c>
      <c r="IP282" s="11">
        <v>786.9164041468232</v>
      </c>
      <c r="IQ282" s="11">
        <v>788.35903255707217</v>
      </c>
      <c r="IR282" s="11">
        <v>843.99484957997913</v>
      </c>
      <c r="IS282" s="11">
        <v>913.14553289373384</v>
      </c>
      <c r="IT282" s="11">
        <v>953.26723072893492</v>
      </c>
      <c r="IU282" s="11">
        <v>976.5213689608305</v>
      </c>
      <c r="IV282" s="11">
        <v>994.19107144309805</v>
      </c>
      <c r="IW282" s="11">
        <v>1000.2679967004663</v>
      </c>
      <c r="IX282" s="11">
        <v>1010.7171511251083</v>
      </c>
      <c r="IY282" s="11">
        <v>1031.3259026261292</v>
      </c>
      <c r="IZ282" s="11">
        <v>1071.4930451828723</v>
      </c>
      <c r="JA282" s="11">
        <v>1120.5230383738267</v>
      </c>
      <c r="JB282" s="11">
        <v>1209.9914320949285</v>
      </c>
      <c r="JC282" s="11">
        <v>1313.6152866638477</v>
      </c>
      <c r="JD282" s="11">
        <v>1388.6411127969836</v>
      </c>
      <c r="JE282" s="11">
        <v>1404.2665755885864</v>
      </c>
      <c r="JF282" s="11">
        <v>1414.739912345872</v>
      </c>
      <c r="JG282" s="11">
        <v>1395.6852160571816</v>
      </c>
      <c r="JH282" s="11">
        <v>1476.7151190676373</v>
      </c>
      <c r="JI282" s="11">
        <v>1544.1657406396916</v>
      </c>
      <c r="JJ282" s="11">
        <v>1557.0191513941388</v>
      </c>
      <c r="JK282" s="11">
        <v>1539.6564858576085</v>
      </c>
      <c r="JL282" s="11">
        <v>1600.0833346358102</v>
      </c>
      <c r="JM282" s="11">
        <v>1601.4627418474274</v>
      </c>
      <c r="JN282" s="11">
        <v>1593.1580697238098</v>
      </c>
      <c r="JO282" s="11">
        <v>1774.6548819207724</v>
      </c>
      <c r="JP282" s="11">
        <v>1907.7567492561354</v>
      </c>
      <c r="JQ282" s="11">
        <v>1943.2849790863015</v>
      </c>
      <c r="JR282" s="11">
        <v>1981.708700829862</v>
      </c>
      <c r="JS282" s="11">
        <v>1958.9735547298981</v>
      </c>
      <c r="JT282" s="11">
        <v>2030.3346959707944</v>
      </c>
      <c r="JU282" s="11">
        <v>2072.7770383498723</v>
      </c>
      <c r="JV282" s="11">
        <v>2050.737425364473</v>
      </c>
      <c r="JW282" s="11">
        <v>1988.4080299113095</v>
      </c>
      <c r="JX282" s="11">
        <v>1976.7248192326983</v>
      </c>
      <c r="JY282" s="11">
        <v>1965.4432726823168</v>
      </c>
      <c r="JZ282" s="11">
        <v>1949.2059670263038</v>
      </c>
      <c r="KA282" s="11">
        <v>1936.6082445381624</v>
      </c>
      <c r="KB282" s="11">
        <v>1927.7347252189284</v>
      </c>
      <c r="KC282" s="11">
        <v>1909.60378398579</v>
      </c>
      <c r="KD282" s="11">
        <v>1893.575390244062</v>
      </c>
      <c r="KE282" s="11">
        <v>1894.6565726883391</v>
      </c>
      <c r="KF282" s="11">
        <v>1906.364157482481</v>
      </c>
      <c r="KG282" s="11">
        <v>1911.703950942109</v>
      </c>
      <c r="KH282" s="11">
        <v>1929.7542654132897</v>
      </c>
      <c r="KI282" s="11">
        <v>1933.1881503580141</v>
      </c>
      <c r="KJ282" s="11">
        <v>1956.6385758826475</v>
      </c>
      <c r="KK282" s="11">
        <v>1960.4370340217954</v>
      </c>
      <c r="KL282" s="23"/>
      <c r="KM282" s="11">
        <f>SMALL(Tabela2[[#This Row],[1]:[285]],1)</f>
        <v>3.9612757518625585E-12</v>
      </c>
      <c r="KN282" s="11">
        <f>MATCH(Tabela2[[#This Row],[1° menor]],Tabela2[[#This Row],[1]:[285]],0)</f>
        <v>223</v>
      </c>
      <c r="KO28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0.49999994025508882</v>
      </c>
      <c r="KP282" s="11">
        <f>VLOOKUP(Tabela2[[#This Row],[Shape]],shape!A:D,4,0)+VLOOKUP(Tabela2[[#This Row],[Shape]]+1,shape!A:E,5,0)*Tabela2[[#This Row],[% avanc]]</f>
        <v>7135.9752126130879</v>
      </c>
      <c r="KQ282" s="15">
        <f>Tabela2[[#This Row],[8686,881807]]/Tabela2[[#Headers],[8686,881807]]</f>
        <v>0.82146567331707321</v>
      </c>
      <c r="KR282" s="11">
        <f>Tabela2[[#This Row],[8686,881807]]-KP281</f>
        <v>374.01021450085864</v>
      </c>
      <c r="KS282" s="11">
        <f>(Tabela2[[#This Row],[hora bus]]-H281)*86400</f>
        <v>44.999999832361937</v>
      </c>
      <c r="KT282" s="11">
        <f>Tabela2[[#This Row],[desloc]]/Tabela2[[#This Row],[seconds]]</f>
        <v>8.3113381309812286</v>
      </c>
      <c r="KU282" s="11">
        <f>Tabela2[[#This Row],[spd m/s]]*3.6</f>
        <v>29.920817271532425</v>
      </c>
      <c r="KV282" s="23"/>
      <c r="KW282" s="22">
        <f t="shared" si="72"/>
        <v>0</v>
      </c>
      <c r="KX282" s="23">
        <f t="shared" si="73"/>
        <v>0</v>
      </c>
      <c r="KY282" s="23">
        <f t="shared" si="74"/>
        <v>0</v>
      </c>
      <c r="KZ282" s="23">
        <f t="shared" si="75"/>
        <v>0</v>
      </c>
      <c r="LA282" s="23">
        <f t="shared" si="76"/>
        <v>0</v>
      </c>
      <c r="LB282" s="23">
        <f t="shared" si="77"/>
        <v>0</v>
      </c>
      <c r="LC282" s="23">
        <f t="shared" si="78"/>
        <v>0</v>
      </c>
      <c r="LD282" s="23">
        <f t="shared" si="79"/>
        <v>0</v>
      </c>
      <c r="LE282" s="23">
        <f t="shared" si="80"/>
        <v>7135.9752126130879</v>
      </c>
      <c r="LF282" s="22">
        <f t="shared" si="89"/>
        <v>0</v>
      </c>
      <c r="LG282" s="23">
        <f t="shared" si="81"/>
        <v>0</v>
      </c>
      <c r="LH282" s="23">
        <f t="shared" si="82"/>
        <v>0</v>
      </c>
      <c r="LI282" s="23">
        <f t="shared" si="83"/>
        <v>7135.9752126130879</v>
      </c>
      <c r="LJ282" s="23">
        <f t="shared" si="84"/>
        <v>8544.8116110658502</v>
      </c>
      <c r="LK282" s="23">
        <f t="shared" si="85"/>
        <v>0</v>
      </c>
      <c r="LL282" s="23">
        <f t="shared" si="86"/>
        <v>8</v>
      </c>
      <c r="LM282" s="23">
        <f t="shared" si="87"/>
        <v>0</v>
      </c>
      <c r="LN282" s="23">
        <f t="shared" si="88"/>
        <v>0</v>
      </c>
    </row>
    <row r="283" spans="1:326" x14ac:dyDescent="0.25">
      <c r="A283" s="22">
        <v>104</v>
      </c>
      <c r="B283" s="22">
        <v>2</v>
      </c>
      <c r="C283" s="23" t="s">
        <v>1409</v>
      </c>
      <c r="D283" s="22">
        <v>332</v>
      </c>
      <c r="E283" s="24">
        <v>0.91180555555555554</v>
      </c>
      <c r="F283" s="23" t="s">
        <v>812</v>
      </c>
      <c r="G283" s="23" t="b">
        <v>1</v>
      </c>
      <c r="H283" s="25">
        <v>43538.912303240744</v>
      </c>
      <c r="I283" s="26" t="s">
        <v>384</v>
      </c>
      <c r="J283" s="23" t="s">
        <v>385</v>
      </c>
      <c r="K283" s="11">
        <f>IF(AND(Tabela2[[#This Row],[hora bus]]=H282,Tabela2[[#This Row],[lat bus]]=I282,Tabela2[[#This Row],[lon bus]]=J282),1,0)</f>
        <v>0</v>
      </c>
      <c r="L283" s="23"/>
      <c r="M283" s="11">
        <v>218</v>
      </c>
      <c r="N283" s="11">
        <v>11148.565016384036</v>
      </c>
      <c r="O283" s="11">
        <v>11140.706236522637</v>
      </c>
      <c r="P283" s="11">
        <v>11130.050476303846</v>
      </c>
      <c r="Q283" s="11">
        <v>11070.61473249277</v>
      </c>
      <c r="R283" s="11">
        <v>10987.891810869649</v>
      </c>
      <c r="S283" s="11">
        <v>10972.079674502249</v>
      </c>
      <c r="T283" s="11">
        <v>10952.795070204565</v>
      </c>
      <c r="U283" s="11">
        <v>10940.546639565466</v>
      </c>
      <c r="V283" s="11">
        <v>10923.008829413131</v>
      </c>
      <c r="W283" s="11">
        <v>10909.392827664191</v>
      </c>
      <c r="X283" s="11">
        <v>10897.043689305063</v>
      </c>
      <c r="Y283" s="11">
        <v>10870.782857005692</v>
      </c>
      <c r="Z283" s="11">
        <v>10852.711393547908</v>
      </c>
      <c r="AA283" s="11">
        <v>10828.145170406689</v>
      </c>
      <c r="AB283" s="11">
        <v>10816.547903775238</v>
      </c>
      <c r="AC283" s="11">
        <v>10799.79097627499</v>
      </c>
      <c r="AD283" s="11">
        <v>10775.313328400225</v>
      </c>
      <c r="AE283" s="11">
        <v>10766.214608967954</v>
      </c>
      <c r="AF283" s="11">
        <v>10703.678390449046</v>
      </c>
      <c r="AG283" s="11">
        <v>10680.833210254201</v>
      </c>
      <c r="AH283" s="11">
        <v>10657.149754996562</v>
      </c>
      <c r="AI283" s="11">
        <v>10636.642271638786</v>
      </c>
      <c r="AJ283" s="11">
        <v>10617.963341428067</v>
      </c>
      <c r="AK283" s="11">
        <v>10604.768052710297</v>
      </c>
      <c r="AL283" s="11">
        <v>10580.798667687135</v>
      </c>
      <c r="AM283" s="11">
        <v>10572.090766173158</v>
      </c>
      <c r="AN283" s="11">
        <v>10561.942375471805</v>
      </c>
      <c r="AO283" s="11">
        <v>10557.747555583983</v>
      </c>
      <c r="AP283" s="11">
        <v>10561.54090268951</v>
      </c>
      <c r="AQ283" s="11">
        <v>10571.72759943078</v>
      </c>
      <c r="AR283" s="11">
        <v>10574.364812597143</v>
      </c>
      <c r="AS283" s="11">
        <v>10574.598531566891</v>
      </c>
      <c r="AT283" s="11">
        <v>10587.468309897005</v>
      </c>
      <c r="AU283" s="11">
        <v>10595.766402760479</v>
      </c>
      <c r="AV283" s="11">
        <v>10593.35402264247</v>
      </c>
      <c r="AW283" s="11">
        <v>10599.630624313779</v>
      </c>
      <c r="AX283" s="11">
        <v>10608.552870898375</v>
      </c>
      <c r="AY283" s="11">
        <v>10607.140967607798</v>
      </c>
      <c r="AZ283" s="11">
        <v>10596.517715542484</v>
      </c>
      <c r="BA283" s="11">
        <v>10577.821090016867</v>
      </c>
      <c r="BB283" s="11">
        <v>10539.05143723676</v>
      </c>
      <c r="BC283" s="11">
        <v>10471.507749514374</v>
      </c>
      <c r="BD283" s="11">
        <v>10408.143767775293</v>
      </c>
      <c r="BE283" s="11">
        <v>10392.620599001439</v>
      </c>
      <c r="BF283" s="11">
        <v>10375.645156112039</v>
      </c>
      <c r="BG283" s="11">
        <v>10347.792669557437</v>
      </c>
      <c r="BH283" s="11">
        <v>10342.199819149895</v>
      </c>
      <c r="BI283" s="11">
        <v>10330.970215656733</v>
      </c>
      <c r="BJ283" s="11">
        <v>10310.844294931821</v>
      </c>
      <c r="BK283" s="11">
        <v>10246.712302476608</v>
      </c>
      <c r="BL283" s="11">
        <v>10038.992186296444</v>
      </c>
      <c r="BM283" s="11">
        <v>9938.1936664692948</v>
      </c>
      <c r="BN283" s="11">
        <v>9928.7382711891914</v>
      </c>
      <c r="BO283" s="11">
        <v>9833.1372404453541</v>
      </c>
      <c r="BP283" s="11">
        <v>9837.0211496523643</v>
      </c>
      <c r="BQ283" s="11">
        <v>9756.8695449702755</v>
      </c>
      <c r="BR283" s="11">
        <v>9686.2729073283754</v>
      </c>
      <c r="BS283" s="11">
        <v>9664.4474460319852</v>
      </c>
      <c r="BT283" s="11">
        <v>9618.7255954649445</v>
      </c>
      <c r="BU283" s="11">
        <v>9571.4080737534496</v>
      </c>
      <c r="BV283" s="11">
        <v>9589.4074244965723</v>
      </c>
      <c r="BW283" s="11">
        <v>9441.3270548179989</v>
      </c>
      <c r="BX283" s="11">
        <v>9337.4844542992287</v>
      </c>
      <c r="BY283" s="11">
        <v>9201.8020060871222</v>
      </c>
      <c r="BZ283" s="11">
        <v>9173.9173414042871</v>
      </c>
      <c r="CA283" s="11">
        <v>9131.8961975907769</v>
      </c>
      <c r="CB283" s="11">
        <v>9069.1367626073952</v>
      </c>
      <c r="CC283" s="11">
        <v>8948.6842368457474</v>
      </c>
      <c r="CD283" s="11">
        <v>8855.2746905387721</v>
      </c>
      <c r="CE283" s="11">
        <v>8764.3515750954703</v>
      </c>
      <c r="CF283" s="11">
        <v>8684.1181836795859</v>
      </c>
      <c r="CG283" s="11">
        <v>8495.570056862176</v>
      </c>
      <c r="CH283" s="11">
        <v>8423.718925174333</v>
      </c>
      <c r="CI283" s="11">
        <v>8237.9713159825678</v>
      </c>
      <c r="CJ283" s="11">
        <v>8169.5462668570299</v>
      </c>
      <c r="CK283" s="11">
        <v>8082.7243055848703</v>
      </c>
      <c r="CL283" s="11">
        <v>8056.8912954417447</v>
      </c>
      <c r="CM283" s="11">
        <v>8010.5157039870455</v>
      </c>
      <c r="CN283" s="11">
        <v>7954.2754923788652</v>
      </c>
      <c r="CO283" s="11">
        <v>7875.382597235608</v>
      </c>
      <c r="CP283" s="11">
        <v>7825.6693378074451</v>
      </c>
      <c r="CQ283" s="11">
        <v>7636.6846277122759</v>
      </c>
      <c r="CR283" s="11">
        <v>7469.8663754504414</v>
      </c>
      <c r="CS283" s="11">
        <v>7402.7845608562966</v>
      </c>
      <c r="CT283" s="11">
        <v>7376.9095456987789</v>
      </c>
      <c r="CU283" s="11">
        <v>7337.0292272256866</v>
      </c>
      <c r="CV283" s="11">
        <v>7242.6679727565333</v>
      </c>
      <c r="CW283" s="11">
        <v>7121.9356743572425</v>
      </c>
      <c r="CX283" s="11">
        <v>7066.4600933476795</v>
      </c>
      <c r="CY283" s="11">
        <v>7012.6145902917851</v>
      </c>
      <c r="CZ283" s="11">
        <v>6962.8713100837958</v>
      </c>
      <c r="DA283" s="11">
        <v>6910.7462482495112</v>
      </c>
      <c r="DB283" s="11">
        <v>6852.8267279758084</v>
      </c>
      <c r="DC283" s="11">
        <v>6756.8223294543659</v>
      </c>
      <c r="DD283" s="11">
        <v>6744.271718885776</v>
      </c>
      <c r="DE283" s="11">
        <v>6712.5591322146411</v>
      </c>
      <c r="DF283" s="11">
        <v>6697.2625917312962</v>
      </c>
      <c r="DG283" s="11">
        <v>6642.4257700112221</v>
      </c>
      <c r="DH283" s="11">
        <v>6595.8717521573453</v>
      </c>
      <c r="DI283" s="11">
        <v>6541.3979062166827</v>
      </c>
      <c r="DJ283" s="11">
        <v>6473.0545335808647</v>
      </c>
      <c r="DK283" s="11">
        <v>6207.3906142825099</v>
      </c>
      <c r="DL283" s="11">
        <v>6198.0735248553055</v>
      </c>
      <c r="DM283" s="11">
        <v>6158.5454841189921</v>
      </c>
      <c r="DN283" s="11">
        <v>6097.7338067383807</v>
      </c>
      <c r="DO283" s="11">
        <v>6084.7189721056384</v>
      </c>
      <c r="DP283" s="11">
        <v>6025.4344539231533</v>
      </c>
      <c r="DQ283" s="11">
        <v>6030.9014681312465</v>
      </c>
      <c r="DR283" s="11">
        <v>6024.5440908063247</v>
      </c>
      <c r="DS283" s="11">
        <v>6015.1936251023217</v>
      </c>
      <c r="DT283" s="11">
        <v>5998.8171886245391</v>
      </c>
      <c r="DU283" s="11">
        <v>5987.8630180264136</v>
      </c>
      <c r="DV283" s="11">
        <v>5975.9232493167265</v>
      </c>
      <c r="DW283" s="11">
        <v>5968.1269275948353</v>
      </c>
      <c r="DX283" s="11">
        <v>5830.7524335027356</v>
      </c>
      <c r="DY283" s="11">
        <v>5836.2436915835815</v>
      </c>
      <c r="DZ283" s="11">
        <v>5802.4194172042053</v>
      </c>
      <c r="EA283" s="11">
        <v>5690.1010039434996</v>
      </c>
      <c r="EB283" s="11">
        <v>5679.5703634299434</v>
      </c>
      <c r="EC283" s="11">
        <v>5511.1531650298157</v>
      </c>
      <c r="ED283" s="11">
        <v>5454.3465488553784</v>
      </c>
      <c r="EE283" s="11">
        <v>5221.3985641129757</v>
      </c>
      <c r="EF283" s="11">
        <v>5036.3656640882982</v>
      </c>
      <c r="EG283" s="11">
        <v>4879.5343339434303</v>
      </c>
      <c r="EH283" s="11">
        <v>4759.9880711089163</v>
      </c>
      <c r="EI283" s="11">
        <v>4697.9356542496398</v>
      </c>
      <c r="EJ283" s="11">
        <v>4645.1831404026043</v>
      </c>
      <c r="EK283" s="11">
        <v>4563.1896218145839</v>
      </c>
      <c r="EL283" s="11">
        <v>4551.6495223364664</v>
      </c>
      <c r="EM283" s="11">
        <v>4464.9344871680159</v>
      </c>
      <c r="EN283" s="11">
        <v>4377.1993262415554</v>
      </c>
      <c r="EO283" s="11">
        <v>4337.5420273359177</v>
      </c>
      <c r="EP283" s="11">
        <v>4214.1172525709153</v>
      </c>
      <c r="EQ283" s="11">
        <v>4161.1484410911726</v>
      </c>
      <c r="ER283" s="11">
        <v>4047.9197206686235</v>
      </c>
      <c r="ES283" s="11">
        <v>4006.1913946537802</v>
      </c>
      <c r="ET283" s="11">
        <v>3944.9539574221903</v>
      </c>
      <c r="EU283" s="11">
        <v>3897.430380853054</v>
      </c>
      <c r="EV283" s="11">
        <v>3842.9480562557019</v>
      </c>
      <c r="EW283" s="11">
        <v>3636.203720877927</v>
      </c>
      <c r="EX283" s="11">
        <v>3598.8946437588211</v>
      </c>
      <c r="EY283" s="11">
        <v>3465.284706239449</v>
      </c>
      <c r="EZ283" s="11">
        <v>3353.1452525203567</v>
      </c>
      <c r="FA283" s="11">
        <v>3307.7164403781903</v>
      </c>
      <c r="FB283" s="11">
        <v>3280.2480035394556</v>
      </c>
      <c r="FC283" s="11">
        <v>3236.1614060751308</v>
      </c>
      <c r="FD283" s="11">
        <v>3132.1734028572769</v>
      </c>
      <c r="FE283" s="11">
        <v>2993.6490953262833</v>
      </c>
      <c r="FF283" s="11">
        <v>2992.415638615556</v>
      </c>
      <c r="FG283" s="11">
        <v>2957.1997542698309</v>
      </c>
      <c r="FH283" s="11">
        <v>2890.0527977053234</v>
      </c>
      <c r="FI283" s="11">
        <v>2863.61624407307</v>
      </c>
      <c r="FJ283" s="11">
        <v>2861.1758769284411</v>
      </c>
      <c r="FK283" s="11">
        <v>2858.2573552501103</v>
      </c>
      <c r="FL283" s="11">
        <v>2858.2537211412741</v>
      </c>
      <c r="FM283" s="11">
        <v>2848.4474970396864</v>
      </c>
      <c r="FN283" s="11">
        <v>2863.3996912212629</v>
      </c>
      <c r="FO283" s="11">
        <v>2863.5377872697468</v>
      </c>
      <c r="FP283" s="11">
        <v>2862.6235164084706</v>
      </c>
      <c r="FQ283" s="11">
        <v>2867.9054209281653</v>
      </c>
      <c r="FR283" s="11">
        <v>2848.3885389581469</v>
      </c>
      <c r="FS283" s="11">
        <v>2821.2963487160987</v>
      </c>
      <c r="FT283" s="11">
        <v>2768.2986719509213</v>
      </c>
      <c r="FU283" s="11">
        <v>2677.8877356326921</v>
      </c>
      <c r="FV283" s="11">
        <v>2653.2221267266013</v>
      </c>
      <c r="FW283" s="11">
        <v>2626.6450934668105</v>
      </c>
      <c r="FX283" s="11">
        <v>2597.6725482933634</v>
      </c>
      <c r="FY283" s="11">
        <v>2575.3401488313025</v>
      </c>
      <c r="FZ283" s="11">
        <v>2548.0286233455404</v>
      </c>
      <c r="GA283" s="11">
        <v>2531.4675084205232</v>
      </c>
      <c r="GB283" s="11">
        <v>2509.8650871644104</v>
      </c>
      <c r="GC283" s="11">
        <v>2492.4186410186689</v>
      </c>
      <c r="GD283" s="11">
        <v>2485.2078834170748</v>
      </c>
      <c r="GE283" s="11">
        <v>2478.5922702572961</v>
      </c>
      <c r="GF283" s="11">
        <v>2475.6405947992489</v>
      </c>
      <c r="GG283" s="11">
        <v>2467.0580680335834</v>
      </c>
      <c r="GH283" s="11">
        <v>2463.0425637950598</v>
      </c>
      <c r="GI283" s="11">
        <v>2446.5422047037123</v>
      </c>
      <c r="GJ283" s="11">
        <v>2424.3146695243777</v>
      </c>
      <c r="GK283" s="11">
        <v>2396.9158034815759</v>
      </c>
      <c r="GL283" s="11">
        <v>2394.7306375313469</v>
      </c>
      <c r="GM283" s="11">
        <v>2361.4071910494572</v>
      </c>
      <c r="GN283" s="11">
        <v>2337.5736589632106</v>
      </c>
      <c r="GO283" s="11">
        <v>2303.6954995076121</v>
      </c>
      <c r="GP283" s="11">
        <v>2219.9690005100119</v>
      </c>
      <c r="GQ283" s="11">
        <v>2088.918637832845</v>
      </c>
      <c r="GR283" s="11">
        <v>1949.5631755606184</v>
      </c>
      <c r="GS283" s="11">
        <v>1902.7629128523952</v>
      </c>
      <c r="GT283" s="11">
        <v>1891.5465581728004</v>
      </c>
      <c r="GU283" s="11">
        <v>1874.2739653598537</v>
      </c>
      <c r="GV283" s="11">
        <v>1861.8898912798331</v>
      </c>
      <c r="GW283" s="11">
        <v>1852.9402456647713</v>
      </c>
      <c r="GX283" s="11">
        <v>1848.9629332605648</v>
      </c>
      <c r="GY283" s="11">
        <v>1800.9003602719497</v>
      </c>
      <c r="GZ283" s="11">
        <v>1884.6007283170122</v>
      </c>
      <c r="HA283" s="11">
        <v>1892.0686411610857</v>
      </c>
      <c r="HB283" s="11">
        <v>1892.3971654638867</v>
      </c>
      <c r="HC283" s="11">
        <v>1893.4352773110643</v>
      </c>
      <c r="HD283" s="11">
        <v>1895.1512684099059</v>
      </c>
      <c r="HE283" s="11">
        <v>1881.2055952917767</v>
      </c>
      <c r="HF283" s="11">
        <v>1773.3696357455151</v>
      </c>
      <c r="HG283" s="11">
        <v>1692.4122081348828</v>
      </c>
      <c r="HH283" s="11">
        <v>1607.3355795246164</v>
      </c>
      <c r="HI283" s="11">
        <v>1565.3322695009902</v>
      </c>
      <c r="HJ283" s="11">
        <v>1535.5118120667598</v>
      </c>
      <c r="HK283" s="11">
        <v>1492.0347381957654</v>
      </c>
      <c r="HL283" s="11">
        <v>1455.696154359174</v>
      </c>
      <c r="HM283" s="11">
        <v>1386.4452388463221</v>
      </c>
      <c r="HN283" s="11">
        <v>1302.3924264260488</v>
      </c>
      <c r="HO283" s="11">
        <v>1236.5895442729945</v>
      </c>
      <c r="HP283" s="11">
        <v>1237.9263824940194</v>
      </c>
      <c r="HQ283" s="11">
        <v>1222.6567815842266</v>
      </c>
      <c r="HR283" s="11">
        <v>1116.8632121892595</v>
      </c>
      <c r="HS283" s="11">
        <v>1110.7107864100296</v>
      </c>
      <c r="HT283" s="11">
        <v>1112.3290486973908</v>
      </c>
      <c r="HU283" s="11">
        <v>1066.8767452463767</v>
      </c>
      <c r="HV283" s="11">
        <v>1050.4912067727901</v>
      </c>
      <c r="HW283" s="11">
        <v>1024.3191543062537</v>
      </c>
      <c r="HX283" s="11">
        <v>992.61451178641141</v>
      </c>
      <c r="HY283" s="11">
        <v>944.28354712621854</v>
      </c>
      <c r="HZ283" s="11">
        <v>780.9150980868834</v>
      </c>
      <c r="IA283" s="11">
        <v>625.46675570298612</v>
      </c>
      <c r="IB283" s="11">
        <v>569.42380827977252</v>
      </c>
      <c r="IC283" s="11">
        <v>512.38704320214651</v>
      </c>
      <c r="ID283" s="11">
        <v>461.19564975448674</v>
      </c>
      <c r="IE283" s="11">
        <v>402.77731806782879</v>
      </c>
      <c r="IF283" s="11">
        <v>273.49208877503025</v>
      </c>
      <c r="IG283" s="11">
        <v>242.7931513783798</v>
      </c>
      <c r="IH283" s="11">
        <v>199.76162038121404</v>
      </c>
      <c r="II283" s="11">
        <v>163.0465066626262</v>
      </c>
      <c r="IJ283" s="11">
        <v>112.54514898155858</v>
      </c>
      <c r="IK283" s="11">
        <v>74.280788759831893</v>
      </c>
      <c r="IL283" s="11">
        <v>31.761875757633721</v>
      </c>
      <c r="IM283" s="11">
        <v>4.4337866711430252E-12</v>
      </c>
      <c r="IN283" s="11">
        <v>31.772300990453019</v>
      </c>
      <c r="IO283" s="11">
        <v>169.38319386724874</v>
      </c>
      <c r="IP283" s="11">
        <v>201.85988964068889</v>
      </c>
      <c r="IQ283" s="11">
        <v>202.95846041615314</v>
      </c>
      <c r="IR283" s="11">
        <v>257.49054449860682</v>
      </c>
      <c r="IS283" s="11">
        <v>325.67417847676103</v>
      </c>
      <c r="IT283" s="11">
        <v>365.62261643350257</v>
      </c>
      <c r="IU283" s="11">
        <v>388.86838586316009</v>
      </c>
      <c r="IV283" s="11">
        <v>406.49940341860565</v>
      </c>
      <c r="IW283" s="11">
        <v>412.61377596802498</v>
      </c>
      <c r="IX283" s="11">
        <v>423.28963665005699</v>
      </c>
      <c r="IY283" s="11">
        <v>444.50031669232021</v>
      </c>
      <c r="IZ283" s="11">
        <v>485.48632739337813</v>
      </c>
      <c r="JA283" s="11">
        <v>535.74442381300651</v>
      </c>
      <c r="JB283" s="11">
        <v>627.53931517970875</v>
      </c>
      <c r="JC283" s="11">
        <v>734.84317365931224</v>
      </c>
      <c r="JD283" s="11">
        <v>813.09854311156425</v>
      </c>
      <c r="JE283" s="11">
        <v>830.79226426234607</v>
      </c>
      <c r="JF283" s="11">
        <v>843.41486134769502</v>
      </c>
      <c r="JG283" s="11">
        <v>835.1972291721504</v>
      </c>
      <c r="JH283" s="11">
        <v>918.48042344211899</v>
      </c>
      <c r="JI283" s="11">
        <v>977.13584112850458</v>
      </c>
      <c r="JJ283" s="11">
        <v>988.37865899285714</v>
      </c>
      <c r="JK283" s="11">
        <v>965.80307309376201</v>
      </c>
      <c r="JL283" s="11">
        <v>1021.0337271030427</v>
      </c>
      <c r="JM283" s="11">
        <v>1021.1938007496054</v>
      </c>
      <c r="JN283" s="11">
        <v>1005.7412047656776</v>
      </c>
      <c r="JO283" s="11">
        <v>1179.1973997150287</v>
      </c>
      <c r="JP283" s="11">
        <v>1310.2004522629568</v>
      </c>
      <c r="JQ283" s="11">
        <v>1345.2221858950452</v>
      </c>
      <c r="JR283" s="11">
        <v>1384.3725764977935</v>
      </c>
      <c r="JS283" s="11">
        <v>1366.8276515380437</v>
      </c>
      <c r="JT283" s="11">
        <v>1445.9797917195103</v>
      </c>
      <c r="JU283" s="11">
        <v>1491.5989267044879</v>
      </c>
      <c r="JV283" s="11">
        <v>1468.6735145690864</v>
      </c>
      <c r="JW283" s="11">
        <v>1408.2747717946463</v>
      </c>
      <c r="JX283" s="11">
        <v>1399.9657247802256</v>
      </c>
      <c r="JY283" s="11">
        <v>1390.3534865640288</v>
      </c>
      <c r="JZ283" s="11">
        <v>1375.7008871330145</v>
      </c>
      <c r="KA283" s="11">
        <v>1364.754741889569</v>
      </c>
      <c r="KB283" s="11">
        <v>1357.2206153013783</v>
      </c>
      <c r="KC283" s="11">
        <v>1340.766460475739</v>
      </c>
      <c r="KD283" s="11">
        <v>1324.908775538787</v>
      </c>
      <c r="KE283" s="11">
        <v>1324.3684979529992</v>
      </c>
      <c r="KF283" s="11">
        <v>1334.9424915013533</v>
      </c>
      <c r="KG283" s="11">
        <v>1338.9002623694919</v>
      </c>
      <c r="KH283" s="11">
        <v>1355.6532435448948</v>
      </c>
      <c r="KI283" s="11">
        <v>1357.6576766099158</v>
      </c>
      <c r="KJ283" s="11">
        <v>1379.8357865531048</v>
      </c>
      <c r="KK283" s="11">
        <v>1383.2056897750806</v>
      </c>
      <c r="KL283" s="23"/>
      <c r="KM283" s="11">
        <f>SMALL(Tabela2[[#This Row],[1]:[285]],1)</f>
        <v>4.4337866711430252E-12</v>
      </c>
      <c r="KN283" s="11">
        <f>MATCH(Tabela2[[#This Row],[1° menor]],Tabela2[[#This Row],[1]:[285]],0)</f>
        <v>234</v>
      </c>
      <c r="KO28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0.49999992403631716</v>
      </c>
      <c r="KP283" s="11">
        <f>VLOOKUP(Tabela2[[#This Row],[Shape]],shape!A:D,4,0)+VLOOKUP(Tabela2[[#This Row],[Shape]]+1,shape!A:E,5,0)*Tabela2[[#This Row],[% avanc]]</f>
        <v>7446.0391408124415</v>
      </c>
      <c r="KQ283" s="15">
        <f>Tabela2[[#This Row],[8686,881807]]/Tabela2[[#Headers],[8686,881807]]</f>
        <v>0.85715902509601649</v>
      </c>
      <c r="KR283" s="11">
        <f>Tabela2[[#This Row],[8686,881807]]-KP282</f>
        <v>310.06392819935354</v>
      </c>
      <c r="KS283" s="11">
        <f>(Tabela2[[#This Row],[hora bus]]-H282)*86400</f>
        <v>45.000000461004674</v>
      </c>
      <c r="KT283" s="11">
        <f>Tabela2[[#This Row],[desloc]]/Tabela2[[#This Row],[seconds]]</f>
        <v>6.8903094449530817</v>
      </c>
      <c r="KU283" s="11">
        <f>Tabela2[[#This Row],[spd m/s]]*3.6</f>
        <v>24.805114001831093</v>
      </c>
      <c r="KV283" s="23"/>
      <c r="KW283" s="22">
        <f t="shared" si="72"/>
        <v>0</v>
      </c>
      <c r="KX283" s="23">
        <f t="shared" si="73"/>
        <v>0</v>
      </c>
      <c r="KY283" s="23">
        <f t="shared" si="74"/>
        <v>0</v>
      </c>
      <c r="KZ283" s="23">
        <f t="shared" si="75"/>
        <v>0</v>
      </c>
      <c r="LA283" s="23">
        <f t="shared" si="76"/>
        <v>0</v>
      </c>
      <c r="LB283" s="23">
        <f t="shared" si="77"/>
        <v>0</v>
      </c>
      <c r="LC283" s="23">
        <f t="shared" si="78"/>
        <v>0</v>
      </c>
      <c r="LD283" s="23">
        <f t="shared" si="79"/>
        <v>0</v>
      </c>
      <c r="LE283" s="23">
        <f t="shared" si="80"/>
        <v>7446.0391408124415</v>
      </c>
      <c r="LF283" s="22">
        <f t="shared" si="89"/>
        <v>0</v>
      </c>
      <c r="LG283" s="23">
        <f t="shared" si="81"/>
        <v>0</v>
      </c>
      <c r="LH283" s="23">
        <f t="shared" si="82"/>
        <v>0</v>
      </c>
      <c r="LI283" s="23">
        <f t="shared" si="83"/>
        <v>7446.0391408124415</v>
      </c>
      <c r="LJ283" s="23">
        <f t="shared" si="84"/>
        <v>8544.8116110658502</v>
      </c>
      <c r="LK283" s="23">
        <f t="shared" si="85"/>
        <v>0</v>
      </c>
      <c r="LL283" s="23">
        <f t="shared" si="86"/>
        <v>7</v>
      </c>
      <c r="LM283" s="23">
        <f t="shared" si="87"/>
        <v>0</v>
      </c>
      <c r="LN283" s="23">
        <f t="shared" si="88"/>
        <v>0</v>
      </c>
    </row>
    <row r="284" spans="1:326" x14ac:dyDescent="0.25">
      <c r="A284" s="22">
        <v>106</v>
      </c>
      <c r="B284" s="22">
        <v>2</v>
      </c>
      <c r="C284" s="23" t="s">
        <v>1411</v>
      </c>
      <c r="D284" s="22">
        <v>332</v>
      </c>
      <c r="E284" s="24">
        <v>0.91249999999999998</v>
      </c>
      <c r="F284" s="23" t="s">
        <v>812</v>
      </c>
      <c r="G284" s="23" t="b">
        <v>1</v>
      </c>
      <c r="H284" s="25">
        <v>43538.912928240738</v>
      </c>
      <c r="I284" s="26" t="s">
        <v>230</v>
      </c>
      <c r="J284" s="23" t="s">
        <v>231</v>
      </c>
      <c r="K284" s="11">
        <f>IF(AND(Tabela2[[#This Row],[hora bus]]=H283,Tabela2[[#This Row],[lat bus]]=I283,Tabela2[[#This Row],[lon bus]]=J283),1,0)</f>
        <v>0</v>
      </c>
      <c r="L284" s="23"/>
      <c r="M284" s="11">
        <v>220</v>
      </c>
      <c r="N284" s="11">
        <v>11690.204392907068</v>
      </c>
      <c r="O284" s="11">
        <v>11682.275025396375</v>
      </c>
      <c r="P284" s="11">
        <v>11671.541956016705</v>
      </c>
      <c r="Q284" s="11">
        <v>11612.095012172957</v>
      </c>
      <c r="R284" s="11">
        <v>11529.778646162056</v>
      </c>
      <c r="S284" s="11">
        <v>11514.405574416116</v>
      </c>
      <c r="T284" s="11">
        <v>11495.206289794454</v>
      </c>
      <c r="U284" s="11">
        <v>11482.971627524064</v>
      </c>
      <c r="V284" s="11">
        <v>11465.386758928971</v>
      </c>
      <c r="W284" s="11">
        <v>11451.679834643932</v>
      </c>
      <c r="X284" s="11">
        <v>11439.226632131098</v>
      </c>
      <c r="Y284" s="11">
        <v>11412.791743513719</v>
      </c>
      <c r="Z284" s="11">
        <v>11394.51057544365</v>
      </c>
      <c r="AA284" s="11">
        <v>11369.797069555549</v>
      </c>
      <c r="AB284" s="11">
        <v>11358.130629058574</v>
      </c>
      <c r="AC284" s="11">
        <v>11341.353100237775</v>
      </c>
      <c r="AD284" s="11">
        <v>11316.95799438551</v>
      </c>
      <c r="AE284" s="11">
        <v>11307.984468138273</v>
      </c>
      <c r="AF284" s="11">
        <v>11245.99265483238</v>
      </c>
      <c r="AG284" s="11">
        <v>11223.937697489589</v>
      </c>
      <c r="AH284" s="11">
        <v>11200.699897615079</v>
      </c>
      <c r="AI284" s="11">
        <v>11180.48843427367</v>
      </c>
      <c r="AJ284" s="11">
        <v>11162.046845258312</v>
      </c>
      <c r="AK284" s="11">
        <v>11149.04153536625</v>
      </c>
      <c r="AL284" s="11">
        <v>11125.286910766044</v>
      </c>
      <c r="AM284" s="11">
        <v>11116.785784770971</v>
      </c>
      <c r="AN284" s="11">
        <v>11106.855468426</v>
      </c>
      <c r="AO284" s="11">
        <v>11102.998376395268</v>
      </c>
      <c r="AP284" s="11">
        <v>11107.178102632608</v>
      </c>
      <c r="AQ284" s="11">
        <v>11117.647714216931</v>
      </c>
      <c r="AR284" s="11">
        <v>11120.47567558136</v>
      </c>
      <c r="AS284" s="11">
        <v>11121.020551311787</v>
      </c>
      <c r="AT284" s="11">
        <v>11134.225292259329</v>
      </c>
      <c r="AU284" s="11">
        <v>11142.712820007342</v>
      </c>
      <c r="AV284" s="11">
        <v>11140.587610457787</v>
      </c>
      <c r="AW284" s="11">
        <v>11147.384709597869</v>
      </c>
      <c r="AX284" s="11">
        <v>11156.863628959278</v>
      </c>
      <c r="AY284" s="11">
        <v>11155.935079278615</v>
      </c>
      <c r="AZ284" s="11">
        <v>11145.765945963645</v>
      </c>
      <c r="BA284" s="11">
        <v>11127.541371102256</v>
      </c>
      <c r="BB284" s="11">
        <v>11089.335307717911</v>
      </c>
      <c r="BC284" s="11">
        <v>11022.257964059307</v>
      </c>
      <c r="BD284" s="11">
        <v>10959.303214945669</v>
      </c>
      <c r="BE284" s="11">
        <v>10944.192919780136</v>
      </c>
      <c r="BF284" s="11">
        <v>10927.575143724867</v>
      </c>
      <c r="BG284" s="11">
        <v>10900.280184794061</v>
      </c>
      <c r="BH284" s="11">
        <v>10895.232936806507</v>
      </c>
      <c r="BI284" s="11">
        <v>10884.369081736641</v>
      </c>
      <c r="BJ284" s="11">
        <v>10864.639666777965</v>
      </c>
      <c r="BK284" s="11">
        <v>10801.246665107228</v>
      </c>
      <c r="BL284" s="11">
        <v>10595.686204563557</v>
      </c>
      <c r="BM284" s="11">
        <v>10497.643190376184</v>
      </c>
      <c r="BN284" s="11">
        <v>10489.620098365738</v>
      </c>
      <c r="BO284" s="11">
        <v>10395.0993629437</v>
      </c>
      <c r="BP284" s="11">
        <v>10399.878139680844</v>
      </c>
      <c r="BQ284" s="11">
        <v>10320.414668673076</v>
      </c>
      <c r="BR284" s="11">
        <v>10250.890172057845</v>
      </c>
      <c r="BS284" s="11">
        <v>10229.760171499967</v>
      </c>
      <c r="BT284" s="11">
        <v>10184.373016845446</v>
      </c>
      <c r="BU284" s="11">
        <v>10137.985060553499</v>
      </c>
      <c r="BV284" s="11">
        <v>10157.459479772675</v>
      </c>
      <c r="BW284" s="11">
        <v>10009.583537644141</v>
      </c>
      <c r="BX284" s="11">
        <v>9904.9072727062576</v>
      </c>
      <c r="BY284" s="11">
        <v>9768.4537723766716</v>
      </c>
      <c r="BZ284" s="11">
        <v>9739.9879756831087</v>
      </c>
      <c r="CA284" s="11">
        <v>9697.8398008012682</v>
      </c>
      <c r="CB284" s="11">
        <v>9635.1248496078988</v>
      </c>
      <c r="CC284" s="11">
        <v>9514.8213957967691</v>
      </c>
      <c r="CD284" s="11">
        <v>9421.6409851261687</v>
      </c>
      <c r="CE284" s="11">
        <v>9331.0304085792613</v>
      </c>
      <c r="CF284" s="11">
        <v>9251.1800145275865</v>
      </c>
      <c r="CG284" s="11">
        <v>9063.2406183527892</v>
      </c>
      <c r="CH284" s="11">
        <v>8991.9705803017023</v>
      </c>
      <c r="CI284" s="11">
        <v>8806.8083781729019</v>
      </c>
      <c r="CJ284" s="11">
        <v>8738.9841093588366</v>
      </c>
      <c r="CK284" s="11">
        <v>8652.5005510136998</v>
      </c>
      <c r="CL284" s="11">
        <v>8626.8962819089647</v>
      </c>
      <c r="CM284" s="11">
        <v>8580.6995769107871</v>
      </c>
      <c r="CN284" s="11">
        <v>8524.7008792570177</v>
      </c>
      <c r="CO284" s="11">
        <v>8446.091289308335</v>
      </c>
      <c r="CP284" s="11">
        <v>8396.664718406837</v>
      </c>
      <c r="CQ284" s="11">
        <v>8208.2746741915362</v>
      </c>
      <c r="CR284" s="11">
        <v>8042.3393889294202</v>
      </c>
      <c r="CS284" s="11">
        <v>7975.8208014990551</v>
      </c>
      <c r="CT284" s="11">
        <v>7950.1504675465039</v>
      </c>
      <c r="CU284" s="11">
        <v>7910.4078311976918</v>
      </c>
      <c r="CV284" s="11">
        <v>7816.3527516631093</v>
      </c>
      <c r="CW284" s="11">
        <v>7696.1276006721373</v>
      </c>
      <c r="CX284" s="11">
        <v>7641.0684249326341</v>
      </c>
      <c r="CY284" s="11">
        <v>7587.4703259356811</v>
      </c>
      <c r="CZ284" s="11">
        <v>7537.8979709951254</v>
      </c>
      <c r="DA284" s="11">
        <v>7485.8753486673586</v>
      </c>
      <c r="DB284" s="11">
        <v>7427.9739080552408</v>
      </c>
      <c r="DC284" s="11">
        <v>7331.8841677543896</v>
      </c>
      <c r="DD284" s="11">
        <v>7319.2676611625457</v>
      </c>
      <c r="DE284" s="11">
        <v>7287.5323830173184</v>
      </c>
      <c r="DF284" s="11">
        <v>7272.1924785266929</v>
      </c>
      <c r="DG284" s="11">
        <v>7217.2223755313007</v>
      </c>
      <c r="DH284" s="11">
        <v>7170.3524054341988</v>
      </c>
      <c r="DI284" s="11">
        <v>7115.4493864828682</v>
      </c>
      <c r="DJ284" s="11">
        <v>7047.4337205588599</v>
      </c>
      <c r="DK284" s="11">
        <v>6784.1644484846165</v>
      </c>
      <c r="DL284" s="11">
        <v>6777.1763430678193</v>
      </c>
      <c r="DM284" s="11">
        <v>6738.3895006444027</v>
      </c>
      <c r="DN284" s="11">
        <v>6678.0666474833188</v>
      </c>
      <c r="DO284" s="11">
        <v>6665.3663652119931</v>
      </c>
      <c r="DP284" s="11">
        <v>6606.3487705510797</v>
      </c>
      <c r="DQ284" s="11">
        <v>6612.0225491737356</v>
      </c>
      <c r="DR284" s="11">
        <v>6605.7103608418101</v>
      </c>
      <c r="DS284" s="11">
        <v>6596.3987656875761</v>
      </c>
      <c r="DT284" s="11">
        <v>6580.037060647388</v>
      </c>
      <c r="DU284" s="11">
        <v>6569.0625217266006</v>
      </c>
      <c r="DV284" s="11">
        <v>6557.0820048963742</v>
      </c>
      <c r="DW284" s="11">
        <v>6549.2213159090697</v>
      </c>
      <c r="DX284" s="11">
        <v>6411.426845025102</v>
      </c>
      <c r="DY284" s="11">
        <v>6416.4614090513805</v>
      </c>
      <c r="DZ284" s="11">
        <v>6382.4379942621463</v>
      </c>
      <c r="EA284" s="11">
        <v>6270.3415723640073</v>
      </c>
      <c r="EB284" s="11">
        <v>6260.2150227471857</v>
      </c>
      <c r="EC284" s="11">
        <v>6092.1288206859181</v>
      </c>
      <c r="ED284" s="11">
        <v>6035.6868651459599</v>
      </c>
      <c r="EE284" s="11">
        <v>5802.8666000516878</v>
      </c>
      <c r="EF284" s="11">
        <v>5617.9002718978873</v>
      </c>
      <c r="EG284" s="11">
        <v>5461.1240862346149</v>
      </c>
      <c r="EH284" s="11">
        <v>5341.6308506719324</v>
      </c>
      <c r="EI284" s="11">
        <v>5279.6275979967313</v>
      </c>
      <c r="EJ284" s="11">
        <v>5226.9208562870199</v>
      </c>
      <c r="EK284" s="11">
        <v>5144.934956592163</v>
      </c>
      <c r="EL284" s="11">
        <v>5133.3766453521248</v>
      </c>
      <c r="EM284" s="11">
        <v>5046.6541923317227</v>
      </c>
      <c r="EN284" s="11">
        <v>4958.9420016517624</v>
      </c>
      <c r="EO284" s="11">
        <v>4919.3288720683413</v>
      </c>
      <c r="EP284" s="11">
        <v>4795.9069020166171</v>
      </c>
      <c r="EQ284" s="11">
        <v>4742.8716290878092</v>
      </c>
      <c r="ER284" s="11">
        <v>4629.3965486248244</v>
      </c>
      <c r="ES284" s="11">
        <v>4587.3473334932933</v>
      </c>
      <c r="ET284" s="11">
        <v>4525.7915329482112</v>
      </c>
      <c r="EU284" s="11">
        <v>4477.8772381798262</v>
      </c>
      <c r="EV284" s="11">
        <v>4422.9247486925306</v>
      </c>
      <c r="EW284" s="11">
        <v>4214.6126733602314</v>
      </c>
      <c r="EX284" s="11">
        <v>4175.4166508573362</v>
      </c>
      <c r="EY284" s="11">
        <v>4039.7199238037761</v>
      </c>
      <c r="EZ284" s="11">
        <v>3924.2339234341284</v>
      </c>
      <c r="FA284" s="11">
        <v>3876.0647590591775</v>
      </c>
      <c r="FB284" s="11">
        <v>3847.2330027613789</v>
      </c>
      <c r="FC284" s="11">
        <v>3802.0170880491728</v>
      </c>
      <c r="FD284" s="11">
        <v>3695.7361153491979</v>
      </c>
      <c r="FE284" s="11">
        <v>3552.9920179913474</v>
      </c>
      <c r="FF284" s="11">
        <v>3548.7406300319394</v>
      </c>
      <c r="FG284" s="11">
        <v>3512.2828559210488</v>
      </c>
      <c r="FH284" s="11">
        <v>3442.9264749722142</v>
      </c>
      <c r="FI284" s="11">
        <v>3413.963011020569</v>
      </c>
      <c r="FJ284" s="11">
        <v>3409.8114598705001</v>
      </c>
      <c r="FK284" s="11">
        <v>3405.7425789605745</v>
      </c>
      <c r="FL284" s="11">
        <v>3404.6871590166947</v>
      </c>
      <c r="FM284" s="11">
        <v>3392.9731551192253</v>
      </c>
      <c r="FN284" s="11">
        <v>3405.5891038191257</v>
      </c>
      <c r="FO284" s="11">
        <v>3403.8152675507881</v>
      </c>
      <c r="FP284" s="11">
        <v>3400.9012833272254</v>
      </c>
      <c r="FQ284" s="11">
        <v>3404.6509690393664</v>
      </c>
      <c r="FR284" s="11">
        <v>3382.8557571629121</v>
      </c>
      <c r="FS284" s="11">
        <v>3351.4120737463154</v>
      </c>
      <c r="FT284" s="11">
        <v>3292.1228798673219</v>
      </c>
      <c r="FU284" s="11">
        <v>3192.9780613437629</v>
      </c>
      <c r="FV284" s="11">
        <v>3162.253092341386</v>
      </c>
      <c r="FW284" s="11">
        <v>3134.4511329245192</v>
      </c>
      <c r="FX284" s="11">
        <v>3105.0500843732439</v>
      </c>
      <c r="FY284" s="11">
        <v>3082.1863628272199</v>
      </c>
      <c r="FZ284" s="11">
        <v>3053.769976699949</v>
      </c>
      <c r="GA284" s="11">
        <v>3035.5936961147295</v>
      </c>
      <c r="GB284" s="11">
        <v>3011.8728283531559</v>
      </c>
      <c r="GC284" s="11">
        <v>2991.474909516759</v>
      </c>
      <c r="GD284" s="11">
        <v>2981.3804411016072</v>
      </c>
      <c r="GE284" s="11">
        <v>2972.4720036481731</v>
      </c>
      <c r="GF284" s="11">
        <v>2967.7495290891338</v>
      </c>
      <c r="GG284" s="11">
        <v>2958.0012011222602</v>
      </c>
      <c r="GH284" s="11">
        <v>2953.3228945596575</v>
      </c>
      <c r="GI284" s="11">
        <v>2936.2807495251704</v>
      </c>
      <c r="GJ284" s="11">
        <v>2913.7096000457495</v>
      </c>
      <c r="GK284" s="11">
        <v>2886.9117361159119</v>
      </c>
      <c r="GL284" s="11">
        <v>2885.3940373537907</v>
      </c>
      <c r="GM284" s="11">
        <v>2853.0839298237229</v>
      </c>
      <c r="GN284" s="11">
        <v>2830.55074566548</v>
      </c>
      <c r="GO284" s="11">
        <v>2797.0748691807212</v>
      </c>
      <c r="GP284" s="11">
        <v>2712.5159569569296</v>
      </c>
      <c r="GQ284" s="11">
        <v>2576.4631834146039</v>
      </c>
      <c r="GR284" s="11">
        <v>2426.6278774182042</v>
      </c>
      <c r="GS284" s="11">
        <v>2370.4137069947624</v>
      </c>
      <c r="GT284" s="11">
        <v>2355.1883316574495</v>
      </c>
      <c r="GU284" s="11">
        <v>2335.2389874639994</v>
      </c>
      <c r="GV284" s="11">
        <v>2319.0679078547569</v>
      </c>
      <c r="GW284" s="11">
        <v>2305.7327106250914</v>
      </c>
      <c r="GX284" s="11">
        <v>2297.0940677636218</v>
      </c>
      <c r="GY284" s="11">
        <v>2232.5439563129194</v>
      </c>
      <c r="GZ284" s="11">
        <v>2299.9556587566567</v>
      </c>
      <c r="HA284" s="11">
        <v>2303.708637695338</v>
      </c>
      <c r="HB284" s="11">
        <v>2300.8740364041346</v>
      </c>
      <c r="HC284" s="11">
        <v>2299.1153756301346</v>
      </c>
      <c r="HD284" s="11">
        <v>2298.8219019148628</v>
      </c>
      <c r="HE284" s="11">
        <v>2280.467679262309</v>
      </c>
      <c r="HF284" s="11">
        <v>2168.8391666715929</v>
      </c>
      <c r="HG284" s="11">
        <v>2089.4369384132428</v>
      </c>
      <c r="HH284" s="11">
        <v>2008.5635392975482</v>
      </c>
      <c r="HI284" s="11">
        <v>1970.3171548240789</v>
      </c>
      <c r="HJ284" s="11">
        <v>1942.9305523599817</v>
      </c>
      <c r="HK284" s="11">
        <v>1903.2506753022851</v>
      </c>
      <c r="HL284" s="11">
        <v>1873.0229312564013</v>
      </c>
      <c r="HM284" s="11">
        <v>1815.1404033002607</v>
      </c>
      <c r="HN284" s="11">
        <v>1750.5463054122531</v>
      </c>
      <c r="HO284" s="11">
        <v>1706.6330887712375</v>
      </c>
      <c r="HP284" s="11">
        <v>1720.4228528492636</v>
      </c>
      <c r="HQ284" s="11">
        <v>1709.6278375571035</v>
      </c>
      <c r="HR284" s="11">
        <v>1619.462233041527</v>
      </c>
      <c r="HS284" s="11">
        <v>1631.1517785895364</v>
      </c>
      <c r="HT284" s="11">
        <v>1638.6669410643392</v>
      </c>
      <c r="HU284" s="11">
        <v>1599.831623040162</v>
      </c>
      <c r="HV284" s="11">
        <v>1591.3654795275779</v>
      </c>
      <c r="HW284" s="11">
        <v>1569.564867907389</v>
      </c>
      <c r="HX284" s="11">
        <v>1541.1195740956048</v>
      </c>
      <c r="HY284" s="11">
        <v>1495.7998558446095</v>
      </c>
      <c r="HZ284" s="11">
        <v>1336.8794839023758</v>
      </c>
      <c r="IA284" s="11">
        <v>1188.1647460077286</v>
      </c>
      <c r="IB284" s="11">
        <v>1137.1882158163255</v>
      </c>
      <c r="IC284" s="11">
        <v>1082.8382431438549</v>
      </c>
      <c r="ID284" s="11">
        <v>1034.3594762625362</v>
      </c>
      <c r="IE284" s="11">
        <v>978.5213972989261</v>
      </c>
      <c r="IF284" s="11">
        <v>852.74654163489606</v>
      </c>
      <c r="IG284" s="11">
        <v>824.43178039664019</v>
      </c>
      <c r="IH284" s="11">
        <v>781.50658677422518</v>
      </c>
      <c r="II284" s="11">
        <v>744.52058180536108</v>
      </c>
      <c r="IJ284" s="11">
        <v>693.52689006680748</v>
      </c>
      <c r="IK284" s="11">
        <v>655.25434815043889</v>
      </c>
      <c r="IL284" s="11">
        <v>613.08271177600909</v>
      </c>
      <c r="IM284" s="11">
        <v>550.06314382940673</v>
      </c>
      <c r="IN284" s="11">
        <v>413.73411208642085</v>
      </c>
      <c r="IO284" s="11">
        <v>382.11311053335993</v>
      </c>
      <c r="IP284" s="11">
        <v>380.53381650490928</v>
      </c>
      <c r="IQ284" s="11">
        <v>324.74653841724478</v>
      </c>
      <c r="IR284" s="11">
        <v>255.83297954239805</v>
      </c>
      <c r="IS284" s="11">
        <v>216.02124993893119</v>
      </c>
      <c r="IT284" s="11">
        <v>192.85662347635724</v>
      </c>
      <c r="IU284" s="11">
        <v>175.25623933128725</v>
      </c>
      <c r="IV284" s="11">
        <v>169.20916942792624</v>
      </c>
      <c r="IW284" s="11">
        <v>158.56568954584407</v>
      </c>
      <c r="IX284" s="11">
        <v>137.35573278910928</v>
      </c>
      <c r="IY284" s="11">
        <v>96.357140833512887</v>
      </c>
      <c r="IZ284" s="11">
        <v>46.069968086396244</v>
      </c>
      <c r="JA284" s="11">
        <v>1.5774048733874224E-11</v>
      </c>
      <c r="JB284" s="11">
        <v>46.017901868109611</v>
      </c>
      <c r="JC284" s="11">
        <v>154.58652735294783</v>
      </c>
      <c r="JD284" s="11">
        <v>234.59093930384077</v>
      </c>
      <c r="JE284" s="11">
        <v>253.89823195789944</v>
      </c>
      <c r="JF284" s="11">
        <v>268.48763542315334</v>
      </c>
      <c r="JG284" s="11">
        <v>272.41368075487321</v>
      </c>
      <c r="JH284" s="11">
        <v>356.25156337472481</v>
      </c>
      <c r="JI284" s="11">
        <v>403.07835283689178</v>
      </c>
      <c r="JJ284" s="11">
        <v>412.72679566778788</v>
      </c>
      <c r="JK284" s="11">
        <v>387.04088659090371</v>
      </c>
      <c r="JL284" s="11">
        <v>439.36826722753244</v>
      </c>
      <c r="JM284" s="11">
        <v>439.43733478850999</v>
      </c>
      <c r="JN284" s="11">
        <v>430.01222172185447</v>
      </c>
      <c r="JO284" s="11">
        <v>616.24496390729041</v>
      </c>
      <c r="JP284" s="11">
        <v>755.46100172510069</v>
      </c>
      <c r="JQ284" s="11">
        <v>794.05182107287862</v>
      </c>
      <c r="JR284" s="11">
        <v>828.64864841827443</v>
      </c>
      <c r="JS284" s="11">
        <v>796.40141922868884</v>
      </c>
      <c r="JT284" s="11">
        <v>865.89695243669144</v>
      </c>
      <c r="JU284" s="11">
        <v>910.01272630603671</v>
      </c>
      <c r="JV284" s="11">
        <v>887.25200487706991</v>
      </c>
      <c r="JW284" s="11">
        <v>826.72157261671146</v>
      </c>
      <c r="JX284" s="11">
        <v>818.29188642153792</v>
      </c>
      <c r="JY284" s="11">
        <v>808.93694694875762</v>
      </c>
      <c r="JZ284" s="11">
        <v>794.68400270484983</v>
      </c>
      <c r="KA284" s="11">
        <v>784.27342791231115</v>
      </c>
      <c r="KB284" s="11">
        <v>777.26522272570242</v>
      </c>
      <c r="KC284" s="11">
        <v>761.60153721381096</v>
      </c>
      <c r="KD284" s="11">
        <v>745.88626240279132</v>
      </c>
      <c r="KE284" s="11">
        <v>744.62968180194616</v>
      </c>
      <c r="KF284" s="11">
        <v>754.71098714934453</v>
      </c>
      <c r="KG284" s="11">
        <v>758.17289307543535</v>
      </c>
      <c r="KH284" s="11">
        <v>774.51115487008599</v>
      </c>
      <c r="KI284" s="11">
        <v>776.20733978734745</v>
      </c>
      <c r="KJ284" s="11">
        <v>798.14983770892331</v>
      </c>
      <c r="KK284" s="11">
        <v>801.47195222213281</v>
      </c>
      <c r="KL284" s="23"/>
      <c r="KM284" s="11">
        <f>SMALL(Tabela2[[#This Row],[1]:[285]],1)</f>
        <v>1.5774048733874224E-11</v>
      </c>
      <c r="KN284" s="11">
        <f>MATCH(Tabela2[[#This Row],[1° menor]],Tabela2[[#This Row],[1]:[285]],0)</f>
        <v>248</v>
      </c>
      <c r="KO28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0.49999986488777509</v>
      </c>
      <c r="KP284" s="11">
        <f>VLOOKUP(Tabela2[[#This Row],[Shape]],shape!A:D,4,0)+VLOOKUP(Tabela2[[#This Row],[Shape]]+1,shape!A:E,5,0)*Tabela2[[#This Row],[% avanc]]</f>
        <v>7738.7748707129895</v>
      </c>
      <c r="KQ284" s="15">
        <f>Tabela2[[#This Row],[8686,881807]]/Tabela2[[#Headers],[8686,881807]]</f>
        <v>0.89085762217657738</v>
      </c>
      <c r="KR284" s="11">
        <f>Tabela2[[#This Row],[8686,881807]]-KP283</f>
        <v>292.73572990054799</v>
      </c>
      <c r="KS284" s="11">
        <f>(Tabela2[[#This Row],[hora bus]]-H283)*86400</f>
        <v>53.999999421648681</v>
      </c>
      <c r="KT284" s="11">
        <f>Tabela2[[#This Row],[desloc]]/Tabela2[[#This Row],[seconds]]</f>
        <v>5.4210320932557234</v>
      </c>
      <c r="KU284" s="11">
        <f>Tabela2[[#This Row],[spd m/s]]*3.6</f>
        <v>19.515715535720606</v>
      </c>
      <c r="KV284" s="23"/>
      <c r="KW284" s="22">
        <f t="shared" si="72"/>
        <v>0</v>
      </c>
      <c r="KX284" s="23">
        <f t="shared" si="73"/>
        <v>0</v>
      </c>
      <c r="KY284" s="23">
        <f t="shared" si="74"/>
        <v>0</v>
      </c>
      <c r="KZ284" s="23">
        <f t="shared" si="75"/>
        <v>0</v>
      </c>
      <c r="LA284" s="23">
        <f t="shared" si="76"/>
        <v>0</v>
      </c>
      <c r="LB284" s="23">
        <f t="shared" si="77"/>
        <v>0</v>
      </c>
      <c r="LC284" s="23">
        <f t="shared" si="78"/>
        <v>0</v>
      </c>
      <c r="LD284" s="23">
        <f t="shared" si="79"/>
        <v>0</v>
      </c>
      <c r="LE284" s="23">
        <f t="shared" si="80"/>
        <v>7738.7748707129895</v>
      </c>
      <c r="LF284" s="22">
        <f t="shared" si="89"/>
        <v>0</v>
      </c>
      <c r="LG284" s="23">
        <f t="shared" si="81"/>
        <v>0</v>
      </c>
      <c r="LH284" s="23">
        <f t="shared" si="82"/>
        <v>0</v>
      </c>
      <c r="LI284" s="23">
        <f t="shared" si="83"/>
        <v>7738.7748707129895</v>
      </c>
      <c r="LJ284" s="23">
        <f t="shared" si="84"/>
        <v>8544.8116110658502</v>
      </c>
      <c r="LK284" s="23">
        <f t="shared" si="85"/>
        <v>0</v>
      </c>
      <c r="LL284" s="23">
        <f t="shared" si="86"/>
        <v>6</v>
      </c>
      <c r="LM284" s="23">
        <f t="shared" si="87"/>
        <v>0</v>
      </c>
      <c r="LN284" s="23">
        <f t="shared" si="88"/>
        <v>0</v>
      </c>
    </row>
    <row r="285" spans="1:326" x14ac:dyDescent="0.25">
      <c r="A285" s="22">
        <v>107</v>
      </c>
      <c r="B285" s="22">
        <v>2</v>
      </c>
      <c r="C285" s="23" t="s">
        <v>1412</v>
      </c>
      <c r="D285" s="22">
        <v>332</v>
      </c>
      <c r="E285" s="24">
        <v>0.91319444444444442</v>
      </c>
      <c r="F285" s="23" t="s">
        <v>812</v>
      </c>
      <c r="G285" s="23" t="b">
        <v>1</v>
      </c>
      <c r="H285" s="25">
        <v>43538.913344907407</v>
      </c>
      <c r="I285" s="26" t="s">
        <v>288</v>
      </c>
      <c r="J285" s="23" t="s">
        <v>289</v>
      </c>
      <c r="K285" s="11">
        <f>IF(AND(Tabela2[[#This Row],[hora bus]]=H284,Tabela2[[#This Row],[lat bus]]=I284,Tabela2[[#This Row],[lon bus]]=J284),1,0)</f>
        <v>0</v>
      </c>
      <c r="L285" s="23"/>
      <c r="M285" s="11">
        <v>222</v>
      </c>
      <c r="N285" s="11">
        <v>11999.894437944431</v>
      </c>
      <c r="O285" s="11">
        <v>11991.964505788743</v>
      </c>
      <c r="P285" s="11">
        <v>11981.230781184689</v>
      </c>
      <c r="Q285" s="11">
        <v>11921.783794363768</v>
      </c>
      <c r="R285" s="11">
        <v>11839.470146135543</v>
      </c>
      <c r="S285" s="11">
        <v>11824.099684447578</v>
      </c>
      <c r="T285" s="11">
        <v>11804.900689073085</v>
      </c>
      <c r="U285" s="11">
        <v>11792.666074353718</v>
      </c>
      <c r="V285" s="11">
        <v>11775.081073743278</v>
      </c>
      <c r="W285" s="11">
        <v>11761.373856168688</v>
      </c>
      <c r="X285" s="11">
        <v>11748.920255800987</v>
      </c>
      <c r="Y285" s="11">
        <v>11722.484517286015</v>
      </c>
      <c r="Z285" s="11">
        <v>11704.202142478314</v>
      </c>
      <c r="AA285" s="11">
        <v>11679.48763862852</v>
      </c>
      <c r="AB285" s="11">
        <v>11667.82070010512</v>
      </c>
      <c r="AC285" s="11">
        <v>11651.043028219377</v>
      </c>
      <c r="AD285" s="11">
        <v>11626.648564871428</v>
      </c>
      <c r="AE285" s="11">
        <v>11617.675972995683</v>
      </c>
      <c r="AF285" s="11">
        <v>11555.686028554594</v>
      </c>
      <c r="AG285" s="11">
        <v>11533.632148726287</v>
      </c>
      <c r="AH285" s="11">
        <v>11510.392936433851</v>
      </c>
      <c r="AI285" s="11">
        <v>11490.179703220248</v>
      </c>
      <c r="AJ285" s="11">
        <v>11471.736238578978</v>
      </c>
      <c r="AK285" s="11">
        <v>11458.729144638983</v>
      </c>
      <c r="AL285" s="11">
        <v>11434.972134762098</v>
      </c>
      <c r="AM285" s="11">
        <v>11426.468485210504</v>
      </c>
      <c r="AN285" s="11">
        <v>11416.535096252088</v>
      </c>
      <c r="AO285" s="11">
        <v>11412.67262676821</v>
      </c>
      <c r="AP285" s="11">
        <v>11416.845284496623</v>
      </c>
      <c r="AQ285" s="11">
        <v>11427.309144647017</v>
      </c>
      <c r="AR285" s="11">
        <v>11430.132820376408</v>
      </c>
      <c r="AS285" s="11">
        <v>11430.670017587861</v>
      </c>
      <c r="AT285" s="11">
        <v>11443.86593050278</v>
      </c>
      <c r="AU285" s="11">
        <v>11452.348073636927</v>
      </c>
      <c r="AV285" s="11">
        <v>11450.213938717689</v>
      </c>
      <c r="AW285" s="11">
        <v>11456.993370202828</v>
      </c>
      <c r="AX285" s="11">
        <v>11466.451246592122</v>
      </c>
      <c r="AY285" s="11">
        <v>11465.50232225708</v>
      </c>
      <c r="AZ285" s="11">
        <v>11455.3121516306</v>
      </c>
      <c r="BA285" s="11">
        <v>11437.063782389483</v>
      </c>
      <c r="BB285" s="11">
        <v>11398.826505294301</v>
      </c>
      <c r="BC285" s="11">
        <v>11331.721430341164</v>
      </c>
      <c r="BD285" s="11">
        <v>11268.739964111544</v>
      </c>
      <c r="BE285" s="11">
        <v>11253.601826660943</v>
      </c>
      <c r="BF285" s="11">
        <v>11236.958492274294</v>
      </c>
      <c r="BG285" s="11">
        <v>11209.621025311464</v>
      </c>
      <c r="BH285" s="11">
        <v>11204.530002726873</v>
      </c>
      <c r="BI285" s="11">
        <v>11193.634873561914</v>
      </c>
      <c r="BJ285" s="11">
        <v>11173.869767638264</v>
      </c>
      <c r="BK285" s="11">
        <v>11110.404715878616</v>
      </c>
      <c r="BL285" s="11">
        <v>10904.586060808657</v>
      </c>
      <c r="BM285" s="11">
        <v>10806.155798838729</v>
      </c>
      <c r="BN285" s="11">
        <v>10797.892494772825</v>
      </c>
      <c r="BO285" s="11">
        <v>10703.158397208295</v>
      </c>
      <c r="BP285" s="11">
        <v>10707.753254726344</v>
      </c>
      <c r="BQ285" s="11">
        <v>10628.131637659604</v>
      </c>
      <c r="BR285" s="11">
        <v>10558.34618505915</v>
      </c>
      <c r="BS285" s="11">
        <v>10537.036243171804</v>
      </c>
      <c r="BT285" s="11">
        <v>10491.557069391965</v>
      </c>
      <c r="BU285" s="11">
        <v>10444.893872030818</v>
      </c>
      <c r="BV285" s="11">
        <v>10463.897290310395</v>
      </c>
      <c r="BW285" s="11">
        <v>10315.952976713508</v>
      </c>
      <c r="BX285" s="11">
        <v>10211.554858122354</v>
      </c>
      <c r="BY285" s="11">
        <v>10075.33831536156</v>
      </c>
      <c r="BZ285" s="11">
        <v>10047.043980250053</v>
      </c>
      <c r="CA285" s="11">
        <v>10004.931472090422</v>
      </c>
      <c r="CB285" s="11">
        <v>9942.2027439406811</v>
      </c>
      <c r="CC285" s="11">
        <v>9821.8544763232894</v>
      </c>
      <c r="CD285" s="11">
        <v>9728.6050608655933</v>
      </c>
      <c r="CE285" s="11">
        <v>9637.8989844092903</v>
      </c>
      <c r="CF285" s="11">
        <v>9557.9292143925977</v>
      </c>
      <c r="CG285" s="11">
        <v>9369.7896538967489</v>
      </c>
      <c r="CH285" s="11">
        <v>9298.3228928128774</v>
      </c>
      <c r="CI285" s="11">
        <v>9112.9473126871726</v>
      </c>
      <c r="CJ285" s="11">
        <v>9044.8978810880835</v>
      </c>
      <c r="CK285" s="11">
        <v>8958.2804543530019</v>
      </c>
      <c r="CL285" s="11">
        <v>8932.5837525446732</v>
      </c>
      <c r="CM285" s="11">
        <v>8886.3130665973367</v>
      </c>
      <c r="CN285" s="11">
        <v>8830.2127606102149</v>
      </c>
      <c r="CO285" s="11">
        <v>8751.4807066984649</v>
      </c>
      <c r="CP285" s="11">
        <v>8701.927431931741</v>
      </c>
      <c r="CQ285" s="11">
        <v>8513.2587723041288</v>
      </c>
      <c r="CR285" s="11">
        <v>8346.8871388294992</v>
      </c>
      <c r="CS285" s="11">
        <v>8280.0727720063696</v>
      </c>
      <c r="CT285" s="11">
        <v>8254.2896203354139</v>
      </c>
      <c r="CU285" s="11">
        <v>8214.4692449977028</v>
      </c>
      <c r="CV285" s="11">
        <v>8120.2362023466367</v>
      </c>
      <c r="CW285" s="11">
        <v>7999.7042399962993</v>
      </c>
      <c r="CX285" s="11">
        <v>7944.3829120496866</v>
      </c>
      <c r="CY285" s="11">
        <v>7890.6217866080269</v>
      </c>
      <c r="CZ285" s="11">
        <v>7840.9340302185974</v>
      </c>
      <c r="DA285" s="11">
        <v>7788.8406069527891</v>
      </c>
      <c r="DB285" s="11">
        <v>7730.9258825015677</v>
      </c>
      <c r="DC285" s="11">
        <v>7634.893226913222</v>
      </c>
      <c r="DD285" s="11">
        <v>7622.3206556943578</v>
      </c>
      <c r="DE285" s="11">
        <v>7590.6002863677295</v>
      </c>
      <c r="DF285" s="11">
        <v>7575.2890714050345</v>
      </c>
      <c r="DG285" s="11">
        <v>7520.4064713565622</v>
      </c>
      <c r="DH285" s="11">
        <v>7473.7386030708103</v>
      </c>
      <c r="DI285" s="11">
        <v>7419.1001103768276</v>
      </c>
      <c r="DJ285" s="11">
        <v>7350.872593449586</v>
      </c>
      <c r="DK285" s="11">
        <v>7085.6306667385961</v>
      </c>
      <c r="DL285" s="11">
        <v>7076.3706471991045</v>
      </c>
      <c r="DM285" s="11">
        <v>7036.5132924701402</v>
      </c>
      <c r="DN285" s="11">
        <v>6975.3162781604005</v>
      </c>
      <c r="DO285" s="11">
        <v>6961.9742270994766</v>
      </c>
      <c r="DP285" s="11">
        <v>6902.2853789018818</v>
      </c>
      <c r="DQ285" s="11">
        <v>6907.4023897536417</v>
      </c>
      <c r="DR285" s="11">
        <v>6900.9503385148237</v>
      </c>
      <c r="DS285" s="11">
        <v>6891.5134354601287</v>
      </c>
      <c r="DT285" s="11">
        <v>6875.1044393435213</v>
      </c>
      <c r="DU285" s="11">
        <v>6864.1978876300109</v>
      </c>
      <c r="DV285" s="11">
        <v>6852.3483567125741</v>
      </c>
      <c r="DW285" s="11">
        <v>6844.6850019198828</v>
      </c>
      <c r="DX285" s="11">
        <v>6707.895858895391</v>
      </c>
      <c r="DY285" s="11">
        <v>6713.9611833742465</v>
      </c>
      <c r="DZ285" s="11">
        <v>6680.2932697531824</v>
      </c>
      <c r="EA285" s="11">
        <v>6567.7600567845202</v>
      </c>
      <c r="EB285" s="11">
        <v>6556.8519134772796</v>
      </c>
      <c r="EC285" s="11">
        <v>6387.8854985249955</v>
      </c>
      <c r="ED285" s="11">
        <v>6330.3493093242605</v>
      </c>
      <c r="EE285" s="11">
        <v>6097.0362646911663</v>
      </c>
      <c r="EF285" s="11">
        <v>5911.7787049992121</v>
      </c>
      <c r="EG285" s="11">
        <v>5754.7320495818258</v>
      </c>
      <c r="EH285" s="11">
        <v>5634.9352662316351</v>
      </c>
      <c r="EI285" s="11">
        <v>5572.6014260745033</v>
      </c>
      <c r="EJ285" s="11">
        <v>5519.4968125009636</v>
      </c>
      <c r="EK285" s="11">
        <v>5437.4546838523493</v>
      </c>
      <c r="EL285" s="11">
        <v>5426.0914318022178</v>
      </c>
      <c r="EM285" s="11">
        <v>5339.442117936117</v>
      </c>
      <c r="EN285" s="11">
        <v>5251.4992861836072</v>
      </c>
      <c r="EO285" s="11">
        <v>5211.3513131978243</v>
      </c>
      <c r="EP285" s="11">
        <v>5086.7990718397759</v>
      </c>
      <c r="EQ285" s="11">
        <v>5032.3294669625329</v>
      </c>
      <c r="ER285" s="11">
        <v>4917.2801684375645</v>
      </c>
      <c r="ES285" s="11">
        <v>4873.7099660488502</v>
      </c>
      <c r="ET285" s="11">
        <v>4811.0603222869331</v>
      </c>
      <c r="EU285" s="11">
        <v>4761.9897299273434</v>
      </c>
      <c r="EV285" s="11">
        <v>4705.8339744605528</v>
      </c>
      <c r="EW285" s="11">
        <v>4494.4131361759246</v>
      </c>
      <c r="EX285" s="11">
        <v>4451.8382717159566</v>
      </c>
      <c r="EY285" s="11">
        <v>4313.1521101148719</v>
      </c>
      <c r="EZ285" s="11">
        <v>4193.3784177987163</v>
      </c>
      <c r="FA285" s="11">
        <v>4142.0197917234254</v>
      </c>
      <c r="FB285" s="11">
        <v>4111.7232713733501</v>
      </c>
      <c r="FC285" s="11">
        <v>4065.3411469181274</v>
      </c>
      <c r="FD285" s="11">
        <v>3956.7968396333049</v>
      </c>
      <c r="FE285" s="11">
        <v>3810.1292011970504</v>
      </c>
      <c r="FF285" s="11">
        <v>3803.1697372890094</v>
      </c>
      <c r="FG285" s="11">
        <v>3765.6457091559341</v>
      </c>
      <c r="FH285" s="11">
        <v>3694.4512488000219</v>
      </c>
      <c r="FI285" s="11">
        <v>3663.4100734081221</v>
      </c>
      <c r="FJ285" s="11">
        <v>3657.8430491431272</v>
      </c>
      <c r="FK285" s="11">
        <v>3652.818925905412</v>
      </c>
      <c r="FL285" s="11">
        <v>3650.891815899146</v>
      </c>
      <c r="FM285" s="11">
        <v>3637.5968134254686</v>
      </c>
      <c r="FN285" s="11">
        <v>3648.2936377772098</v>
      </c>
      <c r="FO285" s="11">
        <v>3644.9875072534583</v>
      </c>
      <c r="FP285" s="11">
        <v>3640.4976926451009</v>
      </c>
      <c r="FQ285" s="11">
        <v>3643.0538301872525</v>
      </c>
      <c r="FR285" s="11">
        <v>3619.5141866234512</v>
      </c>
      <c r="FS285" s="11">
        <v>3584.8308127450264</v>
      </c>
      <c r="FT285" s="11">
        <v>3521.0581648024463</v>
      </c>
      <c r="FU285" s="11">
        <v>3416.0167300615044</v>
      </c>
      <c r="FV285" s="11">
        <v>3381.4164795129363</v>
      </c>
      <c r="FW285" s="11">
        <v>3352.9955739807187</v>
      </c>
      <c r="FX285" s="11">
        <v>3323.4674272688917</v>
      </c>
      <c r="FY285" s="11">
        <v>3300.391656999705</v>
      </c>
      <c r="FZ285" s="11">
        <v>3271.3726670890492</v>
      </c>
      <c r="GA285" s="11">
        <v>3252.2390026596945</v>
      </c>
      <c r="GB285" s="11">
        <v>3227.2182877407836</v>
      </c>
      <c r="GC285" s="11">
        <v>3204.9800099970234</v>
      </c>
      <c r="GD285" s="11">
        <v>3193.0787067095343</v>
      </c>
      <c r="GE285" s="11">
        <v>3182.742036198229</v>
      </c>
      <c r="GF285" s="11">
        <v>3176.9212695331034</v>
      </c>
      <c r="GG285" s="11">
        <v>3166.4830739874842</v>
      </c>
      <c r="GH285" s="11">
        <v>3161.4374085833692</v>
      </c>
      <c r="GI285" s="11">
        <v>3144.1261144221962</v>
      </c>
      <c r="GJ285" s="11">
        <v>3121.4793623219771</v>
      </c>
      <c r="GK285" s="11">
        <v>3095.2476152814725</v>
      </c>
      <c r="GL285" s="11">
        <v>3094.2646438532947</v>
      </c>
      <c r="GM285" s="11">
        <v>3062.7303287307595</v>
      </c>
      <c r="GN285" s="11">
        <v>3041.2407153077679</v>
      </c>
      <c r="GO285" s="11">
        <v>3008.2475909635614</v>
      </c>
      <c r="GP285" s="11">
        <v>2923.6274475941595</v>
      </c>
      <c r="GQ285" s="11">
        <v>2785.3558874227219</v>
      </c>
      <c r="GR285" s="11">
        <v>2630.4381698984039</v>
      </c>
      <c r="GS285" s="11">
        <v>2569.6984059958927</v>
      </c>
      <c r="GT285" s="11">
        <v>2552.5912573017695</v>
      </c>
      <c r="GU285" s="11">
        <v>2531.3053372071308</v>
      </c>
      <c r="GV285" s="11">
        <v>2513.1402427835574</v>
      </c>
      <c r="GW285" s="11">
        <v>2497.4485706753785</v>
      </c>
      <c r="GX285" s="11">
        <v>2486.267147149842</v>
      </c>
      <c r="GY285" s="11">
        <v>2412.4349686250071</v>
      </c>
      <c r="GZ285" s="11">
        <v>2470.6481833127909</v>
      </c>
      <c r="HA285" s="11">
        <v>2472.3271711523967</v>
      </c>
      <c r="HB285" s="11">
        <v>2467.7839425190255</v>
      </c>
      <c r="HC285" s="11">
        <v>2464.5439833943647</v>
      </c>
      <c r="HD285" s="11">
        <v>2463.1811216080232</v>
      </c>
      <c r="HE285" s="11">
        <v>2442.4797884172999</v>
      </c>
      <c r="HF285" s="11">
        <v>2330.0022598089668</v>
      </c>
      <c r="HG285" s="11">
        <v>2253.399216997233</v>
      </c>
      <c r="HH285" s="11">
        <v>2176.4289236994564</v>
      </c>
      <c r="HI285" s="11">
        <v>2141.4905139586667</v>
      </c>
      <c r="HJ285" s="11">
        <v>2116.1552101883458</v>
      </c>
      <c r="HK285" s="11">
        <v>2079.228339968186</v>
      </c>
      <c r="HL285" s="11">
        <v>2052.9761923361912</v>
      </c>
      <c r="HM285" s="11">
        <v>2001.9472993277845</v>
      </c>
      <c r="HN285" s="11">
        <v>1948.7795133502025</v>
      </c>
      <c r="HO285" s="11">
        <v>1917.6283536596275</v>
      </c>
      <c r="HP285" s="11">
        <v>1938.7204922473056</v>
      </c>
      <c r="HQ285" s="11">
        <v>1930.5645374692854</v>
      </c>
      <c r="HR285" s="11">
        <v>1849.672596235542</v>
      </c>
      <c r="HS285" s="11">
        <v>1872.0490740448929</v>
      </c>
      <c r="HT285" s="11">
        <v>1883.1825554663214</v>
      </c>
      <c r="HU285" s="11">
        <v>1848.5421520994009</v>
      </c>
      <c r="HV285" s="11">
        <v>1845.2425573942855</v>
      </c>
      <c r="HW285" s="11">
        <v>1826.5313058231216</v>
      </c>
      <c r="HX285" s="11">
        <v>1800.5528409443484</v>
      </c>
      <c r="HY285" s="11">
        <v>1757.6884506060785</v>
      </c>
      <c r="HZ285" s="11">
        <v>1603.0412719163687</v>
      </c>
      <c r="IA285" s="11">
        <v>1460.8758699016282</v>
      </c>
      <c r="IB285" s="11">
        <v>1414.7255533248542</v>
      </c>
      <c r="IC285" s="11">
        <v>1363.0205331196673</v>
      </c>
      <c r="ID285" s="11">
        <v>1317.2257052073351</v>
      </c>
      <c r="IE285" s="11">
        <v>1264.0933043197624</v>
      </c>
      <c r="IF285" s="11">
        <v>1142.9847449747715</v>
      </c>
      <c r="IG285" s="11">
        <v>1118.6231103787422</v>
      </c>
      <c r="IH285" s="11">
        <v>1077.0844495737206</v>
      </c>
      <c r="II285" s="11">
        <v>1041.2697482217604</v>
      </c>
      <c r="IJ285" s="11">
        <v>991.03380584186812</v>
      </c>
      <c r="IK285" s="11">
        <v>952.7997020974866</v>
      </c>
      <c r="IL285" s="11">
        <v>910.28864612032464</v>
      </c>
      <c r="IM285" s="11">
        <v>846.76530359977346</v>
      </c>
      <c r="IN285" s="11">
        <v>709.0296283537923</v>
      </c>
      <c r="IO285" s="11">
        <v>676.52689938439755</v>
      </c>
      <c r="IP285" s="11">
        <v>675.08316012953696</v>
      </c>
      <c r="IQ285" s="11">
        <v>620.02572022563504</v>
      </c>
      <c r="IR285" s="11">
        <v>553.44521270106043</v>
      </c>
      <c r="IS285" s="11">
        <v>516.21677823522998</v>
      </c>
      <c r="IT285" s="11">
        <v>494.49446194973558</v>
      </c>
      <c r="IU285" s="11">
        <v>477.82178220327336</v>
      </c>
      <c r="IV285" s="11">
        <v>472.38187270703833</v>
      </c>
      <c r="IW285" s="11">
        <v>462.10847303862994</v>
      </c>
      <c r="IX285" s="11">
        <v>441.43284984044089</v>
      </c>
      <c r="IY285" s="11">
        <v>401.33824468041269</v>
      </c>
      <c r="IZ285" s="11">
        <v>352.66417922875041</v>
      </c>
      <c r="JA285" s="11">
        <v>263.97054597594376</v>
      </c>
      <c r="JB285" s="11">
        <v>160.91941004800847</v>
      </c>
      <c r="JC285" s="11">
        <v>86.031113363418143</v>
      </c>
      <c r="JD285" s="11">
        <v>67.622794128928589</v>
      </c>
      <c r="JE285" s="11">
        <v>50.027630148657707</v>
      </c>
      <c r="JF285" s="11">
        <v>33.568382227752821</v>
      </c>
      <c r="JG285" s="11">
        <v>4.2916781239910051E-12</v>
      </c>
      <c r="JH285" s="11">
        <v>55.862920803395539</v>
      </c>
      <c r="JI285" s="11">
        <v>100.37000787929641</v>
      </c>
      <c r="JJ285" s="11">
        <v>113.35598621466453</v>
      </c>
      <c r="JK285" s="11">
        <v>105.33978988799831</v>
      </c>
      <c r="JL285" s="11">
        <v>175.66710603262868</v>
      </c>
      <c r="JM285" s="11">
        <v>180.50450557210061</v>
      </c>
      <c r="JN285" s="11">
        <v>200.05283644386674</v>
      </c>
      <c r="JO285" s="11">
        <v>421.34174784737451</v>
      </c>
      <c r="JP285" s="11">
        <v>571.69888341778301</v>
      </c>
      <c r="JQ285" s="11">
        <v>612.20424426793613</v>
      </c>
      <c r="JR285" s="11">
        <v>634.06313248729259</v>
      </c>
      <c r="JS285" s="11">
        <v>564.76348283564323</v>
      </c>
      <c r="JT285" s="11">
        <v>600.22177729827388</v>
      </c>
      <c r="JU285" s="11">
        <v>635.09207910403893</v>
      </c>
      <c r="JV285" s="11">
        <v>614.74922355529816</v>
      </c>
      <c r="JW285" s="11">
        <v>550.41342320797276</v>
      </c>
      <c r="JX285" s="11">
        <v>535.05016337992492</v>
      </c>
      <c r="JY285" s="11">
        <v>522.65282469571935</v>
      </c>
      <c r="JZ285" s="11">
        <v>505.71882649138911</v>
      </c>
      <c r="KA285" s="11">
        <v>492.67855075499966</v>
      </c>
      <c r="KB285" s="11">
        <v>483.66761739255764</v>
      </c>
      <c r="KC285" s="11">
        <v>465.7064025631114</v>
      </c>
      <c r="KD285" s="11">
        <v>449.68185154821458</v>
      </c>
      <c r="KE285" s="11">
        <v>450.59814236849962</v>
      </c>
      <c r="KF285" s="11">
        <v>462.38181235060676</v>
      </c>
      <c r="KG285" s="11">
        <v>468.07555211911716</v>
      </c>
      <c r="KH285" s="11">
        <v>486.58178220116844</v>
      </c>
      <c r="KI285" s="11">
        <v>490.86937395097891</v>
      </c>
      <c r="KJ285" s="11">
        <v>515.16925887656168</v>
      </c>
      <c r="KK285" s="11">
        <v>519.32581148986992</v>
      </c>
      <c r="KL285" s="23"/>
      <c r="KM285" s="11">
        <f>SMALL(Tabela2[[#This Row],[1]:[285]],1)</f>
        <v>4.2916781239910051E-12</v>
      </c>
      <c r="KN285" s="11">
        <f>MATCH(Tabela2[[#This Row],[1° menor]],Tabela2[[#This Row],[1]:[285]],0)</f>
        <v>254</v>
      </c>
      <c r="KO28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0.24999998591112271</v>
      </c>
      <c r="KP285" s="11">
        <f>VLOOKUP(Tabela2[[#This Row],[Shape]],shape!A:D,4,0)+VLOOKUP(Tabela2[[#This Row],[Shape]]+1,shape!A:E,5,0)*Tabela2[[#This Row],[% avanc]]</f>
        <v>7902.3891444166948</v>
      </c>
      <c r="KQ285" s="15">
        <f>Tabela2[[#This Row],[8686,881807]]/Tabela2[[#Headers],[8686,881807]]</f>
        <v>0.9096922601213302</v>
      </c>
      <c r="KR285" s="11">
        <f>Tabela2[[#This Row],[8686,881807]]-KP284</f>
        <v>163.61427370370529</v>
      </c>
      <c r="KS285" s="11">
        <f>(Tabela2[[#This Row],[hora bus]]-H284)*86400</f>
        <v>36.000000243075192</v>
      </c>
      <c r="KT285" s="11">
        <f>Tabela2[[#This Row],[desloc]]/Tabela2[[#This Row],[seconds]]</f>
        <v>4.5448409055268675</v>
      </c>
      <c r="KU285" s="11">
        <f>Tabela2[[#This Row],[spd m/s]]*3.6</f>
        <v>16.361427259896722</v>
      </c>
      <c r="KV285" s="23"/>
      <c r="KW285" s="22">
        <f t="shared" si="72"/>
        <v>0</v>
      </c>
      <c r="KX285" s="23">
        <f t="shared" si="73"/>
        <v>0</v>
      </c>
      <c r="KY285" s="23">
        <f t="shared" si="74"/>
        <v>0</v>
      </c>
      <c r="KZ285" s="23">
        <f t="shared" si="75"/>
        <v>0</v>
      </c>
      <c r="LA285" s="23">
        <f t="shared" si="76"/>
        <v>0</v>
      </c>
      <c r="LB285" s="23">
        <f t="shared" si="77"/>
        <v>0</v>
      </c>
      <c r="LC285" s="23">
        <f t="shared" si="78"/>
        <v>0</v>
      </c>
      <c r="LD285" s="23">
        <f t="shared" si="79"/>
        <v>0</v>
      </c>
      <c r="LE285" s="23">
        <f t="shared" si="80"/>
        <v>7902.3891444166948</v>
      </c>
      <c r="LF285" s="22">
        <f t="shared" si="89"/>
        <v>0</v>
      </c>
      <c r="LG285" s="23">
        <f t="shared" si="81"/>
        <v>0</v>
      </c>
      <c r="LH285" s="23">
        <f t="shared" si="82"/>
        <v>0</v>
      </c>
      <c r="LI285" s="23">
        <f t="shared" si="83"/>
        <v>7902.3891444166948</v>
      </c>
      <c r="LJ285" s="23">
        <f t="shared" si="84"/>
        <v>8544.8116110658502</v>
      </c>
      <c r="LK285" s="23">
        <f t="shared" si="85"/>
        <v>0</v>
      </c>
      <c r="LL285" s="23">
        <f t="shared" si="86"/>
        <v>5</v>
      </c>
      <c r="LM285" s="23">
        <f t="shared" si="87"/>
        <v>0</v>
      </c>
      <c r="LN285" s="23">
        <f t="shared" si="88"/>
        <v>0</v>
      </c>
    </row>
    <row r="286" spans="1:326" x14ac:dyDescent="0.25">
      <c r="A286" s="22">
        <v>109</v>
      </c>
      <c r="B286" s="22">
        <v>2</v>
      </c>
      <c r="C286" s="23" t="s">
        <v>1414</v>
      </c>
      <c r="D286" s="22">
        <v>332</v>
      </c>
      <c r="E286" s="24">
        <v>0.91388888888888886</v>
      </c>
      <c r="F286" s="23" t="s">
        <v>812</v>
      </c>
      <c r="G286" s="23" t="b">
        <v>1</v>
      </c>
      <c r="H286" s="25">
        <v>43538.913865740738</v>
      </c>
      <c r="I286" s="26" t="s">
        <v>290</v>
      </c>
      <c r="J286" s="23" t="s">
        <v>291</v>
      </c>
      <c r="K286" s="11">
        <f>IF(AND(Tabela2[[#This Row],[hora bus]]=H285,Tabela2[[#This Row],[lat bus]]=I285,Tabela2[[#This Row],[lon bus]]=J285),1,0)</f>
        <v>0</v>
      </c>
      <c r="L286" s="23"/>
      <c r="M286" s="11">
        <v>224</v>
      </c>
      <c r="N286" s="11">
        <v>12236.21208043584</v>
      </c>
      <c r="O286" s="11">
        <v>12228.14186401482</v>
      </c>
      <c r="P286" s="11">
        <v>12217.254898110916</v>
      </c>
      <c r="Q286" s="11">
        <v>12157.825213299269</v>
      </c>
      <c r="R286" s="11">
        <v>12076.456635465816</v>
      </c>
      <c r="S286" s="11">
        <v>12062.077935275878</v>
      </c>
      <c r="T286" s="11">
        <v>12043.084514303448</v>
      </c>
      <c r="U286" s="11">
        <v>12030.898258515715</v>
      </c>
      <c r="V286" s="11">
        <v>12013.230282873119</v>
      </c>
      <c r="W286" s="11">
        <v>11999.347229459061</v>
      </c>
      <c r="X286" s="11">
        <v>11986.68704414616</v>
      </c>
      <c r="Y286" s="11">
        <v>11959.903447215767</v>
      </c>
      <c r="Z286" s="11">
        <v>11941.201868491016</v>
      </c>
      <c r="AA286" s="11">
        <v>11916.201560494528</v>
      </c>
      <c r="AB286" s="11">
        <v>11904.410760228086</v>
      </c>
      <c r="AC286" s="11">
        <v>11887.60703091359</v>
      </c>
      <c r="AD286" s="11">
        <v>11863.412131869625</v>
      </c>
      <c r="AE286" s="11">
        <v>11854.725206803998</v>
      </c>
      <c r="AF286" s="11">
        <v>11793.93277727609</v>
      </c>
      <c r="AG286" s="11">
        <v>11773.616221367281</v>
      </c>
      <c r="AH286" s="11">
        <v>11751.36930840998</v>
      </c>
      <c r="AI286" s="11">
        <v>11731.824918763774</v>
      </c>
      <c r="AJ286" s="11">
        <v>11713.919911657582</v>
      </c>
      <c r="AK286" s="11">
        <v>11701.3449556961</v>
      </c>
      <c r="AL286" s="11">
        <v>11678.077532382607</v>
      </c>
      <c r="AM286" s="11">
        <v>11670.044174548882</v>
      </c>
      <c r="AN286" s="11">
        <v>11660.596750964321</v>
      </c>
      <c r="AO286" s="11">
        <v>11657.476642993164</v>
      </c>
      <c r="AP286" s="11">
        <v>11662.493644930259</v>
      </c>
      <c r="AQ286" s="11">
        <v>11673.57606664631</v>
      </c>
      <c r="AR286" s="11">
        <v>11676.81766092627</v>
      </c>
      <c r="AS286" s="11">
        <v>11678.037391288526</v>
      </c>
      <c r="AT286" s="11">
        <v>11691.969335881</v>
      </c>
      <c r="AU286" s="11">
        <v>11700.868794168071</v>
      </c>
      <c r="AV286" s="11">
        <v>11699.369925448384</v>
      </c>
      <c r="AW286" s="11">
        <v>11707.309211129113</v>
      </c>
      <c r="AX286" s="11">
        <v>11718.019809025227</v>
      </c>
      <c r="AY286" s="11">
        <v>11718.17477943779</v>
      </c>
      <c r="AZ286" s="11">
        <v>11709.036342545125</v>
      </c>
      <c r="BA286" s="11">
        <v>11691.893323307742</v>
      </c>
      <c r="BB286" s="11">
        <v>11654.996457381956</v>
      </c>
      <c r="BC286" s="11">
        <v>11589.041872056754</v>
      </c>
      <c r="BD286" s="11">
        <v>11527.097374101229</v>
      </c>
      <c r="BE286" s="11">
        <v>11512.974726344273</v>
      </c>
      <c r="BF286" s="11">
        <v>11497.195061224242</v>
      </c>
      <c r="BG286" s="11">
        <v>11471.207657517536</v>
      </c>
      <c r="BH286" s="11">
        <v>11467.442925252517</v>
      </c>
      <c r="BI286" s="11">
        <v>11457.443796830761</v>
      </c>
      <c r="BJ286" s="11">
        <v>11438.659260008581</v>
      </c>
      <c r="BK286" s="11">
        <v>11377.048395124755</v>
      </c>
      <c r="BL286" s="11">
        <v>11176.803277066025</v>
      </c>
      <c r="BM286" s="11">
        <v>11085.661869929176</v>
      </c>
      <c r="BN286" s="11">
        <v>11081.308888223013</v>
      </c>
      <c r="BO286" s="11">
        <v>10989.628870119177</v>
      </c>
      <c r="BP286" s="11">
        <v>10996.777630992621</v>
      </c>
      <c r="BQ286" s="11">
        <v>10919.177198267327</v>
      </c>
      <c r="BR286" s="11">
        <v>10852.591739335889</v>
      </c>
      <c r="BS286" s="11">
        <v>10833.398524690738</v>
      </c>
      <c r="BT286" s="11">
        <v>10788.969144674105</v>
      </c>
      <c r="BU286" s="11">
        <v>10745.19637465618</v>
      </c>
      <c r="BV286" s="11">
        <v>10768.862142031294</v>
      </c>
      <c r="BW286" s="11">
        <v>10621.660407174784</v>
      </c>
      <c r="BX286" s="11">
        <v>10514.721927812287</v>
      </c>
      <c r="BY286" s="11">
        <v>10376.211588076127</v>
      </c>
      <c r="BZ286" s="11">
        <v>10346.208495964847</v>
      </c>
      <c r="CA286" s="11">
        <v>10303.749886994252</v>
      </c>
      <c r="CB286" s="11">
        <v>10241.214901573818</v>
      </c>
      <c r="CC286" s="11">
        <v>10121.421793041382</v>
      </c>
      <c r="CD286" s="11">
        <v>10028.99202982052</v>
      </c>
      <c r="CE286" s="11">
        <v>9939.3522501618845</v>
      </c>
      <c r="CF286" s="11">
        <v>9860.6681398278288</v>
      </c>
      <c r="CG286" s="11">
        <v>9674.6031571238273</v>
      </c>
      <c r="CH286" s="11">
        <v>9605.1382795749669</v>
      </c>
      <c r="CI286" s="11">
        <v>9421.8247065384221</v>
      </c>
      <c r="CJ286" s="11">
        <v>9355.9053740370546</v>
      </c>
      <c r="CK286" s="11">
        <v>9270.5187218014198</v>
      </c>
      <c r="CL286" s="11">
        <v>9245.6639431226104</v>
      </c>
      <c r="CM286" s="11">
        <v>9200.0476682194494</v>
      </c>
      <c r="CN286" s="11">
        <v>9144.8388201436919</v>
      </c>
      <c r="CO286" s="11">
        <v>9067.1715504907443</v>
      </c>
      <c r="CP286" s="11">
        <v>9018.6998981731758</v>
      </c>
      <c r="CQ286" s="11">
        <v>8832.3066920813071</v>
      </c>
      <c r="CR286" s="11">
        <v>8669.3876853344391</v>
      </c>
      <c r="CS286" s="11">
        <v>8604.8388160313989</v>
      </c>
      <c r="CT286" s="11">
        <v>8579.9023421602396</v>
      </c>
      <c r="CU286" s="11">
        <v>8540.6578361131087</v>
      </c>
      <c r="CV286" s="11">
        <v>8447.7121618876772</v>
      </c>
      <c r="CW286" s="11">
        <v>8329.3472254833596</v>
      </c>
      <c r="CX286" s="11">
        <v>8275.8396315082264</v>
      </c>
      <c r="CY286" s="11">
        <v>8223.1829949745861</v>
      </c>
      <c r="CZ286" s="11">
        <v>8174.28363719341</v>
      </c>
      <c r="DA286" s="11">
        <v>8122.6919169543917</v>
      </c>
      <c r="DB286" s="11">
        <v>8064.9238500838674</v>
      </c>
      <c r="DC286" s="11">
        <v>7968.6254933774235</v>
      </c>
      <c r="DD286" s="11">
        <v>7955.8427775305681</v>
      </c>
      <c r="DE286" s="11">
        <v>7924.0557545681631</v>
      </c>
      <c r="DF286" s="11">
        <v>7908.5925256282098</v>
      </c>
      <c r="DG286" s="11">
        <v>7853.1986007674532</v>
      </c>
      <c r="DH286" s="11">
        <v>7805.2944730213312</v>
      </c>
      <c r="DI286" s="11">
        <v>7748.9910427367768</v>
      </c>
      <c r="DJ286" s="11">
        <v>7682.1883704951088</v>
      </c>
      <c r="DK286" s="11">
        <v>7428.3698266349875</v>
      </c>
      <c r="DL286" s="11">
        <v>7431.3834132145848</v>
      </c>
      <c r="DM286" s="11">
        <v>7396.5853368489297</v>
      </c>
      <c r="DN286" s="11">
        <v>7339.2914601067478</v>
      </c>
      <c r="DO286" s="11">
        <v>7328.7249337671938</v>
      </c>
      <c r="DP286" s="11">
        <v>7271.8041831201554</v>
      </c>
      <c r="DQ286" s="11">
        <v>7279.188516792191</v>
      </c>
      <c r="DR286" s="11">
        <v>7273.2939301095403</v>
      </c>
      <c r="DS286" s="11">
        <v>7264.3535160199326</v>
      </c>
      <c r="DT286" s="11">
        <v>7248.1432133005492</v>
      </c>
      <c r="DU286" s="11">
        <v>7236.988224354378</v>
      </c>
      <c r="DV286" s="11">
        <v>7224.6392647974781</v>
      </c>
      <c r="DW286" s="11">
        <v>7216.2091450785447</v>
      </c>
      <c r="DX286" s="11">
        <v>7075.3622239788956</v>
      </c>
      <c r="DY286" s="11">
        <v>7077.2248067140717</v>
      </c>
      <c r="DZ286" s="11">
        <v>7042.0317300508968</v>
      </c>
      <c r="EA286" s="11">
        <v>6931.443727840654</v>
      </c>
      <c r="EB286" s="11">
        <v>6923.9653557111551</v>
      </c>
      <c r="EC286" s="11">
        <v>6758.6364946974572</v>
      </c>
      <c r="ED286" s="11">
        <v>6705.5246699260579</v>
      </c>
      <c r="EE286" s="11">
        <v>6474.2577541031951</v>
      </c>
      <c r="EF286" s="11">
        <v>6290.3476227456767</v>
      </c>
      <c r="EG286" s="11">
        <v>6134.5162299125777</v>
      </c>
      <c r="EH286" s="11">
        <v>6016.0004184148902</v>
      </c>
      <c r="EI286" s="11">
        <v>5954.964661681046</v>
      </c>
      <c r="EJ286" s="11">
        <v>5903.3224186155303</v>
      </c>
      <c r="EK286" s="11">
        <v>5821.5776680330691</v>
      </c>
      <c r="EL286" s="11">
        <v>5809.618305142345</v>
      </c>
      <c r="EM286" s="11">
        <v>5722.7942621652628</v>
      </c>
      <c r="EN286" s="11">
        <v>5635.7774556173727</v>
      </c>
      <c r="EO286" s="11">
        <v>5597.5461180154516</v>
      </c>
      <c r="EP286" s="11">
        <v>5476.7862373675189</v>
      </c>
      <c r="EQ286" s="11">
        <v>5426.981557308226</v>
      </c>
      <c r="ER286" s="11">
        <v>5316.7135744813904</v>
      </c>
      <c r="ES286" s="11">
        <v>5277.6105037128964</v>
      </c>
      <c r="ET286" s="11">
        <v>5218.0137117906024</v>
      </c>
      <c r="EU286" s="11">
        <v>5172.065890905119</v>
      </c>
      <c r="EV286" s="11">
        <v>5119.0379440623401</v>
      </c>
      <c r="EW286" s="11">
        <v>4915.0630108469495</v>
      </c>
      <c r="EX286" s="11">
        <v>4880.2544424670868</v>
      </c>
      <c r="EY286" s="11">
        <v>4747.7047746447879</v>
      </c>
      <c r="EZ286" s="11">
        <v>4636.1301600576026</v>
      </c>
      <c r="FA286" s="11">
        <v>4590.479554854187</v>
      </c>
      <c r="FB286" s="11">
        <v>4562.6660210593227</v>
      </c>
      <c r="FC286" s="11">
        <v>4518.1947930634624</v>
      </c>
      <c r="FD286" s="11">
        <v>4413.2066851170657</v>
      </c>
      <c r="FE286" s="11">
        <v>4272.3545781182947</v>
      </c>
      <c r="FF286" s="11">
        <v>4269.2563632991887</v>
      </c>
      <c r="FG286" s="11">
        <v>4233.1658335143456</v>
      </c>
      <c r="FH286" s="11">
        <v>4164.3768791154562</v>
      </c>
      <c r="FI286" s="11">
        <v>4135.9721162223641</v>
      </c>
      <c r="FJ286" s="11">
        <v>4132.1434924352197</v>
      </c>
      <c r="FK286" s="11">
        <v>4128.2622546847069</v>
      </c>
      <c r="FL286" s="11">
        <v>4127.361977976152</v>
      </c>
      <c r="FM286" s="11">
        <v>4115.8775896212674</v>
      </c>
      <c r="FN286" s="11">
        <v>4128.7315791407009</v>
      </c>
      <c r="FO286" s="11">
        <v>4127.0940092156879</v>
      </c>
      <c r="FP286" s="11">
        <v>4124.2784551454979</v>
      </c>
      <c r="FQ286" s="11">
        <v>4128.0781326205633</v>
      </c>
      <c r="FR286" s="11">
        <v>4106.2948438132098</v>
      </c>
      <c r="FS286" s="11">
        <v>4074.7535706361377</v>
      </c>
      <c r="FT286" s="11">
        <v>4015.0605362190981</v>
      </c>
      <c r="FU286" s="11">
        <v>3914.9406223906453</v>
      </c>
      <c r="FV286" s="11">
        <v>3883.3988888442618</v>
      </c>
      <c r="FW286" s="11">
        <v>3855.426851931712</v>
      </c>
      <c r="FX286" s="11">
        <v>3825.9805294052389</v>
      </c>
      <c r="FY286" s="11">
        <v>3803.0503664666298</v>
      </c>
      <c r="FZ286" s="11">
        <v>3774.4627563849781</v>
      </c>
      <c r="GA286" s="11">
        <v>3756.0145882632046</v>
      </c>
      <c r="GB286" s="11">
        <v>3731.9099815878271</v>
      </c>
      <c r="GC286" s="11">
        <v>3710.9398951614312</v>
      </c>
      <c r="GD286" s="11">
        <v>3700.2539237187011</v>
      </c>
      <c r="GE286" s="11">
        <v>3690.8513855708129</v>
      </c>
      <c r="GF286" s="11">
        <v>3685.7348919068745</v>
      </c>
      <c r="GG286" s="11">
        <v>3675.7294178732463</v>
      </c>
      <c r="GH286" s="11">
        <v>3670.9096602286031</v>
      </c>
      <c r="GI286" s="11">
        <v>3653.7594193502464</v>
      </c>
      <c r="GJ286" s="11">
        <v>3631.1465461879534</v>
      </c>
      <c r="GK286" s="11">
        <v>3604.5426099939841</v>
      </c>
      <c r="GL286" s="11">
        <v>3603.213311783375</v>
      </c>
      <c r="GM286" s="11">
        <v>3571.1700181762367</v>
      </c>
      <c r="GN286" s="11">
        <v>3548.9883606983972</v>
      </c>
      <c r="GO286" s="11">
        <v>3515.6595611368311</v>
      </c>
      <c r="GP286" s="11">
        <v>3431.037840343623</v>
      </c>
      <c r="GQ286" s="11">
        <v>3294.0898414257053</v>
      </c>
      <c r="GR286" s="11">
        <v>3142.0970128258309</v>
      </c>
      <c r="GS286" s="11">
        <v>3083.8130143445314</v>
      </c>
      <c r="GT286" s="11">
        <v>3067.6630321905559</v>
      </c>
      <c r="GU286" s="11">
        <v>3047.0400776521474</v>
      </c>
      <c r="GV286" s="11">
        <v>3029.8497316583416</v>
      </c>
      <c r="GW286" s="11">
        <v>3015.2737952963507</v>
      </c>
      <c r="GX286" s="11">
        <v>3005.2517634812093</v>
      </c>
      <c r="GY286" s="11">
        <v>2935.0365329505357</v>
      </c>
      <c r="GZ286" s="11">
        <v>2996.6708024559234</v>
      </c>
      <c r="HA286" s="11">
        <v>2998.9907653633145</v>
      </c>
      <c r="HB286" s="11">
        <v>2994.9482681345926</v>
      </c>
      <c r="HC286" s="11">
        <v>2992.1257204226113</v>
      </c>
      <c r="HD286" s="11">
        <v>2991.055934523486</v>
      </c>
      <c r="HE286" s="11">
        <v>2970.9601373774008</v>
      </c>
      <c r="HF286" s="11">
        <v>2858.6236943347826</v>
      </c>
      <c r="HG286" s="11">
        <v>2781.146512222364</v>
      </c>
      <c r="HH286" s="11">
        <v>2702.9402941860485</v>
      </c>
      <c r="HI286" s="11">
        <v>2666.8943774319446</v>
      </c>
      <c r="HJ286" s="11">
        <v>2640.8313576496844</v>
      </c>
      <c r="HK286" s="11">
        <v>2602.8915666293633</v>
      </c>
      <c r="HL286" s="11">
        <v>2575.1167397064742</v>
      </c>
      <c r="HM286" s="11">
        <v>2521.1738774984333</v>
      </c>
      <c r="HN286" s="11">
        <v>2462.3938475964896</v>
      </c>
      <c r="HO286" s="11">
        <v>2423.841315616517</v>
      </c>
      <c r="HP286" s="11">
        <v>2440.1816648603999</v>
      </c>
      <c r="HQ286" s="11">
        <v>2430.1164693487945</v>
      </c>
      <c r="HR286" s="11">
        <v>2341.5585885190048</v>
      </c>
      <c r="HS286" s="11">
        <v>2354.5374999172886</v>
      </c>
      <c r="HT286" s="11">
        <v>2362.0700395540293</v>
      </c>
      <c r="HU286" s="11">
        <v>2322.8439192564592</v>
      </c>
      <c r="HV286" s="11">
        <v>2313.6670632449791</v>
      </c>
      <c r="HW286" s="11">
        <v>2291.1945790194113</v>
      </c>
      <c r="HX286" s="11">
        <v>2262.0900013108317</v>
      </c>
      <c r="HY286" s="11">
        <v>2216.0165028980255</v>
      </c>
      <c r="HZ286" s="11">
        <v>2055.5806747927745</v>
      </c>
      <c r="IA286" s="11">
        <v>1903.9431320072881</v>
      </c>
      <c r="IB286" s="11">
        <v>1850.3769620341852</v>
      </c>
      <c r="IC286" s="11">
        <v>1794.3059855896201</v>
      </c>
      <c r="ID286" s="11">
        <v>1743.8620755007851</v>
      </c>
      <c r="IE286" s="11">
        <v>1685.8224491393789</v>
      </c>
      <c r="IF286" s="11">
        <v>1555.4116157829578</v>
      </c>
      <c r="IG286" s="11">
        <v>1522.8665313955619</v>
      </c>
      <c r="IH286" s="11">
        <v>1478.4330906008749</v>
      </c>
      <c r="II286" s="11">
        <v>1440.3223739973287</v>
      </c>
      <c r="IJ286" s="11">
        <v>1389.1288380798194</v>
      </c>
      <c r="IK286" s="11">
        <v>1352.1121385998672</v>
      </c>
      <c r="IL286" s="11">
        <v>1311.8492329537701</v>
      </c>
      <c r="IM286" s="11">
        <v>1251.4162132968156</v>
      </c>
      <c r="IN286" s="11">
        <v>1120.5908982334436</v>
      </c>
      <c r="IO286" s="11">
        <v>1093.2386781685027</v>
      </c>
      <c r="IP286" s="11">
        <v>1092.1675713144912</v>
      </c>
      <c r="IQ286" s="11">
        <v>1036.81122327602</v>
      </c>
      <c r="IR286" s="11">
        <v>968.26370610961749</v>
      </c>
      <c r="IS286" s="11">
        <v>928.4799985237338</v>
      </c>
      <c r="IT286" s="11">
        <v>905.60731775552222</v>
      </c>
      <c r="IU286" s="11">
        <v>888.29991569370259</v>
      </c>
      <c r="IV286" s="11">
        <v>882.36218301401072</v>
      </c>
      <c r="IW286" s="11">
        <v>871.90328312343036</v>
      </c>
      <c r="IX286" s="11">
        <v>851.34494009339357</v>
      </c>
      <c r="IY286" s="11">
        <v>812.05942068478578</v>
      </c>
      <c r="IZ286" s="11">
        <v>764.47630711571287</v>
      </c>
      <c r="JA286" s="11">
        <v>677.61064987762097</v>
      </c>
      <c r="JB286" s="11">
        <v>580.50120905241909</v>
      </c>
      <c r="JC286" s="11">
        <v>521.61153896339499</v>
      </c>
      <c r="JD286" s="11">
        <v>522.02577508294189</v>
      </c>
      <c r="JE286" s="11">
        <v>519.63853799510207</v>
      </c>
      <c r="JF286" s="11">
        <v>520.20203856577655</v>
      </c>
      <c r="JG286" s="11">
        <v>477.79105627280171</v>
      </c>
      <c r="JH286" s="11">
        <v>466.33771546651292</v>
      </c>
      <c r="JI286" s="11">
        <v>447.88437730281242</v>
      </c>
      <c r="JJ286" s="11">
        <v>444.13987943284462</v>
      </c>
      <c r="JK286" s="11">
        <v>363.62399872067158</v>
      </c>
      <c r="JL286" s="11">
        <v>359.03486134927471</v>
      </c>
      <c r="JM286" s="11">
        <v>336.88548832856378</v>
      </c>
      <c r="JN286" s="11">
        <v>113.13170887181063</v>
      </c>
      <c r="JO286" s="11">
        <v>4.7549519877065904E-11</v>
      </c>
      <c r="JP286" s="11">
        <v>37.650261233024182</v>
      </c>
      <c r="JQ286" s="11">
        <v>78.10925046599381</v>
      </c>
      <c r="JR286" s="11">
        <v>110.66984290649597</v>
      </c>
      <c r="JS286" s="11">
        <v>115.49711600001901</v>
      </c>
      <c r="JT286" s="11">
        <v>252.03775469281709</v>
      </c>
      <c r="JU286" s="11">
        <v>324.40825514006343</v>
      </c>
      <c r="JV286" s="11">
        <v>302.02677679787894</v>
      </c>
      <c r="JW286" s="11">
        <v>273.64513757734176</v>
      </c>
      <c r="JX286" s="11">
        <v>311.16252439021662</v>
      </c>
      <c r="JY286" s="11">
        <v>324.3721474869381</v>
      </c>
      <c r="JZ286" s="11">
        <v>331.34348920429352</v>
      </c>
      <c r="KA286" s="11">
        <v>342.98660952286872</v>
      </c>
      <c r="KB286" s="11">
        <v>353.70805481895661</v>
      </c>
      <c r="KC286" s="11">
        <v>359.16877320135922</v>
      </c>
      <c r="KD286" s="11">
        <v>356.96160709484695</v>
      </c>
      <c r="KE286" s="11">
        <v>346.42039429463398</v>
      </c>
      <c r="KF286" s="11">
        <v>341.24253981748149</v>
      </c>
      <c r="KG286" s="11">
        <v>325.60864240035681</v>
      </c>
      <c r="KH286" s="11">
        <v>323.84852455807305</v>
      </c>
      <c r="KI286" s="11">
        <v>305.005669853521</v>
      </c>
      <c r="KJ286" s="11">
        <v>308.51009622582319</v>
      </c>
      <c r="KK286" s="11">
        <v>305.56638506658095</v>
      </c>
      <c r="KL286" s="23"/>
      <c r="KM286" s="11">
        <f>SMALL(Tabela2[[#This Row],[1]:[285]],1)</f>
        <v>4.7549519877065904E-11</v>
      </c>
      <c r="KN286" s="11">
        <f>MATCH(Tabela2[[#This Row],[1° menor]],Tabela2[[#This Row],[1]:[285]],0)</f>
        <v>262</v>
      </c>
      <c r="KO28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0.75000004531765341</v>
      </c>
      <c r="KP286" s="11">
        <f>VLOOKUP(Tabela2[[#This Row],[Shape]],shape!A:D,4,0)+VLOOKUP(Tabela2[[#This Row],[Shape]]+1,shape!A:E,5,0)*Tabela2[[#This Row],[% avanc]]</f>
        <v>8234.4412330341893</v>
      </c>
      <c r="KQ286" s="15">
        <f>Tabela2[[#This Row],[8686,881807]]/Tabela2[[#Headers],[8686,881807]]</f>
        <v>0.94791680328823769</v>
      </c>
      <c r="KR286" s="11">
        <f>Tabela2[[#This Row],[8686,881807]]-KP285</f>
        <v>332.05208861749452</v>
      </c>
      <c r="KS286" s="11">
        <f>(Tabela2[[#This Row],[hora bus]]-H285)*86400</f>
        <v>44.999999832361937</v>
      </c>
      <c r="KT286" s="11">
        <f>Tabela2[[#This Row],[desloc]]/Tabela2[[#This Row],[seconds]]</f>
        <v>7.3789353300996652</v>
      </c>
      <c r="KU286" s="11">
        <f>Tabela2[[#This Row],[spd m/s]]*3.6</f>
        <v>26.564167188358795</v>
      </c>
      <c r="KV286" s="23"/>
      <c r="KW286" s="22">
        <f t="shared" si="72"/>
        <v>0</v>
      </c>
      <c r="KX286" s="23">
        <f t="shared" si="73"/>
        <v>0</v>
      </c>
      <c r="KY286" s="23">
        <f t="shared" si="74"/>
        <v>0</v>
      </c>
      <c r="KZ286" s="23">
        <f t="shared" si="75"/>
        <v>0</v>
      </c>
      <c r="LA286" s="23">
        <f t="shared" si="76"/>
        <v>0</v>
      </c>
      <c r="LB286" s="23">
        <f t="shared" si="77"/>
        <v>0</v>
      </c>
      <c r="LC286" s="23">
        <f t="shared" si="78"/>
        <v>0</v>
      </c>
      <c r="LD286" s="23">
        <f t="shared" si="79"/>
        <v>0</v>
      </c>
      <c r="LE286" s="23">
        <f t="shared" si="80"/>
        <v>8234.4412330341893</v>
      </c>
      <c r="LF286" s="22">
        <f t="shared" si="89"/>
        <v>0</v>
      </c>
      <c r="LG286" s="23">
        <f t="shared" si="81"/>
        <v>0</v>
      </c>
      <c r="LH286" s="23">
        <f t="shared" si="82"/>
        <v>0</v>
      </c>
      <c r="LI286" s="23">
        <f t="shared" si="83"/>
        <v>8234.4412330341893</v>
      </c>
      <c r="LJ286" s="23">
        <f t="shared" si="84"/>
        <v>8544.8116110658502</v>
      </c>
      <c r="LK286" s="23">
        <f t="shared" si="85"/>
        <v>0</v>
      </c>
      <c r="LL286" s="23">
        <f t="shared" si="86"/>
        <v>4</v>
      </c>
      <c r="LM286" s="23">
        <f t="shared" si="87"/>
        <v>0</v>
      </c>
      <c r="LN286" s="23">
        <f t="shared" si="88"/>
        <v>0</v>
      </c>
    </row>
    <row r="287" spans="1:326" x14ac:dyDescent="0.25">
      <c r="A287" s="22">
        <v>110</v>
      </c>
      <c r="B287" s="22">
        <v>2</v>
      </c>
      <c r="C287" s="23" t="s">
        <v>1415</v>
      </c>
      <c r="D287" s="22">
        <v>332</v>
      </c>
      <c r="E287" s="24">
        <v>0.91388888888888886</v>
      </c>
      <c r="F287" s="23" t="s">
        <v>812</v>
      </c>
      <c r="G287" s="23" t="b">
        <v>1</v>
      </c>
      <c r="H287" s="25">
        <v>43538.914386574077</v>
      </c>
      <c r="I287" s="26" t="s">
        <v>290</v>
      </c>
      <c r="J287" s="23" t="s">
        <v>291</v>
      </c>
      <c r="K287" s="11">
        <f>IF(AND(Tabela2[[#This Row],[hora bus]]=H286,Tabela2[[#This Row],[lat bus]]=I286,Tabela2[[#This Row],[lon bus]]=J286),1,0)</f>
        <v>0</v>
      </c>
      <c r="L287" s="23"/>
      <c r="M287" s="11">
        <v>226</v>
      </c>
      <c r="N287" s="11">
        <v>12236.21208043584</v>
      </c>
      <c r="O287" s="11">
        <v>12228.14186401482</v>
      </c>
      <c r="P287" s="11">
        <v>12217.254898110916</v>
      </c>
      <c r="Q287" s="11">
        <v>12157.825213299269</v>
      </c>
      <c r="R287" s="11">
        <v>12076.456635465816</v>
      </c>
      <c r="S287" s="11">
        <v>12062.077935275878</v>
      </c>
      <c r="T287" s="11">
        <v>12043.084514303448</v>
      </c>
      <c r="U287" s="11">
        <v>12030.898258515715</v>
      </c>
      <c r="V287" s="11">
        <v>12013.230282873119</v>
      </c>
      <c r="W287" s="11">
        <v>11999.347229459061</v>
      </c>
      <c r="X287" s="11">
        <v>11986.68704414616</v>
      </c>
      <c r="Y287" s="11">
        <v>11959.903447215767</v>
      </c>
      <c r="Z287" s="11">
        <v>11941.201868491016</v>
      </c>
      <c r="AA287" s="11">
        <v>11916.201560494528</v>
      </c>
      <c r="AB287" s="11">
        <v>11904.410760228086</v>
      </c>
      <c r="AC287" s="11">
        <v>11887.60703091359</v>
      </c>
      <c r="AD287" s="11">
        <v>11863.412131869625</v>
      </c>
      <c r="AE287" s="11">
        <v>11854.725206803998</v>
      </c>
      <c r="AF287" s="11">
        <v>11793.93277727609</v>
      </c>
      <c r="AG287" s="11">
        <v>11773.616221367281</v>
      </c>
      <c r="AH287" s="11">
        <v>11751.36930840998</v>
      </c>
      <c r="AI287" s="11">
        <v>11731.824918763774</v>
      </c>
      <c r="AJ287" s="11">
        <v>11713.919911657582</v>
      </c>
      <c r="AK287" s="11">
        <v>11701.3449556961</v>
      </c>
      <c r="AL287" s="11">
        <v>11678.077532382607</v>
      </c>
      <c r="AM287" s="11">
        <v>11670.044174548882</v>
      </c>
      <c r="AN287" s="11">
        <v>11660.596750964321</v>
      </c>
      <c r="AO287" s="11">
        <v>11657.476642993164</v>
      </c>
      <c r="AP287" s="11">
        <v>11662.493644930259</v>
      </c>
      <c r="AQ287" s="11">
        <v>11673.57606664631</v>
      </c>
      <c r="AR287" s="11">
        <v>11676.81766092627</v>
      </c>
      <c r="AS287" s="11">
        <v>11678.037391288526</v>
      </c>
      <c r="AT287" s="11">
        <v>11691.969335881</v>
      </c>
      <c r="AU287" s="11">
        <v>11700.868794168071</v>
      </c>
      <c r="AV287" s="11">
        <v>11699.369925448384</v>
      </c>
      <c r="AW287" s="11">
        <v>11707.309211129113</v>
      </c>
      <c r="AX287" s="11">
        <v>11718.019809025227</v>
      </c>
      <c r="AY287" s="11">
        <v>11718.17477943779</v>
      </c>
      <c r="AZ287" s="11">
        <v>11709.036342545125</v>
      </c>
      <c r="BA287" s="11">
        <v>11691.893323307742</v>
      </c>
      <c r="BB287" s="11">
        <v>11654.996457381956</v>
      </c>
      <c r="BC287" s="11">
        <v>11589.041872056754</v>
      </c>
      <c r="BD287" s="11">
        <v>11527.097374101229</v>
      </c>
      <c r="BE287" s="11">
        <v>11512.974726344273</v>
      </c>
      <c r="BF287" s="11">
        <v>11497.195061224242</v>
      </c>
      <c r="BG287" s="11">
        <v>11471.207657517536</v>
      </c>
      <c r="BH287" s="11">
        <v>11467.442925252517</v>
      </c>
      <c r="BI287" s="11">
        <v>11457.443796830761</v>
      </c>
      <c r="BJ287" s="11">
        <v>11438.659260008581</v>
      </c>
      <c r="BK287" s="11">
        <v>11377.048395124755</v>
      </c>
      <c r="BL287" s="11">
        <v>11176.803277066025</v>
      </c>
      <c r="BM287" s="11">
        <v>11085.661869929176</v>
      </c>
      <c r="BN287" s="11">
        <v>11081.308888223013</v>
      </c>
      <c r="BO287" s="11">
        <v>10989.628870119177</v>
      </c>
      <c r="BP287" s="11">
        <v>10996.777630992621</v>
      </c>
      <c r="BQ287" s="11">
        <v>10919.177198267327</v>
      </c>
      <c r="BR287" s="11">
        <v>10852.591739335889</v>
      </c>
      <c r="BS287" s="11">
        <v>10833.398524690738</v>
      </c>
      <c r="BT287" s="11">
        <v>10788.969144674105</v>
      </c>
      <c r="BU287" s="11">
        <v>10745.19637465618</v>
      </c>
      <c r="BV287" s="11">
        <v>10768.862142031294</v>
      </c>
      <c r="BW287" s="11">
        <v>10621.660407174784</v>
      </c>
      <c r="BX287" s="11">
        <v>10514.721927812287</v>
      </c>
      <c r="BY287" s="11">
        <v>10376.211588076127</v>
      </c>
      <c r="BZ287" s="11">
        <v>10346.208495964847</v>
      </c>
      <c r="CA287" s="11">
        <v>10303.749886994252</v>
      </c>
      <c r="CB287" s="11">
        <v>10241.214901573818</v>
      </c>
      <c r="CC287" s="11">
        <v>10121.421793041382</v>
      </c>
      <c r="CD287" s="11">
        <v>10028.99202982052</v>
      </c>
      <c r="CE287" s="11">
        <v>9939.3522501618845</v>
      </c>
      <c r="CF287" s="11">
        <v>9860.6681398278288</v>
      </c>
      <c r="CG287" s="11">
        <v>9674.6031571238273</v>
      </c>
      <c r="CH287" s="11">
        <v>9605.1382795749669</v>
      </c>
      <c r="CI287" s="11">
        <v>9421.8247065384221</v>
      </c>
      <c r="CJ287" s="11">
        <v>9355.9053740370546</v>
      </c>
      <c r="CK287" s="11">
        <v>9270.5187218014198</v>
      </c>
      <c r="CL287" s="11">
        <v>9245.6639431226104</v>
      </c>
      <c r="CM287" s="11">
        <v>9200.0476682194494</v>
      </c>
      <c r="CN287" s="11">
        <v>9144.8388201436919</v>
      </c>
      <c r="CO287" s="11">
        <v>9067.1715504907443</v>
      </c>
      <c r="CP287" s="11">
        <v>9018.6998981731758</v>
      </c>
      <c r="CQ287" s="11">
        <v>8832.3066920813071</v>
      </c>
      <c r="CR287" s="11">
        <v>8669.3876853344391</v>
      </c>
      <c r="CS287" s="11">
        <v>8604.8388160313989</v>
      </c>
      <c r="CT287" s="11">
        <v>8579.9023421602396</v>
      </c>
      <c r="CU287" s="11">
        <v>8540.6578361131087</v>
      </c>
      <c r="CV287" s="11">
        <v>8447.7121618876772</v>
      </c>
      <c r="CW287" s="11">
        <v>8329.3472254833596</v>
      </c>
      <c r="CX287" s="11">
        <v>8275.8396315082264</v>
      </c>
      <c r="CY287" s="11">
        <v>8223.1829949745861</v>
      </c>
      <c r="CZ287" s="11">
        <v>8174.28363719341</v>
      </c>
      <c r="DA287" s="11">
        <v>8122.6919169543917</v>
      </c>
      <c r="DB287" s="11">
        <v>8064.9238500838674</v>
      </c>
      <c r="DC287" s="11">
        <v>7968.6254933774235</v>
      </c>
      <c r="DD287" s="11">
        <v>7955.8427775305681</v>
      </c>
      <c r="DE287" s="11">
        <v>7924.0557545681631</v>
      </c>
      <c r="DF287" s="11">
        <v>7908.5925256282098</v>
      </c>
      <c r="DG287" s="11">
        <v>7853.1986007674532</v>
      </c>
      <c r="DH287" s="11">
        <v>7805.2944730213312</v>
      </c>
      <c r="DI287" s="11">
        <v>7748.9910427367768</v>
      </c>
      <c r="DJ287" s="11">
        <v>7682.1883704951088</v>
      </c>
      <c r="DK287" s="11">
        <v>7428.3698266349875</v>
      </c>
      <c r="DL287" s="11">
        <v>7431.3834132145848</v>
      </c>
      <c r="DM287" s="11">
        <v>7396.5853368489297</v>
      </c>
      <c r="DN287" s="11">
        <v>7339.2914601067478</v>
      </c>
      <c r="DO287" s="11">
        <v>7328.7249337671938</v>
      </c>
      <c r="DP287" s="11">
        <v>7271.8041831201554</v>
      </c>
      <c r="DQ287" s="11">
        <v>7279.188516792191</v>
      </c>
      <c r="DR287" s="11">
        <v>7273.2939301095403</v>
      </c>
      <c r="DS287" s="11">
        <v>7264.3535160199326</v>
      </c>
      <c r="DT287" s="11">
        <v>7248.1432133005492</v>
      </c>
      <c r="DU287" s="11">
        <v>7236.988224354378</v>
      </c>
      <c r="DV287" s="11">
        <v>7224.6392647974781</v>
      </c>
      <c r="DW287" s="11">
        <v>7216.2091450785447</v>
      </c>
      <c r="DX287" s="11">
        <v>7075.3622239788956</v>
      </c>
      <c r="DY287" s="11">
        <v>7077.2248067140717</v>
      </c>
      <c r="DZ287" s="11">
        <v>7042.0317300508968</v>
      </c>
      <c r="EA287" s="11">
        <v>6931.443727840654</v>
      </c>
      <c r="EB287" s="11">
        <v>6923.9653557111551</v>
      </c>
      <c r="EC287" s="11">
        <v>6758.6364946974572</v>
      </c>
      <c r="ED287" s="11">
        <v>6705.5246699260579</v>
      </c>
      <c r="EE287" s="11">
        <v>6474.2577541031951</v>
      </c>
      <c r="EF287" s="11">
        <v>6290.3476227456767</v>
      </c>
      <c r="EG287" s="11">
        <v>6134.5162299125777</v>
      </c>
      <c r="EH287" s="11">
        <v>6016.0004184148902</v>
      </c>
      <c r="EI287" s="11">
        <v>5954.964661681046</v>
      </c>
      <c r="EJ287" s="11">
        <v>5903.3224186155303</v>
      </c>
      <c r="EK287" s="11">
        <v>5821.5776680330691</v>
      </c>
      <c r="EL287" s="11">
        <v>5809.618305142345</v>
      </c>
      <c r="EM287" s="11">
        <v>5722.7942621652628</v>
      </c>
      <c r="EN287" s="11">
        <v>5635.7774556173727</v>
      </c>
      <c r="EO287" s="11">
        <v>5597.5461180154516</v>
      </c>
      <c r="EP287" s="11">
        <v>5476.7862373675189</v>
      </c>
      <c r="EQ287" s="11">
        <v>5426.981557308226</v>
      </c>
      <c r="ER287" s="11">
        <v>5316.7135744813904</v>
      </c>
      <c r="ES287" s="11">
        <v>5277.6105037128964</v>
      </c>
      <c r="ET287" s="11">
        <v>5218.0137117906024</v>
      </c>
      <c r="EU287" s="11">
        <v>5172.065890905119</v>
      </c>
      <c r="EV287" s="11">
        <v>5119.0379440623401</v>
      </c>
      <c r="EW287" s="11">
        <v>4915.0630108469495</v>
      </c>
      <c r="EX287" s="11">
        <v>4880.2544424670868</v>
      </c>
      <c r="EY287" s="11">
        <v>4747.7047746447879</v>
      </c>
      <c r="EZ287" s="11">
        <v>4636.1301600576026</v>
      </c>
      <c r="FA287" s="11">
        <v>4590.479554854187</v>
      </c>
      <c r="FB287" s="11">
        <v>4562.6660210593227</v>
      </c>
      <c r="FC287" s="11">
        <v>4518.1947930634624</v>
      </c>
      <c r="FD287" s="11">
        <v>4413.2066851170657</v>
      </c>
      <c r="FE287" s="11">
        <v>4272.3545781182947</v>
      </c>
      <c r="FF287" s="11">
        <v>4269.2563632991887</v>
      </c>
      <c r="FG287" s="11">
        <v>4233.1658335143456</v>
      </c>
      <c r="FH287" s="11">
        <v>4164.3768791154562</v>
      </c>
      <c r="FI287" s="11">
        <v>4135.9721162223641</v>
      </c>
      <c r="FJ287" s="11">
        <v>4132.1434924352197</v>
      </c>
      <c r="FK287" s="11">
        <v>4128.2622546847069</v>
      </c>
      <c r="FL287" s="11">
        <v>4127.361977976152</v>
      </c>
      <c r="FM287" s="11">
        <v>4115.8775896212674</v>
      </c>
      <c r="FN287" s="11">
        <v>4128.7315791407009</v>
      </c>
      <c r="FO287" s="11">
        <v>4127.0940092156879</v>
      </c>
      <c r="FP287" s="11">
        <v>4124.2784551454979</v>
      </c>
      <c r="FQ287" s="11">
        <v>4128.0781326205633</v>
      </c>
      <c r="FR287" s="11">
        <v>4106.2948438132098</v>
      </c>
      <c r="FS287" s="11">
        <v>4074.7535706361377</v>
      </c>
      <c r="FT287" s="11">
        <v>4015.0605362190981</v>
      </c>
      <c r="FU287" s="11">
        <v>3914.9406223906453</v>
      </c>
      <c r="FV287" s="11">
        <v>3883.3988888442618</v>
      </c>
      <c r="FW287" s="11">
        <v>3855.426851931712</v>
      </c>
      <c r="FX287" s="11">
        <v>3825.9805294052389</v>
      </c>
      <c r="FY287" s="11">
        <v>3803.0503664666298</v>
      </c>
      <c r="FZ287" s="11">
        <v>3774.4627563849781</v>
      </c>
      <c r="GA287" s="11">
        <v>3756.0145882632046</v>
      </c>
      <c r="GB287" s="11">
        <v>3731.9099815878271</v>
      </c>
      <c r="GC287" s="11">
        <v>3710.9398951614312</v>
      </c>
      <c r="GD287" s="11">
        <v>3700.2539237187011</v>
      </c>
      <c r="GE287" s="11">
        <v>3690.8513855708129</v>
      </c>
      <c r="GF287" s="11">
        <v>3685.7348919068745</v>
      </c>
      <c r="GG287" s="11">
        <v>3675.7294178732463</v>
      </c>
      <c r="GH287" s="11">
        <v>3670.9096602286031</v>
      </c>
      <c r="GI287" s="11">
        <v>3653.7594193502464</v>
      </c>
      <c r="GJ287" s="11">
        <v>3631.1465461879534</v>
      </c>
      <c r="GK287" s="11">
        <v>3604.5426099939841</v>
      </c>
      <c r="GL287" s="11">
        <v>3603.213311783375</v>
      </c>
      <c r="GM287" s="11">
        <v>3571.1700181762367</v>
      </c>
      <c r="GN287" s="11">
        <v>3548.9883606983972</v>
      </c>
      <c r="GO287" s="11">
        <v>3515.6595611368311</v>
      </c>
      <c r="GP287" s="11">
        <v>3431.037840343623</v>
      </c>
      <c r="GQ287" s="11">
        <v>3294.0898414257053</v>
      </c>
      <c r="GR287" s="11">
        <v>3142.0970128258309</v>
      </c>
      <c r="GS287" s="11">
        <v>3083.8130143445314</v>
      </c>
      <c r="GT287" s="11">
        <v>3067.6630321905559</v>
      </c>
      <c r="GU287" s="11">
        <v>3047.0400776521474</v>
      </c>
      <c r="GV287" s="11">
        <v>3029.8497316583416</v>
      </c>
      <c r="GW287" s="11">
        <v>3015.2737952963507</v>
      </c>
      <c r="GX287" s="11">
        <v>3005.2517634812093</v>
      </c>
      <c r="GY287" s="11">
        <v>2935.0365329505357</v>
      </c>
      <c r="GZ287" s="11">
        <v>2996.6708024559234</v>
      </c>
      <c r="HA287" s="11">
        <v>2998.9907653633145</v>
      </c>
      <c r="HB287" s="11">
        <v>2994.9482681345926</v>
      </c>
      <c r="HC287" s="11">
        <v>2992.1257204226113</v>
      </c>
      <c r="HD287" s="11">
        <v>2991.055934523486</v>
      </c>
      <c r="HE287" s="11">
        <v>2970.9601373774008</v>
      </c>
      <c r="HF287" s="11">
        <v>2858.6236943347826</v>
      </c>
      <c r="HG287" s="11">
        <v>2781.146512222364</v>
      </c>
      <c r="HH287" s="11">
        <v>2702.9402941860485</v>
      </c>
      <c r="HI287" s="11">
        <v>2666.8943774319446</v>
      </c>
      <c r="HJ287" s="11">
        <v>2640.8313576496844</v>
      </c>
      <c r="HK287" s="11">
        <v>2602.8915666293633</v>
      </c>
      <c r="HL287" s="11">
        <v>2575.1167397064742</v>
      </c>
      <c r="HM287" s="11">
        <v>2521.1738774984333</v>
      </c>
      <c r="HN287" s="11">
        <v>2462.3938475964896</v>
      </c>
      <c r="HO287" s="11">
        <v>2423.841315616517</v>
      </c>
      <c r="HP287" s="11">
        <v>2440.1816648603999</v>
      </c>
      <c r="HQ287" s="11">
        <v>2430.1164693487945</v>
      </c>
      <c r="HR287" s="11">
        <v>2341.5585885190048</v>
      </c>
      <c r="HS287" s="11">
        <v>2354.5374999172886</v>
      </c>
      <c r="HT287" s="11">
        <v>2362.0700395540293</v>
      </c>
      <c r="HU287" s="11">
        <v>2322.8439192564592</v>
      </c>
      <c r="HV287" s="11">
        <v>2313.6670632449791</v>
      </c>
      <c r="HW287" s="11">
        <v>2291.1945790194113</v>
      </c>
      <c r="HX287" s="11">
        <v>2262.0900013108317</v>
      </c>
      <c r="HY287" s="11">
        <v>2216.0165028980255</v>
      </c>
      <c r="HZ287" s="11">
        <v>2055.5806747927745</v>
      </c>
      <c r="IA287" s="11">
        <v>1903.9431320072881</v>
      </c>
      <c r="IB287" s="11">
        <v>1850.3769620341852</v>
      </c>
      <c r="IC287" s="11">
        <v>1794.3059855896201</v>
      </c>
      <c r="ID287" s="11">
        <v>1743.8620755007851</v>
      </c>
      <c r="IE287" s="11">
        <v>1685.8224491393789</v>
      </c>
      <c r="IF287" s="11">
        <v>1555.4116157829578</v>
      </c>
      <c r="IG287" s="11">
        <v>1522.8665313955619</v>
      </c>
      <c r="IH287" s="11">
        <v>1478.4330906008749</v>
      </c>
      <c r="II287" s="11">
        <v>1440.3223739973287</v>
      </c>
      <c r="IJ287" s="11">
        <v>1389.1288380798194</v>
      </c>
      <c r="IK287" s="11">
        <v>1352.1121385998672</v>
      </c>
      <c r="IL287" s="11">
        <v>1311.8492329537701</v>
      </c>
      <c r="IM287" s="11">
        <v>1251.4162132968156</v>
      </c>
      <c r="IN287" s="11">
        <v>1120.5908982334436</v>
      </c>
      <c r="IO287" s="11">
        <v>1093.2386781685027</v>
      </c>
      <c r="IP287" s="11">
        <v>1092.1675713144912</v>
      </c>
      <c r="IQ287" s="11">
        <v>1036.81122327602</v>
      </c>
      <c r="IR287" s="11">
        <v>968.26370610961749</v>
      </c>
      <c r="IS287" s="11">
        <v>928.4799985237338</v>
      </c>
      <c r="IT287" s="11">
        <v>905.60731775552222</v>
      </c>
      <c r="IU287" s="11">
        <v>888.29991569370259</v>
      </c>
      <c r="IV287" s="11">
        <v>882.36218301401072</v>
      </c>
      <c r="IW287" s="11">
        <v>871.90328312343036</v>
      </c>
      <c r="IX287" s="11">
        <v>851.34494009339357</v>
      </c>
      <c r="IY287" s="11">
        <v>812.05942068478578</v>
      </c>
      <c r="IZ287" s="11">
        <v>764.47630711571287</v>
      </c>
      <c r="JA287" s="11">
        <v>677.61064987762097</v>
      </c>
      <c r="JB287" s="11">
        <v>580.50120905241909</v>
      </c>
      <c r="JC287" s="11">
        <v>521.61153896339499</v>
      </c>
      <c r="JD287" s="11">
        <v>522.02577508294189</v>
      </c>
      <c r="JE287" s="11">
        <v>519.63853799510207</v>
      </c>
      <c r="JF287" s="11">
        <v>520.20203856577655</v>
      </c>
      <c r="JG287" s="11">
        <v>477.79105627280171</v>
      </c>
      <c r="JH287" s="11">
        <v>466.33771546651292</v>
      </c>
      <c r="JI287" s="11">
        <v>447.88437730281242</v>
      </c>
      <c r="JJ287" s="11">
        <v>444.13987943284462</v>
      </c>
      <c r="JK287" s="11">
        <v>363.62399872067158</v>
      </c>
      <c r="JL287" s="11">
        <v>359.03486134927471</v>
      </c>
      <c r="JM287" s="11">
        <v>336.88548832856378</v>
      </c>
      <c r="JN287" s="11">
        <v>113.13170887181063</v>
      </c>
      <c r="JO287" s="11">
        <v>4.7549519877065904E-11</v>
      </c>
      <c r="JP287" s="11">
        <v>37.650261233024182</v>
      </c>
      <c r="JQ287" s="11">
        <v>78.10925046599381</v>
      </c>
      <c r="JR287" s="11">
        <v>110.66984290649597</v>
      </c>
      <c r="JS287" s="11">
        <v>115.49711600001901</v>
      </c>
      <c r="JT287" s="11">
        <v>252.03775469281709</v>
      </c>
      <c r="JU287" s="11">
        <v>324.40825514006343</v>
      </c>
      <c r="JV287" s="11">
        <v>302.02677679787894</v>
      </c>
      <c r="JW287" s="11">
        <v>273.64513757734176</v>
      </c>
      <c r="JX287" s="11">
        <v>311.16252439021662</v>
      </c>
      <c r="JY287" s="11">
        <v>324.3721474869381</v>
      </c>
      <c r="JZ287" s="11">
        <v>331.34348920429352</v>
      </c>
      <c r="KA287" s="11">
        <v>342.98660952286872</v>
      </c>
      <c r="KB287" s="11">
        <v>353.70805481895661</v>
      </c>
      <c r="KC287" s="11">
        <v>359.16877320135922</v>
      </c>
      <c r="KD287" s="11">
        <v>356.96160709484695</v>
      </c>
      <c r="KE287" s="11">
        <v>346.42039429463398</v>
      </c>
      <c r="KF287" s="11">
        <v>341.24253981748149</v>
      </c>
      <c r="KG287" s="11">
        <v>325.60864240035681</v>
      </c>
      <c r="KH287" s="11">
        <v>323.84852455807305</v>
      </c>
      <c r="KI287" s="11">
        <v>305.005669853521</v>
      </c>
      <c r="KJ287" s="11">
        <v>308.51009622582319</v>
      </c>
      <c r="KK287" s="11">
        <v>305.56638506658095</v>
      </c>
      <c r="KL287" s="23"/>
      <c r="KM287" s="11">
        <f>SMALL(Tabela2[[#This Row],[1]:[285]],1)</f>
        <v>4.7549519877065904E-11</v>
      </c>
      <c r="KN287" s="11">
        <f>MATCH(Tabela2[[#This Row],[1° menor]],Tabela2[[#This Row],[1]:[285]],0)</f>
        <v>262</v>
      </c>
      <c r="KO28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0.75000004531765341</v>
      </c>
      <c r="KP287" s="11">
        <f>VLOOKUP(Tabela2[[#This Row],[Shape]],shape!A:D,4,0)+VLOOKUP(Tabela2[[#This Row],[Shape]]+1,shape!A:E,5,0)*Tabela2[[#This Row],[% avanc]]</f>
        <v>8234.4412330341893</v>
      </c>
      <c r="KQ287" s="15">
        <f>Tabela2[[#This Row],[8686,881807]]/Tabela2[[#Headers],[8686,881807]]</f>
        <v>0.94791680328823769</v>
      </c>
      <c r="KR287" s="11">
        <f>Tabela2[[#This Row],[8686,881807]]-KP286</f>
        <v>0</v>
      </c>
      <c r="KS287" s="11">
        <f>(Tabela2[[#This Row],[hora bus]]-H286)*86400</f>
        <v>45.000000461004674</v>
      </c>
      <c r="KT287" s="11">
        <f>Tabela2[[#This Row],[desloc]]/Tabela2[[#This Row],[seconds]]</f>
        <v>0</v>
      </c>
      <c r="KU287" s="11">
        <f>Tabela2[[#This Row],[spd m/s]]*3.6</f>
        <v>0</v>
      </c>
      <c r="KV287" s="23"/>
      <c r="KW287" s="22">
        <f t="shared" si="72"/>
        <v>0</v>
      </c>
      <c r="KX287" s="23">
        <f t="shared" si="73"/>
        <v>0.5</v>
      </c>
      <c r="KY287" s="23">
        <f t="shared" si="74"/>
        <v>0</v>
      </c>
      <c r="KZ287" s="23">
        <f t="shared" si="75"/>
        <v>0</v>
      </c>
      <c r="LA287" s="23">
        <f t="shared" si="76"/>
        <v>0</v>
      </c>
      <c r="LB287" s="23">
        <f t="shared" si="77"/>
        <v>1</v>
      </c>
      <c r="LC287" s="23">
        <f t="shared" si="78"/>
        <v>1</v>
      </c>
      <c r="LD287" s="23">
        <f t="shared" si="79"/>
        <v>0</v>
      </c>
      <c r="LE287" s="23">
        <f t="shared" si="80"/>
        <v>8234.4412330341893</v>
      </c>
      <c r="LF287" s="22">
        <f t="shared" si="89"/>
        <v>0</v>
      </c>
      <c r="LG287" s="23">
        <f t="shared" si="81"/>
        <v>0</v>
      </c>
      <c r="LH287" s="23">
        <f t="shared" si="82"/>
        <v>0</v>
      </c>
      <c r="LI287" s="23">
        <f t="shared" si="83"/>
        <v>8234.4412330341893</v>
      </c>
      <c r="LJ287" s="23">
        <f t="shared" si="84"/>
        <v>8544.8116110658502</v>
      </c>
      <c r="LK287" s="23">
        <f t="shared" si="85"/>
        <v>0</v>
      </c>
      <c r="LL287" s="23">
        <f t="shared" si="86"/>
        <v>3</v>
      </c>
      <c r="LM287" s="23">
        <f t="shared" si="87"/>
        <v>0</v>
      </c>
      <c r="LN287" s="23">
        <f t="shared" si="88"/>
        <v>0</v>
      </c>
    </row>
    <row r="288" spans="1:326" x14ac:dyDescent="0.25">
      <c r="A288" s="22">
        <v>111</v>
      </c>
      <c r="B288" s="22">
        <v>2</v>
      </c>
      <c r="C288" s="23" t="s">
        <v>1416</v>
      </c>
      <c r="D288" s="22">
        <v>332</v>
      </c>
      <c r="E288" s="24">
        <v>0.9145833333333333</v>
      </c>
      <c r="F288" s="23" t="s">
        <v>812</v>
      </c>
      <c r="G288" s="23" t="b">
        <v>1</v>
      </c>
      <c r="H288" s="25">
        <v>43538.914756944447</v>
      </c>
      <c r="I288" s="26" t="s">
        <v>176</v>
      </c>
      <c r="J288" s="23" t="s">
        <v>177</v>
      </c>
      <c r="K288" s="11">
        <f>IF(AND(Tabela2[[#This Row],[hora bus]]=H287,Tabela2[[#This Row],[lat bus]]=I287,Tabela2[[#This Row],[lon bus]]=J287),1,0)</f>
        <v>0</v>
      </c>
      <c r="L288" s="23"/>
      <c r="M288" s="11">
        <v>228</v>
      </c>
      <c r="N288" s="11">
        <v>12259.608622653828</v>
      </c>
      <c r="O288" s="11">
        <v>12251.523820607497</v>
      </c>
      <c r="P288" s="11">
        <v>12240.620945858447</v>
      </c>
      <c r="Q288" s="11">
        <v>12181.196535368706</v>
      </c>
      <c r="R288" s="11">
        <v>12099.938144465905</v>
      </c>
      <c r="S288" s="11">
        <v>12085.672839430685</v>
      </c>
      <c r="T288" s="11">
        <v>12066.703874396999</v>
      </c>
      <c r="U288" s="11">
        <v>12054.524484919244</v>
      </c>
      <c r="V288" s="11">
        <v>12036.848871231698</v>
      </c>
      <c r="W288" s="11">
        <v>12022.948064956316</v>
      </c>
      <c r="X288" s="11">
        <v>12010.266516331167</v>
      </c>
      <c r="Y288" s="11">
        <v>11983.446684478113</v>
      </c>
      <c r="Z288" s="11">
        <v>11964.701375082697</v>
      </c>
      <c r="AA288" s="11">
        <v>11939.671958099332</v>
      </c>
      <c r="AB288" s="11">
        <v>11927.869462588602</v>
      </c>
      <c r="AC288" s="11">
        <v>11911.064324287854</v>
      </c>
      <c r="AD288" s="11">
        <v>11886.893310820542</v>
      </c>
      <c r="AE288" s="11">
        <v>11878.239346113607</v>
      </c>
      <c r="AF288" s="11">
        <v>11817.581146542472</v>
      </c>
      <c r="AG288" s="11">
        <v>11797.458852178732</v>
      </c>
      <c r="AH288" s="11">
        <v>11775.323405536259</v>
      </c>
      <c r="AI288" s="11">
        <v>11755.854727899974</v>
      </c>
      <c r="AJ288" s="11">
        <v>11738.010738710125</v>
      </c>
      <c r="AK288" s="11">
        <v>11725.484774615674</v>
      </c>
      <c r="AL288" s="11">
        <v>11702.272853351868</v>
      </c>
      <c r="AM288" s="11">
        <v>11694.292666280448</v>
      </c>
      <c r="AN288" s="11">
        <v>11684.899268084218</v>
      </c>
      <c r="AO288" s="11">
        <v>11681.860671046396</v>
      </c>
      <c r="AP288" s="11">
        <v>11686.969709427794</v>
      </c>
      <c r="AQ288" s="11">
        <v>11698.119423398964</v>
      </c>
      <c r="AR288" s="11">
        <v>11701.406442860505</v>
      </c>
      <c r="AS288" s="11">
        <v>11702.700235766311</v>
      </c>
      <c r="AT288" s="11">
        <v>11716.711999827672</v>
      </c>
      <c r="AU288" s="11">
        <v>11725.656694970807</v>
      </c>
      <c r="AV288" s="11">
        <v>11724.226702761833</v>
      </c>
      <c r="AW288" s="11">
        <v>11732.292059855996</v>
      </c>
      <c r="AX288" s="11">
        <v>11743.139293141377</v>
      </c>
      <c r="AY288" s="11">
        <v>11743.415502656067</v>
      </c>
      <c r="AZ288" s="11">
        <v>11734.39333299098</v>
      </c>
      <c r="BA288" s="11">
        <v>11717.373037322715</v>
      </c>
      <c r="BB288" s="11">
        <v>11680.626045355024</v>
      </c>
      <c r="BC288" s="11">
        <v>11614.803235062442</v>
      </c>
      <c r="BD288" s="11">
        <v>11552.979231647159</v>
      </c>
      <c r="BE288" s="11">
        <v>11538.971761834886</v>
      </c>
      <c r="BF288" s="11">
        <v>11523.288250180321</v>
      </c>
      <c r="BG288" s="11">
        <v>11497.45072582079</v>
      </c>
      <c r="BH288" s="11">
        <v>11493.833065826366</v>
      </c>
      <c r="BI288" s="11">
        <v>11483.933366386627</v>
      </c>
      <c r="BJ288" s="11">
        <v>11465.257970216566</v>
      </c>
      <c r="BK288" s="11">
        <v>11403.854335657654</v>
      </c>
      <c r="BL288" s="11">
        <v>11204.232464797504</v>
      </c>
      <c r="BM288" s="11">
        <v>11113.905463368657</v>
      </c>
      <c r="BN288" s="11">
        <v>11109.98912439398</v>
      </c>
      <c r="BO288" s="11">
        <v>11018.650294345221</v>
      </c>
      <c r="BP288" s="11">
        <v>11026.08446640522</v>
      </c>
      <c r="BQ288" s="11">
        <v>10948.710284935732</v>
      </c>
      <c r="BR288" s="11">
        <v>10882.483468502835</v>
      </c>
      <c r="BS288" s="11">
        <v>10863.528214636704</v>
      </c>
      <c r="BT288" s="11">
        <v>10819.218358249007</v>
      </c>
      <c r="BU288" s="11">
        <v>10775.76470931756</v>
      </c>
      <c r="BV288" s="11">
        <v>10799.941039474948</v>
      </c>
      <c r="BW288" s="11">
        <v>10652.830842484267</v>
      </c>
      <c r="BX288" s="11">
        <v>10545.629805734661</v>
      </c>
      <c r="BY288" s="11">
        <v>10406.880945678919</v>
      </c>
      <c r="BZ288" s="11">
        <v>10376.699730366852</v>
      </c>
      <c r="CA288" s="11">
        <v>10334.207604756693</v>
      </c>
      <c r="CB288" s="11">
        <v>10271.700104546802</v>
      </c>
      <c r="CC288" s="11">
        <v>10151.978617157005</v>
      </c>
      <c r="CD288" s="11">
        <v>10059.651429100008</v>
      </c>
      <c r="CE288" s="11">
        <v>9970.1395988317181</v>
      </c>
      <c r="CF288" s="11">
        <v>9891.6068106834155</v>
      </c>
      <c r="CG288" s="11">
        <v>9705.7858169227075</v>
      </c>
      <c r="CH288" s="11">
        <v>9636.5567809053919</v>
      </c>
      <c r="CI288" s="11">
        <v>9453.485800645567</v>
      </c>
      <c r="CJ288" s="11">
        <v>9387.8164361047548</v>
      </c>
      <c r="CK288" s="11">
        <v>9302.5751851916084</v>
      </c>
      <c r="CL288" s="11">
        <v>9277.8202949257684</v>
      </c>
      <c r="CM288" s="11">
        <v>9232.2805923710421</v>
      </c>
      <c r="CN288" s="11">
        <v>9177.1763335562373</v>
      </c>
      <c r="CO288" s="11">
        <v>9099.6349832324631</v>
      </c>
      <c r="CP288" s="11">
        <v>9051.2906835575541</v>
      </c>
      <c r="CQ288" s="11">
        <v>8865.1631387740999</v>
      </c>
      <c r="CR288" s="11">
        <v>8702.6473115566787</v>
      </c>
      <c r="CS288" s="11">
        <v>8638.3638091790599</v>
      </c>
      <c r="CT288" s="11">
        <v>8613.5272557498756</v>
      </c>
      <c r="CU288" s="11">
        <v>8574.3507495911781</v>
      </c>
      <c r="CV288" s="11">
        <v>8481.5558622341268</v>
      </c>
      <c r="CW288" s="11">
        <v>8363.4441519851789</v>
      </c>
      <c r="CX288" s="11">
        <v>8310.1486194163681</v>
      </c>
      <c r="CY288" s="11">
        <v>8257.6215121859495</v>
      </c>
      <c r="CZ288" s="11">
        <v>8208.8167209361509</v>
      </c>
      <c r="DA288" s="11">
        <v>8157.2882054146867</v>
      </c>
      <c r="DB288" s="11">
        <v>8099.545324358216</v>
      </c>
      <c r="DC288" s="11">
        <v>8003.2310703911935</v>
      </c>
      <c r="DD288" s="11">
        <v>7990.4347588707542</v>
      </c>
      <c r="DE288" s="11">
        <v>7958.6443488170389</v>
      </c>
      <c r="DF288" s="11">
        <v>7943.1686484520606</v>
      </c>
      <c r="DG288" s="11">
        <v>7887.7251602683964</v>
      </c>
      <c r="DH288" s="11">
        <v>7839.6951088208534</v>
      </c>
      <c r="DI288" s="11">
        <v>7783.2194980107797</v>
      </c>
      <c r="DJ288" s="11">
        <v>7716.5815592758427</v>
      </c>
      <c r="DK288" s="11">
        <v>7464.0282931782203</v>
      </c>
      <c r="DL288" s="11">
        <v>7468.4018856293942</v>
      </c>
      <c r="DM288" s="11">
        <v>7434.1659813238393</v>
      </c>
      <c r="DN288" s="11">
        <v>7377.307607242521</v>
      </c>
      <c r="DO288" s="11">
        <v>7367.0509724026379</v>
      </c>
      <c r="DP288" s="11">
        <v>7310.4380712370494</v>
      </c>
      <c r="DQ288" s="11">
        <v>7318.0747653670542</v>
      </c>
      <c r="DR288" s="11">
        <v>7312.2425063407854</v>
      </c>
      <c r="DS288" s="11">
        <v>7303.3576604311165</v>
      </c>
      <c r="DT288" s="11">
        <v>7287.1714608954635</v>
      </c>
      <c r="DU288" s="11">
        <v>7275.9919043831833</v>
      </c>
      <c r="DV288" s="11">
        <v>7263.5903266121504</v>
      </c>
      <c r="DW288" s="11">
        <v>7255.077938002205</v>
      </c>
      <c r="DX288" s="11">
        <v>7113.8003283333492</v>
      </c>
      <c r="DY288" s="11">
        <v>7115.2181929852059</v>
      </c>
      <c r="DZ288" s="11">
        <v>7079.8644337704272</v>
      </c>
      <c r="EA288" s="11">
        <v>6969.5006220914574</v>
      </c>
      <c r="EB288" s="11">
        <v>6962.4073949003387</v>
      </c>
      <c r="EC288" s="11">
        <v>6797.4919150263941</v>
      </c>
      <c r="ED288" s="11">
        <v>6744.8827464696278</v>
      </c>
      <c r="EE288" s="11">
        <v>6513.869679919605</v>
      </c>
      <c r="EF288" s="11">
        <v>6330.1512735021925</v>
      </c>
      <c r="EG288" s="11">
        <v>6174.4902001393011</v>
      </c>
      <c r="EH288" s="11">
        <v>6056.1454307096074</v>
      </c>
      <c r="EI288" s="11">
        <v>5995.2717661035167</v>
      </c>
      <c r="EJ288" s="11">
        <v>5943.8011525261436</v>
      </c>
      <c r="EK288" s="11">
        <v>5862.1056311316988</v>
      </c>
      <c r="EL288" s="11">
        <v>5850.0944943339337</v>
      </c>
      <c r="EM288" s="11">
        <v>5763.2648199985024</v>
      </c>
      <c r="EN288" s="11">
        <v>5676.3705841232668</v>
      </c>
      <c r="EO288" s="11">
        <v>5638.3620326770315</v>
      </c>
      <c r="EP288" s="11">
        <v>5518.0301187639743</v>
      </c>
      <c r="EQ288" s="11">
        <v>5468.7496838873176</v>
      </c>
      <c r="ER288" s="11">
        <v>5359.0174309627218</v>
      </c>
      <c r="ES288" s="11">
        <v>5320.4153090734044</v>
      </c>
      <c r="ET288" s="11">
        <v>5261.161278314019</v>
      </c>
      <c r="EU288" s="11">
        <v>5215.5632613393236</v>
      </c>
      <c r="EV288" s="11">
        <v>5162.8846868865749</v>
      </c>
      <c r="EW288" s="11">
        <v>4959.7405102977937</v>
      </c>
      <c r="EX288" s="11">
        <v>4925.7977338345545</v>
      </c>
      <c r="EY288" s="11">
        <v>4793.9302503990702</v>
      </c>
      <c r="EZ288" s="11">
        <v>4683.2661439392941</v>
      </c>
      <c r="FA288" s="11">
        <v>4638.251422199327</v>
      </c>
      <c r="FB288" s="11">
        <v>4610.7171233666195</v>
      </c>
      <c r="FC288" s="11">
        <v>4566.4608548564511</v>
      </c>
      <c r="FD288" s="11">
        <v>4461.872643393508</v>
      </c>
      <c r="FE288" s="11">
        <v>4321.674837419594</v>
      </c>
      <c r="FF288" s="11">
        <v>4319.0109625692312</v>
      </c>
      <c r="FG288" s="11">
        <v>4283.0810102989763</v>
      </c>
      <c r="FH288" s="11">
        <v>4214.5630263489966</v>
      </c>
      <c r="FI288" s="11">
        <v>4186.4532765098775</v>
      </c>
      <c r="FJ288" s="11">
        <v>4182.8158395836181</v>
      </c>
      <c r="FK288" s="11">
        <v>4179.0589048093916</v>
      </c>
      <c r="FL288" s="11">
        <v>4178.269933475678</v>
      </c>
      <c r="FM288" s="11">
        <v>4166.9805276562611</v>
      </c>
      <c r="FN288" s="11">
        <v>4180.0670031281097</v>
      </c>
      <c r="FO288" s="11">
        <v>4178.6105760656119</v>
      </c>
      <c r="FP288" s="11">
        <v>4175.97757543854</v>
      </c>
      <c r="FQ288" s="11">
        <v>4179.9131954583927</v>
      </c>
      <c r="FR288" s="11">
        <v>4158.322526200197</v>
      </c>
      <c r="FS288" s="11">
        <v>4127.1285177368381</v>
      </c>
      <c r="FT288" s="11">
        <v>4067.8914715314268</v>
      </c>
      <c r="FU288" s="11">
        <v>3968.3284974615081</v>
      </c>
      <c r="FV288" s="11">
        <v>3937.1381243583528</v>
      </c>
      <c r="FW288" s="11">
        <v>3909.2224236070892</v>
      </c>
      <c r="FX288" s="11">
        <v>3879.7898152671164</v>
      </c>
      <c r="FY288" s="11">
        <v>3856.8799659642305</v>
      </c>
      <c r="FZ288" s="11">
        <v>3828.3442514407234</v>
      </c>
      <c r="GA288" s="11">
        <v>3809.9757991025717</v>
      </c>
      <c r="GB288" s="11">
        <v>3785.9762103984708</v>
      </c>
      <c r="GC288" s="11">
        <v>3765.1505854570973</v>
      </c>
      <c r="GD288" s="11">
        <v>3754.6027735768589</v>
      </c>
      <c r="GE288" s="11">
        <v>3745.3066460012401</v>
      </c>
      <c r="GF288" s="11">
        <v>3740.2705077961646</v>
      </c>
      <c r="GG288" s="11">
        <v>3730.3151089719213</v>
      </c>
      <c r="GH288" s="11">
        <v>3725.5220334099977</v>
      </c>
      <c r="GI288" s="11">
        <v>3708.3915135003817</v>
      </c>
      <c r="GJ288" s="11">
        <v>3685.7852688067487</v>
      </c>
      <c r="GK288" s="11">
        <v>3659.1429281793771</v>
      </c>
      <c r="GL288" s="11">
        <v>3657.7767427808963</v>
      </c>
      <c r="GM288" s="11">
        <v>3625.6789332219892</v>
      </c>
      <c r="GN288" s="11">
        <v>3603.4240853983069</v>
      </c>
      <c r="GO288" s="11">
        <v>3570.0625347238438</v>
      </c>
      <c r="GP288" s="11">
        <v>3485.4503791679031</v>
      </c>
      <c r="GQ288" s="11">
        <v>3348.6672776204296</v>
      </c>
      <c r="GR288" s="11">
        <v>3197.0226020640994</v>
      </c>
      <c r="GS288" s="11">
        <v>3139.0292341471991</v>
      </c>
      <c r="GT288" s="11">
        <v>3122.9926634342346</v>
      </c>
      <c r="GU288" s="11">
        <v>3102.4468682048609</v>
      </c>
      <c r="GV288" s="11">
        <v>3085.3686499402311</v>
      </c>
      <c r="GW288" s="11">
        <v>3070.9208892430179</v>
      </c>
      <c r="GX288" s="11">
        <v>3061.0322779486519</v>
      </c>
      <c r="GY288" s="11">
        <v>2991.2430913939161</v>
      </c>
      <c r="GZ288" s="11">
        <v>3053.2840188035475</v>
      </c>
      <c r="HA288" s="11">
        <v>3055.6836405671697</v>
      </c>
      <c r="HB288" s="11">
        <v>3051.7043460567479</v>
      </c>
      <c r="HC288" s="11">
        <v>3048.9350809512052</v>
      </c>
      <c r="HD288" s="11">
        <v>3047.9029691662117</v>
      </c>
      <c r="HE288" s="11">
        <v>3027.8863150448319</v>
      </c>
      <c r="HF288" s="11">
        <v>2915.5724802465043</v>
      </c>
      <c r="HG288" s="11">
        <v>2837.9900989601197</v>
      </c>
      <c r="HH288" s="11">
        <v>2759.6368671256623</v>
      </c>
      <c r="HI288" s="11">
        <v>2723.4621709114404</v>
      </c>
      <c r="HJ288" s="11">
        <v>2697.316378751822</v>
      </c>
      <c r="HK288" s="11">
        <v>2659.2623785381379</v>
      </c>
      <c r="HL288" s="11">
        <v>2631.3171219379424</v>
      </c>
      <c r="HM288" s="11">
        <v>2577.055418219782</v>
      </c>
      <c r="HN288" s="11">
        <v>2517.6795150244743</v>
      </c>
      <c r="HO288" s="11">
        <v>2478.3654677117247</v>
      </c>
      <c r="HP288" s="11">
        <v>2494.2267628433237</v>
      </c>
      <c r="HQ288" s="11">
        <v>2483.9721802585659</v>
      </c>
      <c r="HR288" s="11">
        <v>2394.6652242058658</v>
      </c>
      <c r="HS288" s="11">
        <v>2406.7319059048373</v>
      </c>
      <c r="HT288" s="11">
        <v>2413.9191591400736</v>
      </c>
      <c r="HU288" s="11">
        <v>2374.2575720924965</v>
      </c>
      <c r="HV288" s="11">
        <v>2364.5287106940664</v>
      </c>
      <c r="HW288" s="11">
        <v>2341.7146738165366</v>
      </c>
      <c r="HX288" s="11">
        <v>2312.3359360440845</v>
      </c>
      <c r="HY288" s="11">
        <v>2265.9933800411372</v>
      </c>
      <c r="HZ288" s="11">
        <v>2105.1274248422742</v>
      </c>
      <c r="IA288" s="11">
        <v>1952.8146741770263</v>
      </c>
      <c r="IB288" s="11">
        <v>1898.730263231022</v>
      </c>
      <c r="IC288" s="11">
        <v>1842.3691979500506</v>
      </c>
      <c r="ID288" s="11">
        <v>1791.6172613686692</v>
      </c>
      <c r="IE288" s="11">
        <v>1733.2646840149264</v>
      </c>
      <c r="IF288" s="11">
        <v>1602.2905742121427</v>
      </c>
      <c r="IG288" s="11">
        <v>1569.2739728459853</v>
      </c>
      <c r="IH288" s="11">
        <v>1524.7285459424788</v>
      </c>
      <c r="II288" s="11">
        <v>1486.5719543238085</v>
      </c>
      <c r="IJ288" s="11">
        <v>1435.4693522436453</v>
      </c>
      <c r="IK288" s="11">
        <v>1398.7272005565999</v>
      </c>
      <c r="IL288" s="11">
        <v>1358.8097515736144</v>
      </c>
      <c r="IM288" s="11">
        <v>1298.8464166315678</v>
      </c>
      <c r="IN288" s="11">
        <v>1169.0136345631549</v>
      </c>
      <c r="IO288" s="11">
        <v>1142.4655666505037</v>
      </c>
      <c r="IP288" s="11">
        <v>1141.5150334905031</v>
      </c>
      <c r="IQ288" s="11">
        <v>1086.3097970801505</v>
      </c>
      <c r="IR288" s="11">
        <v>1018.0348183510025</v>
      </c>
      <c r="IS288" s="11">
        <v>978.47582923343452</v>
      </c>
      <c r="IT288" s="11">
        <v>955.782027922211</v>
      </c>
      <c r="IU288" s="11">
        <v>938.60882414697801</v>
      </c>
      <c r="IV288" s="11">
        <v>932.74497495743356</v>
      </c>
      <c r="IW288" s="11">
        <v>922.35046237902759</v>
      </c>
      <c r="IX288" s="11">
        <v>901.94515099039108</v>
      </c>
      <c r="IY288" s="11">
        <v>863.0034837811055</v>
      </c>
      <c r="IZ288" s="11">
        <v>815.94950906101246</v>
      </c>
      <c r="JA288" s="11">
        <v>730.01000836003982</v>
      </c>
      <c r="JB288" s="11">
        <v>634.49130000829609</v>
      </c>
      <c r="JC288" s="11">
        <v>577.40179451777897</v>
      </c>
      <c r="JD288" s="11">
        <v>578.87521527626257</v>
      </c>
      <c r="JE288" s="11">
        <v>576.86003019405541</v>
      </c>
      <c r="JF288" s="11">
        <v>577.69510500379613</v>
      </c>
      <c r="JG288" s="11">
        <v>535.44623871978695</v>
      </c>
      <c r="JH288" s="11">
        <v>524.08515182930103</v>
      </c>
      <c r="JI288" s="11">
        <v>505.69834887406563</v>
      </c>
      <c r="JJ288" s="11">
        <v>501.9780693972429</v>
      </c>
      <c r="JK288" s="11">
        <v>421.54172758229726</v>
      </c>
      <c r="JL288" s="11">
        <v>417.02862535560985</v>
      </c>
      <c r="JM288" s="11">
        <v>394.88269229733675</v>
      </c>
      <c r="JN288" s="11">
        <v>171.13467375298632</v>
      </c>
      <c r="JO288" s="11">
        <v>20.35067708387156</v>
      </c>
      <c r="JP288" s="11">
        <v>1.2398970739013748E-12</v>
      </c>
      <c r="JQ288" s="11">
        <v>20.348394368663392</v>
      </c>
      <c r="JR288" s="11">
        <v>62.24955073075305</v>
      </c>
      <c r="JS288" s="11">
        <v>94.448104801868894</v>
      </c>
      <c r="JT288" s="11">
        <v>252.53736160442827</v>
      </c>
      <c r="JU288" s="11">
        <v>329.57385275095351</v>
      </c>
      <c r="JV288" s="11">
        <v>309.53921893032998</v>
      </c>
      <c r="JW288" s="11">
        <v>288.41763480146187</v>
      </c>
      <c r="JX288" s="11">
        <v>334.14375820993627</v>
      </c>
      <c r="JY288" s="11">
        <v>350.45310500811235</v>
      </c>
      <c r="JZ288" s="11">
        <v>359.97283017493828</v>
      </c>
      <c r="KA288" s="11">
        <v>374.02786498163658</v>
      </c>
      <c r="KB288" s="11">
        <v>386.5143869118026</v>
      </c>
      <c r="KC288" s="11">
        <v>393.80654275685589</v>
      </c>
      <c r="KD288" s="11">
        <v>393.56953530868367</v>
      </c>
      <c r="KE288" s="11">
        <v>383.16179966342287</v>
      </c>
      <c r="KF288" s="11">
        <v>376.75497393023096</v>
      </c>
      <c r="KG288" s="11">
        <v>359.39487444880939</v>
      </c>
      <c r="KH288" s="11">
        <v>355.90432038411751</v>
      </c>
      <c r="KI288" s="11">
        <v>334.75630643080939</v>
      </c>
      <c r="KJ288" s="11">
        <v>336.09320306332017</v>
      </c>
      <c r="KK288" s="11">
        <v>332.33253220350093</v>
      </c>
      <c r="KL288" s="23"/>
      <c r="KM288" s="11">
        <f>SMALL(Tabela2[[#This Row],[1]:[285]],1)</f>
        <v>1.2398970739013748E-12</v>
      </c>
      <c r="KN288" s="11">
        <f>MATCH(Tabela2[[#This Row],[1° menor]],Tabela2[[#This Row],[1]:[285]],0)</f>
        <v>263</v>
      </c>
      <c r="KO28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0.49999999712482496</v>
      </c>
      <c r="KP288" s="11">
        <f>VLOOKUP(Tabela2[[#This Row],[Shape]],shape!A:D,4,0)+VLOOKUP(Tabela2[[#This Row],[Shape]]+1,shape!A:E,5,0)*Tabela2[[#This Row],[% avanc]]</f>
        <v>8263.4995104336413</v>
      </c>
      <c r="KQ288" s="15">
        <f>Tabela2[[#This Row],[8686,881807]]/Tabela2[[#Headers],[8686,881807]]</f>
        <v>0.95126187900643566</v>
      </c>
      <c r="KR288" s="11">
        <f>Tabela2[[#This Row],[8686,881807]]-KP287</f>
        <v>29.058277399451981</v>
      </c>
      <c r="KS288" s="11">
        <f>(Tabela2[[#This Row],[hora bus]]-H287)*86400</f>
        <v>31.999999936670065</v>
      </c>
      <c r="KT288" s="11">
        <f>Tabela2[[#This Row],[desloc]]/Tabela2[[#This Row],[seconds]]</f>
        <v>0.90807117053000219</v>
      </c>
      <c r="KU288" s="11">
        <f>Tabela2[[#This Row],[spd m/s]]*3.6</f>
        <v>3.2690562139080082</v>
      </c>
      <c r="KV288" s="23"/>
      <c r="KW288" s="22">
        <f t="shared" si="72"/>
        <v>0</v>
      </c>
      <c r="KX288" s="23">
        <f t="shared" si="73"/>
        <v>0</v>
      </c>
      <c r="KY288" s="23">
        <f t="shared" si="74"/>
        <v>0</v>
      </c>
      <c r="KZ288" s="23">
        <f t="shared" si="75"/>
        <v>0</v>
      </c>
      <c r="LA288" s="23">
        <f t="shared" si="76"/>
        <v>0</v>
      </c>
      <c r="LB288" s="23">
        <f t="shared" si="77"/>
        <v>0</v>
      </c>
      <c r="LC288" s="23">
        <f t="shared" si="78"/>
        <v>0</v>
      </c>
      <c r="LD288" s="23">
        <f t="shared" si="79"/>
        <v>0</v>
      </c>
      <c r="LE288" s="23">
        <f t="shared" si="80"/>
        <v>8263.4995104336413</v>
      </c>
      <c r="LF288" s="22">
        <f t="shared" si="89"/>
        <v>0</v>
      </c>
      <c r="LG288" s="23">
        <f t="shared" si="81"/>
        <v>0</v>
      </c>
      <c r="LH288" s="23">
        <f t="shared" si="82"/>
        <v>0</v>
      </c>
      <c r="LI288" s="23">
        <f t="shared" si="83"/>
        <v>8263.4995104336413</v>
      </c>
      <c r="LJ288" s="23">
        <f t="shared" si="84"/>
        <v>8544.8116110658502</v>
      </c>
      <c r="LK288" s="23">
        <f t="shared" si="85"/>
        <v>0</v>
      </c>
      <c r="LL288" s="23">
        <f t="shared" si="86"/>
        <v>2</v>
      </c>
      <c r="LM288" s="23">
        <f t="shared" si="87"/>
        <v>0</v>
      </c>
      <c r="LN288" s="23">
        <f t="shared" si="88"/>
        <v>0</v>
      </c>
    </row>
    <row r="289" spans="1:326" x14ac:dyDescent="0.25">
      <c r="A289" s="22">
        <v>112</v>
      </c>
      <c r="B289" s="22">
        <v>2</v>
      </c>
      <c r="C289" s="23" t="s">
        <v>1417</v>
      </c>
      <c r="D289" s="22">
        <v>332</v>
      </c>
      <c r="E289" s="24">
        <v>0.9145833333333333</v>
      </c>
      <c r="F289" s="23" t="s">
        <v>812</v>
      </c>
      <c r="G289" s="23" t="b">
        <v>1</v>
      </c>
      <c r="H289" s="25">
        <v>43538.915092592593</v>
      </c>
      <c r="I289" s="26" t="s">
        <v>178</v>
      </c>
      <c r="J289" s="23" t="s">
        <v>179</v>
      </c>
      <c r="K289" s="11">
        <f>IF(AND(Tabela2[[#This Row],[hora bus]]=H288,Tabela2[[#This Row],[lat bus]]=I288,Tabela2[[#This Row],[lon bus]]=J288),1,0)</f>
        <v>0</v>
      </c>
      <c r="L289" s="23"/>
      <c r="M289" s="11">
        <v>229</v>
      </c>
      <c r="N289" s="11">
        <v>12398.643558936616</v>
      </c>
      <c r="O289" s="11">
        <v>12390.56335188794</v>
      </c>
      <c r="P289" s="11">
        <v>12379.665475064552</v>
      </c>
      <c r="Q289" s="11">
        <v>12320.239327163265</v>
      </c>
      <c r="R289" s="11">
        <v>12238.945512127719</v>
      </c>
      <c r="S289" s="11">
        <v>12224.643611782833</v>
      </c>
      <c r="T289" s="11">
        <v>12205.666604422322</v>
      </c>
      <c r="U289" s="11">
        <v>12193.484928485461</v>
      </c>
      <c r="V289" s="11">
        <v>12175.811788409446</v>
      </c>
      <c r="W289" s="11">
        <v>12161.916762592562</v>
      </c>
      <c r="X289" s="11">
        <v>12149.242161722354</v>
      </c>
      <c r="Y289" s="11">
        <v>12122.434054285288</v>
      </c>
      <c r="Z289" s="11">
        <v>12103.702829822823</v>
      </c>
      <c r="AA289" s="11">
        <v>12078.682719175575</v>
      </c>
      <c r="AB289" s="11">
        <v>12066.883929655385</v>
      </c>
      <c r="AC289" s="11">
        <v>12050.079210830285</v>
      </c>
      <c r="AD289" s="11">
        <v>12025.900487410927</v>
      </c>
      <c r="AE289" s="11">
        <v>12017.235893254538</v>
      </c>
      <c r="AF289" s="11">
        <v>11956.533451195426</v>
      </c>
      <c r="AG289" s="11">
        <v>11936.346357934763</v>
      </c>
      <c r="AH289" s="11">
        <v>11914.172748745081</v>
      </c>
      <c r="AI289" s="11">
        <v>11894.67773588897</v>
      </c>
      <c r="AJ289" s="11">
        <v>11876.812296675447</v>
      </c>
      <c r="AK289" s="11">
        <v>11864.268971187368</v>
      </c>
      <c r="AL289" s="11">
        <v>11841.037200460647</v>
      </c>
      <c r="AM289" s="11">
        <v>11833.037890104544</v>
      </c>
      <c r="AN289" s="11">
        <v>11823.62488404388</v>
      </c>
      <c r="AO289" s="11">
        <v>11820.556448899019</v>
      </c>
      <c r="AP289" s="11">
        <v>11825.631419322674</v>
      </c>
      <c r="AQ289" s="11">
        <v>11836.755988097642</v>
      </c>
      <c r="AR289" s="11">
        <v>11840.025867308761</v>
      </c>
      <c r="AS289" s="11">
        <v>11841.291437210857</v>
      </c>
      <c r="AT289" s="11">
        <v>11855.272558965609</v>
      </c>
      <c r="AU289" s="11">
        <v>11864.199731130619</v>
      </c>
      <c r="AV289" s="11">
        <v>11862.742754740011</v>
      </c>
      <c r="AW289" s="11">
        <v>11870.75812013327</v>
      </c>
      <c r="AX289" s="11">
        <v>11881.550306147194</v>
      </c>
      <c r="AY289" s="11">
        <v>11881.776806797758</v>
      </c>
      <c r="AZ289" s="11">
        <v>11872.706180638492</v>
      </c>
      <c r="BA289" s="11">
        <v>11855.633923138941</v>
      </c>
      <c r="BB289" s="11">
        <v>11818.822270799712</v>
      </c>
      <c r="BC289" s="11">
        <v>11752.941749629656</v>
      </c>
      <c r="BD289" s="11">
        <v>11691.063877015093</v>
      </c>
      <c r="BE289" s="11">
        <v>11677.004437185889</v>
      </c>
      <c r="BF289" s="11">
        <v>11661.276892739557</v>
      </c>
      <c r="BG289" s="11">
        <v>11635.369631297879</v>
      </c>
      <c r="BH289" s="11">
        <v>11631.682659513079</v>
      </c>
      <c r="BI289" s="11">
        <v>11621.735324394816</v>
      </c>
      <c r="BJ289" s="11">
        <v>11603.006928150297</v>
      </c>
      <c r="BK289" s="11">
        <v>11541.500422088051</v>
      </c>
      <c r="BL289" s="11">
        <v>11341.549996867534</v>
      </c>
      <c r="BM289" s="11">
        <v>11250.771130908457</v>
      </c>
      <c r="BN289" s="11">
        <v>11246.597797802422</v>
      </c>
      <c r="BO289" s="11">
        <v>11155.046454116404</v>
      </c>
      <c r="BP289" s="11">
        <v>11162.300340369869</v>
      </c>
      <c r="BQ289" s="11">
        <v>11084.777433753778</v>
      </c>
      <c r="BR289" s="11">
        <v>11018.309928637873</v>
      </c>
      <c r="BS289" s="11">
        <v>10999.191402112574</v>
      </c>
      <c r="BT289" s="11">
        <v>10954.797737799385</v>
      </c>
      <c r="BU289" s="11">
        <v>10911.114042144352</v>
      </c>
      <c r="BV289" s="11">
        <v>10934.912235583213</v>
      </c>
      <c r="BW289" s="11">
        <v>10787.73346648195</v>
      </c>
      <c r="BX289" s="11">
        <v>10680.730786355627</v>
      </c>
      <c r="BY289" s="11">
        <v>10542.157586526015</v>
      </c>
      <c r="BZ289" s="11">
        <v>10512.105874843461</v>
      </c>
      <c r="CA289" s="11">
        <v>10469.637793403288</v>
      </c>
      <c r="CB289" s="11">
        <v>10407.110422807349</v>
      </c>
      <c r="CC289" s="11">
        <v>10287.336982415967</v>
      </c>
      <c r="CD289" s="11">
        <v>10194.935009510058</v>
      </c>
      <c r="CE289" s="11">
        <v>10105.328909258829</v>
      </c>
      <c r="CF289" s="11">
        <v>10026.683512331301</v>
      </c>
      <c r="CG289" s="11">
        <v>9840.6770101644979</v>
      </c>
      <c r="CH289" s="11">
        <v>9771.26657161408</v>
      </c>
      <c r="CI289" s="11">
        <v>9588.0034428512026</v>
      </c>
      <c r="CJ289" s="11">
        <v>9522.133862436669</v>
      </c>
      <c r="CK289" s="11">
        <v>9436.7736983606701</v>
      </c>
      <c r="CL289" s="11">
        <v>9411.9364608028518</v>
      </c>
      <c r="CM289" s="11">
        <v>9366.3330054278122</v>
      </c>
      <c r="CN289" s="11">
        <v>9311.1411000063927</v>
      </c>
      <c r="CO289" s="11">
        <v>9233.4931698418732</v>
      </c>
      <c r="CP289" s="11">
        <v>9185.040136459058</v>
      </c>
      <c r="CQ289" s="11">
        <v>8998.6806422946538</v>
      </c>
      <c r="CR289" s="11">
        <v>8835.8058343866887</v>
      </c>
      <c r="CS289" s="11">
        <v>8771.2807983317125</v>
      </c>
      <c r="CT289" s="11">
        <v>8746.3517367037603</v>
      </c>
      <c r="CU289" s="11">
        <v>8707.1117271091498</v>
      </c>
      <c r="CV289" s="11">
        <v>8614.1745399204374</v>
      </c>
      <c r="CW289" s="11">
        <v>8495.8204955959391</v>
      </c>
      <c r="CX289" s="11">
        <v>8442.3192556813283</v>
      </c>
      <c r="CY289" s="11">
        <v>8389.6645664745829</v>
      </c>
      <c r="CZ289" s="11">
        <v>8340.7659095309082</v>
      </c>
      <c r="DA289" s="11">
        <v>8289.1742394983921</v>
      </c>
      <c r="DB289" s="11">
        <v>8231.4061385682617</v>
      </c>
      <c r="DC289" s="11">
        <v>8135.10782659916</v>
      </c>
      <c r="DD289" s="11">
        <v>8122.3251418109294</v>
      </c>
      <c r="DE289" s="11">
        <v>8090.5381226940672</v>
      </c>
      <c r="DF289" s="11">
        <v>8075.074894693963</v>
      </c>
      <c r="DG289" s="11">
        <v>8019.6808172265592</v>
      </c>
      <c r="DH289" s="11">
        <v>7971.7753696200498</v>
      </c>
      <c r="DI289" s="11">
        <v>7915.4685246027611</v>
      </c>
      <c r="DJ289" s="11">
        <v>7848.6671021170641</v>
      </c>
      <c r="DK289" s="11">
        <v>7594.7669662710614</v>
      </c>
      <c r="DL289" s="11">
        <v>7597.6283511212559</v>
      </c>
      <c r="DM289" s="11">
        <v>7562.7102419381317</v>
      </c>
      <c r="DN289" s="11">
        <v>7505.3020548423392</v>
      </c>
      <c r="DO289" s="11">
        <v>7494.6456219898773</v>
      </c>
      <c r="DP289" s="11">
        <v>7437.6232744271565</v>
      </c>
      <c r="DQ289" s="11">
        <v>7444.9213172684786</v>
      </c>
      <c r="DR289" s="11">
        <v>7439.0040148522276</v>
      </c>
      <c r="DS289" s="11">
        <v>7430.0430016614873</v>
      </c>
      <c r="DT289" s="11">
        <v>7413.8238101153156</v>
      </c>
      <c r="DU289" s="11">
        <v>7402.6781596748579</v>
      </c>
      <c r="DV289" s="11">
        <v>7390.3488181406674</v>
      </c>
      <c r="DW289" s="11">
        <v>7381.9487592127734</v>
      </c>
      <c r="DX289" s="11">
        <v>7241.2424664433856</v>
      </c>
      <c r="DY289" s="11">
        <v>7243.2456942016606</v>
      </c>
      <c r="DZ289" s="11">
        <v>7208.0963360663263</v>
      </c>
      <c r="EA289" s="11">
        <v>7097.4428160019506</v>
      </c>
      <c r="EB289" s="11">
        <v>7089.8527569035896</v>
      </c>
      <c r="EC289" s="11">
        <v>6924.378683335206</v>
      </c>
      <c r="ED289" s="11">
        <v>6871.0800663824584</v>
      </c>
      <c r="EE289" s="11">
        <v>6639.7091157128889</v>
      </c>
      <c r="EF289" s="11">
        <v>6455.717315551472</v>
      </c>
      <c r="EG289" s="11">
        <v>6299.8103751724839</v>
      </c>
      <c r="EH289" s="11">
        <v>6181.2153242909744</v>
      </c>
      <c r="EI289" s="11">
        <v>6120.1014539162989</v>
      </c>
      <c r="EJ289" s="11">
        <v>6068.3725152814268</v>
      </c>
      <c r="EK289" s="11">
        <v>5986.6038081238385</v>
      </c>
      <c r="EL289" s="11">
        <v>5974.6725100135372</v>
      </c>
      <c r="EM289" s="11">
        <v>5887.8523835515361</v>
      </c>
      <c r="EN289" s="11">
        <v>5800.772387269546</v>
      </c>
      <c r="EO289" s="11">
        <v>5762.4221618703277</v>
      </c>
      <c r="EP289" s="11">
        <v>5641.4118456908145</v>
      </c>
      <c r="EQ289" s="11">
        <v>5591.2835917792254</v>
      </c>
      <c r="ER289" s="11">
        <v>5480.6433919167985</v>
      </c>
      <c r="ES289" s="11">
        <v>5441.1716227325178</v>
      </c>
      <c r="ET289" s="11">
        <v>5381.3003449747011</v>
      </c>
      <c r="EU289" s="11">
        <v>5335.0579977131838</v>
      </c>
      <c r="EV289" s="11">
        <v>5281.7186948386061</v>
      </c>
      <c r="EW289" s="11">
        <v>5076.9090037506858</v>
      </c>
      <c r="EX289" s="11">
        <v>5041.1785010134645</v>
      </c>
      <c r="EY289" s="11">
        <v>4907.7825472787899</v>
      </c>
      <c r="EZ289" s="11">
        <v>4794.970256575949</v>
      </c>
      <c r="FA289" s="11">
        <v>4748.3790634620846</v>
      </c>
      <c r="FB289" s="11">
        <v>4720.1232076793203</v>
      </c>
      <c r="FC289" s="11">
        <v>4675.2973542919453</v>
      </c>
      <c r="FD289" s="11">
        <v>4569.6162636817962</v>
      </c>
      <c r="FE289" s="11">
        <v>4427.5517119922069</v>
      </c>
      <c r="FF289" s="11">
        <v>4423.6124893839769</v>
      </c>
      <c r="FG289" s="11">
        <v>4387.1899978710871</v>
      </c>
      <c r="FH289" s="11">
        <v>4317.8242749383762</v>
      </c>
      <c r="FI289" s="11">
        <v>4288.7698256289323</v>
      </c>
      <c r="FJ289" s="11">
        <v>4284.5040623746845</v>
      </c>
      <c r="FK289" s="11">
        <v>4280.3298401092834</v>
      </c>
      <c r="FL289" s="11">
        <v>4279.1625097865935</v>
      </c>
      <c r="FM289" s="11">
        <v>4267.1947697017567</v>
      </c>
      <c r="FN289" s="11">
        <v>4279.4604236729429</v>
      </c>
      <c r="FO289" s="11">
        <v>4277.3489082894384</v>
      </c>
      <c r="FP289" s="11">
        <v>4274.0432437532527</v>
      </c>
      <c r="FQ289" s="11">
        <v>4277.470368473435</v>
      </c>
      <c r="FR289" s="11">
        <v>4255.1398073265173</v>
      </c>
      <c r="FS289" s="11">
        <v>4222.5745744404076</v>
      </c>
      <c r="FT289" s="11">
        <v>4161.4506269816548</v>
      </c>
      <c r="FU289" s="11">
        <v>4059.4333490286117</v>
      </c>
      <c r="FV289" s="11">
        <v>4026.6379642403372</v>
      </c>
      <c r="FW289" s="11">
        <v>3998.4618532409636</v>
      </c>
      <c r="FX289" s="11">
        <v>3968.9711294628742</v>
      </c>
      <c r="FY289" s="11">
        <v>3945.9698576538754</v>
      </c>
      <c r="FZ289" s="11">
        <v>3917.1864701051609</v>
      </c>
      <c r="GA289" s="11">
        <v>3898.4294785571524</v>
      </c>
      <c r="GB289" s="11">
        <v>3873.9067934895834</v>
      </c>
      <c r="GC289" s="11">
        <v>3852.3450747945412</v>
      </c>
      <c r="GD289" s="11">
        <v>3841.0780243083732</v>
      </c>
      <c r="GE289" s="11">
        <v>3831.2156658903468</v>
      </c>
      <c r="GF289" s="11">
        <v>3825.7453171574625</v>
      </c>
      <c r="GG289" s="11">
        <v>3815.5177003610561</v>
      </c>
      <c r="GH289" s="11">
        <v>3810.5798532661915</v>
      </c>
      <c r="GI289" s="11">
        <v>3793.3434812563928</v>
      </c>
      <c r="GJ289" s="11">
        <v>3770.7075394634358</v>
      </c>
      <c r="GK289" s="11">
        <v>3744.2872417654066</v>
      </c>
      <c r="GL289" s="11">
        <v>3743.1306755866271</v>
      </c>
      <c r="GM289" s="11">
        <v>3711.3364828766416</v>
      </c>
      <c r="GN289" s="11">
        <v>3689.4894184040245</v>
      </c>
      <c r="GO289" s="11">
        <v>3656.3148098961219</v>
      </c>
      <c r="GP289" s="11">
        <v>3571.674113365928</v>
      </c>
      <c r="GQ289" s="11">
        <v>3434.0291260646836</v>
      </c>
      <c r="GR289" s="11">
        <v>3280.4534698316274</v>
      </c>
      <c r="GS289" s="11">
        <v>3220.7724023132591</v>
      </c>
      <c r="GT289" s="11">
        <v>3204.0468020678072</v>
      </c>
      <c r="GU289" s="11">
        <v>3183.0130199788236</v>
      </c>
      <c r="GV289" s="11">
        <v>3165.2058140225554</v>
      </c>
      <c r="GW289" s="11">
        <v>3149.8983588564752</v>
      </c>
      <c r="GX289" s="11">
        <v>3139.0839544506239</v>
      </c>
      <c r="GY289" s="11">
        <v>3065.9281613089752</v>
      </c>
      <c r="GZ289" s="11">
        <v>3124.6370933787739</v>
      </c>
      <c r="HA289" s="11">
        <v>3126.2909312309966</v>
      </c>
      <c r="HB289" s="11">
        <v>3121.7029471585433</v>
      </c>
      <c r="HC289" s="11">
        <v>3118.4092581875684</v>
      </c>
      <c r="HD289" s="11">
        <v>3116.9984635976216</v>
      </c>
      <c r="HE289" s="11">
        <v>3096.1521426171457</v>
      </c>
      <c r="HF289" s="11">
        <v>2983.6530216449269</v>
      </c>
      <c r="HG289" s="11">
        <v>2907.2406532005893</v>
      </c>
      <c r="HH289" s="11">
        <v>2830.3916323108715</v>
      </c>
      <c r="HI289" s="11">
        <v>2795.4702361153309</v>
      </c>
      <c r="HJ289" s="11">
        <v>2770.0899486663307</v>
      </c>
      <c r="HK289" s="11">
        <v>2733.0365492455467</v>
      </c>
      <c r="HL289" s="11">
        <v>2706.5088359775564</v>
      </c>
      <c r="HM289" s="11">
        <v>2654.656408159356</v>
      </c>
      <c r="HN289" s="11">
        <v>2599.2843402657109</v>
      </c>
      <c r="HO289" s="11">
        <v>2564.4522209938532</v>
      </c>
      <c r="HP289" s="11">
        <v>2582.8879789171629</v>
      </c>
      <c r="HQ289" s="11">
        <v>2573.5692236987929</v>
      </c>
      <c r="HR289" s="11">
        <v>2487.5928732521093</v>
      </c>
      <c r="HS289" s="11">
        <v>2503.5259169029546</v>
      </c>
      <c r="HT289" s="11">
        <v>2512.0440487905539</v>
      </c>
      <c r="HU289" s="11">
        <v>2473.9476472007545</v>
      </c>
      <c r="HV289" s="11">
        <v>2466.1474503367995</v>
      </c>
      <c r="HW289" s="11">
        <v>2444.4716023164146</v>
      </c>
      <c r="HX289" s="11">
        <v>2415.9815222709876</v>
      </c>
      <c r="HY289" s="11">
        <v>2370.4928910500266</v>
      </c>
      <c r="HZ289" s="11">
        <v>2210.9620413137854</v>
      </c>
      <c r="IA289" s="11">
        <v>2060.6468555777133</v>
      </c>
      <c r="IB289" s="11">
        <v>2008.0311110602011</v>
      </c>
      <c r="IC289" s="11">
        <v>1952.4541602413544</v>
      </c>
      <c r="ID289" s="11">
        <v>1902.5113777883953</v>
      </c>
      <c r="IE289" s="11">
        <v>1844.9600452642489</v>
      </c>
      <c r="IF289" s="11">
        <v>1715.362817108029</v>
      </c>
      <c r="IG289" s="11">
        <v>1683.4804150029022</v>
      </c>
      <c r="IH289" s="11">
        <v>1639.2091230749775</v>
      </c>
      <c r="II289" s="11">
        <v>1601.1821401014613</v>
      </c>
      <c r="IJ289" s="11">
        <v>1549.9136975435817</v>
      </c>
      <c r="IK289" s="11">
        <v>1512.5974426149799</v>
      </c>
      <c r="IL289" s="11">
        <v>1471.9337165413813</v>
      </c>
      <c r="IM289" s="11">
        <v>1410.9213605580817</v>
      </c>
      <c r="IN289" s="11">
        <v>1278.7280835830179</v>
      </c>
      <c r="IO289" s="11">
        <v>1250.2201859909731</v>
      </c>
      <c r="IP289" s="11">
        <v>1248.9697373735928</v>
      </c>
      <c r="IQ289" s="11">
        <v>1193.3983809028432</v>
      </c>
      <c r="IR289" s="11">
        <v>1124.4867755806838</v>
      </c>
      <c r="IS289" s="11">
        <v>1084.4110712881638</v>
      </c>
      <c r="IT289" s="11">
        <v>1061.2789040448929</v>
      </c>
      <c r="IU289" s="11">
        <v>1043.7674686092612</v>
      </c>
      <c r="IV289" s="11">
        <v>1037.7187250441252</v>
      </c>
      <c r="IW289" s="11">
        <v>1027.1566541111224</v>
      </c>
      <c r="IX289" s="11">
        <v>1006.3375649854098</v>
      </c>
      <c r="IY289" s="11">
        <v>966.43213518036316</v>
      </c>
      <c r="IZ289" s="11">
        <v>917.84298329307137</v>
      </c>
      <c r="JA289" s="11">
        <v>828.97073229105536</v>
      </c>
      <c r="JB289" s="11">
        <v>727.48304725609114</v>
      </c>
      <c r="JC289" s="11">
        <v>661.44611425619451</v>
      </c>
      <c r="JD289" s="11">
        <v>655.97885084897291</v>
      </c>
      <c r="JE289" s="11">
        <v>650.37263932002577</v>
      </c>
      <c r="JF289" s="11">
        <v>647.89290253149875</v>
      </c>
      <c r="JG289" s="11">
        <v>590.4159230283251</v>
      </c>
      <c r="JH289" s="11">
        <v>567.66933837967247</v>
      </c>
      <c r="JI289" s="11">
        <v>552.26366590682414</v>
      </c>
      <c r="JJ289" s="11">
        <v>549.46744579635072</v>
      </c>
      <c r="JK289" s="11">
        <v>473.14838100996604</v>
      </c>
      <c r="JL289" s="11">
        <v>472.73977800568287</v>
      </c>
      <c r="JM289" s="11">
        <v>451.38543732827884</v>
      </c>
      <c r="JN289" s="11">
        <v>238.30528225223622</v>
      </c>
      <c r="JO289" s="11">
        <v>123.05511896425725</v>
      </c>
      <c r="JP289" s="11">
        <v>120.94759419224515</v>
      </c>
      <c r="JQ289" s="11">
        <v>92.857269202680897</v>
      </c>
      <c r="JR289" s="11">
        <v>44.173364920703001</v>
      </c>
      <c r="JS289" s="11">
        <v>3.8241410038608592E-11</v>
      </c>
      <c r="JT289" s="11">
        <v>132.34313426255198</v>
      </c>
      <c r="JU289" s="11">
        <v>213.64931434599833</v>
      </c>
      <c r="JV289" s="11">
        <v>199.31363134602981</v>
      </c>
      <c r="JW289" s="11">
        <v>192.44172801753498</v>
      </c>
      <c r="JX289" s="11">
        <v>253.54663388520171</v>
      </c>
      <c r="JY289" s="11">
        <v>276.0381255771033</v>
      </c>
      <c r="JZ289" s="11">
        <v>290.81273679695727</v>
      </c>
      <c r="KA289" s="11">
        <v>309.99189434660099</v>
      </c>
      <c r="KB289" s="11">
        <v>326.33582495678121</v>
      </c>
      <c r="KC289" s="11">
        <v>337.69495051101859</v>
      </c>
      <c r="KD289" s="11">
        <v>343.12963182282158</v>
      </c>
      <c r="KE289" s="11">
        <v>334.27340277452123</v>
      </c>
      <c r="KF289" s="11">
        <v>325.09277653581506</v>
      </c>
      <c r="KG289" s="11">
        <v>303.94028547664914</v>
      </c>
      <c r="KH289" s="11">
        <v>296.70274321193375</v>
      </c>
      <c r="KI289" s="11">
        <v>270.7142362492869</v>
      </c>
      <c r="KJ289" s="11">
        <v>267.53365863826741</v>
      </c>
      <c r="KK289" s="11">
        <v>262.10762575768985</v>
      </c>
      <c r="KL289" s="23"/>
      <c r="KM289" s="11">
        <f>SMALL(Tabela2[[#This Row],[1]:[285]],1)</f>
        <v>3.8241410038608592E-11</v>
      </c>
      <c r="KN289" s="11">
        <f>MATCH(Tabela2[[#This Row],[1° menor]],Tabela2[[#This Row],[1]:[285]],0)</f>
        <v>266</v>
      </c>
      <c r="KO28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0.24999992302215757</v>
      </c>
      <c r="KP289" s="11">
        <f>VLOOKUP(Tabela2[[#This Row],[Shape]],shape!A:D,4,0)+VLOOKUP(Tabela2[[#This Row],[Shape]]+1,shape!A:E,5,0)*Tabela2[[#This Row],[% avanc]]</f>
        <v>8378.5877131616053</v>
      </c>
      <c r="KQ289" s="15">
        <f>Tabela2[[#This Row],[8686,881807]]/Tabela2[[#Headers],[8686,881807]]</f>
        <v>0.96451038465954875</v>
      </c>
      <c r="KR289" s="11">
        <f>Tabela2[[#This Row],[8686,881807]]-KP288</f>
        <v>115.08820272796402</v>
      </c>
      <c r="KS289" s="11">
        <f>(Tabela2[[#This Row],[hora bus]]-H288)*86400</f>
        <v>28.999999864026904</v>
      </c>
      <c r="KT289" s="11">
        <f>Tabela2[[#This Row],[desloc]]/Tabela2[[#This Row],[seconds]]</f>
        <v>3.96855873336487</v>
      </c>
      <c r="KU289" s="11">
        <f>Tabela2[[#This Row],[spd m/s]]*3.6</f>
        <v>14.286811440113532</v>
      </c>
      <c r="KV289" s="23"/>
      <c r="KW289" s="22">
        <f t="shared" si="72"/>
        <v>0</v>
      </c>
      <c r="KX289" s="23">
        <f t="shared" si="73"/>
        <v>0</v>
      </c>
      <c r="KY289" s="23">
        <f t="shared" si="74"/>
        <v>0</v>
      </c>
      <c r="KZ289" s="23">
        <f t="shared" si="75"/>
        <v>0</v>
      </c>
      <c r="LA289" s="23">
        <f t="shared" si="76"/>
        <v>0</v>
      </c>
      <c r="LB289" s="23">
        <f t="shared" si="77"/>
        <v>0</v>
      </c>
      <c r="LC289" s="23">
        <f t="shared" si="78"/>
        <v>0</v>
      </c>
      <c r="LD289" s="23">
        <f t="shared" si="79"/>
        <v>0</v>
      </c>
      <c r="LE289" s="23">
        <f t="shared" si="80"/>
        <v>8378.5877131616053</v>
      </c>
      <c r="LF289" s="22">
        <f t="shared" si="89"/>
        <v>0</v>
      </c>
      <c r="LG289" s="23">
        <f t="shared" si="81"/>
        <v>0</v>
      </c>
      <c r="LH289" s="23">
        <f t="shared" si="82"/>
        <v>0</v>
      </c>
      <c r="LI289" s="23">
        <f t="shared" si="83"/>
        <v>8378.5877131616053</v>
      </c>
      <c r="LJ289" s="23">
        <f t="shared" si="84"/>
        <v>8544.8116110658502</v>
      </c>
      <c r="LK289" s="23">
        <f t="shared" si="85"/>
        <v>0</v>
      </c>
      <c r="LL289" s="23">
        <f t="shared" si="86"/>
        <v>1</v>
      </c>
      <c r="LM289" s="23">
        <f t="shared" si="87"/>
        <v>0</v>
      </c>
      <c r="LN289" s="23">
        <f t="shared" si="88"/>
        <v>0</v>
      </c>
    </row>
    <row r="290" spans="1:326" x14ac:dyDescent="0.25">
      <c r="A290" s="22">
        <v>113</v>
      </c>
      <c r="B290" s="22">
        <v>3</v>
      </c>
      <c r="C290" s="23" t="s">
        <v>1418</v>
      </c>
      <c r="D290" s="22">
        <v>332</v>
      </c>
      <c r="E290" s="24">
        <v>0.91527777777777775</v>
      </c>
      <c r="F290" s="23" t="s">
        <v>812</v>
      </c>
      <c r="G290" s="23" t="b">
        <v>1</v>
      </c>
      <c r="H290" s="25">
        <v>43538.91542824074</v>
      </c>
      <c r="I290" s="26" t="s">
        <v>180</v>
      </c>
      <c r="J290" s="23" t="s">
        <v>181</v>
      </c>
      <c r="K290" s="11">
        <f>IF(AND(Tabela2[[#This Row],[hora bus]]=H289,Tabela2[[#This Row],[lat bus]]=I289,Tabela2[[#This Row],[lon bus]]=J289),1,0)</f>
        <v>0</v>
      </c>
      <c r="L290" s="23"/>
      <c r="M290" s="11">
        <v>232</v>
      </c>
      <c r="N290" s="11">
        <v>12494.830021888851</v>
      </c>
      <c r="O290" s="11">
        <v>12486.806861253204</v>
      </c>
      <c r="P290" s="11">
        <v>12475.971219330722</v>
      </c>
      <c r="Q290" s="11">
        <v>12416.529272290421</v>
      </c>
      <c r="R290" s="11">
        <v>12334.820621563395</v>
      </c>
      <c r="S290" s="11">
        <v>12320.088836036259</v>
      </c>
      <c r="T290" s="11">
        <v>12301.020183692543</v>
      </c>
      <c r="U290" s="11">
        <v>12288.814142005907</v>
      </c>
      <c r="V290" s="11">
        <v>12271.172379100031</v>
      </c>
      <c r="W290" s="11">
        <v>12257.347773330403</v>
      </c>
      <c r="X290" s="11">
        <v>12244.75714924055</v>
      </c>
      <c r="Y290" s="11">
        <v>12218.091008311309</v>
      </c>
      <c r="Z290" s="11">
        <v>12199.530930423911</v>
      </c>
      <c r="AA290" s="11">
        <v>12174.625643012387</v>
      </c>
      <c r="AB290" s="11">
        <v>12162.874276923478</v>
      </c>
      <c r="AC290" s="11">
        <v>12146.07688209562</v>
      </c>
      <c r="AD290" s="11">
        <v>12121.80903308475</v>
      </c>
      <c r="AE290" s="11">
        <v>12113.01994745246</v>
      </c>
      <c r="AF290" s="11">
        <v>12051.80430932218</v>
      </c>
      <c r="AG290" s="11">
        <v>12030.872930985972</v>
      </c>
      <c r="AH290" s="11">
        <v>12008.271750808733</v>
      </c>
      <c r="AI290" s="11">
        <v>11988.48660329489</v>
      </c>
      <c r="AJ290" s="11">
        <v>11970.387159713189</v>
      </c>
      <c r="AK290" s="11">
        <v>11957.655815437727</v>
      </c>
      <c r="AL290" s="11">
        <v>11934.210824216272</v>
      </c>
      <c r="AM290" s="11">
        <v>11926.006924847261</v>
      </c>
      <c r="AN290" s="11">
        <v>11916.384564365255</v>
      </c>
      <c r="AO290" s="11">
        <v>11912.998509820854</v>
      </c>
      <c r="AP290" s="11">
        <v>11917.713394892624</v>
      </c>
      <c r="AQ290" s="11">
        <v>11928.574183629566</v>
      </c>
      <c r="AR290" s="11">
        <v>11931.665721828511</v>
      </c>
      <c r="AS290" s="11">
        <v>11932.639967432253</v>
      </c>
      <c r="AT290" s="11">
        <v>11946.306747432751</v>
      </c>
      <c r="AU290" s="11">
        <v>11955.055531408401</v>
      </c>
      <c r="AV290" s="11">
        <v>11953.326558570843</v>
      </c>
      <c r="AW290" s="11">
        <v>11960.843739794504</v>
      </c>
      <c r="AX290" s="11">
        <v>11971.095554319198</v>
      </c>
      <c r="AY290" s="11">
        <v>11970.842707840173</v>
      </c>
      <c r="AZ290" s="11">
        <v>11961.312523304416</v>
      </c>
      <c r="BA290" s="11">
        <v>11943.754960262595</v>
      </c>
      <c r="BB290" s="11">
        <v>11906.350739140325</v>
      </c>
      <c r="BC290" s="11">
        <v>11839.952965292594</v>
      </c>
      <c r="BD290" s="11">
        <v>11777.603418943312</v>
      </c>
      <c r="BE290" s="11">
        <v>11763.088392712647</v>
      </c>
      <c r="BF290" s="11">
        <v>11746.976967201908</v>
      </c>
      <c r="BG290" s="11">
        <v>11720.46928104626</v>
      </c>
      <c r="BH290" s="11">
        <v>11716.191749337335</v>
      </c>
      <c r="BI290" s="11">
        <v>11705.844298156573</v>
      </c>
      <c r="BJ290" s="11">
        <v>11686.676337576891</v>
      </c>
      <c r="BK290" s="11">
        <v>11624.333822083925</v>
      </c>
      <c r="BL290" s="11">
        <v>11421.845874307674</v>
      </c>
      <c r="BM290" s="11">
        <v>11327.722095321091</v>
      </c>
      <c r="BN290" s="11">
        <v>11321.736594648884</v>
      </c>
      <c r="BO290" s="11">
        <v>11228.754927625116</v>
      </c>
      <c r="BP290" s="11">
        <v>11234.809367840558</v>
      </c>
      <c r="BQ290" s="11">
        <v>11156.329112075415</v>
      </c>
      <c r="BR290" s="11">
        <v>11088.338786588773</v>
      </c>
      <c r="BS290" s="11">
        <v>11068.2068781655</v>
      </c>
      <c r="BT290" s="11">
        <v>11023.30502409807</v>
      </c>
      <c r="BU290" s="11">
        <v>10978.236571828094</v>
      </c>
      <c r="BV290" s="11">
        <v>10999.797255863332</v>
      </c>
      <c r="BW290" s="11">
        <v>10852.238381205911</v>
      </c>
      <c r="BX290" s="11">
        <v>10746.424904834928</v>
      </c>
      <c r="BY290" s="11">
        <v>10608.921556702628</v>
      </c>
      <c r="BZ290" s="11">
        <v>10579.665221091504</v>
      </c>
      <c r="CA290" s="11">
        <v>10537.351912154953</v>
      </c>
      <c r="CB290" s="11">
        <v>10474.717993386512</v>
      </c>
      <c r="CC290" s="11">
        <v>10354.655366186358</v>
      </c>
      <c r="CD290" s="11">
        <v>10261.833316445753</v>
      </c>
      <c r="CE290" s="11">
        <v>10171.692223757867</v>
      </c>
      <c r="CF290" s="11">
        <v>10092.407299546927</v>
      </c>
      <c r="CG290" s="11">
        <v>9905.3651017099237</v>
      </c>
      <c r="CH290" s="11">
        <v>9834.95217105341</v>
      </c>
      <c r="CI290" s="11">
        <v>9650.6513204742932</v>
      </c>
      <c r="CJ290" s="11">
        <v>9583.7088165695204</v>
      </c>
      <c r="CK290" s="11">
        <v>9497.7240156386524</v>
      </c>
      <c r="CL290" s="11">
        <v>9472.457870991504</v>
      </c>
      <c r="CM290" s="11">
        <v>9426.5227230567671</v>
      </c>
      <c r="CN290" s="11">
        <v>9370.8777662955854</v>
      </c>
      <c r="CO290" s="11">
        <v>9292.6854217545879</v>
      </c>
      <c r="CP290" s="11">
        <v>9243.6795939065596</v>
      </c>
      <c r="CQ290" s="11">
        <v>9056.1565957037456</v>
      </c>
      <c r="CR290" s="11">
        <v>8891.5087192388764</v>
      </c>
      <c r="CS290" s="11">
        <v>8825.81292266327</v>
      </c>
      <c r="CT290" s="11">
        <v>8800.4430877891391</v>
      </c>
      <c r="CU290" s="11">
        <v>8760.9026387819158</v>
      </c>
      <c r="CV290" s="11">
        <v>8667.2948402984148</v>
      </c>
      <c r="CW290" s="11">
        <v>8547.8096427278615</v>
      </c>
      <c r="CX290" s="11">
        <v>8493.3584687182847</v>
      </c>
      <c r="CY290" s="11">
        <v>8440.1224535374513</v>
      </c>
      <c r="CZ290" s="11">
        <v>8390.8037614794721</v>
      </c>
      <c r="DA290" s="11">
        <v>8338.9381727031214</v>
      </c>
      <c r="DB290" s="11">
        <v>8281.0761405486774</v>
      </c>
      <c r="DC290" s="11">
        <v>8184.8866688721628</v>
      </c>
      <c r="DD290" s="11">
        <v>8172.1921294995391</v>
      </c>
      <c r="DE290" s="11">
        <v>8140.4311274955307</v>
      </c>
      <c r="DF290" s="11">
        <v>8125.0370069362552</v>
      </c>
      <c r="DG290" s="11">
        <v>8069.8907934106028</v>
      </c>
      <c r="DH290" s="11">
        <v>8022.5957229481828</v>
      </c>
      <c r="DI290" s="11">
        <v>7967.1136504935848</v>
      </c>
      <c r="DJ290" s="11">
        <v>7899.5679134541988</v>
      </c>
      <c r="DK290" s="11">
        <v>7639.7012402337068</v>
      </c>
      <c r="DL290" s="11">
        <v>7636.0691887838138</v>
      </c>
      <c r="DM290" s="11">
        <v>7598.3990282503028</v>
      </c>
      <c r="DN290" s="11">
        <v>7538.8375537889115</v>
      </c>
      <c r="DO290" s="11">
        <v>7526.6387756347658</v>
      </c>
      <c r="DP290" s="11">
        <v>7468.0648688645761</v>
      </c>
      <c r="DQ290" s="11">
        <v>7474.0878783274411</v>
      </c>
      <c r="DR290" s="11">
        <v>7467.8548258348064</v>
      </c>
      <c r="DS290" s="11">
        <v>7458.6120677505369</v>
      </c>
      <c r="DT290" s="11">
        <v>7442.2769944928086</v>
      </c>
      <c r="DU290" s="11">
        <v>7431.2670545420351</v>
      </c>
      <c r="DV290" s="11">
        <v>7419.21554123652</v>
      </c>
      <c r="DW290" s="11">
        <v>7411.2437116621441</v>
      </c>
      <c r="DX290" s="11">
        <v>7272.7703676481406</v>
      </c>
      <c r="DY290" s="11">
        <v>7277.077115747491</v>
      </c>
      <c r="DZ290" s="11">
        <v>7242.7517113126205</v>
      </c>
      <c r="EA290" s="11">
        <v>7131.0070280574619</v>
      </c>
      <c r="EB290" s="11">
        <v>7121.5129475686344</v>
      </c>
      <c r="EC290" s="11">
        <v>6953.9809014249222</v>
      </c>
      <c r="ED290" s="11">
        <v>6898.1675387696978</v>
      </c>
      <c r="EE290" s="11">
        <v>6665.5885433667117</v>
      </c>
      <c r="EF290" s="11">
        <v>6480.7589751865062</v>
      </c>
      <c r="EG290" s="11">
        <v>6324.0994538489767</v>
      </c>
      <c r="EH290" s="11">
        <v>6204.7229073207427</v>
      </c>
      <c r="EI290" s="11">
        <v>6142.8329386899732</v>
      </c>
      <c r="EJ290" s="11">
        <v>6090.2434964699059</v>
      </c>
      <c r="EK290" s="11">
        <v>6008.2781424026871</v>
      </c>
      <c r="EL290" s="11">
        <v>5996.6708102008115</v>
      </c>
      <c r="EM290" s="11">
        <v>5909.9308364153067</v>
      </c>
      <c r="EN290" s="11">
        <v>5822.2842564530247</v>
      </c>
      <c r="EO290" s="11">
        <v>5782.8061801466947</v>
      </c>
      <c r="EP290" s="11">
        <v>5659.5597463704444</v>
      </c>
      <c r="EQ290" s="11">
        <v>5606.6647382784813</v>
      </c>
      <c r="ER290" s="11">
        <v>5493.1424353024422</v>
      </c>
      <c r="ES290" s="11">
        <v>5450.9531240578535</v>
      </c>
      <c r="ET290" s="11">
        <v>5389.1980921946515</v>
      </c>
      <c r="EU290" s="11">
        <v>5341.0128759711633</v>
      </c>
      <c r="EV290" s="11">
        <v>5285.7083281965679</v>
      </c>
      <c r="EW290" s="11">
        <v>5076.107743762178</v>
      </c>
      <c r="EX290" s="11">
        <v>5035.3179065443346</v>
      </c>
      <c r="EY290" s="11">
        <v>4897.7790061573514</v>
      </c>
      <c r="EZ290" s="11">
        <v>4779.2968546071406</v>
      </c>
      <c r="FA290" s="11">
        <v>4728.6634524423889</v>
      </c>
      <c r="FB290" s="11">
        <v>4698.6128276214422</v>
      </c>
      <c r="FC290" s="11">
        <v>4652.3888470557022</v>
      </c>
      <c r="FD290" s="11">
        <v>4544.0658852060396</v>
      </c>
      <c r="FE290" s="11">
        <v>4397.5864604248</v>
      </c>
      <c r="FF290" s="11">
        <v>4390.6720692036524</v>
      </c>
      <c r="FG290" s="11">
        <v>4353.1186516683247</v>
      </c>
      <c r="FH290" s="11">
        <v>4281.8363979768328</v>
      </c>
      <c r="FI290" s="11">
        <v>4250.6512514056603</v>
      </c>
      <c r="FJ290" s="11">
        <v>4244.9551524831841</v>
      </c>
      <c r="FK290" s="11">
        <v>4239.8260587117411</v>
      </c>
      <c r="FL290" s="11">
        <v>4237.7931543450059</v>
      </c>
      <c r="FM290" s="11">
        <v>4224.2724789605008</v>
      </c>
      <c r="FN290" s="11">
        <v>4234.6689263671942</v>
      </c>
      <c r="FO290" s="11">
        <v>4231.0886205280267</v>
      </c>
      <c r="FP290" s="11">
        <v>4226.290702566278</v>
      </c>
      <c r="FQ290" s="11">
        <v>4228.5980826356226</v>
      </c>
      <c r="FR290" s="11">
        <v>4204.656449796521</v>
      </c>
      <c r="FS290" s="11">
        <v>4169.1574614024239</v>
      </c>
      <c r="FT290" s="11">
        <v>4104.1062958459715</v>
      </c>
      <c r="FU290" s="11">
        <v>3997.1503362433723</v>
      </c>
      <c r="FV290" s="11">
        <v>3961.2276390458992</v>
      </c>
      <c r="FW290" s="11">
        <v>3932.6165803190138</v>
      </c>
      <c r="FX290" s="11">
        <v>3903.0754862512085</v>
      </c>
      <c r="FY290" s="11">
        <v>3879.9500737695557</v>
      </c>
      <c r="FZ290" s="11">
        <v>3850.7269345644208</v>
      </c>
      <c r="GA290" s="11">
        <v>3831.2431594816203</v>
      </c>
      <c r="GB290" s="11">
        <v>3805.7232506611367</v>
      </c>
      <c r="GC290" s="11">
        <v>3782.7486158093375</v>
      </c>
      <c r="GD290" s="11">
        <v>3770.1003639084192</v>
      </c>
      <c r="GE290" s="11">
        <v>3759.1567077955697</v>
      </c>
      <c r="GF290" s="11">
        <v>3752.8605254405684</v>
      </c>
      <c r="GG290" s="11">
        <v>3742.1280371816729</v>
      </c>
      <c r="GH290" s="11">
        <v>3736.9313375746287</v>
      </c>
      <c r="GI290" s="11">
        <v>3719.518184841726</v>
      </c>
      <c r="GJ290" s="11">
        <v>3696.8751623220733</v>
      </c>
      <c r="GK290" s="11">
        <v>3670.9464777888688</v>
      </c>
      <c r="GL290" s="11">
        <v>3670.2321925399865</v>
      </c>
      <c r="GM290" s="11">
        <v>3639.0715273080828</v>
      </c>
      <c r="GN290" s="11">
        <v>3618.0907585315094</v>
      </c>
      <c r="GO290" s="11">
        <v>3585.3597818304711</v>
      </c>
      <c r="GP290" s="11">
        <v>3500.8262318940651</v>
      </c>
      <c r="GQ290" s="11">
        <v>3361.8170545242042</v>
      </c>
      <c r="GR290" s="11">
        <v>3204.9592116572612</v>
      </c>
      <c r="GS290" s="11">
        <v>3142.4129130006399</v>
      </c>
      <c r="GT290" s="11">
        <v>3124.5314181374547</v>
      </c>
      <c r="GU290" s="11">
        <v>3102.6513796517183</v>
      </c>
      <c r="GV290" s="11">
        <v>3083.5496496731384</v>
      </c>
      <c r="GW290" s="11">
        <v>3066.7075448449477</v>
      </c>
      <c r="GX290" s="11">
        <v>3054.2380416407382</v>
      </c>
      <c r="GY290" s="11">
        <v>2975.1256817304334</v>
      </c>
      <c r="GZ290" s="11">
        <v>3027.9698590172184</v>
      </c>
      <c r="HA290" s="11">
        <v>3028.346690468305</v>
      </c>
      <c r="HB290" s="11">
        <v>3022.7340469933683</v>
      </c>
      <c r="HC290" s="11">
        <v>3018.5672889479765</v>
      </c>
      <c r="HD290" s="11">
        <v>3016.526830282517</v>
      </c>
      <c r="HE290" s="11">
        <v>2994.3093104007198</v>
      </c>
      <c r="HF290" s="11">
        <v>2881.7472934388247</v>
      </c>
      <c r="HG290" s="11">
        <v>2807.689199971072</v>
      </c>
      <c r="HH290" s="11">
        <v>2733.7200144941653</v>
      </c>
      <c r="HI290" s="11">
        <v>2701.2049799988645</v>
      </c>
      <c r="HJ290" s="11">
        <v>2677.3010121789107</v>
      </c>
      <c r="HK290" s="11">
        <v>2642.1452234544495</v>
      </c>
      <c r="HL290" s="11">
        <v>2618.2697241880078</v>
      </c>
      <c r="HM290" s="11">
        <v>2570.9324231543633</v>
      </c>
      <c r="HN290" s="11">
        <v>2523.2170496529066</v>
      </c>
      <c r="HO290" s="11">
        <v>2497.2283369302413</v>
      </c>
      <c r="HP290" s="11">
        <v>2520.8783595114842</v>
      </c>
      <c r="HQ290" s="11">
        <v>2513.5019377765484</v>
      </c>
      <c r="HR290" s="11">
        <v>2434.6425906169516</v>
      </c>
      <c r="HS290" s="11">
        <v>2458.9627482649398</v>
      </c>
      <c r="HT290" s="11">
        <v>2470.460644271785</v>
      </c>
      <c r="HU290" s="11">
        <v>2435.9633796907578</v>
      </c>
      <c r="HV290" s="11">
        <v>2432.6787999269081</v>
      </c>
      <c r="HW290" s="11">
        <v>2413.7913812433303</v>
      </c>
      <c r="HX290" s="11">
        <v>2387.5650090555741</v>
      </c>
      <c r="HY290" s="11">
        <v>2344.3493091310174</v>
      </c>
      <c r="HZ290" s="11">
        <v>2188.750476774776</v>
      </c>
      <c r="IA290" s="11">
        <v>2044.5086158057927</v>
      </c>
      <c r="IB290" s="11">
        <v>1996.4109547502123</v>
      </c>
      <c r="IC290" s="11">
        <v>1943.3368539695191</v>
      </c>
      <c r="ID290" s="11">
        <v>1895.9788842892378</v>
      </c>
      <c r="IE290" s="11">
        <v>1841.0549582178655</v>
      </c>
      <c r="IF290" s="11">
        <v>1716.1282856158193</v>
      </c>
      <c r="IG290" s="11">
        <v>1688.2153926712049</v>
      </c>
      <c r="IH290" s="11">
        <v>1645.1900775298586</v>
      </c>
      <c r="II290" s="11">
        <v>1608.0595996043949</v>
      </c>
      <c r="IJ290" s="11">
        <v>1556.9650825410936</v>
      </c>
      <c r="IK290" s="11">
        <v>1518.744778793103</v>
      </c>
      <c r="IL290" s="11">
        <v>1476.6965474813971</v>
      </c>
      <c r="IM290" s="11">
        <v>1413.7862623557501</v>
      </c>
      <c r="IN290" s="11">
        <v>1277.4351425166342</v>
      </c>
      <c r="IO290" s="11">
        <v>1245.707871629716</v>
      </c>
      <c r="IP290" s="11">
        <v>1244.1123116757026</v>
      </c>
      <c r="IQ290" s="11">
        <v>1188.3625030000048</v>
      </c>
      <c r="IR290" s="11">
        <v>1119.5626163135059</v>
      </c>
      <c r="IS290" s="11">
        <v>1079.8233575691897</v>
      </c>
      <c r="IT290" s="11">
        <v>1056.6418165077507</v>
      </c>
      <c r="IU290" s="11">
        <v>1039.0072543057934</v>
      </c>
      <c r="IV290" s="11">
        <v>1032.9277386045574</v>
      </c>
      <c r="IW290" s="11">
        <v>1022.2648410141051</v>
      </c>
      <c r="IX290" s="11">
        <v>1001.0449233780516</v>
      </c>
      <c r="IY290" s="11">
        <v>960.06595823541738</v>
      </c>
      <c r="IZ290" s="11">
        <v>909.80406718309393</v>
      </c>
      <c r="JA290" s="11">
        <v>817.74160155906702</v>
      </c>
      <c r="JB290" s="11">
        <v>709.14698865376909</v>
      </c>
      <c r="JC290" s="11">
        <v>631.113205344893</v>
      </c>
      <c r="JD290" s="11">
        <v>615.42605027019806</v>
      </c>
      <c r="JE290" s="11">
        <v>603.94687478319224</v>
      </c>
      <c r="JF290" s="11">
        <v>595.80297619105954</v>
      </c>
      <c r="JG290" s="11">
        <v>512.39810066415293</v>
      </c>
      <c r="JH290" s="11">
        <v>475.05871582598479</v>
      </c>
      <c r="JI290" s="11">
        <v>470.5333558332307</v>
      </c>
      <c r="JJ290" s="11">
        <v>470.64402267415795</v>
      </c>
      <c r="JK290" s="11">
        <v>407.33748515519619</v>
      </c>
      <c r="JL290" s="11">
        <v>420.18994728216848</v>
      </c>
      <c r="JM290" s="11">
        <v>402.81169551169802</v>
      </c>
      <c r="JN290" s="11">
        <v>244.39751616084783</v>
      </c>
      <c r="JO290" s="11">
        <v>237.09222676006908</v>
      </c>
      <c r="JP290" s="11">
        <v>304.33239840489472</v>
      </c>
      <c r="JQ290" s="11">
        <v>303.62640806385014</v>
      </c>
      <c r="JR290" s="11">
        <v>270.3163286560212</v>
      </c>
      <c r="JS290" s="11">
        <v>100.98036145272199</v>
      </c>
      <c r="JT290" s="11">
        <v>39.0418020819708</v>
      </c>
      <c r="JU290" s="11">
        <v>48.017611299567378</v>
      </c>
      <c r="JV290" s="11">
        <v>31.402974272123217</v>
      </c>
      <c r="JW290" s="11">
        <v>7.8586026575067081E-12</v>
      </c>
      <c r="JX290" s="11">
        <v>37.564796908050909</v>
      </c>
      <c r="JY290" s="11">
        <v>64.449557675195777</v>
      </c>
      <c r="JZ290" s="11">
        <v>82.717047827534969</v>
      </c>
      <c r="KA290" s="11">
        <v>105.2437448076752</v>
      </c>
      <c r="KB290" s="11">
        <v>124.0541093082452</v>
      </c>
      <c r="KC290" s="11">
        <v>137.74865174475786</v>
      </c>
      <c r="KD290" s="11">
        <v>150.36945591479594</v>
      </c>
      <c r="KE290" s="11">
        <v>146.69793451088617</v>
      </c>
      <c r="KF290" s="11">
        <v>136.39069394333774</v>
      </c>
      <c r="KG290" s="11">
        <v>113.68775145257749</v>
      </c>
      <c r="KH290" s="11">
        <v>104.94345569878458</v>
      </c>
      <c r="KI290" s="11">
        <v>76.998064035955423</v>
      </c>
      <c r="KJ290" s="11">
        <v>71.992791915151528</v>
      </c>
      <c r="KK290" s="11">
        <v>65.954048565733444</v>
      </c>
      <c r="KL290" s="23"/>
      <c r="KM290" s="11">
        <f>SMALL(Tabela2[[#This Row],[1]:[285]],1)</f>
        <v>7.8586026575067081E-12</v>
      </c>
      <c r="KN290" s="11">
        <f>MATCH(Tabela2[[#This Row],[1° menor]],Tabela2[[#This Row],[1]:[285]],0)</f>
        <v>270</v>
      </c>
      <c r="KO29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290" s="11">
        <f>VLOOKUP(Tabela2[[#This Row],[Shape]],shape!A:D,4,0)+VLOOKUP(Tabela2[[#This Row],[Shape]]+1,shape!A:E,5,0)*Tabela2[[#This Row],[% avanc]]</f>
        <v>8544.8116110658502</v>
      </c>
      <c r="KQ290" s="15">
        <f>Tabela2[[#This Row],[8686,881807]]/Tabela2[[#Headers],[8686,881807]]</f>
        <v>0.98364543237831692</v>
      </c>
      <c r="KR290" s="11">
        <f>Tabela2[[#This Row],[8686,881807]]-KP289</f>
        <v>166.22389790424495</v>
      </c>
      <c r="KS290" s="11">
        <f>(Tabela2[[#This Row],[hora bus]]-H289)*86400</f>
        <v>28.999999864026904</v>
      </c>
      <c r="KT290" s="11">
        <f>Tabela2[[#This Row],[desloc]]/Tabela2[[#This Row],[seconds]]</f>
        <v>5.7318585752973625</v>
      </c>
      <c r="KU290" s="11">
        <f>Tabela2[[#This Row],[spd m/s]]*3.6</f>
        <v>20.634690871070507</v>
      </c>
      <c r="KV290" s="23"/>
      <c r="KW290" s="22">
        <f t="shared" si="72"/>
        <v>0</v>
      </c>
      <c r="KX290" s="23">
        <f t="shared" si="73"/>
        <v>0</v>
      </c>
      <c r="KY290" s="23">
        <f t="shared" si="74"/>
        <v>0</v>
      </c>
      <c r="KZ290" s="23">
        <f t="shared" si="75"/>
        <v>0</v>
      </c>
      <c r="LA290" s="23">
        <f t="shared" si="76"/>
        <v>0</v>
      </c>
      <c r="LB290" s="23">
        <f t="shared" si="77"/>
        <v>0</v>
      </c>
      <c r="LC290" s="23">
        <f t="shared" si="78"/>
        <v>0</v>
      </c>
      <c r="LD290" s="23">
        <f t="shared" si="79"/>
        <v>0</v>
      </c>
      <c r="LE290" s="23">
        <f t="shared" si="80"/>
        <v>8544.8116110658502</v>
      </c>
      <c r="LF290" s="22">
        <f t="shared" si="89"/>
        <v>0</v>
      </c>
      <c r="LG290" s="23">
        <f t="shared" si="81"/>
        <v>0</v>
      </c>
      <c r="LH290" s="23">
        <f t="shared" si="82"/>
        <v>0</v>
      </c>
      <c r="LI290" s="23">
        <f t="shared" si="83"/>
        <v>8544.8116110658502</v>
      </c>
      <c r="LJ290" s="23">
        <f t="shared" si="84"/>
        <v>8544.8116110658502</v>
      </c>
      <c r="LK290" s="23">
        <f t="shared" si="85"/>
        <v>1</v>
      </c>
      <c r="LL290" s="23">
        <f t="shared" si="86"/>
        <v>0</v>
      </c>
      <c r="LM290" s="23">
        <f t="shared" si="87"/>
        <v>0</v>
      </c>
      <c r="LN290" s="23">
        <f t="shared" si="88"/>
        <v>0</v>
      </c>
    </row>
    <row r="291" spans="1:326" x14ac:dyDescent="0.25">
      <c r="A291" s="22">
        <v>114</v>
      </c>
      <c r="B291" s="22">
        <v>3</v>
      </c>
      <c r="C291" s="23" t="s">
        <v>1419</v>
      </c>
      <c r="D291" s="22">
        <v>332</v>
      </c>
      <c r="E291" s="24">
        <v>0.91527777777777775</v>
      </c>
      <c r="F291" s="23" t="s">
        <v>812</v>
      </c>
      <c r="G291" s="23" t="b">
        <v>1</v>
      </c>
      <c r="H291" s="25">
        <v>43538.915810185186</v>
      </c>
      <c r="I291" s="26" t="s">
        <v>180</v>
      </c>
      <c r="J291" s="23" t="s">
        <v>181</v>
      </c>
      <c r="K291" s="11">
        <f>IF(AND(Tabela2[[#This Row],[hora bus]]=H290,Tabela2[[#This Row],[lat bus]]=I290,Tabela2[[#This Row],[lon bus]]=J290),1,0)</f>
        <v>0</v>
      </c>
      <c r="L291" s="23"/>
      <c r="M291" s="11">
        <v>235</v>
      </c>
      <c r="N291" s="11">
        <v>12494.830021888851</v>
      </c>
      <c r="O291" s="11">
        <v>12486.806861253204</v>
      </c>
      <c r="P291" s="11">
        <v>12475.971219330722</v>
      </c>
      <c r="Q291" s="11">
        <v>12416.529272290421</v>
      </c>
      <c r="R291" s="11">
        <v>12334.820621563395</v>
      </c>
      <c r="S291" s="11">
        <v>12320.088836036259</v>
      </c>
      <c r="T291" s="11">
        <v>12301.020183692543</v>
      </c>
      <c r="U291" s="11">
        <v>12288.814142005907</v>
      </c>
      <c r="V291" s="11">
        <v>12271.172379100031</v>
      </c>
      <c r="W291" s="11">
        <v>12257.347773330403</v>
      </c>
      <c r="X291" s="11">
        <v>12244.75714924055</v>
      </c>
      <c r="Y291" s="11">
        <v>12218.091008311309</v>
      </c>
      <c r="Z291" s="11">
        <v>12199.530930423911</v>
      </c>
      <c r="AA291" s="11">
        <v>12174.625643012387</v>
      </c>
      <c r="AB291" s="11">
        <v>12162.874276923478</v>
      </c>
      <c r="AC291" s="11">
        <v>12146.07688209562</v>
      </c>
      <c r="AD291" s="11">
        <v>12121.80903308475</v>
      </c>
      <c r="AE291" s="11">
        <v>12113.01994745246</v>
      </c>
      <c r="AF291" s="11">
        <v>12051.80430932218</v>
      </c>
      <c r="AG291" s="11">
        <v>12030.872930985972</v>
      </c>
      <c r="AH291" s="11">
        <v>12008.271750808733</v>
      </c>
      <c r="AI291" s="11">
        <v>11988.48660329489</v>
      </c>
      <c r="AJ291" s="11">
        <v>11970.387159713189</v>
      </c>
      <c r="AK291" s="11">
        <v>11957.655815437727</v>
      </c>
      <c r="AL291" s="11">
        <v>11934.210824216272</v>
      </c>
      <c r="AM291" s="11">
        <v>11926.006924847261</v>
      </c>
      <c r="AN291" s="11">
        <v>11916.384564365255</v>
      </c>
      <c r="AO291" s="11">
        <v>11912.998509820854</v>
      </c>
      <c r="AP291" s="11">
        <v>11917.713394892624</v>
      </c>
      <c r="AQ291" s="11">
        <v>11928.574183629566</v>
      </c>
      <c r="AR291" s="11">
        <v>11931.665721828511</v>
      </c>
      <c r="AS291" s="11">
        <v>11932.639967432253</v>
      </c>
      <c r="AT291" s="11">
        <v>11946.306747432751</v>
      </c>
      <c r="AU291" s="11">
        <v>11955.055531408401</v>
      </c>
      <c r="AV291" s="11">
        <v>11953.326558570843</v>
      </c>
      <c r="AW291" s="11">
        <v>11960.843739794504</v>
      </c>
      <c r="AX291" s="11">
        <v>11971.095554319198</v>
      </c>
      <c r="AY291" s="11">
        <v>11970.842707840173</v>
      </c>
      <c r="AZ291" s="11">
        <v>11961.312523304416</v>
      </c>
      <c r="BA291" s="11">
        <v>11943.754960262595</v>
      </c>
      <c r="BB291" s="11">
        <v>11906.350739140325</v>
      </c>
      <c r="BC291" s="11">
        <v>11839.952965292594</v>
      </c>
      <c r="BD291" s="11">
        <v>11777.603418943312</v>
      </c>
      <c r="BE291" s="11">
        <v>11763.088392712647</v>
      </c>
      <c r="BF291" s="11">
        <v>11746.976967201908</v>
      </c>
      <c r="BG291" s="11">
        <v>11720.46928104626</v>
      </c>
      <c r="BH291" s="11">
        <v>11716.191749337335</v>
      </c>
      <c r="BI291" s="11">
        <v>11705.844298156573</v>
      </c>
      <c r="BJ291" s="11">
        <v>11686.676337576891</v>
      </c>
      <c r="BK291" s="11">
        <v>11624.333822083925</v>
      </c>
      <c r="BL291" s="11">
        <v>11421.845874307674</v>
      </c>
      <c r="BM291" s="11">
        <v>11327.722095321091</v>
      </c>
      <c r="BN291" s="11">
        <v>11321.736594648884</v>
      </c>
      <c r="BO291" s="11">
        <v>11228.754927625116</v>
      </c>
      <c r="BP291" s="11">
        <v>11234.809367840558</v>
      </c>
      <c r="BQ291" s="11">
        <v>11156.329112075415</v>
      </c>
      <c r="BR291" s="11">
        <v>11088.338786588773</v>
      </c>
      <c r="BS291" s="11">
        <v>11068.2068781655</v>
      </c>
      <c r="BT291" s="11">
        <v>11023.30502409807</v>
      </c>
      <c r="BU291" s="11">
        <v>10978.236571828094</v>
      </c>
      <c r="BV291" s="11">
        <v>10999.797255863332</v>
      </c>
      <c r="BW291" s="11">
        <v>10852.238381205911</v>
      </c>
      <c r="BX291" s="11">
        <v>10746.424904834928</v>
      </c>
      <c r="BY291" s="11">
        <v>10608.921556702628</v>
      </c>
      <c r="BZ291" s="11">
        <v>10579.665221091504</v>
      </c>
      <c r="CA291" s="11">
        <v>10537.351912154953</v>
      </c>
      <c r="CB291" s="11">
        <v>10474.717993386512</v>
      </c>
      <c r="CC291" s="11">
        <v>10354.655366186358</v>
      </c>
      <c r="CD291" s="11">
        <v>10261.833316445753</v>
      </c>
      <c r="CE291" s="11">
        <v>10171.692223757867</v>
      </c>
      <c r="CF291" s="11">
        <v>10092.407299546927</v>
      </c>
      <c r="CG291" s="11">
        <v>9905.3651017099237</v>
      </c>
      <c r="CH291" s="11">
        <v>9834.95217105341</v>
      </c>
      <c r="CI291" s="11">
        <v>9650.6513204742932</v>
      </c>
      <c r="CJ291" s="11">
        <v>9583.7088165695204</v>
      </c>
      <c r="CK291" s="11">
        <v>9497.7240156386524</v>
      </c>
      <c r="CL291" s="11">
        <v>9472.457870991504</v>
      </c>
      <c r="CM291" s="11">
        <v>9426.5227230567671</v>
      </c>
      <c r="CN291" s="11">
        <v>9370.8777662955854</v>
      </c>
      <c r="CO291" s="11">
        <v>9292.6854217545879</v>
      </c>
      <c r="CP291" s="11">
        <v>9243.6795939065596</v>
      </c>
      <c r="CQ291" s="11">
        <v>9056.1565957037456</v>
      </c>
      <c r="CR291" s="11">
        <v>8891.5087192388764</v>
      </c>
      <c r="CS291" s="11">
        <v>8825.81292266327</v>
      </c>
      <c r="CT291" s="11">
        <v>8800.4430877891391</v>
      </c>
      <c r="CU291" s="11">
        <v>8760.9026387819158</v>
      </c>
      <c r="CV291" s="11">
        <v>8667.2948402984148</v>
      </c>
      <c r="CW291" s="11">
        <v>8547.8096427278615</v>
      </c>
      <c r="CX291" s="11">
        <v>8493.3584687182847</v>
      </c>
      <c r="CY291" s="11">
        <v>8440.1224535374513</v>
      </c>
      <c r="CZ291" s="11">
        <v>8390.8037614794721</v>
      </c>
      <c r="DA291" s="11">
        <v>8338.9381727031214</v>
      </c>
      <c r="DB291" s="11">
        <v>8281.0761405486774</v>
      </c>
      <c r="DC291" s="11">
        <v>8184.8866688721628</v>
      </c>
      <c r="DD291" s="11">
        <v>8172.1921294995391</v>
      </c>
      <c r="DE291" s="11">
        <v>8140.4311274955307</v>
      </c>
      <c r="DF291" s="11">
        <v>8125.0370069362552</v>
      </c>
      <c r="DG291" s="11">
        <v>8069.8907934106028</v>
      </c>
      <c r="DH291" s="11">
        <v>8022.5957229481828</v>
      </c>
      <c r="DI291" s="11">
        <v>7967.1136504935848</v>
      </c>
      <c r="DJ291" s="11">
        <v>7899.5679134541988</v>
      </c>
      <c r="DK291" s="11">
        <v>7639.7012402337068</v>
      </c>
      <c r="DL291" s="11">
        <v>7636.0691887838138</v>
      </c>
      <c r="DM291" s="11">
        <v>7598.3990282503028</v>
      </c>
      <c r="DN291" s="11">
        <v>7538.8375537889115</v>
      </c>
      <c r="DO291" s="11">
        <v>7526.6387756347658</v>
      </c>
      <c r="DP291" s="11">
        <v>7468.0648688645761</v>
      </c>
      <c r="DQ291" s="11">
        <v>7474.0878783274411</v>
      </c>
      <c r="DR291" s="11">
        <v>7467.8548258348064</v>
      </c>
      <c r="DS291" s="11">
        <v>7458.6120677505369</v>
      </c>
      <c r="DT291" s="11">
        <v>7442.2769944928086</v>
      </c>
      <c r="DU291" s="11">
        <v>7431.2670545420351</v>
      </c>
      <c r="DV291" s="11">
        <v>7419.21554123652</v>
      </c>
      <c r="DW291" s="11">
        <v>7411.2437116621441</v>
      </c>
      <c r="DX291" s="11">
        <v>7272.7703676481406</v>
      </c>
      <c r="DY291" s="11">
        <v>7277.077115747491</v>
      </c>
      <c r="DZ291" s="11">
        <v>7242.7517113126205</v>
      </c>
      <c r="EA291" s="11">
        <v>7131.0070280574619</v>
      </c>
      <c r="EB291" s="11">
        <v>7121.5129475686344</v>
      </c>
      <c r="EC291" s="11">
        <v>6953.9809014249222</v>
      </c>
      <c r="ED291" s="11">
        <v>6898.1675387696978</v>
      </c>
      <c r="EE291" s="11">
        <v>6665.5885433667117</v>
      </c>
      <c r="EF291" s="11">
        <v>6480.7589751865062</v>
      </c>
      <c r="EG291" s="11">
        <v>6324.0994538489767</v>
      </c>
      <c r="EH291" s="11">
        <v>6204.7229073207427</v>
      </c>
      <c r="EI291" s="11">
        <v>6142.8329386899732</v>
      </c>
      <c r="EJ291" s="11">
        <v>6090.2434964699059</v>
      </c>
      <c r="EK291" s="11">
        <v>6008.2781424026871</v>
      </c>
      <c r="EL291" s="11">
        <v>5996.6708102008115</v>
      </c>
      <c r="EM291" s="11">
        <v>5909.9308364153067</v>
      </c>
      <c r="EN291" s="11">
        <v>5822.2842564530247</v>
      </c>
      <c r="EO291" s="11">
        <v>5782.8061801466947</v>
      </c>
      <c r="EP291" s="11">
        <v>5659.5597463704444</v>
      </c>
      <c r="EQ291" s="11">
        <v>5606.6647382784813</v>
      </c>
      <c r="ER291" s="11">
        <v>5493.1424353024422</v>
      </c>
      <c r="ES291" s="11">
        <v>5450.9531240578535</v>
      </c>
      <c r="ET291" s="11">
        <v>5389.1980921946515</v>
      </c>
      <c r="EU291" s="11">
        <v>5341.0128759711633</v>
      </c>
      <c r="EV291" s="11">
        <v>5285.7083281965679</v>
      </c>
      <c r="EW291" s="11">
        <v>5076.107743762178</v>
      </c>
      <c r="EX291" s="11">
        <v>5035.3179065443346</v>
      </c>
      <c r="EY291" s="11">
        <v>4897.7790061573514</v>
      </c>
      <c r="EZ291" s="11">
        <v>4779.2968546071406</v>
      </c>
      <c r="FA291" s="11">
        <v>4728.6634524423889</v>
      </c>
      <c r="FB291" s="11">
        <v>4698.6128276214422</v>
      </c>
      <c r="FC291" s="11">
        <v>4652.3888470557022</v>
      </c>
      <c r="FD291" s="11">
        <v>4544.0658852060396</v>
      </c>
      <c r="FE291" s="11">
        <v>4397.5864604248</v>
      </c>
      <c r="FF291" s="11">
        <v>4390.6720692036524</v>
      </c>
      <c r="FG291" s="11">
        <v>4353.1186516683247</v>
      </c>
      <c r="FH291" s="11">
        <v>4281.8363979768328</v>
      </c>
      <c r="FI291" s="11">
        <v>4250.6512514056603</v>
      </c>
      <c r="FJ291" s="11">
        <v>4244.9551524831841</v>
      </c>
      <c r="FK291" s="11">
        <v>4239.8260587117411</v>
      </c>
      <c r="FL291" s="11">
        <v>4237.7931543450059</v>
      </c>
      <c r="FM291" s="11">
        <v>4224.2724789605008</v>
      </c>
      <c r="FN291" s="11">
        <v>4234.6689263671942</v>
      </c>
      <c r="FO291" s="11">
        <v>4231.0886205280267</v>
      </c>
      <c r="FP291" s="11">
        <v>4226.290702566278</v>
      </c>
      <c r="FQ291" s="11">
        <v>4228.5980826356226</v>
      </c>
      <c r="FR291" s="11">
        <v>4204.656449796521</v>
      </c>
      <c r="FS291" s="11">
        <v>4169.1574614024239</v>
      </c>
      <c r="FT291" s="11">
        <v>4104.1062958459715</v>
      </c>
      <c r="FU291" s="11">
        <v>3997.1503362433723</v>
      </c>
      <c r="FV291" s="11">
        <v>3961.2276390458992</v>
      </c>
      <c r="FW291" s="11">
        <v>3932.6165803190138</v>
      </c>
      <c r="FX291" s="11">
        <v>3903.0754862512085</v>
      </c>
      <c r="FY291" s="11">
        <v>3879.9500737695557</v>
      </c>
      <c r="FZ291" s="11">
        <v>3850.7269345644208</v>
      </c>
      <c r="GA291" s="11">
        <v>3831.2431594816203</v>
      </c>
      <c r="GB291" s="11">
        <v>3805.7232506611367</v>
      </c>
      <c r="GC291" s="11">
        <v>3782.7486158093375</v>
      </c>
      <c r="GD291" s="11">
        <v>3770.1003639084192</v>
      </c>
      <c r="GE291" s="11">
        <v>3759.1567077955697</v>
      </c>
      <c r="GF291" s="11">
        <v>3752.8605254405684</v>
      </c>
      <c r="GG291" s="11">
        <v>3742.1280371816729</v>
      </c>
      <c r="GH291" s="11">
        <v>3736.9313375746287</v>
      </c>
      <c r="GI291" s="11">
        <v>3719.518184841726</v>
      </c>
      <c r="GJ291" s="11">
        <v>3696.8751623220733</v>
      </c>
      <c r="GK291" s="11">
        <v>3670.9464777888688</v>
      </c>
      <c r="GL291" s="11">
        <v>3670.2321925399865</v>
      </c>
      <c r="GM291" s="11">
        <v>3639.0715273080828</v>
      </c>
      <c r="GN291" s="11">
        <v>3618.0907585315094</v>
      </c>
      <c r="GO291" s="11">
        <v>3585.3597818304711</v>
      </c>
      <c r="GP291" s="11">
        <v>3500.8262318940651</v>
      </c>
      <c r="GQ291" s="11">
        <v>3361.8170545242042</v>
      </c>
      <c r="GR291" s="11">
        <v>3204.9592116572612</v>
      </c>
      <c r="GS291" s="11">
        <v>3142.4129130006399</v>
      </c>
      <c r="GT291" s="11">
        <v>3124.5314181374547</v>
      </c>
      <c r="GU291" s="11">
        <v>3102.6513796517183</v>
      </c>
      <c r="GV291" s="11">
        <v>3083.5496496731384</v>
      </c>
      <c r="GW291" s="11">
        <v>3066.7075448449477</v>
      </c>
      <c r="GX291" s="11">
        <v>3054.2380416407382</v>
      </c>
      <c r="GY291" s="11">
        <v>2975.1256817304334</v>
      </c>
      <c r="GZ291" s="11">
        <v>3027.9698590172184</v>
      </c>
      <c r="HA291" s="11">
        <v>3028.346690468305</v>
      </c>
      <c r="HB291" s="11">
        <v>3022.7340469933683</v>
      </c>
      <c r="HC291" s="11">
        <v>3018.5672889479765</v>
      </c>
      <c r="HD291" s="11">
        <v>3016.526830282517</v>
      </c>
      <c r="HE291" s="11">
        <v>2994.3093104007198</v>
      </c>
      <c r="HF291" s="11">
        <v>2881.7472934388247</v>
      </c>
      <c r="HG291" s="11">
        <v>2807.689199971072</v>
      </c>
      <c r="HH291" s="11">
        <v>2733.7200144941653</v>
      </c>
      <c r="HI291" s="11">
        <v>2701.2049799988645</v>
      </c>
      <c r="HJ291" s="11">
        <v>2677.3010121789107</v>
      </c>
      <c r="HK291" s="11">
        <v>2642.1452234544495</v>
      </c>
      <c r="HL291" s="11">
        <v>2618.2697241880078</v>
      </c>
      <c r="HM291" s="11">
        <v>2570.9324231543633</v>
      </c>
      <c r="HN291" s="11">
        <v>2523.2170496529066</v>
      </c>
      <c r="HO291" s="11">
        <v>2497.2283369302413</v>
      </c>
      <c r="HP291" s="11">
        <v>2520.8783595114842</v>
      </c>
      <c r="HQ291" s="11">
        <v>2513.5019377765484</v>
      </c>
      <c r="HR291" s="11">
        <v>2434.6425906169516</v>
      </c>
      <c r="HS291" s="11">
        <v>2458.9627482649398</v>
      </c>
      <c r="HT291" s="11">
        <v>2470.460644271785</v>
      </c>
      <c r="HU291" s="11">
        <v>2435.9633796907578</v>
      </c>
      <c r="HV291" s="11">
        <v>2432.6787999269081</v>
      </c>
      <c r="HW291" s="11">
        <v>2413.7913812433303</v>
      </c>
      <c r="HX291" s="11">
        <v>2387.5650090555741</v>
      </c>
      <c r="HY291" s="11">
        <v>2344.3493091310174</v>
      </c>
      <c r="HZ291" s="11">
        <v>2188.750476774776</v>
      </c>
      <c r="IA291" s="11">
        <v>2044.5086158057927</v>
      </c>
      <c r="IB291" s="11">
        <v>1996.4109547502123</v>
      </c>
      <c r="IC291" s="11">
        <v>1943.3368539695191</v>
      </c>
      <c r="ID291" s="11">
        <v>1895.9788842892378</v>
      </c>
      <c r="IE291" s="11">
        <v>1841.0549582178655</v>
      </c>
      <c r="IF291" s="11">
        <v>1716.1282856158193</v>
      </c>
      <c r="IG291" s="11">
        <v>1688.2153926712049</v>
      </c>
      <c r="IH291" s="11">
        <v>1645.1900775298586</v>
      </c>
      <c r="II291" s="11">
        <v>1608.0595996043949</v>
      </c>
      <c r="IJ291" s="11">
        <v>1556.9650825410936</v>
      </c>
      <c r="IK291" s="11">
        <v>1518.744778793103</v>
      </c>
      <c r="IL291" s="11">
        <v>1476.6965474813971</v>
      </c>
      <c r="IM291" s="11">
        <v>1413.7862623557501</v>
      </c>
      <c r="IN291" s="11">
        <v>1277.4351425166342</v>
      </c>
      <c r="IO291" s="11">
        <v>1245.707871629716</v>
      </c>
      <c r="IP291" s="11">
        <v>1244.1123116757026</v>
      </c>
      <c r="IQ291" s="11">
        <v>1188.3625030000048</v>
      </c>
      <c r="IR291" s="11">
        <v>1119.5626163135059</v>
      </c>
      <c r="IS291" s="11">
        <v>1079.8233575691897</v>
      </c>
      <c r="IT291" s="11">
        <v>1056.6418165077507</v>
      </c>
      <c r="IU291" s="11">
        <v>1039.0072543057934</v>
      </c>
      <c r="IV291" s="11">
        <v>1032.9277386045574</v>
      </c>
      <c r="IW291" s="11">
        <v>1022.2648410141051</v>
      </c>
      <c r="IX291" s="11">
        <v>1001.0449233780516</v>
      </c>
      <c r="IY291" s="11">
        <v>960.06595823541738</v>
      </c>
      <c r="IZ291" s="11">
        <v>909.80406718309393</v>
      </c>
      <c r="JA291" s="11">
        <v>817.74160155906702</v>
      </c>
      <c r="JB291" s="11">
        <v>709.14698865376909</v>
      </c>
      <c r="JC291" s="11">
        <v>631.113205344893</v>
      </c>
      <c r="JD291" s="11">
        <v>615.42605027019806</v>
      </c>
      <c r="JE291" s="11">
        <v>603.94687478319224</v>
      </c>
      <c r="JF291" s="11">
        <v>595.80297619105954</v>
      </c>
      <c r="JG291" s="11">
        <v>512.39810066415293</v>
      </c>
      <c r="JH291" s="11">
        <v>475.05871582598479</v>
      </c>
      <c r="JI291" s="11">
        <v>470.5333558332307</v>
      </c>
      <c r="JJ291" s="11">
        <v>470.64402267415795</v>
      </c>
      <c r="JK291" s="11">
        <v>407.33748515519619</v>
      </c>
      <c r="JL291" s="11">
        <v>420.18994728216848</v>
      </c>
      <c r="JM291" s="11">
        <v>402.81169551169802</v>
      </c>
      <c r="JN291" s="11">
        <v>244.39751616084783</v>
      </c>
      <c r="JO291" s="11">
        <v>237.09222676006908</v>
      </c>
      <c r="JP291" s="11">
        <v>304.33239840489472</v>
      </c>
      <c r="JQ291" s="11">
        <v>303.62640806385014</v>
      </c>
      <c r="JR291" s="11">
        <v>270.3163286560212</v>
      </c>
      <c r="JS291" s="11">
        <v>100.98036145272199</v>
      </c>
      <c r="JT291" s="11">
        <v>39.0418020819708</v>
      </c>
      <c r="JU291" s="11">
        <v>48.017611299567378</v>
      </c>
      <c r="JV291" s="11">
        <v>31.402974272123217</v>
      </c>
      <c r="JW291" s="11">
        <v>7.8586026575067081E-12</v>
      </c>
      <c r="JX291" s="11">
        <v>37.564796908050909</v>
      </c>
      <c r="JY291" s="11">
        <v>64.449557675195777</v>
      </c>
      <c r="JZ291" s="11">
        <v>82.717047827534969</v>
      </c>
      <c r="KA291" s="11">
        <v>105.2437448076752</v>
      </c>
      <c r="KB291" s="11">
        <v>124.0541093082452</v>
      </c>
      <c r="KC291" s="11">
        <v>137.74865174475786</v>
      </c>
      <c r="KD291" s="11">
        <v>150.36945591479594</v>
      </c>
      <c r="KE291" s="11">
        <v>146.69793451088617</v>
      </c>
      <c r="KF291" s="11">
        <v>136.39069394333774</v>
      </c>
      <c r="KG291" s="11">
        <v>113.68775145257749</v>
      </c>
      <c r="KH291" s="11">
        <v>104.94345569878458</v>
      </c>
      <c r="KI291" s="11">
        <v>76.998064035955423</v>
      </c>
      <c r="KJ291" s="11">
        <v>71.992791915151528</v>
      </c>
      <c r="KK291" s="11">
        <v>65.954048565733444</v>
      </c>
      <c r="KL291" s="23"/>
      <c r="KM291" s="11">
        <f>SMALL(Tabela2[[#This Row],[1]:[285]],1)</f>
        <v>7.8586026575067081E-12</v>
      </c>
      <c r="KN291" s="11">
        <f>MATCH(Tabela2[[#This Row],[1° menor]],Tabela2[[#This Row],[1]:[285]],0)</f>
        <v>270</v>
      </c>
      <c r="KO29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291" s="11">
        <f>VLOOKUP(Tabela2[[#This Row],[Shape]],shape!A:D,4,0)+VLOOKUP(Tabela2[[#This Row],[Shape]]+1,shape!A:E,5,0)*Tabela2[[#This Row],[% avanc]]</f>
        <v>8544.8116110658502</v>
      </c>
      <c r="KQ291" s="15">
        <f>Tabela2[[#This Row],[8686,881807]]/Tabela2[[#Headers],[8686,881807]]</f>
        <v>0.98364543237831692</v>
      </c>
      <c r="KR291" s="11">
        <f>Tabela2[[#This Row],[8686,881807]]-KP290</f>
        <v>0</v>
      </c>
      <c r="KS291" s="11">
        <f>(Tabela2[[#This Row],[hora bus]]-H290)*86400</f>
        <v>33.000000170432031</v>
      </c>
      <c r="KT291" s="11">
        <f>Tabela2[[#This Row],[desloc]]/Tabela2[[#This Row],[seconds]]</f>
        <v>0</v>
      </c>
      <c r="KU291" s="11">
        <f>Tabela2[[#This Row],[spd m/s]]*3.6</f>
        <v>0</v>
      </c>
      <c r="KV291" s="23"/>
      <c r="KW291" s="22">
        <f t="shared" si="72"/>
        <v>0</v>
      </c>
      <c r="KX291" s="23">
        <f t="shared" si="73"/>
        <v>0.5</v>
      </c>
      <c r="KY291" s="23">
        <f t="shared" si="74"/>
        <v>0</v>
      </c>
      <c r="KZ291" s="23">
        <f t="shared" si="75"/>
        <v>0</v>
      </c>
      <c r="LA291" s="23">
        <f t="shared" si="76"/>
        <v>0</v>
      </c>
      <c r="LB291" s="23">
        <f t="shared" si="77"/>
        <v>1</v>
      </c>
      <c r="LC291" s="23">
        <f t="shared" si="78"/>
        <v>7</v>
      </c>
      <c r="LD291" s="23">
        <f t="shared" si="79"/>
        <v>0</v>
      </c>
      <c r="LE291" s="23">
        <f t="shared" si="80"/>
        <v>8544.8116110658502</v>
      </c>
      <c r="LF291" s="22">
        <f t="shared" si="89"/>
        <v>0</v>
      </c>
      <c r="LG291" s="23">
        <f t="shared" si="81"/>
        <v>0</v>
      </c>
      <c r="LH291" s="23">
        <f t="shared" si="82"/>
        <v>0</v>
      </c>
      <c r="LI291" s="23">
        <f t="shared" si="83"/>
        <v>8544.8116110658502</v>
      </c>
      <c r="LJ291" s="23">
        <f t="shared" si="84"/>
        <v>8544.8116110658502</v>
      </c>
      <c r="LK291" s="23">
        <f t="shared" si="85"/>
        <v>0.5</v>
      </c>
      <c r="LL291" s="23">
        <f t="shared" si="86"/>
        <v>0</v>
      </c>
      <c r="LM291" s="23">
        <f t="shared" si="87"/>
        <v>1</v>
      </c>
      <c r="LN291" s="23">
        <f t="shared" si="88"/>
        <v>1</v>
      </c>
    </row>
    <row r="292" spans="1:326" x14ac:dyDescent="0.25">
      <c r="A292" s="22">
        <v>115</v>
      </c>
      <c r="B292" s="22">
        <v>3</v>
      </c>
      <c r="C292" s="23" t="s">
        <v>1420</v>
      </c>
      <c r="D292" s="22">
        <v>332</v>
      </c>
      <c r="E292" s="24">
        <v>0.91597222222222219</v>
      </c>
      <c r="F292" s="23" t="s">
        <v>812</v>
      </c>
      <c r="G292" s="23" t="b">
        <v>1</v>
      </c>
      <c r="H292" s="25">
        <v>43538.915949074071</v>
      </c>
      <c r="I292" s="26" t="s">
        <v>180</v>
      </c>
      <c r="J292" s="23" t="s">
        <v>181</v>
      </c>
      <c r="K292" s="11">
        <f>IF(AND(Tabela2[[#This Row],[hora bus]]=H291,Tabela2[[#This Row],[lat bus]]=I291,Tabela2[[#This Row],[lon bus]]=J291),1,0)</f>
        <v>0</v>
      </c>
      <c r="L292" s="23"/>
      <c r="M292" s="11">
        <v>236</v>
      </c>
      <c r="N292" s="11">
        <v>12494.830021888851</v>
      </c>
      <c r="O292" s="11">
        <v>12486.806861253204</v>
      </c>
      <c r="P292" s="11">
        <v>12475.971219330722</v>
      </c>
      <c r="Q292" s="11">
        <v>12416.529272290421</v>
      </c>
      <c r="R292" s="11">
        <v>12334.820621563395</v>
      </c>
      <c r="S292" s="11">
        <v>12320.088836036259</v>
      </c>
      <c r="T292" s="11">
        <v>12301.020183692543</v>
      </c>
      <c r="U292" s="11">
        <v>12288.814142005907</v>
      </c>
      <c r="V292" s="11">
        <v>12271.172379100031</v>
      </c>
      <c r="W292" s="11">
        <v>12257.347773330403</v>
      </c>
      <c r="X292" s="11">
        <v>12244.75714924055</v>
      </c>
      <c r="Y292" s="11">
        <v>12218.091008311309</v>
      </c>
      <c r="Z292" s="11">
        <v>12199.530930423911</v>
      </c>
      <c r="AA292" s="11">
        <v>12174.625643012387</v>
      </c>
      <c r="AB292" s="11">
        <v>12162.874276923478</v>
      </c>
      <c r="AC292" s="11">
        <v>12146.07688209562</v>
      </c>
      <c r="AD292" s="11">
        <v>12121.80903308475</v>
      </c>
      <c r="AE292" s="11">
        <v>12113.01994745246</v>
      </c>
      <c r="AF292" s="11">
        <v>12051.80430932218</v>
      </c>
      <c r="AG292" s="11">
        <v>12030.872930985972</v>
      </c>
      <c r="AH292" s="11">
        <v>12008.271750808733</v>
      </c>
      <c r="AI292" s="11">
        <v>11988.48660329489</v>
      </c>
      <c r="AJ292" s="11">
        <v>11970.387159713189</v>
      </c>
      <c r="AK292" s="11">
        <v>11957.655815437727</v>
      </c>
      <c r="AL292" s="11">
        <v>11934.210824216272</v>
      </c>
      <c r="AM292" s="11">
        <v>11926.006924847261</v>
      </c>
      <c r="AN292" s="11">
        <v>11916.384564365255</v>
      </c>
      <c r="AO292" s="11">
        <v>11912.998509820854</v>
      </c>
      <c r="AP292" s="11">
        <v>11917.713394892624</v>
      </c>
      <c r="AQ292" s="11">
        <v>11928.574183629566</v>
      </c>
      <c r="AR292" s="11">
        <v>11931.665721828511</v>
      </c>
      <c r="AS292" s="11">
        <v>11932.639967432253</v>
      </c>
      <c r="AT292" s="11">
        <v>11946.306747432751</v>
      </c>
      <c r="AU292" s="11">
        <v>11955.055531408401</v>
      </c>
      <c r="AV292" s="11">
        <v>11953.326558570843</v>
      </c>
      <c r="AW292" s="11">
        <v>11960.843739794504</v>
      </c>
      <c r="AX292" s="11">
        <v>11971.095554319198</v>
      </c>
      <c r="AY292" s="11">
        <v>11970.842707840173</v>
      </c>
      <c r="AZ292" s="11">
        <v>11961.312523304416</v>
      </c>
      <c r="BA292" s="11">
        <v>11943.754960262595</v>
      </c>
      <c r="BB292" s="11">
        <v>11906.350739140325</v>
      </c>
      <c r="BC292" s="11">
        <v>11839.952965292594</v>
      </c>
      <c r="BD292" s="11">
        <v>11777.603418943312</v>
      </c>
      <c r="BE292" s="11">
        <v>11763.088392712647</v>
      </c>
      <c r="BF292" s="11">
        <v>11746.976967201908</v>
      </c>
      <c r="BG292" s="11">
        <v>11720.46928104626</v>
      </c>
      <c r="BH292" s="11">
        <v>11716.191749337335</v>
      </c>
      <c r="BI292" s="11">
        <v>11705.844298156573</v>
      </c>
      <c r="BJ292" s="11">
        <v>11686.676337576891</v>
      </c>
      <c r="BK292" s="11">
        <v>11624.333822083925</v>
      </c>
      <c r="BL292" s="11">
        <v>11421.845874307674</v>
      </c>
      <c r="BM292" s="11">
        <v>11327.722095321091</v>
      </c>
      <c r="BN292" s="11">
        <v>11321.736594648884</v>
      </c>
      <c r="BO292" s="11">
        <v>11228.754927625116</v>
      </c>
      <c r="BP292" s="11">
        <v>11234.809367840558</v>
      </c>
      <c r="BQ292" s="11">
        <v>11156.329112075415</v>
      </c>
      <c r="BR292" s="11">
        <v>11088.338786588773</v>
      </c>
      <c r="BS292" s="11">
        <v>11068.2068781655</v>
      </c>
      <c r="BT292" s="11">
        <v>11023.30502409807</v>
      </c>
      <c r="BU292" s="11">
        <v>10978.236571828094</v>
      </c>
      <c r="BV292" s="11">
        <v>10999.797255863332</v>
      </c>
      <c r="BW292" s="11">
        <v>10852.238381205911</v>
      </c>
      <c r="BX292" s="11">
        <v>10746.424904834928</v>
      </c>
      <c r="BY292" s="11">
        <v>10608.921556702628</v>
      </c>
      <c r="BZ292" s="11">
        <v>10579.665221091504</v>
      </c>
      <c r="CA292" s="11">
        <v>10537.351912154953</v>
      </c>
      <c r="CB292" s="11">
        <v>10474.717993386512</v>
      </c>
      <c r="CC292" s="11">
        <v>10354.655366186358</v>
      </c>
      <c r="CD292" s="11">
        <v>10261.833316445753</v>
      </c>
      <c r="CE292" s="11">
        <v>10171.692223757867</v>
      </c>
      <c r="CF292" s="11">
        <v>10092.407299546927</v>
      </c>
      <c r="CG292" s="11">
        <v>9905.3651017099237</v>
      </c>
      <c r="CH292" s="11">
        <v>9834.95217105341</v>
      </c>
      <c r="CI292" s="11">
        <v>9650.6513204742932</v>
      </c>
      <c r="CJ292" s="11">
        <v>9583.7088165695204</v>
      </c>
      <c r="CK292" s="11">
        <v>9497.7240156386524</v>
      </c>
      <c r="CL292" s="11">
        <v>9472.457870991504</v>
      </c>
      <c r="CM292" s="11">
        <v>9426.5227230567671</v>
      </c>
      <c r="CN292" s="11">
        <v>9370.8777662955854</v>
      </c>
      <c r="CO292" s="11">
        <v>9292.6854217545879</v>
      </c>
      <c r="CP292" s="11">
        <v>9243.6795939065596</v>
      </c>
      <c r="CQ292" s="11">
        <v>9056.1565957037456</v>
      </c>
      <c r="CR292" s="11">
        <v>8891.5087192388764</v>
      </c>
      <c r="CS292" s="11">
        <v>8825.81292266327</v>
      </c>
      <c r="CT292" s="11">
        <v>8800.4430877891391</v>
      </c>
      <c r="CU292" s="11">
        <v>8760.9026387819158</v>
      </c>
      <c r="CV292" s="11">
        <v>8667.2948402984148</v>
      </c>
      <c r="CW292" s="11">
        <v>8547.8096427278615</v>
      </c>
      <c r="CX292" s="11">
        <v>8493.3584687182847</v>
      </c>
      <c r="CY292" s="11">
        <v>8440.1224535374513</v>
      </c>
      <c r="CZ292" s="11">
        <v>8390.8037614794721</v>
      </c>
      <c r="DA292" s="11">
        <v>8338.9381727031214</v>
      </c>
      <c r="DB292" s="11">
        <v>8281.0761405486774</v>
      </c>
      <c r="DC292" s="11">
        <v>8184.8866688721628</v>
      </c>
      <c r="DD292" s="11">
        <v>8172.1921294995391</v>
      </c>
      <c r="DE292" s="11">
        <v>8140.4311274955307</v>
      </c>
      <c r="DF292" s="11">
        <v>8125.0370069362552</v>
      </c>
      <c r="DG292" s="11">
        <v>8069.8907934106028</v>
      </c>
      <c r="DH292" s="11">
        <v>8022.5957229481828</v>
      </c>
      <c r="DI292" s="11">
        <v>7967.1136504935848</v>
      </c>
      <c r="DJ292" s="11">
        <v>7899.5679134541988</v>
      </c>
      <c r="DK292" s="11">
        <v>7639.7012402337068</v>
      </c>
      <c r="DL292" s="11">
        <v>7636.0691887838138</v>
      </c>
      <c r="DM292" s="11">
        <v>7598.3990282503028</v>
      </c>
      <c r="DN292" s="11">
        <v>7538.8375537889115</v>
      </c>
      <c r="DO292" s="11">
        <v>7526.6387756347658</v>
      </c>
      <c r="DP292" s="11">
        <v>7468.0648688645761</v>
      </c>
      <c r="DQ292" s="11">
        <v>7474.0878783274411</v>
      </c>
      <c r="DR292" s="11">
        <v>7467.8548258348064</v>
      </c>
      <c r="DS292" s="11">
        <v>7458.6120677505369</v>
      </c>
      <c r="DT292" s="11">
        <v>7442.2769944928086</v>
      </c>
      <c r="DU292" s="11">
        <v>7431.2670545420351</v>
      </c>
      <c r="DV292" s="11">
        <v>7419.21554123652</v>
      </c>
      <c r="DW292" s="11">
        <v>7411.2437116621441</v>
      </c>
      <c r="DX292" s="11">
        <v>7272.7703676481406</v>
      </c>
      <c r="DY292" s="11">
        <v>7277.077115747491</v>
      </c>
      <c r="DZ292" s="11">
        <v>7242.7517113126205</v>
      </c>
      <c r="EA292" s="11">
        <v>7131.0070280574619</v>
      </c>
      <c r="EB292" s="11">
        <v>7121.5129475686344</v>
      </c>
      <c r="EC292" s="11">
        <v>6953.9809014249222</v>
      </c>
      <c r="ED292" s="11">
        <v>6898.1675387696978</v>
      </c>
      <c r="EE292" s="11">
        <v>6665.5885433667117</v>
      </c>
      <c r="EF292" s="11">
        <v>6480.7589751865062</v>
      </c>
      <c r="EG292" s="11">
        <v>6324.0994538489767</v>
      </c>
      <c r="EH292" s="11">
        <v>6204.7229073207427</v>
      </c>
      <c r="EI292" s="11">
        <v>6142.8329386899732</v>
      </c>
      <c r="EJ292" s="11">
        <v>6090.2434964699059</v>
      </c>
      <c r="EK292" s="11">
        <v>6008.2781424026871</v>
      </c>
      <c r="EL292" s="11">
        <v>5996.6708102008115</v>
      </c>
      <c r="EM292" s="11">
        <v>5909.9308364153067</v>
      </c>
      <c r="EN292" s="11">
        <v>5822.2842564530247</v>
      </c>
      <c r="EO292" s="11">
        <v>5782.8061801466947</v>
      </c>
      <c r="EP292" s="11">
        <v>5659.5597463704444</v>
      </c>
      <c r="EQ292" s="11">
        <v>5606.6647382784813</v>
      </c>
      <c r="ER292" s="11">
        <v>5493.1424353024422</v>
      </c>
      <c r="ES292" s="11">
        <v>5450.9531240578535</v>
      </c>
      <c r="ET292" s="11">
        <v>5389.1980921946515</v>
      </c>
      <c r="EU292" s="11">
        <v>5341.0128759711633</v>
      </c>
      <c r="EV292" s="11">
        <v>5285.7083281965679</v>
      </c>
      <c r="EW292" s="11">
        <v>5076.107743762178</v>
      </c>
      <c r="EX292" s="11">
        <v>5035.3179065443346</v>
      </c>
      <c r="EY292" s="11">
        <v>4897.7790061573514</v>
      </c>
      <c r="EZ292" s="11">
        <v>4779.2968546071406</v>
      </c>
      <c r="FA292" s="11">
        <v>4728.6634524423889</v>
      </c>
      <c r="FB292" s="11">
        <v>4698.6128276214422</v>
      </c>
      <c r="FC292" s="11">
        <v>4652.3888470557022</v>
      </c>
      <c r="FD292" s="11">
        <v>4544.0658852060396</v>
      </c>
      <c r="FE292" s="11">
        <v>4397.5864604248</v>
      </c>
      <c r="FF292" s="11">
        <v>4390.6720692036524</v>
      </c>
      <c r="FG292" s="11">
        <v>4353.1186516683247</v>
      </c>
      <c r="FH292" s="11">
        <v>4281.8363979768328</v>
      </c>
      <c r="FI292" s="11">
        <v>4250.6512514056603</v>
      </c>
      <c r="FJ292" s="11">
        <v>4244.9551524831841</v>
      </c>
      <c r="FK292" s="11">
        <v>4239.8260587117411</v>
      </c>
      <c r="FL292" s="11">
        <v>4237.7931543450059</v>
      </c>
      <c r="FM292" s="11">
        <v>4224.2724789605008</v>
      </c>
      <c r="FN292" s="11">
        <v>4234.6689263671942</v>
      </c>
      <c r="FO292" s="11">
        <v>4231.0886205280267</v>
      </c>
      <c r="FP292" s="11">
        <v>4226.290702566278</v>
      </c>
      <c r="FQ292" s="11">
        <v>4228.5980826356226</v>
      </c>
      <c r="FR292" s="11">
        <v>4204.656449796521</v>
      </c>
      <c r="FS292" s="11">
        <v>4169.1574614024239</v>
      </c>
      <c r="FT292" s="11">
        <v>4104.1062958459715</v>
      </c>
      <c r="FU292" s="11">
        <v>3997.1503362433723</v>
      </c>
      <c r="FV292" s="11">
        <v>3961.2276390458992</v>
      </c>
      <c r="FW292" s="11">
        <v>3932.6165803190138</v>
      </c>
      <c r="FX292" s="11">
        <v>3903.0754862512085</v>
      </c>
      <c r="FY292" s="11">
        <v>3879.9500737695557</v>
      </c>
      <c r="FZ292" s="11">
        <v>3850.7269345644208</v>
      </c>
      <c r="GA292" s="11">
        <v>3831.2431594816203</v>
      </c>
      <c r="GB292" s="11">
        <v>3805.7232506611367</v>
      </c>
      <c r="GC292" s="11">
        <v>3782.7486158093375</v>
      </c>
      <c r="GD292" s="11">
        <v>3770.1003639084192</v>
      </c>
      <c r="GE292" s="11">
        <v>3759.1567077955697</v>
      </c>
      <c r="GF292" s="11">
        <v>3752.8605254405684</v>
      </c>
      <c r="GG292" s="11">
        <v>3742.1280371816729</v>
      </c>
      <c r="GH292" s="11">
        <v>3736.9313375746287</v>
      </c>
      <c r="GI292" s="11">
        <v>3719.518184841726</v>
      </c>
      <c r="GJ292" s="11">
        <v>3696.8751623220733</v>
      </c>
      <c r="GK292" s="11">
        <v>3670.9464777888688</v>
      </c>
      <c r="GL292" s="11">
        <v>3670.2321925399865</v>
      </c>
      <c r="GM292" s="11">
        <v>3639.0715273080828</v>
      </c>
      <c r="GN292" s="11">
        <v>3618.0907585315094</v>
      </c>
      <c r="GO292" s="11">
        <v>3585.3597818304711</v>
      </c>
      <c r="GP292" s="11">
        <v>3500.8262318940651</v>
      </c>
      <c r="GQ292" s="11">
        <v>3361.8170545242042</v>
      </c>
      <c r="GR292" s="11">
        <v>3204.9592116572612</v>
      </c>
      <c r="GS292" s="11">
        <v>3142.4129130006399</v>
      </c>
      <c r="GT292" s="11">
        <v>3124.5314181374547</v>
      </c>
      <c r="GU292" s="11">
        <v>3102.6513796517183</v>
      </c>
      <c r="GV292" s="11">
        <v>3083.5496496731384</v>
      </c>
      <c r="GW292" s="11">
        <v>3066.7075448449477</v>
      </c>
      <c r="GX292" s="11">
        <v>3054.2380416407382</v>
      </c>
      <c r="GY292" s="11">
        <v>2975.1256817304334</v>
      </c>
      <c r="GZ292" s="11">
        <v>3027.9698590172184</v>
      </c>
      <c r="HA292" s="11">
        <v>3028.346690468305</v>
      </c>
      <c r="HB292" s="11">
        <v>3022.7340469933683</v>
      </c>
      <c r="HC292" s="11">
        <v>3018.5672889479765</v>
      </c>
      <c r="HD292" s="11">
        <v>3016.526830282517</v>
      </c>
      <c r="HE292" s="11">
        <v>2994.3093104007198</v>
      </c>
      <c r="HF292" s="11">
        <v>2881.7472934388247</v>
      </c>
      <c r="HG292" s="11">
        <v>2807.689199971072</v>
      </c>
      <c r="HH292" s="11">
        <v>2733.7200144941653</v>
      </c>
      <c r="HI292" s="11">
        <v>2701.2049799988645</v>
      </c>
      <c r="HJ292" s="11">
        <v>2677.3010121789107</v>
      </c>
      <c r="HK292" s="11">
        <v>2642.1452234544495</v>
      </c>
      <c r="HL292" s="11">
        <v>2618.2697241880078</v>
      </c>
      <c r="HM292" s="11">
        <v>2570.9324231543633</v>
      </c>
      <c r="HN292" s="11">
        <v>2523.2170496529066</v>
      </c>
      <c r="HO292" s="11">
        <v>2497.2283369302413</v>
      </c>
      <c r="HP292" s="11">
        <v>2520.8783595114842</v>
      </c>
      <c r="HQ292" s="11">
        <v>2513.5019377765484</v>
      </c>
      <c r="HR292" s="11">
        <v>2434.6425906169516</v>
      </c>
      <c r="HS292" s="11">
        <v>2458.9627482649398</v>
      </c>
      <c r="HT292" s="11">
        <v>2470.460644271785</v>
      </c>
      <c r="HU292" s="11">
        <v>2435.9633796907578</v>
      </c>
      <c r="HV292" s="11">
        <v>2432.6787999269081</v>
      </c>
      <c r="HW292" s="11">
        <v>2413.7913812433303</v>
      </c>
      <c r="HX292" s="11">
        <v>2387.5650090555741</v>
      </c>
      <c r="HY292" s="11">
        <v>2344.3493091310174</v>
      </c>
      <c r="HZ292" s="11">
        <v>2188.750476774776</v>
      </c>
      <c r="IA292" s="11">
        <v>2044.5086158057927</v>
      </c>
      <c r="IB292" s="11">
        <v>1996.4109547502123</v>
      </c>
      <c r="IC292" s="11">
        <v>1943.3368539695191</v>
      </c>
      <c r="ID292" s="11">
        <v>1895.9788842892378</v>
      </c>
      <c r="IE292" s="11">
        <v>1841.0549582178655</v>
      </c>
      <c r="IF292" s="11">
        <v>1716.1282856158193</v>
      </c>
      <c r="IG292" s="11">
        <v>1688.2153926712049</v>
      </c>
      <c r="IH292" s="11">
        <v>1645.1900775298586</v>
      </c>
      <c r="II292" s="11">
        <v>1608.0595996043949</v>
      </c>
      <c r="IJ292" s="11">
        <v>1556.9650825410936</v>
      </c>
      <c r="IK292" s="11">
        <v>1518.744778793103</v>
      </c>
      <c r="IL292" s="11">
        <v>1476.6965474813971</v>
      </c>
      <c r="IM292" s="11">
        <v>1413.7862623557501</v>
      </c>
      <c r="IN292" s="11">
        <v>1277.4351425166342</v>
      </c>
      <c r="IO292" s="11">
        <v>1245.707871629716</v>
      </c>
      <c r="IP292" s="11">
        <v>1244.1123116757026</v>
      </c>
      <c r="IQ292" s="11">
        <v>1188.3625030000048</v>
      </c>
      <c r="IR292" s="11">
        <v>1119.5626163135059</v>
      </c>
      <c r="IS292" s="11">
        <v>1079.8233575691897</v>
      </c>
      <c r="IT292" s="11">
        <v>1056.6418165077507</v>
      </c>
      <c r="IU292" s="11">
        <v>1039.0072543057934</v>
      </c>
      <c r="IV292" s="11">
        <v>1032.9277386045574</v>
      </c>
      <c r="IW292" s="11">
        <v>1022.2648410141051</v>
      </c>
      <c r="IX292" s="11">
        <v>1001.0449233780516</v>
      </c>
      <c r="IY292" s="11">
        <v>960.06595823541738</v>
      </c>
      <c r="IZ292" s="11">
        <v>909.80406718309393</v>
      </c>
      <c r="JA292" s="11">
        <v>817.74160155906702</v>
      </c>
      <c r="JB292" s="11">
        <v>709.14698865376909</v>
      </c>
      <c r="JC292" s="11">
        <v>631.113205344893</v>
      </c>
      <c r="JD292" s="11">
        <v>615.42605027019806</v>
      </c>
      <c r="JE292" s="11">
        <v>603.94687478319224</v>
      </c>
      <c r="JF292" s="11">
        <v>595.80297619105954</v>
      </c>
      <c r="JG292" s="11">
        <v>512.39810066415293</v>
      </c>
      <c r="JH292" s="11">
        <v>475.05871582598479</v>
      </c>
      <c r="JI292" s="11">
        <v>470.5333558332307</v>
      </c>
      <c r="JJ292" s="11">
        <v>470.64402267415795</v>
      </c>
      <c r="JK292" s="11">
        <v>407.33748515519619</v>
      </c>
      <c r="JL292" s="11">
        <v>420.18994728216848</v>
      </c>
      <c r="JM292" s="11">
        <v>402.81169551169802</v>
      </c>
      <c r="JN292" s="11">
        <v>244.39751616084783</v>
      </c>
      <c r="JO292" s="11">
        <v>237.09222676006908</v>
      </c>
      <c r="JP292" s="11">
        <v>304.33239840489472</v>
      </c>
      <c r="JQ292" s="11">
        <v>303.62640806385014</v>
      </c>
      <c r="JR292" s="11">
        <v>270.3163286560212</v>
      </c>
      <c r="JS292" s="11">
        <v>100.98036145272199</v>
      </c>
      <c r="JT292" s="11">
        <v>39.0418020819708</v>
      </c>
      <c r="JU292" s="11">
        <v>48.017611299567378</v>
      </c>
      <c r="JV292" s="11">
        <v>31.402974272123217</v>
      </c>
      <c r="JW292" s="11">
        <v>7.8586026575067081E-12</v>
      </c>
      <c r="JX292" s="11">
        <v>37.564796908050909</v>
      </c>
      <c r="JY292" s="11">
        <v>64.449557675195777</v>
      </c>
      <c r="JZ292" s="11">
        <v>82.717047827534969</v>
      </c>
      <c r="KA292" s="11">
        <v>105.2437448076752</v>
      </c>
      <c r="KB292" s="11">
        <v>124.0541093082452</v>
      </c>
      <c r="KC292" s="11">
        <v>137.74865174475786</v>
      </c>
      <c r="KD292" s="11">
        <v>150.36945591479594</v>
      </c>
      <c r="KE292" s="11">
        <v>146.69793451088617</v>
      </c>
      <c r="KF292" s="11">
        <v>136.39069394333774</v>
      </c>
      <c r="KG292" s="11">
        <v>113.68775145257749</v>
      </c>
      <c r="KH292" s="11">
        <v>104.94345569878458</v>
      </c>
      <c r="KI292" s="11">
        <v>76.998064035955423</v>
      </c>
      <c r="KJ292" s="11">
        <v>71.992791915151528</v>
      </c>
      <c r="KK292" s="11">
        <v>65.954048565733444</v>
      </c>
      <c r="KL292" s="23"/>
      <c r="KM292" s="11">
        <f>SMALL(Tabela2[[#This Row],[1]:[285]],1)</f>
        <v>7.8586026575067081E-12</v>
      </c>
      <c r="KN292" s="11">
        <f>MATCH(Tabela2[[#This Row],[1° menor]],Tabela2[[#This Row],[1]:[285]],0)</f>
        <v>270</v>
      </c>
      <c r="KO29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292" s="11">
        <f>VLOOKUP(Tabela2[[#This Row],[Shape]],shape!A:D,4,0)+VLOOKUP(Tabela2[[#This Row],[Shape]]+1,shape!A:E,5,0)*Tabela2[[#This Row],[% avanc]]</f>
        <v>8544.8116110658502</v>
      </c>
      <c r="KQ292" s="15">
        <f>Tabela2[[#This Row],[8686,881807]]/Tabela2[[#Headers],[8686,881807]]</f>
        <v>0.98364543237831692</v>
      </c>
      <c r="KR292" s="11">
        <f>Tabela2[[#This Row],[8686,881807]]-KP291</f>
        <v>0</v>
      </c>
      <c r="KS292" s="11">
        <f>(Tabela2[[#This Row],[hora bus]]-H291)*86400</f>
        <v>11.999999661929905</v>
      </c>
      <c r="KT292" s="11">
        <f>Tabela2[[#This Row],[desloc]]/Tabela2[[#This Row],[seconds]]</f>
        <v>0</v>
      </c>
      <c r="KU292" s="11">
        <f>Tabela2[[#This Row],[spd m/s]]*3.6</f>
        <v>0</v>
      </c>
      <c r="KV292" s="23"/>
      <c r="KW292" s="22">
        <f t="shared" si="72"/>
        <v>0</v>
      </c>
      <c r="KX292" s="23">
        <f t="shared" si="73"/>
        <v>0.5</v>
      </c>
      <c r="KY292" s="23">
        <f t="shared" si="74"/>
        <v>0</v>
      </c>
      <c r="KZ292" s="23">
        <f t="shared" si="75"/>
        <v>0</v>
      </c>
      <c r="LA292" s="23">
        <f t="shared" si="76"/>
        <v>0</v>
      </c>
      <c r="LB292" s="23">
        <f t="shared" si="77"/>
        <v>1</v>
      </c>
      <c r="LC292" s="23">
        <f t="shared" si="78"/>
        <v>6</v>
      </c>
      <c r="LD292" s="23">
        <f t="shared" si="79"/>
        <v>0</v>
      </c>
      <c r="LE292" s="23">
        <f t="shared" si="80"/>
        <v>8544.8116110658502</v>
      </c>
      <c r="LF292" s="22">
        <f t="shared" si="89"/>
        <v>0</v>
      </c>
      <c r="LG292" s="23">
        <f t="shared" si="81"/>
        <v>0</v>
      </c>
      <c r="LH292" s="23">
        <f t="shared" si="82"/>
        <v>0</v>
      </c>
      <c r="LI292" s="23">
        <f t="shared" si="83"/>
        <v>8544.8116110658502</v>
      </c>
      <c r="LJ292" s="23">
        <f t="shared" si="84"/>
        <v>8544.8116110658502</v>
      </c>
      <c r="LK292" s="23">
        <f t="shared" si="85"/>
        <v>0.5</v>
      </c>
      <c r="LL292" s="23">
        <f t="shared" si="86"/>
        <v>0</v>
      </c>
      <c r="LM292" s="23">
        <f t="shared" si="87"/>
        <v>1</v>
      </c>
      <c r="LN292" s="23">
        <f t="shared" si="88"/>
        <v>1</v>
      </c>
    </row>
    <row r="293" spans="1:326" x14ac:dyDescent="0.25">
      <c r="A293" s="22">
        <v>116</v>
      </c>
      <c r="B293" s="22">
        <v>3</v>
      </c>
      <c r="C293" s="23" t="s">
        <v>1421</v>
      </c>
      <c r="D293" s="22">
        <v>332</v>
      </c>
      <c r="E293" s="24">
        <v>0.91597222222222219</v>
      </c>
      <c r="F293" s="23" t="s">
        <v>812</v>
      </c>
      <c r="G293" s="23" t="b">
        <v>1</v>
      </c>
      <c r="H293" s="25">
        <v>43538.916481481479</v>
      </c>
      <c r="I293" s="26" t="s">
        <v>180</v>
      </c>
      <c r="J293" s="23" t="s">
        <v>181</v>
      </c>
      <c r="K293" s="11">
        <f>IF(AND(Tabela2[[#This Row],[hora bus]]=H292,Tabela2[[#This Row],[lat bus]]=I292,Tabela2[[#This Row],[lon bus]]=J292),1,0)</f>
        <v>0</v>
      </c>
      <c r="L293" s="23"/>
      <c r="M293" s="11">
        <v>239</v>
      </c>
      <c r="N293" s="11">
        <v>12494.830021888851</v>
      </c>
      <c r="O293" s="11">
        <v>12486.806861253204</v>
      </c>
      <c r="P293" s="11">
        <v>12475.971219330722</v>
      </c>
      <c r="Q293" s="11">
        <v>12416.529272290421</v>
      </c>
      <c r="R293" s="11">
        <v>12334.820621563395</v>
      </c>
      <c r="S293" s="11">
        <v>12320.088836036259</v>
      </c>
      <c r="T293" s="11">
        <v>12301.020183692543</v>
      </c>
      <c r="U293" s="11">
        <v>12288.814142005907</v>
      </c>
      <c r="V293" s="11">
        <v>12271.172379100031</v>
      </c>
      <c r="W293" s="11">
        <v>12257.347773330403</v>
      </c>
      <c r="X293" s="11">
        <v>12244.75714924055</v>
      </c>
      <c r="Y293" s="11">
        <v>12218.091008311309</v>
      </c>
      <c r="Z293" s="11">
        <v>12199.530930423911</v>
      </c>
      <c r="AA293" s="11">
        <v>12174.625643012387</v>
      </c>
      <c r="AB293" s="11">
        <v>12162.874276923478</v>
      </c>
      <c r="AC293" s="11">
        <v>12146.07688209562</v>
      </c>
      <c r="AD293" s="11">
        <v>12121.80903308475</v>
      </c>
      <c r="AE293" s="11">
        <v>12113.01994745246</v>
      </c>
      <c r="AF293" s="11">
        <v>12051.80430932218</v>
      </c>
      <c r="AG293" s="11">
        <v>12030.872930985972</v>
      </c>
      <c r="AH293" s="11">
        <v>12008.271750808733</v>
      </c>
      <c r="AI293" s="11">
        <v>11988.48660329489</v>
      </c>
      <c r="AJ293" s="11">
        <v>11970.387159713189</v>
      </c>
      <c r="AK293" s="11">
        <v>11957.655815437727</v>
      </c>
      <c r="AL293" s="11">
        <v>11934.210824216272</v>
      </c>
      <c r="AM293" s="11">
        <v>11926.006924847261</v>
      </c>
      <c r="AN293" s="11">
        <v>11916.384564365255</v>
      </c>
      <c r="AO293" s="11">
        <v>11912.998509820854</v>
      </c>
      <c r="AP293" s="11">
        <v>11917.713394892624</v>
      </c>
      <c r="AQ293" s="11">
        <v>11928.574183629566</v>
      </c>
      <c r="AR293" s="11">
        <v>11931.665721828511</v>
      </c>
      <c r="AS293" s="11">
        <v>11932.639967432253</v>
      </c>
      <c r="AT293" s="11">
        <v>11946.306747432751</v>
      </c>
      <c r="AU293" s="11">
        <v>11955.055531408401</v>
      </c>
      <c r="AV293" s="11">
        <v>11953.326558570843</v>
      </c>
      <c r="AW293" s="11">
        <v>11960.843739794504</v>
      </c>
      <c r="AX293" s="11">
        <v>11971.095554319198</v>
      </c>
      <c r="AY293" s="11">
        <v>11970.842707840173</v>
      </c>
      <c r="AZ293" s="11">
        <v>11961.312523304416</v>
      </c>
      <c r="BA293" s="11">
        <v>11943.754960262595</v>
      </c>
      <c r="BB293" s="11">
        <v>11906.350739140325</v>
      </c>
      <c r="BC293" s="11">
        <v>11839.952965292594</v>
      </c>
      <c r="BD293" s="11">
        <v>11777.603418943312</v>
      </c>
      <c r="BE293" s="11">
        <v>11763.088392712647</v>
      </c>
      <c r="BF293" s="11">
        <v>11746.976967201908</v>
      </c>
      <c r="BG293" s="11">
        <v>11720.46928104626</v>
      </c>
      <c r="BH293" s="11">
        <v>11716.191749337335</v>
      </c>
      <c r="BI293" s="11">
        <v>11705.844298156573</v>
      </c>
      <c r="BJ293" s="11">
        <v>11686.676337576891</v>
      </c>
      <c r="BK293" s="11">
        <v>11624.333822083925</v>
      </c>
      <c r="BL293" s="11">
        <v>11421.845874307674</v>
      </c>
      <c r="BM293" s="11">
        <v>11327.722095321091</v>
      </c>
      <c r="BN293" s="11">
        <v>11321.736594648884</v>
      </c>
      <c r="BO293" s="11">
        <v>11228.754927625116</v>
      </c>
      <c r="BP293" s="11">
        <v>11234.809367840558</v>
      </c>
      <c r="BQ293" s="11">
        <v>11156.329112075415</v>
      </c>
      <c r="BR293" s="11">
        <v>11088.338786588773</v>
      </c>
      <c r="BS293" s="11">
        <v>11068.2068781655</v>
      </c>
      <c r="BT293" s="11">
        <v>11023.30502409807</v>
      </c>
      <c r="BU293" s="11">
        <v>10978.236571828094</v>
      </c>
      <c r="BV293" s="11">
        <v>10999.797255863332</v>
      </c>
      <c r="BW293" s="11">
        <v>10852.238381205911</v>
      </c>
      <c r="BX293" s="11">
        <v>10746.424904834928</v>
      </c>
      <c r="BY293" s="11">
        <v>10608.921556702628</v>
      </c>
      <c r="BZ293" s="11">
        <v>10579.665221091504</v>
      </c>
      <c r="CA293" s="11">
        <v>10537.351912154953</v>
      </c>
      <c r="CB293" s="11">
        <v>10474.717993386512</v>
      </c>
      <c r="CC293" s="11">
        <v>10354.655366186358</v>
      </c>
      <c r="CD293" s="11">
        <v>10261.833316445753</v>
      </c>
      <c r="CE293" s="11">
        <v>10171.692223757867</v>
      </c>
      <c r="CF293" s="11">
        <v>10092.407299546927</v>
      </c>
      <c r="CG293" s="11">
        <v>9905.3651017099237</v>
      </c>
      <c r="CH293" s="11">
        <v>9834.95217105341</v>
      </c>
      <c r="CI293" s="11">
        <v>9650.6513204742932</v>
      </c>
      <c r="CJ293" s="11">
        <v>9583.7088165695204</v>
      </c>
      <c r="CK293" s="11">
        <v>9497.7240156386524</v>
      </c>
      <c r="CL293" s="11">
        <v>9472.457870991504</v>
      </c>
      <c r="CM293" s="11">
        <v>9426.5227230567671</v>
      </c>
      <c r="CN293" s="11">
        <v>9370.8777662955854</v>
      </c>
      <c r="CO293" s="11">
        <v>9292.6854217545879</v>
      </c>
      <c r="CP293" s="11">
        <v>9243.6795939065596</v>
      </c>
      <c r="CQ293" s="11">
        <v>9056.1565957037456</v>
      </c>
      <c r="CR293" s="11">
        <v>8891.5087192388764</v>
      </c>
      <c r="CS293" s="11">
        <v>8825.81292266327</v>
      </c>
      <c r="CT293" s="11">
        <v>8800.4430877891391</v>
      </c>
      <c r="CU293" s="11">
        <v>8760.9026387819158</v>
      </c>
      <c r="CV293" s="11">
        <v>8667.2948402984148</v>
      </c>
      <c r="CW293" s="11">
        <v>8547.8096427278615</v>
      </c>
      <c r="CX293" s="11">
        <v>8493.3584687182847</v>
      </c>
      <c r="CY293" s="11">
        <v>8440.1224535374513</v>
      </c>
      <c r="CZ293" s="11">
        <v>8390.8037614794721</v>
      </c>
      <c r="DA293" s="11">
        <v>8338.9381727031214</v>
      </c>
      <c r="DB293" s="11">
        <v>8281.0761405486774</v>
      </c>
      <c r="DC293" s="11">
        <v>8184.8866688721628</v>
      </c>
      <c r="DD293" s="11">
        <v>8172.1921294995391</v>
      </c>
      <c r="DE293" s="11">
        <v>8140.4311274955307</v>
      </c>
      <c r="DF293" s="11">
        <v>8125.0370069362552</v>
      </c>
      <c r="DG293" s="11">
        <v>8069.8907934106028</v>
      </c>
      <c r="DH293" s="11">
        <v>8022.5957229481828</v>
      </c>
      <c r="DI293" s="11">
        <v>7967.1136504935848</v>
      </c>
      <c r="DJ293" s="11">
        <v>7899.5679134541988</v>
      </c>
      <c r="DK293" s="11">
        <v>7639.7012402337068</v>
      </c>
      <c r="DL293" s="11">
        <v>7636.0691887838138</v>
      </c>
      <c r="DM293" s="11">
        <v>7598.3990282503028</v>
      </c>
      <c r="DN293" s="11">
        <v>7538.8375537889115</v>
      </c>
      <c r="DO293" s="11">
        <v>7526.6387756347658</v>
      </c>
      <c r="DP293" s="11">
        <v>7468.0648688645761</v>
      </c>
      <c r="DQ293" s="11">
        <v>7474.0878783274411</v>
      </c>
      <c r="DR293" s="11">
        <v>7467.8548258348064</v>
      </c>
      <c r="DS293" s="11">
        <v>7458.6120677505369</v>
      </c>
      <c r="DT293" s="11">
        <v>7442.2769944928086</v>
      </c>
      <c r="DU293" s="11">
        <v>7431.2670545420351</v>
      </c>
      <c r="DV293" s="11">
        <v>7419.21554123652</v>
      </c>
      <c r="DW293" s="11">
        <v>7411.2437116621441</v>
      </c>
      <c r="DX293" s="11">
        <v>7272.7703676481406</v>
      </c>
      <c r="DY293" s="11">
        <v>7277.077115747491</v>
      </c>
      <c r="DZ293" s="11">
        <v>7242.7517113126205</v>
      </c>
      <c r="EA293" s="11">
        <v>7131.0070280574619</v>
      </c>
      <c r="EB293" s="11">
        <v>7121.5129475686344</v>
      </c>
      <c r="EC293" s="11">
        <v>6953.9809014249222</v>
      </c>
      <c r="ED293" s="11">
        <v>6898.1675387696978</v>
      </c>
      <c r="EE293" s="11">
        <v>6665.5885433667117</v>
      </c>
      <c r="EF293" s="11">
        <v>6480.7589751865062</v>
      </c>
      <c r="EG293" s="11">
        <v>6324.0994538489767</v>
      </c>
      <c r="EH293" s="11">
        <v>6204.7229073207427</v>
      </c>
      <c r="EI293" s="11">
        <v>6142.8329386899732</v>
      </c>
      <c r="EJ293" s="11">
        <v>6090.2434964699059</v>
      </c>
      <c r="EK293" s="11">
        <v>6008.2781424026871</v>
      </c>
      <c r="EL293" s="11">
        <v>5996.6708102008115</v>
      </c>
      <c r="EM293" s="11">
        <v>5909.9308364153067</v>
      </c>
      <c r="EN293" s="11">
        <v>5822.2842564530247</v>
      </c>
      <c r="EO293" s="11">
        <v>5782.8061801466947</v>
      </c>
      <c r="EP293" s="11">
        <v>5659.5597463704444</v>
      </c>
      <c r="EQ293" s="11">
        <v>5606.6647382784813</v>
      </c>
      <c r="ER293" s="11">
        <v>5493.1424353024422</v>
      </c>
      <c r="ES293" s="11">
        <v>5450.9531240578535</v>
      </c>
      <c r="ET293" s="11">
        <v>5389.1980921946515</v>
      </c>
      <c r="EU293" s="11">
        <v>5341.0128759711633</v>
      </c>
      <c r="EV293" s="11">
        <v>5285.7083281965679</v>
      </c>
      <c r="EW293" s="11">
        <v>5076.107743762178</v>
      </c>
      <c r="EX293" s="11">
        <v>5035.3179065443346</v>
      </c>
      <c r="EY293" s="11">
        <v>4897.7790061573514</v>
      </c>
      <c r="EZ293" s="11">
        <v>4779.2968546071406</v>
      </c>
      <c r="FA293" s="11">
        <v>4728.6634524423889</v>
      </c>
      <c r="FB293" s="11">
        <v>4698.6128276214422</v>
      </c>
      <c r="FC293" s="11">
        <v>4652.3888470557022</v>
      </c>
      <c r="FD293" s="11">
        <v>4544.0658852060396</v>
      </c>
      <c r="FE293" s="11">
        <v>4397.5864604248</v>
      </c>
      <c r="FF293" s="11">
        <v>4390.6720692036524</v>
      </c>
      <c r="FG293" s="11">
        <v>4353.1186516683247</v>
      </c>
      <c r="FH293" s="11">
        <v>4281.8363979768328</v>
      </c>
      <c r="FI293" s="11">
        <v>4250.6512514056603</v>
      </c>
      <c r="FJ293" s="11">
        <v>4244.9551524831841</v>
      </c>
      <c r="FK293" s="11">
        <v>4239.8260587117411</v>
      </c>
      <c r="FL293" s="11">
        <v>4237.7931543450059</v>
      </c>
      <c r="FM293" s="11">
        <v>4224.2724789605008</v>
      </c>
      <c r="FN293" s="11">
        <v>4234.6689263671942</v>
      </c>
      <c r="FO293" s="11">
        <v>4231.0886205280267</v>
      </c>
      <c r="FP293" s="11">
        <v>4226.290702566278</v>
      </c>
      <c r="FQ293" s="11">
        <v>4228.5980826356226</v>
      </c>
      <c r="FR293" s="11">
        <v>4204.656449796521</v>
      </c>
      <c r="FS293" s="11">
        <v>4169.1574614024239</v>
      </c>
      <c r="FT293" s="11">
        <v>4104.1062958459715</v>
      </c>
      <c r="FU293" s="11">
        <v>3997.1503362433723</v>
      </c>
      <c r="FV293" s="11">
        <v>3961.2276390458992</v>
      </c>
      <c r="FW293" s="11">
        <v>3932.6165803190138</v>
      </c>
      <c r="FX293" s="11">
        <v>3903.0754862512085</v>
      </c>
      <c r="FY293" s="11">
        <v>3879.9500737695557</v>
      </c>
      <c r="FZ293" s="11">
        <v>3850.7269345644208</v>
      </c>
      <c r="GA293" s="11">
        <v>3831.2431594816203</v>
      </c>
      <c r="GB293" s="11">
        <v>3805.7232506611367</v>
      </c>
      <c r="GC293" s="11">
        <v>3782.7486158093375</v>
      </c>
      <c r="GD293" s="11">
        <v>3770.1003639084192</v>
      </c>
      <c r="GE293" s="11">
        <v>3759.1567077955697</v>
      </c>
      <c r="GF293" s="11">
        <v>3752.8605254405684</v>
      </c>
      <c r="GG293" s="11">
        <v>3742.1280371816729</v>
      </c>
      <c r="GH293" s="11">
        <v>3736.9313375746287</v>
      </c>
      <c r="GI293" s="11">
        <v>3719.518184841726</v>
      </c>
      <c r="GJ293" s="11">
        <v>3696.8751623220733</v>
      </c>
      <c r="GK293" s="11">
        <v>3670.9464777888688</v>
      </c>
      <c r="GL293" s="11">
        <v>3670.2321925399865</v>
      </c>
      <c r="GM293" s="11">
        <v>3639.0715273080828</v>
      </c>
      <c r="GN293" s="11">
        <v>3618.0907585315094</v>
      </c>
      <c r="GO293" s="11">
        <v>3585.3597818304711</v>
      </c>
      <c r="GP293" s="11">
        <v>3500.8262318940651</v>
      </c>
      <c r="GQ293" s="11">
        <v>3361.8170545242042</v>
      </c>
      <c r="GR293" s="11">
        <v>3204.9592116572612</v>
      </c>
      <c r="GS293" s="11">
        <v>3142.4129130006399</v>
      </c>
      <c r="GT293" s="11">
        <v>3124.5314181374547</v>
      </c>
      <c r="GU293" s="11">
        <v>3102.6513796517183</v>
      </c>
      <c r="GV293" s="11">
        <v>3083.5496496731384</v>
      </c>
      <c r="GW293" s="11">
        <v>3066.7075448449477</v>
      </c>
      <c r="GX293" s="11">
        <v>3054.2380416407382</v>
      </c>
      <c r="GY293" s="11">
        <v>2975.1256817304334</v>
      </c>
      <c r="GZ293" s="11">
        <v>3027.9698590172184</v>
      </c>
      <c r="HA293" s="11">
        <v>3028.346690468305</v>
      </c>
      <c r="HB293" s="11">
        <v>3022.7340469933683</v>
      </c>
      <c r="HC293" s="11">
        <v>3018.5672889479765</v>
      </c>
      <c r="HD293" s="11">
        <v>3016.526830282517</v>
      </c>
      <c r="HE293" s="11">
        <v>2994.3093104007198</v>
      </c>
      <c r="HF293" s="11">
        <v>2881.7472934388247</v>
      </c>
      <c r="HG293" s="11">
        <v>2807.689199971072</v>
      </c>
      <c r="HH293" s="11">
        <v>2733.7200144941653</v>
      </c>
      <c r="HI293" s="11">
        <v>2701.2049799988645</v>
      </c>
      <c r="HJ293" s="11">
        <v>2677.3010121789107</v>
      </c>
      <c r="HK293" s="11">
        <v>2642.1452234544495</v>
      </c>
      <c r="HL293" s="11">
        <v>2618.2697241880078</v>
      </c>
      <c r="HM293" s="11">
        <v>2570.9324231543633</v>
      </c>
      <c r="HN293" s="11">
        <v>2523.2170496529066</v>
      </c>
      <c r="HO293" s="11">
        <v>2497.2283369302413</v>
      </c>
      <c r="HP293" s="11">
        <v>2520.8783595114842</v>
      </c>
      <c r="HQ293" s="11">
        <v>2513.5019377765484</v>
      </c>
      <c r="HR293" s="11">
        <v>2434.6425906169516</v>
      </c>
      <c r="HS293" s="11">
        <v>2458.9627482649398</v>
      </c>
      <c r="HT293" s="11">
        <v>2470.460644271785</v>
      </c>
      <c r="HU293" s="11">
        <v>2435.9633796907578</v>
      </c>
      <c r="HV293" s="11">
        <v>2432.6787999269081</v>
      </c>
      <c r="HW293" s="11">
        <v>2413.7913812433303</v>
      </c>
      <c r="HX293" s="11">
        <v>2387.5650090555741</v>
      </c>
      <c r="HY293" s="11">
        <v>2344.3493091310174</v>
      </c>
      <c r="HZ293" s="11">
        <v>2188.750476774776</v>
      </c>
      <c r="IA293" s="11">
        <v>2044.5086158057927</v>
      </c>
      <c r="IB293" s="11">
        <v>1996.4109547502123</v>
      </c>
      <c r="IC293" s="11">
        <v>1943.3368539695191</v>
      </c>
      <c r="ID293" s="11">
        <v>1895.9788842892378</v>
      </c>
      <c r="IE293" s="11">
        <v>1841.0549582178655</v>
      </c>
      <c r="IF293" s="11">
        <v>1716.1282856158193</v>
      </c>
      <c r="IG293" s="11">
        <v>1688.2153926712049</v>
      </c>
      <c r="IH293" s="11">
        <v>1645.1900775298586</v>
      </c>
      <c r="II293" s="11">
        <v>1608.0595996043949</v>
      </c>
      <c r="IJ293" s="11">
        <v>1556.9650825410936</v>
      </c>
      <c r="IK293" s="11">
        <v>1518.744778793103</v>
      </c>
      <c r="IL293" s="11">
        <v>1476.6965474813971</v>
      </c>
      <c r="IM293" s="11">
        <v>1413.7862623557501</v>
      </c>
      <c r="IN293" s="11">
        <v>1277.4351425166342</v>
      </c>
      <c r="IO293" s="11">
        <v>1245.707871629716</v>
      </c>
      <c r="IP293" s="11">
        <v>1244.1123116757026</v>
      </c>
      <c r="IQ293" s="11">
        <v>1188.3625030000048</v>
      </c>
      <c r="IR293" s="11">
        <v>1119.5626163135059</v>
      </c>
      <c r="IS293" s="11">
        <v>1079.8233575691897</v>
      </c>
      <c r="IT293" s="11">
        <v>1056.6418165077507</v>
      </c>
      <c r="IU293" s="11">
        <v>1039.0072543057934</v>
      </c>
      <c r="IV293" s="11">
        <v>1032.9277386045574</v>
      </c>
      <c r="IW293" s="11">
        <v>1022.2648410141051</v>
      </c>
      <c r="IX293" s="11">
        <v>1001.0449233780516</v>
      </c>
      <c r="IY293" s="11">
        <v>960.06595823541738</v>
      </c>
      <c r="IZ293" s="11">
        <v>909.80406718309393</v>
      </c>
      <c r="JA293" s="11">
        <v>817.74160155906702</v>
      </c>
      <c r="JB293" s="11">
        <v>709.14698865376909</v>
      </c>
      <c r="JC293" s="11">
        <v>631.113205344893</v>
      </c>
      <c r="JD293" s="11">
        <v>615.42605027019806</v>
      </c>
      <c r="JE293" s="11">
        <v>603.94687478319224</v>
      </c>
      <c r="JF293" s="11">
        <v>595.80297619105954</v>
      </c>
      <c r="JG293" s="11">
        <v>512.39810066415293</v>
      </c>
      <c r="JH293" s="11">
        <v>475.05871582598479</v>
      </c>
      <c r="JI293" s="11">
        <v>470.5333558332307</v>
      </c>
      <c r="JJ293" s="11">
        <v>470.64402267415795</v>
      </c>
      <c r="JK293" s="11">
        <v>407.33748515519619</v>
      </c>
      <c r="JL293" s="11">
        <v>420.18994728216848</v>
      </c>
      <c r="JM293" s="11">
        <v>402.81169551169802</v>
      </c>
      <c r="JN293" s="11">
        <v>244.39751616084783</v>
      </c>
      <c r="JO293" s="11">
        <v>237.09222676006908</v>
      </c>
      <c r="JP293" s="11">
        <v>304.33239840489472</v>
      </c>
      <c r="JQ293" s="11">
        <v>303.62640806385014</v>
      </c>
      <c r="JR293" s="11">
        <v>270.3163286560212</v>
      </c>
      <c r="JS293" s="11">
        <v>100.98036145272199</v>
      </c>
      <c r="JT293" s="11">
        <v>39.0418020819708</v>
      </c>
      <c r="JU293" s="11">
        <v>48.017611299567378</v>
      </c>
      <c r="JV293" s="11">
        <v>31.402974272123217</v>
      </c>
      <c r="JW293" s="11">
        <v>7.8586026575067081E-12</v>
      </c>
      <c r="JX293" s="11">
        <v>37.564796908050909</v>
      </c>
      <c r="JY293" s="11">
        <v>64.449557675195777</v>
      </c>
      <c r="JZ293" s="11">
        <v>82.717047827534969</v>
      </c>
      <c r="KA293" s="11">
        <v>105.2437448076752</v>
      </c>
      <c r="KB293" s="11">
        <v>124.0541093082452</v>
      </c>
      <c r="KC293" s="11">
        <v>137.74865174475786</v>
      </c>
      <c r="KD293" s="11">
        <v>150.36945591479594</v>
      </c>
      <c r="KE293" s="11">
        <v>146.69793451088617</v>
      </c>
      <c r="KF293" s="11">
        <v>136.39069394333774</v>
      </c>
      <c r="KG293" s="11">
        <v>113.68775145257749</v>
      </c>
      <c r="KH293" s="11">
        <v>104.94345569878458</v>
      </c>
      <c r="KI293" s="11">
        <v>76.998064035955423</v>
      </c>
      <c r="KJ293" s="11">
        <v>71.992791915151528</v>
      </c>
      <c r="KK293" s="11">
        <v>65.954048565733444</v>
      </c>
      <c r="KL293" s="23"/>
      <c r="KM293" s="11">
        <f>SMALL(Tabela2[[#This Row],[1]:[285]],1)</f>
        <v>7.8586026575067081E-12</v>
      </c>
      <c r="KN293" s="11">
        <f>MATCH(Tabela2[[#This Row],[1° menor]],Tabela2[[#This Row],[1]:[285]],0)</f>
        <v>270</v>
      </c>
      <c r="KO29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293" s="11">
        <f>VLOOKUP(Tabela2[[#This Row],[Shape]],shape!A:D,4,0)+VLOOKUP(Tabela2[[#This Row],[Shape]]+1,shape!A:E,5,0)*Tabela2[[#This Row],[% avanc]]</f>
        <v>8544.8116110658502</v>
      </c>
      <c r="KQ293" s="15">
        <f>Tabela2[[#This Row],[8686,881807]]/Tabela2[[#Headers],[8686,881807]]</f>
        <v>0.98364543237831692</v>
      </c>
      <c r="KR293" s="11">
        <f>Tabela2[[#This Row],[8686,881807]]-KP292</f>
        <v>0</v>
      </c>
      <c r="KS293" s="11">
        <f>(Tabela2[[#This Row],[hora bus]]-H292)*86400</f>
        <v>46.000000066123903</v>
      </c>
      <c r="KT293" s="11">
        <f>Tabela2[[#This Row],[desloc]]/Tabela2[[#This Row],[seconds]]</f>
        <v>0</v>
      </c>
      <c r="KU293" s="11">
        <f>Tabela2[[#This Row],[spd m/s]]*3.6</f>
        <v>0</v>
      </c>
      <c r="KV293" s="23"/>
      <c r="KW293" s="22">
        <f t="shared" si="72"/>
        <v>0</v>
      </c>
      <c r="KX293" s="23">
        <f t="shared" si="73"/>
        <v>0.5</v>
      </c>
      <c r="KY293" s="23">
        <f t="shared" si="74"/>
        <v>0</v>
      </c>
      <c r="KZ293" s="23">
        <f t="shared" si="75"/>
        <v>0</v>
      </c>
      <c r="LA293" s="23">
        <f t="shared" si="76"/>
        <v>0</v>
      </c>
      <c r="LB293" s="23">
        <f t="shared" si="77"/>
        <v>1</v>
      </c>
      <c r="LC293" s="23">
        <f t="shared" si="78"/>
        <v>5</v>
      </c>
      <c r="LD293" s="23">
        <f t="shared" si="79"/>
        <v>0</v>
      </c>
      <c r="LE293" s="23">
        <f t="shared" si="80"/>
        <v>8544.8116110658502</v>
      </c>
      <c r="LF293" s="22">
        <f t="shared" si="89"/>
        <v>0</v>
      </c>
      <c r="LG293" s="23">
        <f t="shared" si="81"/>
        <v>0</v>
      </c>
      <c r="LH293" s="23">
        <f t="shared" si="82"/>
        <v>0</v>
      </c>
      <c r="LI293" s="23">
        <f t="shared" si="83"/>
        <v>8544.8116110658502</v>
      </c>
      <c r="LJ293" s="23">
        <f t="shared" si="84"/>
        <v>8544.8116110658502</v>
      </c>
      <c r="LK293" s="23">
        <f t="shared" si="85"/>
        <v>0.5</v>
      </c>
      <c r="LL293" s="23">
        <f t="shared" si="86"/>
        <v>0</v>
      </c>
      <c r="LM293" s="23">
        <f t="shared" si="87"/>
        <v>1</v>
      </c>
      <c r="LN293" s="23">
        <f t="shared" si="88"/>
        <v>1</v>
      </c>
    </row>
    <row r="294" spans="1:326" x14ac:dyDescent="0.25">
      <c r="A294" s="22">
        <v>118</v>
      </c>
      <c r="B294" s="22">
        <v>3</v>
      </c>
      <c r="C294" s="23" t="s">
        <v>1423</v>
      </c>
      <c r="D294" s="22">
        <v>332</v>
      </c>
      <c r="E294" s="24">
        <v>0.91666666666666663</v>
      </c>
      <c r="F294" s="23" t="s">
        <v>812</v>
      </c>
      <c r="G294" s="23" t="b">
        <v>1</v>
      </c>
      <c r="H294" s="25">
        <v>43538.91710648148</v>
      </c>
      <c r="I294" s="26" t="s">
        <v>180</v>
      </c>
      <c r="J294" s="23" t="s">
        <v>181</v>
      </c>
      <c r="K294" s="11">
        <f>IF(AND(Tabela2[[#This Row],[hora bus]]=H293,Tabela2[[#This Row],[lat bus]]=I293,Tabela2[[#This Row],[lon bus]]=J293),1,0)</f>
        <v>0</v>
      </c>
      <c r="L294" s="23"/>
      <c r="M294" s="11">
        <v>242</v>
      </c>
      <c r="N294" s="11">
        <v>12494.830021888851</v>
      </c>
      <c r="O294" s="11">
        <v>12486.806861253204</v>
      </c>
      <c r="P294" s="11">
        <v>12475.971219330722</v>
      </c>
      <c r="Q294" s="11">
        <v>12416.529272290421</v>
      </c>
      <c r="R294" s="11">
        <v>12334.820621563395</v>
      </c>
      <c r="S294" s="11">
        <v>12320.088836036259</v>
      </c>
      <c r="T294" s="11">
        <v>12301.020183692543</v>
      </c>
      <c r="U294" s="11">
        <v>12288.814142005907</v>
      </c>
      <c r="V294" s="11">
        <v>12271.172379100031</v>
      </c>
      <c r="W294" s="11">
        <v>12257.347773330403</v>
      </c>
      <c r="X294" s="11">
        <v>12244.75714924055</v>
      </c>
      <c r="Y294" s="11">
        <v>12218.091008311309</v>
      </c>
      <c r="Z294" s="11">
        <v>12199.530930423911</v>
      </c>
      <c r="AA294" s="11">
        <v>12174.625643012387</v>
      </c>
      <c r="AB294" s="11">
        <v>12162.874276923478</v>
      </c>
      <c r="AC294" s="11">
        <v>12146.07688209562</v>
      </c>
      <c r="AD294" s="11">
        <v>12121.80903308475</v>
      </c>
      <c r="AE294" s="11">
        <v>12113.01994745246</v>
      </c>
      <c r="AF294" s="11">
        <v>12051.80430932218</v>
      </c>
      <c r="AG294" s="11">
        <v>12030.872930985972</v>
      </c>
      <c r="AH294" s="11">
        <v>12008.271750808733</v>
      </c>
      <c r="AI294" s="11">
        <v>11988.48660329489</v>
      </c>
      <c r="AJ294" s="11">
        <v>11970.387159713189</v>
      </c>
      <c r="AK294" s="11">
        <v>11957.655815437727</v>
      </c>
      <c r="AL294" s="11">
        <v>11934.210824216272</v>
      </c>
      <c r="AM294" s="11">
        <v>11926.006924847261</v>
      </c>
      <c r="AN294" s="11">
        <v>11916.384564365255</v>
      </c>
      <c r="AO294" s="11">
        <v>11912.998509820854</v>
      </c>
      <c r="AP294" s="11">
        <v>11917.713394892624</v>
      </c>
      <c r="AQ294" s="11">
        <v>11928.574183629566</v>
      </c>
      <c r="AR294" s="11">
        <v>11931.665721828511</v>
      </c>
      <c r="AS294" s="11">
        <v>11932.639967432253</v>
      </c>
      <c r="AT294" s="11">
        <v>11946.306747432751</v>
      </c>
      <c r="AU294" s="11">
        <v>11955.055531408401</v>
      </c>
      <c r="AV294" s="11">
        <v>11953.326558570843</v>
      </c>
      <c r="AW294" s="11">
        <v>11960.843739794504</v>
      </c>
      <c r="AX294" s="11">
        <v>11971.095554319198</v>
      </c>
      <c r="AY294" s="11">
        <v>11970.842707840173</v>
      </c>
      <c r="AZ294" s="11">
        <v>11961.312523304416</v>
      </c>
      <c r="BA294" s="11">
        <v>11943.754960262595</v>
      </c>
      <c r="BB294" s="11">
        <v>11906.350739140325</v>
      </c>
      <c r="BC294" s="11">
        <v>11839.952965292594</v>
      </c>
      <c r="BD294" s="11">
        <v>11777.603418943312</v>
      </c>
      <c r="BE294" s="11">
        <v>11763.088392712647</v>
      </c>
      <c r="BF294" s="11">
        <v>11746.976967201908</v>
      </c>
      <c r="BG294" s="11">
        <v>11720.46928104626</v>
      </c>
      <c r="BH294" s="11">
        <v>11716.191749337335</v>
      </c>
      <c r="BI294" s="11">
        <v>11705.844298156573</v>
      </c>
      <c r="BJ294" s="11">
        <v>11686.676337576891</v>
      </c>
      <c r="BK294" s="11">
        <v>11624.333822083925</v>
      </c>
      <c r="BL294" s="11">
        <v>11421.845874307674</v>
      </c>
      <c r="BM294" s="11">
        <v>11327.722095321091</v>
      </c>
      <c r="BN294" s="11">
        <v>11321.736594648884</v>
      </c>
      <c r="BO294" s="11">
        <v>11228.754927625116</v>
      </c>
      <c r="BP294" s="11">
        <v>11234.809367840558</v>
      </c>
      <c r="BQ294" s="11">
        <v>11156.329112075415</v>
      </c>
      <c r="BR294" s="11">
        <v>11088.338786588773</v>
      </c>
      <c r="BS294" s="11">
        <v>11068.2068781655</v>
      </c>
      <c r="BT294" s="11">
        <v>11023.30502409807</v>
      </c>
      <c r="BU294" s="11">
        <v>10978.236571828094</v>
      </c>
      <c r="BV294" s="11">
        <v>10999.797255863332</v>
      </c>
      <c r="BW294" s="11">
        <v>10852.238381205911</v>
      </c>
      <c r="BX294" s="11">
        <v>10746.424904834928</v>
      </c>
      <c r="BY294" s="11">
        <v>10608.921556702628</v>
      </c>
      <c r="BZ294" s="11">
        <v>10579.665221091504</v>
      </c>
      <c r="CA294" s="11">
        <v>10537.351912154953</v>
      </c>
      <c r="CB294" s="11">
        <v>10474.717993386512</v>
      </c>
      <c r="CC294" s="11">
        <v>10354.655366186358</v>
      </c>
      <c r="CD294" s="11">
        <v>10261.833316445753</v>
      </c>
      <c r="CE294" s="11">
        <v>10171.692223757867</v>
      </c>
      <c r="CF294" s="11">
        <v>10092.407299546927</v>
      </c>
      <c r="CG294" s="11">
        <v>9905.3651017099237</v>
      </c>
      <c r="CH294" s="11">
        <v>9834.95217105341</v>
      </c>
      <c r="CI294" s="11">
        <v>9650.6513204742932</v>
      </c>
      <c r="CJ294" s="11">
        <v>9583.7088165695204</v>
      </c>
      <c r="CK294" s="11">
        <v>9497.7240156386524</v>
      </c>
      <c r="CL294" s="11">
        <v>9472.457870991504</v>
      </c>
      <c r="CM294" s="11">
        <v>9426.5227230567671</v>
      </c>
      <c r="CN294" s="11">
        <v>9370.8777662955854</v>
      </c>
      <c r="CO294" s="11">
        <v>9292.6854217545879</v>
      </c>
      <c r="CP294" s="11">
        <v>9243.6795939065596</v>
      </c>
      <c r="CQ294" s="11">
        <v>9056.1565957037456</v>
      </c>
      <c r="CR294" s="11">
        <v>8891.5087192388764</v>
      </c>
      <c r="CS294" s="11">
        <v>8825.81292266327</v>
      </c>
      <c r="CT294" s="11">
        <v>8800.4430877891391</v>
      </c>
      <c r="CU294" s="11">
        <v>8760.9026387819158</v>
      </c>
      <c r="CV294" s="11">
        <v>8667.2948402984148</v>
      </c>
      <c r="CW294" s="11">
        <v>8547.8096427278615</v>
      </c>
      <c r="CX294" s="11">
        <v>8493.3584687182847</v>
      </c>
      <c r="CY294" s="11">
        <v>8440.1224535374513</v>
      </c>
      <c r="CZ294" s="11">
        <v>8390.8037614794721</v>
      </c>
      <c r="DA294" s="11">
        <v>8338.9381727031214</v>
      </c>
      <c r="DB294" s="11">
        <v>8281.0761405486774</v>
      </c>
      <c r="DC294" s="11">
        <v>8184.8866688721628</v>
      </c>
      <c r="DD294" s="11">
        <v>8172.1921294995391</v>
      </c>
      <c r="DE294" s="11">
        <v>8140.4311274955307</v>
      </c>
      <c r="DF294" s="11">
        <v>8125.0370069362552</v>
      </c>
      <c r="DG294" s="11">
        <v>8069.8907934106028</v>
      </c>
      <c r="DH294" s="11">
        <v>8022.5957229481828</v>
      </c>
      <c r="DI294" s="11">
        <v>7967.1136504935848</v>
      </c>
      <c r="DJ294" s="11">
        <v>7899.5679134541988</v>
      </c>
      <c r="DK294" s="11">
        <v>7639.7012402337068</v>
      </c>
      <c r="DL294" s="11">
        <v>7636.0691887838138</v>
      </c>
      <c r="DM294" s="11">
        <v>7598.3990282503028</v>
      </c>
      <c r="DN294" s="11">
        <v>7538.8375537889115</v>
      </c>
      <c r="DO294" s="11">
        <v>7526.6387756347658</v>
      </c>
      <c r="DP294" s="11">
        <v>7468.0648688645761</v>
      </c>
      <c r="DQ294" s="11">
        <v>7474.0878783274411</v>
      </c>
      <c r="DR294" s="11">
        <v>7467.8548258348064</v>
      </c>
      <c r="DS294" s="11">
        <v>7458.6120677505369</v>
      </c>
      <c r="DT294" s="11">
        <v>7442.2769944928086</v>
      </c>
      <c r="DU294" s="11">
        <v>7431.2670545420351</v>
      </c>
      <c r="DV294" s="11">
        <v>7419.21554123652</v>
      </c>
      <c r="DW294" s="11">
        <v>7411.2437116621441</v>
      </c>
      <c r="DX294" s="11">
        <v>7272.7703676481406</v>
      </c>
      <c r="DY294" s="11">
        <v>7277.077115747491</v>
      </c>
      <c r="DZ294" s="11">
        <v>7242.7517113126205</v>
      </c>
      <c r="EA294" s="11">
        <v>7131.0070280574619</v>
      </c>
      <c r="EB294" s="11">
        <v>7121.5129475686344</v>
      </c>
      <c r="EC294" s="11">
        <v>6953.9809014249222</v>
      </c>
      <c r="ED294" s="11">
        <v>6898.1675387696978</v>
      </c>
      <c r="EE294" s="11">
        <v>6665.5885433667117</v>
      </c>
      <c r="EF294" s="11">
        <v>6480.7589751865062</v>
      </c>
      <c r="EG294" s="11">
        <v>6324.0994538489767</v>
      </c>
      <c r="EH294" s="11">
        <v>6204.7229073207427</v>
      </c>
      <c r="EI294" s="11">
        <v>6142.8329386899732</v>
      </c>
      <c r="EJ294" s="11">
        <v>6090.2434964699059</v>
      </c>
      <c r="EK294" s="11">
        <v>6008.2781424026871</v>
      </c>
      <c r="EL294" s="11">
        <v>5996.6708102008115</v>
      </c>
      <c r="EM294" s="11">
        <v>5909.9308364153067</v>
      </c>
      <c r="EN294" s="11">
        <v>5822.2842564530247</v>
      </c>
      <c r="EO294" s="11">
        <v>5782.8061801466947</v>
      </c>
      <c r="EP294" s="11">
        <v>5659.5597463704444</v>
      </c>
      <c r="EQ294" s="11">
        <v>5606.6647382784813</v>
      </c>
      <c r="ER294" s="11">
        <v>5493.1424353024422</v>
      </c>
      <c r="ES294" s="11">
        <v>5450.9531240578535</v>
      </c>
      <c r="ET294" s="11">
        <v>5389.1980921946515</v>
      </c>
      <c r="EU294" s="11">
        <v>5341.0128759711633</v>
      </c>
      <c r="EV294" s="11">
        <v>5285.7083281965679</v>
      </c>
      <c r="EW294" s="11">
        <v>5076.107743762178</v>
      </c>
      <c r="EX294" s="11">
        <v>5035.3179065443346</v>
      </c>
      <c r="EY294" s="11">
        <v>4897.7790061573514</v>
      </c>
      <c r="EZ294" s="11">
        <v>4779.2968546071406</v>
      </c>
      <c r="FA294" s="11">
        <v>4728.6634524423889</v>
      </c>
      <c r="FB294" s="11">
        <v>4698.6128276214422</v>
      </c>
      <c r="FC294" s="11">
        <v>4652.3888470557022</v>
      </c>
      <c r="FD294" s="11">
        <v>4544.0658852060396</v>
      </c>
      <c r="FE294" s="11">
        <v>4397.5864604248</v>
      </c>
      <c r="FF294" s="11">
        <v>4390.6720692036524</v>
      </c>
      <c r="FG294" s="11">
        <v>4353.1186516683247</v>
      </c>
      <c r="FH294" s="11">
        <v>4281.8363979768328</v>
      </c>
      <c r="FI294" s="11">
        <v>4250.6512514056603</v>
      </c>
      <c r="FJ294" s="11">
        <v>4244.9551524831841</v>
      </c>
      <c r="FK294" s="11">
        <v>4239.8260587117411</v>
      </c>
      <c r="FL294" s="11">
        <v>4237.7931543450059</v>
      </c>
      <c r="FM294" s="11">
        <v>4224.2724789605008</v>
      </c>
      <c r="FN294" s="11">
        <v>4234.6689263671942</v>
      </c>
      <c r="FO294" s="11">
        <v>4231.0886205280267</v>
      </c>
      <c r="FP294" s="11">
        <v>4226.290702566278</v>
      </c>
      <c r="FQ294" s="11">
        <v>4228.5980826356226</v>
      </c>
      <c r="FR294" s="11">
        <v>4204.656449796521</v>
      </c>
      <c r="FS294" s="11">
        <v>4169.1574614024239</v>
      </c>
      <c r="FT294" s="11">
        <v>4104.1062958459715</v>
      </c>
      <c r="FU294" s="11">
        <v>3997.1503362433723</v>
      </c>
      <c r="FV294" s="11">
        <v>3961.2276390458992</v>
      </c>
      <c r="FW294" s="11">
        <v>3932.6165803190138</v>
      </c>
      <c r="FX294" s="11">
        <v>3903.0754862512085</v>
      </c>
      <c r="FY294" s="11">
        <v>3879.9500737695557</v>
      </c>
      <c r="FZ294" s="11">
        <v>3850.7269345644208</v>
      </c>
      <c r="GA294" s="11">
        <v>3831.2431594816203</v>
      </c>
      <c r="GB294" s="11">
        <v>3805.7232506611367</v>
      </c>
      <c r="GC294" s="11">
        <v>3782.7486158093375</v>
      </c>
      <c r="GD294" s="11">
        <v>3770.1003639084192</v>
      </c>
      <c r="GE294" s="11">
        <v>3759.1567077955697</v>
      </c>
      <c r="GF294" s="11">
        <v>3752.8605254405684</v>
      </c>
      <c r="GG294" s="11">
        <v>3742.1280371816729</v>
      </c>
      <c r="GH294" s="11">
        <v>3736.9313375746287</v>
      </c>
      <c r="GI294" s="11">
        <v>3719.518184841726</v>
      </c>
      <c r="GJ294" s="11">
        <v>3696.8751623220733</v>
      </c>
      <c r="GK294" s="11">
        <v>3670.9464777888688</v>
      </c>
      <c r="GL294" s="11">
        <v>3670.2321925399865</v>
      </c>
      <c r="GM294" s="11">
        <v>3639.0715273080828</v>
      </c>
      <c r="GN294" s="11">
        <v>3618.0907585315094</v>
      </c>
      <c r="GO294" s="11">
        <v>3585.3597818304711</v>
      </c>
      <c r="GP294" s="11">
        <v>3500.8262318940651</v>
      </c>
      <c r="GQ294" s="11">
        <v>3361.8170545242042</v>
      </c>
      <c r="GR294" s="11">
        <v>3204.9592116572612</v>
      </c>
      <c r="GS294" s="11">
        <v>3142.4129130006399</v>
      </c>
      <c r="GT294" s="11">
        <v>3124.5314181374547</v>
      </c>
      <c r="GU294" s="11">
        <v>3102.6513796517183</v>
      </c>
      <c r="GV294" s="11">
        <v>3083.5496496731384</v>
      </c>
      <c r="GW294" s="11">
        <v>3066.7075448449477</v>
      </c>
      <c r="GX294" s="11">
        <v>3054.2380416407382</v>
      </c>
      <c r="GY294" s="11">
        <v>2975.1256817304334</v>
      </c>
      <c r="GZ294" s="11">
        <v>3027.9698590172184</v>
      </c>
      <c r="HA294" s="11">
        <v>3028.346690468305</v>
      </c>
      <c r="HB294" s="11">
        <v>3022.7340469933683</v>
      </c>
      <c r="HC294" s="11">
        <v>3018.5672889479765</v>
      </c>
      <c r="HD294" s="11">
        <v>3016.526830282517</v>
      </c>
      <c r="HE294" s="11">
        <v>2994.3093104007198</v>
      </c>
      <c r="HF294" s="11">
        <v>2881.7472934388247</v>
      </c>
      <c r="HG294" s="11">
        <v>2807.689199971072</v>
      </c>
      <c r="HH294" s="11">
        <v>2733.7200144941653</v>
      </c>
      <c r="HI294" s="11">
        <v>2701.2049799988645</v>
      </c>
      <c r="HJ294" s="11">
        <v>2677.3010121789107</v>
      </c>
      <c r="HK294" s="11">
        <v>2642.1452234544495</v>
      </c>
      <c r="HL294" s="11">
        <v>2618.2697241880078</v>
      </c>
      <c r="HM294" s="11">
        <v>2570.9324231543633</v>
      </c>
      <c r="HN294" s="11">
        <v>2523.2170496529066</v>
      </c>
      <c r="HO294" s="11">
        <v>2497.2283369302413</v>
      </c>
      <c r="HP294" s="11">
        <v>2520.8783595114842</v>
      </c>
      <c r="HQ294" s="11">
        <v>2513.5019377765484</v>
      </c>
      <c r="HR294" s="11">
        <v>2434.6425906169516</v>
      </c>
      <c r="HS294" s="11">
        <v>2458.9627482649398</v>
      </c>
      <c r="HT294" s="11">
        <v>2470.460644271785</v>
      </c>
      <c r="HU294" s="11">
        <v>2435.9633796907578</v>
      </c>
      <c r="HV294" s="11">
        <v>2432.6787999269081</v>
      </c>
      <c r="HW294" s="11">
        <v>2413.7913812433303</v>
      </c>
      <c r="HX294" s="11">
        <v>2387.5650090555741</v>
      </c>
      <c r="HY294" s="11">
        <v>2344.3493091310174</v>
      </c>
      <c r="HZ294" s="11">
        <v>2188.750476774776</v>
      </c>
      <c r="IA294" s="11">
        <v>2044.5086158057927</v>
      </c>
      <c r="IB294" s="11">
        <v>1996.4109547502123</v>
      </c>
      <c r="IC294" s="11">
        <v>1943.3368539695191</v>
      </c>
      <c r="ID294" s="11">
        <v>1895.9788842892378</v>
      </c>
      <c r="IE294" s="11">
        <v>1841.0549582178655</v>
      </c>
      <c r="IF294" s="11">
        <v>1716.1282856158193</v>
      </c>
      <c r="IG294" s="11">
        <v>1688.2153926712049</v>
      </c>
      <c r="IH294" s="11">
        <v>1645.1900775298586</v>
      </c>
      <c r="II294" s="11">
        <v>1608.0595996043949</v>
      </c>
      <c r="IJ294" s="11">
        <v>1556.9650825410936</v>
      </c>
      <c r="IK294" s="11">
        <v>1518.744778793103</v>
      </c>
      <c r="IL294" s="11">
        <v>1476.6965474813971</v>
      </c>
      <c r="IM294" s="11">
        <v>1413.7862623557501</v>
      </c>
      <c r="IN294" s="11">
        <v>1277.4351425166342</v>
      </c>
      <c r="IO294" s="11">
        <v>1245.707871629716</v>
      </c>
      <c r="IP294" s="11">
        <v>1244.1123116757026</v>
      </c>
      <c r="IQ294" s="11">
        <v>1188.3625030000048</v>
      </c>
      <c r="IR294" s="11">
        <v>1119.5626163135059</v>
      </c>
      <c r="IS294" s="11">
        <v>1079.8233575691897</v>
      </c>
      <c r="IT294" s="11">
        <v>1056.6418165077507</v>
      </c>
      <c r="IU294" s="11">
        <v>1039.0072543057934</v>
      </c>
      <c r="IV294" s="11">
        <v>1032.9277386045574</v>
      </c>
      <c r="IW294" s="11">
        <v>1022.2648410141051</v>
      </c>
      <c r="IX294" s="11">
        <v>1001.0449233780516</v>
      </c>
      <c r="IY294" s="11">
        <v>960.06595823541738</v>
      </c>
      <c r="IZ294" s="11">
        <v>909.80406718309393</v>
      </c>
      <c r="JA294" s="11">
        <v>817.74160155906702</v>
      </c>
      <c r="JB294" s="11">
        <v>709.14698865376909</v>
      </c>
      <c r="JC294" s="11">
        <v>631.113205344893</v>
      </c>
      <c r="JD294" s="11">
        <v>615.42605027019806</v>
      </c>
      <c r="JE294" s="11">
        <v>603.94687478319224</v>
      </c>
      <c r="JF294" s="11">
        <v>595.80297619105954</v>
      </c>
      <c r="JG294" s="11">
        <v>512.39810066415293</v>
      </c>
      <c r="JH294" s="11">
        <v>475.05871582598479</v>
      </c>
      <c r="JI294" s="11">
        <v>470.5333558332307</v>
      </c>
      <c r="JJ294" s="11">
        <v>470.64402267415795</v>
      </c>
      <c r="JK294" s="11">
        <v>407.33748515519619</v>
      </c>
      <c r="JL294" s="11">
        <v>420.18994728216848</v>
      </c>
      <c r="JM294" s="11">
        <v>402.81169551169802</v>
      </c>
      <c r="JN294" s="11">
        <v>244.39751616084783</v>
      </c>
      <c r="JO294" s="11">
        <v>237.09222676006908</v>
      </c>
      <c r="JP294" s="11">
        <v>304.33239840489472</v>
      </c>
      <c r="JQ294" s="11">
        <v>303.62640806385014</v>
      </c>
      <c r="JR294" s="11">
        <v>270.3163286560212</v>
      </c>
      <c r="JS294" s="11">
        <v>100.98036145272199</v>
      </c>
      <c r="JT294" s="11">
        <v>39.0418020819708</v>
      </c>
      <c r="JU294" s="11">
        <v>48.017611299567378</v>
      </c>
      <c r="JV294" s="11">
        <v>31.402974272123217</v>
      </c>
      <c r="JW294" s="11">
        <v>7.8586026575067081E-12</v>
      </c>
      <c r="JX294" s="11">
        <v>37.564796908050909</v>
      </c>
      <c r="JY294" s="11">
        <v>64.449557675195777</v>
      </c>
      <c r="JZ294" s="11">
        <v>82.717047827534969</v>
      </c>
      <c r="KA294" s="11">
        <v>105.2437448076752</v>
      </c>
      <c r="KB294" s="11">
        <v>124.0541093082452</v>
      </c>
      <c r="KC294" s="11">
        <v>137.74865174475786</v>
      </c>
      <c r="KD294" s="11">
        <v>150.36945591479594</v>
      </c>
      <c r="KE294" s="11">
        <v>146.69793451088617</v>
      </c>
      <c r="KF294" s="11">
        <v>136.39069394333774</v>
      </c>
      <c r="KG294" s="11">
        <v>113.68775145257749</v>
      </c>
      <c r="KH294" s="11">
        <v>104.94345569878458</v>
      </c>
      <c r="KI294" s="11">
        <v>76.998064035955423</v>
      </c>
      <c r="KJ294" s="11">
        <v>71.992791915151528</v>
      </c>
      <c r="KK294" s="11">
        <v>65.954048565733444</v>
      </c>
      <c r="KL294" s="23"/>
      <c r="KM294" s="11">
        <f>SMALL(Tabela2[[#This Row],[1]:[285]],1)</f>
        <v>7.8586026575067081E-12</v>
      </c>
      <c r="KN294" s="11">
        <f>MATCH(Tabela2[[#This Row],[1° menor]],Tabela2[[#This Row],[1]:[285]],0)</f>
        <v>270</v>
      </c>
      <c r="KO29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294" s="11">
        <f>VLOOKUP(Tabela2[[#This Row],[Shape]],shape!A:D,4,0)+VLOOKUP(Tabela2[[#This Row],[Shape]]+1,shape!A:E,5,0)*Tabela2[[#This Row],[% avanc]]</f>
        <v>8544.8116110658502</v>
      </c>
      <c r="KQ294" s="15">
        <f>Tabela2[[#This Row],[8686,881807]]/Tabela2[[#Headers],[8686,881807]]</f>
        <v>0.98364543237831692</v>
      </c>
      <c r="KR294" s="11">
        <f>Tabela2[[#This Row],[8686,881807]]-KP293</f>
        <v>0</v>
      </c>
      <c r="KS294" s="11">
        <f>(Tabela2[[#This Row],[hora bus]]-H293)*86400</f>
        <v>54.000000050291419</v>
      </c>
      <c r="KT294" s="11">
        <f>Tabela2[[#This Row],[desloc]]/Tabela2[[#This Row],[seconds]]</f>
        <v>0</v>
      </c>
      <c r="KU294" s="11">
        <f>Tabela2[[#This Row],[spd m/s]]*3.6</f>
        <v>0</v>
      </c>
      <c r="KV294" s="23"/>
      <c r="KW294" s="22">
        <f t="shared" si="72"/>
        <v>0</v>
      </c>
      <c r="KX294" s="23">
        <f t="shared" si="73"/>
        <v>0.5</v>
      </c>
      <c r="KY294" s="23">
        <f t="shared" si="74"/>
        <v>0</v>
      </c>
      <c r="KZ294" s="23">
        <f t="shared" si="75"/>
        <v>0</v>
      </c>
      <c r="LA294" s="23">
        <f t="shared" si="76"/>
        <v>0</v>
      </c>
      <c r="LB294" s="23">
        <f t="shared" si="77"/>
        <v>1</v>
      </c>
      <c r="LC294" s="23">
        <f t="shared" si="78"/>
        <v>4</v>
      </c>
      <c r="LD294" s="23">
        <f t="shared" si="79"/>
        <v>0</v>
      </c>
      <c r="LE294" s="23">
        <f t="shared" si="80"/>
        <v>8544.8116110658502</v>
      </c>
      <c r="LF294" s="22">
        <f t="shared" si="89"/>
        <v>0</v>
      </c>
      <c r="LG294" s="23">
        <f t="shared" si="81"/>
        <v>0</v>
      </c>
      <c r="LH294" s="23">
        <f t="shared" si="82"/>
        <v>0</v>
      </c>
      <c r="LI294" s="23">
        <f t="shared" si="83"/>
        <v>8544.8116110658502</v>
      </c>
      <c r="LJ294" s="23">
        <f t="shared" si="84"/>
        <v>8544.8116110658502</v>
      </c>
      <c r="LK294" s="23">
        <f t="shared" si="85"/>
        <v>0.5</v>
      </c>
      <c r="LL294" s="23">
        <f t="shared" si="86"/>
        <v>0</v>
      </c>
      <c r="LM294" s="23">
        <f t="shared" si="87"/>
        <v>1</v>
      </c>
      <c r="LN294" s="23">
        <f t="shared" si="88"/>
        <v>1</v>
      </c>
    </row>
    <row r="295" spans="1:326" x14ac:dyDescent="0.25">
      <c r="A295" s="22">
        <v>119</v>
      </c>
      <c r="B295" s="22">
        <v>3</v>
      </c>
      <c r="C295" s="23" t="s">
        <v>1424</v>
      </c>
      <c r="D295" s="22">
        <v>332</v>
      </c>
      <c r="E295" s="24">
        <v>0.91736111111111107</v>
      </c>
      <c r="F295" s="23" t="s">
        <v>812</v>
      </c>
      <c r="G295" s="23" t="b">
        <v>1</v>
      </c>
      <c r="H295" s="25">
        <v>43538.917523148149</v>
      </c>
      <c r="I295" s="26" t="s">
        <v>180</v>
      </c>
      <c r="J295" s="23" t="s">
        <v>181</v>
      </c>
      <c r="K295" s="11">
        <f>IF(AND(Tabela2[[#This Row],[hora bus]]=H294,Tabela2[[#This Row],[lat bus]]=I294,Tabela2[[#This Row],[lon bus]]=J294),1,0)</f>
        <v>0</v>
      </c>
      <c r="L295" s="23"/>
      <c r="M295" s="11">
        <v>246</v>
      </c>
      <c r="N295" s="11">
        <v>12494.830021888851</v>
      </c>
      <c r="O295" s="11">
        <v>12486.806861253204</v>
      </c>
      <c r="P295" s="11">
        <v>12475.971219330722</v>
      </c>
      <c r="Q295" s="11">
        <v>12416.529272290421</v>
      </c>
      <c r="R295" s="11">
        <v>12334.820621563395</v>
      </c>
      <c r="S295" s="11">
        <v>12320.088836036259</v>
      </c>
      <c r="T295" s="11">
        <v>12301.020183692543</v>
      </c>
      <c r="U295" s="11">
        <v>12288.814142005907</v>
      </c>
      <c r="V295" s="11">
        <v>12271.172379100031</v>
      </c>
      <c r="W295" s="11">
        <v>12257.347773330403</v>
      </c>
      <c r="X295" s="11">
        <v>12244.75714924055</v>
      </c>
      <c r="Y295" s="11">
        <v>12218.091008311309</v>
      </c>
      <c r="Z295" s="11">
        <v>12199.530930423911</v>
      </c>
      <c r="AA295" s="11">
        <v>12174.625643012387</v>
      </c>
      <c r="AB295" s="11">
        <v>12162.874276923478</v>
      </c>
      <c r="AC295" s="11">
        <v>12146.07688209562</v>
      </c>
      <c r="AD295" s="11">
        <v>12121.80903308475</v>
      </c>
      <c r="AE295" s="11">
        <v>12113.01994745246</v>
      </c>
      <c r="AF295" s="11">
        <v>12051.80430932218</v>
      </c>
      <c r="AG295" s="11">
        <v>12030.872930985972</v>
      </c>
      <c r="AH295" s="11">
        <v>12008.271750808733</v>
      </c>
      <c r="AI295" s="11">
        <v>11988.48660329489</v>
      </c>
      <c r="AJ295" s="11">
        <v>11970.387159713189</v>
      </c>
      <c r="AK295" s="11">
        <v>11957.655815437727</v>
      </c>
      <c r="AL295" s="11">
        <v>11934.210824216272</v>
      </c>
      <c r="AM295" s="11">
        <v>11926.006924847261</v>
      </c>
      <c r="AN295" s="11">
        <v>11916.384564365255</v>
      </c>
      <c r="AO295" s="11">
        <v>11912.998509820854</v>
      </c>
      <c r="AP295" s="11">
        <v>11917.713394892624</v>
      </c>
      <c r="AQ295" s="11">
        <v>11928.574183629566</v>
      </c>
      <c r="AR295" s="11">
        <v>11931.665721828511</v>
      </c>
      <c r="AS295" s="11">
        <v>11932.639967432253</v>
      </c>
      <c r="AT295" s="11">
        <v>11946.306747432751</v>
      </c>
      <c r="AU295" s="11">
        <v>11955.055531408401</v>
      </c>
      <c r="AV295" s="11">
        <v>11953.326558570843</v>
      </c>
      <c r="AW295" s="11">
        <v>11960.843739794504</v>
      </c>
      <c r="AX295" s="11">
        <v>11971.095554319198</v>
      </c>
      <c r="AY295" s="11">
        <v>11970.842707840173</v>
      </c>
      <c r="AZ295" s="11">
        <v>11961.312523304416</v>
      </c>
      <c r="BA295" s="11">
        <v>11943.754960262595</v>
      </c>
      <c r="BB295" s="11">
        <v>11906.350739140325</v>
      </c>
      <c r="BC295" s="11">
        <v>11839.952965292594</v>
      </c>
      <c r="BD295" s="11">
        <v>11777.603418943312</v>
      </c>
      <c r="BE295" s="11">
        <v>11763.088392712647</v>
      </c>
      <c r="BF295" s="11">
        <v>11746.976967201908</v>
      </c>
      <c r="BG295" s="11">
        <v>11720.46928104626</v>
      </c>
      <c r="BH295" s="11">
        <v>11716.191749337335</v>
      </c>
      <c r="BI295" s="11">
        <v>11705.844298156573</v>
      </c>
      <c r="BJ295" s="11">
        <v>11686.676337576891</v>
      </c>
      <c r="BK295" s="11">
        <v>11624.333822083925</v>
      </c>
      <c r="BL295" s="11">
        <v>11421.845874307674</v>
      </c>
      <c r="BM295" s="11">
        <v>11327.722095321091</v>
      </c>
      <c r="BN295" s="11">
        <v>11321.736594648884</v>
      </c>
      <c r="BO295" s="11">
        <v>11228.754927625116</v>
      </c>
      <c r="BP295" s="11">
        <v>11234.809367840558</v>
      </c>
      <c r="BQ295" s="11">
        <v>11156.329112075415</v>
      </c>
      <c r="BR295" s="11">
        <v>11088.338786588773</v>
      </c>
      <c r="BS295" s="11">
        <v>11068.2068781655</v>
      </c>
      <c r="BT295" s="11">
        <v>11023.30502409807</v>
      </c>
      <c r="BU295" s="11">
        <v>10978.236571828094</v>
      </c>
      <c r="BV295" s="11">
        <v>10999.797255863332</v>
      </c>
      <c r="BW295" s="11">
        <v>10852.238381205911</v>
      </c>
      <c r="BX295" s="11">
        <v>10746.424904834928</v>
      </c>
      <c r="BY295" s="11">
        <v>10608.921556702628</v>
      </c>
      <c r="BZ295" s="11">
        <v>10579.665221091504</v>
      </c>
      <c r="CA295" s="11">
        <v>10537.351912154953</v>
      </c>
      <c r="CB295" s="11">
        <v>10474.717993386512</v>
      </c>
      <c r="CC295" s="11">
        <v>10354.655366186358</v>
      </c>
      <c r="CD295" s="11">
        <v>10261.833316445753</v>
      </c>
      <c r="CE295" s="11">
        <v>10171.692223757867</v>
      </c>
      <c r="CF295" s="11">
        <v>10092.407299546927</v>
      </c>
      <c r="CG295" s="11">
        <v>9905.3651017099237</v>
      </c>
      <c r="CH295" s="11">
        <v>9834.95217105341</v>
      </c>
      <c r="CI295" s="11">
        <v>9650.6513204742932</v>
      </c>
      <c r="CJ295" s="11">
        <v>9583.7088165695204</v>
      </c>
      <c r="CK295" s="11">
        <v>9497.7240156386524</v>
      </c>
      <c r="CL295" s="11">
        <v>9472.457870991504</v>
      </c>
      <c r="CM295" s="11">
        <v>9426.5227230567671</v>
      </c>
      <c r="CN295" s="11">
        <v>9370.8777662955854</v>
      </c>
      <c r="CO295" s="11">
        <v>9292.6854217545879</v>
      </c>
      <c r="CP295" s="11">
        <v>9243.6795939065596</v>
      </c>
      <c r="CQ295" s="11">
        <v>9056.1565957037456</v>
      </c>
      <c r="CR295" s="11">
        <v>8891.5087192388764</v>
      </c>
      <c r="CS295" s="11">
        <v>8825.81292266327</v>
      </c>
      <c r="CT295" s="11">
        <v>8800.4430877891391</v>
      </c>
      <c r="CU295" s="11">
        <v>8760.9026387819158</v>
      </c>
      <c r="CV295" s="11">
        <v>8667.2948402984148</v>
      </c>
      <c r="CW295" s="11">
        <v>8547.8096427278615</v>
      </c>
      <c r="CX295" s="11">
        <v>8493.3584687182847</v>
      </c>
      <c r="CY295" s="11">
        <v>8440.1224535374513</v>
      </c>
      <c r="CZ295" s="11">
        <v>8390.8037614794721</v>
      </c>
      <c r="DA295" s="11">
        <v>8338.9381727031214</v>
      </c>
      <c r="DB295" s="11">
        <v>8281.0761405486774</v>
      </c>
      <c r="DC295" s="11">
        <v>8184.8866688721628</v>
      </c>
      <c r="DD295" s="11">
        <v>8172.1921294995391</v>
      </c>
      <c r="DE295" s="11">
        <v>8140.4311274955307</v>
      </c>
      <c r="DF295" s="11">
        <v>8125.0370069362552</v>
      </c>
      <c r="DG295" s="11">
        <v>8069.8907934106028</v>
      </c>
      <c r="DH295" s="11">
        <v>8022.5957229481828</v>
      </c>
      <c r="DI295" s="11">
        <v>7967.1136504935848</v>
      </c>
      <c r="DJ295" s="11">
        <v>7899.5679134541988</v>
      </c>
      <c r="DK295" s="11">
        <v>7639.7012402337068</v>
      </c>
      <c r="DL295" s="11">
        <v>7636.0691887838138</v>
      </c>
      <c r="DM295" s="11">
        <v>7598.3990282503028</v>
      </c>
      <c r="DN295" s="11">
        <v>7538.8375537889115</v>
      </c>
      <c r="DO295" s="11">
        <v>7526.6387756347658</v>
      </c>
      <c r="DP295" s="11">
        <v>7468.0648688645761</v>
      </c>
      <c r="DQ295" s="11">
        <v>7474.0878783274411</v>
      </c>
      <c r="DR295" s="11">
        <v>7467.8548258348064</v>
      </c>
      <c r="DS295" s="11">
        <v>7458.6120677505369</v>
      </c>
      <c r="DT295" s="11">
        <v>7442.2769944928086</v>
      </c>
      <c r="DU295" s="11">
        <v>7431.2670545420351</v>
      </c>
      <c r="DV295" s="11">
        <v>7419.21554123652</v>
      </c>
      <c r="DW295" s="11">
        <v>7411.2437116621441</v>
      </c>
      <c r="DX295" s="11">
        <v>7272.7703676481406</v>
      </c>
      <c r="DY295" s="11">
        <v>7277.077115747491</v>
      </c>
      <c r="DZ295" s="11">
        <v>7242.7517113126205</v>
      </c>
      <c r="EA295" s="11">
        <v>7131.0070280574619</v>
      </c>
      <c r="EB295" s="11">
        <v>7121.5129475686344</v>
      </c>
      <c r="EC295" s="11">
        <v>6953.9809014249222</v>
      </c>
      <c r="ED295" s="11">
        <v>6898.1675387696978</v>
      </c>
      <c r="EE295" s="11">
        <v>6665.5885433667117</v>
      </c>
      <c r="EF295" s="11">
        <v>6480.7589751865062</v>
      </c>
      <c r="EG295" s="11">
        <v>6324.0994538489767</v>
      </c>
      <c r="EH295" s="11">
        <v>6204.7229073207427</v>
      </c>
      <c r="EI295" s="11">
        <v>6142.8329386899732</v>
      </c>
      <c r="EJ295" s="11">
        <v>6090.2434964699059</v>
      </c>
      <c r="EK295" s="11">
        <v>6008.2781424026871</v>
      </c>
      <c r="EL295" s="11">
        <v>5996.6708102008115</v>
      </c>
      <c r="EM295" s="11">
        <v>5909.9308364153067</v>
      </c>
      <c r="EN295" s="11">
        <v>5822.2842564530247</v>
      </c>
      <c r="EO295" s="11">
        <v>5782.8061801466947</v>
      </c>
      <c r="EP295" s="11">
        <v>5659.5597463704444</v>
      </c>
      <c r="EQ295" s="11">
        <v>5606.6647382784813</v>
      </c>
      <c r="ER295" s="11">
        <v>5493.1424353024422</v>
      </c>
      <c r="ES295" s="11">
        <v>5450.9531240578535</v>
      </c>
      <c r="ET295" s="11">
        <v>5389.1980921946515</v>
      </c>
      <c r="EU295" s="11">
        <v>5341.0128759711633</v>
      </c>
      <c r="EV295" s="11">
        <v>5285.7083281965679</v>
      </c>
      <c r="EW295" s="11">
        <v>5076.107743762178</v>
      </c>
      <c r="EX295" s="11">
        <v>5035.3179065443346</v>
      </c>
      <c r="EY295" s="11">
        <v>4897.7790061573514</v>
      </c>
      <c r="EZ295" s="11">
        <v>4779.2968546071406</v>
      </c>
      <c r="FA295" s="11">
        <v>4728.6634524423889</v>
      </c>
      <c r="FB295" s="11">
        <v>4698.6128276214422</v>
      </c>
      <c r="FC295" s="11">
        <v>4652.3888470557022</v>
      </c>
      <c r="FD295" s="11">
        <v>4544.0658852060396</v>
      </c>
      <c r="FE295" s="11">
        <v>4397.5864604248</v>
      </c>
      <c r="FF295" s="11">
        <v>4390.6720692036524</v>
      </c>
      <c r="FG295" s="11">
        <v>4353.1186516683247</v>
      </c>
      <c r="FH295" s="11">
        <v>4281.8363979768328</v>
      </c>
      <c r="FI295" s="11">
        <v>4250.6512514056603</v>
      </c>
      <c r="FJ295" s="11">
        <v>4244.9551524831841</v>
      </c>
      <c r="FK295" s="11">
        <v>4239.8260587117411</v>
      </c>
      <c r="FL295" s="11">
        <v>4237.7931543450059</v>
      </c>
      <c r="FM295" s="11">
        <v>4224.2724789605008</v>
      </c>
      <c r="FN295" s="11">
        <v>4234.6689263671942</v>
      </c>
      <c r="FO295" s="11">
        <v>4231.0886205280267</v>
      </c>
      <c r="FP295" s="11">
        <v>4226.290702566278</v>
      </c>
      <c r="FQ295" s="11">
        <v>4228.5980826356226</v>
      </c>
      <c r="FR295" s="11">
        <v>4204.656449796521</v>
      </c>
      <c r="FS295" s="11">
        <v>4169.1574614024239</v>
      </c>
      <c r="FT295" s="11">
        <v>4104.1062958459715</v>
      </c>
      <c r="FU295" s="11">
        <v>3997.1503362433723</v>
      </c>
      <c r="FV295" s="11">
        <v>3961.2276390458992</v>
      </c>
      <c r="FW295" s="11">
        <v>3932.6165803190138</v>
      </c>
      <c r="FX295" s="11">
        <v>3903.0754862512085</v>
      </c>
      <c r="FY295" s="11">
        <v>3879.9500737695557</v>
      </c>
      <c r="FZ295" s="11">
        <v>3850.7269345644208</v>
      </c>
      <c r="GA295" s="11">
        <v>3831.2431594816203</v>
      </c>
      <c r="GB295" s="11">
        <v>3805.7232506611367</v>
      </c>
      <c r="GC295" s="11">
        <v>3782.7486158093375</v>
      </c>
      <c r="GD295" s="11">
        <v>3770.1003639084192</v>
      </c>
      <c r="GE295" s="11">
        <v>3759.1567077955697</v>
      </c>
      <c r="GF295" s="11">
        <v>3752.8605254405684</v>
      </c>
      <c r="GG295" s="11">
        <v>3742.1280371816729</v>
      </c>
      <c r="GH295" s="11">
        <v>3736.9313375746287</v>
      </c>
      <c r="GI295" s="11">
        <v>3719.518184841726</v>
      </c>
      <c r="GJ295" s="11">
        <v>3696.8751623220733</v>
      </c>
      <c r="GK295" s="11">
        <v>3670.9464777888688</v>
      </c>
      <c r="GL295" s="11">
        <v>3670.2321925399865</v>
      </c>
      <c r="GM295" s="11">
        <v>3639.0715273080828</v>
      </c>
      <c r="GN295" s="11">
        <v>3618.0907585315094</v>
      </c>
      <c r="GO295" s="11">
        <v>3585.3597818304711</v>
      </c>
      <c r="GP295" s="11">
        <v>3500.8262318940651</v>
      </c>
      <c r="GQ295" s="11">
        <v>3361.8170545242042</v>
      </c>
      <c r="GR295" s="11">
        <v>3204.9592116572612</v>
      </c>
      <c r="GS295" s="11">
        <v>3142.4129130006399</v>
      </c>
      <c r="GT295" s="11">
        <v>3124.5314181374547</v>
      </c>
      <c r="GU295" s="11">
        <v>3102.6513796517183</v>
      </c>
      <c r="GV295" s="11">
        <v>3083.5496496731384</v>
      </c>
      <c r="GW295" s="11">
        <v>3066.7075448449477</v>
      </c>
      <c r="GX295" s="11">
        <v>3054.2380416407382</v>
      </c>
      <c r="GY295" s="11">
        <v>2975.1256817304334</v>
      </c>
      <c r="GZ295" s="11">
        <v>3027.9698590172184</v>
      </c>
      <c r="HA295" s="11">
        <v>3028.346690468305</v>
      </c>
      <c r="HB295" s="11">
        <v>3022.7340469933683</v>
      </c>
      <c r="HC295" s="11">
        <v>3018.5672889479765</v>
      </c>
      <c r="HD295" s="11">
        <v>3016.526830282517</v>
      </c>
      <c r="HE295" s="11">
        <v>2994.3093104007198</v>
      </c>
      <c r="HF295" s="11">
        <v>2881.7472934388247</v>
      </c>
      <c r="HG295" s="11">
        <v>2807.689199971072</v>
      </c>
      <c r="HH295" s="11">
        <v>2733.7200144941653</v>
      </c>
      <c r="HI295" s="11">
        <v>2701.2049799988645</v>
      </c>
      <c r="HJ295" s="11">
        <v>2677.3010121789107</v>
      </c>
      <c r="HK295" s="11">
        <v>2642.1452234544495</v>
      </c>
      <c r="HL295" s="11">
        <v>2618.2697241880078</v>
      </c>
      <c r="HM295" s="11">
        <v>2570.9324231543633</v>
      </c>
      <c r="HN295" s="11">
        <v>2523.2170496529066</v>
      </c>
      <c r="HO295" s="11">
        <v>2497.2283369302413</v>
      </c>
      <c r="HP295" s="11">
        <v>2520.8783595114842</v>
      </c>
      <c r="HQ295" s="11">
        <v>2513.5019377765484</v>
      </c>
      <c r="HR295" s="11">
        <v>2434.6425906169516</v>
      </c>
      <c r="HS295" s="11">
        <v>2458.9627482649398</v>
      </c>
      <c r="HT295" s="11">
        <v>2470.460644271785</v>
      </c>
      <c r="HU295" s="11">
        <v>2435.9633796907578</v>
      </c>
      <c r="HV295" s="11">
        <v>2432.6787999269081</v>
      </c>
      <c r="HW295" s="11">
        <v>2413.7913812433303</v>
      </c>
      <c r="HX295" s="11">
        <v>2387.5650090555741</v>
      </c>
      <c r="HY295" s="11">
        <v>2344.3493091310174</v>
      </c>
      <c r="HZ295" s="11">
        <v>2188.750476774776</v>
      </c>
      <c r="IA295" s="11">
        <v>2044.5086158057927</v>
      </c>
      <c r="IB295" s="11">
        <v>1996.4109547502123</v>
      </c>
      <c r="IC295" s="11">
        <v>1943.3368539695191</v>
      </c>
      <c r="ID295" s="11">
        <v>1895.9788842892378</v>
      </c>
      <c r="IE295" s="11">
        <v>1841.0549582178655</v>
      </c>
      <c r="IF295" s="11">
        <v>1716.1282856158193</v>
      </c>
      <c r="IG295" s="11">
        <v>1688.2153926712049</v>
      </c>
      <c r="IH295" s="11">
        <v>1645.1900775298586</v>
      </c>
      <c r="II295" s="11">
        <v>1608.0595996043949</v>
      </c>
      <c r="IJ295" s="11">
        <v>1556.9650825410936</v>
      </c>
      <c r="IK295" s="11">
        <v>1518.744778793103</v>
      </c>
      <c r="IL295" s="11">
        <v>1476.6965474813971</v>
      </c>
      <c r="IM295" s="11">
        <v>1413.7862623557501</v>
      </c>
      <c r="IN295" s="11">
        <v>1277.4351425166342</v>
      </c>
      <c r="IO295" s="11">
        <v>1245.707871629716</v>
      </c>
      <c r="IP295" s="11">
        <v>1244.1123116757026</v>
      </c>
      <c r="IQ295" s="11">
        <v>1188.3625030000048</v>
      </c>
      <c r="IR295" s="11">
        <v>1119.5626163135059</v>
      </c>
      <c r="IS295" s="11">
        <v>1079.8233575691897</v>
      </c>
      <c r="IT295" s="11">
        <v>1056.6418165077507</v>
      </c>
      <c r="IU295" s="11">
        <v>1039.0072543057934</v>
      </c>
      <c r="IV295" s="11">
        <v>1032.9277386045574</v>
      </c>
      <c r="IW295" s="11">
        <v>1022.2648410141051</v>
      </c>
      <c r="IX295" s="11">
        <v>1001.0449233780516</v>
      </c>
      <c r="IY295" s="11">
        <v>960.06595823541738</v>
      </c>
      <c r="IZ295" s="11">
        <v>909.80406718309393</v>
      </c>
      <c r="JA295" s="11">
        <v>817.74160155906702</v>
      </c>
      <c r="JB295" s="11">
        <v>709.14698865376909</v>
      </c>
      <c r="JC295" s="11">
        <v>631.113205344893</v>
      </c>
      <c r="JD295" s="11">
        <v>615.42605027019806</v>
      </c>
      <c r="JE295" s="11">
        <v>603.94687478319224</v>
      </c>
      <c r="JF295" s="11">
        <v>595.80297619105954</v>
      </c>
      <c r="JG295" s="11">
        <v>512.39810066415293</v>
      </c>
      <c r="JH295" s="11">
        <v>475.05871582598479</v>
      </c>
      <c r="JI295" s="11">
        <v>470.5333558332307</v>
      </c>
      <c r="JJ295" s="11">
        <v>470.64402267415795</v>
      </c>
      <c r="JK295" s="11">
        <v>407.33748515519619</v>
      </c>
      <c r="JL295" s="11">
        <v>420.18994728216848</v>
      </c>
      <c r="JM295" s="11">
        <v>402.81169551169802</v>
      </c>
      <c r="JN295" s="11">
        <v>244.39751616084783</v>
      </c>
      <c r="JO295" s="11">
        <v>237.09222676006908</v>
      </c>
      <c r="JP295" s="11">
        <v>304.33239840489472</v>
      </c>
      <c r="JQ295" s="11">
        <v>303.62640806385014</v>
      </c>
      <c r="JR295" s="11">
        <v>270.3163286560212</v>
      </c>
      <c r="JS295" s="11">
        <v>100.98036145272199</v>
      </c>
      <c r="JT295" s="11">
        <v>39.0418020819708</v>
      </c>
      <c r="JU295" s="11">
        <v>48.017611299567378</v>
      </c>
      <c r="JV295" s="11">
        <v>31.402974272123217</v>
      </c>
      <c r="JW295" s="11">
        <v>7.8586026575067081E-12</v>
      </c>
      <c r="JX295" s="11">
        <v>37.564796908050909</v>
      </c>
      <c r="JY295" s="11">
        <v>64.449557675195777</v>
      </c>
      <c r="JZ295" s="11">
        <v>82.717047827534969</v>
      </c>
      <c r="KA295" s="11">
        <v>105.2437448076752</v>
      </c>
      <c r="KB295" s="11">
        <v>124.0541093082452</v>
      </c>
      <c r="KC295" s="11">
        <v>137.74865174475786</v>
      </c>
      <c r="KD295" s="11">
        <v>150.36945591479594</v>
      </c>
      <c r="KE295" s="11">
        <v>146.69793451088617</v>
      </c>
      <c r="KF295" s="11">
        <v>136.39069394333774</v>
      </c>
      <c r="KG295" s="11">
        <v>113.68775145257749</v>
      </c>
      <c r="KH295" s="11">
        <v>104.94345569878458</v>
      </c>
      <c r="KI295" s="11">
        <v>76.998064035955423</v>
      </c>
      <c r="KJ295" s="11">
        <v>71.992791915151528</v>
      </c>
      <c r="KK295" s="11">
        <v>65.954048565733444</v>
      </c>
      <c r="KL295" s="23"/>
      <c r="KM295" s="11">
        <f>SMALL(Tabela2[[#This Row],[1]:[285]],1)</f>
        <v>7.8586026575067081E-12</v>
      </c>
      <c r="KN295" s="11">
        <f>MATCH(Tabela2[[#This Row],[1° menor]],Tabela2[[#This Row],[1]:[285]],0)</f>
        <v>270</v>
      </c>
      <c r="KO29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295" s="11">
        <f>VLOOKUP(Tabela2[[#This Row],[Shape]],shape!A:D,4,0)+VLOOKUP(Tabela2[[#This Row],[Shape]]+1,shape!A:E,5,0)*Tabela2[[#This Row],[% avanc]]</f>
        <v>8544.8116110658502</v>
      </c>
      <c r="KQ295" s="15">
        <f>Tabela2[[#This Row],[8686,881807]]/Tabela2[[#Headers],[8686,881807]]</f>
        <v>0.98364543237831692</v>
      </c>
      <c r="KR295" s="11">
        <f>Tabela2[[#This Row],[8686,881807]]-KP294</f>
        <v>0</v>
      </c>
      <c r="KS295" s="11">
        <f>(Tabela2[[#This Row],[hora bus]]-H294)*86400</f>
        <v>36.000000243075192</v>
      </c>
      <c r="KT295" s="11">
        <f>Tabela2[[#This Row],[desloc]]/Tabela2[[#This Row],[seconds]]</f>
        <v>0</v>
      </c>
      <c r="KU295" s="11">
        <f>Tabela2[[#This Row],[spd m/s]]*3.6</f>
        <v>0</v>
      </c>
      <c r="KV295" s="23"/>
      <c r="KW295" s="22">
        <f t="shared" si="72"/>
        <v>0</v>
      </c>
      <c r="KX295" s="23">
        <f t="shared" si="73"/>
        <v>0.5</v>
      </c>
      <c r="KY295" s="23">
        <f t="shared" si="74"/>
        <v>0</v>
      </c>
      <c r="KZ295" s="23">
        <f t="shared" si="75"/>
        <v>0</v>
      </c>
      <c r="LA295" s="23">
        <f t="shared" si="76"/>
        <v>0</v>
      </c>
      <c r="LB295" s="23">
        <f t="shared" si="77"/>
        <v>1</v>
      </c>
      <c r="LC295" s="23">
        <f t="shared" si="78"/>
        <v>3</v>
      </c>
      <c r="LD295" s="23">
        <f t="shared" si="79"/>
        <v>0</v>
      </c>
      <c r="LE295" s="23">
        <f t="shared" si="80"/>
        <v>8544.8116110658502</v>
      </c>
      <c r="LF295" s="22">
        <f t="shared" si="89"/>
        <v>0</v>
      </c>
      <c r="LG295" s="23">
        <f t="shared" si="81"/>
        <v>0</v>
      </c>
      <c r="LH295" s="23">
        <f t="shared" si="82"/>
        <v>0</v>
      </c>
      <c r="LI295" s="23">
        <f t="shared" si="83"/>
        <v>8544.8116110658502</v>
      </c>
      <c r="LJ295" s="23">
        <f t="shared" si="84"/>
        <v>8544.8116110658502</v>
      </c>
      <c r="LK295" s="23">
        <f t="shared" si="85"/>
        <v>0.5</v>
      </c>
      <c r="LL295" s="23">
        <f t="shared" si="86"/>
        <v>0</v>
      </c>
      <c r="LM295" s="23">
        <f t="shared" si="87"/>
        <v>1</v>
      </c>
      <c r="LN295" s="23">
        <f t="shared" si="88"/>
        <v>1</v>
      </c>
    </row>
    <row r="296" spans="1:326" x14ac:dyDescent="0.25">
      <c r="A296" s="22">
        <v>121</v>
      </c>
      <c r="B296" s="22">
        <v>3</v>
      </c>
      <c r="C296" s="23" t="s">
        <v>1426</v>
      </c>
      <c r="D296" s="22">
        <v>332</v>
      </c>
      <c r="E296" s="24">
        <v>0.91805555555555551</v>
      </c>
      <c r="F296" s="23" t="s">
        <v>812</v>
      </c>
      <c r="G296" s="23" t="b">
        <v>1</v>
      </c>
      <c r="H296" s="25">
        <v>43538.918043981481</v>
      </c>
      <c r="I296" s="26" t="s">
        <v>180</v>
      </c>
      <c r="J296" s="23" t="s">
        <v>181</v>
      </c>
      <c r="K296" s="11">
        <f>IF(AND(Tabela2[[#This Row],[hora bus]]=H295,Tabela2[[#This Row],[lat bus]]=I295,Tabela2[[#This Row],[lon bus]]=J295),1,0)</f>
        <v>0</v>
      </c>
      <c r="L296" s="23"/>
      <c r="M296" s="11">
        <v>249</v>
      </c>
      <c r="N296" s="11">
        <v>12494.830021888851</v>
      </c>
      <c r="O296" s="11">
        <v>12486.806861253204</v>
      </c>
      <c r="P296" s="11">
        <v>12475.971219330722</v>
      </c>
      <c r="Q296" s="11">
        <v>12416.529272290421</v>
      </c>
      <c r="R296" s="11">
        <v>12334.820621563395</v>
      </c>
      <c r="S296" s="11">
        <v>12320.088836036259</v>
      </c>
      <c r="T296" s="11">
        <v>12301.020183692543</v>
      </c>
      <c r="U296" s="11">
        <v>12288.814142005907</v>
      </c>
      <c r="V296" s="11">
        <v>12271.172379100031</v>
      </c>
      <c r="W296" s="11">
        <v>12257.347773330403</v>
      </c>
      <c r="X296" s="11">
        <v>12244.75714924055</v>
      </c>
      <c r="Y296" s="11">
        <v>12218.091008311309</v>
      </c>
      <c r="Z296" s="11">
        <v>12199.530930423911</v>
      </c>
      <c r="AA296" s="11">
        <v>12174.625643012387</v>
      </c>
      <c r="AB296" s="11">
        <v>12162.874276923478</v>
      </c>
      <c r="AC296" s="11">
        <v>12146.07688209562</v>
      </c>
      <c r="AD296" s="11">
        <v>12121.80903308475</v>
      </c>
      <c r="AE296" s="11">
        <v>12113.01994745246</v>
      </c>
      <c r="AF296" s="11">
        <v>12051.80430932218</v>
      </c>
      <c r="AG296" s="11">
        <v>12030.872930985972</v>
      </c>
      <c r="AH296" s="11">
        <v>12008.271750808733</v>
      </c>
      <c r="AI296" s="11">
        <v>11988.48660329489</v>
      </c>
      <c r="AJ296" s="11">
        <v>11970.387159713189</v>
      </c>
      <c r="AK296" s="11">
        <v>11957.655815437727</v>
      </c>
      <c r="AL296" s="11">
        <v>11934.210824216272</v>
      </c>
      <c r="AM296" s="11">
        <v>11926.006924847261</v>
      </c>
      <c r="AN296" s="11">
        <v>11916.384564365255</v>
      </c>
      <c r="AO296" s="11">
        <v>11912.998509820854</v>
      </c>
      <c r="AP296" s="11">
        <v>11917.713394892624</v>
      </c>
      <c r="AQ296" s="11">
        <v>11928.574183629566</v>
      </c>
      <c r="AR296" s="11">
        <v>11931.665721828511</v>
      </c>
      <c r="AS296" s="11">
        <v>11932.639967432253</v>
      </c>
      <c r="AT296" s="11">
        <v>11946.306747432751</v>
      </c>
      <c r="AU296" s="11">
        <v>11955.055531408401</v>
      </c>
      <c r="AV296" s="11">
        <v>11953.326558570843</v>
      </c>
      <c r="AW296" s="11">
        <v>11960.843739794504</v>
      </c>
      <c r="AX296" s="11">
        <v>11971.095554319198</v>
      </c>
      <c r="AY296" s="11">
        <v>11970.842707840173</v>
      </c>
      <c r="AZ296" s="11">
        <v>11961.312523304416</v>
      </c>
      <c r="BA296" s="11">
        <v>11943.754960262595</v>
      </c>
      <c r="BB296" s="11">
        <v>11906.350739140325</v>
      </c>
      <c r="BC296" s="11">
        <v>11839.952965292594</v>
      </c>
      <c r="BD296" s="11">
        <v>11777.603418943312</v>
      </c>
      <c r="BE296" s="11">
        <v>11763.088392712647</v>
      </c>
      <c r="BF296" s="11">
        <v>11746.976967201908</v>
      </c>
      <c r="BG296" s="11">
        <v>11720.46928104626</v>
      </c>
      <c r="BH296" s="11">
        <v>11716.191749337335</v>
      </c>
      <c r="BI296" s="11">
        <v>11705.844298156573</v>
      </c>
      <c r="BJ296" s="11">
        <v>11686.676337576891</v>
      </c>
      <c r="BK296" s="11">
        <v>11624.333822083925</v>
      </c>
      <c r="BL296" s="11">
        <v>11421.845874307674</v>
      </c>
      <c r="BM296" s="11">
        <v>11327.722095321091</v>
      </c>
      <c r="BN296" s="11">
        <v>11321.736594648884</v>
      </c>
      <c r="BO296" s="11">
        <v>11228.754927625116</v>
      </c>
      <c r="BP296" s="11">
        <v>11234.809367840558</v>
      </c>
      <c r="BQ296" s="11">
        <v>11156.329112075415</v>
      </c>
      <c r="BR296" s="11">
        <v>11088.338786588773</v>
      </c>
      <c r="BS296" s="11">
        <v>11068.2068781655</v>
      </c>
      <c r="BT296" s="11">
        <v>11023.30502409807</v>
      </c>
      <c r="BU296" s="11">
        <v>10978.236571828094</v>
      </c>
      <c r="BV296" s="11">
        <v>10999.797255863332</v>
      </c>
      <c r="BW296" s="11">
        <v>10852.238381205911</v>
      </c>
      <c r="BX296" s="11">
        <v>10746.424904834928</v>
      </c>
      <c r="BY296" s="11">
        <v>10608.921556702628</v>
      </c>
      <c r="BZ296" s="11">
        <v>10579.665221091504</v>
      </c>
      <c r="CA296" s="11">
        <v>10537.351912154953</v>
      </c>
      <c r="CB296" s="11">
        <v>10474.717993386512</v>
      </c>
      <c r="CC296" s="11">
        <v>10354.655366186358</v>
      </c>
      <c r="CD296" s="11">
        <v>10261.833316445753</v>
      </c>
      <c r="CE296" s="11">
        <v>10171.692223757867</v>
      </c>
      <c r="CF296" s="11">
        <v>10092.407299546927</v>
      </c>
      <c r="CG296" s="11">
        <v>9905.3651017099237</v>
      </c>
      <c r="CH296" s="11">
        <v>9834.95217105341</v>
      </c>
      <c r="CI296" s="11">
        <v>9650.6513204742932</v>
      </c>
      <c r="CJ296" s="11">
        <v>9583.7088165695204</v>
      </c>
      <c r="CK296" s="11">
        <v>9497.7240156386524</v>
      </c>
      <c r="CL296" s="11">
        <v>9472.457870991504</v>
      </c>
      <c r="CM296" s="11">
        <v>9426.5227230567671</v>
      </c>
      <c r="CN296" s="11">
        <v>9370.8777662955854</v>
      </c>
      <c r="CO296" s="11">
        <v>9292.6854217545879</v>
      </c>
      <c r="CP296" s="11">
        <v>9243.6795939065596</v>
      </c>
      <c r="CQ296" s="11">
        <v>9056.1565957037456</v>
      </c>
      <c r="CR296" s="11">
        <v>8891.5087192388764</v>
      </c>
      <c r="CS296" s="11">
        <v>8825.81292266327</v>
      </c>
      <c r="CT296" s="11">
        <v>8800.4430877891391</v>
      </c>
      <c r="CU296" s="11">
        <v>8760.9026387819158</v>
      </c>
      <c r="CV296" s="11">
        <v>8667.2948402984148</v>
      </c>
      <c r="CW296" s="11">
        <v>8547.8096427278615</v>
      </c>
      <c r="CX296" s="11">
        <v>8493.3584687182847</v>
      </c>
      <c r="CY296" s="11">
        <v>8440.1224535374513</v>
      </c>
      <c r="CZ296" s="11">
        <v>8390.8037614794721</v>
      </c>
      <c r="DA296" s="11">
        <v>8338.9381727031214</v>
      </c>
      <c r="DB296" s="11">
        <v>8281.0761405486774</v>
      </c>
      <c r="DC296" s="11">
        <v>8184.8866688721628</v>
      </c>
      <c r="DD296" s="11">
        <v>8172.1921294995391</v>
      </c>
      <c r="DE296" s="11">
        <v>8140.4311274955307</v>
      </c>
      <c r="DF296" s="11">
        <v>8125.0370069362552</v>
      </c>
      <c r="DG296" s="11">
        <v>8069.8907934106028</v>
      </c>
      <c r="DH296" s="11">
        <v>8022.5957229481828</v>
      </c>
      <c r="DI296" s="11">
        <v>7967.1136504935848</v>
      </c>
      <c r="DJ296" s="11">
        <v>7899.5679134541988</v>
      </c>
      <c r="DK296" s="11">
        <v>7639.7012402337068</v>
      </c>
      <c r="DL296" s="11">
        <v>7636.0691887838138</v>
      </c>
      <c r="DM296" s="11">
        <v>7598.3990282503028</v>
      </c>
      <c r="DN296" s="11">
        <v>7538.8375537889115</v>
      </c>
      <c r="DO296" s="11">
        <v>7526.6387756347658</v>
      </c>
      <c r="DP296" s="11">
        <v>7468.0648688645761</v>
      </c>
      <c r="DQ296" s="11">
        <v>7474.0878783274411</v>
      </c>
      <c r="DR296" s="11">
        <v>7467.8548258348064</v>
      </c>
      <c r="DS296" s="11">
        <v>7458.6120677505369</v>
      </c>
      <c r="DT296" s="11">
        <v>7442.2769944928086</v>
      </c>
      <c r="DU296" s="11">
        <v>7431.2670545420351</v>
      </c>
      <c r="DV296" s="11">
        <v>7419.21554123652</v>
      </c>
      <c r="DW296" s="11">
        <v>7411.2437116621441</v>
      </c>
      <c r="DX296" s="11">
        <v>7272.7703676481406</v>
      </c>
      <c r="DY296" s="11">
        <v>7277.077115747491</v>
      </c>
      <c r="DZ296" s="11">
        <v>7242.7517113126205</v>
      </c>
      <c r="EA296" s="11">
        <v>7131.0070280574619</v>
      </c>
      <c r="EB296" s="11">
        <v>7121.5129475686344</v>
      </c>
      <c r="EC296" s="11">
        <v>6953.9809014249222</v>
      </c>
      <c r="ED296" s="11">
        <v>6898.1675387696978</v>
      </c>
      <c r="EE296" s="11">
        <v>6665.5885433667117</v>
      </c>
      <c r="EF296" s="11">
        <v>6480.7589751865062</v>
      </c>
      <c r="EG296" s="11">
        <v>6324.0994538489767</v>
      </c>
      <c r="EH296" s="11">
        <v>6204.7229073207427</v>
      </c>
      <c r="EI296" s="11">
        <v>6142.8329386899732</v>
      </c>
      <c r="EJ296" s="11">
        <v>6090.2434964699059</v>
      </c>
      <c r="EK296" s="11">
        <v>6008.2781424026871</v>
      </c>
      <c r="EL296" s="11">
        <v>5996.6708102008115</v>
      </c>
      <c r="EM296" s="11">
        <v>5909.9308364153067</v>
      </c>
      <c r="EN296" s="11">
        <v>5822.2842564530247</v>
      </c>
      <c r="EO296" s="11">
        <v>5782.8061801466947</v>
      </c>
      <c r="EP296" s="11">
        <v>5659.5597463704444</v>
      </c>
      <c r="EQ296" s="11">
        <v>5606.6647382784813</v>
      </c>
      <c r="ER296" s="11">
        <v>5493.1424353024422</v>
      </c>
      <c r="ES296" s="11">
        <v>5450.9531240578535</v>
      </c>
      <c r="ET296" s="11">
        <v>5389.1980921946515</v>
      </c>
      <c r="EU296" s="11">
        <v>5341.0128759711633</v>
      </c>
      <c r="EV296" s="11">
        <v>5285.7083281965679</v>
      </c>
      <c r="EW296" s="11">
        <v>5076.107743762178</v>
      </c>
      <c r="EX296" s="11">
        <v>5035.3179065443346</v>
      </c>
      <c r="EY296" s="11">
        <v>4897.7790061573514</v>
      </c>
      <c r="EZ296" s="11">
        <v>4779.2968546071406</v>
      </c>
      <c r="FA296" s="11">
        <v>4728.6634524423889</v>
      </c>
      <c r="FB296" s="11">
        <v>4698.6128276214422</v>
      </c>
      <c r="FC296" s="11">
        <v>4652.3888470557022</v>
      </c>
      <c r="FD296" s="11">
        <v>4544.0658852060396</v>
      </c>
      <c r="FE296" s="11">
        <v>4397.5864604248</v>
      </c>
      <c r="FF296" s="11">
        <v>4390.6720692036524</v>
      </c>
      <c r="FG296" s="11">
        <v>4353.1186516683247</v>
      </c>
      <c r="FH296" s="11">
        <v>4281.8363979768328</v>
      </c>
      <c r="FI296" s="11">
        <v>4250.6512514056603</v>
      </c>
      <c r="FJ296" s="11">
        <v>4244.9551524831841</v>
      </c>
      <c r="FK296" s="11">
        <v>4239.8260587117411</v>
      </c>
      <c r="FL296" s="11">
        <v>4237.7931543450059</v>
      </c>
      <c r="FM296" s="11">
        <v>4224.2724789605008</v>
      </c>
      <c r="FN296" s="11">
        <v>4234.6689263671942</v>
      </c>
      <c r="FO296" s="11">
        <v>4231.0886205280267</v>
      </c>
      <c r="FP296" s="11">
        <v>4226.290702566278</v>
      </c>
      <c r="FQ296" s="11">
        <v>4228.5980826356226</v>
      </c>
      <c r="FR296" s="11">
        <v>4204.656449796521</v>
      </c>
      <c r="FS296" s="11">
        <v>4169.1574614024239</v>
      </c>
      <c r="FT296" s="11">
        <v>4104.1062958459715</v>
      </c>
      <c r="FU296" s="11">
        <v>3997.1503362433723</v>
      </c>
      <c r="FV296" s="11">
        <v>3961.2276390458992</v>
      </c>
      <c r="FW296" s="11">
        <v>3932.6165803190138</v>
      </c>
      <c r="FX296" s="11">
        <v>3903.0754862512085</v>
      </c>
      <c r="FY296" s="11">
        <v>3879.9500737695557</v>
      </c>
      <c r="FZ296" s="11">
        <v>3850.7269345644208</v>
      </c>
      <c r="GA296" s="11">
        <v>3831.2431594816203</v>
      </c>
      <c r="GB296" s="11">
        <v>3805.7232506611367</v>
      </c>
      <c r="GC296" s="11">
        <v>3782.7486158093375</v>
      </c>
      <c r="GD296" s="11">
        <v>3770.1003639084192</v>
      </c>
      <c r="GE296" s="11">
        <v>3759.1567077955697</v>
      </c>
      <c r="GF296" s="11">
        <v>3752.8605254405684</v>
      </c>
      <c r="GG296" s="11">
        <v>3742.1280371816729</v>
      </c>
      <c r="GH296" s="11">
        <v>3736.9313375746287</v>
      </c>
      <c r="GI296" s="11">
        <v>3719.518184841726</v>
      </c>
      <c r="GJ296" s="11">
        <v>3696.8751623220733</v>
      </c>
      <c r="GK296" s="11">
        <v>3670.9464777888688</v>
      </c>
      <c r="GL296" s="11">
        <v>3670.2321925399865</v>
      </c>
      <c r="GM296" s="11">
        <v>3639.0715273080828</v>
      </c>
      <c r="GN296" s="11">
        <v>3618.0907585315094</v>
      </c>
      <c r="GO296" s="11">
        <v>3585.3597818304711</v>
      </c>
      <c r="GP296" s="11">
        <v>3500.8262318940651</v>
      </c>
      <c r="GQ296" s="11">
        <v>3361.8170545242042</v>
      </c>
      <c r="GR296" s="11">
        <v>3204.9592116572612</v>
      </c>
      <c r="GS296" s="11">
        <v>3142.4129130006399</v>
      </c>
      <c r="GT296" s="11">
        <v>3124.5314181374547</v>
      </c>
      <c r="GU296" s="11">
        <v>3102.6513796517183</v>
      </c>
      <c r="GV296" s="11">
        <v>3083.5496496731384</v>
      </c>
      <c r="GW296" s="11">
        <v>3066.7075448449477</v>
      </c>
      <c r="GX296" s="11">
        <v>3054.2380416407382</v>
      </c>
      <c r="GY296" s="11">
        <v>2975.1256817304334</v>
      </c>
      <c r="GZ296" s="11">
        <v>3027.9698590172184</v>
      </c>
      <c r="HA296" s="11">
        <v>3028.346690468305</v>
      </c>
      <c r="HB296" s="11">
        <v>3022.7340469933683</v>
      </c>
      <c r="HC296" s="11">
        <v>3018.5672889479765</v>
      </c>
      <c r="HD296" s="11">
        <v>3016.526830282517</v>
      </c>
      <c r="HE296" s="11">
        <v>2994.3093104007198</v>
      </c>
      <c r="HF296" s="11">
        <v>2881.7472934388247</v>
      </c>
      <c r="HG296" s="11">
        <v>2807.689199971072</v>
      </c>
      <c r="HH296" s="11">
        <v>2733.7200144941653</v>
      </c>
      <c r="HI296" s="11">
        <v>2701.2049799988645</v>
      </c>
      <c r="HJ296" s="11">
        <v>2677.3010121789107</v>
      </c>
      <c r="HK296" s="11">
        <v>2642.1452234544495</v>
      </c>
      <c r="HL296" s="11">
        <v>2618.2697241880078</v>
      </c>
      <c r="HM296" s="11">
        <v>2570.9324231543633</v>
      </c>
      <c r="HN296" s="11">
        <v>2523.2170496529066</v>
      </c>
      <c r="HO296" s="11">
        <v>2497.2283369302413</v>
      </c>
      <c r="HP296" s="11">
        <v>2520.8783595114842</v>
      </c>
      <c r="HQ296" s="11">
        <v>2513.5019377765484</v>
      </c>
      <c r="HR296" s="11">
        <v>2434.6425906169516</v>
      </c>
      <c r="HS296" s="11">
        <v>2458.9627482649398</v>
      </c>
      <c r="HT296" s="11">
        <v>2470.460644271785</v>
      </c>
      <c r="HU296" s="11">
        <v>2435.9633796907578</v>
      </c>
      <c r="HV296" s="11">
        <v>2432.6787999269081</v>
      </c>
      <c r="HW296" s="11">
        <v>2413.7913812433303</v>
      </c>
      <c r="HX296" s="11">
        <v>2387.5650090555741</v>
      </c>
      <c r="HY296" s="11">
        <v>2344.3493091310174</v>
      </c>
      <c r="HZ296" s="11">
        <v>2188.750476774776</v>
      </c>
      <c r="IA296" s="11">
        <v>2044.5086158057927</v>
      </c>
      <c r="IB296" s="11">
        <v>1996.4109547502123</v>
      </c>
      <c r="IC296" s="11">
        <v>1943.3368539695191</v>
      </c>
      <c r="ID296" s="11">
        <v>1895.9788842892378</v>
      </c>
      <c r="IE296" s="11">
        <v>1841.0549582178655</v>
      </c>
      <c r="IF296" s="11">
        <v>1716.1282856158193</v>
      </c>
      <c r="IG296" s="11">
        <v>1688.2153926712049</v>
      </c>
      <c r="IH296" s="11">
        <v>1645.1900775298586</v>
      </c>
      <c r="II296" s="11">
        <v>1608.0595996043949</v>
      </c>
      <c r="IJ296" s="11">
        <v>1556.9650825410936</v>
      </c>
      <c r="IK296" s="11">
        <v>1518.744778793103</v>
      </c>
      <c r="IL296" s="11">
        <v>1476.6965474813971</v>
      </c>
      <c r="IM296" s="11">
        <v>1413.7862623557501</v>
      </c>
      <c r="IN296" s="11">
        <v>1277.4351425166342</v>
      </c>
      <c r="IO296" s="11">
        <v>1245.707871629716</v>
      </c>
      <c r="IP296" s="11">
        <v>1244.1123116757026</v>
      </c>
      <c r="IQ296" s="11">
        <v>1188.3625030000048</v>
      </c>
      <c r="IR296" s="11">
        <v>1119.5626163135059</v>
      </c>
      <c r="IS296" s="11">
        <v>1079.8233575691897</v>
      </c>
      <c r="IT296" s="11">
        <v>1056.6418165077507</v>
      </c>
      <c r="IU296" s="11">
        <v>1039.0072543057934</v>
      </c>
      <c r="IV296" s="11">
        <v>1032.9277386045574</v>
      </c>
      <c r="IW296" s="11">
        <v>1022.2648410141051</v>
      </c>
      <c r="IX296" s="11">
        <v>1001.0449233780516</v>
      </c>
      <c r="IY296" s="11">
        <v>960.06595823541738</v>
      </c>
      <c r="IZ296" s="11">
        <v>909.80406718309393</v>
      </c>
      <c r="JA296" s="11">
        <v>817.74160155906702</v>
      </c>
      <c r="JB296" s="11">
        <v>709.14698865376909</v>
      </c>
      <c r="JC296" s="11">
        <v>631.113205344893</v>
      </c>
      <c r="JD296" s="11">
        <v>615.42605027019806</v>
      </c>
      <c r="JE296" s="11">
        <v>603.94687478319224</v>
      </c>
      <c r="JF296" s="11">
        <v>595.80297619105954</v>
      </c>
      <c r="JG296" s="11">
        <v>512.39810066415293</v>
      </c>
      <c r="JH296" s="11">
        <v>475.05871582598479</v>
      </c>
      <c r="JI296" s="11">
        <v>470.5333558332307</v>
      </c>
      <c r="JJ296" s="11">
        <v>470.64402267415795</v>
      </c>
      <c r="JK296" s="11">
        <v>407.33748515519619</v>
      </c>
      <c r="JL296" s="11">
        <v>420.18994728216848</v>
      </c>
      <c r="JM296" s="11">
        <v>402.81169551169802</v>
      </c>
      <c r="JN296" s="11">
        <v>244.39751616084783</v>
      </c>
      <c r="JO296" s="11">
        <v>237.09222676006908</v>
      </c>
      <c r="JP296" s="11">
        <v>304.33239840489472</v>
      </c>
      <c r="JQ296" s="11">
        <v>303.62640806385014</v>
      </c>
      <c r="JR296" s="11">
        <v>270.3163286560212</v>
      </c>
      <c r="JS296" s="11">
        <v>100.98036145272199</v>
      </c>
      <c r="JT296" s="11">
        <v>39.0418020819708</v>
      </c>
      <c r="JU296" s="11">
        <v>48.017611299567378</v>
      </c>
      <c r="JV296" s="11">
        <v>31.402974272123217</v>
      </c>
      <c r="JW296" s="11">
        <v>7.8586026575067081E-12</v>
      </c>
      <c r="JX296" s="11">
        <v>37.564796908050909</v>
      </c>
      <c r="JY296" s="11">
        <v>64.449557675195777</v>
      </c>
      <c r="JZ296" s="11">
        <v>82.717047827534969</v>
      </c>
      <c r="KA296" s="11">
        <v>105.2437448076752</v>
      </c>
      <c r="KB296" s="11">
        <v>124.0541093082452</v>
      </c>
      <c r="KC296" s="11">
        <v>137.74865174475786</v>
      </c>
      <c r="KD296" s="11">
        <v>150.36945591479594</v>
      </c>
      <c r="KE296" s="11">
        <v>146.69793451088617</v>
      </c>
      <c r="KF296" s="11">
        <v>136.39069394333774</v>
      </c>
      <c r="KG296" s="11">
        <v>113.68775145257749</v>
      </c>
      <c r="KH296" s="11">
        <v>104.94345569878458</v>
      </c>
      <c r="KI296" s="11">
        <v>76.998064035955423</v>
      </c>
      <c r="KJ296" s="11">
        <v>71.992791915151528</v>
      </c>
      <c r="KK296" s="11">
        <v>65.954048565733444</v>
      </c>
      <c r="KL296" s="23"/>
      <c r="KM296" s="11">
        <f>SMALL(Tabela2[[#This Row],[1]:[285]],1)</f>
        <v>7.8586026575067081E-12</v>
      </c>
      <c r="KN296" s="11">
        <f>MATCH(Tabela2[[#This Row],[1° menor]],Tabela2[[#This Row],[1]:[285]],0)</f>
        <v>270</v>
      </c>
      <c r="KO29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296" s="11">
        <f>VLOOKUP(Tabela2[[#This Row],[Shape]],shape!A:D,4,0)+VLOOKUP(Tabela2[[#This Row],[Shape]]+1,shape!A:E,5,0)*Tabela2[[#This Row],[% avanc]]</f>
        <v>8544.8116110658502</v>
      </c>
      <c r="KQ296" s="15">
        <f>Tabela2[[#This Row],[8686,881807]]/Tabela2[[#Headers],[8686,881807]]</f>
        <v>0.98364543237831692</v>
      </c>
      <c r="KR296" s="11">
        <f>Tabela2[[#This Row],[8686,881807]]-KP295</f>
        <v>0</v>
      </c>
      <c r="KS296" s="11">
        <f>(Tabela2[[#This Row],[hora bus]]-H295)*86400</f>
        <v>44.999999832361937</v>
      </c>
      <c r="KT296" s="11">
        <f>Tabela2[[#This Row],[desloc]]/Tabela2[[#This Row],[seconds]]</f>
        <v>0</v>
      </c>
      <c r="KU296" s="11">
        <f>Tabela2[[#This Row],[spd m/s]]*3.6</f>
        <v>0</v>
      </c>
      <c r="KV296" s="23"/>
      <c r="KW296" s="22">
        <f t="shared" si="72"/>
        <v>0</v>
      </c>
      <c r="KX296" s="23">
        <f t="shared" si="73"/>
        <v>0.5</v>
      </c>
      <c r="KY296" s="23">
        <f t="shared" si="74"/>
        <v>0</v>
      </c>
      <c r="KZ296" s="23">
        <f t="shared" si="75"/>
        <v>0</v>
      </c>
      <c r="LA296" s="23">
        <f t="shared" si="76"/>
        <v>0</v>
      </c>
      <c r="LB296" s="23">
        <f t="shared" si="77"/>
        <v>1</v>
      </c>
      <c r="LC296" s="23">
        <f t="shared" si="78"/>
        <v>2</v>
      </c>
      <c r="LD296" s="23">
        <f t="shared" si="79"/>
        <v>0</v>
      </c>
      <c r="LE296" s="23">
        <f t="shared" si="80"/>
        <v>8544.8116110658502</v>
      </c>
      <c r="LF296" s="22">
        <f t="shared" si="89"/>
        <v>0</v>
      </c>
      <c r="LG296" s="23">
        <f t="shared" si="81"/>
        <v>0</v>
      </c>
      <c r="LH296" s="23">
        <f t="shared" si="82"/>
        <v>0</v>
      </c>
      <c r="LI296" s="23">
        <f t="shared" si="83"/>
        <v>8544.8116110658502</v>
      </c>
      <c r="LJ296" s="23">
        <f t="shared" si="84"/>
        <v>8544.8116110658502</v>
      </c>
      <c r="LK296" s="23">
        <f t="shared" si="85"/>
        <v>0.5</v>
      </c>
      <c r="LL296" s="23">
        <f t="shared" si="86"/>
        <v>0</v>
      </c>
      <c r="LM296" s="23">
        <f t="shared" si="87"/>
        <v>1</v>
      </c>
      <c r="LN296" s="23">
        <f t="shared" si="88"/>
        <v>1</v>
      </c>
    </row>
    <row r="297" spans="1:326" x14ac:dyDescent="0.25">
      <c r="A297" s="22">
        <v>122</v>
      </c>
      <c r="B297" s="22">
        <v>4</v>
      </c>
      <c r="C297" s="23" t="s">
        <v>1427</v>
      </c>
      <c r="D297" s="22">
        <v>332</v>
      </c>
      <c r="E297" s="24">
        <v>0.91805555555555551</v>
      </c>
      <c r="F297" s="23" t="s">
        <v>812</v>
      </c>
      <c r="G297" s="23" t="b">
        <v>1</v>
      </c>
      <c r="H297" s="25">
        <v>43538.918564814812</v>
      </c>
      <c r="I297" s="26" t="s">
        <v>180</v>
      </c>
      <c r="J297" s="23" t="s">
        <v>181</v>
      </c>
      <c r="K297" s="11">
        <f>IF(AND(Tabela2[[#This Row],[hora bus]]=H296,Tabela2[[#This Row],[lat bus]]=I296,Tabela2[[#This Row],[lon bus]]=J296),1,0)</f>
        <v>0</v>
      </c>
      <c r="L297" s="23"/>
      <c r="M297" s="11">
        <v>253</v>
      </c>
      <c r="N297" s="11">
        <v>12494.830021888851</v>
      </c>
      <c r="O297" s="11">
        <v>12486.806861253204</v>
      </c>
      <c r="P297" s="11">
        <v>12475.971219330722</v>
      </c>
      <c r="Q297" s="11">
        <v>12416.529272290421</v>
      </c>
      <c r="R297" s="11">
        <v>12334.820621563395</v>
      </c>
      <c r="S297" s="11">
        <v>12320.088836036259</v>
      </c>
      <c r="T297" s="11">
        <v>12301.020183692543</v>
      </c>
      <c r="U297" s="11">
        <v>12288.814142005907</v>
      </c>
      <c r="V297" s="11">
        <v>12271.172379100031</v>
      </c>
      <c r="W297" s="11">
        <v>12257.347773330403</v>
      </c>
      <c r="X297" s="11">
        <v>12244.75714924055</v>
      </c>
      <c r="Y297" s="11">
        <v>12218.091008311309</v>
      </c>
      <c r="Z297" s="11">
        <v>12199.530930423911</v>
      </c>
      <c r="AA297" s="11">
        <v>12174.625643012387</v>
      </c>
      <c r="AB297" s="11">
        <v>12162.874276923478</v>
      </c>
      <c r="AC297" s="11">
        <v>12146.07688209562</v>
      </c>
      <c r="AD297" s="11">
        <v>12121.80903308475</v>
      </c>
      <c r="AE297" s="11">
        <v>12113.01994745246</v>
      </c>
      <c r="AF297" s="11">
        <v>12051.80430932218</v>
      </c>
      <c r="AG297" s="11">
        <v>12030.872930985972</v>
      </c>
      <c r="AH297" s="11">
        <v>12008.271750808733</v>
      </c>
      <c r="AI297" s="11">
        <v>11988.48660329489</v>
      </c>
      <c r="AJ297" s="11">
        <v>11970.387159713189</v>
      </c>
      <c r="AK297" s="11">
        <v>11957.655815437727</v>
      </c>
      <c r="AL297" s="11">
        <v>11934.210824216272</v>
      </c>
      <c r="AM297" s="11">
        <v>11926.006924847261</v>
      </c>
      <c r="AN297" s="11">
        <v>11916.384564365255</v>
      </c>
      <c r="AO297" s="11">
        <v>11912.998509820854</v>
      </c>
      <c r="AP297" s="11">
        <v>11917.713394892624</v>
      </c>
      <c r="AQ297" s="11">
        <v>11928.574183629566</v>
      </c>
      <c r="AR297" s="11">
        <v>11931.665721828511</v>
      </c>
      <c r="AS297" s="11">
        <v>11932.639967432253</v>
      </c>
      <c r="AT297" s="11">
        <v>11946.306747432751</v>
      </c>
      <c r="AU297" s="11">
        <v>11955.055531408401</v>
      </c>
      <c r="AV297" s="11">
        <v>11953.326558570843</v>
      </c>
      <c r="AW297" s="11">
        <v>11960.843739794504</v>
      </c>
      <c r="AX297" s="11">
        <v>11971.095554319198</v>
      </c>
      <c r="AY297" s="11">
        <v>11970.842707840173</v>
      </c>
      <c r="AZ297" s="11">
        <v>11961.312523304416</v>
      </c>
      <c r="BA297" s="11">
        <v>11943.754960262595</v>
      </c>
      <c r="BB297" s="11">
        <v>11906.350739140325</v>
      </c>
      <c r="BC297" s="11">
        <v>11839.952965292594</v>
      </c>
      <c r="BD297" s="11">
        <v>11777.603418943312</v>
      </c>
      <c r="BE297" s="11">
        <v>11763.088392712647</v>
      </c>
      <c r="BF297" s="11">
        <v>11746.976967201908</v>
      </c>
      <c r="BG297" s="11">
        <v>11720.46928104626</v>
      </c>
      <c r="BH297" s="11">
        <v>11716.191749337335</v>
      </c>
      <c r="BI297" s="11">
        <v>11705.844298156573</v>
      </c>
      <c r="BJ297" s="11">
        <v>11686.676337576891</v>
      </c>
      <c r="BK297" s="11">
        <v>11624.333822083925</v>
      </c>
      <c r="BL297" s="11">
        <v>11421.845874307674</v>
      </c>
      <c r="BM297" s="11">
        <v>11327.722095321091</v>
      </c>
      <c r="BN297" s="11">
        <v>11321.736594648884</v>
      </c>
      <c r="BO297" s="11">
        <v>11228.754927625116</v>
      </c>
      <c r="BP297" s="11">
        <v>11234.809367840558</v>
      </c>
      <c r="BQ297" s="11">
        <v>11156.329112075415</v>
      </c>
      <c r="BR297" s="11">
        <v>11088.338786588773</v>
      </c>
      <c r="BS297" s="11">
        <v>11068.2068781655</v>
      </c>
      <c r="BT297" s="11">
        <v>11023.30502409807</v>
      </c>
      <c r="BU297" s="11">
        <v>10978.236571828094</v>
      </c>
      <c r="BV297" s="11">
        <v>10999.797255863332</v>
      </c>
      <c r="BW297" s="11">
        <v>10852.238381205911</v>
      </c>
      <c r="BX297" s="11">
        <v>10746.424904834928</v>
      </c>
      <c r="BY297" s="11">
        <v>10608.921556702628</v>
      </c>
      <c r="BZ297" s="11">
        <v>10579.665221091504</v>
      </c>
      <c r="CA297" s="11">
        <v>10537.351912154953</v>
      </c>
      <c r="CB297" s="11">
        <v>10474.717993386512</v>
      </c>
      <c r="CC297" s="11">
        <v>10354.655366186358</v>
      </c>
      <c r="CD297" s="11">
        <v>10261.833316445753</v>
      </c>
      <c r="CE297" s="11">
        <v>10171.692223757867</v>
      </c>
      <c r="CF297" s="11">
        <v>10092.407299546927</v>
      </c>
      <c r="CG297" s="11">
        <v>9905.3651017099237</v>
      </c>
      <c r="CH297" s="11">
        <v>9834.95217105341</v>
      </c>
      <c r="CI297" s="11">
        <v>9650.6513204742932</v>
      </c>
      <c r="CJ297" s="11">
        <v>9583.7088165695204</v>
      </c>
      <c r="CK297" s="11">
        <v>9497.7240156386524</v>
      </c>
      <c r="CL297" s="11">
        <v>9472.457870991504</v>
      </c>
      <c r="CM297" s="11">
        <v>9426.5227230567671</v>
      </c>
      <c r="CN297" s="11">
        <v>9370.8777662955854</v>
      </c>
      <c r="CO297" s="11">
        <v>9292.6854217545879</v>
      </c>
      <c r="CP297" s="11">
        <v>9243.6795939065596</v>
      </c>
      <c r="CQ297" s="11">
        <v>9056.1565957037456</v>
      </c>
      <c r="CR297" s="11">
        <v>8891.5087192388764</v>
      </c>
      <c r="CS297" s="11">
        <v>8825.81292266327</v>
      </c>
      <c r="CT297" s="11">
        <v>8800.4430877891391</v>
      </c>
      <c r="CU297" s="11">
        <v>8760.9026387819158</v>
      </c>
      <c r="CV297" s="11">
        <v>8667.2948402984148</v>
      </c>
      <c r="CW297" s="11">
        <v>8547.8096427278615</v>
      </c>
      <c r="CX297" s="11">
        <v>8493.3584687182847</v>
      </c>
      <c r="CY297" s="11">
        <v>8440.1224535374513</v>
      </c>
      <c r="CZ297" s="11">
        <v>8390.8037614794721</v>
      </c>
      <c r="DA297" s="11">
        <v>8338.9381727031214</v>
      </c>
      <c r="DB297" s="11">
        <v>8281.0761405486774</v>
      </c>
      <c r="DC297" s="11">
        <v>8184.8866688721628</v>
      </c>
      <c r="DD297" s="11">
        <v>8172.1921294995391</v>
      </c>
      <c r="DE297" s="11">
        <v>8140.4311274955307</v>
      </c>
      <c r="DF297" s="11">
        <v>8125.0370069362552</v>
      </c>
      <c r="DG297" s="11">
        <v>8069.8907934106028</v>
      </c>
      <c r="DH297" s="11">
        <v>8022.5957229481828</v>
      </c>
      <c r="DI297" s="11">
        <v>7967.1136504935848</v>
      </c>
      <c r="DJ297" s="11">
        <v>7899.5679134541988</v>
      </c>
      <c r="DK297" s="11">
        <v>7639.7012402337068</v>
      </c>
      <c r="DL297" s="11">
        <v>7636.0691887838138</v>
      </c>
      <c r="DM297" s="11">
        <v>7598.3990282503028</v>
      </c>
      <c r="DN297" s="11">
        <v>7538.8375537889115</v>
      </c>
      <c r="DO297" s="11">
        <v>7526.6387756347658</v>
      </c>
      <c r="DP297" s="11">
        <v>7468.0648688645761</v>
      </c>
      <c r="DQ297" s="11">
        <v>7474.0878783274411</v>
      </c>
      <c r="DR297" s="11">
        <v>7467.8548258348064</v>
      </c>
      <c r="DS297" s="11">
        <v>7458.6120677505369</v>
      </c>
      <c r="DT297" s="11">
        <v>7442.2769944928086</v>
      </c>
      <c r="DU297" s="11">
        <v>7431.2670545420351</v>
      </c>
      <c r="DV297" s="11">
        <v>7419.21554123652</v>
      </c>
      <c r="DW297" s="11">
        <v>7411.2437116621441</v>
      </c>
      <c r="DX297" s="11">
        <v>7272.7703676481406</v>
      </c>
      <c r="DY297" s="11">
        <v>7277.077115747491</v>
      </c>
      <c r="DZ297" s="11">
        <v>7242.7517113126205</v>
      </c>
      <c r="EA297" s="11">
        <v>7131.0070280574619</v>
      </c>
      <c r="EB297" s="11">
        <v>7121.5129475686344</v>
      </c>
      <c r="EC297" s="11">
        <v>6953.9809014249222</v>
      </c>
      <c r="ED297" s="11">
        <v>6898.1675387696978</v>
      </c>
      <c r="EE297" s="11">
        <v>6665.5885433667117</v>
      </c>
      <c r="EF297" s="11">
        <v>6480.7589751865062</v>
      </c>
      <c r="EG297" s="11">
        <v>6324.0994538489767</v>
      </c>
      <c r="EH297" s="11">
        <v>6204.7229073207427</v>
      </c>
      <c r="EI297" s="11">
        <v>6142.8329386899732</v>
      </c>
      <c r="EJ297" s="11">
        <v>6090.2434964699059</v>
      </c>
      <c r="EK297" s="11">
        <v>6008.2781424026871</v>
      </c>
      <c r="EL297" s="11">
        <v>5996.6708102008115</v>
      </c>
      <c r="EM297" s="11">
        <v>5909.9308364153067</v>
      </c>
      <c r="EN297" s="11">
        <v>5822.2842564530247</v>
      </c>
      <c r="EO297" s="11">
        <v>5782.8061801466947</v>
      </c>
      <c r="EP297" s="11">
        <v>5659.5597463704444</v>
      </c>
      <c r="EQ297" s="11">
        <v>5606.6647382784813</v>
      </c>
      <c r="ER297" s="11">
        <v>5493.1424353024422</v>
      </c>
      <c r="ES297" s="11">
        <v>5450.9531240578535</v>
      </c>
      <c r="ET297" s="11">
        <v>5389.1980921946515</v>
      </c>
      <c r="EU297" s="11">
        <v>5341.0128759711633</v>
      </c>
      <c r="EV297" s="11">
        <v>5285.7083281965679</v>
      </c>
      <c r="EW297" s="11">
        <v>5076.107743762178</v>
      </c>
      <c r="EX297" s="11">
        <v>5035.3179065443346</v>
      </c>
      <c r="EY297" s="11">
        <v>4897.7790061573514</v>
      </c>
      <c r="EZ297" s="11">
        <v>4779.2968546071406</v>
      </c>
      <c r="FA297" s="11">
        <v>4728.6634524423889</v>
      </c>
      <c r="FB297" s="11">
        <v>4698.6128276214422</v>
      </c>
      <c r="FC297" s="11">
        <v>4652.3888470557022</v>
      </c>
      <c r="FD297" s="11">
        <v>4544.0658852060396</v>
      </c>
      <c r="FE297" s="11">
        <v>4397.5864604248</v>
      </c>
      <c r="FF297" s="11">
        <v>4390.6720692036524</v>
      </c>
      <c r="FG297" s="11">
        <v>4353.1186516683247</v>
      </c>
      <c r="FH297" s="11">
        <v>4281.8363979768328</v>
      </c>
      <c r="FI297" s="11">
        <v>4250.6512514056603</v>
      </c>
      <c r="FJ297" s="11">
        <v>4244.9551524831841</v>
      </c>
      <c r="FK297" s="11">
        <v>4239.8260587117411</v>
      </c>
      <c r="FL297" s="11">
        <v>4237.7931543450059</v>
      </c>
      <c r="FM297" s="11">
        <v>4224.2724789605008</v>
      </c>
      <c r="FN297" s="11">
        <v>4234.6689263671942</v>
      </c>
      <c r="FO297" s="11">
        <v>4231.0886205280267</v>
      </c>
      <c r="FP297" s="11">
        <v>4226.290702566278</v>
      </c>
      <c r="FQ297" s="11">
        <v>4228.5980826356226</v>
      </c>
      <c r="FR297" s="11">
        <v>4204.656449796521</v>
      </c>
      <c r="FS297" s="11">
        <v>4169.1574614024239</v>
      </c>
      <c r="FT297" s="11">
        <v>4104.1062958459715</v>
      </c>
      <c r="FU297" s="11">
        <v>3997.1503362433723</v>
      </c>
      <c r="FV297" s="11">
        <v>3961.2276390458992</v>
      </c>
      <c r="FW297" s="11">
        <v>3932.6165803190138</v>
      </c>
      <c r="FX297" s="11">
        <v>3903.0754862512085</v>
      </c>
      <c r="FY297" s="11">
        <v>3879.9500737695557</v>
      </c>
      <c r="FZ297" s="11">
        <v>3850.7269345644208</v>
      </c>
      <c r="GA297" s="11">
        <v>3831.2431594816203</v>
      </c>
      <c r="GB297" s="11">
        <v>3805.7232506611367</v>
      </c>
      <c r="GC297" s="11">
        <v>3782.7486158093375</v>
      </c>
      <c r="GD297" s="11">
        <v>3770.1003639084192</v>
      </c>
      <c r="GE297" s="11">
        <v>3759.1567077955697</v>
      </c>
      <c r="GF297" s="11">
        <v>3752.8605254405684</v>
      </c>
      <c r="GG297" s="11">
        <v>3742.1280371816729</v>
      </c>
      <c r="GH297" s="11">
        <v>3736.9313375746287</v>
      </c>
      <c r="GI297" s="11">
        <v>3719.518184841726</v>
      </c>
      <c r="GJ297" s="11">
        <v>3696.8751623220733</v>
      </c>
      <c r="GK297" s="11">
        <v>3670.9464777888688</v>
      </c>
      <c r="GL297" s="11">
        <v>3670.2321925399865</v>
      </c>
      <c r="GM297" s="11">
        <v>3639.0715273080828</v>
      </c>
      <c r="GN297" s="11">
        <v>3618.0907585315094</v>
      </c>
      <c r="GO297" s="11">
        <v>3585.3597818304711</v>
      </c>
      <c r="GP297" s="11">
        <v>3500.8262318940651</v>
      </c>
      <c r="GQ297" s="11">
        <v>3361.8170545242042</v>
      </c>
      <c r="GR297" s="11">
        <v>3204.9592116572612</v>
      </c>
      <c r="GS297" s="11">
        <v>3142.4129130006399</v>
      </c>
      <c r="GT297" s="11">
        <v>3124.5314181374547</v>
      </c>
      <c r="GU297" s="11">
        <v>3102.6513796517183</v>
      </c>
      <c r="GV297" s="11">
        <v>3083.5496496731384</v>
      </c>
      <c r="GW297" s="11">
        <v>3066.7075448449477</v>
      </c>
      <c r="GX297" s="11">
        <v>3054.2380416407382</v>
      </c>
      <c r="GY297" s="11">
        <v>2975.1256817304334</v>
      </c>
      <c r="GZ297" s="11">
        <v>3027.9698590172184</v>
      </c>
      <c r="HA297" s="11">
        <v>3028.346690468305</v>
      </c>
      <c r="HB297" s="11">
        <v>3022.7340469933683</v>
      </c>
      <c r="HC297" s="11">
        <v>3018.5672889479765</v>
      </c>
      <c r="HD297" s="11">
        <v>3016.526830282517</v>
      </c>
      <c r="HE297" s="11">
        <v>2994.3093104007198</v>
      </c>
      <c r="HF297" s="11">
        <v>2881.7472934388247</v>
      </c>
      <c r="HG297" s="11">
        <v>2807.689199971072</v>
      </c>
      <c r="HH297" s="11">
        <v>2733.7200144941653</v>
      </c>
      <c r="HI297" s="11">
        <v>2701.2049799988645</v>
      </c>
      <c r="HJ297" s="11">
        <v>2677.3010121789107</v>
      </c>
      <c r="HK297" s="11">
        <v>2642.1452234544495</v>
      </c>
      <c r="HL297" s="11">
        <v>2618.2697241880078</v>
      </c>
      <c r="HM297" s="11">
        <v>2570.9324231543633</v>
      </c>
      <c r="HN297" s="11">
        <v>2523.2170496529066</v>
      </c>
      <c r="HO297" s="11">
        <v>2497.2283369302413</v>
      </c>
      <c r="HP297" s="11">
        <v>2520.8783595114842</v>
      </c>
      <c r="HQ297" s="11">
        <v>2513.5019377765484</v>
      </c>
      <c r="HR297" s="11">
        <v>2434.6425906169516</v>
      </c>
      <c r="HS297" s="11">
        <v>2458.9627482649398</v>
      </c>
      <c r="HT297" s="11">
        <v>2470.460644271785</v>
      </c>
      <c r="HU297" s="11">
        <v>2435.9633796907578</v>
      </c>
      <c r="HV297" s="11">
        <v>2432.6787999269081</v>
      </c>
      <c r="HW297" s="11">
        <v>2413.7913812433303</v>
      </c>
      <c r="HX297" s="11">
        <v>2387.5650090555741</v>
      </c>
      <c r="HY297" s="11">
        <v>2344.3493091310174</v>
      </c>
      <c r="HZ297" s="11">
        <v>2188.750476774776</v>
      </c>
      <c r="IA297" s="11">
        <v>2044.5086158057927</v>
      </c>
      <c r="IB297" s="11">
        <v>1996.4109547502123</v>
      </c>
      <c r="IC297" s="11">
        <v>1943.3368539695191</v>
      </c>
      <c r="ID297" s="11">
        <v>1895.9788842892378</v>
      </c>
      <c r="IE297" s="11">
        <v>1841.0549582178655</v>
      </c>
      <c r="IF297" s="11">
        <v>1716.1282856158193</v>
      </c>
      <c r="IG297" s="11">
        <v>1688.2153926712049</v>
      </c>
      <c r="IH297" s="11">
        <v>1645.1900775298586</v>
      </c>
      <c r="II297" s="11">
        <v>1608.0595996043949</v>
      </c>
      <c r="IJ297" s="11">
        <v>1556.9650825410936</v>
      </c>
      <c r="IK297" s="11">
        <v>1518.744778793103</v>
      </c>
      <c r="IL297" s="11">
        <v>1476.6965474813971</v>
      </c>
      <c r="IM297" s="11">
        <v>1413.7862623557501</v>
      </c>
      <c r="IN297" s="11">
        <v>1277.4351425166342</v>
      </c>
      <c r="IO297" s="11">
        <v>1245.707871629716</v>
      </c>
      <c r="IP297" s="11">
        <v>1244.1123116757026</v>
      </c>
      <c r="IQ297" s="11">
        <v>1188.3625030000048</v>
      </c>
      <c r="IR297" s="11">
        <v>1119.5626163135059</v>
      </c>
      <c r="IS297" s="11">
        <v>1079.8233575691897</v>
      </c>
      <c r="IT297" s="11">
        <v>1056.6418165077507</v>
      </c>
      <c r="IU297" s="11">
        <v>1039.0072543057934</v>
      </c>
      <c r="IV297" s="11">
        <v>1032.9277386045574</v>
      </c>
      <c r="IW297" s="11">
        <v>1022.2648410141051</v>
      </c>
      <c r="IX297" s="11">
        <v>1001.0449233780516</v>
      </c>
      <c r="IY297" s="11">
        <v>960.06595823541738</v>
      </c>
      <c r="IZ297" s="11">
        <v>909.80406718309393</v>
      </c>
      <c r="JA297" s="11">
        <v>817.74160155906702</v>
      </c>
      <c r="JB297" s="11">
        <v>709.14698865376909</v>
      </c>
      <c r="JC297" s="11">
        <v>631.113205344893</v>
      </c>
      <c r="JD297" s="11">
        <v>615.42605027019806</v>
      </c>
      <c r="JE297" s="11">
        <v>603.94687478319224</v>
      </c>
      <c r="JF297" s="11">
        <v>595.80297619105954</v>
      </c>
      <c r="JG297" s="11">
        <v>512.39810066415293</v>
      </c>
      <c r="JH297" s="11">
        <v>475.05871582598479</v>
      </c>
      <c r="JI297" s="11">
        <v>470.5333558332307</v>
      </c>
      <c r="JJ297" s="11">
        <v>470.64402267415795</v>
      </c>
      <c r="JK297" s="11">
        <v>407.33748515519619</v>
      </c>
      <c r="JL297" s="11">
        <v>420.18994728216848</v>
      </c>
      <c r="JM297" s="11">
        <v>402.81169551169802</v>
      </c>
      <c r="JN297" s="11">
        <v>244.39751616084783</v>
      </c>
      <c r="JO297" s="11">
        <v>237.09222676006908</v>
      </c>
      <c r="JP297" s="11">
        <v>304.33239840489472</v>
      </c>
      <c r="JQ297" s="11">
        <v>303.62640806385014</v>
      </c>
      <c r="JR297" s="11">
        <v>270.3163286560212</v>
      </c>
      <c r="JS297" s="11">
        <v>100.98036145272199</v>
      </c>
      <c r="JT297" s="11">
        <v>39.0418020819708</v>
      </c>
      <c r="JU297" s="11">
        <v>48.017611299567378</v>
      </c>
      <c r="JV297" s="11">
        <v>31.402974272123217</v>
      </c>
      <c r="JW297" s="11">
        <v>7.8586026575067081E-12</v>
      </c>
      <c r="JX297" s="11">
        <v>37.564796908050909</v>
      </c>
      <c r="JY297" s="11">
        <v>64.449557675195777</v>
      </c>
      <c r="JZ297" s="11">
        <v>82.717047827534969</v>
      </c>
      <c r="KA297" s="11">
        <v>105.2437448076752</v>
      </c>
      <c r="KB297" s="11">
        <v>124.0541093082452</v>
      </c>
      <c r="KC297" s="11">
        <v>137.74865174475786</v>
      </c>
      <c r="KD297" s="11">
        <v>150.36945591479594</v>
      </c>
      <c r="KE297" s="11">
        <v>146.69793451088617</v>
      </c>
      <c r="KF297" s="11">
        <v>136.39069394333774</v>
      </c>
      <c r="KG297" s="11">
        <v>113.68775145257749</v>
      </c>
      <c r="KH297" s="11">
        <v>104.94345569878458</v>
      </c>
      <c r="KI297" s="11">
        <v>76.998064035955423</v>
      </c>
      <c r="KJ297" s="11">
        <v>71.992791915151528</v>
      </c>
      <c r="KK297" s="11">
        <v>65.954048565733444</v>
      </c>
      <c r="KL297" s="23"/>
      <c r="KM297" s="11">
        <f>SMALL(Tabela2[[#This Row],[1]:[285]],1)</f>
        <v>7.8586026575067081E-12</v>
      </c>
      <c r="KN297" s="11">
        <f>MATCH(Tabela2[[#This Row],[1° menor]],Tabela2[[#This Row],[1]:[285]],0)</f>
        <v>270</v>
      </c>
      <c r="KO29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297" s="11">
        <f>VLOOKUP(Tabela2[[#This Row],[Shape]],shape!A:D,4,0)+VLOOKUP(Tabela2[[#This Row],[Shape]]+1,shape!A:E,5,0)*Tabela2[[#This Row],[% avanc]]</f>
        <v>8544.8116110658502</v>
      </c>
      <c r="KQ297" s="15">
        <f>Tabela2[[#This Row],[8686,881807]]/Tabela2[[#Headers],[8686,881807]]</f>
        <v>0.98364543237831692</v>
      </c>
      <c r="KR297" s="11">
        <f>Tabela2[[#This Row],[8686,881807]]-KP296</f>
        <v>0</v>
      </c>
      <c r="KS297" s="11">
        <f>(Tabela2[[#This Row],[hora bus]]-H296)*86400</f>
        <v>44.999999832361937</v>
      </c>
      <c r="KT297" s="11">
        <f>Tabela2[[#This Row],[desloc]]/Tabela2[[#This Row],[seconds]]</f>
        <v>0</v>
      </c>
      <c r="KU297" s="11">
        <f>Tabela2[[#This Row],[spd m/s]]*3.6</f>
        <v>0</v>
      </c>
      <c r="KV297" s="23"/>
      <c r="KW297" s="22">
        <f t="shared" si="72"/>
        <v>0</v>
      </c>
      <c r="KX297" s="23">
        <f t="shared" si="73"/>
        <v>0</v>
      </c>
      <c r="KY297" s="23">
        <f t="shared" si="74"/>
        <v>0</v>
      </c>
      <c r="KZ297" s="23">
        <f t="shared" si="75"/>
        <v>0</v>
      </c>
      <c r="LA297" s="23">
        <f t="shared" si="76"/>
        <v>0</v>
      </c>
      <c r="LB297" s="23">
        <f t="shared" si="77"/>
        <v>1</v>
      </c>
      <c r="LC297" s="23">
        <f t="shared" si="78"/>
        <v>1</v>
      </c>
      <c r="LD297" s="23">
        <f t="shared" si="79"/>
        <v>0</v>
      </c>
      <c r="LE297" s="23">
        <f t="shared" si="80"/>
        <v>8544.8116110658502</v>
      </c>
      <c r="LF297" s="22">
        <f t="shared" si="89"/>
        <v>0</v>
      </c>
      <c r="LG297" s="23">
        <f t="shared" si="81"/>
        <v>0</v>
      </c>
      <c r="LH297" s="23">
        <f t="shared" si="82"/>
        <v>0</v>
      </c>
      <c r="LI297" s="23">
        <f t="shared" si="83"/>
        <v>8544.8116110658502</v>
      </c>
      <c r="LJ297" s="23">
        <f t="shared" si="84"/>
        <v>8544.8116110658502</v>
      </c>
      <c r="LK297" s="23">
        <f t="shared" si="85"/>
        <v>0.5</v>
      </c>
      <c r="LL297" s="23">
        <f t="shared" si="86"/>
        <v>0</v>
      </c>
      <c r="LM297" s="23">
        <f t="shared" si="87"/>
        <v>1</v>
      </c>
      <c r="LN297" s="23">
        <f t="shared" si="88"/>
        <v>1</v>
      </c>
    </row>
    <row r="298" spans="1:326" x14ac:dyDescent="0.25">
      <c r="A298" s="22">
        <v>227</v>
      </c>
      <c r="B298" s="22">
        <v>2</v>
      </c>
      <c r="C298" s="23" t="s">
        <v>1535</v>
      </c>
      <c r="D298" s="22">
        <v>332</v>
      </c>
      <c r="E298" s="24">
        <v>0.95486111111111116</v>
      </c>
      <c r="F298" s="23" t="s">
        <v>812</v>
      </c>
      <c r="G298" s="23" t="b">
        <v>1</v>
      </c>
      <c r="H298" s="25">
        <v>43538.955000000002</v>
      </c>
      <c r="I298" s="26" t="s">
        <v>681</v>
      </c>
      <c r="J298" s="23" t="s">
        <v>682</v>
      </c>
      <c r="K298" s="11">
        <f>IF(AND(Tabela2[[#This Row],[hora bus]]=H297,Tabela2[[#This Row],[lat bus]]=I297,Tabela2[[#This Row],[lon bus]]=J297),1,0)</f>
        <v>0</v>
      </c>
      <c r="L298" s="23"/>
      <c r="M298" s="11">
        <v>422</v>
      </c>
      <c r="N298" s="11">
        <v>0.83458663983971793</v>
      </c>
      <c r="O298" s="11">
        <v>1.3984196839489078</v>
      </c>
      <c r="P298" s="11">
        <v>9.4267941257220311</v>
      </c>
      <c r="Q298" s="11">
        <v>19.688773108132185</v>
      </c>
      <c r="R298" s="11">
        <v>75.195397337780264</v>
      </c>
      <c r="S298" s="11">
        <v>159.30451526494889</v>
      </c>
      <c r="T298" s="11">
        <v>180.18195583801287</v>
      </c>
      <c r="U298" s="11">
        <v>199.79338924508923</v>
      </c>
      <c r="V298" s="11">
        <v>211.09716553928146</v>
      </c>
      <c r="W298" s="11">
        <v>227.14293750271159</v>
      </c>
      <c r="X298" s="11">
        <v>239.59169647723874</v>
      </c>
      <c r="Y298" s="11">
        <v>250.11206903549589</v>
      </c>
      <c r="Z298" s="11">
        <v>275.30364977201225</v>
      </c>
      <c r="AA298" s="11">
        <v>294.46895517304961</v>
      </c>
      <c r="AB298" s="11">
        <v>320.19106785367666</v>
      </c>
      <c r="AC298" s="11">
        <v>332.17949791971603</v>
      </c>
      <c r="AD298" s="11">
        <v>348.04076670293443</v>
      </c>
      <c r="AE298" s="11">
        <v>372.23091522388552</v>
      </c>
      <c r="AF298" s="11">
        <v>373.05585750378327</v>
      </c>
      <c r="AG298" s="11">
        <v>433.84569918205443</v>
      </c>
      <c r="AH298" s="11">
        <v>469.02374511556127</v>
      </c>
      <c r="AI298" s="11">
        <v>499.67607388344703</v>
      </c>
      <c r="AJ298" s="11">
        <v>523.47830821792434</v>
      </c>
      <c r="AK298" s="11">
        <v>544.81141607945688</v>
      </c>
      <c r="AL298" s="11">
        <v>559.9004097040812</v>
      </c>
      <c r="AM298" s="11">
        <v>585.98771261657532</v>
      </c>
      <c r="AN298" s="11">
        <v>594.50788944836063</v>
      </c>
      <c r="AO298" s="11">
        <v>599.8950753359245</v>
      </c>
      <c r="AP298" s="11">
        <v>602.43355425919754</v>
      </c>
      <c r="AQ298" s="11">
        <v>609.53499398530153</v>
      </c>
      <c r="AR298" s="11">
        <v>609.5933977620092</v>
      </c>
      <c r="AS298" s="11">
        <v>603.71880286526709</v>
      </c>
      <c r="AT298" s="11">
        <v>609.45835281434404</v>
      </c>
      <c r="AU298" s="11">
        <v>613.60649452394352</v>
      </c>
      <c r="AV298" s="11">
        <v>605.61020293550882</v>
      </c>
      <c r="AW298" s="11">
        <v>608.32810058706082</v>
      </c>
      <c r="AX298" s="11">
        <v>622.97194103037293</v>
      </c>
      <c r="AY298" s="11">
        <v>642.28327131710535</v>
      </c>
      <c r="AZ298" s="11">
        <v>665.20596166221469</v>
      </c>
      <c r="BA298" s="11">
        <v>691.17393543887101</v>
      </c>
      <c r="BB298" s="11">
        <v>724.84333895562133</v>
      </c>
      <c r="BC298" s="11">
        <v>773.63812755161598</v>
      </c>
      <c r="BD298" s="11">
        <v>844.46226035941891</v>
      </c>
      <c r="BE298" s="11">
        <v>911.23618194706376</v>
      </c>
      <c r="BF298" s="11">
        <v>932.86527223275039</v>
      </c>
      <c r="BG298" s="11">
        <v>958.04135839229252</v>
      </c>
      <c r="BH298" s="11">
        <v>1001.7149381650798</v>
      </c>
      <c r="BI298" s="11">
        <v>1024.9959211584271</v>
      </c>
      <c r="BJ298" s="11">
        <v>1048.1727764714142</v>
      </c>
      <c r="BK298" s="11">
        <v>1080.0184074949607</v>
      </c>
      <c r="BL298" s="11">
        <v>1163.4808684345098</v>
      </c>
      <c r="BM298" s="11">
        <v>1429.3703496024175</v>
      </c>
      <c r="BN298" s="11">
        <v>1610.1385446972781</v>
      </c>
      <c r="BO298" s="11">
        <v>1664.0038873728233</v>
      </c>
      <c r="BP298" s="11">
        <v>1794.1242484398404</v>
      </c>
      <c r="BQ298" s="11">
        <v>1818.9378647754288</v>
      </c>
      <c r="BR298" s="11">
        <v>1920.5792764721948</v>
      </c>
      <c r="BS298" s="11">
        <v>2023.456323096907</v>
      </c>
      <c r="BT298" s="11">
        <v>2062.7199622631242</v>
      </c>
      <c r="BU298" s="11">
        <v>2093.7864244056359</v>
      </c>
      <c r="BV298" s="11">
        <v>2172.8574253488505</v>
      </c>
      <c r="BW298" s="11">
        <v>2191.8290547309048</v>
      </c>
      <c r="BX298" s="11">
        <v>2295.4935471481876</v>
      </c>
      <c r="BY298" s="11">
        <v>2324.6369620900828</v>
      </c>
      <c r="BZ298" s="11">
        <v>2412.5365562142952</v>
      </c>
      <c r="CA298" s="11">
        <v>2432.6327643351483</v>
      </c>
      <c r="CB298" s="11">
        <v>2466.8518007263533</v>
      </c>
      <c r="CC298" s="11">
        <v>2515.2508761381587</v>
      </c>
      <c r="CD298" s="11">
        <v>2622.1218445308405</v>
      </c>
      <c r="CE298" s="11">
        <v>2708.3090496803202</v>
      </c>
      <c r="CF298" s="11">
        <v>2796.8178431894862</v>
      </c>
      <c r="CG298" s="11">
        <v>2873.8082765070517</v>
      </c>
      <c r="CH298" s="11">
        <v>3061.6775590172806</v>
      </c>
      <c r="CI298" s="11">
        <v>3133.3825096557152</v>
      </c>
      <c r="CJ298" s="11">
        <v>3320.0285201183906</v>
      </c>
      <c r="CK298" s="11">
        <v>3391.2986814978881</v>
      </c>
      <c r="CL298" s="11">
        <v>3478.6413522149041</v>
      </c>
      <c r="CM298" s="11">
        <v>3505.4667594392477</v>
      </c>
      <c r="CN298" s="11">
        <v>3552.1278475871927</v>
      </c>
      <c r="CO298" s="11">
        <v>3608.1458168222821</v>
      </c>
      <c r="CP298" s="11">
        <v>3687.4332746012733</v>
      </c>
      <c r="CQ298" s="11">
        <v>3737.1928476528274</v>
      </c>
      <c r="CR298" s="11">
        <v>3929.1744458657076</v>
      </c>
      <c r="CS298" s="11">
        <v>4104.0052570842136</v>
      </c>
      <c r="CT298" s="11">
        <v>4176.4577406368426</v>
      </c>
      <c r="CU298" s="11">
        <v>4203.4628929622522</v>
      </c>
      <c r="CV298" s="11">
        <v>4243.0993420587138</v>
      </c>
      <c r="CW298" s="11">
        <v>4338.9296512059445</v>
      </c>
      <c r="CX298" s="11">
        <v>4464.5231926731885</v>
      </c>
      <c r="CY298" s="11">
        <v>4524.2760657256158</v>
      </c>
      <c r="CZ298" s="11">
        <v>4578.6984197787751</v>
      </c>
      <c r="DA298" s="11">
        <v>4625.9862234456259</v>
      </c>
      <c r="DB298" s="11">
        <v>4670.5685961378485</v>
      </c>
      <c r="DC298" s="11">
        <v>4713.1890396674316</v>
      </c>
      <c r="DD298" s="11">
        <v>4798.4137717572912</v>
      </c>
      <c r="DE298" s="11">
        <v>4807.037159512015</v>
      </c>
      <c r="DF298" s="11">
        <v>4833.3595568537676</v>
      </c>
      <c r="DG298" s="11">
        <v>4837.4660928582471</v>
      </c>
      <c r="DH298" s="11">
        <v>4868.9105840188495</v>
      </c>
      <c r="DI298" s="11">
        <v>4890.8441073800923</v>
      </c>
      <c r="DJ298" s="11">
        <v>4933.7892254471935</v>
      </c>
      <c r="DK298" s="11">
        <v>5000.7579650678817</v>
      </c>
      <c r="DL298" s="11">
        <v>5355.0982520495172</v>
      </c>
      <c r="DM298" s="11">
        <v>5481.4636259201425</v>
      </c>
      <c r="DN298" s="11">
        <v>5566.547527242612</v>
      </c>
      <c r="DO298" s="11">
        <v>5659.2630610073802</v>
      </c>
      <c r="DP298" s="11">
        <v>5693.1558385127737</v>
      </c>
      <c r="DQ298" s="11">
        <v>5776.9445825899438</v>
      </c>
      <c r="DR298" s="11">
        <v>5792.6247187292447</v>
      </c>
      <c r="DS298" s="11">
        <v>5803.4741841190025</v>
      </c>
      <c r="DT298" s="11">
        <v>5813.7715248560444</v>
      </c>
      <c r="DU298" s="11">
        <v>5824.9346720622971</v>
      </c>
      <c r="DV298" s="11">
        <v>5825.1745121438535</v>
      </c>
      <c r="DW298" s="11">
        <v>5821.2504329611656</v>
      </c>
      <c r="DX298" s="11">
        <v>5744.9467721272558</v>
      </c>
      <c r="DY298" s="11">
        <v>5825.3656271915142</v>
      </c>
      <c r="DZ298" s="11">
        <v>5822.8710960649087</v>
      </c>
      <c r="EA298" s="11">
        <v>5848.1092840949059</v>
      </c>
      <c r="EB298" s="11">
        <v>5986.6876289379934</v>
      </c>
      <c r="EC298" s="11">
        <v>6020.0909995452303</v>
      </c>
      <c r="ED298" s="11">
        <v>6207.0095294329822</v>
      </c>
      <c r="EE298" s="11">
        <v>6268.6393389472287</v>
      </c>
      <c r="EF298" s="11">
        <v>6478.5792596829533</v>
      </c>
      <c r="EG298" s="11">
        <v>6641.8090630503166</v>
      </c>
      <c r="EH298" s="11">
        <v>6783.6444952193469</v>
      </c>
      <c r="EI298" s="11">
        <v>6896.9965306641579</v>
      </c>
      <c r="EJ298" s="11">
        <v>6959.1088579445704</v>
      </c>
      <c r="EK298" s="11">
        <v>7002.153431776841</v>
      </c>
      <c r="EL298" s="11">
        <v>7073.1953672712252</v>
      </c>
      <c r="EM298" s="11">
        <v>7075.3262845401323</v>
      </c>
      <c r="EN298" s="11">
        <v>7151.6879619664223</v>
      </c>
      <c r="EO298" s="11">
        <v>7240.8180322916714</v>
      </c>
      <c r="EP298" s="11">
        <v>7286.4661372792516</v>
      </c>
      <c r="EQ298" s="11">
        <v>7427.4147993236202</v>
      </c>
      <c r="ER298" s="11">
        <v>7503.528752018271</v>
      </c>
      <c r="ES298" s="11">
        <v>7641.9445001082595</v>
      </c>
      <c r="ET298" s="11">
        <v>7706.9969287432486</v>
      </c>
      <c r="EU298" s="11">
        <v>7783.839371621817</v>
      </c>
      <c r="EV298" s="11">
        <v>7848.003579749442</v>
      </c>
      <c r="EW298" s="11">
        <v>7920.0502191520318</v>
      </c>
      <c r="EX298" s="11">
        <v>8170.1976758281144</v>
      </c>
      <c r="EY298" s="11">
        <v>8253.8507761105539</v>
      </c>
      <c r="EZ298" s="11">
        <v>8427.0913450311855</v>
      </c>
      <c r="FA298" s="11">
        <v>8594.2438038042274</v>
      </c>
      <c r="FB298" s="11">
        <v>8676.6840382255305</v>
      </c>
      <c r="FC298" s="11">
        <v>8717.7247633272764</v>
      </c>
      <c r="FD298" s="11">
        <v>8771.4739760100674</v>
      </c>
      <c r="FE298" s="11">
        <v>8893.6135699383703</v>
      </c>
      <c r="FF298" s="11">
        <v>9065.0338004001496</v>
      </c>
      <c r="FG298" s="11">
        <v>9089.4518895774327</v>
      </c>
      <c r="FH298" s="11">
        <v>9132.4613225008943</v>
      </c>
      <c r="FI298" s="11">
        <v>9213.2517811949929</v>
      </c>
      <c r="FJ298" s="11">
        <v>9258.5529202091093</v>
      </c>
      <c r="FK298" s="11">
        <v>9276.9443705762678</v>
      </c>
      <c r="FL298" s="11">
        <v>9293.0114538271737</v>
      </c>
      <c r="FM298" s="11">
        <v>9300.2906392708373</v>
      </c>
      <c r="FN298" s="11">
        <v>9335.0232682876049</v>
      </c>
      <c r="FO298" s="11">
        <v>9357.4087411423534</v>
      </c>
      <c r="FP298" s="11">
        <v>9382.7990856108881</v>
      </c>
      <c r="FQ298" s="11">
        <v>9409.1385400335821</v>
      </c>
      <c r="FR298" s="11">
        <v>9421.1906549559717</v>
      </c>
      <c r="FS298" s="11">
        <v>9466.7581936920196</v>
      </c>
      <c r="FT298" s="11">
        <v>9539.1484753576369</v>
      </c>
      <c r="FU298" s="11">
        <v>9641.6738222451222</v>
      </c>
      <c r="FV298" s="11">
        <v>9779.017950426427</v>
      </c>
      <c r="FW298" s="11">
        <v>9821.434220159681</v>
      </c>
      <c r="FX298" s="11">
        <v>9838.135513969115</v>
      </c>
      <c r="FY298" s="11">
        <v>9857.4286615768779</v>
      </c>
      <c r="FZ298" s="11">
        <v>9874.2452191986067</v>
      </c>
      <c r="GA298" s="11">
        <v>9901.4547819486997</v>
      </c>
      <c r="GB298" s="11">
        <v>9922.9819174009899</v>
      </c>
      <c r="GC298" s="11">
        <v>9954.0976258923893</v>
      </c>
      <c r="GD298" s="11">
        <v>9988.1420165077998</v>
      </c>
      <c r="GE298" s="11">
        <v>10012.938672110253</v>
      </c>
      <c r="GF298" s="11">
        <v>10033.595547162446</v>
      </c>
      <c r="GG298" s="11">
        <v>10046.287288510401</v>
      </c>
      <c r="GH298" s="11">
        <v>10058.930188944694</v>
      </c>
      <c r="GI298" s="11">
        <v>10061.685839773543</v>
      </c>
      <c r="GJ298" s="11">
        <v>10069.693000556052</v>
      </c>
      <c r="GK298" s="11">
        <v>10072.225767656042</v>
      </c>
      <c r="GL298" s="11">
        <v>10085.43100008395</v>
      </c>
      <c r="GM298" s="11">
        <v>10068.550239778924</v>
      </c>
      <c r="GN298" s="11">
        <v>10074.736454623482</v>
      </c>
      <c r="GO298" s="11">
        <v>10079.642576567499</v>
      </c>
      <c r="GP298" s="11">
        <v>10084.992936379438</v>
      </c>
      <c r="GQ298" s="11">
        <v>10135.150250812301</v>
      </c>
      <c r="GR298" s="11">
        <v>10245.248897921485</v>
      </c>
      <c r="GS298" s="11">
        <v>10388.066699844365</v>
      </c>
      <c r="GT298" s="11">
        <v>10449.516134437868</v>
      </c>
      <c r="GU298" s="11">
        <v>10467.896842447322</v>
      </c>
      <c r="GV298" s="11">
        <v>10492.830609653456</v>
      </c>
      <c r="GW298" s="11">
        <v>10519.601462543904</v>
      </c>
      <c r="GX298" s="11">
        <v>10547.440830723548</v>
      </c>
      <c r="GY298" s="11">
        <v>10567.944609991304</v>
      </c>
      <c r="GZ298" s="11">
        <v>10713.159231175461</v>
      </c>
      <c r="HA298" s="11">
        <v>10734.226971408629</v>
      </c>
      <c r="HB298" s="11">
        <v>10749.920198918937</v>
      </c>
      <c r="HC298" s="11">
        <v>10766.345728825368</v>
      </c>
      <c r="HD298" s="11">
        <v>10778.514271849044</v>
      </c>
      <c r="HE298" s="11">
        <v>10786.519833673112</v>
      </c>
      <c r="HF298" s="11">
        <v>10772.164055953479</v>
      </c>
      <c r="HG298" s="11">
        <v>10808.0281462408</v>
      </c>
      <c r="HH298" s="11">
        <v>10805.218393617286</v>
      </c>
      <c r="HI298" s="11">
        <v>10824.937222917126</v>
      </c>
      <c r="HJ298" s="11">
        <v>10829.478183856889</v>
      </c>
      <c r="HK298" s="11">
        <v>10815.249208961885</v>
      </c>
      <c r="HL298" s="11">
        <v>10801.9635334499</v>
      </c>
      <c r="HM298" s="11">
        <v>10748.055877674638</v>
      </c>
      <c r="HN298" s="11">
        <v>10675.226257243699</v>
      </c>
      <c r="HO298" s="11">
        <v>10616.797962526314</v>
      </c>
      <c r="HP298" s="11">
        <v>10624.131374686811</v>
      </c>
      <c r="HQ298" s="11">
        <v>10611.127200117844</v>
      </c>
      <c r="HR298" s="11">
        <v>10507.120910763781</v>
      </c>
      <c r="HS298" s="11">
        <v>10501.959530384433</v>
      </c>
      <c r="HT298" s="11">
        <v>10503.380998434217</v>
      </c>
      <c r="HU298" s="11">
        <v>10459.233620469293</v>
      </c>
      <c r="HV298" s="11">
        <v>10453.396412270602</v>
      </c>
      <c r="HW298" s="11">
        <v>10453.196700018136</v>
      </c>
      <c r="HX298" s="11">
        <v>10458.037755011774</v>
      </c>
      <c r="HY298" s="11">
        <v>10464.465320736488</v>
      </c>
      <c r="HZ298" s="11">
        <v>10463.582721919323</v>
      </c>
      <c r="IA298" s="11">
        <v>10555.599234303039</v>
      </c>
      <c r="IB298" s="11">
        <v>10665.179016159778</v>
      </c>
      <c r="IC298" s="11">
        <v>10699.461477296431</v>
      </c>
      <c r="ID298" s="11">
        <v>10734.401411436105</v>
      </c>
      <c r="IE298" s="11">
        <v>10764.842637469441</v>
      </c>
      <c r="IF298" s="11">
        <v>10788.809487309522</v>
      </c>
      <c r="IG298" s="11">
        <v>10893.508794984076</v>
      </c>
      <c r="IH298" s="11">
        <v>10919.815974389829</v>
      </c>
      <c r="II298" s="11">
        <v>10956.832605345633</v>
      </c>
      <c r="IJ298" s="11">
        <v>10989.666307677073</v>
      </c>
      <c r="IK298" s="11">
        <v>11038.487673130592</v>
      </c>
      <c r="IL298" s="11">
        <v>11075.926791218846</v>
      </c>
      <c r="IM298" s="11">
        <v>11116.926617451812</v>
      </c>
      <c r="IN298" s="11">
        <v>11177.721404388481</v>
      </c>
      <c r="IO298" s="11">
        <v>11312.276911003804</v>
      </c>
      <c r="IP298" s="11">
        <v>11343.632583027649</v>
      </c>
      <c r="IQ298" s="11">
        <v>11342.116648052108</v>
      </c>
      <c r="IR298" s="11">
        <v>11389.92538944361</v>
      </c>
      <c r="IS298" s="11">
        <v>11451.607982184751</v>
      </c>
      <c r="IT298" s="11">
        <v>11488.088840226816</v>
      </c>
      <c r="IU298" s="11">
        <v>11509.229065980831</v>
      </c>
      <c r="IV298" s="11">
        <v>11525.566108350193</v>
      </c>
      <c r="IW298" s="11">
        <v>11530.894620254085</v>
      </c>
      <c r="IX298" s="11">
        <v>11540.412080816301</v>
      </c>
      <c r="IY298" s="11">
        <v>11559.767237170692</v>
      </c>
      <c r="IZ298" s="11">
        <v>11598.021107070694</v>
      </c>
      <c r="JA298" s="11">
        <v>11644.276268095444</v>
      </c>
      <c r="JB298" s="11">
        <v>11732.382922355064</v>
      </c>
      <c r="JC298" s="11">
        <v>11840.096435748903</v>
      </c>
      <c r="JD298" s="11">
        <v>11921.442572214779</v>
      </c>
      <c r="JE298" s="11">
        <v>11941.96712556025</v>
      </c>
      <c r="JF298" s="11">
        <v>11957.586502006563</v>
      </c>
      <c r="JG298" s="11">
        <v>11960.440759779864</v>
      </c>
      <c r="JH298" s="11">
        <v>12043.869779985902</v>
      </c>
      <c r="JI298" s="11">
        <v>12090.828793968145</v>
      </c>
      <c r="JJ298" s="11">
        <v>12099.207356850964</v>
      </c>
      <c r="JK298" s="11">
        <v>12064.187835913004</v>
      </c>
      <c r="JL298" s="11">
        <v>12106.644589823976</v>
      </c>
      <c r="JM298" s="11">
        <v>12102.558724647608</v>
      </c>
      <c r="JN298" s="11">
        <v>12044.349310296213</v>
      </c>
      <c r="JO298" s="11">
        <v>12147.414606839688</v>
      </c>
      <c r="JP298" s="11">
        <v>12239.360545986052</v>
      </c>
      <c r="JQ298" s="11">
        <v>12252.546981648733</v>
      </c>
      <c r="JR298" s="11">
        <v>12299.233013174477</v>
      </c>
      <c r="JS298" s="11">
        <v>12339.324485688019</v>
      </c>
      <c r="JT298" s="11">
        <v>12471.100725768529</v>
      </c>
      <c r="JU298" s="11">
        <v>12532.427515146897</v>
      </c>
      <c r="JV298" s="11">
        <v>12507.673831402115</v>
      </c>
      <c r="JW298" s="11">
        <v>12457.455614308014</v>
      </c>
      <c r="JX298" s="11">
        <v>12464.355269788801</v>
      </c>
      <c r="JY298" s="11">
        <v>12461.100810222477</v>
      </c>
      <c r="JZ298" s="11">
        <v>12451.973772389019</v>
      </c>
      <c r="KA298" s="11">
        <v>12446.429094667041</v>
      </c>
      <c r="KB298" s="11">
        <v>12443.001658813047</v>
      </c>
      <c r="KC298" s="11">
        <v>12431.24054046872</v>
      </c>
      <c r="KD298" s="11">
        <v>12416.702930404357</v>
      </c>
      <c r="KE298" s="11">
        <v>12412.520930932924</v>
      </c>
      <c r="KF298" s="11">
        <v>12419.790417483538</v>
      </c>
      <c r="KG298" s="11">
        <v>12419.406267517794</v>
      </c>
      <c r="KH298" s="11">
        <v>12431.932074979568</v>
      </c>
      <c r="KI298" s="11">
        <v>12428.799040342261</v>
      </c>
      <c r="KJ298" s="11">
        <v>12446.273580137449</v>
      </c>
      <c r="KK298" s="11">
        <v>12447.956030445448</v>
      </c>
      <c r="KL298" s="23"/>
      <c r="KM298" s="11">
        <f>SMALL(Tabela2[[#This Row],[1]:[285]],1)</f>
        <v>0.83458663983971793</v>
      </c>
      <c r="KN298" s="11">
        <f>MATCH(Tabela2[[#This Row],[1° menor]],Tabela2[[#This Row],[1]:[285]],0)</f>
        <v>1</v>
      </c>
      <c r="KO29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298" s="11">
        <f>VLOOKUP(Tabela2[[#This Row],[Shape]],shape!A:D,4,0)+VLOOKUP(Tabela2[[#This Row],[Shape]]+1,shape!A:E,5,0)*Tabela2[[#This Row],[% avanc]]</f>
        <v>3.8776556234191881</v>
      </c>
      <c r="KQ298" s="15">
        <f>Tabela2[[#This Row],[8686,881807]]/Tabela2[[#Headers],[8686,881807]]</f>
        <v>4.4638061269517033E-4</v>
      </c>
      <c r="KR298" s="11">
        <f>Tabela2[[#This Row],[8686,881807]]-KP297</f>
        <v>-8540.9339554424314</v>
      </c>
      <c r="KS298" s="11">
        <f>(Tabela2[[#This Row],[hora bus]]-H297)*86400</f>
        <v>3148.0000003706664</v>
      </c>
      <c r="KT298" s="11">
        <f>Tabela2[[#This Row],[desloc]]/Tabela2[[#This Row],[seconds]]</f>
        <v>-2.7131302269494171</v>
      </c>
      <c r="KU298" s="11">
        <f>Tabela2[[#This Row],[spd m/s]]*3.6</f>
        <v>-9.7672688170179018</v>
      </c>
      <c r="KV298" s="23"/>
      <c r="KW298" s="22">
        <f t="shared" si="72"/>
        <v>0</v>
      </c>
      <c r="KX298" s="23">
        <f t="shared" si="73"/>
        <v>0.5</v>
      </c>
      <c r="KY298" s="23">
        <f t="shared" si="74"/>
        <v>1</v>
      </c>
      <c r="KZ298" s="23">
        <f t="shared" si="75"/>
        <v>9</v>
      </c>
      <c r="LA298" s="23">
        <f t="shared" si="76"/>
        <v>0</v>
      </c>
      <c r="LB298" s="23">
        <f t="shared" si="77"/>
        <v>0</v>
      </c>
      <c r="LC298" s="23">
        <f t="shared" si="78"/>
        <v>0</v>
      </c>
      <c r="LD298" s="23">
        <f t="shared" si="79"/>
        <v>1</v>
      </c>
      <c r="LE298" s="23">
        <f t="shared" si="80"/>
        <v>3.8776556234191881</v>
      </c>
      <c r="LF298" s="22">
        <f t="shared" si="89"/>
        <v>0</v>
      </c>
      <c r="LG298" s="23">
        <f t="shared" si="81"/>
        <v>0.5</v>
      </c>
      <c r="LH298" s="23">
        <f t="shared" si="82"/>
        <v>0.5</v>
      </c>
      <c r="LI298" s="23">
        <f t="shared" si="83"/>
        <v>8544.8116110658502</v>
      </c>
      <c r="LJ298" s="23">
        <f t="shared" si="84"/>
        <v>0</v>
      </c>
      <c r="LK298" s="23">
        <f t="shared" si="85"/>
        <v>0.5</v>
      </c>
      <c r="LL298" s="23">
        <f t="shared" si="86"/>
        <v>0</v>
      </c>
      <c r="LM298" s="23">
        <f t="shared" si="87"/>
        <v>1</v>
      </c>
      <c r="LN298" s="23">
        <f t="shared" si="88"/>
        <v>1</v>
      </c>
    </row>
    <row r="299" spans="1:326" x14ac:dyDescent="0.25">
      <c r="A299" s="22">
        <v>228</v>
      </c>
      <c r="B299" s="22">
        <v>2</v>
      </c>
      <c r="C299" s="23" t="s">
        <v>1536</v>
      </c>
      <c r="D299" s="22">
        <v>332</v>
      </c>
      <c r="E299" s="24">
        <v>0.95486111111111116</v>
      </c>
      <c r="F299" s="23" t="s">
        <v>812</v>
      </c>
      <c r="G299" s="23" t="b">
        <v>1</v>
      </c>
      <c r="H299" s="25">
        <v>43538.955069444448</v>
      </c>
      <c r="I299" s="26" t="s">
        <v>681</v>
      </c>
      <c r="J299" s="23" t="s">
        <v>682</v>
      </c>
      <c r="K299" s="11">
        <f>IF(AND(Tabela2[[#This Row],[hora bus]]=H298,Tabela2[[#This Row],[lat bus]]=I298,Tabela2[[#This Row],[lon bus]]=J298),1,0)</f>
        <v>0</v>
      </c>
      <c r="L299" s="23"/>
      <c r="M299" s="11">
        <v>423</v>
      </c>
      <c r="N299" s="11">
        <v>0.83458663983971793</v>
      </c>
      <c r="O299" s="11">
        <v>1.3984196839489078</v>
      </c>
      <c r="P299" s="11">
        <v>9.4267941257220311</v>
      </c>
      <c r="Q299" s="11">
        <v>19.688773108132185</v>
      </c>
      <c r="R299" s="11">
        <v>75.195397337780264</v>
      </c>
      <c r="S299" s="11">
        <v>159.30451526494889</v>
      </c>
      <c r="T299" s="11">
        <v>180.18195583801287</v>
      </c>
      <c r="U299" s="11">
        <v>199.79338924508923</v>
      </c>
      <c r="V299" s="11">
        <v>211.09716553928146</v>
      </c>
      <c r="W299" s="11">
        <v>227.14293750271159</v>
      </c>
      <c r="X299" s="11">
        <v>239.59169647723874</v>
      </c>
      <c r="Y299" s="11">
        <v>250.11206903549589</v>
      </c>
      <c r="Z299" s="11">
        <v>275.30364977201225</v>
      </c>
      <c r="AA299" s="11">
        <v>294.46895517304961</v>
      </c>
      <c r="AB299" s="11">
        <v>320.19106785367666</v>
      </c>
      <c r="AC299" s="11">
        <v>332.17949791971603</v>
      </c>
      <c r="AD299" s="11">
        <v>348.04076670293443</v>
      </c>
      <c r="AE299" s="11">
        <v>372.23091522388552</v>
      </c>
      <c r="AF299" s="11">
        <v>373.05585750378327</v>
      </c>
      <c r="AG299" s="11">
        <v>433.84569918205443</v>
      </c>
      <c r="AH299" s="11">
        <v>469.02374511556127</v>
      </c>
      <c r="AI299" s="11">
        <v>499.67607388344703</v>
      </c>
      <c r="AJ299" s="11">
        <v>523.47830821792434</v>
      </c>
      <c r="AK299" s="11">
        <v>544.81141607945688</v>
      </c>
      <c r="AL299" s="11">
        <v>559.9004097040812</v>
      </c>
      <c r="AM299" s="11">
        <v>585.98771261657532</v>
      </c>
      <c r="AN299" s="11">
        <v>594.50788944836063</v>
      </c>
      <c r="AO299" s="11">
        <v>599.8950753359245</v>
      </c>
      <c r="AP299" s="11">
        <v>602.43355425919754</v>
      </c>
      <c r="AQ299" s="11">
        <v>609.53499398530153</v>
      </c>
      <c r="AR299" s="11">
        <v>609.5933977620092</v>
      </c>
      <c r="AS299" s="11">
        <v>603.71880286526709</v>
      </c>
      <c r="AT299" s="11">
        <v>609.45835281434404</v>
      </c>
      <c r="AU299" s="11">
        <v>613.60649452394352</v>
      </c>
      <c r="AV299" s="11">
        <v>605.61020293550882</v>
      </c>
      <c r="AW299" s="11">
        <v>608.32810058706082</v>
      </c>
      <c r="AX299" s="11">
        <v>622.97194103037293</v>
      </c>
      <c r="AY299" s="11">
        <v>642.28327131710535</v>
      </c>
      <c r="AZ299" s="11">
        <v>665.20596166221469</v>
      </c>
      <c r="BA299" s="11">
        <v>691.17393543887101</v>
      </c>
      <c r="BB299" s="11">
        <v>724.84333895562133</v>
      </c>
      <c r="BC299" s="11">
        <v>773.63812755161598</v>
      </c>
      <c r="BD299" s="11">
        <v>844.46226035941891</v>
      </c>
      <c r="BE299" s="11">
        <v>911.23618194706376</v>
      </c>
      <c r="BF299" s="11">
        <v>932.86527223275039</v>
      </c>
      <c r="BG299" s="11">
        <v>958.04135839229252</v>
      </c>
      <c r="BH299" s="11">
        <v>1001.7149381650798</v>
      </c>
      <c r="BI299" s="11">
        <v>1024.9959211584271</v>
      </c>
      <c r="BJ299" s="11">
        <v>1048.1727764714142</v>
      </c>
      <c r="BK299" s="11">
        <v>1080.0184074949607</v>
      </c>
      <c r="BL299" s="11">
        <v>1163.4808684345098</v>
      </c>
      <c r="BM299" s="11">
        <v>1429.3703496024175</v>
      </c>
      <c r="BN299" s="11">
        <v>1610.1385446972781</v>
      </c>
      <c r="BO299" s="11">
        <v>1664.0038873728233</v>
      </c>
      <c r="BP299" s="11">
        <v>1794.1242484398404</v>
      </c>
      <c r="BQ299" s="11">
        <v>1818.9378647754288</v>
      </c>
      <c r="BR299" s="11">
        <v>1920.5792764721948</v>
      </c>
      <c r="BS299" s="11">
        <v>2023.456323096907</v>
      </c>
      <c r="BT299" s="11">
        <v>2062.7199622631242</v>
      </c>
      <c r="BU299" s="11">
        <v>2093.7864244056359</v>
      </c>
      <c r="BV299" s="11">
        <v>2172.8574253488505</v>
      </c>
      <c r="BW299" s="11">
        <v>2191.8290547309048</v>
      </c>
      <c r="BX299" s="11">
        <v>2295.4935471481876</v>
      </c>
      <c r="BY299" s="11">
        <v>2324.6369620900828</v>
      </c>
      <c r="BZ299" s="11">
        <v>2412.5365562142952</v>
      </c>
      <c r="CA299" s="11">
        <v>2432.6327643351483</v>
      </c>
      <c r="CB299" s="11">
        <v>2466.8518007263533</v>
      </c>
      <c r="CC299" s="11">
        <v>2515.2508761381587</v>
      </c>
      <c r="CD299" s="11">
        <v>2622.1218445308405</v>
      </c>
      <c r="CE299" s="11">
        <v>2708.3090496803202</v>
      </c>
      <c r="CF299" s="11">
        <v>2796.8178431894862</v>
      </c>
      <c r="CG299" s="11">
        <v>2873.8082765070517</v>
      </c>
      <c r="CH299" s="11">
        <v>3061.6775590172806</v>
      </c>
      <c r="CI299" s="11">
        <v>3133.3825096557152</v>
      </c>
      <c r="CJ299" s="11">
        <v>3320.0285201183906</v>
      </c>
      <c r="CK299" s="11">
        <v>3391.2986814978881</v>
      </c>
      <c r="CL299" s="11">
        <v>3478.6413522149041</v>
      </c>
      <c r="CM299" s="11">
        <v>3505.4667594392477</v>
      </c>
      <c r="CN299" s="11">
        <v>3552.1278475871927</v>
      </c>
      <c r="CO299" s="11">
        <v>3608.1458168222821</v>
      </c>
      <c r="CP299" s="11">
        <v>3687.4332746012733</v>
      </c>
      <c r="CQ299" s="11">
        <v>3737.1928476528274</v>
      </c>
      <c r="CR299" s="11">
        <v>3929.1744458657076</v>
      </c>
      <c r="CS299" s="11">
        <v>4104.0052570842136</v>
      </c>
      <c r="CT299" s="11">
        <v>4176.4577406368426</v>
      </c>
      <c r="CU299" s="11">
        <v>4203.4628929622522</v>
      </c>
      <c r="CV299" s="11">
        <v>4243.0993420587138</v>
      </c>
      <c r="CW299" s="11">
        <v>4338.9296512059445</v>
      </c>
      <c r="CX299" s="11">
        <v>4464.5231926731885</v>
      </c>
      <c r="CY299" s="11">
        <v>4524.2760657256158</v>
      </c>
      <c r="CZ299" s="11">
        <v>4578.6984197787751</v>
      </c>
      <c r="DA299" s="11">
        <v>4625.9862234456259</v>
      </c>
      <c r="DB299" s="11">
        <v>4670.5685961378485</v>
      </c>
      <c r="DC299" s="11">
        <v>4713.1890396674316</v>
      </c>
      <c r="DD299" s="11">
        <v>4798.4137717572912</v>
      </c>
      <c r="DE299" s="11">
        <v>4807.037159512015</v>
      </c>
      <c r="DF299" s="11">
        <v>4833.3595568537676</v>
      </c>
      <c r="DG299" s="11">
        <v>4837.4660928582471</v>
      </c>
      <c r="DH299" s="11">
        <v>4868.9105840188495</v>
      </c>
      <c r="DI299" s="11">
        <v>4890.8441073800923</v>
      </c>
      <c r="DJ299" s="11">
        <v>4933.7892254471935</v>
      </c>
      <c r="DK299" s="11">
        <v>5000.7579650678817</v>
      </c>
      <c r="DL299" s="11">
        <v>5355.0982520495172</v>
      </c>
      <c r="DM299" s="11">
        <v>5481.4636259201425</v>
      </c>
      <c r="DN299" s="11">
        <v>5566.547527242612</v>
      </c>
      <c r="DO299" s="11">
        <v>5659.2630610073802</v>
      </c>
      <c r="DP299" s="11">
        <v>5693.1558385127737</v>
      </c>
      <c r="DQ299" s="11">
        <v>5776.9445825899438</v>
      </c>
      <c r="DR299" s="11">
        <v>5792.6247187292447</v>
      </c>
      <c r="DS299" s="11">
        <v>5803.4741841190025</v>
      </c>
      <c r="DT299" s="11">
        <v>5813.7715248560444</v>
      </c>
      <c r="DU299" s="11">
        <v>5824.9346720622971</v>
      </c>
      <c r="DV299" s="11">
        <v>5825.1745121438535</v>
      </c>
      <c r="DW299" s="11">
        <v>5821.2504329611656</v>
      </c>
      <c r="DX299" s="11">
        <v>5744.9467721272558</v>
      </c>
      <c r="DY299" s="11">
        <v>5825.3656271915142</v>
      </c>
      <c r="DZ299" s="11">
        <v>5822.8710960649087</v>
      </c>
      <c r="EA299" s="11">
        <v>5848.1092840949059</v>
      </c>
      <c r="EB299" s="11">
        <v>5986.6876289379934</v>
      </c>
      <c r="EC299" s="11">
        <v>6020.0909995452303</v>
      </c>
      <c r="ED299" s="11">
        <v>6207.0095294329822</v>
      </c>
      <c r="EE299" s="11">
        <v>6268.6393389472287</v>
      </c>
      <c r="EF299" s="11">
        <v>6478.5792596829533</v>
      </c>
      <c r="EG299" s="11">
        <v>6641.8090630503166</v>
      </c>
      <c r="EH299" s="11">
        <v>6783.6444952193469</v>
      </c>
      <c r="EI299" s="11">
        <v>6896.9965306641579</v>
      </c>
      <c r="EJ299" s="11">
        <v>6959.1088579445704</v>
      </c>
      <c r="EK299" s="11">
        <v>7002.153431776841</v>
      </c>
      <c r="EL299" s="11">
        <v>7073.1953672712252</v>
      </c>
      <c r="EM299" s="11">
        <v>7075.3262845401323</v>
      </c>
      <c r="EN299" s="11">
        <v>7151.6879619664223</v>
      </c>
      <c r="EO299" s="11">
        <v>7240.8180322916714</v>
      </c>
      <c r="EP299" s="11">
        <v>7286.4661372792516</v>
      </c>
      <c r="EQ299" s="11">
        <v>7427.4147993236202</v>
      </c>
      <c r="ER299" s="11">
        <v>7503.528752018271</v>
      </c>
      <c r="ES299" s="11">
        <v>7641.9445001082595</v>
      </c>
      <c r="ET299" s="11">
        <v>7706.9969287432486</v>
      </c>
      <c r="EU299" s="11">
        <v>7783.839371621817</v>
      </c>
      <c r="EV299" s="11">
        <v>7848.003579749442</v>
      </c>
      <c r="EW299" s="11">
        <v>7920.0502191520318</v>
      </c>
      <c r="EX299" s="11">
        <v>8170.1976758281144</v>
      </c>
      <c r="EY299" s="11">
        <v>8253.8507761105539</v>
      </c>
      <c r="EZ299" s="11">
        <v>8427.0913450311855</v>
      </c>
      <c r="FA299" s="11">
        <v>8594.2438038042274</v>
      </c>
      <c r="FB299" s="11">
        <v>8676.6840382255305</v>
      </c>
      <c r="FC299" s="11">
        <v>8717.7247633272764</v>
      </c>
      <c r="FD299" s="11">
        <v>8771.4739760100674</v>
      </c>
      <c r="FE299" s="11">
        <v>8893.6135699383703</v>
      </c>
      <c r="FF299" s="11">
        <v>9065.0338004001496</v>
      </c>
      <c r="FG299" s="11">
        <v>9089.4518895774327</v>
      </c>
      <c r="FH299" s="11">
        <v>9132.4613225008943</v>
      </c>
      <c r="FI299" s="11">
        <v>9213.2517811949929</v>
      </c>
      <c r="FJ299" s="11">
        <v>9258.5529202091093</v>
      </c>
      <c r="FK299" s="11">
        <v>9276.9443705762678</v>
      </c>
      <c r="FL299" s="11">
        <v>9293.0114538271737</v>
      </c>
      <c r="FM299" s="11">
        <v>9300.2906392708373</v>
      </c>
      <c r="FN299" s="11">
        <v>9335.0232682876049</v>
      </c>
      <c r="FO299" s="11">
        <v>9357.4087411423534</v>
      </c>
      <c r="FP299" s="11">
        <v>9382.7990856108881</v>
      </c>
      <c r="FQ299" s="11">
        <v>9409.1385400335821</v>
      </c>
      <c r="FR299" s="11">
        <v>9421.1906549559717</v>
      </c>
      <c r="FS299" s="11">
        <v>9466.7581936920196</v>
      </c>
      <c r="FT299" s="11">
        <v>9539.1484753576369</v>
      </c>
      <c r="FU299" s="11">
        <v>9641.6738222451222</v>
      </c>
      <c r="FV299" s="11">
        <v>9779.017950426427</v>
      </c>
      <c r="FW299" s="11">
        <v>9821.434220159681</v>
      </c>
      <c r="FX299" s="11">
        <v>9838.135513969115</v>
      </c>
      <c r="FY299" s="11">
        <v>9857.4286615768779</v>
      </c>
      <c r="FZ299" s="11">
        <v>9874.2452191986067</v>
      </c>
      <c r="GA299" s="11">
        <v>9901.4547819486997</v>
      </c>
      <c r="GB299" s="11">
        <v>9922.9819174009899</v>
      </c>
      <c r="GC299" s="11">
        <v>9954.0976258923893</v>
      </c>
      <c r="GD299" s="11">
        <v>9988.1420165077998</v>
      </c>
      <c r="GE299" s="11">
        <v>10012.938672110253</v>
      </c>
      <c r="GF299" s="11">
        <v>10033.595547162446</v>
      </c>
      <c r="GG299" s="11">
        <v>10046.287288510401</v>
      </c>
      <c r="GH299" s="11">
        <v>10058.930188944694</v>
      </c>
      <c r="GI299" s="11">
        <v>10061.685839773543</v>
      </c>
      <c r="GJ299" s="11">
        <v>10069.693000556052</v>
      </c>
      <c r="GK299" s="11">
        <v>10072.225767656042</v>
      </c>
      <c r="GL299" s="11">
        <v>10085.43100008395</v>
      </c>
      <c r="GM299" s="11">
        <v>10068.550239778924</v>
      </c>
      <c r="GN299" s="11">
        <v>10074.736454623482</v>
      </c>
      <c r="GO299" s="11">
        <v>10079.642576567499</v>
      </c>
      <c r="GP299" s="11">
        <v>10084.992936379438</v>
      </c>
      <c r="GQ299" s="11">
        <v>10135.150250812301</v>
      </c>
      <c r="GR299" s="11">
        <v>10245.248897921485</v>
      </c>
      <c r="GS299" s="11">
        <v>10388.066699844365</v>
      </c>
      <c r="GT299" s="11">
        <v>10449.516134437868</v>
      </c>
      <c r="GU299" s="11">
        <v>10467.896842447322</v>
      </c>
      <c r="GV299" s="11">
        <v>10492.830609653456</v>
      </c>
      <c r="GW299" s="11">
        <v>10519.601462543904</v>
      </c>
      <c r="GX299" s="11">
        <v>10547.440830723548</v>
      </c>
      <c r="GY299" s="11">
        <v>10567.944609991304</v>
      </c>
      <c r="GZ299" s="11">
        <v>10713.159231175461</v>
      </c>
      <c r="HA299" s="11">
        <v>10734.226971408629</v>
      </c>
      <c r="HB299" s="11">
        <v>10749.920198918937</v>
      </c>
      <c r="HC299" s="11">
        <v>10766.345728825368</v>
      </c>
      <c r="HD299" s="11">
        <v>10778.514271849044</v>
      </c>
      <c r="HE299" s="11">
        <v>10786.519833673112</v>
      </c>
      <c r="HF299" s="11">
        <v>10772.164055953479</v>
      </c>
      <c r="HG299" s="11">
        <v>10808.0281462408</v>
      </c>
      <c r="HH299" s="11">
        <v>10805.218393617286</v>
      </c>
      <c r="HI299" s="11">
        <v>10824.937222917126</v>
      </c>
      <c r="HJ299" s="11">
        <v>10829.478183856889</v>
      </c>
      <c r="HK299" s="11">
        <v>10815.249208961885</v>
      </c>
      <c r="HL299" s="11">
        <v>10801.9635334499</v>
      </c>
      <c r="HM299" s="11">
        <v>10748.055877674638</v>
      </c>
      <c r="HN299" s="11">
        <v>10675.226257243699</v>
      </c>
      <c r="HO299" s="11">
        <v>10616.797962526314</v>
      </c>
      <c r="HP299" s="11">
        <v>10624.131374686811</v>
      </c>
      <c r="HQ299" s="11">
        <v>10611.127200117844</v>
      </c>
      <c r="HR299" s="11">
        <v>10507.120910763781</v>
      </c>
      <c r="HS299" s="11">
        <v>10501.959530384433</v>
      </c>
      <c r="HT299" s="11">
        <v>10503.380998434217</v>
      </c>
      <c r="HU299" s="11">
        <v>10459.233620469293</v>
      </c>
      <c r="HV299" s="11">
        <v>10453.396412270602</v>
      </c>
      <c r="HW299" s="11">
        <v>10453.196700018136</v>
      </c>
      <c r="HX299" s="11">
        <v>10458.037755011774</v>
      </c>
      <c r="HY299" s="11">
        <v>10464.465320736488</v>
      </c>
      <c r="HZ299" s="11">
        <v>10463.582721919323</v>
      </c>
      <c r="IA299" s="11">
        <v>10555.599234303039</v>
      </c>
      <c r="IB299" s="11">
        <v>10665.179016159778</v>
      </c>
      <c r="IC299" s="11">
        <v>10699.461477296431</v>
      </c>
      <c r="ID299" s="11">
        <v>10734.401411436105</v>
      </c>
      <c r="IE299" s="11">
        <v>10764.842637469441</v>
      </c>
      <c r="IF299" s="11">
        <v>10788.809487309522</v>
      </c>
      <c r="IG299" s="11">
        <v>10893.508794984076</v>
      </c>
      <c r="IH299" s="11">
        <v>10919.815974389829</v>
      </c>
      <c r="II299" s="11">
        <v>10956.832605345633</v>
      </c>
      <c r="IJ299" s="11">
        <v>10989.666307677073</v>
      </c>
      <c r="IK299" s="11">
        <v>11038.487673130592</v>
      </c>
      <c r="IL299" s="11">
        <v>11075.926791218846</v>
      </c>
      <c r="IM299" s="11">
        <v>11116.926617451812</v>
      </c>
      <c r="IN299" s="11">
        <v>11177.721404388481</v>
      </c>
      <c r="IO299" s="11">
        <v>11312.276911003804</v>
      </c>
      <c r="IP299" s="11">
        <v>11343.632583027649</v>
      </c>
      <c r="IQ299" s="11">
        <v>11342.116648052108</v>
      </c>
      <c r="IR299" s="11">
        <v>11389.92538944361</v>
      </c>
      <c r="IS299" s="11">
        <v>11451.607982184751</v>
      </c>
      <c r="IT299" s="11">
        <v>11488.088840226816</v>
      </c>
      <c r="IU299" s="11">
        <v>11509.229065980831</v>
      </c>
      <c r="IV299" s="11">
        <v>11525.566108350193</v>
      </c>
      <c r="IW299" s="11">
        <v>11530.894620254085</v>
      </c>
      <c r="IX299" s="11">
        <v>11540.412080816301</v>
      </c>
      <c r="IY299" s="11">
        <v>11559.767237170692</v>
      </c>
      <c r="IZ299" s="11">
        <v>11598.021107070694</v>
      </c>
      <c r="JA299" s="11">
        <v>11644.276268095444</v>
      </c>
      <c r="JB299" s="11">
        <v>11732.382922355064</v>
      </c>
      <c r="JC299" s="11">
        <v>11840.096435748903</v>
      </c>
      <c r="JD299" s="11">
        <v>11921.442572214779</v>
      </c>
      <c r="JE299" s="11">
        <v>11941.96712556025</v>
      </c>
      <c r="JF299" s="11">
        <v>11957.586502006563</v>
      </c>
      <c r="JG299" s="11">
        <v>11960.440759779864</v>
      </c>
      <c r="JH299" s="11">
        <v>12043.869779985902</v>
      </c>
      <c r="JI299" s="11">
        <v>12090.828793968145</v>
      </c>
      <c r="JJ299" s="11">
        <v>12099.207356850964</v>
      </c>
      <c r="JK299" s="11">
        <v>12064.187835913004</v>
      </c>
      <c r="JL299" s="11">
        <v>12106.644589823976</v>
      </c>
      <c r="JM299" s="11">
        <v>12102.558724647608</v>
      </c>
      <c r="JN299" s="11">
        <v>12044.349310296213</v>
      </c>
      <c r="JO299" s="11">
        <v>12147.414606839688</v>
      </c>
      <c r="JP299" s="11">
        <v>12239.360545986052</v>
      </c>
      <c r="JQ299" s="11">
        <v>12252.546981648733</v>
      </c>
      <c r="JR299" s="11">
        <v>12299.233013174477</v>
      </c>
      <c r="JS299" s="11">
        <v>12339.324485688019</v>
      </c>
      <c r="JT299" s="11">
        <v>12471.100725768529</v>
      </c>
      <c r="JU299" s="11">
        <v>12532.427515146897</v>
      </c>
      <c r="JV299" s="11">
        <v>12507.673831402115</v>
      </c>
      <c r="JW299" s="11">
        <v>12457.455614308014</v>
      </c>
      <c r="JX299" s="11">
        <v>12464.355269788801</v>
      </c>
      <c r="JY299" s="11">
        <v>12461.100810222477</v>
      </c>
      <c r="JZ299" s="11">
        <v>12451.973772389019</v>
      </c>
      <c r="KA299" s="11">
        <v>12446.429094667041</v>
      </c>
      <c r="KB299" s="11">
        <v>12443.001658813047</v>
      </c>
      <c r="KC299" s="11">
        <v>12431.24054046872</v>
      </c>
      <c r="KD299" s="11">
        <v>12416.702930404357</v>
      </c>
      <c r="KE299" s="11">
        <v>12412.520930932924</v>
      </c>
      <c r="KF299" s="11">
        <v>12419.790417483538</v>
      </c>
      <c r="KG299" s="11">
        <v>12419.406267517794</v>
      </c>
      <c r="KH299" s="11">
        <v>12431.932074979568</v>
      </c>
      <c r="KI299" s="11">
        <v>12428.799040342261</v>
      </c>
      <c r="KJ299" s="11">
        <v>12446.273580137449</v>
      </c>
      <c r="KK299" s="11">
        <v>12447.956030445448</v>
      </c>
      <c r="KL299" s="23"/>
      <c r="KM299" s="11">
        <f>SMALL(Tabela2[[#This Row],[1]:[285]],1)</f>
        <v>0.83458663983971793</v>
      </c>
      <c r="KN299" s="11">
        <f>MATCH(Tabela2[[#This Row],[1° menor]],Tabela2[[#This Row],[1]:[285]],0)</f>
        <v>1</v>
      </c>
      <c r="KO29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299" s="11">
        <f>VLOOKUP(Tabela2[[#This Row],[Shape]],shape!A:D,4,0)+VLOOKUP(Tabela2[[#This Row],[Shape]]+1,shape!A:E,5,0)*Tabela2[[#This Row],[% avanc]]</f>
        <v>3.8776556234191881</v>
      </c>
      <c r="KQ299" s="15">
        <f>Tabela2[[#This Row],[8686,881807]]/Tabela2[[#Headers],[8686,881807]]</f>
        <v>4.4638061269517033E-4</v>
      </c>
      <c r="KR299" s="11">
        <f>Tabela2[[#This Row],[8686,881807]]-KP298</f>
        <v>0</v>
      </c>
      <c r="KS299" s="11">
        <f>(Tabela2[[#This Row],[hora bus]]-H298)*86400</f>
        <v>6.0000001452863216</v>
      </c>
      <c r="KT299" s="11">
        <f>Tabela2[[#This Row],[desloc]]/Tabela2[[#This Row],[seconds]]</f>
        <v>0</v>
      </c>
      <c r="KU299" s="11">
        <f>Tabela2[[#This Row],[spd m/s]]*3.6</f>
        <v>0</v>
      </c>
      <c r="KV299" s="23"/>
      <c r="KW299" s="22">
        <f t="shared" si="72"/>
        <v>0</v>
      </c>
      <c r="KX299" s="23">
        <f t="shared" si="73"/>
        <v>0.5</v>
      </c>
      <c r="KY299" s="23">
        <f t="shared" si="74"/>
        <v>1</v>
      </c>
      <c r="KZ299" s="23">
        <f t="shared" si="75"/>
        <v>8</v>
      </c>
      <c r="LA299" s="23">
        <f t="shared" si="76"/>
        <v>0</v>
      </c>
      <c r="LB299" s="23">
        <f t="shared" si="77"/>
        <v>1</v>
      </c>
      <c r="LC299" s="23">
        <f t="shared" si="78"/>
        <v>8</v>
      </c>
      <c r="LD299" s="23">
        <f t="shared" si="79"/>
        <v>0</v>
      </c>
      <c r="LE299" s="23">
        <f t="shared" si="80"/>
        <v>3.8776556234191881</v>
      </c>
      <c r="LF299" s="22">
        <f t="shared" si="89"/>
        <v>0</v>
      </c>
      <c r="LG299" s="23">
        <f t="shared" si="81"/>
        <v>0.5</v>
      </c>
      <c r="LH299" s="23">
        <f t="shared" si="82"/>
        <v>0.5</v>
      </c>
      <c r="LI299" s="23">
        <f t="shared" si="83"/>
        <v>8544.8116110658502</v>
      </c>
      <c r="LJ299" s="23">
        <f t="shared" si="84"/>
        <v>3.8776556234191881</v>
      </c>
      <c r="LK299" s="23">
        <f t="shared" si="85"/>
        <v>0.5</v>
      </c>
      <c r="LL299" s="23">
        <f t="shared" si="86"/>
        <v>0</v>
      </c>
      <c r="LM299" s="23">
        <f t="shared" si="87"/>
        <v>1</v>
      </c>
      <c r="LN299" s="23">
        <f t="shared" si="88"/>
        <v>1</v>
      </c>
    </row>
    <row r="300" spans="1:326" x14ac:dyDescent="0.25">
      <c r="A300" s="22">
        <v>229</v>
      </c>
      <c r="B300" s="22">
        <v>2</v>
      </c>
      <c r="C300" s="23" t="s">
        <v>1537</v>
      </c>
      <c r="D300" s="22">
        <v>332</v>
      </c>
      <c r="E300" s="24">
        <v>0.9555555555555556</v>
      </c>
      <c r="F300" s="23" t="s">
        <v>812</v>
      </c>
      <c r="G300" s="23" t="b">
        <v>1</v>
      </c>
      <c r="H300" s="25">
        <v>43538.955590277779</v>
      </c>
      <c r="I300" s="26" t="s">
        <v>681</v>
      </c>
      <c r="J300" s="23" t="s">
        <v>682</v>
      </c>
      <c r="K300" s="11">
        <f>IF(AND(Tabela2[[#This Row],[hora bus]]=H299,Tabela2[[#This Row],[lat bus]]=I299,Tabela2[[#This Row],[lon bus]]=J299),1,0)</f>
        <v>0</v>
      </c>
      <c r="L300" s="23"/>
      <c r="M300" s="11">
        <v>425</v>
      </c>
      <c r="N300" s="11">
        <v>0.83458663983971793</v>
      </c>
      <c r="O300" s="11">
        <v>1.3984196839489078</v>
      </c>
      <c r="P300" s="11">
        <v>9.4267941257220311</v>
      </c>
      <c r="Q300" s="11">
        <v>19.688773108132185</v>
      </c>
      <c r="R300" s="11">
        <v>75.195397337780264</v>
      </c>
      <c r="S300" s="11">
        <v>159.30451526494889</v>
      </c>
      <c r="T300" s="11">
        <v>180.18195583801287</v>
      </c>
      <c r="U300" s="11">
        <v>199.79338924508923</v>
      </c>
      <c r="V300" s="11">
        <v>211.09716553928146</v>
      </c>
      <c r="W300" s="11">
        <v>227.14293750271159</v>
      </c>
      <c r="X300" s="11">
        <v>239.59169647723874</v>
      </c>
      <c r="Y300" s="11">
        <v>250.11206903549589</v>
      </c>
      <c r="Z300" s="11">
        <v>275.30364977201225</v>
      </c>
      <c r="AA300" s="11">
        <v>294.46895517304961</v>
      </c>
      <c r="AB300" s="11">
        <v>320.19106785367666</v>
      </c>
      <c r="AC300" s="11">
        <v>332.17949791971603</v>
      </c>
      <c r="AD300" s="11">
        <v>348.04076670293443</v>
      </c>
      <c r="AE300" s="11">
        <v>372.23091522388552</v>
      </c>
      <c r="AF300" s="11">
        <v>373.05585750378327</v>
      </c>
      <c r="AG300" s="11">
        <v>433.84569918205443</v>
      </c>
      <c r="AH300" s="11">
        <v>469.02374511556127</v>
      </c>
      <c r="AI300" s="11">
        <v>499.67607388344703</v>
      </c>
      <c r="AJ300" s="11">
        <v>523.47830821792434</v>
      </c>
      <c r="AK300" s="11">
        <v>544.81141607945688</v>
      </c>
      <c r="AL300" s="11">
        <v>559.9004097040812</v>
      </c>
      <c r="AM300" s="11">
        <v>585.98771261657532</v>
      </c>
      <c r="AN300" s="11">
        <v>594.50788944836063</v>
      </c>
      <c r="AO300" s="11">
        <v>599.8950753359245</v>
      </c>
      <c r="AP300" s="11">
        <v>602.43355425919754</v>
      </c>
      <c r="AQ300" s="11">
        <v>609.53499398530153</v>
      </c>
      <c r="AR300" s="11">
        <v>609.5933977620092</v>
      </c>
      <c r="AS300" s="11">
        <v>603.71880286526709</v>
      </c>
      <c r="AT300" s="11">
        <v>609.45835281434404</v>
      </c>
      <c r="AU300" s="11">
        <v>613.60649452394352</v>
      </c>
      <c r="AV300" s="11">
        <v>605.61020293550882</v>
      </c>
      <c r="AW300" s="11">
        <v>608.32810058706082</v>
      </c>
      <c r="AX300" s="11">
        <v>622.97194103037293</v>
      </c>
      <c r="AY300" s="11">
        <v>642.28327131710535</v>
      </c>
      <c r="AZ300" s="11">
        <v>665.20596166221469</v>
      </c>
      <c r="BA300" s="11">
        <v>691.17393543887101</v>
      </c>
      <c r="BB300" s="11">
        <v>724.84333895562133</v>
      </c>
      <c r="BC300" s="11">
        <v>773.63812755161598</v>
      </c>
      <c r="BD300" s="11">
        <v>844.46226035941891</v>
      </c>
      <c r="BE300" s="11">
        <v>911.23618194706376</v>
      </c>
      <c r="BF300" s="11">
        <v>932.86527223275039</v>
      </c>
      <c r="BG300" s="11">
        <v>958.04135839229252</v>
      </c>
      <c r="BH300" s="11">
        <v>1001.7149381650798</v>
      </c>
      <c r="BI300" s="11">
        <v>1024.9959211584271</v>
      </c>
      <c r="BJ300" s="11">
        <v>1048.1727764714142</v>
      </c>
      <c r="BK300" s="11">
        <v>1080.0184074949607</v>
      </c>
      <c r="BL300" s="11">
        <v>1163.4808684345098</v>
      </c>
      <c r="BM300" s="11">
        <v>1429.3703496024175</v>
      </c>
      <c r="BN300" s="11">
        <v>1610.1385446972781</v>
      </c>
      <c r="BO300" s="11">
        <v>1664.0038873728233</v>
      </c>
      <c r="BP300" s="11">
        <v>1794.1242484398404</v>
      </c>
      <c r="BQ300" s="11">
        <v>1818.9378647754288</v>
      </c>
      <c r="BR300" s="11">
        <v>1920.5792764721948</v>
      </c>
      <c r="BS300" s="11">
        <v>2023.456323096907</v>
      </c>
      <c r="BT300" s="11">
        <v>2062.7199622631242</v>
      </c>
      <c r="BU300" s="11">
        <v>2093.7864244056359</v>
      </c>
      <c r="BV300" s="11">
        <v>2172.8574253488505</v>
      </c>
      <c r="BW300" s="11">
        <v>2191.8290547309048</v>
      </c>
      <c r="BX300" s="11">
        <v>2295.4935471481876</v>
      </c>
      <c r="BY300" s="11">
        <v>2324.6369620900828</v>
      </c>
      <c r="BZ300" s="11">
        <v>2412.5365562142952</v>
      </c>
      <c r="CA300" s="11">
        <v>2432.6327643351483</v>
      </c>
      <c r="CB300" s="11">
        <v>2466.8518007263533</v>
      </c>
      <c r="CC300" s="11">
        <v>2515.2508761381587</v>
      </c>
      <c r="CD300" s="11">
        <v>2622.1218445308405</v>
      </c>
      <c r="CE300" s="11">
        <v>2708.3090496803202</v>
      </c>
      <c r="CF300" s="11">
        <v>2796.8178431894862</v>
      </c>
      <c r="CG300" s="11">
        <v>2873.8082765070517</v>
      </c>
      <c r="CH300" s="11">
        <v>3061.6775590172806</v>
      </c>
      <c r="CI300" s="11">
        <v>3133.3825096557152</v>
      </c>
      <c r="CJ300" s="11">
        <v>3320.0285201183906</v>
      </c>
      <c r="CK300" s="11">
        <v>3391.2986814978881</v>
      </c>
      <c r="CL300" s="11">
        <v>3478.6413522149041</v>
      </c>
      <c r="CM300" s="11">
        <v>3505.4667594392477</v>
      </c>
      <c r="CN300" s="11">
        <v>3552.1278475871927</v>
      </c>
      <c r="CO300" s="11">
        <v>3608.1458168222821</v>
      </c>
      <c r="CP300" s="11">
        <v>3687.4332746012733</v>
      </c>
      <c r="CQ300" s="11">
        <v>3737.1928476528274</v>
      </c>
      <c r="CR300" s="11">
        <v>3929.1744458657076</v>
      </c>
      <c r="CS300" s="11">
        <v>4104.0052570842136</v>
      </c>
      <c r="CT300" s="11">
        <v>4176.4577406368426</v>
      </c>
      <c r="CU300" s="11">
        <v>4203.4628929622522</v>
      </c>
      <c r="CV300" s="11">
        <v>4243.0993420587138</v>
      </c>
      <c r="CW300" s="11">
        <v>4338.9296512059445</v>
      </c>
      <c r="CX300" s="11">
        <v>4464.5231926731885</v>
      </c>
      <c r="CY300" s="11">
        <v>4524.2760657256158</v>
      </c>
      <c r="CZ300" s="11">
        <v>4578.6984197787751</v>
      </c>
      <c r="DA300" s="11">
        <v>4625.9862234456259</v>
      </c>
      <c r="DB300" s="11">
        <v>4670.5685961378485</v>
      </c>
      <c r="DC300" s="11">
        <v>4713.1890396674316</v>
      </c>
      <c r="DD300" s="11">
        <v>4798.4137717572912</v>
      </c>
      <c r="DE300" s="11">
        <v>4807.037159512015</v>
      </c>
      <c r="DF300" s="11">
        <v>4833.3595568537676</v>
      </c>
      <c r="DG300" s="11">
        <v>4837.4660928582471</v>
      </c>
      <c r="DH300" s="11">
        <v>4868.9105840188495</v>
      </c>
      <c r="DI300" s="11">
        <v>4890.8441073800923</v>
      </c>
      <c r="DJ300" s="11">
        <v>4933.7892254471935</v>
      </c>
      <c r="DK300" s="11">
        <v>5000.7579650678817</v>
      </c>
      <c r="DL300" s="11">
        <v>5355.0982520495172</v>
      </c>
      <c r="DM300" s="11">
        <v>5481.4636259201425</v>
      </c>
      <c r="DN300" s="11">
        <v>5566.547527242612</v>
      </c>
      <c r="DO300" s="11">
        <v>5659.2630610073802</v>
      </c>
      <c r="DP300" s="11">
        <v>5693.1558385127737</v>
      </c>
      <c r="DQ300" s="11">
        <v>5776.9445825899438</v>
      </c>
      <c r="DR300" s="11">
        <v>5792.6247187292447</v>
      </c>
      <c r="DS300" s="11">
        <v>5803.4741841190025</v>
      </c>
      <c r="DT300" s="11">
        <v>5813.7715248560444</v>
      </c>
      <c r="DU300" s="11">
        <v>5824.9346720622971</v>
      </c>
      <c r="DV300" s="11">
        <v>5825.1745121438535</v>
      </c>
      <c r="DW300" s="11">
        <v>5821.2504329611656</v>
      </c>
      <c r="DX300" s="11">
        <v>5744.9467721272558</v>
      </c>
      <c r="DY300" s="11">
        <v>5825.3656271915142</v>
      </c>
      <c r="DZ300" s="11">
        <v>5822.8710960649087</v>
      </c>
      <c r="EA300" s="11">
        <v>5848.1092840949059</v>
      </c>
      <c r="EB300" s="11">
        <v>5986.6876289379934</v>
      </c>
      <c r="EC300" s="11">
        <v>6020.0909995452303</v>
      </c>
      <c r="ED300" s="11">
        <v>6207.0095294329822</v>
      </c>
      <c r="EE300" s="11">
        <v>6268.6393389472287</v>
      </c>
      <c r="EF300" s="11">
        <v>6478.5792596829533</v>
      </c>
      <c r="EG300" s="11">
        <v>6641.8090630503166</v>
      </c>
      <c r="EH300" s="11">
        <v>6783.6444952193469</v>
      </c>
      <c r="EI300" s="11">
        <v>6896.9965306641579</v>
      </c>
      <c r="EJ300" s="11">
        <v>6959.1088579445704</v>
      </c>
      <c r="EK300" s="11">
        <v>7002.153431776841</v>
      </c>
      <c r="EL300" s="11">
        <v>7073.1953672712252</v>
      </c>
      <c r="EM300" s="11">
        <v>7075.3262845401323</v>
      </c>
      <c r="EN300" s="11">
        <v>7151.6879619664223</v>
      </c>
      <c r="EO300" s="11">
        <v>7240.8180322916714</v>
      </c>
      <c r="EP300" s="11">
        <v>7286.4661372792516</v>
      </c>
      <c r="EQ300" s="11">
        <v>7427.4147993236202</v>
      </c>
      <c r="ER300" s="11">
        <v>7503.528752018271</v>
      </c>
      <c r="ES300" s="11">
        <v>7641.9445001082595</v>
      </c>
      <c r="ET300" s="11">
        <v>7706.9969287432486</v>
      </c>
      <c r="EU300" s="11">
        <v>7783.839371621817</v>
      </c>
      <c r="EV300" s="11">
        <v>7848.003579749442</v>
      </c>
      <c r="EW300" s="11">
        <v>7920.0502191520318</v>
      </c>
      <c r="EX300" s="11">
        <v>8170.1976758281144</v>
      </c>
      <c r="EY300" s="11">
        <v>8253.8507761105539</v>
      </c>
      <c r="EZ300" s="11">
        <v>8427.0913450311855</v>
      </c>
      <c r="FA300" s="11">
        <v>8594.2438038042274</v>
      </c>
      <c r="FB300" s="11">
        <v>8676.6840382255305</v>
      </c>
      <c r="FC300" s="11">
        <v>8717.7247633272764</v>
      </c>
      <c r="FD300" s="11">
        <v>8771.4739760100674</v>
      </c>
      <c r="FE300" s="11">
        <v>8893.6135699383703</v>
      </c>
      <c r="FF300" s="11">
        <v>9065.0338004001496</v>
      </c>
      <c r="FG300" s="11">
        <v>9089.4518895774327</v>
      </c>
      <c r="FH300" s="11">
        <v>9132.4613225008943</v>
      </c>
      <c r="FI300" s="11">
        <v>9213.2517811949929</v>
      </c>
      <c r="FJ300" s="11">
        <v>9258.5529202091093</v>
      </c>
      <c r="FK300" s="11">
        <v>9276.9443705762678</v>
      </c>
      <c r="FL300" s="11">
        <v>9293.0114538271737</v>
      </c>
      <c r="FM300" s="11">
        <v>9300.2906392708373</v>
      </c>
      <c r="FN300" s="11">
        <v>9335.0232682876049</v>
      </c>
      <c r="FO300" s="11">
        <v>9357.4087411423534</v>
      </c>
      <c r="FP300" s="11">
        <v>9382.7990856108881</v>
      </c>
      <c r="FQ300" s="11">
        <v>9409.1385400335821</v>
      </c>
      <c r="FR300" s="11">
        <v>9421.1906549559717</v>
      </c>
      <c r="FS300" s="11">
        <v>9466.7581936920196</v>
      </c>
      <c r="FT300" s="11">
        <v>9539.1484753576369</v>
      </c>
      <c r="FU300" s="11">
        <v>9641.6738222451222</v>
      </c>
      <c r="FV300" s="11">
        <v>9779.017950426427</v>
      </c>
      <c r="FW300" s="11">
        <v>9821.434220159681</v>
      </c>
      <c r="FX300" s="11">
        <v>9838.135513969115</v>
      </c>
      <c r="FY300" s="11">
        <v>9857.4286615768779</v>
      </c>
      <c r="FZ300" s="11">
        <v>9874.2452191986067</v>
      </c>
      <c r="GA300" s="11">
        <v>9901.4547819486997</v>
      </c>
      <c r="GB300" s="11">
        <v>9922.9819174009899</v>
      </c>
      <c r="GC300" s="11">
        <v>9954.0976258923893</v>
      </c>
      <c r="GD300" s="11">
        <v>9988.1420165077998</v>
      </c>
      <c r="GE300" s="11">
        <v>10012.938672110253</v>
      </c>
      <c r="GF300" s="11">
        <v>10033.595547162446</v>
      </c>
      <c r="GG300" s="11">
        <v>10046.287288510401</v>
      </c>
      <c r="GH300" s="11">
        <v>10058.930188944694</v>
      </c>
      <c r="GI300" s="11">
        <v>10061.685839773543</v>
      </c>
      <c r="GJ300" s="11">
        <v>10069.693000556052</v>
      </c>
      <c r="GK300" s="11">
        <v>10072.225767656042</v>
      </c>
      <c r="GL300" s="11">
        <v>10085.43100008395</v>
      </c>
      <c r="GM300" s="11">
        <v>10068.550239778924</v>
      </c>
      <c r="GN300" s="11">
        <v>10074.736454623482</v>
      </c>
      <c r="GO300" s="11">
        <v>10079.642576567499</v>
      </c>
      <c r="GP300" s="11">
        <v>10084.992936379438</v>
      </c>
      <c r="GQ300" s="11">
        <v>10135.150250812301</v>
      </c>
      <c r="GR300" s="11">
        <v>10245.248897921485</v>
      </c>
      <c r="GS300" s="11">
        <v>10388.066699844365</v>
      </c>
      <c r="GT300" s="11">
        <v>10449.516134437868</v>
      </c>
      <c r="GU300" s="11">
        <v>10467.896842447322</v>
      </c>
      <c r="GV300" s="11">
        <v>10492.830609653456</v>
      </c>
      <c r="GW300" s="11">
        <v>10519.601462543904</v>
      </c>
      <c r="GX300" s="11">
        <v>10547.440830723548</v>
      </c>
      <c r="GY300" s="11">
        <v>10567.944609991304</v>
      </c>
      <c r="GZ300" s="11">
        <v>10713.159231175461</v>
      </c>
      <c r="HA300" s="11">
        <v>10734.226971408629</v>
      </c>
      <c r="HB300" s="11">
        <v>10749.920198918937</v>
      </c>
      <c r="HC300" s="11">
        <v>10766.345728825368</v>
      </c>
      <c r="HD300" s="11">
        <v>10778.514271849044</v>
      </c>
      <c r="HE300" s="11">
        <v>10786.519833673112</v>
      </c>
      <c r="HF300" s="11">
        <v>10772.164055953479</v>
      </c>
      <c r="HG300" s="11">
        <v>10808.0281462408</v>
      </c>
      <c r="HH300" s="11">
        <v>10805.218393617286</v>
      </c>
      <c r="HI300" s="11">
        <v>10824.937222917126</v>
      </c>
      <c r="HJ300" s="11">
        <v>10829.478183856889</v>
      </c>
      <c r="HK300" s="11">
        <v>10815.249208961885</v>
      </c>
      <c r="HL300" s="11">
        <v>10801.9635334499</v>
      </c>
      <c r="HM300" s="11">
        <v>10748.055877674638</v>
      </c>
      <c r="HN300" s="11">
        <v>10675.226257243699</v>
      </c>
      <c r="HO300" s="11">
        <v>10616.797962526314</v>
      </c>
      <c r="HP300" s="11">
        <v>10624.131374686811</v>
      </c>
      <c r="HQ300" s="11">
        <v>10611.127200117844</v>
      </c>
      <c r="HR300" s="11">
        <v>10507.120910763781</v>
      </c>
      <c r="HS300" s="11">
        <v>10501.959530384433</v>
      </c>
      <c r="HT300" s="11">
        <v>10503.380998434217</v>
      </c>
      <c r="HU300" s="11">
        <v>10459.233620469293</v>
      </c>
      <c r="HV300" s="11">
        <v>10453.396412270602</v>
      </c>
      <c r="HW300" s="11">
        <v>10453.196700018136</v>
      </c>
      <c r="HX300" s="11">
        <v>10458.037755011774</v>
      </c>
      <c r="HY300" s="11">
        <v>10464.465320736488</v>
      </c>
      <c r="HZ300" s="11">
        <v>10463.582721919323</v>
      </c>
      <c r="IA300" s="11">
        <v>10555.599234303039</v>
      </c>
      <c r="IB300" s="11">
        <v>10665.179016159778</v>
      </c>
      <c r="IC300" s="11">
        <v>10699.461477296431</v>
      </c>
      <c r="ID300" s="11">
        <v>10734.401411436105</v>
      </c>
      <c r="IE300" s="11">
        <v>10764.842637469441</v>
      </c>
      <c r="IF300" s="11">
        <v>10788.809487309522</v>
      </c>
      <c r="IG300" s="11">
        <v>10893.508794984076</v>
      </c>
      <c r="IH300" s="11">
        <v>10919.815974389829</v>
      </c>
      <c r="II300" s="11">
        <v>10956.832605345633</v>
      </c>
      <c r="IJ300" s="11">
        <v>10989.666307677073</v>
      </c>
      <c r="IK300" s="11">
        <v>11038.487673130592</v>
      </c>
      <c r="IL300" s="11">
        <v>11075.926791218846</v>
      </c>
      <c r="IM300" s="11">
        <v>11116.926617451812</v>
      </c>
      <c r="IN300" s="11">
        <v>11177.721404388481</v>
      </c>
      <c r="IO300" s="11">
        <v>11312.276911003804</v>
      </c>
      <c r="IP300" s="11">
        <v>11343.632583027649</v>
      </c>
      <c r="IQ300" s="11">
        <v>11342.116648052108</v>
      </c>
      <c r="IR300" s="11">
        <v>11389.92538944361</v>
      </c>
      <c r="IS300" s="11">
        <v>11451.607982184751</v>
      </c>
      <c r="IT300" s="11">
        <v>11488.088840226816</v>
      </c>
      <c r="IU300" s="11">
        <v>11509.229065980831</v>
      </c>
      <c r="IV300" s="11">
        <v>11525.566108350193</v>
      </c>
      <c r="IW300" s="11">
        <v>11530.894620254085</v>
      </c>
      <c r="IX300" s="11">
        <v>11540.412080816301</v>
      </c>
      <c r="IY300" s="11">
        <v>11559.767237170692</v>
      </c>
      <c r="IZ300" s="11">
        <v>11598.021107070694</v>
      </c>
      <c r="JA300" s="11">
        <v>11644.276268095444</v>
      </c>
      <c r="JB300" s="11">
        <v>11732.382922355064</v>
      </c>
      <c r="JC300" s="11">
        <v>11840.096435748903</v>
      </c>
      <c r="JD300" s="11">
        <v>11921.442572214779</v>
      </c>
      <c r="JE300" s="11">
        <v>11941.96712556025</v>
      </c>
      <c r="JF300" s="11">
        <v>11957.586502006563</v>
      </c>
      <c r="JG300" s="11">
        <v>11960.440759779864</v>
      </c>
      <c r="JH300" s="11">
        <v>12043.869779985902</v>
      </c>
      <c r="JI300" s="11">
        <v>12090.828793968145</v>
      </c>
      <c r="JJ300" s="11">
        <v>12099.207356850964</v>
      </c>
      <c r="JK300" s="11">
        <v>12064.187835913004</v>
      </c>
      <c r="JL300" s="11">
        <v>12106.644589823976</v>
      </c>
      <c r="JM300" s="11">
        <v>12102.558724647608</v>
      </c>
      <c r="JN300" s="11">
        <v>12044.349310296213</v>
      </c>
      <c r="JO300" s="11">
        <v>12147.414606839688</v>
      </c>
      <c r="JP300" s="11">
        <v>12239.360545986052</v>
      </c>
      <c r="JQ300" s="11">
        <v>12252.546981648733</v>
      </c>
      <c r="JR300" s="11">
        <v>12299.233013174477</v>
      </c>
      <c r="JS300" s="11">
        <v>12339.324485688019</v>
      </c>
      <c r="JT300" s="11">
        <v>12471.100725768529</v>
      </c>
      <c r="JU300" s="11">
        <v>12532.427515146897</v>
      </c>
      <c r="JV300" s="11">
        <v>12507.673831402115</v>
      </c>
      <c r="JW300" s="11">
        <v>12457.455614308014</v>
      </c>
      <c r="JX300" s="11">
        <v>12464.355269788801</v>
      </c>
      <c r="JY300" s="11">
        <v>12461.100810222477</v>
      </c>
      <c r="JZ300" s="11">
        <v>12451.973772389019</v>
      </c>
      <c r="KA300" s="11">
        <v>12446.429094667041</v>
      </c>
      <c r="KB300" s="11">
        <v>12443.001658813047</v>
      </c>
      <c r="KC300" s="11">
        <v>12431.24054046872</v>
      </c>
      <c r="KD300" s="11">
        <v>12416.702930404357</v>
      </c>
      <c r="KE300" s="11">
        <v>12412.520930932924</v>
      </c>
      <c r="KF300" s="11">
        <v>12419.790417483538</v>
      </c>
      <c r="KG300" s="11">
        <v>12419.406267517794</v>
      </c>
      <c r="KH300" s="11">
        <v>12431.932074979568</v>
      </c>
      <c r="KI300" s="11">
        <v>12428.799040342261</v>
      </c>
      <c r="KJ300" s="11">
        <v>12446.273580137449</v>
      </c>
      <c r="KK300" s="11">
        <v>12447.956030445448</v>
      </c>
      <c r="KL300" s="23"/>
      <c r="KM300" s="11">
        <f>SMALL(Tabela2[[#This Row],[1]:[285]],1)</f>
        <v>0.83458663983971793</v>
      </c>
      <c r="KN300" s="11">
        <f>MATCH(Tabela2[[#This Row],[1° menor]],Tabela2[[#This Row],[1]:[285]],0)</f>
        <v>1</v>
      </c>
      <c r="KO30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300" s="11">
        <f>VLOOKUP(Tabela2[[#This Row],[Shape]],shape!A:D,4,0)+VLOOKUP(Tabela2[[#This Row],[Shape]]+1,shape!A:E,5,0)*Tabela2[[#This Row],[% avanc]]</f>
        <v>3.8776556234191881</v>
      </c>
      <c r="KQ300" s="15">
        <f>Tabela2[[#This Row],[8686,881807]]/Tabela2[[#Headers],[8686,881807]]</f>
        <v>4.4638061269517033E-4</v>
      </c>
      <c r="KR300" s="11">
        <f>Tabela2[[#This Row],[8686,881807]]-KP299</f>
        <v>0</v>
      </c>
      <c r="KS300" s="11">
        <f>(Tabela2[[#This Row],[hora bus]]-H299)*86400</f>
        <v>44.999999832361937</v>
      </c>
      <c r="KT300" s="11">
        <f>Tabela2[[#This Row],[desloc]]/Tabela2[[#This Row],[seconds]]</f>
        <v>0</v>
      </c>
      <c r="KU300" s="11">
        <f>Tabela2[[#This Row],[spd m/s]]*3.6</f>
        <v>0</v>
      </c>
      <c r="KV300" s="23"/>
      <c r="KW300" s="22">
        <f t="shared" si="72"/>
        <v>0</v>
      </c>
      <c r="KX300" s="23">
        <f t="shared" si="73"/>
        <v>0.5</v>
      </c>
      <c r="KY300" s="23">
        <f t="shared" si="74"/>
        <v>1</v>
      </c>
      <c r="KZ300" s="23">
        <f t="shared" si="75"/>
        <v>7</v>
      </c>
      <c r="LA300" s="23">
        <f t="shared" si="76"/>
        <v>0</v>
      </c>
      <c r="LB300" s="23">
        <f t="shared" si="77"/>
        <v>1</v>
      </c>
      <c r="LC300" s="23">
        <f t="shared" si="78"/>
        <v>7</v>
      </c>
      <c r="LD300" s="23">
        <f t="shared" si="79"/>
        <v>0</v>
      </c>
      <c r="LE300" s="23">
        <f t="shared" si="80"/>
        <v>3.8776556234191881</v>
      </c>
      <c r="LF300" s="22">
        <f t="shared" si="89"/>
        <v>0</v>
      </c>
      <c r="LG300" s="23">
        <f t="shared" si="81"/>
        <v>0.5</v>
      </c>
      <c r="LH300" s="23">
        <f t="shared" si="82"/>
        <v>0.5</v>
      </c>
      <c r="LI300" s="23">
        <f t="shared" si="83"/>
        <v>8544.8116110658502</v>
      </c>
      <c r="LJ300" s="23">
        <f t="shared" si="84"/>
        <v>3.8776556234191881</v>
      </c>
      <c r="LK300" s="23">
        <f t="shared" si="85"/>
        <v>0.5</v>
      </c>
      <c r="LL300" s="23">
        <f t="shared" si="86"/>
        <v>0</v>
      </c>
      <c r="LM300" s="23">
        <f t="shared" si="87"/>
        <v>1</v>
      </c>
      <c r="LN300" s="23">
        <f t="shared" si="88"/>
        <v>1</v>
      </c>
    </row>
    <row r="301" spans="1:326" x14ac:dyDescent="0.25">
      <c r="A301" s="22">
        <v>230</v>
      </c>
      <c r="B301" s="22">
        <v>2</v>
      </c>
      <c r="C301" s="23" t="s">
        <v>1538</v>
      </c>
      <c r="D301" s="22">
        <v>332</v>
      </c>
      <c r="E301" s="24">
        <v>0.9555555555555556</v>
      </c>
      <c r="F301" s="23" t="s">
        <v>812</v>
      </c>
      <c r="G301" s="23" t="b">
        <v>1</v>
      </c>
      <c r="H301" s="25">
        <v>43538.956041666665</v>
      </c>
      <c r="I301" s="26" t="s">
        <v>681</v>
      </c>
      <c r="J301" s="23" t="s">
        <v>682</v>
      </c>
      <c r="K301" s="11">
        <f>IF(AND(Tabela2[[#This Row],[hora bus]]=H300,Tabela2[[#This Row],[lat bus]]=I300,Tabela2[[#This Row],[lon bus]]=J300),1,0)</f>
        <v>0</v>
      </c>
      <c r="L301" s="23"/>
      <c r="M301" s="11">
        <v>427</v>
      </c>
      <c r="N301" s="11">
        <v>0.83458663983971793</v>
      </c>
      <c r="O301" s="11">
        <v>1.3984196839489078</v>
      </c>
      <c r="P301" s="11">
        <v>9.4267941257220311</v>
      </c>
      <c r="Q301" s="11">
        <v>19.688773108132185</v>
      </c>
      <c r="R301" s="11">
        <v>75.195397337780264</v>
      </c>
      <c r="S301" s="11">
        <v>159.30451526494889</v>
      </c>
      <c r="T301" s="11">
        <v>180.18195583801287</v>
      </c>
      <c r="U301" s="11">
        <v>199.79338924508923</v>
      </c>
      <c r="V301" s="11">
        <v>211.09716553928146</v>
      </c>
      <c r="W301" s="11">
        <v>227.14293750271159</v>
      </c>
      <c r="X301" s="11">
        <v>239.59169647723874</v>
      </c>
      <c r="Y301" s="11">
        <v>250.11206903549589</v>
      </c>
      <c r="Z301" s="11">
        <v>275.30364977201225</v>
      </c>
      <c r="AA301" s="11">
        <v>294.46895517304961</v>
      </c>
      <c r="AB301" s="11">
        <v>320.19106785367666</v>
      </c>
      <c r="AC301" s="11">
        <v>332.17949791971603</v>
      </c>
      <c r="AD301" s="11">
        <v>348.04076670293443</v>
      </c>
      <c r="AE301" s="11">
        <v>372.23091522388552</v>
      </c>
      <c r="AF301" s="11">
        <v>373.05585750378327</v>
      </c>
      <c r="AG301" s="11">
        <v>433.84569918205443</v>
      </c>
      <c r="AH301" s="11">
        <v>469.02374511556127</v>
      </c>
      <c r="AI301" s="11">
        <v>499.67607388344703</v>
      </c>
      <c r="AJ301" s="11">
        <v>523.47830821792434</v>
      </c>
      <c r="AK301" s="11">
        <v>544.81141607945688</v>
      </c>
      <c r="AL301" s="11">
        <v>559.9004097040812</v>
      </c>
      <c r="AM301" s="11">
        <v>585.98771261657532</v>
      </c>
      <c r="AN301" s="11">
        <v>594.50788944836063</v>
      </c>
      <c r="AO301" s="11">
        <v>599.8950753359245</v>
      </c>
      <c r="AP301" s="11">
        <v>602.43355425919754</v>
      </c>
      <c r="AQ301" s="11">
        <v>609.53499398530153</v>
      </c>
      <c r="AR301" s="11">
        <v>609.5933977620092</v>
      </c>
      <c r="AS301" s="11">
        <v>603.71880286526709</v>
      </c>
      <c r="AT301" s="11">
        <v>609.45835281434404</v>
      </c>
      <c r="AU301" s="11">
        <v>613.60649452394352</v>
      </c>
      <c r="AV301" s="11">
        <v>605.61020293550882</v>
      </c>
      <c r="AW301" s="11">
        <v>608.32810058706082</v>
      </c>
      <c r="AX301" s="11">
        <v>622.97194103037293</v>
      </c>
      <c r="AY301" s="11">
        <v>642.28327131710535</v>
      </c>
      <c r="AZ301" s="11">
        <v>665.20596166221469</v>
      </c>
      <c r="BA301" s="11">
        <v>691.17393543887101</v>
      </c>
      <c r="BB301" s="11">
        <v>724.84333895562133</v>
      </c>
      <c r="BC301" s="11">
        <v>773.63812755161598</v>
      </c>
      <c r="BD301" s="11">
        <v>844.46226035941891</v>
      </c>
      <c r="BE301" s="11">
        <v>911.23618194706376</v>
      </c>
      <c r="BF301" s="11">
        <v>932.86527223275039</v>
      </c>
      <c r="BG301" s="11">
        <v>958.04135839229252</v>
      </c>
      <c r="BH301" s="11">
        <v>1001.7149381650798</v>
      </c>
      <c r="BI301" s="11">
        <v>1024.9959211584271</v>
      </c>
      <c r="BJ301" s="11">
        <v>1048.1727764714142</v>
      </c>
      <c r="BK301" s="11">
        <v>1080.0184074949607</v>
      </c>
      <c r="BL301" s="11">
        <v>1163.4808684345098</v>
      </c>
      <c r="BM301" s="11">
        <v>1429.3703496024175</v>
      </c>
      <c r="BN301" s="11">
        <v>1610.1385446972781</v>
      </c>
      <c r="BO301" s="11">
        <v>1664.0038873728233</v>
      </c>
      <c r="BP301" s="11">
        <v>1794.1242484398404</v>
      </c>
      <c r="BQ301" s="11">
        <v>1818.9378647754288</v>
      </c>
      <c r="BR301" s="11">
        <v>1920.5792764721948</v>
      </c>
      <c r="BS301" s="11">
        <v>2023.456323096907</v>
      </c>
      <c r="BT301" s="11">
        <v>2062.7199622631242</v>
      </c>
      <c r="BU301" s="11">
        <v>2093.7864244056359</v>
      </c>
      <c r="BV301" s="11">
        <v>2172.8574253488505</v>
      </c>
      <c r="BW301" s="11">
        <v>2191.8290547309048</v>
      </c>
      <c r="BX301" s="11">
        <v>2295.4935471481876</v>
      </c>
      <c r="BY301" s="11">
        <v>2324.6369620900828</v>
      </c>
      <c r="BZ301" s="11">
        <v>2412.5365562142952</v>
      </c>
      <c r="CA301" s="11">
        <v>2432.6327643351483</v>
      </c>
      <c r="CB301" s="11">
        <v>2466.8518007263533</v>
      </c>
      <c r="CC301" s="11">
        <v>2515.2508761381587</v>
      </c>
      <c r="CD301" s="11">
        <v>2622.1218445308405</v>
      </c>
      <c r="CE301" s="11">
        <v>2708.3090496803202</v>
      </c>
      <c r="CF301" s="11">
        <v>2796.8178431894862</v>
      </c>
      <c r="CG301" s="11">
        <v>2873.8082765070517</v>
      </c>
      <c r="CH301" s="11">
        <v>3061.6775590172806</v>
      </c>
      <c r="CI301" s="11">
        <v>3133.3825096557152</v>
      </c>
      <c r="CJ301" s="11">
        <v>3320.0285201183906</v>
      </c>
      <c r="CK301" s="11">
        <v>3391.2986814978881</v>
      </c>
      <c r="CL301" s="11">
        <v>3478.6413522149041</v>
      </c>
      <c r="CM301" s="11">
        <v>3505.4667594392477</v>
      </c>
      <c r="CN301" s="11">
        <v>3552.1278475871927</v>
      </c>
      <c r="CO301" s="11">
        <v>3608.1458168222821</v>
      </c>
      <c r="CP301" s="11">
        <v>3687.4332746012733</v>
      </c>
      <c r="CQ301" s="11">
        <v>3737.1928476528274</v>
      </c>
      <c r="CR301" s="11">
        <v>3929.1744458657076</v>
      </c>
      <c r="CS301" s="11">
        <v>4104.0052570842136</v>
      </c>
      <c r="CT301" s="11">
        <v>4176.4577406368426</v>
      </c>
      <c r="CU301" s="11">
        <v>4203.4628929622522</v>
      </c>
      <c r="CV301" s="11">
        <v>4243.0993420587138</v>
      </c>
      <c r="CW301" s="11">
        <v>4338.9296512059445</v>
      </c>
      <c r="CX301" s="11">
        <v>4464.5231926731885</v>
      </c>
      <c r="CY301" s="11">
        <v>4524.2760657256158</v>
      </c>
      <c r="CZ301" s="11">
        <v>4578.6984197787751</v>
      </c>
      <c r="DA301" s="11">
        <v>4625.9862234456259</v>
      </c>
      <c r="DB301" s="11">
        <v>4670.5685961378485</v>
      </c>
      <c r="DC301" s="11">
        <v>4713.1890396674316</v>
      </c>
      <c r="DD301" s="11">
        <v>4798.4137717572912</v>
      </c>
      <c r="DE301" s="11">
        <v>4807.037159512015</v>
      </c>
      <c r="DF301" s="11">
        <v>4833.3595568537676</v>
      </c>
      <c r="DG301" s="11">
        <v>4837.4660928582471</v>
      </c>
      <c r="DH301" s="11">
        <v>4868.9105840188495</v>
      </c>
      <c r="DI301" s="11">
        <v>4890.8441073800923</v>
      </c>
      <c r="DJ301" s="11">
        <v>4933.7892254471935</v>
      </c>
      <c r="DK301" s="11">
        <v>5000.7579650678817</v>
      </c>
      <c r="DL301" s="11">
        <v>5355.0982520495172</v>
      </c>
      <c r="DM301" s="11">
        <v>5481.4636259201425</v>
      </c>
      <c r="DN301" s="11">
        <v>5566.547527242612</v>
      </c>
      <c r="DO301" s="11">
        <v>5659.2630610073802</v>
      </c>
      <c r="DP301" s="11">
        <v>5693.1558385127737</v>
      </c>
      <c r="DQ301" s="11">
        <v>5776.9445825899438</v>
      </c>
      <c r="DR301" s="11">
        <v>5792.6247187292447</v>
      </c>
      <c r="DS301" s="11">
        <v>5803.4741841190025</v>
      </c>
      <c r="DT301" s="11">
        <v>5813.7715248560444</v>
      </c>
      <c r="DU301" s="11">
        <v>5824.9346720622971</v>
      </c>
      <c r="DV301" s="11">
        <v>5825.1745121438535</v>
      </c>
      <c r="DW301" s="11">
        <v>5821.2504329611656</v>
      </c>
      <c r="DX301" s="11">
        <v>5744.9467721272558</v>
      </c>
      <c r="DY301" s="11">
        <v>5825.3656271915142</v>
      </c>
      <c r="DZ301" s="11">
        <v>5822.8710960649087</v>
      </c>
      <c r="EA301" s="11">
        <v>5848.1092840949059</v>
      </c>
      <c r="EB301" s="11">
        <v>5986.6876289379934</v>
      </c>
      <c r="EC301" s="11">
        <v>6020.0909995452303</v>
      </c>
      <c r="ED301" s="11">
        <v>6207.0095294329822</v>
      </c>
      <c r="EE301" s="11">
        <v>6268.6393389472287</v>
      </c>
      <c r="EF301" s="11">
        <v>6478.5792596829533</v>
      </c>
      <c r="EG301" s="11">
        <v>6641.8090630503166</v>
      </c>
      <c r="EH301" s="11">
        <v>6783.6444952193469</v>
      </c>
      <c r="EI301" s="11">
        <v>6896.9965306641579</v>
      </c>
      <c r="EJ301" s="11">
        <v>6959.1088579445704</v>
      </c>
      <c r="EK301" s="11">
        <v>7002.153431776841</v>
      </c>
      <c r="EL301" s="11">
        <v>7073.1953672712252</v>
      </c>
      <c r="EM301" s="11">
        <v>7075.3262845401323</v>
      </c>
      <c r="EN301" s="11">
        <v>7151.6879619664223</v>
      </c>
      <c r="EO301" s="11">
        <v>7240.8180322916714</v>
      </c>
      <c r="EP301" s="11">
        <v>7286.4661372792516</v>
      </c>
      <c r="EQ301" s="11">
        <v>7427.4147993236202</v>
      </c>
      <c r="ER301" s="11">
        <v>7503.528752018271</v>
      </c>
      <c r="ES301" s="11">
        <v>7641.9445001082595</v>
      </c>
      <c r="ET301" s="11">
        <v>7706.9969287432486</v>
      </c>
      <c r="EU301" s="11">
        <v>7783.839371621817</v>
      </c>
      <c r="EV301" s="11">
        <v>7848.003579749442</v>
      </c>
      <c r="EW301" s="11">
        <v>7920.0502191520318</v>
      </c>
      <c r="EX301" s="11">
        <v>8170.1976758281144</v>
      </c>
      <c r="EY301" s="11">
        <v>8253.8507761105539</v>
      </c>
      <c r="EZ301" s="11">
        <v>8427.0913450311855</v>
      </c>
      <c r="FA301" s="11">
        <v>8594.2438038042274</v>
      </c>
      <c r="FB301" s="11">
        <v>8676.6840382255305</v>
      </c>
      <c r="FC301" s="11">
        <v>8717.7247633272764</v>
      </c>
      <c r="FD301" s="11">
        <v>8771.4739760100674</v>
      </c>
      <c r="FE301" s="11">
        <v>8893.6135699383703</v>
      </c>
      <c r="FF301" s="11">
        <v>9065.0338004001496</v>
      </c>
      <c r="FG301" s="11">
        <v>9089.4518895774327</v>
      </c>
      <c r="FH301" s="11">
        <v>9132.4613225008943</v>
      </c>
      <c r="FI301" s="11">
        <v>9213.2517811949929</v>
      </c>
      <c r="FJ301" s="11">
        <v>9258.5529202091093</v>
      </c>
      <c r="FK301" s="11">
        <v>9276.9443705762678</v>
      </c>
      <c r="FL301" s="11">
        <v>9293.0114538271737</v>
      </c>
      <c r="FM301" s="11">
        <v>9300.2906392708373</v>
      </c>
      <c r="FN301" s="11">
        <v>9335.0232682876049</v>
      </c>
      <c r="FO301" s="11">
        <v>9357.4087411423534</v>
      </c>
      <c r="FP301" s="11">
        <v>9382.7990856108881</v>
      </c>
      <c r="FQ301" s="11">
        <v>9409.1385400335821</v>
      </c>
      <c r="FR301" s="11">
        <v>9421.1906549559717</v>
      </c>
      <c r="FS301" s="11">
        <v>9466.7581936920196</v>
      </c>
      <c r="FT301" s="11">
        <v>9539.1484753576369</v>
      </c>
      <c r="FU301" s="11">
        <v>9641.6738222451222</v>
      </c>
      <c r="FV301" s="11">
        <v>9779.017950426427</v>
      </c>
      <c r="FW301" s="11">
        <v>9821.434220159681</v>
      </c>
      <c r="FX301" s="11">
        <v>9838.135513969115</v>
      </c>
      <c r="FY301" s="11">
        <v>9857.4286615768779</v>
      </c>
      <c r="FZ301" s="11">
        <v>9874.2452191986067</v>
      </c>
      <c r="GA301" s="11">
        <v>9901.4547819486997</v>
      </c>
      <c r="GB301" s="11">
        <v>9922.9819174009899</v>
      </c>
      <c r="GC301" s="11">
        <v>9954.0976258923893</v>
      </c>
      <c r="GD301" s="11">
        <v>9988.1420165077998</v>
      </c>
      <c r="GE301" s="11">
        <v>10012.938672110253</v>
      </c>
      <c r="GF301" s="11">
        <v>10033.595547162446</v>
      </c>
      <c r="GG301" s="11">
        <v>10046.287288510401</v>
      </c>
      <c r="GH301" s="11">
        <v>10058.930188944694</v>
      </c>
      <c r="GI301" s="11">
        <v>10061.685839773543</v>
      </c>
      <c r="GJ301" s="11">
        <v>10069.693000556052</v>
      </c>
      <c r="GK301" s="11">
        <v>10072.225767656042</v>
      </c>
      <c r="GL301" s="11">
        <v>10085.43100008395</v>
      </c>
      <c r="GM301" s="11">
        <v>10068.550239778924</v>
      </c>
      <c r="GN301" s="11">
        <v>10074.736454623482</v>
      </c>
      <c r="GO301" s="11">
        <v>10079.642576567499</v>
      </c>
      <c r="GP301" s="11">
        <v>10084.992936379438</v>
      </c>
      <c r="GQ301" s="11">
        <v>10135.150250812301</v>
      </c>
      <c r="GR301" s="11">
        <v>10245.248897921485</v>
      </c>
      <c r="GS301" s="11">
        <v>10388.066699844365</v>
      </c>
      <c r="GT301" s="11">
        <v>10449.516134437868</v>
      </c>
      <c r="GU301" s="11">
        <v>10467.896842447322</v>
      </c>
      <c r="GV301" s="11">
        <v>10492.830609653456</v>
      </c>
      <c r="GW301" s="11">
        <v>10519.601462543904</v>
      </c>
      <c r="GX301" s="11">
        <v>10547.440830723548</v>
      </c>
      <c r="GY301" s="11">
        <v>10567.944609991304</v>
      </c>
      <c r="GZ301" s="11">
        <v>10713.159231175461</v>
      </c>
      <c r="HA301" s="11">
        <v>10734.226971408629</v>
      </c>
      <c r="HB301" s="11">
        <v>10749.920198918937</v>
      </c>
      <c r="HC301" s="11">
        <v>10766.345728825368</v>
      </c>
      <c r="HD301" s="11">
        <v>10778.514271849044</v>
      </c>
      <c r="HE301" s="11">
        <v>10786.519833673112</v>
      </c>
      <c r="HF301" s="11">
        <v>10772.164055953479</v>
      </c>
      <c r="HG301" s="11">
        <v>10808.0281462408</v>
      </c>
      <c r="HH301" s="11">
        <v>10805.218393617286</v>
      </c>
      <c r="HI301" s="11">
        <v>10824.937222917126</v>
      </c>
      <c r="HJ301" s="11">
        <v>10829.478183856889</v>
      </c>
      <c r="HK301" s="11">
        <v>10815.249208961885</v>
      </c>
      <c r="HL301" s="11">
        <v>10801.9635334499</v>
      </c>
      <c r="HM301" s="11">
        <v>10748.055877674638</v>
      </c>
      <c r="HN301" s="11">
        <v>10675.226257243699</v>
      </c>
      <c r="HO301" s="11">
        <v>10616.797962526314</v>
      </c>
      <c r="HP301" s="11">
        <v>10624.131374686811</v>
      </c>
      <c r="HQ301" s="11">
        <v>10611.127200117844</v>
      </c>
      <c r="HR301" s="11">
        <v>10507.120910763781</v>
      </c>
      <c r="HS301" s="11">
        <v>10501.959530384433</v>
      </c>
      <c r="HT301" s="11">
        <v>10503.380998434217</v>
      </c>
      <c r="HU301" s="11">
        <v>10459.233620469293</v>
      </c>
      <c r="HV301" s="11">
        <v>10453.396412270602</v>
      </c>
      <c r="HW301" s="11">
        <v>10453.196700018136</v>
      </c>
      <c r="HX301" s="11">
        <v>10458.037755011774</v>
      </c>
      <c r="HY301" s="11">
        <v>10464.465320736488</v>
      </c>
      <c r="HZ301" s="11">
        <v>10463.582721919323</v>
      </c>
      <c r="IA301" s="11">
        <v>10555.599234303039</v>
      </c>
      <c r="IB301" s="11">
        <v>10665.179016159778</v>
      </c>
      <c r="IC301" s="11">
        <v>10699.461477296431</v>
      </c>
      <c r="ID301" s="11">
        <v>10734.401411436105</v>
      </c>
      <c r="IE301" s="11">
        <v>10764.842637469441</v>
      </c>
      <c r="IF301" s="11">
        <v>10788.809487309522</v>
      </c>
      <c r="IG301" s="11">
        <v>10893.508794984076</v>
      </c>
      <c r="IH301" s="11">
        <v>10919.815974389829</v>
      </c>
      <c r="II301" s="11">
        <v>10956.832605345633</v>
      </c>
      <c r="IJ301" s="11">
        <v>10989.666307677073</v>
      </c>
      <c r="IK301" s="11">
        <v>11038.487673130592</v>
      </c>
      <c r="IL301" s="11">
        <v>11075.926791218846</v>
      </c>
      <c r="IM301" s="11">
        <v>11116.926617451812</v>
      </c>
      <c r="IN301" s="11">
        <v>11177.721404388481</v>
      </c>
      <c r="IO301" s="11">
        <v>11312.276911003804</v>
      </c>
      <c r="IP301" s="11">
        <v>11343.632583027649</v>
      </c>
      <c r="IQ301" s="11">
        <v>11342.116648052108</v>
      </c>
      <c r="IR301" s="11">
        <v>11389.92538944361</v>
      </c>
      <c r="IS301" s="11">
        <v>11451.607982184751</v>
      </c>
      <c r="IT301" s="11">
        <v>11488.088840226816</v>
      </c>
      <c r="IU301" s="11">
        <v>11509.229065980831</v>
      </c>
      <c r="IV301" s="11">
        <v>11525.566108350193</v>
      </c>
      <c r="IW301" s="11">
        <v>11530.894620254085</v>
      </c>
      <c r="IX301" s="11">
        <v>11540.412080816301</v>
      </c>
      <c r="IY301" s="11">
        <v>11559.767237170692</v>
      </c>
      <c r="IZ301" s="11">
        <v>11598.021107070694</v>
      </c>
      <c r="JA301" s="11">
        <v>11644.276268095444</v>
      </c>
      <c r="JB301" s="11">
        <v>11732.382922355064</v>
      </c>
      <c r="JC301" s="11">
        <v>11840.096435748903</v>
      </c>
      <c r="JD301" s="11">
        <v>11921.442572214779</v>
      </c>
      <c r="JE301" s="11">
        <v>11941.96712556025</v>
      </c>
      <c r="JF301" s="11">
        <v>11957.586502006563</v>
      </c>
      <c r="JG301" s="11">
        <v>11960.440759779864</v>
      </c>
      <c r="JH301" s="11">
        <v>12043.869779985902</v>
      </c>
      <c r="JI301" s="11">
        <v>12090.828793968145</v>
      </c>
      <c r="JJ301" s="11">
        <v>12099.207356850964</v>
      </c>
      <c r="JK301" s="11">
        <v>12064.187835913004</v>
      </c>
      <c r="JL301" s="11">
        <v>12106.644589823976</v>
      </c>
      <c r="JM301" s="11">
        <v>12102.558724647608</v>
      </c>
      <c r="JN301" s="11">
        <v>12044.349310296213</v>
      </c>
      <c r="JO301" s="11">
        <v>12147.414606839688</v>
      </c>
      <c r="JP301" s="11">
        <v>12239.360545986052</v>
      </c>
      <c r="JQ301" s="11">
        <v>12252.546981648733</v>
      </c>
      <c r="JR301" s="11">
        <v>12299.233013174477</v>
      </c>
      <c r="JS301" s="11">
        <v>12339.324485688019</v>
      </c>
      <c r="JT301" s="11">
        <v>12471.100725768529</v>
      </c>
      <c r="JU301" s="11">
        <v>12532.427515146897</v>
      </c>
      <c r="JV301" s="11">
        <v>12507.673831402115</v>
      </c>
      <c r="JW301" s="11">
        <v>12457.455614308014</v>
      </c>
      <c r="JX301" s="11">
        <v>12464.355269788801</v>
      </c>
      <c r="JY301" s="11">
        <v>12461.100810222477</v>
      </c>
      <c r="JZ301" s="11">
        <v>12451.973772389019</v>
      </c>
      <c r="KA301" s="11">
        <v>12446.429094667041</v>
      </c>
      <c r="KB301" s="11">
        <v>12443.001658813047</v>
      </c>
      <c r="KC301" s="11">
        <v>12431.24054046872</v>
      </c>
      <c r="KD301" s="11">
        <v>12416.702930404357</v>
      </c>
      <c r="KE301" s="11">
        <v>12412.520930932924</v>
      </c>
      <c r="KF301" s="11">
        <v>12419.790417483538</v>
      </c>
      <c r="KG301" s="11">
        <v>12419.406267517794</v>
      </c>
      <c r="KH301" s="11">
        <v>12431.932074979568</v>
      </c>
      <c r="KI301" s="11">
        <v>12428.799040342261</v>
      </c>
      <c r="KJ301" s="11">
        <v>12446.273580137449</v>
      </c>
      <c r="KK301" s="11">
        <v>12447.956030445448</v>
      </c>
      <c r="KL301" s="23"/>
      <c r="KM301" s="11">
        <f>SMALL(Tabela2[[#This Row],[1]:[285]],1)</f>
        <v>0.83458663983971793</v>
      </c>
      <c r="KN301" s="11">
        <f>MATCH(Tabela2[[#This Row],[1° menor]],Tabela2[[#This Row],[1]:[285]],0)</f>
        <v>1</v>
      </c>
      <c r="KO30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301" s="11">
        <f>VLOOKUP(Tabela2[[#This Row],[Shape]],shape!A:D,4,0)+VLOOKUP(Tabela2[[#This Row],[Shape]]+1,shape!A:E,5,0)*Tabela2[[#This Row],[% avanc]]</f>
        <v>3.8776556234191881</v>
      </c>
      <c r="KQ301" s="15">
        <f>Tabela2[[#This Row],[8686,881807]]/Tabela2[[#Headers],[8686,881807]]</f>
        <v>4.4638061269517033E-4</v>
      </c>
      <c r="KR301" s="11">
        <f>Tabela2[[#This Row],[8686,881807]]-KP300</f>
        <v>0</v>
      </c>
      <c r="KS301" s="11">
        <f>(Tabela2[[#This Row],[hora bus]]-H300)*86400</f>
        <v>38.999999687075615</v>
      </c>
      <c r="KT301" s="11">
        <f>Tabela2[[#This Row],[desloc]]/Tabela2[[#This Row],[seconds]]</f>
        <v>0</v>
      </c>
      <c r="KU301" s="11">
        <f>Tabela2[[#This Row],[spd m/s]]*3.6</f>
        <v>0</v>
      </c>
      <c r="KV301" s="23"/>
      <c r="KW301" s="22">
        <f t="shared" si="72"/>
        <v>0</v>
      </c>
      <c r="KX301" s="23">
        <f t="shared" si="73"/>
        <v>0.5</v>
      </c>
      <c r="KY301" s="23">
        <f t="shared" si="74"/>
        <v>1</v>
      </c>
      <c r="KZ301" s="23">
        <f t="shared" si="75"/>
        <v>6</v>
      </c>
      <c r="LA301" s="23">
        <f t="shared" si="76"/>
        <v>0</v>
      </c>
      <c r="LB301" s="23">
        <f t="shared" si="77"/>
        <v>1</v>
      </c>
      <c r="LC301" s="23">
        <f t="shared" si="78"/>
        <v>6</v>
      </c>
      <c r="LD301" s="23">
        <f t="shared" si="79"/>
        <v>0</v>
      </c>
      <c r="LE301" s="23">
        <f t="shared" si="80"/>
        <v>3.8776556234191881</v>
      </c>
      <c r="LF301" s="22">
        <f t="shared" si="89"/>
        <v>0</v>
      </c>
      <c r="LG301" s="23">
        <f t="shared" si="81"/>
        <v>0.5</v>
      </c>
      <c r="LH301" s="23">
        <f t="shared" si="82"/>
        <v>0.5</v>
      </c>
      <c r="LI301" s="23">
        <f t="shared" si="83"/>
        <v>8544.8116110658502</v>
      </c>
      <c r="LJ301" s="23">
        <f t="shared" si="84"/>
        <v>3.8776556234191881</v>
      </c>
      <c r="LK301" s="23">
        <f t="shared" si="85"/>
        <v>0.5</v>
      </c>
      <c r="LL301" s="23">
        <f t="shared" si="86"/>
        <v>0</v>
      </c>
      <c r="LM301" s="23">
        <f t="shared" si="87"/>
        <v>1</v>
      </c>
      <c r="LN301" s="23">
        <f t="shared" si="88"/>
        <v>1</v>
      </c>
    </row>
    <row r="302" spans="1:326" x14ac:dyDescent="0.25">
      <c r="A302" s="22">
        <v>231</v>
      </c>
      <c r="B302" s="22">
        <v>2</v>
      </c>
      <c r="C302" s="23" t="s">
        <v>1539</v>
      </c>
      <c r="D302" s="22">
        <v>332</v>
      </c>
      <c r="E302" s="24">
        <v>0.95625000000000004</v>
      </c>
      <c r="F302" s="23" t="s">
        <v>812</v>
      </c>
      <c r="G302" s="23" t="b">
        <v>1</v>
      </c>
      <c r="H302" s="25">
        <v>43538.956111111111</v>
      </c>
      <c r="I302" s="26" t="s">
        <v>681</v>
      </c>
      <c r="J302" s="23" t="s">
        <v>682</v>
      </c>
      <c r="K302" s="11">
        <f>IF(AND(Tabela2[[#This Row],[hora bus]]=H301,Tabela2[[#This Row],[lat bus]]=I301,Tabela2[[#This Row],[lon bus]]=J301),1,0)</f>
        <v>0</v>
      </c>
      <c r="L302" s="23"/>
      <c r="M302" s="11">
        <v>428</v>
      </c>
      <c r="N302" s="11">
        <v>0.83458663983971793</v>
      </c>
      <c r="O302" s="11">
        <v>1.3984196839489078</v>
      </c>
      <c r="P302" s="11">
        <v>9.4267941257220311</v>
      </c>
      <c r="Q302" s="11">
        <v>19.688773108132185</v>
      </c>
      <c r="R302" s="11">
        <v>75.195397337780264</v>
      </c>
      <c r="S302" s="11">
        <v>159.30451526494889</v>
      </c>
      <c r="T302" s="11">
        <v>180.18195583801287</v>
      </c>
      <c r="U302" s="11">
        <v>199.79338924508923</v>
      </c>
      <c r="V302" s="11">
        <v>211.09716553928146</v>
      </c>
      <c r="W302" s="11">
        <v>227.14293750271159</v>
      </c>
      <c r="X302" s="11">
        <v>239.59169647723874</v>
      </c>
      <c r="Y302" s="11">
        <v>250.11206903549589</v>
      </c>
      <c r="Z302" s="11">
        <v>275.30364977201225</v>
      </c>
      <c r="AA302" s="11">
        <v>294.46895517304961</v>
      </c>
      <c r="AB302" s="11">
        <v>320.19106785367666</v>
      </c>
      <c r="AC302" s="11">
        <v>332.17949791971603</v>
      </c>
      <c r="AD302" s="11">
        <v>348.04076670293443</v>
      </c>
      <c r="AE302" s="11">
        <v>372.23091522388552</v>
      </c>
      <c r="AF302" s="11">
        <v>373.05585750378327</v>
      </c>
      <c r="AG302" s="11">
        <v>433.84569918205443</v>
      </c>
      <c r="AH302" s="11">
        <v>469.02374511556127</v>
      </c>
      <c r="AI302" s="11">
        <v>499.67607388344703</v>
      </c>
      <c r="AJ302" s="11">
        <v>523.47830821792434</v>
      </c>
      <c r="AK302" s="11">
        <v>544.81141607945688</v>
      </c>
      <c r="AL302" s="11">
        <v>559.9004097040812</v>
      </c>
      <c r="AM302" s="11">
        <v>585.98771261657532</v>
      </c>
      <c r="AN302" s="11">
        <v>594.50788944836063</v>
      </c>
      <c r="AO302" s="11">
        <v>599.8950753359245</v>
      </c>
      <c r="AP302" s="11">
        <v>602.43355425919754</v>
      </c>
      <c r="AQ302" s="11">
        <v>609.53499398530153</v>
      </c>
      <c r="AR302" s="11">
        <v>609.5933977620092</v>
      </c>
      <c r="AS302" s="11">
        <v>603.71880286526709</v>
      </c>
      <c r="AT302" s="11">
        <v>609.45835281434404</v>
      </c>
      <c r="AU302" s="11">
        <v>613.60649452394352</v>
      </c>
      <c r="AV302" s="11">
        <v>605.61020293550882</v>
      </c>
      <c r="AW302" s="11">
        <v>608.32810058706082</v>
      </c>
      <c r="AX302" s="11">
        <v>622.97194103037293</v>
      </c>
      <c r="AY302" s="11">
        <v>642.28327131710535</v>
      </c>
      <c r="AZ302" s="11">
        <v>665.20596166221469</v>
      </c>
      <c r="BA302" s="11">
        <v>691.17393543887101</v>
      </c>
      <c r="BB302" s="11">
        <v>724.84333895562133</v>
      </c>
      <c r="BC302" s="11">
        <v>773.63812755161598</v>
      </c>
      <c r="BD302" s="11">
        <v>844.46226035941891</v>
      </c>
      <c r="BE302" s="11">
        <v>911.23618194706376</v>
      </c>
      <c r="BF302" s="11">
        <v>932.86527223275039</v>
      </c>
      <c r="BG302" s="11">
        <v>958.04135839229252</v>
      </c>
      <c r="BH302" s="11">
        <v>1001.7149381650798</v>
      </c>
      <c r="BI302" s="11">
        <v>1024.9959211584271</v>
      </c>
      <c r="BJ302" s="11">
        <v>1048.1727764714142</v>
      </c>
      <c r="BK302" s="11">
        <v>1080.0184074949607</v>
      </c>
      <c r="BL302" s="11">
        <v>1163.4808684345098</v>
      </c>
      <c r="BM302" s="11">
        <v>1429.3703496024175</v>
      </c>
      <c r="BN302" s="11">
        <v>1610.1385446972781</v>
      </c>
      <c r="BO302" s="11">
        <v>1664.0038873728233</v>
      </c>
      <c r="BP302" s="11">
        <v>1794.1242484398404</v>
      </c>
      <c r="BQ302" s="11">
        <v>1818.9378647754288</v>
      </c>
      <c r="BR302" s="11">
        <v>1920.5792764721948</v>
      </c>
      <c r="BS302" s="11">
        <v>2023.456323096907</v>
      </c>
      <c r="BT302" s="11">
        <v>2062.7199622631242</v>
      </c>
      <c r="BU302" s="11">
        <v>2093.7864244056359</v>
      </c>
      <c r="BV302" s="11">
        <v>2172.8574253488505</v>
      </c>
      <c r="BW302" s="11">
        <v>2191.8290547309048</v>
      </c>
      <c r="BX302" s="11">
        <v>2295.4935471481876</v>
      </c>
      <c r="BY302" s="11">
        <v>2324.6369620900828</v>
      </c>
      <c r="BZ302" s="11">
        <v>2412.5365562142952</v>
      </c>
      <c r="CA302" s="11">
        <v>2432.6327643351483</v>
      </c>
      <c r="CB302" s="11">
        <v>2466.8518007263533</v>
      </c>
      <c r="CC302" s="11">
        <v>2515.2508761381587</v>
      </c>
      <c r="CD302" s="11">
        <v>2622.1218445308405</v>
      </c>
      <c r="CE302" s="11">
        <v>2708.3090496803202</v>
      </c>
      <c r="CF302" s="11">
        <v>2796.8178431894862</v>
      </c>
      <c r="CG302" s="11">
        <v>2873.8082765070517</v>
      </c>
      <c r="CH302" s="11">
        <v>3061.6775590172806</v>
      </c>
      <c r="CI302" s="11">
        <v>3133.3825096557152</v>
      </c>
      <c r="CJ302" s="11">
        <v>3320.0285201183906</v>
      </c>
      <c r="CK302" s="11">
        <v>3391.2986814978881</v>
      </c>
      <c r="CL302" s="11">
        <v>3478.6413522149041</v>
      </c>
      <c r="CM302" s="11">
        <v>3505.4667594392477</v>
      </c>
      <c r="CN302" s="11">
        <v>3552.1278475871927</v>
      </c>
      <c r="CO302" s="11">
        <v>3608.1458168222821</v>
      </c>
      <c r="CP302" s="11">
        <v>3687.4332746012733</v>
      </c>
      <c r="CQ302" s="11">
        <v>3737.1928476528274</v>
      </c>
      <c r="CR302" s="11">
        <v>3929.1744458657076</v>
      </c>
      <c r="CS302" s="11">
        <v>4104.0052570842136</v>
      </c>
      <c r="CT302" s="11">
        <v>4176.4577406368426</v>
      </c>
      <c r="CU302" s="11">
        <v>4203.4628929622522</v>
      </c>
      <c r="CV302" s="11">
        <v>4243.0993420587138</v>
      </c>
      <c r="CW302" s="11">
        <v>4338.9296512059445</v>
      </c>
      <c r="CX302" s="11">
        <v>4464.5231926731885</v>
      </c>
      <c r="CY302" s="11">
        <v>4524.2760657256158</v>
      </c>
      <c r="CZ302" s="11">
        <v>4578.6984197787751</v>
      </c>
      <c r="DA302" s="11">
        <v>4625.9862234456259</v>
      </c>
      <c r="DB302" s="11">
        <v>4670.5685961378485</v>
      </c>
      <c r="DC302" s="11">
        <v>4713.1890396674316</v>
      </c>
      <c r="DD302" s="11">
        <v>4798.4137717572912</v>
      </c>
      <c r="DE302" s="11">
        <v>4807.037159512015</v>
      </c>
      <c r="DF302" s="11">
        <v>4833.3595568537676</v>
      </c>
      <c r="DG302" s="11">
        <v>4837.4660928582471</v>
      </c>
      <c r="DH302" s="11">
        <v>4868.9105840188495</v>
      </c>
      <c r="DI302" s="11">
        <v>4890.8441073800923</v>
      </c>
      <c r="DJ302" s="11">
        <v>4933.7892254471935</v>
      </c>
      <c r="DK302" s="11">
        <v>5000.7579650678817</v>
      </c>
      <c r="DL302" s="11">
        <v>5355.0982520495172</v>
      </c>
      <c r="DM302" s="11">
        <v>5481.4636259201425</v>
      </c>
      <c r="DN302" s="11">
        <v>5566.547527242612</v>
      </c>
      <c r="DO302" s="11">
        <v>5659.2630610073802</v>
      </c>
      <c r="DP302" s="11">
        <v>5693.1558385127737</v>
      </c>
      <c r="DQ302" s="11">
        <v>5776.9445825899438</v>
      </c>
      <c r="DR302" s="11">
        <v>5792.6247187292447</v>
      </c>
      <c r="DS302" s="11">
        <v>5803.4741841190025</v>
      </c>
      <c r="DT302" s="11">
        <v>5813.7715248560444</v>
      </c>
      <c r="DU302" s="11">
        <v>5824.9346720622971</v>
      </c>
      <c r="DV302" s="11">
        <v>5825.1745121438535</v>
      </c>
      <c r="DW302" s="11">
        <v>5821.2504329611656</v>
      </c>
      <c r="DX302" s="11">
        <v>5744.9467721272558</v>
      </c>
      <c r="DY302" s="11">
        <v>5825.3656271915142</v>
      </c>
      <c r="DZ302" s="11">
        <v>5822.8710960649087</v>
      </c>
      <c r="EA302" s="11">
        <v>5848.1092840949059</v>
      </c>
      <c r="EB302" s="11">
        <v>5986.6876289379934</v>
      </c>
      <c r="EC302" s="11">
        <v>6020.0909995452303</v>
      </c>
      <c r="ED302" s="11">
        <v>6207.0095294329822</v>
      </c>
      <c r="EE302" s="11">
        <v>6268.6393389472287</v>
      </c>
      <c r="EF302" s="11">
        <v>6478.5792596829533</v>
      </c>
      <c r="EG302" s="11">
        <v>6641.8090630503166</v>
      </c>
      <c r="EH302" s="11">
        <v>6783.6444952193469</v>
      </c>
      <c r="EI302" s="11">
        <v>6896.9965306641579</v>
      </c>
      <c r="EJ302" s="11">
        <v>6959.1088579445704</v>
      </c>
      <c r="EK302" s="11">
        <v>7002.153431776841</v>
      </c>
      <c r="EL302" s="11">
        <v>7073.1953672712252</v>
      </c>
      <c r="EM302" s="11">
        <v>7075.3262845401323</v>
      </c>
      <c r="EN302" s="11">
        <v>7151.6879619664223</v>
      </c>
      <c r="EO302" s="11">
        <v>7240.8180322916714</v>
      </c>
      <c r="EP302" s="11">
        <v>7286.4661372792516</v>
      </c>
      <c r="EQ302" s="11">
        <v>7427.4147993236202</v>
      </c>
      <c r="ER302" s="11">
        <v>7503.528752018271</v>
      </c>
      <c r="ES302" s="11">
        <v>7641.9445001082595</v>
      </c>
      <c r="ET302" s="11">
        <v>7706.9969287432486</v>
      </c>
      <c r="EU302" s="11">
        <v>7783.839371621817</v>
      </c>
      <c r="EV302" s="11">
        <v>7848.003579749442</v>
      </c>
      <c r="EW302" s="11">
        <v>7920.0502191520318</v>
      </c>
      <c r="EX302" s="11">
        <v>8170.1976758281144</v>
      </c>
      <c r="EY302" s="11">
        <v>8253.8507761105539</v>
      </c>
      <c r="EZ302" s="11">
        <v>8427.0913450311855</v>
      </c>
      <c r="FA302" s="11">
        <v>8594.2438038042274</v>
      </c>
      <c r="FB302" s="11">
        <v>8676.6840382255305</v>
      </c>
      <c r="FC302" s="11">
        <v>8717.7247633272764</v>
      </c>
      <c r="FD302" s="11">
        <v>8771.4739760100674</v>
      </c>
      <c r="FE302" s="11">
        <v>8893.6135699383703</v>
      </c>
      <c r="FF302" s="11">
        <v>9065.0338004001496</v>
      </c>
      <c r="FG302" s="11">
        <v>9089.4518895774327</v>
      </c>
      <c r="FH302" s="11">
        <v>9132.4613225008943</v>
      </c>
      <c r="FI302" s="11">
        <v>9213.2517811949929</v>
      </c>
      <c r="FJ302" s="11">
        <v>9258.5529202091093</v>
      </c>
      <c r="FK302" s="11">
        <v>9276.9443705762678</v>
      </c>
      <c r="FL302" s="11">
        <v>9293.0114538271737</v>
      </c>
      <c r="FM302" s="11">
        <v>9300.2906392708373</v>
      </c>
      <c r="FN302" s="11">
        <v>9335.0232682876049</v>
      </c>
      <c r="FO302" s="11">
        <v>9357.4087411423534</v>
      </c>
      <c r="FP302" s="11">
        <v>9382.7990856108881</v>
      </c>
      <c r="FQ302" s="11">
        <v>9409.1385400335821</v>
      </c>
      <c r="FR302" s="11">
        <v>9421.1906549559717</v>
      </c>
      <c r="FS302" s="11">
        <v>9466.7581936920196</v>
      </c>
      <c r="FT302" s="11">
        <v>9539.1484753576369</v>
      </c>
      <c r="FU302" s="11">
        <v>9641.6738222451222</v>
      </c>
      <c r="FV302" s="11">
        <v>9779.017950426427</v>
      </c>
      <c r="FW302" s="11">
        <v>9821.434220159681</v>
      </c>
      <c r="FX302" s="11">
        <v>9838.135513969115</v>
      </c>
      <c r="FY302" s="11">
        <v>9857.4286615768779</v>
      </c>
      <c r="FZ302" s="11">
        <v>9874.2452191986067</v>
      </c>
      <c r="GA302" s="11">
        <v>9901.4547819486997</v>
      </c>
      <c r="GB302" s="11">
        <v>9922.9819174009899</v>
      </c>
      <c r="GC302" s="11">
        <v>9954.0976258923893</v>
      </c>
      <c r="GD302" s="11">
        <v>9988.1420165077998</v>
      </c>
      <c r="GE302" s="11">
        <v>10012.938672110253</v>
      </c>
      <c r="GF302" s="11">
        <v>10033.595547162446</v>
      </c>
      <c r="GG302" s="11">
        <v>10046.287288510401</v>
      </c>
      <c r="GH302" s="11">
        <v>10058.930188944694</v>
      </c>
      <c r="GI302" s="11">
        <v>10061.685839773543</v>
      </c>
      <c r="GJ302" s="11">
        <v>10069.693000556052</v>
      </c>
      <c r="GK302" s="11">
        <v>10072.225767656042</v>
      </c>
      <c r="GL302" s="11">
        <v>10085.43100008395</v>
      </c>
      <c r="GM302" s="11">
        <v>10068.550239778924</v>
      </c>
      <c r="GN302" s="11">
        <v>10074.736454623482</v>
      </c>
      <c r="GO302" s="11">
        <v>10079.642576567499</v>
      </c>
      <c r="GP302" s="11">
        <v>10084.992936379438</v>
      </c>
      <c r="GQ302" s="11">
        <v>10135.150250812301</v>
      </c>
      <c r="GR302" s="11">
        <v>10245.248897921485</v>
      </c>
      <c r="GS302" s="11">
        <v>10388.066699844365</v>
      </c>
      <c r="GT302" s="11">
        <v>10449.516134437868</v>
      </c>
      <c r="GU302" s="11">
        <v>10467.896842447322</v>
      </c>
      <c r="GV302" s="11">
        <v>10492.830609653456</v>
      </c>
      <c r="GW302" s="11">
        <v>10519.601462543904</v>
      </c>
      <c r="GX302" s="11">
        <v>10547.440830723548</v>
      </c>
      <c r="GY302" s="11">
        <v>10567.944609991304</v>
      </c>
      <c r="GZ302" s="11">
        <v>10713.159231175461</v>
      </c>
      <c r="HA302" s="11">
        <v>10734.226971408629</v>
      </c>
      <c r="HB302" s="11">
        <v>10749.920198918937</v>
      </c>
      <c r="HC302" s="11">
        <v>10766.345728825368</v>
      </c>
      <c r="HD302" s="11">
        <v>10778.514271849044</v>
      </c>
      <c r="HE302" s="11">
        <v>10786.519833673112</v>
      </c>
      <c r="HF302" s="11">
        <v>10772.164055953479</v>
      </c>
      <c r="HG302" s="11">
        <v>10808.0281462408</v>
      </c>
      <c r="HH302" s="11">
        <v>10805.218393617286</v>
      </c>
      <c r="HI302" s="11">
        <v>10824.937222917126</v>
      </c>
      <c r="HJ302" s="11">
        <v>10829.478183856889</v>
      </c>
      <c r="HK302" s="11">
        <v>10815.249208961885</v>
      </c>
      <c r="HL302" s="11">
        <v>10801.9635334499</v>
      </c>
      <c r="HM302" s="11">
        <v>10748.055877674638</v>
      </c>
      <c r="HN302" s="11">
        <v>10675.226257243699</v>
      </c>
      <c r="HO302" s="11">
        <v>10616.797962526314</v>
      </c>
      <c r="HP302" s="11">
        <v>10624.131374686811</v>
      </c>
      <c r="HQ302" s="11">
        <v>10611.127200117844</v>
      </c>
      <c r="HR302" s="11">
        <v>10507.120910763781</v>
      </c>
      <c r="HS302" s="11">
        <v>10501.959530384433</v>
      </c>
      <c r="HT302" s="11">
        <v>10503.380998434217</v>
      </c>
      <c r="HU302" s="11">
        <v>10459.233620469293</v>
      </c>
      <c r="HV302" s="11">
        <v>10453.396412270602</v>
      </c>
      <c r="HW302" s="11">
        <v>10453.196700018136</v>
      </c>
      <c r="HX302" s="11">
        <v>10458.037755011774</v>
      </c>
      <c r="HY302" s="11">
        <v>10464.465320736488</v>
      </c>
      <c r="HZ302" s="11">
        <v>10463.582721919323</v>
      </c>
      <c r="IA302" s="11">
        <v>10555.599234303039</v>
      </c>
      <c r="IB302" s="11">
        <v>10665.179016159778</v>
      </c>
      <c r="IC302" s="11">
        <v>10699.461477296431</v>
      </c>
      <c r="ID302" s="11">
        <v>10734.401411436105</v>
      </c>
      <c r="IE302" s="11">
        <v>10764.842637469441</v>
      </c>
      <c r="IF302" s="11">
        <v>10788.809487309522</v>
      </c>
      <c r="IG302" s="11">
        <v>10893.508794984076</v>
      </c>
      <c r="IH302" s="11">
        <v>10919.815974389829</v>
      </c>
      <c r="II302" s="11">
        <v>10956.832605345633</v>
      </c>
      <c r="IJ302" s="11">
        <v>10989.666307677073</v>
      </c>
      <c r="IK302" s="11">
        <v>11038.487673130592</v>
      </c>
      <c r="IL302" s="11">
        <v>11075.926791218846</v>
      </c>
      <c r="IM302" s="11">
        <v>11116.926617451812</v>
      </c>
      <c r="IN302" s="11">
        <v>11177.721404388481</v>
      </c>
      <c r="IO302" s="11">
        <v>11312.276911003804</v>
      </c>
      <c r="IP302" s="11">
        <v>11343.632583027649</v>
      </c>
      <c r="IQ302" s="11">
        <v>11342.116648052108</v>
      </c>
      <c r="IR302" s="11">
        <v>11389.92538944361</v>
      </c>
      <c r="IS302" s="11">
        <v>11451.607982184751</v>
      </c>
      <c r="IT302" s="11">
        <v>11488.088840226816</v>
      </c>
      <c r="IU302" s="11">
        <v>11509.229065980831</v>
      </c>
      <c r="IV302" s="11">
        <v>11525.566108350193</v>
      </c>
      <c r="IW302" s="11">
        <v>11530.894620254085</v>
      </c>
      <c r="IX302" s="11">
        <v>11540.412080816301</v>
      </c>
      <c r="IY302" s="11">
        <v>11559.767237170692</v>
      </c>
      <c r="IZ302" s="11">
        <v>11598.021107070694</v>
      </c>
      <c r="JA302" s="11">
        <v>11644.276268095444</v>
      </c>
      <c r="JB302" s="11">
        <v>11732.382922355064</v>
      </c>
      <c r="JC302" s="11">
        <v>11840.096435748903</v>
      </c>
      <c r="JD302" s="11">
        <v>11921.442572214779</v>
      </c>
      <c r="JE302" s="11">
        <v>11941.96712556025</v>
      </c>
      <c r="JF302" s="11">
        <v>11957.586502006563</v>
      </c>
      <c r="JG302" s="11">
        <v>11960.440759779864</v>
      </c>
      <c r="JH302" s="11">
        <v>12043.869779985902</v>
      </c>
      <c r="JI302" s="11">
        <v>12090.828793968145</v>
      </c>
      <c r="JJ302" s="11">
        <v>12099.207356850964</v>
      </c>
      <c r="JK302" s="11">
        <v>12064.187835913004</v>
      </c>
      <c r="JL302" s="11">
        <v>12106.644589823976</v>
      </c>
      <c r="JM302" s="11">
        <v>12102.558724647608</v>
      </c>
      <c r="JN302" s="11">
        <v>12044.349310296213</v>
      </c>
      <c r="JO302" s="11">
        <v>12147.414606839688</v>
      </c>
      <c r="JP302" s="11">
        <v>12239.360545986052</v>
      </c>
      <c r="JQ302" s="11">
        <v>12252.546981648733</v>
      </c>
      <c r="JR302" s="11">
        <v>12299.233013174477</v>
      </c>
      <c r="JS302" s="11">
        <v>12339.324485688019</v>
      </c>
      <c r="JT302" s="11">
        <v>12471.100725768529</v>
      </c>
      <c r="JU302" s="11">
        <v>12532.427515146897</v>
      </c>
      <c r="JV302" s="11">
        <v>12507.673831402115</v>
      </c>
      <c r="JW302" s="11">
        <v>12457.455614308014</v>
      </c>
      <c r="JX302" s="11">
        <v>12464.355269788801</v>
      </c>
      <c r="JY302" s="11">
        <v>12461.100810222477</v>
      </c>
      <c r="JZ302" s="11">
        <v>12451.973772389019</v>
      </c>
      <c r="KA302" s="11">
        <v>12446.429094667041</v>
      </c>
      <c r="KB302" s="11">
        <v>12443.001658813047</v>
      </c>
      <c r="KC302" s="11">
        <v>12431.24054046872</v>
      </c>
      <c r="KD302" s="11">
        <v>12416.702930404357</v>
      </c>
      <c r="KE302" s="11">
        <v>12412.520930932924</v>
      </c>
      <c r="KF302" s="11">
        <v>12419.790417483538</v>
      </c>
      <c r="KG302" s="11">
        <v>12419.406267517794</v>
      </c>
      <c r="KH302" s="11">
        <v>12431.932074979568</v>
      </c>
      <c r="KI302" s="11">
        <v>12428.799040342261</v>
      </c>
      <c r="KJ302" s="11">
        <v>12446.273580137449</v>
      </c>
      <c r="KK302" s="11">
        <v>12447.956030445448</v>
      </c>
      <c r="KL302" s="23"/>
      <c r="KM302" s="11">
        <f>SMALL(Tabela2[[#This Row],[1]:[285]],1)</f>
        <v>0.83458663983971793</v>
      </c>
      <c r="KN302" s="11">
        <f>MATCH(Tabela2[[#This Row],[1° menor]],Tabela2[[#This Row],[1]:[285]],0)</f>
        <v>1</v>
      </c>
      <c r="KO30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302" s="11">
        <f>VLOOKUP(Tabela2[[#This Row],[Shape]],shape!A:D,4,0)+VLOOKUP(Tabela2[[#This Row],[Shape]]+1,shape!A:E,5,0)*Tabela2[[#This Row],[% avanc]]</f>
        <v>3.8776556234191881</v>
      </c>
      <c r="KQ302" s="15">
        <f>Tabela2[[#This Row],[8686,881807]]/Tabela2[[#Headers],[8686,881807]]</f>
        <v>4.4638061269517033E-4</v>
      </c>
      <c r="KR302" s="11">
        <f>Tabela2[[#This Row],[8686,881807]]-KP301</f>
        <v>0</v>
      </c>
      <c r="KS302" s="11">
        <f>(Tabela2[[#This Row],[hora bus]]-H301)*86400</f>
        <v>6.0000001452863216</v>
      </c>
      <c r="KT302" s="11">
        <f>Tabela2[[#This Row],[desloc]]/Tabela2[[#This Row],[seconds]]</f>
        <v>0</v>
      </c>
      <c r="KU302" s="11">
        <f>Tabela2[[#This Row],[spd m/s]]*3.6</f>
        <v>0</v>
      </c>
      <c r="KV302" s="23"/>
      <c r="KW302" s="22">
        <f t="shared" si="72"/>
        <v>0</v>
      </c>
      <c r="KX302" s="23">
        <f t="shared" si="73"/>
        <v>0.5</v>
      </c>
      <c r="KY302" s="23">
        <f t="shared" si="74"/>
        <v>1</v>
      </c>
      <c r="KZ302" s="23">
        <f t="shared" si="75"/>
        <v>5</v>
      </c>
      <c r="LA302" s="23">
        <f t="shared" si="76"/>
        <v>0</v>
      </c>
      <c r="LB302" s="23">
        <f t="shared" si="77"/>
        <v>1</v>
      </c>
      <c r="LC302" s="23">
        <f t="shared" si="78"/>
        <v>5</v>
      </c>
      <c r="LD302" s="23">
        <f t="shared" si="79"/>
        <v>0</v>
      </c>
      <c r="LE302" s="23">
        <f t="shared" si="80"/>
        <v>3.8776556234191881</v>
      </c>
      <c r="LF302" s="22">
        <f t="shared" si="89"/>
        <v>0</v>
      </c>
      <c r="LG302" s="23">
        <f t="shared" si="81"/>
        <v>0.5</v>
      </c>
      <c r="LH302" s="23">
        <f t="shared" si="82"/>
        <v>0.5</v>
      </c>
      <c r="LI302" s="23">
        <f t="shared" si="83"/>
        <v>8544.8116110658502</v>
      </c>
      <c r="LJ302" s="23">
        <f t="shared" si="84"/>
        <v>3.8776556234191881</v>
      </c>
      <c r="LK302" s="23">
        <f t="shared" si="85"/>
        <v>0.5</v>
      </c>
      <c r="LL302" s="23">
        <f t="shared" si="86"/>
        <v>0</v>
      </c>
      <c r="LM302" s="23">
        <f t="shared" si="87"/>
        <v>1</v>
      </c>
      <c r="LN302" s="23">
        <f t="shared" si="88"/>
        <v>1</v>
      </c>
    </row>
    <row r="303" spans="1:326" x14ac:dyDescent="0.25">
      <c r="A303" s="22">
        <v>232</v>
      </c>
      <c r="B303" s="22">
        <v>2</v>
      </c>
      <c r="C303" s="23" t="s">
        <v>1540</v>
      </c>
      <c r="D303" s="22">
        <v>332</v>
      </c>
      <c r="E303" s="24">
        <v>0.95625000000000004</v>
      </c>
      <c r="F303" s="23" t="s">
        <v>812</v>
      </c>
      <c r="G303" s="23" t="b">
        <v>1</v>
      </c>
      <c r="H303" s="25">
        <v>43538.956643518519</v>
      </c>
      <c r="I303" s="26" t="s">
        <v>681</v>
      </c>
      <c r="J303" s="23" t="s">
        <v>682</v>
      </c>
      <c r="K303" s="11">
        <f>IF(AND(Tabela2[[#This Row],[hora bus]]=H302,Tabela2[[#This Row],[lat bus]]=I302,Tabela2[[#This Row],[lon bus]]=J302),1,0)</f>
        <v>0</v>
      </c>
      <c r="L303" s="23"/>
      <c r="M303" s="11">
        <v>430</v>
      </c>
      <c r="N303" s="11">
        <v>0.83458663983971793</v>
      </c>
      <c r="O303" s="11">
        <v>1.3984196839489078</v>
      </c>
      <c r="P303" s="11">
        <v>9.4267941257220311</v>
      </c>
      <c r="Q303" s="11">
        <v>19.688773108132185</v>
      </c>
      <c r="R303" s="11">
        <v>75.195397337780264</v>
      </c>
      <c r="S303" s="11">
        <v>159.30451526494889</v>
      </c>
      <c r="T303" s="11">
        <v>180.18195583801287</v>
      </c>
      <c r="U303" s="11">
        <v>199.79338924508923</v>
      </c>
      <c r="V303" s="11">
        <v>211.09716553928146</v>
      </c>
      <c r="W303" s="11">
        <v>227.14293750271159</v>
      </c>
      <c r="X303" s="11">
        <v>239.59169647723874</v>
      </c>
      <c r="Y303" s="11">
        <v>250.11206903549589</v>
      </c>
      <c r="Z303" s="11">
        <v>275.30364977201225</v>
      </c>
      <c r="AA303" s="11">
        <v>294.46895517304961</v>
      </c>
      <c r="AB303" s="11">
        <v>320.19106785367666</v>
      </c>
      <c r="AC303" s="11">
        <v>332.17949791971603</v>
      </c>
      <c r="AD303" s="11">
        <v>348.04076670293443</v>
      </c>
      <c r="AE303" s="11">
        <v>372.23091522388552</v>
      </c>
      <c r="AF303" s="11">
        <v>373.05585750378327</v>
      </c>
      <c r="AG303" s="11">
        <v>433.84569918205443</v>
      </c>
      <c r="AH303" s="11">
        <v>469.02374511556127</v>
      </c>
      <c r="AI303" s="11">
        <v>499.67607388344703</v>
      </c>
      <c r="AJ303" s="11">
        <v>523.47830821792434</v>
      </c>
      <c r="AK303" s="11">
        <v>544.81141607945688</v>
      </c>
      <c r="AL303" s="11">
        <v>559.9004097040812</v>
      </c>
      <c r="AM303" s="11">
        <v>585.98771261657532</v>
      </c>
      <c r="AN303" s="11">
        <v>594.50788944836063</v>
      </c>
      <c r="AO303" s="11">
        <v>599.8950753359245</v>
      </c>
      <c r="AP303" s="11">
        <v>602.43355425919754</v>
      </c>
      <c r="AQ303" s="11">
        <v>609.53499398530153</v>
      </c>
      <c r="AR303" s="11">
        <v>609.5933977620092</v>
      </c>
      <c r="AS303" s="11">
        <v>603.71880286526709</v>
      </c>
      <c r="AT303" s="11">
        <v>609.45835281434404</v>
      </c>
      <c r="AU303" s="11">
        <v>613.60649452394352</v>
      </c>
      <c r="AV303" s="11">
        <v>605.61020293550882</v>
      </c>
      <c r="AW303" s="11">
        <v>608.32810058706082</v>
      </c>
      <c r="AX303" s="11">
        <v>622.97194103037293</v>
      </c>
      <c r="AY303" s="11">
        <v>642.28327131710535</v>
      </c>
      <c r="AZ303" s="11">
        <v>665.20596166221469</v>
      </c>
      <c r="BA303" s="11">
        <v>691.17393543887101</v>
      </c>
      <c r="BB303" s="11">
        <v>724.84333895562133</v>
      </c>
      <c r="BC303" s="11">
        <v>773.63812755161598</v>
      </c>
      <c r="BD303" s="11">
        <v>844.46226035941891</v>
      </c>
      <c r="BE303" s="11">
        <v>911.23618194706376</v>
      </c>
      <c r="BF303" s="11">
        <v>932.86527223275039</v>
      </c>
      <c r="BG303" s="11">
        <v>958.04135839229252</v>
      </c>
      <c r="BH303" s="11">
        <v>1001.7149381650798</v>
      </c>
      <c r="BI303" s="11">
        <v>1024.9959211584271</v>
      </c>
      <c r="BJ303" s="11">
        <v>1048.1727764714142</v>
      </c>
      <c r="BK303" s="11">
        <v>1080.0184074949607</v>
      </c>
      <c r="BL303" s="11">
        <v>1163.4808684345098</v>
      </c>
      <c r="BM303" s="11">
        <v>1429.3703496024175</v>
      </c>
      <c r="BN303" s="11">
        <v>1610.1385446972781</v>
      </c>
      <c r="BO303" s="11">
        <v>1664.0038873728233</v>
      </c>
      <c r="BP303" s="11">
        <v>1794.1242484398404</v>
      </c>
      <c r="BQ303" s="11">
        <v>1818.9378647754288</v>
      </c>
      <c r="BR303" s="11">
        <v>1920.5792764721948</v>
      </c>
      <c r="BS303" s="11">
        <v>2023.456323096907</v>
      </c>
      <c r="BT303" s="11">
        <v>2062.7199622631242</v>
      </c>
      <c r="BU303" s="11">
        <v>2093.7864244056359</v>
      </c>
      <c r="BV303" s="11">
        <v>2172.8574253488505</v>
      </c>
      <c r="BW303" s="11">
        <v>2191.8290547309048</v>
      </c>
      <c r="BX303" s="11">
        <v>2295.4935471481876</v>
      </c>
      <c r="BY303" s="11">
        <v>2324.6369620900828</v>
      </c>
      <c r="BZ303" s="11">
        <v>2412.5365562142952</v>
      </c>
      <c r="CA303" s="11">
        <v>2432.6327643351483</v>
      </c>
      <c r="CB303" s="11">
        <v>2466.8518007263533</v>
      </c>
      <c r="CC303" s="11">
        <v>2515.2508761381587</v>
      </c>
      <c r="CD303" s="11">
        <v>2622.1218445308405</v>
      </c>
      <c r="CE303" s="11">
        <v>2708.3090496803202</v>
      </c>
      <c r="CF303" s="11">
        <v>2796.8178431894862</v>
      </c>
      <c r="CG303" s="11">
        <v>2873.8082765070517</v>
      </c>
      <c r="CH303" s="11">
        <v>3061.6775590172806</v>
      </c>
      <c r="CI303" s="11">
        <v>3133.3825096557152</v>
      </c>
      <c r="CJ303" s="11">
        <v>3320.0285201183906</v>
      </c>
      <c r="CK303" s="11">
        <v>3391.2986814978881</v>
      </c>
      <c r="CL303" s="11">
        <v>3478.6413522149041</v>
      </c>
      <c r="CM303" s="11">
        <v>3505.4667594392477</v>
      </c>
      <c r="CN303" s="11">
        <v>3552.1278475871927</v>
      </c>
      <c r="CO303" s="11">
        <v>3608.1458168222821</v>
      </c>
      <c r="CP303" s="11">
        <v>3687.4332746012733</v>
      </c>
      <c r="CQ303" s="11">
        <v>3737.1928476528274</v>
      </c>
      <c r="CR303" s="11">
        <v>3929.1744458657076</v>
      </c>
      <c r="CS303" s="11">
        <v>4104.0052570842136</v>
      </c>
      <c r="CT303" s="11">
        <v>4176.4577406368426</v>
      </c>
      <c r="CU303" s="11">
        <v>4203.4628929622522</v>
      </c>
      <c r="CV303" s="11">
        <v>4243.0993420587138</v>
      </c>
      <c r="CW303" s="11">
        <v>4338.9296512059445</v>
      </c>
      <c r="CX303" s="11">
        <v>4464.5231926731885</v>
      </c>
      <c r="CY303" s="11">
        <v>4524.2760657256158</v>
      </c>
      <c r="CZ303" s="11">
        <v>4578.6984197787751</v>
      </c>
      <c r="DA303" s="11">
        <v>4625.9862234456259</v>
      </c>
      <c r="DB303" s="11">
        <v>4670.5685961378485</v>
      </c>
      <c r="DC303" s="11">
        <v>4713.1890396674316</v>
      </c>
      <c r="DD303" s="11">
        <v>4798.4137717572912</v>
      </c>
      <c r="DE303" s="11">
        <v>4807.037159512015</v>
      </c>
      <c r="DF303" s="11">
        <v>4833.3595568537676</v>
      </c>
      <c r="DG303" s="11">
        <v>4837.4660928582471</v>
      </c>
      <c r="DH303" s="11">
        <v>4868.9105840188495</v>
      </c>
      <c r="DI303" s="11">
        <v>4890.8441073800923</v>
      </c>
      <c r="DJ303" s="11">
        <v>4933.7892254471935</v>
      </c>
      <c r="DK303" s="11">
        <v>5000.7579650678817</v>
      </c>
      <c r="DL303" s="11">
        <v>5355.0982520495172</v>
      </c>
      <c r="DM303" s="11">
        <v>5481.4636259201425</v>
      </c>
      <c r="DN303" s="11">
        <v>5566.547527242612</v>
      </c>
      <c r="DO303" s="11">
        <v>5659.2630610073802</v>
      </c>
      <c r="DP303" s="11">
        <v>5693.1558385127737</v>
      </c>
      <c r="DQ303" s="11">
        <v>5776.9445825899438</v>
      </c>
      <c r="DR303" s="11">
        <v>5792.6247187292447</v>
      </c>
      <c r="DS303" s="11">
        <v>5803.4741841190025</v>
      </c>
      <c r="DT303" s="11">
        <v>5813.7715248560444</v>
      </c>
      <c r="DU303" s="11">
        <v>5824.9346720622971</v>
      </c>
      <c r="DV303" s="11">
        <v>5825.1745121438535</v>
      </c>
      <c r="DW303" s="11">
        <v>5821.2504329611656</v>
      </c>
      <c r="DX303" s="11">
        <v>5744.9467721272558</v>
      </c>
      <c r="DY303" s="11">
        <v>5825.3656271915142</v>
      </c>
      <c r="DZ303" s="11">
        <v>5822.8710960649087</v>
      </c>
      <c r="EA303" s="11">
        <v>5848.1092840949059</v>
      </c>
      <c r="EB303" s="11">
        <v>5986.6876289379934</v>
      </c>
      <c r="EC303" s="11">
        <v>6020.0909995452303</v>
      </c>
      <c r="ED303" s="11">
        <v>6207.0095294329822</v>
      </c>
      <c r="EE303" s="11">
        <v>6268.6393389472287</v>
      </c>
      <c r="EF303" s="11">
        <v>6478.5792596829533</v>
      </c>
      <c r="EG303" s="11">
        <v>6641.8090630503166</v>
      </c>
      <c r="EH303" s="11">
        <v>6783.6444952193469</v>
      </c>
      <c r="EI303" s="11">
        <v>6896.9965306641579</v>
      </c>
      <c r="EJ303" s="11">
        <v>6959.1088579445704</v>
      </c>
      <c r="EK303" s="11">
        <v>7002.153431776841</v>
      </c>
      <c r="EL303" s="11">
        <v>7073.1953672712252</v>
      </c>
      <c r="EM303" s="11">
        <v>7075.3262845401323</v>
      </c>
      <c r="EN303" s="11">
        <v>7151.6879619664223</v>
      </c>
      <c r="EO303" s="11">
        <v>7240.8180322916714</v>
      </c>
      <c r="EP303" s="11">
        <v>7286.4661372792516</v>
      </c>
      <c r="EQ303" s="11">
        <v>7427.4147993236202</v>
      </c>
      <c r="ER303" s="11">
        <v>7503.528752018271</v>
      </c>
      <c r="ES303" s="11">
        <v>7641.9445001082595</v>
      </c>
      <c r="ET303" s="11">
        <v>7706.9969287432486</v>
      </c>
      <c r="EU303" s="11">
        <v>7783.839371621817</v>
      </c>
      <c r="EV303" s="11">
        <v>7848.003579749442</v>
      </c>
      <c r="EW303" s="11">
        <v>7920.0502191520318</v>
      </c>
      <c r="EX303" s="11">
        <v>8170.1976758281144</v>
      </c>
      <c r="EY303" s="11">
        <v>8253.8507761105539</v>
      </c>
      <c r="EZ303" s="11">
        <v>8427.0913450311855</v>
      </c>
      <c r="FA303" s="11">
        <v>8594.2438038042274</v>
      </c>
      <c r="FB303" s="11">
        <v>8676.6840382255305</v>
      </c>
      <c r="FC303" s="11">
        <v>8717.7247633272764</v>
      </c>
      <c r="FD303" s="11">
        <v>8771.4739760100674</v>
      </c>
      <c r="FE303" s="11">
        <v>8893.6135699383703</v>
      </c>
      <c r="FF303" s="11">
        <v>9065.0338004001496</v>
      </c>
      <c r="FG303" s="11">
        <v>9089.4518895774327</v>
      </c>
      <c r="FH303" s="11">
        <v>9132.4613225008943</v>
      </c>
      <c r="FI303" s="11">
        <v>9213.2517811949929</v>
      </c>
      <c r="FJ303" s="11">
        <v>9258.5529202091093</v>
      </c>
      <c r="FK303" s="11">
        <v>9276.9443705762678</v>
      </c>
      <c r="FL303" s="11">
        <v>9293.0114538271737</v>
      </c>
      <c r="FM303" s="11">
        <v>9300.2906392708373</v>
      </c>
      <c r="FN303" s="11">
        <v>9335.0232682876049</v>
      </c>
      <c r="FO303" s="11">
        <v>9357.4087411423534</v>
      </c>
      <c r="FP303" s="11">
        <v>9382.7990856108881</v>
      </c>
      <c r="FQ303" s="11">
        <v>9409.1385400335821</v>
      </c>
      <c r="FR303" s="11">
        <v>9421.1906549559717</v>
      </c>
      <c r="FS303" s="11">
        <v>9466.7581936920196</v>
      </c>
      <c r="FT303" s="11">
        <v>9539.1484753576369</v>
      </c>
      <c r="FU303" s="11">
        <v>9641.6738222451222</v>
      </c>
      <c r="FV303" s="11">
        <v>9779.017950426427</v>
      </c>
      <c r="FW303" s="11">
        <v>9821.434220159681</v>
      </c>
      <c r="FX303" s="11">
        <v>9838.135513969115</v>
      </c>
      <c r="FY303" s="11">
        <v>9857.4286615768779</v>
      </c>
      <c r="FZ303" s="11">
        <v>9874.2452191986067</v>
      </c>
      <c r="GA303" s="11">
        <v>9901.4547819486997</v>
      </c>
      <c r="GB303" s="11">
        <v>9922.9819174009899</v>
      </c>
      <c r="GC303" s="11">
        <v>9954.0976258923893</v>
      </c>
      <c r="GD303" s="11">
        <v>9988.1420165077998</v>
      </c>
      <c r="GE303" s="11">
        <v>10012.938672110253</v>
      </c>
      <c r="GF303" s="11">
        <v>10033.595547162446</v>
      </c>
      <c r="GG303" s="11">
        <v>10046.287288510401</v>
      </c>
      <c r="GH303" s="11">
        <v>10058.930188944694</v>
      </c>
      <c r="GI303" s="11">
        <v>10061.685839773543</v>
      </c>
      <c r="GJ303" s="11">
        <v>10069.693000556052</v>
      </c>
      <c r="GK303" s="11">
        <v>10072.225767656042</v>
      </c>
      <c r="GL303" s="11">
        <v>10085.43100008395</v>
      </c>
      <c r="GM303" s="11">
        <v>10068.550239778924</v>
      </c>
      <c r="GN303" s="11">
        <v>10074.736454623482</v>
      </c>
      <c r="GO303" s="11">
        <v>10079.642576567499</v>
      </c>
      <c r="GP303" s="11">
        <v>10084.992936379438</v>
      </c>
      <c r="GQ303" s="11">
        <v>10135.150250812301</v>
      </c>
      <c r="GR303" s="11">
        <v>10245.248897921485</v>
      </c>
      <c r="GS303" s="11">
        <v>10388.066699844365</v>
      </c>
      <c r="GT303" s="11">
        <v>10449.516134437868</v>
      </c>
      <c r="GU303" s="11">
        <v>10467.896842447322</v>
      </c>
      <c r="GV303" s="11">
        <v>10492.830609653456</v>
      </c>
      <c r="GW303" s="11">
        <v>10519.601462543904</v>
      </c>
      <c r="GX303" s="11">
        <v>10547.440830723548</v>
      </c>
      <c r="GY303" s="11">
        <v>10567.944609991304</v>
      </c>
      <c r="GZ303" s="11">
        <v>10713.159231175461</v>
      </c>
      <c r="HA303" s="11">
        <v>10734.226971408629</v>
      </c>
      <c r="HB303" s="11">
        <v>10749.920198918937</v>
      </c>
      <c r="HC303" s="11">
        <v>10766.345728825368</v>
      </c>
      <c r="HD303" s="11">
        <v>10778.514271849044</v>
      </c>
      <c r="HE303" s="11">
        <v>10786.519833673112</v>
      </c>
      <c r="HF303" s="11">
        <v>10772.164055953479</v>
      </c>
      <c r="HG303" s="11">
        <v>10808.0281462408</v>
      </c>
      <c r="HH303" s="11">
        <v>10805.218393617286</v>
      </c>
      <c r="HI303" s="11">
        <v>10824.937222917126</v>
      </c>
      <c r="HJ303" s="11">
        <v>10829.478183856889</v>
      </c>
      <c r="HK303" s="11">
        <v>10815.249208961885</v>
      </c>
      <c r="HL303" s="11">
        <v>10801.9635334499</v>
      </c>
      <c r="HM303" s="11">
        <v>10748.055877674638</v>
      </c>
      <c r="HN303" s="11">
        <v>10675.226257243699</v>
      </c>
      <c r="HO303" s="11">
        <v>10616.797962526314</v>
      </c>
      <c r="HP303" s="11">
        <v>10624.131374686811</v>
      </c>
      <c r="HQ303" s="11">
        <v>10611.127200117844</v>
      </c>
      <c r="HR303" s="11">
        <v>10507.120910763781</v>
      </c>
      <c r="HS303" s="11">
        <v>10501.959530384433</v>
      </c>
      <c r="HT303" s="11">
        <v>10503.380998434217</v>
      </c>
      <c r="HU303" s="11">
        <v>10459.233620469293</v>
      </c>
      <c r="HV303" s="11">
        <v>10453.396412270602</v>
      </c>
      <c r="HW303" s="11">
        <v>10453.196700018136</v>
      </c>
      <c r="HX303" s="11">
        <v>10458.037755011774</v>
      </c>
      <c r="HY303" s="11">
        <v>10464.465320736488</v>
      </c>
      <c r="HZ303" s="11">
        <v>10463.582721919323</v>
      </c>
      <c r="IA303" s="11">
        <v>10555.599234303039</v>
      </c>
      <c r="IB303" s="11">
        <v>10665.179016159778</v>
      </c>
      <c r="IC303" s="11">
        <v>10699.461477296431</v>
      </c>
      <c r="ID303" s="11">
        <v>10734.401411436105</v>
      </c>
      <c r="IE303" s="11">
        <v>10764.842637469441</v>
      </c>
      <c r="IF303" s="11">
        <v>10788.809487309522</v>
      </c>
      <c r="IG303" s="11">
        <v>10893.508794984076</v>
      </c>
      <c r="IH303" s="11">
        <v>10919.815974389829</v>
      </c>
      <c r="II303" s="11">
        <v>10956.832605345633</v>
      </c>
      <c r="IJ303" s="11">
        <v>10989.666307677073</v>
      </c>
      <c r="IK303" s="11">
        <v>11038.487673130592</v>
      </c>
      <c r="IL303" s="11">
        <v>11075.926791218846</v>
      </c>
      <c r="IM303" s="11">
        <v>11116.926617451812</v>
      </c>
      <c r="IN303" s="11">
        <v>11177.721404388481</v>
      </c>
      <c r="IO303" s="11">
        <v>11312.276911003804</v>
      </c>
      <c r="IP303" s="11">
        <v>11343.632583027649</v>
      </c>
      <c r="IQ303" s="11">
        <v>11342.116648052108</v>
      </c>
      <c r="IR303" s="11">
        <v>11389.92538944361</v>
      </c>
      <c r="IS303" s="11">
        <v>11451.607982184751</v>
      </c>
      <c r="IT303" s="11">
        <v>11488.088840226816</v>
      </c>
      <c r="IU303" s="11">
        <v>11509.229065980831</v>
      </c>
      <c r="IV303" s="11">
        <v>11525.566108350193</v>
      </c>
      <c r="IW303" s="11">
        <v>11530.894620254085</v>
      </c>
      <c r="IX303" s="11">
        <v>11540.412080816301</v>
      </c>
      <c r="IY303" s="11">
        <v>11559.767237170692</v>
      </c>
      <c r="IZ303" s="11">
        <v>11598.021107070694</v>
      </c>
      <c r="JA303" s="11">
        <v>11644.276268095444</v>
      </c>
      <c r="JB303" s="11">
        <v>11732.382922355064</v>
      </c>
      <c r="JC303" s="11">
        <v>11840.096435748903</v>
      </c>
      <c r="JD303" s="11">
        <v>11921.442572214779</v>
      </c>
      <c r="JE303" s="11">
        <v>11941.96712556025</v>
      </c>
      <c r="JF303" s="11">
        <v>11957.586502006563</v>
      </c>
      <c r="JG303" s="11">
        <v>11960.440759779864</v>
      </c>
      <c r="JH303" s="11">
        <v>12043.869779985902</v>
      </c>
      <c r="JI303" s="11">
        <v>12090.828793968145</v>
      </c>
      <c r="JJ303" s="11">
        <v>12099.207356850964</v>
      </c>
      <c r="JK303" s="11">
        <v>12064.187835913004</v>
      </c>
      <c r="JL303" s="11">
        <v>12106.644589823976</v>
      </c>
      <c r="JM303" s="11">
        <v>12102.558724647608</v>
      </c>
      <c r="JN303" s="11">
        <v>12044.349310296213</v>
      </c>
      <c r="JO303" s="11">
        <v>12147.414606839688</v>
      </c>
      <c r="JP303" s="11">
        <v>12239.360545986052</v>
      </c>
      <c r="JQ303" s="11">
        <v>12252.546981648733</v>
      </c>
      <c r="JR303" s="11">
        <v>12299.233013174477</v>
      </c>
      <c r="JS303" s="11">
        <v>12339.324485688019</v>
      </c>
      <c r="JT303" s="11">
        <v>12471.100725768529</v>
      </c>
      <c r="JU303" s="11">
        <v>12532.427515146897</v>
      </c>
      <c r="JV303" s="11">
        <v>12507.673831402115</v>
      </c>
      <c r="JW303" s="11">
        <v>12457.455614308014</v>
      </c>
      <c r="JX303" s="11">
        <v>12464.355269788801</v>
      </c>
      <c r="JY303" s="11">
        <v>12461.100810222477</v>
      </c>
      <c r="JZ303" s="11">
        <v>12451.973772389019</v>
      </c>
      <c r="KA303" s="11">
        <v>12446.429094667041</v>
      </c>
      <c r="KB303" s="11">
        <v>12443.001658813047</v>
      </c>
      <c r="KC303" s="11">
        <v>12431.24054046872</v>
      </c>
      <c r="KD303" s="11">
        <v>12416.702930404357</v>
      </c>
      <c r="KE303" s="11">
        <v>12412.520930932924</v>
      </c>
      <c r="KF303" s="11">
        <v>12419.790417483538</v>
      </c>
      <c r="KG303" s="11">
        <v>12419.406267517794</v>
      </c>
      <c r="KH303" s="11">
        <v>12431.932074979568</v>
      </c>
      <c r="KI303" s="11">
        <v>12428.799040342261</v>
      </c>
      <c r="KJ303" s="11">
        <v>12446.273580137449</v>
      </c>
      <c r="KK303" s="11">
        <v>12447.956030445448</v>
      </c>
      <c r="KL303" s="23"/>
      <c r="KM303" s="11">
        <f>SMALL(Tabela2[[#This Row],[1]:[285]],1)</f>
        <v>0.83458663983971793</v>
      </c>
      <c r="KN303" s="11">
        <f>MATCH(Tabela2[[#This Row],[1° menor]],Tabela2[[#This Row],[1]:[285]],0)</f>
        <v>1</v>
      </c>
      <c r="KO30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303" s="11">
        <f>VLOOKUP(Tabela2[[#This Row],[Shape]],shape!A:D,4,0)+VLOOKUP(Tabela2[[#This Row],[Shape]]+1,shape!A:E,5,0)*Tabela2[[#This Row],[% avanc]]</f>
        <v>3.8776556234191881</v>
      </c>
      <c r="KQ303" s="15">
        <f>Tabela2[[#This Row],[8686,881807]]/Tabela2[[#Headers],[8686,881807]]</f>
        <v>4.4638061269517033E-4</v>
      </c>
      <c r="KR303" s="11">
        <f>Tabela2[[#This Row],[8686,881807]]-KP302</f>
        <v>0</v>
      </c>
      <c r="KS303" s="11">
        <f>(Tabela2[[#This Row],[hora bus]]-H302)*86400</f>
        <v>46.000000066123903</v>
      </c>
      <c r="KT303" s="11">
        <f>Tabela2[[#This Row],[desloc]]/Tabela2[[#This Row],[seconds]]</f>
        <v>0</v>
      </c>
      <c r="KU303" s="11">
        <f>Tabela2[[#This Row],[spd m/s]]*3.6</f>
        <v>0</v>
      </c>
      <c r="KV303" s="23"/>
      <c r="KW303" s="22">
        <f t="shared" si="72"/>
        <v>0</v>
      </c>
      <c r="KX303" s="23">
        <f t="shared" si="73"/>
        <v>0.5</v>
      </c>
      <c r="KY303" s="23">
        <f t="shared" si="74"/>
        <v>1</v>
      </c>
      <c r="KZ303" s="23">
        <f t="shared" si="75"/>
        <v>4</v>
      </c>
      <c r="LA303" s="23">
        <f t="shared" si="76"/>
        <v>0</v>
      </c>
      <c r="LB303" s="23">
        <f t="shared" si="77"/>
        <v>1</v>
      </c>
      <c r="LC303" s="23">
        <f t="shared" si="78"/>
        <v>4</v>
      </c>
      <c r="LD303" s="23">
        <f t="shared" si="79"/>
        <v>0</v>
      </c>
      <c r="LE303" s="23">
        <f t="shared" si="80"/>
        <v>3.8776556234191881</v>
      </c>
      <c r="LF303" s="22">
        <f t="shared" si="89"/>
        <v>0</v>
      </c>
      <c r="LG303" s="23">
        <f t="shared" si="81"/>
        <v>0.5</v>
      </c>
      <c r="LH303" s="23">
        <f t="shared" si="82"/>
        <v>0.5</v>
      </c>
      <c r="LI303" s="23">
        <f t="shared" si="83"/>
        <v>8544.8116110658502</v>
      </c>
      <c r="LJ303" s="23">
        <f t="shared" si="84"/>
        <v>3.8776556234191881</v>
      </c>
      <c r="LK303" s="23">
        <f t="shared" si="85"/>
        <v>0.5</v>
      </c>
      <c r="LL303" s="23">
        <f t="shared" si="86"/>
        <v>0</v>
      </c>
      <c r="LM303" s="23">
        <f t="shared" si="87"/>
        <v>1</v>
      </c>
      <c r="LN303" s="23">
        <f t="shared" si="88"/>
        <v>1</v>
      </c>
    </row>
    <row r="304" spans="1:326" x14ac:dyDescent="0.25">
      <c r="A304" s="22">
        <v>233</v>
      </c>
      <c r="B304" s="22">
        <v>2</v>
      </c>
      <c r="C304" s="23" t="s">
        <v>1541</v>
      </c>
      <c r="D304" s="22">
        <v>332</v>
      </c>
      <c r="E304" s="24">
        <v>0.95694444444444449</v>
      </c>
      <c r="F304" s="23" t="s">
        <v>812</v>
      </c>
      <c r="G304" s="23" t="b">
        <v>1</v>
      </c>
      <c r="H304" s="25">
        <v>43538.956817129627</v>
      </c>
      <c r="I304" s="26" t="s">
        <v>681</v>
      </c>
      <c r="J304" s="23" t="s">
        <v>682</v>
      </c>
      <c r="K304" s="11">
        <f>IF(AND(Tabela2[[#This Row],[hora bus]]=H303,Tabela2[[#This Row],[lat bus]]=I303,Tabela2[[#This Row],[lon bus]]=J303),1,0)</f>
        <v>0</v>
      </c>
      <c r="L304" s="23"/>
      <c r="M304" s="11">
        <v>432</v>
      </c>
      <c r="N304" s="11">
        <v>0.83458663983971793</v>
      </c>
      <c r="O304" s="11">
        <v>1.3984196839489078</v>
      </c>
      <c r="P304" s="11">
        <v>9.4267941257220311</v>
      </c>
      <c r="Q304" s="11">
        <v>19.688773108132185</v>
      </c>
      <c r="R304" s="11">
        <v>75.195397337780264</v>
      </c>
      <c r="S304" s="11">
        <v>159.30451526494889</v>
      </c>
      <c r="T304" s="11">
        <v>180.18195583801287</v>
      </c>
      <c r="U304" s="11">
        <v>199.79338924508923</v>
      </c>
      <c r="V304" s="11">
        <v>211.09716553928146</v>
      </c>
      <c r="W304" s="11">
        <v>227.14293750271159</v>
      </c>
      <c r="X304" s="11">
        <v>239.59169647723874</v>
      </c>
      <c r="Y304" s="11">
        <v>250.11206903549589</v>
      </c>
      <c r="Z304" s="11">
        <v>275.30364977201225</v>
      </c>
      <c r="AA304" s="11">
        <v>294.46895517304961</v>
      </c>
      <c r="AB304" s="11">
        <v>320.19106785367666</v>
      </c>
      <c r="AC304" s="11">
        <v>332.17949791971603</v>
      </c>
      <c r="AD304" s="11">
        <v>348.04076670293443</v>
      </c>
      <c r="AE304" s="11">
        <v>372.23091522388552</v>
      </c>
      <c r="AF304" s="11">
        <v>373.05585750378327</v>
      </c>
      <c r="AG304" s="11">
        <v>433.84569918205443</v>
      </c>
      <c r="AH304" s="11">
        <v>469.02374511556127</v>
      </c>
      <c r="AI304" s="11">
        <v>499.67607388344703</v>
      </c>
      <c r="AJ304" s="11">
        <v>523.47830821792434</v>
      </c>
      <c r="AK304" s="11">
        <v>544.81141607945688</v>
      </c>
      <c r="AL304" s="11">
        <v>559.9004097040812</v>
      </c>
      <c r="AM304" s="11">
        <v>585.98771261657532</v>
      </c>
      <c r="AN304" s="11">
        <v>594.50788944836063</v>
      </c>
      <c r="AO304" s="11">
        <v>599.8950753359245</v>
      </c>
      <c r="AP304" s="11">
        <v>602.43355425919754</v>
      </c>
      <c r="AQ304" s="11">
        <v>609.53499398530153</v>
      </c>
      <c r="AR304" s="11">
        <v>609.5933977620092</v>
      </c>
      <c r="AS304" s="11">
        <v>603.71880286526709</v>
      </c>
      <c r="AT304" s="11">
        <v>609.45835281434404</v>
      </c>
      <c r="AU304" s="11">
        <v>613.60649452394352</v>
      </c>
      <c r="AV304" s="11">
        <v>605.61020293550882</v>
      </c>
      <c r="AW304" s="11">
        <v>608.32810058706082</v>
      </c>
      <c r="AX304" s="11">
        <v>622.97194103037293</v>
      </c>
      <c r="AY304" s="11">
        <v>642.28327131710535</v>
      </c>
      <c r="AZ304" s="11">
        <v>665.20596166221469</v>
      </c>
      <c r="BA304" s="11">
        <v>691.17393543887101</v>
      </c>
      <c r="BB304" s="11">
        <v>724.84333895562133</v>
      </c>
      <c r="BC304" s="11">
        <v>773.63812755161598</v>
      </c>
      <c r="BD304" s="11">
        <v>844.46226035941891</v>
      </c>
      <c r="BE304" s="11">
        <v>911.23618194706376</v>
      </c>
      <c r="BF304" s="11">
        <v>932.86527223275039</v>
      </c>
      <c r="BG304" s="11">
        <v>958.04135839229252</v>
      </c>
      <c r="BH304" s="11">
        <v>1001.7149381650798</v>
      </c>
      <c r="BI304" s="11">
        <v>1024.9959211584271</v>
      </c>
      <c r="BJ304" s="11">
        <v>1048.1727764714142</v>
      </c>
      <c r="BK304" s="11">
        <v>1080.0184074949607</v>
      </c>
      <c r="BL304" s="11">
        <v>1163.4808684345098</v>
      </c>
      <c r="BM304" s="11">
        <v>1429.3703496024175</v>
      </c>
      <c r="BN304" s="11">
        <v>1610.1385446972781</v>
      </c>
      <c r="BO304" s="11">
        <v>1664.0038873728233</v>
      </c>
      <c r="BP304" s="11">
        <v>1794.1242484398404</v>
      </c>
      <c r="BQ304" s="11">
        <v>1818.9378647754288</v>
      </c>
      <c r="BR304" s="11">
        <v>1920.5792764721948</v>
      </c>
      <c r="BS304" s="11">
        <v>2023.456323096907</v>
      </c>
      <c r="BT304" s="11">
        <v>2062.7199622631242</v>
      </c>
      <c r="BU304" s="11">
        <v>2093.7864244056359</v>
      </c>
      <c r="BV304" s="11">
        <v>2172.8574253488505</v>
      </c>
      <c r="BW304" s="11">
        <v>2191.8290547309048</v>
      </c>
      <c r="BX304" s="11">
        <v>2295.4935471481876</v>
      </c>
      <c r="BY304" s="11">
        <v>2324.6369620900828</v>
      </c>
      <c r="BZ304" s="11">
        <v>2412.5365562142952</v>
      </c>
      <c r="CA304" s="11">
        <v>2432.6327643351483</v>
      </c>
      <c r="CB304" s="11">
        <v>2466.8518007263533</v>
      </c>
      <c r="CC304" s="11">
        <v>2515.2508761381587</v>
      </c>
      <c r="CD304" s="11">
        <v>2622.1218445308405</v>
      </c>
      <c r="CE304" s="11">
        <v>2708.3090496803202</v>
      </c>
      <c r="CF304" s="11">
        <v>2796.8178431894862</v>
      </c>
      <c r="CG304" s="11">
        <v>2873.8082765070517</v>
      </c>
      <c r="CH304" s="11">
        <v>3061.6775590172806</v>
      </c>
      <c r="CI304" s="11">
        <v>3133.3825096557152</v>
      </c>
      <c r="CJ304" s="11">
        <v>3320.0285201183906</v>
      </c>
      <c r="CK304" s="11">
        <v>3391.2986814978881</v>
      </c>
      <c r="CL304" s="11">
        <v>3478.6413522149041</v>
      </c>
      <c r="CM304" s="11">
        <v>3505.4667594392477</v>
      </c>
      <c r="CN304" s="11">
        <v>3552.1278475871927</v>
      </c>
      <c r="CO304" s="11">
        <v>3608.1458168222821</v>
      </c>
      <c r="CP304" s="11">
        <v>3687.4332746012733</v>
      </c>
      <c r="CQ304" s="11">
        <v>3737.1928476528274</v>
      </c>
      <c r="CR304" s="11">
        <v>3929.1744458657076</v>
      </c>
      <c r="CS304" s="11">
        <v>4104.0052570842136</v>
      </c>
      <c r="CT304" s="11">
        <v>4176.4577406368426</v>
      </c>
      <c r="CU304" s="11">
        <v>4203.4628929622522</v>
      </c>
      <c r="CV304" s="11">
        <v>4243.0993420587138</v>
      </c>
      <c r="CW304" s="11">
        <v>4338.9296512059445</v>
      </c>
      <c r="CX304" s="11">
        <v>4464.5231926731885</v>
      </c>
      <c r="CY304" s="11">
        <v>4524.2760657256158</v>
      </c>
      <c r="CZ304" s="11">
        <v>4578.6984197787751</v>
      </c>
      <c r="DA304" s="11">
        <v>4625.9862234456259</v>
      </c>
      <c r="DB304" s="11">
        <v>4670.5685961378485</v>
      </c>
      <c r="DC304" s="11">
        <v>4713.1890396674316</v>
      </c>
      <c r="DD304" s="11">
        <v>4798.4137717572912</v>
      </c>
      <c r="DE304" s="11">
        <v>4807.037159512015</v>
      </c>
      <c r="DF304" s="11">
        <v>4833.3595568537676</v>
      </c>
      <c r="DG304" s="11">
        <v>4837.4660928582471</v>
      </c>
      <c r="DH304" s="11">
        <v>4868.9105840188495</v>
      </c>
      <c r="DI304" s="11">
        <v>4890.8441073800923</v>
      </c>
      <c r="DJ304" s="11">
        <v>4933.7892254471935</v>
      </c>
      <c r="DK304" s="11">
        <v>5000.7579650678817</v>
      </c>
      <c r="DL304" s="11">
        <v>5355.0982520495172</v>
      </c>
      <c r="DM304" s="11">
        <v>5481.4636259201425</v>
      </c>
      <c r="DN304" s="11">
        <v>5566.547527242612</v>
      </c>
      <c r="DO304" s="11">
        <v>5659.2630610073802</v>
      </c>
      <c r="DP304" s="11">
        <v>5693.1558385127737</v>
      </c>
      <c r="DQ304" s="11">
        <v>5776.9445825899438</v>
      </c>
      <c r="DR304" s="11">
        <v>5792.6247187292447</v>
      </c>
      <c r="DS304" s="11">
        <v>5803.4741841190025</v>
      </c>
      <c r="DT304" s="11">
        <v>5813.7715248560444</v>
      </c>
      <c r="DU304" s="11">
        <v>5824.9346720622971</v>
      </c>
      <c r="DV304" s="11">
        <v>5825.1745121438535</v>
      </c>
      <c r="DW304" s="11">
        <v>5821.2504329611656</v>
      </c>
      <c r="DX304" s="11">
        <v>5744.9467721272558</v>
      </c>
      <c r="DY304" s="11">
        <v>5825.3656271915142</v>
      </c>
      <c r="DZ304" s="11">
        <v>5822.8710960649087</v>
      </c>
      <c r="EA304" s="11">
        <v>5848.1092840949059</v>
      </c>
      <c r="EB304" s="11">
        <v>5986.6876289379934</v>
      </c>
      <c r="EC304" s="11">
        <v>6020.0909995452303</v>
      </c>
      <c r="ED304" s="11">
        <v>6207.0095294329822</v>
      </c>
      <c r="EE304" s="11">
        <v>6268.6393389472287</v>
      </c>
      <c r="EF304" s="11">
        <v>6478.5792596829533</v>
      </c>
      <c r="EG304" s="11">
        <v>6641.8090630503166</v>
      </c>
      <c r="EH304" s="11">
        <v>6783.6444952193469</v>
      </c>
      <c r="EI304" s="11">
        <v>6896.9965306641579</v>
      </c>
      <c r="EJ304" s="11">
        <v>6959.1088579445704</v>
      </c>
      <c r="EK304" s="11">
        <v>7002.153431776841</v>
      </c>
      <c r="EL304" s="11">
        <v>7073.1953672712252</v>
      </c>
      <c r="EM304" s="11">
        <v>7075.3262845401323</v>
      </c>
      <c r="EN304" s="11">
        <v>7151.6879619664223</v>
      </c>
      <c r="EO304" s="11">
        <v>7240.8180322916714</v>
      </c>
      <c r="EP304" s="11">
        <v>7286.4661372792516</v>
      </c>
      <c r="EQ304" s="11">
        <v>7427.4147993236202</v>
      </c>
      <c r="ER304" s="11">
        <v>7503.528752018271</v>
      </c>
      <c r="ES304" s="11">
        <v>7641.9445001082595</v>
      </c>
      <c r="ET304" s="11">
        <v>7706.9969287432486</v>
      </c>
      <c r="EU304" s="11">
        <v>7783.839371621817</v>
      </c>
      <c r="EV304" s="11">
        <v>7848.003579749442</v>
      </c>
      <c r="EW304" s="11">
        <v>7920.0502191520318</v>
      </c>
      <c r="EX304" s="11">
        <v>8170.1976758281144</v>
      </c>
      <c r="EY304" s="11">
        <v>8253.8507761105539</v>
      </c>
      <c r="EZ304" s="11">
        <v>8427.0913450311855</v>
      </c>
      <c r="FA304" s="11">
        <v>8594.2438038042274</v>
      </c>
      <c r="FB304" s="11">
        <v>8676.6840382255305</v>
      </c>
      <c r="FC304" s="11">
        <v>8717.7247633272764</v>
      </c>
      <c r="FD304" s="11">
        <v>8771.4739760100674</v>
      </c>
      <c r="FE304" s="11">
        <v>8893.6135699383703</v>
      </c>
      <c r="FF304" s="11">
        <v>9065.0338004001496</v>
      </c>
      <c r="FG304" s="11">
        <v>9089.4518895774327</v>
      </c>
      <c r="FH304" s="11">
        <v>9132.4613225008943</v>
      </c>
      <c r="FI304" s="11">
        <v>9213.2517811949929</v>
      </c>
      <c r="FJ304" s="11">
        <v>9258.5529202091093</v>
      </c>
      <c r="FK304" s="11">
        <v>9276.9443705762678</v>
      </c>
      <c r="FL304" s="11">
        <v>9293.0114538271737</v>
      </c>
      <c r="FM304" s="11">
        <v>9300.2906392708373</v>
      </c>
      <c r="FN304" s="11">
        <v>9335.0232682876049</v>
      </c>
      <c r="FO304" s="11">
        <v>9357.4087411423534</v>
      </c>
      <c r="FP304" s="11">
        <v>9382.7990856108881</v>
      </c>
      <c r="FQ304" s="11">
        <v>9409.1385400335821</v>
      </c>
      <c r="FR304" s="11">
        <v>9421.1906549559717</v>
      </c>
      <c r="FS304" s="11">
        <v>9466.7581936920196</v>
      </c>
      <c r="FT304" s="11">
        <v>9539.1484753576369</v>
      </c>
      <c r="FU304" s="11">
        <v>9641.6738222451222</v>
      </c>
      <c r="FV304" s="11">
        <v>9779.017950426427</v>
      </c>
      <c r="FW304" s="11">
        <v>9821.434220159681</v>
      </c>
      <c r="FX304" s="11">
        <v>9838.135513969115</v>
      </c>
      <c r="FY304" s="11">
        <v>9857.4286615768779</v>
      </c>
      <c r="FZ304" s="11">
        <v>9874.2452191986067</v>
      </c>
      <c r="GA304" s="11">
        <v>9901.4547819486997</v>
      </c>
      <c r="GB304" s="11">
        <v>9922.9819174009899</v>
      </c>
      <c r="GC304" s="11">
        <v>9954.0976258923893</v>
      </c>
      <c r="GD304" s="11">
        <v>9988.1420165077998</v>
      </c>
      <c r="GE304" s="11">
        <v>10012.938672110253</v>
      </c>
      <c r="GF304" s="11">
        <v>10033.595547162446</v>
      </c>
      <c r="GG304" s="11">
        <v>10046.287288510401</v>
      </c>
      <c r="GH304" s="11">
        <v>10058.930188944694</v>
      </c>
      <c r="GI304" s="11">
        <v>10061.685839773543</v>
      </c>
      <c r="GJ304" s="11">
        <v>10069.693000556052</v>
      </c>
      <c r="GK304" s="11">
        <v>10072.225767656042</v>
      </c>
      <c r="GL304" s="11">
        <v>10085.43100008395</v>
      </c>
      <c r="GM304" s="11">
        <v>10068.550239778924</v>
      </c>
      <c r="GN304" s="11">
        <v>10074.736454623482</v>
      </c>
      <c r="GO304" s="11">
        <v>10079.642576567499</v>
      </c>
      <c r="GP304" s="11">
        <v>10084.992936379438</v>
      </c>
      <c r="GQ304" s="11">
        <v>10135.150250812301</v>
      </c>
      <c r="GR304" s="11">
        <v>10245.248897921485</v>
      </c>
      <c r="GS304" s="11">
        <v>10388.066699844365</v>
      </c>
      <c r="GT304" s="11">
        <v>10449.516134437868</v>
      </c>
      <c r="GU304" s="11">
        <v>10467.896842447322</v>
      </c>
      <c r="GV304" s="11">
        <v>10492.830609653456</v>
      </c>
      <c r="GW304" s="11">
        <v>10519.601462543904</v>
      </c>
      <c r="GX304" s="11">
        <v>10547.440830723548</v>
      </c>
      <c r="GY304" s="11">
        <v>10567.944609991304</v>
      </c>
      <c r="GZ304" s="11">
        <v>10713.159231175461</v>
      </c>
      <c r="HA304" s="11">
        <v>10734.226971408629</v>
      </c>
      <c r="HB304" s="11">
        <v>10749.920198918937</v>
      </c>
      <c r="HC304" s="11">
        <v>10766.345728825368</v>
      </c>
      <c r="HD304" s="11">
        <v>10778.514271849044</v>
      </c>
      <c r="HE304" s="11">
        <v>10786.519833673112</v>
      </c>
      <c r="HF304" s="11">
        <v>10772.164055953479</v>
      </c>
      <c r="HG304" s="11">
        <v>10808.0281462408</v>
      </c>
      <c r="HH304" s="11">
        <v>10805.218393617286</v>
      </c>
      <c r="HI304" s="11">
        <v>10824.937222917126</v>
      </c>
      <c r="HJ304" s="11">
        <v>10829.478183856889</v>
      </c>
      <c r="HK304" s="11">
        <v>10815.249208961885</v>
      </c>
      <c r="HL304" s="11">
        <v>10801.9635334499</v>
      </c>
      <c r="HM304" s="11">
        <v>10748.055877674638</v>
      </c>
      <c r="HN304" s="11">
        <v>10675.226257243699</v>
      </c>
      <c r="HO304" s="11">
        <v>10616.797962526314</v>
      </c>
      <c r="HP304" s="11">
        <v>10624.131374686811</v>
      </c>
      <c r="HQ304" s="11">
        <v>10611.127200117844</v>
      </c>
      <c r="HR304" s="11">
        <v>10507.120910763781</v>
      </c>
      <c r="HS304" s="11">
        <v>10501.959530384433</v>
      </c>
      <c r="HT304" s="11">
        <v>10503.380998434217</v>
      </c>
      <c r="HU304" s="11">
        <v>10459.233620469293</v>
      </c>
      <c r="HV304" s="11">
        <v>10453.396412270602</v>
      </c>
      <c r="HW304" s="11">
        <v>10453.196700018136</v>
      </c>
      <c r="HX304" s="11">
        <v>10458.037755011774</v>
      </c>
      <c r="HY304" s="11">
        <v>10464.465320736488</v>
      </c>
      <c r="HZ304" s="11">
        <v>10463.582721919323</v>
      </c>
      <c r="IA304" s="11">
        <v>10555.599234303039</v>
      </c>
      <c r="IB304" s="11">
        <v>10665.179016159778</v>
      </c>
      <c r="IC304" s="11">
        <v>10699.461477296431</v>
      </c>
      <c r="ID304" s="11">
        <v>10734.401411436105</v>
      </c>
      <c r="IE304" s="11">
        <v>10764.842637469441</v>
      </c>
      <c r="IF304" s="11">
        <v>10788.809487309522</v>
      </c>
      <c r="IG304" s="11">
        <v>10893.508794984076</v>
      </c>
      <c r="IH304" s="11">
        <v>10919.815974389829</v>
      </c>
      <c r="II304" s="11">
        <v>10956.832605345633</v>
      </c>
      <c r="IJ304" s="11">
        <v>10989.666307677073</v>
      </c>
      <c r="IK304" s="11">
        <v>11038.487673130592</v>
      </c>
      <c r="IL304" s="11">
        <v>11075.926791218846</v>
      </c>
      <c r="IM304" s="11">
        <v>11116.926617451812</v>
      </c>
      <c r="IN304" s="11">
        <v>11177.721404388481</v>
      </c>
      <c r="IO304" s="11">
        <v>11312.276911003804</v>
      </c>
      <c r="IP304" s="11">
        <v>11343.632583027649</v>
      </c>
      <c r="IQ304" s="11">
        <v>11342.116648052108</v>
      </c>
      <c r="IR304" s="11">
        <v>11389.92538944361</v>
      </c>
      <c r="IS304" s="11">
        <v>11451.607982184751</v>
      </c>
      <c r="IT304" s="11">
        <v>11488.088840226816</v>
      </c>
      <c r="IU304" s="11">
        <v>11509.229065980831</v>
      </c>
      <c r="IV304" s="11">
        <v>11525.566108350193</v>
      </c>
      <c r="IW304" s="11">
        <v>11530.894620254085</v>
      </c>
      <c r="IX304" s="11">
        <v>11540.412080816301</v>
      </c>
      <c r="IY304" s="11">
        <v>11559.767237170692</v>
      </c>
      <c r="IZ304" s="11">
        <v>11598.021107070694</v>
      </c>
      <c r="JA304" s="11">
        <v>11644.276268095444</v>
      </c>
      <c r="JB304" s="11">
        <v>11732.382922355064</v>
      </c>
      <c r="JC304" s="11">
        <v>11840.096435748903</v>
      </c>
      <c r="JD304" s="11">
        <v>11921.442572214779</v>
      </c>
      <c r="JE304" s="11">
        <v>11941.96712556025</v>
      </c>
      <c r="JF304" s="11">
        <v>11957.586502006563</v>
      </c>
      <c r="JG304" s="11">
        <v>11960.440759779864</v>
      </c>
      <c r="JH304" s="11">
        <v>12043.869779985902</v>
      </c>
      <c r="JI304" s="11">
        <v>12090.828793968145</v>
      </c>
      <c r="JJ304" s="11">
        <v>12099.207356850964</v>
      </c>
      <c r="JK304" s="11">
        <v>12064.187835913004</v>
      </c>
      <c r="JL304" s="11">
        <v>12106.644589823976</v>
      </c>
      <c r="JM304" s="11">
        <v>12102.558724647608</v>
      </c>
      <c r="JN304" s="11">
        <v>12044.349310296213</v>
      </c>
      <c r="JO304" s="11">
        <v>12147.414606839688</v>
      </c>
      <c r="JP304" s="11">
        <v>12239.360545986052</v>
      </c>
      <c r="JQ304" s="11">
        <v>12252.546981648733</v>
      </c>
      <c r="JR304" s="11">
        <v>12299.233013174477</v>
      </c>
      <c r="JS304" s="11">
        <v>12339.324485688019</v>
      </c>
      <c r="JT304" s="11">
        <v>12471.100725768529</v>
      </c>
      <c r="JU304" s="11">
        <v>12532.427515146897</v>
      </c>
      <c r="JV304" s="11">
        <v>12507.673831402115</v>
      </c>
      <c r="JW304" s="11">
        <v>12457.455614308014</v>
      </c>
      <c r="JX304" s="11">
        <v>12464.355269788801</v>
      </c>
      <c r="JY304" s="11">
        <v>12461.100810222477</v>
      </c>
      <c r="JZ304" s="11">
        <v>12451.973772389019</v>
      </c>
      <c r="KA304" s="11">
        <v>12446.429094667041</v>
      </c>
      <c r="KB304" s="11">
        <v>12443.001658813047</v>
      </c>
      <c r="KC304" s="11">
        <v>12431.24054046872</v>
      </c>
      <c r="KD304" s="11">
        <v>12416.702930404357</v>
      </c>
      <c r="KE304" s="11">
        <v>12412.520930932924</v>
      </c>
      <c r="KF304" s="11">
        <v>12419.790417483538</v>
      </c>
      <c r="KG304" s="11">
        <v>12419.406267517794</v>
      </c>
      <c r="KH304" s="11">
        <v>12431.932074979568</v>
      </c>
      <c r="KI304" s="11">
        <v>12428.799040342261</v>
      </c>
      <c r="KJ304" s="11">
        <v>12446.273580137449</v>
      </c>
      <c r="KK304" s="11">
        <v>12447.956030445448</v>
      </c>
      <c r="KL304" s="23"/>
      <c r="KM304" s="11">
        <f>SMALL(Tabela2[[#This Row],[1]:[285]],1)</f>
        <v>0.83458663983971793</v>
      </c>
      <c r="KN304" s="11">
        <f>MATCH(Tabela2[[#This Row],[1° menor]],Tabela2[[#This Row],[1]:[285]],0)</f>
        <v>1</v>
      </c>
      <c r="KO30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304" s="11">
        <f>VLOOKUP(Tabela2[[#This Row],[Shape]],shape!A:D,4,0)+VLOOKUP(Tabela2[[#This Row],[Shape]]+1,shape!A:E,5,0)*Tabela2[[#This Row],[% avanc]]</f>
        <v>3.8776556234191881</v>
      </c>
      <c r="KQ304" s="15">
        <f>Tabela2[[#This Row],[8686,881807]]/Tabela2[[#Headers],[8686,881807]]</f>
        <v>4.4638061269517033E-4</v>
      </c>
      <c r="KR304" s="11">
        <f>Tabela2[[#This Row],[8686,881807]]-KP303</f>
        <v>0</v>
      </c>
      <c r="KS304" s="11">
        <f>(Tabela2[[#This Row],[hora bus]]-H303)*86400</f>
        <v>14.999999734573066</v>
      </c>
      <c r="KT304" s="11">
        <f>Tabela2[[#This Row],[desloc]]/Tabela2[[#This Row],[seconds]]</f>
        <v>0</v>
      </c>
      <c r="KU304" s="11">
        <f>Tabela2[[#This Row],[spd m/s]]*3.6</f>
        <v>0</v>
      </c>
      <c r="KV304" s="23"/>
      <c r="KW304" s="22">
        <f t="shared" si="72"/>
        <v>0</v>
      </c>
      <c r="KX304" s="23">
        <f t="shared" si="73"/>
        <v>0.5</v>
      </c>
      <c r="KY304" s="23">
        <f t="shared" si="74"/>
        <v>1</v>
      </c>
      <c r="KZ304" s="23">
        <f t="shared" si="75"/>
        <v>3</v>
      </c>
      <c r="LA304" s="23">
        <f t="shared" si="76"/>
        <v>0</v>
      </c>
      <c r="LB304" s="23">
        <f t="shared" si="77"/>
        <v>1</v>
      </c>
      <c r="LC304" s="23">
        <f t="shared" si="78"/>
        <v>3</v>
      </c>
      <c r="LD304" s="23">
        <f t="shared" si="79"/>
        <v>0</v>
      </c>
      <c r="LE304" s="23">
        <f t="shared" si="80"/>
        <v>3.8776556234191881</v>
      </c>
      <c r="LF304" s="22">
        <f t="shared" si="89"/>
        <v>0</v>
      </c>
      <c r="LG304" s="23">
        <f t="shared" si="81"/>
        <v>0.5</v>
      </c>
      <c r="LH304" s="23">
        <f t="shared" si="82"/>
        <v>0.5</v>
      </c>
      <c r="LI304" s="23">
        <f t="shared" si="83"/>
        <v>8544.8116110658502</v>
      </c>
      <c r="LJ304" s="23">
        <f t="shared" si="84"/>
        <v>3.8776556234191881</v>
      </c>
      <c r="LK304" s="23">
        <f t="shared" si="85"/>
        <v>0.5</v>
      </c>
      <c r="LL304" s="23">
        <f t="shared" si="86"/>
        <v>0</v>
      </c>
      <c r="LM304" s="23">
        <f t="shared" si="87"/>
        <v>1</v>
      </c>
      <c r="LN304" s="23">
        <f t="shared" si="88"/>
        <v>1</v>
      </c>
    </row>
    <row r="305" spans="1:326" x14ac:dyDescent="0.25">
      <c r="A305" s="22">
        <v>234</v>
      </c>
      <c r="B305" s="22">
        <v>2</v>
      </c>
      <c r="C305" s="23" t="s">
        <v>1542</v>
      </c>
      <c r="D305" s="22">
        <v>332</v>
      </c>
      <c r="E305" s="24">
        <v>0.95694444444444449</v>
      </c>
      <c r="F305" s="23" t="s">
        <v>812</v>
      </c>
      <c r="G305" s="23" t="b">
        <v>1</v>
      </c>
      <c r="H305" s="25">
        <v>43538.95716435185</v>
      </c>
      <c r="I305" s="26" t="s">
        <v>681</v>
      </c>
      <c r="J305" s="23" t="s">
        <v>682</v>
      </c>
      <c r="K305" s="11">
        <f>IF(AND(Tabela2[[#This Row],[hora bus]]=H304,Tabela2[[#This Row],[lat bus]]=I304,Tabela2[[#This Row],[lon bus]]=J304),1,0)</f>
        <v>0</v>
      </c>
      <c r="L305" s="23"/>
      <c r="M305" s="11">
        <v>433</v>
      </c>
      <c r="N305" s="11">
        <v>0.83458663983971793</v>
      </c>
      <c r="O305" s="11">
        <v>1.3984196839489078</v>
      </c>
      <c r="P305" s="11">
        <v>9.4267941257220311</v>
      </c>
      <c r="Q305" s="11">
        <v>19.688773108132185</v>
      </c>
      <c r="R305" s="11">
        <v>75.195397337780264</v>
      </c>
      <c r="S305" s="11">
        <v>159.30451526494889</v>
      </c>
      <c r="T305" s="11">
        <v>180.18195583801287</v>
      </c>
      <c r="U305" s="11">
        <v>199.79338924508923</v>
      </c>
      <c r="V305" s="11">
        <v>211.09716553928146</v>
      </c>
      <c r="W305" s="11">
        <v>227.14293750271159</v>
      </c>
      <c r="X305" s="11">
        <v>239.59169647723874</v>
      </c>
      <c r="Y305" s="11">
        <v>250.11206903549589</v>
      </c>
      <c r="Z305" s="11">
        <v>275.30364977201225</v>
      </c>
      <c r="AA305" s="11">
        <v>294.46895517304961</v>
      </c>
      <c r="AB305" s="11">
        <v>320.19106785367666</v>
      </c>
      <c r="AC305" s="11">
        <v>332.17949791971603</v>
      </c>
      <c r="AD305" s="11">
        <v>348.04076670293443</v>
      </c>
      <c r="AE305" s="11">
        <v>372.23091522388552</v>
      </c>
      <c r="AF305" s="11">
        <v>373.05585750378327</v>
      </c>
      <c r="AG305" s="11">
        <v>433.84569918205443</v>
      </c>
      <c r="AH305" s="11">
        <v>469.02374511556127</v>
      </c>
      <c r="AI305" s="11">
        <v>499.67607388344703</v>
      </c>
      <c r="AJ305" s="11">
        <v>523.47830821792434</v>
      </c>
      <c r="AK305" s="11">
        <v>544.81141607945688</v>
      </c>
      <c r="AL305" s="11">
        <v>559.9004097040812</v>
      </c>
      <c r="AM305" s="11">
        <v>585.98771261657532</v>
      </c>
      <c r="AN305" s="11">
        <v>594.50788944836063</v>
      </c>
      <c r="AO305" s="11">
        <v>599.8950753359245</v>
      </c>
      <c r="AP305" s="11">
        <v>602.43355425919754</v>
      </c>
      <c r="AQ305" s="11">
        <v>609.53499398530153</v>
      </c>
      <c r="AR305" s="11">
        <v>609.5933977620092</v>
      </c>
      <c r="AS305" s="11">
        <v>603.71880286526709</v>
      </c>
      <c r="AT305" s="11">
        <v>609.45835281434404</v>
      </c>
      <c r="AU305" s="11">
        <v>613.60649452394352</v>
      </c>
      <c r="AV305" s="11">
        <v>605.61020293550882</v>
      </c>
      <c r="AW305" s="11">
        <v>608.32810058706082</v>
      </c>
      <c r="AX305" s="11">
        <v>622.97194103037293</v>
      </c>
      <c r="AY305" s="11">
        <v>642.28327131710535</v>
      </c>
      <c r="AZ305" s="11">
        <v>665.20596166221469</v>
      </c>
      <c r="BA305" s="11">
        <v>691.17393543887101</v>
      </c>
      <c r="BB305" s="11">
        <v>724.84333895562133</v>
      </c>
      <c r="BC305" s="11">
        <v>773.63812755161598</v>
      </c>
      <c r="BD305" s="11">
        <v>844.46226035941891</v>
      </c>
      <c r="BE305" s="11">
        <v>911.23618194706376</v>
      </c>
      <c r="BF305" s="11">
        <v>932.86527223275039</v>
      </c>
      <c r="BG305" s="11">
        <v>958.04135839229252</v>
      </c>
      <c r="BH305" s="11">
        <v>1001.7149381650798</v>
      </c>
      <c r="BI305" s="11">
        <v>1024.9959211584271</v>
      </c>
      <c r="BJ305" s="11">
        <v>1048.1727764714142</v>
      </c>
      <c r="BK305" s="11">
        <v>1080.0184074949607</v>
      </c>
      <c r="BL305" s="11">
        <v>1163.4808684345098</v>
      </c>
      <c r="BM305" s="11">
        <v>1429.3703496024175</v>
      </c>
      <c r="BN305" s="11">
        <v>1610.1385446972781</v>
      </c>
      <c r="BO305" s="11">
        <v>1664.0038873728233</v>
      </c>
      <c r="BP305" s="11">
        <v>1794.1242484398404</v>
      </c>
      <c r="BQ305" s="11">
        <v>1818.9378647754288</v>
      </c>
      <c r="BR305" s="11">
        <v>1920.5792764721948</v>
      </c>
      <c r="BS305" s="11">
        <v>2023.456323096907</v>
      </c>
      <c r="BT305" s="11">
        <v>2062.7199622631242</v>
      </c>
      <c r="BU305" s="11">
        <v>2093.7864244056359</v>
      </c>
      <c r="BV305" s="11">
        <v>2172.8574253488505</v>
      </c>
      <c r="BW305" s="11">
        <v>2191.8290547309048</v>
      </c>
      <c r="BX305" s="11">
        <v>2295.4935471481876</v>
      </c>
      <c r="BY305" s="11">
        <v>2324.6369620900828</v>
      </c>
      <c r="BZ305" s="11">
        <v>2412.5365562142952</v>
      </c>
      <c r="CA305" s="11">
        <v>2432.6327643351483</v>
      </c>
      <c r="CB305" s="11">
        <v>2466.8518007263533</v>
      </c>
      <c r="CC305" s="11">
        <v>2515.2508761381587</v>
      </c>
      <c r="CD305" s="11">
        <v>2622.1218445308405</v>
      </c>
      <c r="CE305" s="11">
        <v>2708.3090496803202</v>
      </c>
      <c r="CF305" s="11">
        <v>2796.8178431894862</v>
      </c>
      <c r="CG305" s="11">
        <v>2873.8082765070517</v>
      </c>
      <c r="CH305" s="11">
        <v>3061.6775590172806</v>
      </c>
      <c r="CI305" s="11">
        <v>3133.3825096557152</v>
      </c>
      <c r="CJ305" s="11">
        <v>3320.0285201183906</v>
      </c>
      <c r="CK305" s="11">
        <v>3391.2986814978881</v>
      </c>
      <c r="CL305" s="11">
        <v>3478.6413522149041</v>
      </c>
      <c r="CM305" s="11">
        <v>3505.4667594392477</v>
      </c>
      <c r="CN305" s="11">
        <v>3552.1278475871927</v>
      </c>
      <c r="CO305" s="11">
        <v>3608.1458168222821</v>
      </c>
      <c r="CP305" s="11">
        <v>3687.4332746012733</v>
      </c>
      <c r="CQ305" s="11">
        <v>3737.1928476528274</v>
      </c>
      <c r="CR305" s="11">
        <v>3929.1744458657076</v>
      </c>
      <c r="CS305" s="11">
        <v>4104.0052570842136</v>
      </c>
      <c r="CT305" s="11">
        <v>4176.4577406368426</v>
      </c>
      <c r="CU305" s="11">
        <v>4203.4628929622522</v>
      </c>
      <c r="CV305" s="11">
        <v>4243.0993420587138</v>
      </c>
      <c r="CW305" s="11">
        <v>4338.9296512059445</v>
      </c>
      <c r="CX305" s="11">
        <v>4464.5231926731885</v>
      </c>
      <c r="CY305" s="11">
        <v>4524.2760657256158</v>
      </c>
      <c r="CZ305" s="11">
        <v>4578.6984197787751</v>
      </c>
      <c r="DA305" s="11">
        <v>4625.9862234456259</v>
      </c>
      <c r="DB305" s="11">
        <v>4670.5685961378485</v>
      </c>
      <c r="DC305" s="11">
        <v>4713.1890396674316</v>
      </c>
      <c r="DD305" s="11">
        <v>4798.4137717572912</v>
      </c>
      <c r="DE305" s="11">
        <v>4807.037159512015</v>
      </c>
      <c r="DF305" s="11">
        <v>4833.3595568537676</v>
      </c>
      <c r="DG305" s="11">
        <v>4837.4660928582471</v>
      </c>
      <c r="DH305" s="11">
        <v>4868.9105840188495</v>
      </c>
      <c r="DI305" s="11">
        <v>4890.8441073800923</v>
      </c>
      <c r="DJ305" s="11">
        <v>4933.7892254471935</v>
      </c>
      <c r="DK305" s="11">
        <v>5000.7579650678817</v>
      </c>
      <c r="DL305" s="11">
        <v>5355.0982520495172</v>
      </c>
      <c r="DM305" s="11">
        <v>5481.4636259201425</v>
      </c>
      <c r="DN305" s="11">
        <v>5566.547527242612</v>
      </c>
      <c r="DO305" s="11">
        <v>5659.2630610073802</v>
      </c>
      <c r="DP305" s="11">
        <v>5693.1558385127737</v>
      </c>
      <c r="DQ305" s="11">
        <v>5776.9445825899438</v>
      </c>
      <c r="DR305" s="11">
        <v>5792.6247187292447</v>
      </c>
      <c r="DS305" s="11">
        <v>5803.4741841190025</v>
      </c>
      <c r="DT305" s="11">
        <v>5813.7715248560444</v>
      </c>
      <c r="DU305" s="11">
        <v>5824.9346720622971</v>
      </c>
      <c r="DV305" s="11">
        <v>5825.1745121438535</v>
      </c>
      <c r="DW305" s="11">
        <v>5821.2504329611656</v>
      </c>
      <c r="DX305" s="11">
        <v>5744.9467721272558</v>
      </c>
      <c r="DY305" s="11">
        <v>5825.3656271915142</v>
      </c>
      <c r="DZ305" s="11">
        <v>5822.8710960649087</v>
      </c>
      <c r="EA305" s="11">
        <v>5848.1092840949059</v>
      </c>
      <c r="EB305" s="11">
        <v>5986.6876289379934</v>
      </c>
      <c r="EC305" s="11">
        <v>6020.0909995452303</v>
      </c>
      <c r="ED305" s="11">
        <v>6207.0095294329822</v>
      </c>
      <c r="EE305" s="11">
        <v>6268.6393389472287</v>
      </c>
      <c r="EF305" s="11">
        <v>6478.5792596829533</v>
      </c>
      <c r="EG305" s="11">
        <v>6641.8090630503166</v>
      </c>
      <c r="EH305" s="11">
        <v>6783.6444952193469</v>
      </c>
      <c r="EI305" s="11">
        <v>6896.9965306641579</v>
      </c>
      <c r="EJ305" s="11">
        <v>6959.1088579445704</v>
      </c>
      <c r="EK305" s="11">
        <v>7002.153431776841</v>
      </c>
      <c r="EL305" s="11">
        <v>7073.1953672712252</v>
      </c>
      <c r="EM305" s="11">
        <v>7075.3262845401323</v>
      </c>
      <c r="EN305" s="11">
        <v>7151.6879619664223</v>
      </c>
      <c r="EO305" s="11">
        <v>7240.8180322916714</v>
      </c>
      <c r="EP305" s="11">
        <v>7286.4661372792516</v>
      </c>
      <c r="EQ305" s="11">
        <v>7427.4147993236202</v>
      </c>
      <c r="ER305" s="11">
        <v>7503.528752018271</v>
      </c>
      <c r="ES305" s="11">
        <v>7641.9445001082595</v>
      </c>
      <c r="ET305" s="11">
        <v>7706.9969287432486</v>
      </c>
      <c r="EU305" s="11">
        <v>7783.839371621817</v>
      </c>
      <c r="EV305" s="11">
        <v>7848.003579749442</v>
      </c>
      <c r="EW305" s="11">
        <v>7920.0502191520318</v>
      </c>
      <c r="EX305" s="11">
        <v>8170.1976758281144</v>
      </c>
      <c r="EY305" s="11">
        <v>8253.8507761105539</v>
      </c>
      <c r="EZ305" s="11">
        <v>8427.0913450311855</v>
      </c>
      <c r="FA305" s="11">
        <v>8594.2438038042274</v>
      </c>
      <c r="FB305" s="11">
        <v>8676.6840382255305</v>
      </c>
      <c r="FC305" s="11">
        <v>8717.7247633272764</v>
      </c>
      <c r="FD305" s="11">
        <v>8771.4739760100674</v>
      </c>
      <c r="FE305" s="11">
        <v>8893.6135699383703</v>
      </c>
      <c r="FF305" s="11">
        <v>9065.0338004001496</v>
      </c>
      <c r="FG305" s="11">
        <v>9089.4518895774327</v>
      </c>
      <c r="FH305" s="11">
        <v>9132.4613225008943</v>
      </c>
      <c r="FI305" s="11">
        <v>9213.2517811949929</v>
      </c>
      <c r="FJ305" s="11">
        <v>9258.5529202091093</v>
      </c>
      <c r="FK305" s="11">
        <v>9276.9443705762678</v>
      </c>
      <c r="FL305" s="11">
        <v>9293.0114538271737</v>
      </c>
      <c r="FM305" s="11">
        <v>9300.2906392708373</v>
      </c>
      <c r="FN305" s="11">
        <v>9335.0232682876049</v>
      </c>
      <c r="FO305" s="11">
        <v>9357.4087411423534</v>
      </c>
      <c r="FP305" s="11">
        <v>9382.7990856108881</v>
      </c>
      <c r="FQ305" s="11">
        <v>9409.1385400335821</v>
      </c>
      <c r="FR305" s="11">
        <v>9421.1906549559717</v>
      </c>
      <c r="FS305" s="11">
        <v>9466.7581936920196</v>
      </c>
      <c r="FT305" s="11">
        <v>9539.1484753576369</v>
      </c>
      <c r="FU305" s="11">
        <v>9641.6738222451222</v>
      </c>
      <c r="FV305" s="11">
        <v>9779.017950426427</v>
      </c>
      <c r="FW305" s="11">
        <v>9821.434220159681</v>
      </c>
      <c r="FX305" s="11">
        <v>9838.135513969115</v>
      </c>
      <c r="FY305" s="11">
        <v>9857.4286615768779</v>
      </c>
      <c r="FZ305" s="11">
        <v>9874.2452191986067</v>
      </c>
      <c r="GA305" s="11">
        <v>9901.4547819486997</v>
      </c>
      <c r="GB305" s="11">
        <v>9922.9819174009899</v>
      </c>
      <c r="GC305" s="11">
        <v>9954.0976258923893</v>
      </c>
      <c r="GD305" s="11">
        <v>9988.1420165077998</v>
      </c>
      <c r="GE305" s="11">
        <v>10012.938672110253</v>
      </c>
      <c r="GF305" s="11">
        <v>10033.595547162446</v>
      </c>
      <c r="GG305" s="11">
        <v>10046.287288510401</v>
      </c>
      <c r="GH305" s="11">
        <v>10058.930188944694</v>
      </c>
      <c r="GI305" s="11">
        <v>10061.685839773543</v>
      </c>
      <c r="GJ305" s="11">
        <v>10069.693000556052</v>
      </c>
      <c r="GK305" s="11">
        <v>10072.225767656042</v>
      </c>
      <c r="GL305" s="11">
        <v>10085.43100008395</v>
      </c>
      <c r="GM305" s="11">
        <v>10068.550239778924</v>
      </c>
      <c r="GN305" s="11">
        <v>10074.736454623482</v>
      </c>
      <c r="GO305" s="11">
        <v>10079.642576567499</v>
      </c>
      <c r="GP305" s="11">
        <v>10084.992936379438</v>
      </c>
      <c r="GQ305" s="11">
        <v>10135.150250812301</v>
      </c>
      <c r="GR305" s="11">
        <v>10245.248897921485</v>
      </c>
      <c r="GS305" s="11">
        <v>10388.066699844365</v>
      </c>
      <c r="GT305" s="11">
        <v>10449.516134437868</v>
      </c>
      <c r="GU305" s="11">
        <v>10467.896842447322</v>
      </c>
      <c r="GV305" s="11">
        <v>10492.830609653456</v>
      </c>
      <c r="GW305" s="11">
        <v>10519.601462543904</v>
      </c>
      <c r="GX305" s="11">
        <v>10547.440830723548</v>
      </c>
      <c r="GY305" s="11">
        <v>10567.944609991304</v>
      </c>
      <c r="GZ305" s="11">
        <v>10713.159231175461</v>
      </c>
      <c r="HA305" s="11">
        <v>10734.226971408629</v>
      </c>
      <c r="HB305" s="11">
        <v>10749.920198918937</v>
      </c>
      <c r="HC305" s="11">
        <v>10766.345728825368</v>
      </c>
      <c r="HD305" s="11">
        <v>10778.514271849044</v>
      </c>
      <c r="HE305" s="11">
        <v>10786.519833673112</v>
      </c>
      <c r="HF305" s="11">
        <v>10772.164055953479</v>
      </c>
      <c r="HG305" s="11">
        <v>10808.0281462408</v>
      </c>
      <c r="HH305" s="11">
        <v>10805.218393617286</v>
      </c>
      <c r="HI305" s="11">
        <v>10824.937222917126</v>
      </c>
      <c r="HJ305" s="11">
        <v>10829.478183856889</v>
      </c>
      <c r="HK305" s="11">
        <v>10815.249208961885</v>
      </c>
      <c r="HL305" s="11">
        <v>10801.9635334499</v>
      </c>
      <c r="HM305" s="11">
        <v>10748.055877674638</v>
      </c>
      <c r="HN305" s="11">
        <v>10675.226257243699</v>
      </c>
      <c r="HO305" s="11">
        <v>10616.797962526314</v>
      </c>
      <c r="HP305" s="11">
        <v>10624.131374686811</v>
      </c>
      <c r="HQ305" s="11">
        <v>10611.127200117844</v>
      </c>
      <c r="HR305" s="11">
        <v>10507.120910763781</v>
      </c>
      <c r="HS305" s="11">
        <v>10501.959530384433</v>
      </c>
      <c r="HT305" s="11">
        <v>10503.380998434217</v>
      </c>
      <c r="HU305" s="11">
        <v>10459.233620469293</v>
      </c>
      <c r="HV305" s="11">
        <v>10453.396412270602</v>
      </c>
      <c r="HW305" s="11">
        <v>10453.196700018136</v>
      </c>
      <c r="HX305" s="11">
        <v>10458.037755011774</v>
      </c>
      <c r="HY305" s="11">
        <v>10464.465320736488</v>
      </c>
      <c r="HZ305" s="11">
        <v>10463.582721919323</v>
      </c>
      <c r="IA305" s="11">
        <v>10555.599234303039</v>
      </c>
      <c r="IB305" s="11">
        <v>10665.179016159778</v>
      </c>
      <c r="IC305" s="11">
        <v>10699.461477296431</v>
      </c>
      <c r="ID305" s="11">
        <v>10734.401411436105</v>
      </c>
      <c r="IE305" s="11">
        <v>10764.842637469441</v>
      </c>
      <c r="IF305" s="11">
        <v>10788.809487309522</v>
      </c>
      <c r="IG305" s="11">
        <v>10893.508794984076</v>
      </c>
      <c r="IH305" s="11">
        <v>10919.815974389829</v>
      </c>
      <c r="II305" s="11">
        <v>10956.832605345633</v>
      </c>
      <c r="IJ305" s="11">
        <v>10989.666307677073</v>
      </c>
      <c r="IK305" s="11">
        <v>11038.487673130592</v>
      </c>
      <c r="IL305" s="11">
        <v>11075.926791218846</v>
      </c>
      <c r="IM305" s="11">
        <v>11116.926617451812</v>
      </c>
      <c r="IN305" s="11">
        <v>11177.721404388481</v>
      </c>
      <c r="IO305" s="11">
        <v>11312.276911003804</v>
      </c>
      <c r="IP305" s="11">
        <v>11343.632583027649</v>
      </c>
      <c r="IQ305" s="11">
        <v>11342.116648052108</v>
      </c>
      <c r="IR305" s="11">
        <v>11389.92538944361</v>
      </c>
      <c r="IS305" s="11">
        <v>11451.607982184751</v>
      </c>
      <c r="IT305" s="11">
        <v>11488.088840226816</v>
      </c>
      <c r="IU305" s="11">
        <v>11509.229065980831</v>
      </c>
      <c r="IV305" s="11">
        <v>11525.566108350193</v>
      </c>
      <c r="IW305" s="11">
        <v>11530.894620254085</v>
      </c>
      <c r="IX305" s="11">
        <v>11540.412080816301</v>
      </c>
      <c r="IY305" s="11">
        <v>11559.767237170692</v>
      </c>
      <c r="IZ305" s="11">
        <v>11598.021107070694</v>
      </c>
      <c r="JA305" s="11">
        <v>11644.276268095444</v>
      </c>
      <c r="JB305" s="11">
        <v>11732.382922355064</v>
      </c>
      <c r="JC305" s="11">
        <v>11840.096435748903</v>
      </c>
      <c r="JD305" s="11">
        <v>11921.442572214779</v>
      </c>
      <c r="JE305" s="11">
        <v>11941.96712556025</v>
      </c>
      <c r="JF305" s="11">
        <v>11957.586502006563</v>
      </c>
      <c r="JG305" s="11">
        <v>11960.440759779864</v>
      </c>
      <c r="JH305" s="11">
        <v>12043.869779985902</v>
      </c>
      <c r="JI305" s="11">
        <v>12090.828793968145</v>
      </c>
      <c r="JJ305" s="11">
        <v>12099.207356850964</v>
      </c>
      <c r="JK305" s="11">
        <v>12064.187835913004</v>
      </c>
      <c r="JL305" s="11">
        <v>12106.644589823976</v>
      </c>
      <c r="JM305" s="11">
        <v>12102.558724647608</v>
      </c>
      <c r="JN305" s="11">
        <v>12044.349310296213</v>
      </c>
      <c r="JO305" s="11">
        <v>12147.414606839688</v>
      </c>
      <c r="JP305" s="11">
        <v>12239.360545986052</v>
      </c>
      <c r="JQ305" s="11">
        <v>12252.546981648733</v>
      </c>
      <c r="JR305" s="11">
        <v>12299.233013174477</v>
      </c>
      <c r="JS305" s="11">
        <v>12339.324485688019</v>
      </c>
      <c r="JT305" s="11">
        <v>12471.100725768529</v>
      </c>
      <c r="JU305" s="11">
        <v>12532.427515146897</v>
      </c>
      <c r="JV305" s="11">
        <v>12507.673831402115</v>
      </c>
      <c r="JW305" s="11">
        <v>12457.455614308014</v>
      </c>
      <c r="JX305" s="11">
        <v>12464.355269788801</v>
      </c>
      <c r="JY305" s="11">
        <v>12461.100810222477</v>
      </c>
      <c r="JZ305" s="11">
        <v>12451.973772389019</v>
      </c>
      <c r="KA305" s="11">
        <v>12446.429094667041</v>
      </c>
      <c r="KB305" s="11">
        <v>12443.001658813047</v>
      </c>
      <c r="KC305" s="11">
        <v>12431.24054046872</v>
      </c>
      <c r="KD305" s="11">
        <v>12416.702930404357</v>
      </c>
      <c r="KE305" s="11">
        <v>12412.520930932924</v>
      </c>
      <c r="KF305" s="11">
        <v>12419.790417483538</v>
      </c>
      <c r="KG305" s="11">
        <v>12419.406267517794</v>
      </c>
      <c r="KH305" s="11">
        <v>12431.932074979568</v>
      </c>
      <c r="KI305" s="11">
        <v>12428.799040342261</v>
      </c>
      <c r="KJ305" s="11">
        <v>12446.273580137449</v>
      </c>
      <c r="KK305" s="11">
        <v>12447.956030445448</v>
      </c>
      <c r="KL305" s="23"/>
      <c r="KM305" s="11">
        <f>SMALL(Tabela2[[#This Row],[1]:[285]],1)</f>
        <v>0.83458663983971793</v>
      </c>
      <c r="KN305" s="11">
        <f>MATCH(Tabela2[[#This Row],[1° menor]],Tabela2[[#This Row],[1]:[285]],0)</f>
        <v>1</v>
      </c>
      <c r="KO30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305" s="11">
        <f>VLOOKUP(Tabela2[[#This Row],[Shape]],shape!A:D,4,0)+VLOOKUP(Tabela2[[#This Row],[Shape]]+1,shape!A:E,5,0)*Tabela2[[#This Row],[% avanc]]</f>
        <v>3.8776556234191881</v>
      </c>
      <c r="KQ305" s="15">
        <f>Tabela2[[#This Row],[8686,881807]]/Tabela2[[#Headers],[8686,881807]]</f>
        <v>4.4638061269517033E-4</v>
      </c>
      <c r="KR305" s="11">
        <f>Tabela2[[#This Row],[8686,881807]]-KP304</f>
        <v>0</v>
      </c>
      <c r="KS305" s="11">
        <f>(Tabela2[[#This Row],[hora bus]]-H304)*86400</f>
        <v>30.00000009778887</v>
      </c>
      <c r="KT305" s="11">
        <f>Tabela2[[#This Row],[desloc]]/Tabela2[[#This Row],[seconds]]</f>
        <v>0</v>
      </c>
      <c r="KU305" s="11">
        <f>Tabela2[[#This Row],[spd m/s]]*3.6</f>
        <v>0</v>
      </c>
      <c r="KV305" s="23"/>
      <c r="KW305" s="22">
        <f t="shared" si="72"/>
        <v>0</v>
      </c>
      <c r="KX305" s="23">
        <f t="shared" si="73"/>
        <v>0.5</v>
      </c>
      <c r="KY305" s="23">
        <f t="shared" si="74"/>
        <v>1</v>
      </c>
      <c r="KZ305" s="23">
        <f t="shared" si="75"/>
        <v>2</v>
      </c>
      <c r="LA305" s="23">
        <f t="shared" si="76"/>
        <v>0</v>
      </c>
      <c r="LB305" s="23">
        <f t="shared" si="77"/>
        <v>1</v>
      </c>
      <c r="LC305" s="23">
        <f t="shared" si="78"/>
        <v>2</v>
      </c>
      <c r="LD305" s="23">
        <f t="shared" si="79"/>
        <v>0</v>
      </c>
      <c r="LE305" s="23">
        <f t="shared" si="80"/>
        <v>3.8776556234191881</v>
      </c>
      <c r="LF305" s="22">
        <f t="shared" si="89"/>
        <v>0</v>
      </c>
      <c r="LG305" s="23">
        <f t="shared" si="81"/>
        <v>0.5</v>
      </c>
      <c r="LH305" s="23">
        <f t="shared" si="82"/>
        <v>0.5</v>
      </c>
      <c r="LI305" s="23">
        <f t="shared" si="83"/>
        <v>8544.8116110658502</v>
      </c>
      <c r="LJ305" s="23">
        <f t="shared" si="84"/>
        <v>3.8776556234191881</v>
      </c>
      <c r="LK305" s="23">
        <f t="shared" si="85"/>
        <v>0.5</v>
      </c>
      <c r="LL305" s="23">
        <f t="shared" si="86"/>
        <v>0</v>
      </c>
      <c r="LM305" s="23">
        <f t="shared" si="87"/>
        <v>1</v>
      </c>
      <c r="LN305" s="23">
        <f t="shared" si="88"/>
        <v>1</v>
      </c>
    </row>
    <row r="306" spans="1:326" x14ac:dyDescent="0.25">
      <c r="A306" s="22">
        <v>235</v>
      </c>
      <c r="B306" s="22">
        <v>2</v>
      </c>
      <c r="C306" s="23" t="s">
        <v>1543</v>
      </c>
      <c r="D306" s="22">
        <v>332</v>
      </c>
      <c r="E306" s="24">
        <v>0.95763888888888893</v>
      </c>
      <c r="F306" s="23" t="s">
        <v>812</v>
      </c>
      <c r="G306" s="23" t="b">
        <v>1</v>
      </c>
      <c r="H306" s="25">
        <v>43538.957673611112</v>
      </c>
      <c r="I306" s="26" t="s">
        <v>681</v>
      </c>
      <c r="J306" s="23" t="s">
        <v>682</v>
      </c>
      <c r="K306" s="11">
        <f>IF(AND(Tabela2[[#This Row],[hora bus]]=H305,Tabela2[[#This Row],[lat bus]]=I305,Tabela2[[#This Row],[lon bus]]=J305),1,0)</f>
        <v>0</v>
      </c>
      <c r="L306" s="23"/>
      <c r="M306" s="11">
        <v>435</v>
      </c>
      <c r="N306" s="11">
        <v>0.83458663983971793</v>
      </c>
      <c r="O306" s="11">
        <v>1.3984196839489078</v>
      </c>
      <c r="P306" s="11">
        <v>9.4267941257220311</v>
      </c>
      <c r="Q306" s="11">
        <v>19.688773108132185</v>
      </c>
      <c r="R306" s="11">
        <v>75.195397337780264</v>
      </c>
      <c r="S306" s="11">
        <v>159.30451526494889</v>
      </c>
      <c r="T306" s="11">
        <v>180.18195583801287</v>
      </c>
      <c r="U306" s="11">
        <v>199.79338924508923</v>
      </c>
      <c r="V306" s="11">
        <v>211.09716553928146</v>
      </c>
      <c r="W306" s="11">
        <v>227.14293750271159</v>
      </c>
      <c r="X306" s="11">
        <v>239.59169647723874</v>
      </c>
      <c r="Y306" s="11">
        <v>250.11206903549589</v>
      </c>
      <c r="Z306" s="11">
        <v>275.30364977201225</v>
      </c>
      <c r="AA306" s="11">
        <v>294.46895517304961</v>
      </c>
      <c r="AB306" s="11">
        <v>320.19106785367666</v>
      </c>
      <c r="AC306" s="11">
        <v>332.17949791971603</v>
      </c>
      <c r="AD306" s="11">
        <v>348.04076670293443</v>
      </c>
      <c r="AE306" s="11">
        <v>372.23091522388552</v>
      </c>
      <c r="AF306" s="11">
        <v>373.05585750378327</v>
      </c>
      <c r="AG306" s="11">
        <v>433.84569918205443</v>
      </c>
      <c r="AH306" s="11">
        <v>469.02374511556127</v>
      </c>
      <c r="AI306" s="11">
        <v>499.67607388344703</v>
      </c>
      <c r="AJ306" s="11">
        <v>523.47830821792434</v>
      </c>
      <c r="AK306" s="11">
        <v>544.81141607945688</v>
      </c>
      <c r="AL306" s="11">
        <v>559.9004097040812</v>
      </c>
      <c r="AM306" s="11">
        <v>585.98771261657532</v>
      </c>
      <c r="AN306" s="11">
        <v>594.50788944836063</v>
      </c>
      <c r="AO306" s="11">
        <v>599.8950753359245</v>
      </c>
      <c r="AP306" s="11">
        <v>602.43355425919754</v>
      </c>
      <c r="AQ306" s="11">
        <v>609.53499398530153</v>
      </c>
      <c r="AR306" s="11">
        <v>609.5933977620092</v>
      </c>
      <c r="AS306" s="11">
        <v>603.71880286526709</v>
      </c>
      <c r="AT306" s="11">
        <v>609.45835281434404</v>
      </c>
      <c r="AU306" s="11">
        <v>613.60649452394352</v>
      </c>
      <c r="AV306" s="11">
        <v>605.61020293550882</v>
      </c>
      <c r="AW306" s="11">
        <v>608.32810058706082</v>
      </c>
      <c r="AX306" s="11">
        <v>622.97194103037293</v>
      </c>
      <c r="AY306" s="11">
        <v>642.28327131710535</v>
      </c>
      <c r="AZ306" s="11">
        <v>665.20596166221469</v>
      </c>
      <c r="BA306" s="11">
        <v>691.17393543887101</v>
      </c>
      <c r="BB306" s="11">
        <v>724.84333895562133</v>
      </c>
      <c r="BC306" s="11">
        <v>773.63812755161598</v>
      </c>
      <c r="BD306" s="11">
        <v>844.46226035941891</v>
      </c>
      <c r="BE306" s="11">
        <v>911.23618194706376</v>
      </c>
      <c r="BF306" s="11">
        <v>932.86527223275039</v>
      </c>
      <c r="BG306" s="11">
        <v>958.04135839229252</v>
      </c>
      <c r="BH306" s="11">
        <v>1001.7149381650798</v>
      </c>
      <c r="BI306" s="11">
        <v>1024.9959211584271</v>
      </c>
      <c r="BJ306" s="11">
        <v>1048.1727764714142</v>
      </c>
      <c r="BK306" s="11">
        <v>1080.0184074949607</v>
      </c>
      <c r="BL306" s="11">
        <v>1163.4808684345098</v>
      </c>
      <c r="BM306" s="11">
        <v>1429.3703496024175</v>
      </c>
      <c r="BN306" s="11">
        <v>1610.1385446972781</v>
      </c>
      <c r="BO306" s="11">
        <v>1664.0038873728233</v>
      </c>
      <c r="BP306" s="11">
        <v>1794.1242484398404</v>
      </c>
      <c r="BQ306" s="11">
        <v>1818.9378647754288</v>
      </c>
      <c r="BR306" s="11">
        <v>1920.5792764721948</v>
      </c>
      <c r="BS306" s="11">
        <v>2023.456323096907</v>
      </c>
      <c r="BT306" s="11">
        <v>2062.7199622631242</v>
      </c>
      <c r="BU306" s="11">
        <v>2093.7864244056359</v>
      </c>
      <c r="BV306" s="11">
        <v>2172.8574253488505</v>
      </c>
      <c r="BW306" s="11">
        <v>2191.8290547309048</v>
      </c>
      <c r="BX306" s="11">
        <v>2295.4935471481876</v>
      </c>
      <c r="BY306" s="11">
        <v>2324.6369620900828</v>
      </c>
      <c r="BZ306" s="11">
        <v>2412.5365562142952</v>
      </c>
      <c r="CA306" s="11">
        <v>2432.6327643351483</v>
      </c>
      <c r="CB306" s="11">
        <v>2466.8518007263533</v>
      </c>
      <c r="CC306" s="11">
        <v>2515.2508761381587</v>
      </c>
      <c r="CD306" s="11">
        <v>2622.1218445308405</v>
      </c>
      <c r="CE306" s="11">
        <v>2708.3090496803202</v>
      </c>
      <c r="CF306" s="11">
        <v>2796.8178431894862</v>
      </c>
      <c r="CG306" s="11">
        <v>2873.8082765070517</v>
      </c>
      <c r="CH306" s="11">
        <v>3061.6775590172806</v>
      </c>
      <c r="CI306" s="11">
        <v>3133.3825096557152</v>
      </c>
      <c r="CJ306" s="11">
        <v>3320.0285201183906</v>
      </c>
      <c r="CK306" s="11">
        <v>3391.2986814978881</v>
      </c>
      <c r="CL306" s="11">
        <v>3478.6413522149041</v>
      </c>
      <c r="CM306" s="11">
        <v>3505.4667594392477</v>
      </c>
      <c r="CN306" s="11">
        <v>3552.1278475871927</v>
      </c>
      <c r="CO306" s="11">
        <v>3608.1458168222821</v>
      </c>
      <c r="CP306" s="11">
        <v>3687.4332746012733</v>
      </c>
      <c r="CQ306" s="11">
        <v>3737.1928476528274</v>
      </c>
      <c r="CR306" s="11">
        <v>3929.1744458657076</v>
      </c>
      <c r="CS306" s="11">
        <v>4104.0052570842136</v>
      </c>
      <c r="CT306" s="11">
        <v>4176.4577406368426</v>
      </c>
      <c r="CU306" s="11">
        <v>4203.4628929622522</v>
      </c>
      <c r="CV306" s="11">
        <v>4243.0993420587138</v>
      </c>
      <c r="CW306" s="11">
        <v>4338.9296512059445</v>
      </c>
      <c r="CX306" s="11">
        <v>4464.5231926731885</v>
      </c>
      <c r="CY306" s="11">
        <v>4524.2760657256158</v>
      </c>
      <c r="CZ306" s="11">
        <v>4578.6984197787751</v>
      </c>
      <c r="DA306" s="11">
        <v>4625.9862234456259</v>
      </c>
      <c r="DB306" s="11">
        <v>4670.5685961378485</v>
      </c>
      <c r="DC306" s="11">
        <v>4713.1890396674316</v>
      </c>
      <c r="DD306" s="11">
        <v>4798.4137717572912</v>
      </c>
      <c r="DE306" s="11">
        <v>4807.037159512015</v>
      </c>
      <c r="DF306" s="11">
        <v>4833.3595568537676</v>
      </c>
      <c r="DG306" s="11">
        <v>4837.4660928582471</v>
      </c>
      <c r="DH306" s="11">
        <v>4868.9105840188495</v>
      </c>
      <c r="DI306" s="11">
        <v>4890.8441073800923</v>
      </c>
      <c r="DJ306" s="11">
        <v>4933.7892254471935</v>
      </c>
      <c r="DK306" s="11">
        <v>5000.7579650678817</v>
      </c>
      <c r="DL306" s="11">
        <v>5355.0982520495172</v>
      </c>
      <c r="DM306" s="11">
        <v>5481.4636259201425</v>
      </c>
      <c r="DN306" s="11">
        <v>5566.547527242612</v>
      </c>
      <c r="DO306" s="11">
        <v>5659.2630610073802</v>
      </c>
      <c r="DP306" s="11">
        <v>5693.1558385127737</v>
      </c>
      <c r="DQ306" s="11">
        <v>5776.9445825899438</v>
      </c>
      <c r="DR306" s="11">
        <v>5792.6247187292447</v>
      </c>
      <c r="DS306" s="11">
        <v>5803.4741841190025</v>
      </c>
      <c r="DT306" s="11">
        <v>5813.7715248560444</v>
      </c>
      <c r="DU306" s="11">
        <v>5824.9346720622971</v>
      </c>
      <c r="DV306" s="11">
        <v>5825.1745121438535</v>
      </c>
      <c r="DW306" s="11">
        <v>5821.2504329611656</v>
      </c>
      <c r="DX306" s="11">
        <v>5744.9467721272558</v>
      </c>
      <c r="DY306" s="11">
        <v>5825.3656271915142</v>
      </c>
      <c r="DZ306" s="11">
        <v>5822.8710960649087</v>
      </c>
      <c r="EA306" s="11">
        <v>5848.1092840949059</v>
      </c>
      <c r="EB306" s="11">
        <v>5986.6876289379934</v>
      </c>
      <c r="EC306" s="11">
        <v>6020.0909995452303</v>
      </c>
      <c r="ED306" s="11">
        <v>6207.0095294329822</v>
      </c>
      <c r="EE306" s="11">
        <v>6268.6393389472287</v>
      </c>
      <c r="EF306" s="11">
        <v>6478.5792596829533</v>
      </c>
      <c r="EG306" s="11">
        <v>6641.8090630503166</v>
      </c>
      <c r="EH306" s="11">
        <v>6783.6444952193469</v>
      </c>
      <c r="EI306" s="11">
        <v>6896.9965306641579</v>
      </c>
      <c r="EJ306" s="11">
        <v>6959.1088579445704</v>
      </c>
      <c r="EK306" s="11">
        <v>7002.153431776841</v>
      </c>
      <c r="EL306" s="11">
        <v>7073.1953672712252</v>
      </c>
      <c r="EM306" s="11">
        <v>7075.3262845401323</v>
      </c>
      <c r="EN306" s="11">
        <v>7151.6879619664223</v>
      </c>
      <c r="EO306" s="11">
        <v>7240.8180322916714</v>
      </c>
      <c r="EP306" s="11">
        <v>7286.4661372792516</v>
      </c>
      <c r="EQ306" s="11">
        <v>7427.4147993236202</v>
      </c>
      <c r="ER306" s="11">
        <v>7503.528752018271</v>
      </c>
      <c r="ES306" s="11">
        <v>7641.9445001082595</v>
      </c>
      <c r="ET306" s="11">
        <v>7706.9969287432486</v>
      </c>
      <c r="EU306" s="11">
        <v>7783.839371621817</v>
      </c>
      <c r="EV306" s="11">
        <v>7848.003579749442</v>
      </c>
      <c r="EW306" s="11">
        <v>7920.0502191520318</v>
      </c>
      <c r="EX306" s="11">
        <v>8170.1976758281144</v>
      </c>
      <c r="EY306" s="11">
        <v>8253.8507761105539</v>
      </c>
      <c r="EZ306" s="11">
        <v>8427.0913450311855</v>
      </c>
      <c r="FA306" s="11">
        <v>8594.2438038042274</v>
      </c>
      <c r="FB306" s="11">
        <v>8676.6840382255305</v>
      </c>
      <c r="FC306" s="11">
        <v>8717.7247633272764</v>
      </c>
      <c r="FD306" s="11">
        <v>8771.4739760100674</v>
      </c>
      <c r="FE306" s="11">
        <v>8893.6135699383703</v>
      </c>
      <c r="FF306" s="11">
        <v>9065.0338004001496</v>
      </c>
      <c r="FG306" s="11">
        <v>9089.4518895774327</v>
      </c>
      <c r="FH306" s="11">
        <v>9132.4613225008943</v>
      </c>
      <c r="FI306" s="11">
        <v>9213.2517811949929</v>
      </c>
      <c r="FJ306" s="11">
        <v>9258.5529202091093</v>
      </c>
      <c r="FK306" s="11">
        <v>9276.9443705762678</v>
      </c>
      <c r="FL306" s="11">
        <v>9293.0114538271737</v>
      </c>
      <c r="FM306" s="11">
        <v>9300.2906392708373</v>
      </c>
      <c r="FN306" s="11">
        <v>9335.0232682876049</v>
      </c>
      <c r="FO306" s="11">
        <v>9357.4087411423534</v>
      </c>
      <c r="FP306" s="11">
        <v>9382.7990856108881</v>
      </c>
      <c r="FQ306" s="11">
        <v>9409.1385400335821</v>
      </c>
      <c r="FR306" s="11">
        <v>9421.1906549559717</v>
      </c>
      <c r="FS306" s="11">
        <v>9466.7581936920196</v>
      </c>
      <c r="FT306" s="11">
        <v>9539.1484753576369</v>
      </c>
      <c r="FU306" s="11">
        <v>9641.6738222451222</v>
      </c>
      <c r="FV306" s="11">
        <v>9779.017950426427</v>
      </c>
      <c r="FW306" s="11">
        <v>9821.434220159681</v>
      </c>
      <c r="FX306" s="11">
        <v>9838.135513969115</v>
      </c>
      <c r="FY306" s="11">
        <v>9857.4286615768779</v>
      </c>
      <c r="FZ306" s="11">
        <v>9874.2452191986067</v>
      </c>
      <c r="GA306" s="11">
        <v>9901.4547819486997</v>
      </c>
      <c r="GB306" s="11">
        <v>9922.9819174009899</v>
      </c>
      <c r="GC306" s="11">
        <v>9954.0976258923893</v>
      </c>
      <c r="GD306" s="11">
        <v>9988.1420165077998</v>
      </c>
      <c r="GE306" s="11">
        <v>10012.938672110253</v>
      </c>
      <c r="GF306" s="11">
        <v>10033.595547162446</v>
      </c>
      <c r="GG306" s="11">
        <v>10046.287288510401</v>
      </c>
      <c r="GH306" s="11">
        <v>10058.930188944694</v>
      </c>
      <c r="GI306" s="11">
        <v>10061.685839773543</v>
      </c>
      <c r="GJ306" s="11">
        <v>10069.693000556052</v>
      </c>
      <c r="GK306" s="11">
        <v>10072.225767656042</v>
      </c>
      <c r="GL306" s="11">
        <v>10085.43100008395</v>
      </c>
      <c r="GM306" s="11">
        <v>10068.550239778924</v>
      </c>
      <c r="GN306" s="11">
        <v>10074.736454623482</v>
      </c>
      <c r="GO306" s="11">
        <v>10079.642576567499</v>
      </c>
      <c r="GP306" s="11">
        <v>10084.992936379438</v>
      </c>
      <c r="GQ306" s="11">
        <v>10135.150250812301</v>
      </c>
      <c r="GR306" s="11">
        <v>10245.248897921485</v>
      </c>
      <c r="GS306" s="11">
        <v>10388.066699844365</v>
      </c>
      <c r="GT306" s="11">
        <v>10449.516134437868</v>
      </c>
      <c r="GU306" s="11">
        <v>10467.896842447322</v>
      </c>
      <c r="GV306" s="11">
        <v>10492.830609653456</v>
      </c>
      <c r="GW306" s="11">
        <v>10519.601462543904</v>
      </c>
      <c r="GX306" s="11">
        <v>10547.440830723548</v>
      </c>
      <c r="GY306" s="11">
        <v>10567.944609991304</v>
      </c>
      <c r="GZ306" s="11">
        <v>10713.159231175461</v>
      </c>
      <c r="HA306" s="11">
        <v>10734.226971408629</v>
      </c>
      <c r="HB306" s="11">
        <v>10749.920198918937</v>
      </c>
      <c r="HC306" s="11">
        <v>10766.345728825368</v>
      </c>
      <c r="HD306" s="11">
        <v>10778.514271849044</v>
      </c>
      <c r="HE306" s="11">
        <v>10786.519833673112</v>
      </c>
      <c r="HF306" s="11">
        <v>10772.164055953479</v>
      </c>
      <c r="HG306" s="11">
        <v>10808.0281462408</v>
      </c>
      <c r="HH306" s="11">
        <v>10805.218393617286</v>
      </c>
      <c r="HI306" s="11">
        <v>10824.937222917126</v>
      </c>
      <c r="HJ306" s="11">
        <v>10829.478183856889</v>
      </c>
      <c r="HK306" s="11">
        <v>10815.249208961885</v>
      </c>
      <c r="HL306" s="11">
        <v>10801.9635334499</v>
      </c>
      <c r="HM306" s="11">
        <v>10748.055877674638</v>
      </c>
      <c r="HN306" s="11">
        <v>10675.226257243699</v>
      </c>
      <c r="HO306" s="11">
        <v>10616.797962526314</v>
      </c>
      <c r="HP306" s="11">
        <v>10624.131374686811</v>
      </c>
      <c r="HQ306" s="11">
        <v>10611.127200117844</v>
      </c>
      <c r="HR306" s="11">
        <v>10507.120910763781</v>
      </c>
      <c r="HS306" s="11">
        <v>10501.959530384433</v>
      </c>
      <c r="HT306" s="11">
        <v>10503.380998434217</v>
      </c>
      <c r="HU306" s="11">
        <v>10459.233620469293</v>
      </c>
      <c r="HV306" s="11">
        <v>10453.396412270602</v>
      </c>
      <c r="HW306" s="11">
        <v>10453.196700018136</v>
      </c>
      <c r="HX306" s="11">
        <v>10458.037755011774</v>
      </c>
      <c r="HY306" s="11">
        <v>10464.465320736488</v>
      </c>
      <c r="HZ306" s="11">
        <v>10463.582721919323</v>
      </c>
      <c r="IA306" s="11">
        <v>10555.599234303039</v>
      </c>
      <c r="IB306" s="11">
        <v>10665.179016159778</v>
      </c>
      <c r="IC306" s="11">
        <v>10699.461477296431</v>
      </c>
      <c r="ID306" s="11">
        <v>10734.401411436105</v>
      </c>
      <c r="IE306" s="11">
        <v>10764.842637469441</v>
      </c>
      <c r="IF306" s="11">
        <v>10788.809487309522</v>
      </c>
      <c r="IG306" s="11">
        <v>10893.508794984076</v>
      </c>
      <c r="IH306" s="11">
        <v>10919.815974389829</v>
      </c>
      <c r="II306" s="11">
        <v>10956.832605345633</v>
      </c>
      <c r="IJ306" s="11">
        <v>10989.666307677073</v>
      </c>
      <c r="IK306" s="11">
        <v>11038.487673130592</v>
      </c>
      <c r="IL306" s="11">
        <v>11075.926791218846</v>
      </c>
      <c r="IM306" s="11">
        <v>11116.926617451812</v>
      </c>
      <c r="IN306" s="11">
        <v>11177.721404388481</v>
      </c>
      <c r="IO306" s="11">
        <v>11312.276911003804</v>
      </c>
      <c r="IP306" s="11">
        <v>11343.632583027649</v>
      </c>
      <c r="IQ306" s="11">
        <v>11342.116648052108</v>
      </c>
      <c r="IR306" s="11">
        <v>11389.92538944361</v>
      </c>
      <c r="IS306" s="11">
        <v>11451.607982184751</v>
      </c>
      <c r="IT306" s="11">
        <v>11488.088840226816</v>
      </c>
      <c r="IU306" s="11">
        <v>11509.229065980831</v>
      </c>
      <c r="IV306" s="11">
        <v>11525.566108350193</v>
      </c>
      <c r="IW306" s="11">
        <v>11530.894620254085</v>
      </c>
      <c r="IX306" s="11">
        <v>11540.412080816301</v>
      </c>
      <c r="IY306" s="11">
        <v>11559.767237170692</v>
      </c>
      <c r="IZ306" s="11">
        <v>11598.021107070694</v>
      </c>
      <c r="JA306" s="11">
        <v>11644.276268095444</v>
      </c>
      <c r="JB306" s="11">
        <v>11732.382922355064</v>
      </c>
      <c r="JC306" s="11">
        <v>11840.096435748903</v>
      </c>
      <c r="JD306" s="11">
        <v>11921.442572214779</v>
      </c>
      <c r="JE306" s="11">
        <v>11941.96712556025</v>
      </c>
      <c r="JF306" s="11">
        <v>11957.586502006563</v>
      </c>
      <c r="JG306" s="11">
        <v>11960.440759779864</v>
      </c>
      <c r="JH306" s="11">
        <v>12043.869779985902</v>
      </c>
      <c r="JI306" s="11">
        <v>12090.828793968145</v>
      </c>
      <c r="JJ306" s="11">
        <v>12099.207356850964</v>
      </c>
      <c r="JK306" s="11">
        <v>12064.187835913004</v>
      </c>
      <c r="JL306" s="11">
        <v>12106.644589823976</v>
      </c>
      <c r="JM306" s="11">
        <v>12102.558724647608</v>
      </c>
      <c r="JN306" s="11">
        <v>12044.349310296213</v>
      </c>
      <c r="JO306" s="11">
        <v>12147.414606839688</v>
      </c>
      <c r="JP306" s="11">
        <v>12239.360545986052</v>
      </c>
      <c r="JQ306" s="11">
        <v>12252.546981648733</v>
      </c>
      <c r="JR306" s="11">
        <v>12299.233013174477</v>
      </c>
      <c r="JS306" s="11">
        <v>12339.324485688019</v>
      </c>
      <c r="JT306" s="11">
        <v>12471.100725768529</v>
      </c>
      <c r="JU306" s="11">
        <v>12532.427515146897</v>
      </c>
      <c r="JV306" s="11">
        <v>12507.673831402115</v>
      </c>
      <c r="JW306" s="11">
        <v>12457.455614308014</v>
      </c>
      <c r="JX306" s="11">
        <v>12464.355269788801</v>
      </c>
      <c r="JY306" s="11">
        <v>12461.100810222477</v>
      </c>
      <c r="JZ306" s="11">
        <v>12451.973772389019</v>
      </c>
      <c r="KA306" s="11">
        <v>12446.429094667041</v>
      </c>
      <c r="KB306" s="11">
        <v>12443.001658813047</v>
      </c>
      <c r="KC306" s="11">
        <v>12431.24054046872</v>
      </c>
      <c r="KD306" s="11">
        <v>12416.702930404357</v>
      </c>
      <c r="KE306" s="11">
        <v>12412.520930932924</v>
      </c>
      <c r="KF306" s="11">
        <v>12419.790417483538</v>
      </c>
      <c r="KG306" s="11">
        <v>12419.406267517794</v>
      </c>
      <c r="KH306" s="11">
        <v>12431.932074979568</v>
      </c>
      <c r="KI306" s="11">
        <v>12428.799040342261</v>
      </c>
      <c r="KJ306" s="11">
        <v>12446.273580137449</v>
      </c>
      <c r="KK306" s="11">
        <v>12447.956030445448</v>
      </c>
      <c r="KL306" s="23"/>
      <c r="KM306" s="11">
        <f>SMALL(Tabela2[[#This Row],[1]:[285]],1)</f>
        <v>0.83458663983971793</v>
      </c>
      <c r="KN306" s="11">
        <f>MATCH(Tabela2[[#This Row],[1° menor]],Tabela2[[#This Row],[1]:[285]],0)</f>
        <v>1</v>
      </c>
      <c r="KO30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306" s="11">
        <f>VLOOKUP(Tabela2[[#This Row],[Shape]],shape!A:D,4,0)+VLOOKUP(Tabela2[[#This Row],[Shape]]+1,shape!A:E,5,0)*Tabela2[[#This Row],[% avanc]]</f>
        <v>3.8776556234191881</v>
      </c>
      <c r="KQ306" s="15">
        <f>Tabela2[[#This Row],[8686,881807]]/Tabela2[[#Headers],[8686,881807]]</f>
        <v>4.4638061269517033E-4</v>
      </c>
      <c r="KR306" s="11">
        <f>Tabela2[[#This Row],[8686,881807]]-KP305</f>
        <v>0</v>
      </c>
      <c r="KS306" s="11">
        <f>(Tabela2[[#This Row],[hora bus]]-H305)*86400</f>
        <v>44.000000227242708</v>
      </c>
      <c r="KT306" s="11">
        <f>Tabela2[[#This Row],[desloc]]/Tabela2[[#This Row],[seconds]]</f>
        <v>0</v>
      </c>
      <c r="KU306" s="11">
        <f>Tabela2[[#This Row],[spd m/s]]*3.6</f>
        <v>0</v>
      </c>
      <c r="KV306" s="23"/>
      <c r="KW306" s="22">
        <f t="shared" si="72"/>
        <v>0</v>
      </c>
      <c r="KX306" s="23">
        <f t="shared" si="73"/>
        <v>0.5</v>
      </c>
      <c r="KY306" s="23">
        <f t="shared" si="74"/>
        <v>1</v>
      </c>
      <c r="KZ306" s="23">
        <f t="shared" si="75"/>
        <v>1</v>
      </c>
      <c r="LA306" s="23">
        <f t="shared" si="76"/>
        <v>0</v>
      </c>
      <c r="LB306" s="23">
        <f t="shared" si="77"/>
        <v>1</v>
      </c>
      <c r="LC306" s="23">
        <f t="shared" si="78"/>
        <v>1</v>
      </c>
      <c r="LD306" s="23">
        <f t="shared" si="79"/>
        <v>0</v>
      </c>
      <c r="LE306" s="23">
        <f t="shared" si="80"/>
        <v>3.8776556234191881</v>
      </c>
      <c r="LF306" s="22">
        <f t="shared" si="89"/>
        <v>1</v>
      </c>
      <c r="LG306" s="23">
        <f t="shared" si="81"/>
        <v>1</v>
      </c>
      <c r="LH306" s="23">
        <f t="shared" si="82"/>
        <v>1</v>
      </c>
      <c r="LI306" s="23">
        <f t="shared" si="83"/>
        <v>3.8776556234191881</v>
      </c>
      <c r="LJ306" s="23">
        <f t="shared" si="84"/>
        <v>0</v>
      </c>
      <c r="LK306" s="23">
        <f t="shared" si="85"/>
        <v>0</v>
      </c>
      <c r="LL306" s="23">
        <f t="shared" si="86"/>
        <v>40</v>
      </c>
      <c r="LM306" s="23">
        <f t="shared" si="87"/>
        <v>0</v>
      </c>
      <c r="LN306" s="23">
        <f t="shared" si="88"/>
        <v>0</v>
      </c>
    </row>
    <row r="307" spans="1:326" x14ac:dyDescent="0.25">
      <c r="A307" s="22">
        <v>236</v>
      </c>
      <c r="B307" s="22">
        <v>1</v>
      </c>
      <c r="C307" s="23" t="s">
        <v>1544</v>
      </c>
      <c r="D307" s="22">
        <v>332</v>
      </c>
      <c r="E307" s="24">
        <v>0.95763888888888893</v>
      </c>
      <c r="F307" s="23" t="s">
        <v>812</v>
      </c>
      <c r="G307" s="23" t="b">
        <v>1</v>
      </c>
      <c r="H307" s="25">
        <v>43538.958020833335</v>
      </c>
      <c r="I307" s="26" t="s">
        <v>688</v>
      </c>
      <c r="J307" s="23" t="s">
        <v>689</v>
      </c>
      <c r="K307" s="11">
        <f>IF(AND(Tabela2[[#This Row],[hora bus]]=H306,Tabela2[[#This Row],[lat bus]]=I306,Tabela2[[#This Row],[lon bus]]=J306),1,0)</f>
        <v>0</v>
      </c>
      <c r="L307" s="23"/>
      <c r="M307" s="11">
        <v>437</v>
      </c>
      <c r="N307" s="11">
        <v>116.34902340656666</v>
      </c>
      <c r="O307" s="11">
        <v>109.06467582992146</v>
      </c>
      <c r="P307" s="11">
        <v>99.329920121370563</v>
      </c>
      <c r="Q307" s="11">
        <v>41.752952057607246</v>
      </c>
      <c r="R307" s="11">
        <v>3.5959144854537328E-2</v>
      </c>
      <c r="S307" s="11">
        <v>44.384139241759385</v>
      </c>
      <c r="T307" s="11">
        <v>65.027613269563943</v>
      </c>
      <c r="U307" s="11">
        <v>84.171777405695366</v>
      </c>
      <c r="V307" s="11">
        <v>95.030226202846947</v>
      </c>
      <c r="W307" s="11">
        <v>110.74436889208474</v>
      </c>
      <c r="X307" s="11">
        <v>123.12896374952896</v>
      </c>
      <c r="Y307" s="11">
        <v>133.94148373360659</v>
      </c>
      <c r="Z307" s="11">
        <v>159.70317843014379</v>
      </c>
      <c r="AA307" s="11">
        <v>179.35939458000718</v>
      </c>
      <c r="AB307" s="11">
        <v>205.29452839485322</v>
      </c>
      <c r="AC307" s="11">
        <v>217.31198077226102</v>
      </c>
      <c r="AD307" s="11">
        <v>232.87963710123535</v>
      </c>
      <c r="AE307" s="11">
        <v>256.68670673138928</v>
      </c>
      <c r="AF307" s="11">
        <v>257.00985843537268</v>
      </c>
      <c r="AG307" s="11">
        <v>317.56077180260718</v>
      </c>
      <c r="AH307" s="11">
        <v>353.06215417518405</v>
      </c>
      <c r="AI307" s="11">
        <v>383.97699033298414</v>
      </c>
      <c r="AJ307" s="11">
        <v>407.99603500045794</v>
      </c>
      <c r="AK307" s="11">
        <v>429.5035973875365</v>
      </c>
      <c r="AL307" s="11">
        <v>444.78889489434766</v>
      </c>
      <c r="AM307" s="11">
        <v>471.08007157953546</v>
      </c>
      <c r="AN307" s="11">
        <v>479.92773208671724</v>
      </c>
      <c r="AO307" s="11">
        <v>486.00594818246242</v>
      </c>
      <c r="AP307" s="11">
        <v>489.55074793612067</v>
      </c>
      <c r="AQ307" s="11">
        <v>497.49713105465162</v>
      </c>
      <c r="AR307" s="11">
        <v>498.19830613340213</v>
      </c>
      <c r="AS307" s="11">
        <v>493.51706017817975</v>
      </c>
      <c r="AT307" s="11">
        <v>500.64970414409191</v>
      </c>
      <c r="AU307" s="11">
        <v>505.65747617551574</v>
      </c>
      <c r="AV307" s="11">
        <v>499.07975548040167</v>
      </c>
      <c r="AW307" s="11">
        <v>504.39723081808961</v>
      </c>
      <c r="AX307" s="11">
        <v>521.75949439488807</v>
      </c>
      <c r="AY307" s="11">
        <v>542.98682643271604</v>
      </c>
      <c r="AZ307" s="11">
        <v>567.19708193215979</v>
      </c>
      <c r="BA307" s="11">
        <v>594.089266850689</v>
      </c>
      <c r="BB307" s="11">
        <v>628.09895440364448</v>
      </c>
      <c r="BC307" s="11">
        <v>675.38399997319686</v>
      </c>
      <c r="BD307" s="11">
        <v>744.10075157542974</v>
      </c>
      <c r="BE307" s="11">
        <v>810.41561568215002</v>
      </c>
      <c r="BF307" s="11">
        <v>832.47401811252428</v>
      </c>
      <c r="BG307" s="11">
        <v>858.46455434862582</v>
      </c>
      <c r="BH307" s="11">
        <v>902.97971247525345</v>
      </c>
      <c r="BI307" s="11">
        <v>926.77155412549621</v>
      </c>
      <c r="BJ307" s="11">
        <v>950.34309844037705</v>
      </c>
      <c r="BK307" s="11">
        <v>982.52689817745841</v>
      </c>
      <c r="BL307" s="11">
        <v>1066.6245659988997</v>
      </c>
      <c r="BM307" s="11">
        <v>1333.3784490395365</v>
      </c>
      <c r="BN307" s="11">
        <v>1514.5807375458844</v>
      </c>
      <c r="BO307" s="11">
        <v>1568.6690475696837</v>
      </c>
      <c r="BP307" s="11">
        <v>1698.9351469413</v>
      </c>
      <c r="BQ307" s="11">
        <v>1723.7438436938155</v>
      </c>
      <c r="BR307" s="11">
        <v>1825.2617095909188</v>
      </c>
      <c r="BS307" s="11">
        <v>1927.8774855707088</v>
      </c>
      <c r="BT307" s="11">
        <v>1966.660296858425</v>
      </c>
      <c r="BU307" s="11">
        <v>1998.773791808806</v>
      </c>
      <c r="BV307" s="11">
        <v>2080.5282328156718</v>
      </c>
      <c r="BW307" s="11">
        <v>2097.6075105982513</v>
      </c>
      <c r="BX307" s="11">
        <v>2196.5774619647214</v>
      </c>
      <c r="BY307" s="11">
        <v>2222.5636526433459</v>
      </c>
      <c r="BZ307" s="11">
        <v>2308.3982556632554</v>
      </c>
      <c r="CA307" s="11">
        <v>2327.7984962662554</v>
      </c>
      <c r="CB307" s="11">
        <v>2361.3466964391077</v>
      </c>
      <c r="CC307" s="11">
        <v>2408.7807237298398</v>
      </c>
      <c r="CD307" s="11">
        <v>2514.6720108099253</v>
      </c>
      <c r="CE307" s="11">
        <v>2600.2120472097431</v>
      </c>
      <c r="CF307" s="11">
        <v>2688.2511609320295</v>
      </c>
      <c r="CG307" s="11">
        <v>2764.6008537985231</v>
      </c>
      <c r="CH307" s="11">
        <v>2951.8756890086702</v>
      </c>
      <c r="CI307" s="11">
        <v>3023.0893694546803</v>
      </c>
      <c r="CJ307" s="11">
        <v>3209.2963820150921</v>
      </c>
      <c r="CK307" s="11">
        <v>3280.2993201449285</v>
      </c>
      <c r="CL307" s="11">
        <v>3367.4481029446524</v>
      </c>
      <c r="CM307" s="11">
        <v>3394.1768487617637</v>
      </c>
      <c r="CN307" s="11">
        <v>3440.6997971096284</v>
      </c>
      <c r="CO307" s="11">
        <v>3496.522842093178</v>
      </c>
      <c r="CP307" s="11">
        <v>3575.6417424177507</v>
      </c>
      <c r="CQ307" s="11">
        <v>3625.1586997370223</v>
      </c>
      <c r="CR307" s="11">
        <v>3816.7979821671593</v>
      </c>
      <c r="CS307" s="11">
        <v>3991.4014671999948</v>
      </c>
      <c r="CT307" s="11">
        <v>4063.7544913694146</v>
      </c>
      <c r="CU307" s="11">
        <v>4090.6938306656739</v>
      </c>
      <c r="CV307" s="11">
        <v>4130.219892025606</v>
      </c>
      <c r="CW307" s="11">
        <v>4225.8884449267316</v>
      </c>
      <c r="CX307" s="11">
        <v>4351.3503000385008</v>
      </c>
      <c r="CY307" s="11">
        <v>4411.0190029297055</v>
      </c>
      <c r="CZ307" s="11">
        <v>4465.3401365464542</v>
      </c>
      <c r="DA307" s="11">
        <v>4512.5060887064201</v>
      </c>
      <c r="DB307" s="11">
        <v>4556.9286992122934</v>
      </c>
      <c r="DC307" s="11">
        <v>4599.3002498514215</v>
      </c>
      <c r="DD307" s="11">
        <v>4684.3533312645131</v>
      </c>
      <c r="DE307" s="11">
        <v>4692.9122043732241</v>
      </c>
      <c r="DF307" s="11">
        <v>4719.1615078689465</v>
      </c>
      <c r="DG307" s="11">
        <v>4723.1437386966609</v>
      </c>
      <c r="DH307" s="11">
        <v>4754.3845252772462</v>
      </c>
      <c r="DI307" s="11">
        <v>4776.0980217962579</v>
      </c>
      <c r="DJ307" s="11">
        <v>4819.0224553294593</v>
      </c>
      <c r="DK307" s="11">
        <v>4886.467733154921</v>
      </c>
      <c r="DL307" s="11">
        <v>5241.3092011826548</v>
      </c>
      <c r="DM307" s="11">
        <v>5367.8524584378474</v>
      </c>
      <c r="DN307" s="11">
        <v>5453.0400854936397</v>
      </c>
      <c r="DO307" s="11">
        <v>5545.8238603122836</v>
      </c>
      <c r="DP307" s="11">
        <v>5579.8019808512327</v>
      </c>
      <c r="DQ307" s="11">
        <v>5663.656526975944</v>
      </c>
      <c r="DR307" s="11">
        <v>5679.3477237508596</v>
      </c>
      <c r="DS307" s="11">
        <v>5690.2059408629784</v>
      </c>
      <c r="DT307" s="11">
        <v>5700.4748036284755</v>
      </c>
      <c r="DU307" s="11">
        <v>5711.5785993956924</v>
      </c>
      <c r="DV307" s="11">
        <v>5711.7552671398134</v>
      </c>
      <c r="DW307" s="11">
        <v>5707.7599876886334</v>
      </c>
      <c r="DX307" s="11">
        <v>5631.0538846829477</v>
      </c>
      <c r="DY307" s="11">
        <v>5711.0488891858467</v>
      </c>
      <c r="DZ307" s="11">
        <v>5708.4133874328973</v>
      </c>
      <c r="EA307" s="11">
        <v>5733.6108267172767</v>
      </c>
      <c r="EB307" s="11">
        <v>5872.2313283601188</v>
      </c>
      <c r="EC307" s="11">
        <v>5905.6198858270182</v>
      </c>
      <c r="ED307" s="11">
        <v>6092.5198145509003</v>
      </c>
      <c r="EE307" s="11">
        <v>6153.9412042396671</v>
      </c>
      <c r="EF307" s="11">
        <v>6363.5464686060786</v>
      </c>
      <c r="EG307" s="11">
        <v>6526.5466812797395</v>
      </c>
      <c r="EH307" s="11">
        <v>6668.2245230369408</v>
      </c>
      <c r="EI307" s="11">
        <v>6781.4939293887282</v>
      </c>
      <c r="EJ307" s="11">
        <v>6843.575058519732</v>
      </c>
      <c r="EK307" s="11">
        <v>6886.5466203003998</v>
      </c>
      <c r="EL307" s="11">
        <v>6957.516111244352</v>
      </c>
      <c r="EM307" s="11">
        <v>6959.5894955509038</v>
      </c>
      <c r="EN307" s="11">
        <v>7035.8818334486341</v>
      </c>
      <c r="EO307" s="11">
        <v>7124.9908981069011</v>
      </c>
      <c r="EP307" s="11">
        <v>7170.6423084758244</v>
      </c>
      <c r="EQ307" s="11">
        <v>7311.6010911694693</v>
      </c>
      <c r="ER307" s="11">
        <v>7387.7269065366118</v>
      </c>
      <c r="ES307" s="11">
        <v>7526.1501802049415</v>
      </c>
      <c r="ET307" s="11">
        <v>7591.2041414649993</v>
      </c>
      <c r="EU307" s="11">
        <v>7668.0498489863185</v>
      </c>
      <c r="EV307" s="11">
        <v>7732.2195665225754</v>
      </c>
      <c r="EW307" s="11">
        <v>7804.2756886080379</v>
      </c>
      <c r="EX307" s="11">
        <v>8054.4321292329932</v>
      </c>
      <c r="EY307" s="11">
        <v>8138.092459927444</v>
      </c>
      <c r="EZ307" s="11">
        <v>8311.3414740018488</v>
      </c>
      <c r="FA307" s="11">
        <v>8478.4879915535021</v>
      </c>
      <c r="FB307" s="11">
        <v>8560.9133787049559</v>
      </c>
      <c r="FC307" s="11">
        <v>8601.9419492253255</v>
      </c>
      <c r="FD307" s="11">
        <v>8655.6682239491784</v>
      </c>
      <c r="FE307" s="11">
        <v>8777.7671839735904</v>
      </c>
      <c r="FF307" s="11">
        <v>8949.1600783507602</v>
      </c>
      <c r="FG307" s="11">
        <v>8973.5704527034377</v>
      </c>
      <c r="FH307" s="11">
        <v>9016.5607047375088</v>
      </c>
      <c r="FI307" s="11">
        <v>9097.3379312285742</v>
      </c>
      <c r="FJ307" s="11">
        <v>9142.6439055770716</v>
      </c>
      <c r="FK307" s="11">
        <v>9161.0446173598139</v>
      </c>
      <c r="FL307" s="11">
        <v>9177.121996586533</v>
      </c>
      <c r="FM307" s="11">
        <v>9184.4270847850603</v>
      </c>
      <c r="FN307" s="11">
        <v>9219.1915664521966</v>
      </c>
      <c r="FO307" s="11">
        <v>9241.598024283121</v>
      </c>
      <c r="FP307" s="11">
        <v>9267.007242507505</v>
      </c>
      <c r="FQ307" s="11">
        <v>9293.3599351767662</v>
      </c>
      <c r="FR307" s="11">
        <v>9305.43002850636</v>
      </c>
      <c r="FS307" s="11">
        <v>9351.0186782786841</v>
      </c>
      <c r="FT307" s="11">
        <v>9423.4142437587034</v>
      </c>
      <c r="FU307" s="11">
        <v>9525.9152899113269</v>
      </c>
      <c r="FV307" s="11">
        <v>9663.2134550744031</v>
      </c>
      <c r="FW307" s="11">
        <v>9705.590456046777</v>
      </c>
      <c r="FX307" s="11">
        <v>9722.2616835622539</v>
      </c>
      <c r="FY307" s="11">
        <v>9741.529625664296</v>
      </c>
      <c r="FZ307" s="11">
        <v>9758.3259917986816</v>
      </c>
      <c r="GA307" s="11">
        <v>9785.5212179628907</v>
      </c>
      <c r="GB307" s="11">
        <v>9807.0394146657218</v>
      </c>
      <c r="GC307" s="11">
        <v>9838.1500957581411</v>
      </c>
      <c r="GD307" s="11">
        <v>9872.193199520605</v>
      </c>
      <c r="GE307" s="11">
        <v>9896.9891624222964</v>
      </c>
      <c r="GF307" s="11">
        <v>9917.6456209657954</v>
      </c>
      <c r="GG307" s="11">
        <v>9930.3326951321196</v>
      </c>
      <c r="GH307" s="11">
        <v>9942.9695341421466</v>
      </c>
      <c r="GI307" s="11">
        <v>9945.7161318491253</v>
      </c>
      <c r="GJ307" s="11">
        <v>9953.7047170947735</v>
      </c>
      <c r="GK307" s="11">
        <v>9956.2114186306535</v>
      </c>
      <c r="GL307" s="11">
        <v>9969.4004148028944</v>
      </c>
      <c r="GM307" s="11">
        <v>9952.5005677010686</v>
      </c>
      <c r="GN307" s="11">
        <v>9958.6570092689562</v>
      </c>
      <c r="GO307" s="11">
        <v>9963.5361931282041</v>
      </c>
      <c r="GP307" s="11">
        <v>9968.8410075413467</v>
      </c>
      <c r="GQ307" s="11">
        <v>10018.932137956843</v>
      </c>
      <c r="GR307" s="11">
        <v>10128.963516093992</v>
      </c>
      <c r="GS307" s="11">
        <v>10271.737573498363</v>
      </c>
      <c r="GT307" s="11">
        <v>10333.171813290253</v>
      </c>
      <c r="GU307" s="11">
        <v>10351.547235059992</v>
      </c>
      <c r="GV307" s="11">
        <v>10376.478255631135</v>
      </c>
      <c r="GW307" s="11">
        <v>10403.248339969068</v>
      </c>
      <c r="GX307" s="11">
        <v>10431.088795102087</v>
      </c>
      <c r="GY307" s="11">
        <v>10451.610435500999</v>
      </c>
      <c r="GZ307" s="11">
        <v>10596.844507653132</v>
      </c>
      <c r="HA307" s="11">
        <v>10617.91634758942</v>
      </c>
      <c r="HB307" s="11">
        <v>10633.611102986508</v>
      </c>
      <c r="HC307" s="11">
        <v>10650.036996166777</v>
      </c>
      <c r="HD307" s="11">
        <v>10662.206021454351</v>
      </c>
      <c r="HE307" s="11">
        <v>10670.212823321408</v>
      </c>
      <c r="HF307" s="11">
        <v>10655.824374172313</v>
      </c>
      <c r="HG307" s="11">
        <v>10691.636680769316</v>
      </c>
      <c r="HH307" s="11">
        <v>10688.793477385825</v>
      </c>
      <c r="HI307" s="11">
        <v>10708.490623930187</v>
      </c>
      <c r="HJ307" s="11">
        <v>10713.021368658861</v>
      </c>
      <c r="HK307" s="11">
        <v>10698.783584065057</v>
      </c>
      <c r="HL307" s="11">
        <v>10685.489622177149</v>
      </c>
      <c r="HM307" s="11">
        <v>10631.574039375731</v>
      </c>
      <c r="HN307" s="11">
        <v>10558.737861451249</v>
      </c>
      <c r="HO307" s="11">
        <v>10500.309874945895</v>
      </c>
      <c r="HP307" s="11">
        <v>10507.646733658483</v>
      </c>
      <c r="HQ307" s="11">
        <v>10494.645016480466</v>
      </c>
      <c r="HR307" s="11">
        <v>10390.652829277755</v>
      </c>
      <c r="HS307" s="11">
        <v>10385.510973463392</v>
      </c>
      <c r="HT307" s="11">
        <v>10386.941540939462</v>
      </c>
      <c r="HU307" s="11">
        <v>10342.807468825016</v>
      </c>
      <c r="HV307" s="11">
        <v>10336.989614941585</v>
      </c>
      <c r="HW307" s="11">
        <v>10336.806572525038</v>
      </c>
      <c r="HX307" s="11">
        <v>10341.664949810414</v>
      </c>
      <c r="HY307" s="11">
        <v>10348.114566721079</v>
      </c>
      <c r="HZ307" s="11">
        <v>10347.289084584352</v>
      </c>
      <c r="IA307" s="11">
        <v>10439.401785886968</v>
      </c>
      <c r="IB307" s="11">
        <v>10549.054247672999</v>
      </c>
      <c r="IC307" s="11">
        <v>10583.379216370875</v>
      </c>
      <c r="ID307" s="11">
        <v>10618.361862036389</v>
      </c>
      <c r="IE307" s="11">
        <v>10648.847715027086</v>
      </c>
      <c r="IF307" s="11">
        <v>10672.894513707652</v>
      </c>
      <c r="IG307" s="11">
        <v>10777.663809888365</v>
      </c>
      <c r="IH307" s="11">
        <v>10804.000662872306</v>
      </c>
      <c r="II307" s="11">
        <v>10841.04532561708</v>
      </c>
      <c r="IJ307" s="11">
        <v>10873.903764526724</v>
      </c>
      <c r="IK307" s="11">
        <v>10922.742043995837</v>
      </c>
      <c r="IL307" s="11">
        <v>10960.192521367304</v>
      </c>
      <c r="IM307" s="11">
        <v>11001.207558714519</v>
      </c>
      <c r="IN307" s="11">
        <v>11062.030666838831</v>
      </c>
      <c r="IO307" s="11">
        <v>11196.613806646805</v>
      </c>
      <c r="IP307" s="11">
        <v>11227.977500639508</v>
      </c>
      <c r="IQ307" s="11">
        <v>11226.477711868392</v>
      </c>
      <c r="IR307" s="11">
        <v>11274.324698033468</v>
      </c>
      <c r="IS307" s="11">
        <v>11336.042396187542</v>
      </c>
      <c r="IT307" s="11">
        <v>11372.542440496016</v>
      </c>
      <c r="IU307" s="11">
        <v>11393.694634025238</v>
      </c>
      <c r="IV307" s="11">
        <v>11410.03887074936</v>
      </c>
      <c r="IW307" s="11">
        <v>11415.372053902114</v>
      </c>
      <c r="IX307" s="11">
        <v>11424.897306497101</v>
      </c>
      <c r="IY307" s="11">
        <v>11444.266370642088</v>
      </c>
      <c r="IZ307" s="11">
        <v>11482.540780984004</v>
      </c>
      <c r="JA307" s="11">
        <v>11528.827325055388</v>
      </c>
      <c r="JB307" s="11">
        <v>11616.971357459501</v>
      </c>
      <c r="JC307" s="11">
        <v>11724.704413586278</v>
      </c>
      <c r="JD307" s="11">
        <v>11806.048272524986</v>
      </c>
      <c r="JE307" s="11">
        <v>11826.563565316703</v>
      </c>
      <c r="JF307" s="11">
        <v>11842.171424010874</v>
      </c>
      <c r="JG307" s="11">
        <v>11844.969715333857</v>
      </c>
      <c r="JH307" s="11">
        <v>11928.408779085461</v>
      </c>
      <c r="JI307" s="11">
        <v>11975.439772746218</v>
      </c>
      <c r="JJ307" s="11">
        <v>11983.83342535782</v>
      </c>
      <c r="JK307" s="11">
        <v>11948.872203374043</v>
      </c>
      <c r="JL307" s="11">
        <v>11991.388386878471</v>
      </c>
      <c r="JM307" s="11">
        <v>11987.321231844235</v>
      </c>
      <c r="JN307" s="11">
        <v>11929.283763573951</v>
      </c>
      <c r="JO307" s="11">
        <v>12032.620415839367</v>
      </c>
      <c r="JP307" s="11">
        <v>12124.711135402222</v>
      </c>
      <c r="JQ307" s="11">
        <v>12137.983765758463</v>
      </c>
      <c r="JR307" s="11">
        <v>12184.668434420679</v>
      </c>
      <c r="JS307" s="11">
        <v>12224.59339168382</v>
      </c>
      <c r="JT307" s="11">
        <v>12356.204660356701</v>
      </c>
      <c r="JU307" s="11">
        <v>12417.474371016247</v>
      </c>
      <c r="JV307" s="11">
        <v>12392.720844563863</v>
      </c>
      <c r="JW307" s="11">
        <v>12342.451582292819</v>
      </c>
      <c r="JX307" s="11">
        <v>12349.280087194784</v>
      </c>
      <c r="JY307" s="11">
        <v>12345.994758781013</v>
      </c>
      <c r="JZ307" s="11">
        <v>12336.84022655744</v>
      </c>
      <c r="KA307" s="11">
        <v>12331.268088204364</v>
      </c>
      <c r="KB307" s="11">
        <v>12327.819329669346</v>
      </c>
      <c r="KC307" s="11">
        <v>12316.033345749667</v>
      </c>
      <c r="KD307" s="11">
        <v>12301.486197743419</v>
      </c>
      <c r="KE307" s="11">
        <v>12297.320912429483</v>
      </c>
      <c r="KF307" s="11">
        <v>12304.607596699232</v>
      </c>
      <c r="KG307" s="11">
        <v>12304.245553751387</v>
      </c>
      <c r="KH307" s="11">
        <v>12316.792647998753</v>
      </c>
      <c r="KI307" s="11">
        <v>12313.684847540129</v>
      </c>
      <c r="KJ307" s="11">
        <v>12331.182342453534</v>
      </c>
      <c r="KK307" s="11">
        <v>12332.872892899888</v>
      </c>
      <c r="KL307" s="23"/>
      <c r="KM307" s="11">
        <f>SMALL(Tabela2[[#This Row],[1]:[285]],1)</f>
        <v>3.5959144854537328E-2</v>
      </c>
      <c r="KN307" s="11">
        <f>MATCH(Tabela2[[#This Row],[1° menor]],Tabela2[[#This Row],[1]:[285]],0)</f>
        <v>5</v>
      </c>
      <c r="KO30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0.49217465463146087</v>
      </c>
      <c r="KP307" s="11">
        <f>VLOOKUP(Tabela2[[#This Row],[Shape]],shape!A:D,4,0)+VLOOKUP(Tabela2[[#This Row],[Shape]]+1,shape!A:E,5,0)*Tabela2[[#This Row],[% avanc]]</f>
        <v>66.389109605342753</v>
      </c>
      <c r="KQ307" s="15">
        <f>Tabela2[[#This Row],[8686,881807]]/Tabela2[[#Headers],[8686,881807]]</f>
        <v>7.6424557258101024E-3</v>
      </c>
      <c r="KR307" s="11">
        <f>Tabela2[[#This Row],[8686,881807]]-KP306</f>
        <v>62.511453981923566</v>
      </c>
      <c r="KS307" s="11">
        <f>(Tabela2[[#This Row],[hora bus]]-H306)*86400</f>
        <v>30.00000009778887</v>
      </c>
      <c r="KT307" s="11">
        <f>Tabela2[[#This Row],[desloc]]/Tabela2[[#This Row],[seconds]]</f>
        <v>2.0837151259386473</v>
      </c>
      <c r="KU307" s="11">
        <f>Tabela2[[#This Row],[spd m/s]]*3.6</f>
        <v>7.50137445337913</v>
      </c>
      <c r="KV307" s="23"/>
      <c r="KW307" s="22">
        <f t="shared" si="72"/>
        <v>0</v>
      </c>
      <c r="KX307" s="23">
        <f t="shared" si="73"/>
        <v>0</v>
      </c>
      <c r="KY307" s="23">
        <f t="shared" si="74"/>
        <v>0</v>
      </c>
      <c r="KZ307" s="23">
        <f t="shared" si="75"/>
        <v>0</v>
      </c>
      <c r="LA307" s="23">
        <f t="shared" si="76"/>
        <v>0</v>
      </c>
      <c r="LB307" s="23">
        <f t="shared" si="77"/>
        <v>0</v>
      </c>
      <c r="LC307" s="23">
        <f t="shared" si="78"/>
        <v>0</v>
      </c>
      <c r="LD307" s="23">
        <f t="shared" si="79"/>
        <v>0</v>
      </c>
      <c r="LE307" s="23">
        <f t="shared" si="80"/>
        <v>66.389109605342753</v>
      </c>
      <c r="LF307" s="22">
        <f t="shared" si="89"/>
        <v>0</v>
      </c>
      <c r="LG307" s="23">
        <f t="shared" si="81"/>
        <v>0</v>
      </c>
      <c r="LH307" s="23">
        <f t="shared" si="82"/>
        <v>0</v>
      </c>
      <c r="LI307" s="23">
        <f t="shared" si="83"/>
        <v>66.389109605342753</v>
      </c>
      <c r="LJ307" s="23">
        <f t="shared" si="84"/>
        <v>8570.3152119992501</v>
      </c>
      <c r="LK307" s="23">
        <f t="shared" si="85"/>
        <v>0</v>
      </c>
      <c r="LL307" s="23">
        <f t="shared" si="86"/>
        <v>39</v>
      </c>
      <c r="LM307" s="23">
        <f t="shared" si="87"/>
        <v>0</v>
      </c>
      <c r="LN307" s="23">
        <f t="shared" si="88"/>
        <v>0</v>
      </c>
    </row>
    <row r="308" spans="1:326" x14ac:dyDescent="0.25">
      <c r="A308" s="22">
        <v>237</v>
      </c>
      <c r="B308" s="22">
        <v>1</v>
      </c>
      <c r="C308" s="23" t="s">
        <v>1545</v>
      </c>
      <c r="D308" s="22">
        <v>332</v>
      </c>
      <c r="E308" s="24">
        <v>0.95833333333333337</v>
      </c>
      <c r="F308" s="23" t="s">
        <v>812</v>
      </c>
      <c r="G308" s="23" t="b">
        <v>1</v>
      </c>
      <c r="H308" s="25">
        <v>43538.958194444444</v>
      </c>
      <c r="I308" s="26" t="s">
        <v>686</v>
      </c>
      <c r="J308" s="23" t="s">
        <v>687</v>
      </c>
      <c r="K308" s="11">
        <f>IF(AND(Tabela2[[#This Row],[hora bus]]=H307,Tabela2[[#This Row],[lat bus]]=I307,Tabela2[[#This Row],[lon bus]]=J307),1,0)</f>
        <v>0</v>
      </c>
      <c r="L308" s="23"/>
      <c r="M308" s="11">
        <v>438</v>
      </c>
      <c r="N308" s="11">
        <v>360.57471616372561</v>
      </c>
      <c r="O308" s="11">
        <v>352.70220060652542</v>
      </c>
      <c r="P308" s="11">
        <v>342.08255206628661</v>
      </c>
      <c r="Q308" s="11">
        <v>282.65869336988703</v>
      </c>
      <c r="R308" s="11">
        <v>201.33857549423223</v>
      </c>
      <c r="S308" s="11">
        <v>187.76754216293608</v>
      </c>
      <c r="T308" s="11">
        <v>169.8053291874578</v>
      </c>
      <c r="U308" s="11">
        <v>158.16096118216981</v>
      </c>
      <c r="V308" s="11">
        <v>140.44200842730154</v>
      </c>
      <c r="W308" s="11">
        <v>126.05944284683019</v>
      </c>
      <c r="X308" s="11">
        <v>112.70498464536237</v>
      </c>
      <c r="Y308" s="11">
        <v>84.890300382828514</v>
      </c>
      <c r="Z308" s="11">
        <v>65.305260876834268</v>
      </c>
      <c r="AA308" s="11">
        <v>40.22982065986632</v>
      </c>
      <c r="AB308" s="11">
        <v>28.6782666573203</v>
      </c>
      <c r="AC308" s="11">
        <v>12.337156382479948</v>
      </c>
      <c r="AD308" s="11">
        <v>0</v>
      </c>
      <c r="AE308" s="11">
        <v>12.693792041726445</v>
      </c>
      <c r="AF308" s="11">
        <v>22.131266994998526</v>
      </c>
      <c r="AG308" s="11">
        <v>95.185844954437357</v>
      </c>
      <c r="AH308" s="11">
        <v>135.12138897138868</v>
      </c>
      <c r="AI308" s="11">
        <v>167.23899804846423</v>
      </c>
      <c r="AJ308" s="11">
        <v>192.00832179079694</v>
      </c>
      <c r="AK308" s="11">
        <v>214.02512559535739</v>
      </c>
      <c r="AL308" s="11">
        <v>229.84913349175508</v>
      </c>
      <c r="AM308" s="11">
        <v>256.85620183211074</v>
      </c>
      <c r="AN308" s="11">
        <v>267.87152621214329</v>
      </c>
      <c r="AO308" s="11">
        <v>278.97281842972797</v>
      </c>
      <c r="AP308" s="11">
        <v>289.59531925320266</v>
      </c>
      <c r="AQ308" s="11">
        <v>303.13179774621034</v>
      </c>
      <c r="AR308" s="11">
        <v>307.80552334737609</v>
      </c>
      <c r="AS308" s="11">
        <v>310.08167866321247</v>
      </c>
      <c r="AT308" s="11">
        <v>324.966750260423</v>
      </c>
      <c r="AU308" s="11">
        <v>334.49631958602907</v>
      </c>
      <c r="AV308" s="11">
        <v>334.83702781570889</v>
      </c>
      <c r="AW308" s="11">
        <v>351.65923842379192</v>
      </c>
      <c r="AX308" s="11">
        <v>379.54712996519879</v>
      </c>
      <c r="AY308" s="11">
        <v>406.64643869737444</v>
      </c>
      <c r="AZ308" s="11">
        <v>433.41983398433013</v>
      </c>
      <c r="BA308" s="11">
        <v>461.06384884816549</v>
      </c>
      <c r="BB308" s="11">
        <v>492.7690844973153</v>
      </c>
      <c r="BC308" s="11">
        <v>530.3759446685533</v>
      </c>
      <c r="BD308" s="11">
        <v>587.70034479919332</v>
      </c>
      <c r="BE308" s="11">
        <v>650.30116275658781</v>
      </c>
      <c r="BF308" s="11">
        <v>672.98981092256827</v>
      </c>
      <c r="BG308" s="11">
        <v>700.65152897645953</v>
      </c>
      <c r="BH308" s="11">
        <v>747.0042762180525</v>
      </c>
      <c r="BI308" s="11">
        <v>771.83316396859334</v>
      </c>
      <c r="BJ308" s="11">
        <v>795.91752174026635</v>
      </c>
      <c r="BK308" s="11">
        <v>827.66860954304718</v>
      </c>
      <c r="BL308" s="11">
        <v>910.21116485933271</v>
      </c>
      <c r="BM308" s="11">
        <v>1176.0265463414728</v>
      </c>
      <c r="BN308" s="11">
        <v>1357.1008864616429</v>
      </c>
      <c r="BO308" s="11">
        <v>1410.9355928659038</v>
      </c>
      <c r="BP308" s="11">
        <v>1540.8985233807048</v>
      </c>
      <c r="BQ308" s="11">
        <v>1565.1677013507112</v>
      </c>
      <c r="BR308" s="11">
        <v>1665.5305938862221</v>
      </c>
      <c r="BS308" s="11">
        <v>1766.8646408890788</v>
      </c>
      <c r="BT308" s="11">
        <v>1803.9345756453288</v>
      </c>
      <c r="BU308" s="11">
        <v>1838.7283405126441</v>
      </c>
      <c r="BV308" s="11">
        <v>1927.8015979742272</v>
      </c>
      <c r="BW308" s="11">
        <v>1938.9531921671933</v>
      </c>
      <c r="BX308" s="11">
        <v>2023.9066241748421</v>
      </c>
      <c r="BY308" s="11">
        <v>2040.0407261626265</v>
      </c>
      <c r="BZ308" s="11">
        <v>2119.2982797316527</v>
      </c>
      <c r="CA308" s="11">
        <v>2136.3942796079905</v>
      </c>
      <c r="CB308" s="11">
        <v>2167.6432974040363</v>
      </c>
      <c r="CC308" s="11">
        <v>2211.7120251120377</v>
      </c>
      <c r="CD308" s="11">
        <v>2314.1369484807146</v>
      </c>
      <c r="CE308" s="11">
        <v>2397.3299744447145</v>
      </c>
      <c r="CF308" s="11">
        <v>2483.6240929459932</v>
      </c>
      <c r="CG308" s="11">
        <v>2557.5708502952248</v>
      </c>
      <c r="CH308" s="11">
        <v>2742.6090050678818</v>
      </c>
      <c r="CI308" s="11">
        <v>2811.9501268076187</v>
      </c>
      <c r="CJ308" s="11">
        <v>2996.4696521706783</v>
      </c>
      <c r="CK308" s="11">
        <v>3066.4440596671534</v>
      </c>
      <c r="CL308" s="11">
        <v>3152.8471584044078</v>
      </c>
      <c r="CM308" s="11">
        <v>3179.1960923426859</v>
      </c>
      <c r="CN308" s="11">
        <v>3225.1769501145282</v>
      </c>
      <c r="CO308" s="11">
        <v>3280.2389812928964</v>
      </c>
      <c r="CP308" s="11">
        <v>3358.6944911742135</v>
      </c>
      <c r="CQ308" s="11">
        <v>3407.2365983127538</v>
      </c>
      <c r="CR308" s="11">
        <v>3597.4933596784558</v>
      </c>
      <c r="CS308" s="11">
        <v>3771.1765582891694</v>
      </c>
      <c r="CT308" s="11">
        <v>3843.1282291714911</v>
      </c>
      <c r="CU308" s="11">
        <v>3869.8009490215677</v>
      </c>
      <c r="CV308" s="11">
        <v>3908.8738491135673</v>
      </c>
      <c r="CW308" s="11">
        <v>4003.872467365979</v>
      </c>
      <c r="CX308" s="11">
        <v>4128.7870469803529</v>
      </c>
      <c r="CY308" s="11">
        <v>4188.1054698126964</v>
      </c>
      <c r="CZ308" s="11">
        <v>4242.0101329722675</v>
      </c>
      <c r="DA308" s="11">
        <v>4288.6770286426154</v>
      </c>
      <c r="DB308" s="11">
        <v>4332.4439673126453</v>
      </c>
      <c r="DC308" s="11">
        <v>4373.781586718962</v>
      </c>
      <c r="DD308" s="11">
        <v>4458.1148902766909</v>
      </c>
      <c r="DE308" s="11">
        <v>4466.3981491872692</v>
      </c>
      <c r="DF308" s="11">
        <v>4492.3343917591646</v>
      </c>
      <c r="DG308" s="11">
        <v>4495.7782381737734</v>
      </c>
      <c r="DH308" s="11">
        <v>4526.1254192258457</v>
      </c>
      <c r="DI308" s="11">
        <v>4546.8489115348848</v>
      </c>
      <c r="DJ308" s="11">
        <v>4589.6682367609228</v>
      </c>
      <c r="DK308" s="11">
        <v>4659.1285853042291</v>
      </c>
      <c r="DL308" s="11">
        <v>5016.0331308330551</v>
      </c>
      <c r="DM308" s="11">
        <v>5143.2686957624019</v>
      </c>
      <c r="DN308" s="11">
        <v>5228.8480877148977</v>
      </c>
      <c r="DO308" s="11">
        <v>5321.8864316783238</v>
      </c>
      <c r="DP308" s="11">
        <v>5356.1848315147763</v>
      </c>
      <c r="DQ308" s="11">
        <v>5440.2848960891743</v>
      </c>
      <c r="DR308" s="11">
        <v>5456.0160889861854</v>
      </c>
      <c r="DS308" s="11">
        <v>5466.9056022736022</v>
      </c>
      <c r="DT308" s="11">
        <v>5477.0614956221716</v>
      </c>
      <c r="DU308" s="11">
        <v>5487.933430100913</v>
      </c>
      <c r="DV308" s="11">
        <v>5487.8634342015248</v>
      </c>
      <c r="DW308" s="11">
        <v>5483.589967481601</v>
      </c>
      <c r="DX308" s="11">
        <v>5405.2515572827197</v>
      </c>
      <c r="DY308" s="11">
        <v>5483.5112507625581</v>
      </c>
      <c r="DZ308" s="11">
        <v>5480.2705655376485</v>
      </c>
      <c r="EA308" s="11">
        <v>5505.2817762741424</v>
      </c>
      <c r="EB308" s="11">
        <v>5644.0718490499667</v>
      </c>
      <c r="EC308" s="11">
        <v>5677.3803928740454</v>
      </c>
      <c r="ED308" s="11">
        <v>5864.1809819560776</v>
      </c>
      <c r="EE308" s="11">
        <v>5924.6595808684378</v>
      </c>
      <c r="EF308" s="11">
        <v>6132.7259818537614</v>
      </c>
      <c r="EG308" s="11">
        <v>6294.6144686555663</v>
      </c>
      <c r="EH308" s="11">
        <v>6435.497005784352</v>
      </c>
      <c r="EI308" s="11">
        <v>6548.3356619083906</v>
      </c>
      <c r="EJ308" s="11">
        <v>6610.2492152816467</v>
      </c>
      <c r="EK308" s="11">
        <v>6652.8241816173577</v>
      </c>
      <c r="EL308" s="11">
        <v>6723.3998594898494</v>
      </c>
      <c r="EM308" s="11">
        <v>6725.1463383446671</v>
      </c>
      <c r="EN308" s="11">
        <v>6801.0383895992172</v>
      </c>
      <c r="EO308" s="11">
        <v>6890.0209631791304</v>
      </c>
      <c r="EP308" s="11">
        <v>6935.6862425985619</v>
      </c>
      <c r="EQ308" s="11">
        <v>7076.6979193049356</v>
      </c>
      <c r="ER308" s="11">
        <v>7152.8866647777277</v>
      </c>
      <c r="ES308" s="11">
        <v>7291.3479160855968</v>
      </c>
      <c r="ET308" s="11">
        <v>7356.4068921880644</v>
      </c>
      <c r="EU308" s="11">
        <v>7433.2676568094812</v>
      </c>
      <c r="EV308" s="11">
        <v>7497.4654913225868</v>
      </c>
      <c r="EW308" s="11">
        <v>7569.567748009109</v>
      </c>
      <c r="EX308" s="11">
        <v>7819.7671807622019</v>
      </c>
      <c r="EY308" s="11">
        <v>7903.4624520851285</v>
      </c>
      <c r="EZ308" s="11">
        <v>8076.7513846038219</v>
      </c>
      <c r="FA308" s="11">
        <v>8243.8587196620429</v>
      </c>
      <c r="FB308" s="11">
        <v>8326.1973557626025</v>
      </c>
      <c r="FC308" s="11">
        <v>8367.1546089936801</v>
      </c>
      <c r="FD308" s="11">
        <v>8420.7452503718923</v>
      </c>
      <c r="FE308" s="11">
        <v>8542.6012270099418</v>
      </c>
      <c r="FF308" s="11">
        <v>8713.8294067982752</v>
      </c>
      <c r="FG308" s="11">
        <v>8738.1924198901634</v>
      </c>
      <c r="FH308" s="11">
        <v>8781.0647960158876</v>
      </c>
      <c r="FI308" s="11">
        <v>8861.7598721686663</v>
      </c>
      <c r="FJ308" s="11">
        <v>8907.0941171100785</v>
      </c>
      <c r="FK308" s="11">
        <v>8925.5503005787868</v>
      </c>
      <c r="FL308" s="11">
        <v>8941.689212557616</v>
      </c>
      <c r="FM308" s="11">
        <v>8949.1474364059522</v>
      </c>
      <c r="FN308" s="11">
        <v>8984.0987432501297</v>
      </c>
      <c r="FO308" s="11">
        <v>9006.6261611337504</v>
      </c>
      <c r="FP308" s="11">
        <v>9032.1430093185445</v>
      </c>
      <c r="FQ308" s="11">
        <v>9058.570613282267</v>
      </c>
      <c r="FR308" s="11">
        <v>9070.7413519029105</v>
      </c>
      <c r="FS308" s="11">
        <v>9116.4466730059175</v>
      </c>
      <c r="FT308" s="11">
        <v>9188.8686769257038</v>
      </c>
      <c r="FU308" s="11">
        <v>9291.2286668790603</v>
      </c>
      <c r="FV308" s="11">
        <v>9428.2620183377276</v>
      </c>
      <c r="FW308" s="11">
        <v>9470.4107042282885</v>
      </c>
      <c r="FX308" s="11">
        <v>9486.903998864922</v>
      </c>
      <c r="FY308" s="11">
        <v>9506.0207415850728</v>
      </c>
      <c r="FZ308" s="11">
        <v>9522.6941439445745</v>
      </c>
      <c r="GA308" s="11">
        <v>9549.8010796494236</v>
      </c>
      <c r="GB308" s="11">
        <v>9571.2634507859748</v>
      </c>
      <c r="GC308" s="11">
        <v>9602.3421362079462</v>
      </c>
      <c r="GD308" s="11">
        <v>9636.3764252473102</v>
      </c>
      <c r="GE308" s="11">
        <v>9661.1674494846939</v>
      </c>
      <c r="GF308" s="11">
        <v>9681.8208382502853</v>
      </c>
      <c r="GG308" s="11">
        <v>9694.4785260888239</v>
      </c>
      <c r="GH308" s="11">
        <v>9707.0773783903969</v>
      </c>
      <c r="GI308" s="11">
        <v>9709.7669565468768</v>
      </c>
      <c r="GJ308" s="11">
        <v>9717.6377476861471</v>
      </c>
      <c r="GK308" s="11">
        <v>9719.9769630644314</v>
      </c>
      <c r="GL308" s="11">
        <v>9733.0607777429323</v>
      </c>
      <c r="GM308" s="11">
        <v>9716.034332663723</v>
      </c>
      <c r="GN308" s="11">
        <v>9721.9910380052879</v>
      </c>
      <c r="GO308" s="11">
        <v>9726.6843769021925</v>
      </c>
      <c r="GP308" s="11">
        <v>9731.6614662070242</v>
      </c>
      <c r="GQ308" s="11">
        <v>9781.247720168165</v>
      </c>
      <c r="GR308" s="11">
        <v>9890.718479164465</v>
      </c>
      <c r="GS308" s="11">
        <v>10033.097744800783</v>
      </c>
      <c r="GT308" s="11">
        <v>10094.384442269147</v>
      </c>
      <c r="GU308" s="11">
        <v>10112.7065902462</v>
      </c>
      <c r="GV308" s="11">
        <v>10137.609369692576</v>
      </c>
      <c r="GW308" s="11">
        <v>10164.371173903155</v>
      </c>
      <c r="GX308" s="11">
        <v>10192.222232384875</v>
      </c>
      <c r="GY308" s="11">
        <v>10212.916301367075</v>
      </c>
      <c r="GZ308" s="11">
        <v>10358.336608696649</v>
      </c>
      <c r="HA308" s="11">
        <v>10379.445987608129</v>
      </c>
      <c r="HB308" s="11">
        <v>10395.154491921554</v>
      </c>
      <c r="HC308" s="11">
        <v>10411.583461568587</v>
      </c>
      <c r="HD308" s="11">
        <v>10423.756720409005</v>
      </c>
      <c r="HE308" s="11">
        <v>10431.774447859489</v>
      </c>
      <c r="HF308" s="11">
        <v>10417.062066630859</v>
      </c>
      <c r="HG308" s="11">
        <v>10452.330419385584</v>
      </c>
      <c r="HH308" s="11">
        <v>10449.06280142409</v>
      </c>
      <c r="HI308" s="11">
        <v>10468.442821524204</v>
      </c>
      <c r="HJ308" s="11">
        <v>10472.797756965305</v>
      </c>
      <c r="HK308" s="11">
        <v>10458.384096213496</v>
      </c>
      <c r="HL308" s="11">
        <v>10444.900085292669</v>
      </c>
      <c r="HM308" s="11">
        <v>10390.736831672812</v>
      </c>
      <c r="HN308" s="11">
        <v>10317.533047123998</v>
      </c>
      <c r="HO308" s="11">
        <v>10258.71122542802</v>
      </c>
      <c r="HP308" s="11">
        <v>10265.819271298429</v>
      </c>
      <c r="HQ308" s="11">
        <v>10252.734683248398</v>
      </c>
      <c r="HR308" s="11">
        <v>10148.461493939549</v>
      </c>
      <c r="HS308" s="11">
        <v>10142.995555127905</v>
      </c>
      <c r="HT308" s="11">
        <v>10144.315732686631</v>
      </c>
      <c r="HU308" s="11">
        <v>10100.049636489566</v>
      </c>
      <c r="HV308" s="11">
        <v>10094.056911874222</v>
      </c>
      <c r="HW308" s="11">
        <v>10093.744695850288</v>
      </c>
      <c r="HX308" s="11">
        <v>10098.483218578855</v>
      </c>
      <c r="HY308" s="11">
        <v>10104.7972062348</v>
      </c>
      <c r="HZ308" s="11">
        <v>10103.69125485449</v>
      </c>
      <c r="IA308" s="11">
        <v>10195.423180850315</v>
      </c>
      <c r="IB308" s="11">
        <v>10304.84166475707</v>
      </c>
      <c r="IC308" s="11">
        <v>10339.053935356664</v>
      </c>
      <c r="ID308" s="11">
        <v>10373.933594100723</v>
      </c>
      <c r="IE308" s="11">
        <v>10404.321984130527</v>
      </c>
      <c r="IF308" s="11">
        <v>10428.218904077028</v>
      </c>
      <c r="IG308" s="11">
        <v>10532.866459986342</v>
      </c>
      <c r="IH308" s="11">
        <v>10559.158367811604</v>
      </c>
      <c r="II308" s="11">
        <v>10596.162562140347</v>
      </c>
      <c r="IJ308" s="11">
        <v>10628.987084531504</v>
      </c>
      <c r="IK308" s="11">
        <v>10677.802861330158</v>
      </c>
      <c r="IL308" s="11">
        <v>10715.238745940254</v>
      </c>
      <c r="IM308" s="11">
        <v>10756.234682733058</v>
      </c>
      <c r="IN308" s="11">
        <v>10817.023900231688</v>
      </c>
      <c r="IO308" s="11">
        <v>10951.574899911126</v>
      </c>
      <c r="IP308" s="11">
        <v>10982.929603768185</v>
      </c>
      <c r="IQ308" s="11">
        <v>10981.412453977069</v>
      </c>
      <c r="IR308" s="11">
        <v>11029.21994507421</v>
      </c>
      <c r="IS308" s="11">
        <v>11090.903178244331</v>
      </c>
      <c r="IT308" s="11">
        <v>11127.385353358453</v>
      </c>
      <c r="IU308" s="11">
        <v>11148.526755112225</v>
      </c>
      <c r="IV308" s="11">
        <v>11164.864603211103</v>
      </c>
      <c r="IW308" s="11">
        <v>11170.193699122376</v>
      </c>
      <c r="IX308" s="11">
        <v>11179.712217803197</v>
      </c>
      <c r="IY308" s="11">
        <v>11199.069516270964</v>
      </c>
      <c r="IZ308" s="11">
        <v>11237.327066124264</v>
      </c>
      <c r="JA308" s="11">
        <v>11283.58916859405</v>
      </c>
      <c r="JB308" s="11">
        <v>11371.705628070351</v>
      </c>
      <c r="JC308" s="11">
        <v>11479.424859969131</v>
      </c>
      <c r="JD308" s="11">
        <v>11560.770301281133</v>
      </c>
      <c r="JE308" s="11">
        <v>11581.292028904571</v>
      </c>
      <c r="JF308" s="11">
        <v>11596.908052531822</v>
      </c>
      <c r="JG308" s="11">
        <v>11599.750307337934</v>
      </c>
      <c r="JH308" s="11">
        <v>11683.182245775142</v>
      </c>
      <c r="JI308" s="11">
        <v>11730.158310353439</v>
      </c>
      <c r="JJ308" s="11">
        <v>11738.541739715207</v>
      </c>
      <c r="JK308" s="11">
        <v>11703.545882702045</v>
      </c>
      <c r="JL308" s="11">
        <v>11746.027207783209</v>
      </c>
      <c r="JM308" s="11">
        <v>11741.950576997568</v>
      </c>
      <c r="JN308" s="11">
        <v>11683.85237802968</v>
      </c>
      <c r="JO308" s="11">
        <v>11787.121370716726</v>
      </c>
      <c r="JP308" s="11">
        <v>11879.196677892667</v>
      </c>
      <c r="JQ308" s="11">
        <v>11892.469319586466</v>
      </c>
      <c r="JR308" s="11">
        <v>11939.154009607211</v>
      </c>
      <c r="JS308" s="11">
        <v>11979.087226072199</v>
      </c>
      <c r="JT308" s="11">
        <v>12110.718742360415</v>
      </c>
      <c r="JU308" s="11">
        <v>12171.999829842316</v>
      </c>
      <c r="JV308" s="11">
        <v>12147.246259782502</v>
      </c>
      <c r="JW308" s="11">
        <v>12096.991509776932</v>
      </c>
      <c r="JX308" s="11">
        <v>12103.841272638929</v>
      </c>
      <c r="JY308" s="11">
        <v>12100.566905506175</v>
      </c>
      <c r="JZ308" s="11">
        <v>12091.42298356318</v>
      </c>
      <c r="KA308" s="11">
        <v>12085.862089649123</v>
      </c>
      <c r="KB308" s="11">
        <v>12082.422560624718</v>
      </c>
      <c r="KC308" s="11">
        <v>12070.64804869712</v>
      </c>
      <c r="KD308" s="11">
        <v>12056.105321937113</v>
      </c>
      <c r="KE308" s="11">
        <v>12051.932183576697</v>
      </c>
      <c r="KF308" s="11">
        <v>12059.211024281616</v>
      </c>
      <c r="KG308" s="11">
        <v>12058.839463388071</v>
      </c>
      <c r="KH308" s="11">
        <v>12071.377662659188</v>
      </c>
      <c r="KI308" s="11">
        <v>12068.260145381502</v>
      </c>
      <c r="KJ308" s="11">
        <v>12085.749011745907</v>
      </c>
      <c r="KK308" s="11">
        <v>12087.436692141384</v>
      </c>
      <c r="KL308" s="23"/>
      <c r="KM308" s="11">
        <f>SMALL(Tabela2[[#This Row],[1]:[285]],1)</f>
        <v>0</v>
      </c>
      <c r="KN308" s="11">
        <f>MATCH(Tabela2[[#This Row],[1° menor]],Tabela2[[#This Row],[1]:[285]],0)</f>
        <v>17</v>
      </c>
      <c r="KO30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0.49999999990412636</v>
      </c>
      <c r="KP308" s="11">
        <f>VLOOKUP(Tabela2[[#This Row],[Shape]],shape!A:D,4,0)+VLOOKUP(Tabela2[[#This Row],[Shape]]+1,shape!A:E,5,0)*Tabela2[[#This Row],[% avanc]]</f>
        <v>196.54154732579016</v>
      </c>
      <c r="KQ308" s="15">
        <f>Tabela2[[#This Row],[8686,881807]]/Tabela2[[#Headers],[8686,881807]]</f>
        <v>2.2625097439154116E-2</v>
      </c>
      <c r="KR308" s="11">
        <f>Tabela2[[#This Row],[8686,881807]]-KP307</f>
        <v>130.15243772044741</v>
      </c>
      <c r="KS308" s="11">
        <f>(Tabela2[[#This Row],[hora bus]]-H307)*86400</f>
        <v>14.999999734573066</v>
      </c>
      <c r="KT308" s="11">
        <f>Tabela2[[#This Row],[desloc]]/Tabela2[[#This Row],[seconds]]</f>
        <v>8.6768293349007735</v>
      </c>
      <c r="KU308" s="11">
        <f>Tabela2[[#This Row],[spd m/s]]*3.6</f>
        <v>31.236585605642784</v>
      </c>
      <c r="KV308" s="23"/>
      <c r="KW308" s="22">
        <f t="shared" si="72"/>
        <v>0</v>
      </c>
      <c r="KX308" s="23">
        <f t="shared" si="73"/>
        <v>0</v>
      </c>
      <c r="KY308" s="23">
        <f t="shared" si="74"/>
        <v>0</v>
      </c>
      <c r="KZ308" s="23">
        <f t="shared" si="75"/>
        <v>0</v>
      </c>
      <c r="LA308" s="23">
        <f t="shared" si="76"/>
        <v>0</v>
      </c>
      <c r="LB308" s="23">
        <f t="shared" si="77"/>
        <v>0</v>
      </c>
      <c r="LC308" s="23">
        <f t="shared" si="78"/>
        <v>0</v>
      </c>
      <c r="LD308" s="23">
        <f t="shared" si="79"/>
        <v>0</v>
      </c>
      <c r="LE308" s="23">
        <f t="shared" si="80"/>
        <v>196.54154732579016</v>
      </c>
      <c r="LF308" s="22">
        <f t="shared" si="89"/>
        <v>0</v>
      </c>
      <c r="LG308" s="23">
        <f t="shared" si="81"/>
        <v>0</v>
      </c>
      <c r="LH308" s="23">
        <f t="shared" si="82"/>
        <v>0</v>
      </c>
      <c r="LI308" s="23">
        <f t="shared" si="83"/>
        <v>196.54154732579016</v>
      </c>
      <c r="LJ308" s="23">
        <f t="shared" si="84"/>
        <v>8570.3152119992501</v>
      </c>
      <c r="LK308" s="23">
        <f t="shared" si="85"/>
        <v>0</v>
      </c>
      <c r="LL308" s="23">
        <f t="shared" si="86"/>
        <v>38</v>
      </c>
      <c r="LM308" s="23">
        <f t="shared" si="87"/>
        <v>0</v>
      </c>
      <c r="LN308" s="23">
        <f t="shared" si="88"/>
        <v>0</v>
      </c>
    </row>
    <row r="309" spans="1:326" x14ac:dyDescent="0.25">
      <c r="A309" s="22">
        <v>238</v>
      </c>
      <c r="B309" s="22">
        <v>1</v>
      </c>
      <c r="C309" s="23" t="s">
        <v>1546</v>
      </c>
      <c r="D309" s="22">
        <v>332</v>
      </c>
      <c r="E309" s="24">
        <v>0.95833333333333337</v>
      </c>
      <c r="F309" s="23" t="s">
        <v>812</v>
      </c>
      <c r="G309" s="23" t="b">
        <v>1</v>
      </c>
      <c r="H309" s="25">
        <v>43538.958715277775</v>
      </c>
      <c r="I309" s="26" t="s">
        <v>366</v>
      </c>
      <c r="J309" s="23" t="s">
        <v>367</v>
      </c>
      <c r="K309" s="11">
        <f>IF(AND(Tabela2[[#This Row],[hora bus]]=H308,Tabela2[[#This Row],[lat bus]]=I308,Tabela2[[#This Row],[lon bus]]=J308),1,0)</f>
        <v>0</v>
      </c>
      <c r="L309" s="23"/>
      <c r="M309" s="11">
        <v>439</v>
      </c>
      <c r="N309" s="11">
        <v>877.312130844899</v>
      </c>
      <c r="O309" s="11">
        <v>873.17915022949489</v>
      </c>
      <c r="P309" s="11">
        <v>866.72624345569693</v>
      </c>
      <c r="Q309" s="11">
        <v>814.9744225761732</v>
      </c>
      <c r="R309" s="11">
        <v>733.9660218700111</v>
      </c>
      <c r="S309" s="11">
        <v>714.78587416982646</v>
      </c>
      <c r="T309" s="11">
        <v>697.50358035715112</v>
      </c>
      <c r="U309" s="11">
        <v>688.92807417921347</v>
      </c>
      <c r="V309" s="11">
        <v>677.11760593500685</v>
      </c>
      <c r="W309" s="11">
        <v>671.17819147966804</v>
      </c>
      <c r="X309" s="11">
        <v>666.52682799913225</v>
      </c>
      <c r="Y309" s="11">
        <v>652.92665026388818</v>
      </c>
      <c r="Z309" s="11">
        <v>650.4200922539145</v>
      </c>
      <c r="AA309" s="11">
        <v>639.77389946217988</v>
      </c>
      <c r="AB309" s="11">
        <v>638.14323481683357</v>
      </c>
      <c r="AC309" s="11">
        <v>628.07796986060771</v>
      </c>
      <c r="AD309" s="11">
        <v>608.63200014803249</v>
      </c>
      <c r="AE309" s="11">
        <v>601.44374861526239</v>
      </c>
      <c r="AF309" s="11">
        <v>529.19847943667082</v>
      </c>
      <c r="AG309" s="11">
        <v>490.14118247347574</v>
      </c>
      <c r="AH309" s="11">
        <v>460.0105590246572</v>
      </c>
      <c r="AI309" s="11">
        <v>438.42152222490967</v>
      </c>
      <c r="AJ309" s="11">
        <v>419.57071342938985</v>
      </c>
      <c r="AK309" s="11">
        <v>406.60156873659707</v>
      </c>
      <c r="AL309" s="11">
        <v>383.27169769649851</v>
      </c>
      <c r="AM309" s="11">
        <v>374.49026672866586</v>
      </c>
      <c r="AN309" s="11">
        <v>358.59063907422956</v>
      </c>
      <c r="AO309" s="11">
        <v>339.04371029043904</v>
      </c>
      <c r="AP309" s="11">
        <v>321.23140578629858</v>
      </c>
      <c r="AQ309" s="11">
        <v>314.9574450394058</v>
      </c>
      <c r="AR309" s="11">
        <v>306.45452407107007</v>
      </c>
      <c r="AS309" s="11">
        <v>288.29231337311188</v>
      </c>
      <c r="AT309" s="11">
        <v>281.56198730077017</v>
      </c>
      <c r="AU309" s="11">
        <v>279.03586246482649</v>
      </c>
      <c r="AV309" s="11">
        <v>261.08960259620812</v>
      </c>
      <c r="AW309" s="11">
        <v>241.93295181634113</v>
      </c>
      <c r="AX309" s="11">
        <v>227.36761211375196</v>
      </c>
      <c r="AY309" s="11">
        <v>209.3960400401819</v>
      </c>
      <c r="AZ309" s="11">
        <v>186.10515486055408</v>
      </c>
      <c r="BA309" s="11">
        <v>156.14140424762581</v>
      </c>
      <c r="BB309" s="11">
        <v>106.86906368156497</v>
      </c>
      <c r="BC309" s="11">
        <v>33.507336180828766</v>
      </c>
      <c r="BD309" s="11">
        <v>0</v>
      </c>
      <c r="BE309" s="11">
        <v>33.33054368793659</v>
      </c>
      <c r="BF309" s="11">
        <v>54.783579271455778</v>
      </c>
      <c r="BG309" s="11">
        <v>81.038347111462926</v>
      </c>
      <c r="BH309" s="11">
        <v>126.53783458470954</v>
      </c>
      <c r="BI309" s="11">
        <v>151.08832670252212</v>
      </c>
      <c r="BJ309" s="11">
        <v>175.15702071576683</v>
      </c>
      <c r="BK309" s="11">
        <v>207.35922088679726</v>
      </c>
      <c r="BL309" s="11">
        <v>291.24076113951207</v>
      </c>
      <c r="BM309" s="11">
        <v>558.21448426548682</v>
      </c>
      <c r="BN309" s="11">
        <v>739.63558099366685</v>
      </c>
      <c r="BO309" s="11">
        <v>793.77895156601801</v>
      </c>
      <c r="BP309" s="11">
        <v>924.04154758358379</v>
      </c>
      <c r="BQ309" s="11">
        <v>948.70326545931925</v>
      </c>
      <c r="BR309" s="11">
        <v>1049.8684704880075</v>
      </c>
      <c r="BS309" s="11">
        <v>1152.0639877778381</v>
      </c>
      <c r="BT309" s="11">
        <v>1190.3075415238272</v>
      </c>
      <c r="BU309" s="11">
        <v>1223.6902182107792</v>
      </c>
      <c r="BV309" s="11">
        <v>1309.3037670767312</v>
      </c>
      <c r="BW309" s="11">
        <v>1324.3709581044036</v>
      </c>
      <c r="BX309" s="11">
        <v>1419.058628135999</v>
      </c>
      <c r="BY309" s="11">
        <v>1446.97414659685</v>
      </c>
      <c r="BZ309" s="11">
        <v>1535.602626753976</v>
      </c>
      <c r="CA309" s="11">
        <v>1556.5705912034305</v>
      </c>
      <c r="CB309" s="11">
        <v>1591.8868523310484</v>
      </c>
      <c r="CC309" s="11">
        <v>1642.3235199553123</v>
      </c>
      <c r="CD309" s="11">
        <v>1751.6896834100849</v>
      </c>
      <c r="CE309" s="11">
        <v>1839.8313015196002</v>
      </c>
      <c r="CF309" s="11">
        <v>1929.909150718059</v>
      </c>
      <c r="CG309" s="11">
        <v>2009.3336044238454</v>
      </c>
      <c r="CH309" s="11">
        <v>2199.6311158413496</v>
      </c>
      <c r="CI309" s="11">
        <v>2273.6306046927743</v>
      </c>
      <c r="CJ309" s="11">
        <v>2462.420348684298</v>
      </c>
      <c r="CK309" s="11">
        <v>2535.1366529642451</v>
      </c>
      <c r="CL309" s="11">
        <v>2623.5672130391222</v>
      </c>
      <c r="CM309" s="11">
        <v>2650.9382850186107</v>
      </c>
      <c r="CN309" s="11">
        <v>2698.4045524333483</v>
      </c>
      <c r="CO309" s="11">
        <v>2755.6200982710816</v>
      </c>
      <c r="CP309" s="11">
        <v>2835.9606654684994</v>
      </c>
      <c r="CQ309" s="11">
        <v>2887.2831002454145</v>
      </c>
      <c r="CR309" s="11">
        <v>3081.5705905556433</v>
      </c>
      <c r="CS309" s="11">
        <v>3258.0391699947922</v>
      </c>
      <c r="CT309" s="11">
        <v>3331.2542757879355</v>
      </c>
      <c r="CU309" s="11">
        <v>3358.7775058893358</v>
      </c>
      <c r="CV309" s="11">
        <v>3399.2812447930964</v>
      </c>
      <c r="CW309" s="11">
        <v>3496.4085324875655</v>
      </c>
      <c r="CX309" s="11">
        <v>3623.0899804312794</v>
      </c>
      <c r="CY309" s="11">
        <v>3683.5702070805746</v>
      </c>
      <c r="CZ309" s="11">
        <v>3738.932135932007</v>
      </c>
      <c r="DA309" s="11">
        <v>3787.4174520063902</v>
      </c>
      <c r="DB309" s="11">
        <v>3833.6777073700086</v>
      </c>
      <c r="DC309" s="11">
        <v>3879.1204540660829</v>
      </c>
      <c r="DD309" s="11">
        <v>3966.3608586551718</v>
      </c>
      <c r="DE309" s="11">
        <v>3975.7885413613062</v>
      </c>
      <c r="DF309" s="11">
        <v>4003.0422252206458</v>
      </c>
      <c r="DG309" s="11">
        <v>4008.8297584289489</v>
      </c>
      <c r="DH309" s="11">
        <v>4043.1982449639841</v>
      </c>
      <c r="DI309" s="11">
        <v>4068.5731076576953</v>
      </c>
      <c r="DJ309" s="11">
        <v>4111.7094432441718</v>
      </c>
      <c r="DK309" s="11">
        <v>4171.374002811639</v>
      </c>
      <c r="DL309" s="11">
        <v>4518.6088267217665</v>
      </c>
      <c r="DM309" s="11">
        <v>4642.8041802354974</v>
      </c>
      <c r="DN309" s="11">
        <v>4726.651931782264</v>
      </c>
      <c r="DO309" s="11">
        <v>4818.5704807572574</v>
      </c>
      <c r="DP309" s="11">
        <v>4851.5280711878113</v>
      </c>
      <c r="DQ309" s="11">
        <v>4934.5988302857077</v>
      </c>
      <c r="DR309" s="11">
        <v>4950.1548485412277</v>
      </c>
      <c r="DS309" s="11">
        <v>4960.9046418799098</v>
      </c>
      <c r="DT309" s="11">
        <v>4971.4670926627578</v>
      </c>
      <c r="DU309" s="11">
        <v>4983.2088250879569</v>
      </c>
      <c r="DV309" s="11">
        <v>4984.0845139282237</v>
      </c>
      <c r="DW309" s="11">
        <v>4980.8971218153856</v>
      </c>
      <c r="DX309" s="11">
        <v>4909.3012524083333</v>
      </c>
      <c r="DY309" s="11">
        <v>4994.8252820954103</v>
      </c>
      <c r="DZ309" s="11">
        <v>4994.3056826717266</v>
      </c>
      <c r="EA309" s="11">
        <v>5020.0108824995941</v>
      </c>
      <c r="EB309" s="11">
        <v>5157.8461570891031</v>
      </c>
      <c r="EC309" s="11">
        <v>5191.3067792447273</v>
      </c>
      <c r="ED309" s="11">
        <v>5378.3084100725309</v>
      </c>
      <c r="EE309" s="11">
        <v>5443.000494522842</v>
      </c>
      <c r="EF309" s="11">
        <v>5658.250720048939</v>
      </c>
      <c r="EG309" s="11">
        <v>5825.6508884119403</v>
      </c>
      <c r="EH309" s="11">
        <v>5970.6356787959076</v>
      </c>
      <c r="EI309" s="11">
        <v>6085.7366390791913</v>
      </c>
      <c r="EJ309" s="11">
        <v>6148.503235961176</v>
      </c>
      <c r="EK309" s="11">
        <v>6193.297537413564</v>
      </c>
      <c r="EL309" s="11">
        <v>6266.1279611421905</v>
      </c>
      <c r="EM309" s="11">
        <v>6269.797127221982</v>
      </c>
      <c r="EN309" s="11">
        <v>6348.0137221984887</v>
      </c>
      <c r="EO309" s="11">
        <v>6437.6719548177271</v>
      </c>
      <c r="EP309" s="11">
        <v>6483.0942670448712</v>
      </c>
      <c r="EQ309" s="11">
        <v>6623.5966367975689</v>
      </c>
      <c r="ER309" s="11">
        <v>6699.2250756876065</v>
      </c>
      <c r="ES309" s="11">
        <v>6837.2943850837082</v>
      </c>
      <c r="ET309" s="11">
        <v>6902.2170790024065</v>
      </c>
      <c r="EU309" s="11">
        <v>6978.8821415947741</v>
      </c>
      <c r="EV309" s="11">
        <v>7042.809427681259</v>
      </c>
      <c r="EW309" s="11">
        <v>7114.4090317897944</v>
      </c>
      <c r="EX309" s="11">
        <v>7364.1229362628692</v>
      </c>
      <c r="EY309" s="11">
        <v>7447.4442010701932</v>
      </c>
      <c r="EZ309" s="11">
        <v>7620.2841056584366</v>
      </c>
      <c r="FA309" s="11">
        <v>7787.4838905303641</v>
      </c>
      <c r="FB309" s="11">
        <v>7870.2807114708776</v>
      </c>
      <c r="FC309" s="11">
        <v>7911.6210451559591</v>
      </c>
      <c r="FD309" s="11">
        <v>7965.9500483322417</v>
      </c>
      <c r="FE309" s="11">
        <v>8089.1621039610782</v>
      </c>
      <c r="FF309" s="11">
        <v>8261.3198316066373</v>
      </c>
      <c r="FG309" s="11">
        <v>8285.9469993309631</v>
      </c>
      <c r="FH309" s="11">
        <v>8329.5071696753294</v>
      </c>
      <c r="FI309" s="11">
        <v>8410.6625302498305</v>
      </c>
      <c r="FJ309" s="11">
        <v>8455.7822400102723</v>
      </c>
      <c r="FK309" s="11">
        <v>8473.8657613830765</v>
      </c>
      <c r="FL309" s="11">
        <v>8489.5975972610286</v>
      </c>
      <c r="FM309" s="11">
        <v>8496.0675482461284</v>
      </c>
      <c r="FN309" s="11">
        <v>8529.820819418188</v>
      </c>
      <c r="FO309" s="11">
        <v>8551.5753597142302</v>
      </c>
      <c r="FP309" s="11">
        <v>8576.4051096720505</v>
      </c>
      <c r="FQ309" s="11">
        <v>8602.3552036401034</v>
      </c>
      <c r="FR309" s="11">
        <v>8613.8871756536337</v>
      </c>
      <c r="FS309" s="11">
        <v>8658.8323642785126</v>
      </c>
      <c r="FT309" s="11">
        <v>8731.0143690480072</v>
      </c>
      <c r="FU309" s="11">
        <v>8834.1175956516745</v>
      </c>
      <c r="FV309" s="11">
        <v>8972.68664834419</v>
      </c>
      <c r="FW309" s="11">
        <v>9016.222072086628</v>
      </c>
      <c r="FX309" s="11">
        <v>9033.8169202187419</v>
      </c>
      <c r="FY309" s="11">
        <v>9053.8771066981135</v>
      </c>
      <c r="FZ309" s="11">
        <v>9071.3186726482654</v>
      </c>
      <c r="GA309" s="11">
        <v>9098.9727288156537</v>
      </c>
      <c r="GB309" s="11">
        <v>9120.7731652228485</v>
      </c>
      <c r="GC309" s="11">
        <v>9152.0307015288854</v>
      </c>
      <c r="GD309" s="11">
        <v>9186.0964396341715</v>
      </c>
      <c r="GE309" s="11">
        <v>9210.8997307143163</v>
      </c>
      <c r="GF309" s="11">
        <v>9231.5581090442938</v>
      </c>
      <c r="GG309" s="11">
        <v>9244.3958497774911</v>
      </c>
      <c r="GH309" s="11">
        <v>9257.2346726553769</v>
      </c>
      <c r="GI309" s="11">
        <v>9260.2899484981263</v>
      </c>
      <c r="GJ309" s="11">
        <v>9268.9267484977445</v>
      </c>
      <c r="GK309" s="11">
        <v>9272.374236310392</v>
      </c>
      <c r="GL309" s="11">
        <v>9286.1601996013669</v>
      </c>
      <c r="GM309" s="11">
        <v>9269.9928603803473</v>
      </c>
      <c r="GN309" s="11">
        <v>9277.3113242065338</v>
      </c>
      <c r="GO309" s="11">
        <v>9283.2847137027547</v>
      </c>
      <c r="GP309" s="11">
        <v>9290.5576907570412</v>
      </c>
      <c r="GQ309" s="11">
        <v>9343.7579780104788</v>
      </c>
      <c r="GR309" s="11">
        <v>9457.3768666887718</v>
      </c>
      <c r="GS309" s="11">
        <v>9602.766038648324</v>
      </c>
      <c r="GT309" s="11">
        <v>9665.207656194314</v>
      </c>
      <c r="GU309" s="11">
        <v>9683.945221253929</v>
      </c>
      <c r="GV309" s="11">
        <v>9709.05593032055</v>
      </c>
      <c r="GW309" s="11">
        <v>9735.8610437325897</v>
      </c>
      <c r="GX309" s="11">
        <v>9763.6010107441343</v>
      </c>
      <c r="GY309" s="11">
        <v>9782.8311981099869</v>
      </c>
      <c r="GZ309" s="11">
        <v>9926.6839965866038</v>
      </c>
      <c r="HA309" s="11">
        <v>9947.4810435236614</v>
      </c>
      <c r="HB309" s="11">
        <v>9963.0675911276103</v>
      </c>
      <c r="HC309" s="11">
        <v>9979.460311826515</v>
      </c>
      <c r="HD309" s="11">
        <v>9991.5917299398807</v>
      </c>
      <c r="HE309" s="11">
        <v>9999.5052480743852</v>
      </c>
      <c r="HF309" s="11">
        <v>9987.3947915982717</v>
      </c>
      <c r="HG309" s="11">
        <v>10027.149040331487</v>
      </c>
      <c r="HH309" s="11">
        <v>10027.578963438045</v>
      </c>
      <c r="HI309" s="11">
        <v>10049.812214713629</v>
      </c>
      <c r="HJ309" s="11">
        <v>10055.798161115288</v>
      </c>
      <c r="HK309" s="11">
        <v>10043.058851598747</v>
      </c>
      <c r="HL309" s="11">
        <v>10031.42470637298</v>
      </c>
      <c r="HM309" s="11">
        <v>9979.7621434215271</v>
      </c>
      <c r="HN309" s="11">
        <v>9910.4203273956628</v>
      </c>
      <c r="HO309" s="11">
        <v>9855.938090609443</v>
      </c>
      <c r="HP309" s="11">
        <v>9865.6544213910838</v>
      </c>
      <c r="HQ309" s="11">
        <v>9853.5470993156196</v>
      </c>
      <c r="HR309" s="11">
        <v>9752.7477132711083</v>
      </c>
      <c r="HS309" s="11">
        <v>9751.3768257134798</v>
      </c>
      <c r="HT309" s="11">
        <v>9754.1582699307673</v>
      </c>
      <c r="HU309" s="11">
        <v>9711.7040156950497</v>
      </c>
      <c r="HV309" s="11">
        <v>9708.1516936999742</v>
      </c>
      <c r="HW309" s="11">
        <v>9709.6936784490335</v>
      </c>
      <c r="HX309" s="11">
        <v>9716.1942730284318</v>
      </c>
      <c r="HY309" s="11">
        <v>9724.559404136513</v>
      </c>
      <c r="HZ309" s="11">
        <v>9727.9735370905655</v>
      </c>
      <c r="IA309" s="11">
        <v>9826.3285475243974</v>
      </c>
      <c r="IB309" s="11">
        <v>9940.174833945759</v>
      </c>
      <c r="IC309" s="11">
        <v>9976.7147180246684</v>
      </c>
      <c r="ID309" s="11">
        <v>10013.823943749752</v>
      </c>
      <c r="IE309" s="11">
        <v>10046.430850797062</v>
      </c>
      <c r="IF309" s="11">
        <v>10074.032925870244</v>
      </c>
      <c r="IG309" s="11">
        <v>10181.818579227622</v>
      </c>
      <c r="IH309" s="11">
        <v>10209.359638389786</v>
      </c>
      <c r="II309" s="11">
        <v>10247.516756025909</v>
      </c>
      <c r="IJ309" s="11">
        <v>10281.327819703089</v>
      </c>
      <c r="IK309" s="11">
        <v>10330.792826006396</v>
      </c>
      <c r="IL309" s="11">
        <v>10368.646551618665</v>
      </c>
      <c r="IM309" s="11">
        <v>10410.199007335188</v>
      </c>
      <c r="IN309" s="11">
        <v>10472.004820863378</v>
      </c>
      <c r="IO309" s="11">
        <v>10607.553289544518</v>
      </c>
      <c r="IP309" s="11">
        <v>10639.2028958175</v>
      </c>
      <c r="IQ309" s="11">
        <v>10638.278334578643</v>
      </c>
      <c r="IR309" s="11">
        <v>10687.478508790822</v>
      </c>
      <c r="IS309" s="11">
        <v>10750.423789424722</v>
      </c>
      <c r="IT309" s="11">
        <v>10787.58271238905</v>
      </c>
      <c r="IU309" s="11">
        <v>10809.141485508215</v>
      </c>
      <c r="IV309" s="11">
        <v>10825.729664763199</v>
      </c>
      <c r="IW309" s="11">
        <v>10831.219818679996</v>
      </c>
      <c r="IX309" s="11">
        <v>10841.003778407796</v>
      </c>
      <c r="IY309" s="11">
        <v>10860.829024068895</v>
      </c>
      <c r="IZ309" s="11">
        <v>10899.77246809299</v>
      </c>
      <c r="JA309" s="11">
        <v>10947.066660924776</v>
      </c>
      <c r="JB309" s="11">
        <v>11036.378249243488</v>
      </c>
      <c r="JC309" s="11">
        <v>11144.670452741979</v>
      </c>
      <c r="JD309" s="11">
        <v>11225.884147961104</v>
      </c>
      <c r="JE309" s="11">
        <v>11246.06940738216</v>
      </c>
      <c r="JF309" s="11">
        <v>11261.27389838853</v>
      </c>
      <c r="JG309" s="11">
        <v>11262.082843408776</v>
      </c>
      <c r="JH309" s="11">
        <v>11345.795601117943</v>
      </c>
      <c r="JI309" s="11">
        <v>11395.278934651851</v>
      </c>
      <c r="JJ309" s="11">
        <v>11404.174972041856</v>
      </c>
      <c r="JK309" s="11">
        <v>11371.106822495754</v>
      </c>
      <c r="JL309" s="11">
        <v>11415.547767159447</v>
      </c>
      <c r="JM309" s="11">
        <v>11412.06900041227</v>
      </c>
      <c r="JN309" s="11">
        <v>11359.174267741646</v>
      </c>
      <c r="JO309" s="11">
        <v>11470.349045746902</v>
      </c>
      <c r="JP309" s="11">
        <v>11566.415720048553</v>
      </c>
      <c r="JQ309" s="11">
        <v>11581.953230757756</v>
      </c>
      <c r="JR309" s="11">
        <v>11628.547229922418</v>
      </c>
      <c r="JS309" s="11">
        <v>11663.860659106029</v>
      </c>
      <c r="JT309" s="11">
        <v>11790.775702782963</v>
      </c>
      <c r="JU309" s="11">
        <v>11850.388525388897</v>
      </c>
      <c r="JV309" s="11">
        <v>11825.667336582492</v>
      </c>
      <c r="JW309" s="11">
        <v>11773.919916636218</v>
      </c>
      <c r="JX309" s="11">
        <v>11778.660236206437</v>
      </c>
      <c r="JY309" s="11">
        <v>11774.451882472489</v>
      </c>
      <c r="JZ309" s="11">
        <v>11764.467125246199</v>
      </c>
      <c r="KA309" s="11">
        <v>11758.059805734028</v>
      </c>
      <c r="KB309" s="11">
        <v>11753.957862662413</v>
      </c>
      <c r="KC309" s="11">
        <v>11741.402699361262</v>
      </c>
      <c r="KD309" s="11">
        <v>11726.572382418261</v>
      </c>
      <c r="KE309" s="11">
        <v>11722.937753002674</v>
      </c>
      <c r="KF309" s="11">
        <v>11730.755455657338</v>
      </c>
      <c r="KG309" s="11">
        <v>11731.070505749374</v>
      </c>
      <c r="KH309" s="11">
        <v>11744.266987694778</v>
      </c>
      <c r="KI309" s="11">
        <v>11741.920841692527</v>
      </c>
      <c r="KJ309" s="11">
        <v>11760.109100104173</v>
      </c>
      <c r="KK309" s="11">
        <v>11762.041724302126</v>
      </c>
      <c r="KL309" s="23"/>
      <c r="KM309" s="11">
        <f>SMALL(Tabela2[[#This Row],[1]:[285]],1)</f>
        <v>0</v>
      </c>
      <c r="KN309" s="11">
        <f>MATCH(Tabela2[[#This Row],[1° menor]],Tabela2[[#This Row],[1]:[285]],0)</f>
        <v>43</v>
      </c>
      <c r="KO30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0.49999999999739636</v>
      </c>
      <c r="KP309" s="11">
        <f>VLOOKUP(Tabela2[[#This Row],[Shape]],shape!A:D,4,0)+VLOOKUP(Tabela2[[#This Row],[Shape]]+1,shape!A:E,5,0)*Tabela2[[#This Row],[% avanc]]</f>
        <v>567.81695115705065</v>
      </c>
      <c r="KQ309" s="15">
        <f>Tabela2[[#This Row],[8686,881807]]/Tabela2[[#Headers],[8686,881807]]</f>
        <v>6.5364875886707308E-2</v>
      </c>
      <c r="KR309" s="11">
        <f>Tabela2[[#This Row],[8686,881807]]-KP308</f>
        <v>371.27540383126052</v>
      </c>
      <c r="KS309" s="11">
        <f>(Tabela2[[#This Row],[hora bus]]-H308)*86400</f>
        <v>44.999999832361937</v>
      </c>
      <c r="KT309" s="11">
        <f>Tabela2[[#This Row],[desloc]]/Tabela2[[#This Row],[seconds]]</f>
        <v>8.2505645603193152</v>
      </c>
      <c r="KU309" s="11">
        <f>Tabela2[[#This Row],[spd m/s]]*3.6</f>
        <v>29.702032417149535</v>
      </c>
      <c r="KV309" s="23"/>
      <c r="KW309" s="22">
        <f t="shared" si="72"/>
        <v>0</v>
      </c>
      <c r="KX309" s="23">
        <f t="shared" si="73"/>
        <v>0</v>
      </c>
      <c r="KY309" s="23">
        <f t="shared" si="74"/>
        <v>0</v>
      </c>
      <c r="KZ309" s="23">
        <f t="shared" si="75"/>
        <v>0</v>
      </c>
      <c r="LA309" s="23">
        <f t="shared" si="76"/>
        <v>0</v>
      </c>
      <c r="LB309" s="23">
        <f t="shared" si="77"/>
        <v>0</v>
      </c>
      <c r="LC309" s="23">
        <f t="shared" si="78"/>
        <v>0</v>
      </c>
      <c r="LD309" s="23">
        <f t="shared" si="79"/>
        <v>0</v>
      </c>
      <c r="LE309" s="23">
        <f t="shared" si="80"/>
        <v>567.81695115705065</v>
      </c>
      <c r="LF309" s="22">
        <f t="shared" si="89"/>
        <v>0</v>
      </c>
      <c r="LG309" s="23">
        <f t="shared" si="81"/>
        <v>0</v>
      </c>
      <c r="LH309" s="23">
        <f t="shared" si="82"/>
        <v>0</v>
      </c>
      <c r="LI309" s="23">
        <f t="shared" si="83"/>
        <v>567.81695115705065</v>
      </c>
      <c r="LJ309" s="23">
        <f t="shared" si="84"/>
        <v>8570.3152119992501</v>
      </c>
      <c r="LK309" s="23">
        <f t="shared" si="85"/>
        <v>0</v>
      </c>
      <c r="LL309" s="23">
        <f t="shared" si="86"/>
        <v>37</v>
      </c>
      <c r="LM309" s="23">
        <f t="shared" si="87"/>
        <v>0</v>
      </c>
      <c r="LN309" s="23">
        <f t="shared" si="88"/>
        <v>0</v>
      </c>
    </row>
    <row r="310" spans="1:326" x14ac:dyDescent="0.25">
      <c r="A310" s="22">
        <v>239</v>
      </c>
      <c r="B310" s="22">
        <v>1</v>
      </c>
      <c r="C310" s="23" t="s">
        <v>1547</v>
      </c>
      <c r="D310" s="22">
        <v>332</v>
      </c>
      <c r="E310" s="24">
        <v>0.95902777777777781</v>
      </c>
      <c r="F310" s="23" t="s">
        <v>812</v>
      </c>
      <c r="G310" s="23" t="b">
        <v>1</v>
      </c>
      <c r="H310" s="25">
        <v>43538.95888888889</v>
      </c>
      <c r="I310" s="26" t="s">
        <v>366</v>
      </c>
      <c r="J310" s="23" t="s">
        <v>367</v>
      </c>
      <c r="K310" s="11">
        <f>IF(AND(Tabela2[[#This Row],[hora bus]]=H309,Tabela2[[#This Row],[lat bus]]=I309,Tabela2[[#This Row],[lon bus]]=J309),1,0)</f>
        <v>0</v>
      </c>
      <c r="L310" s="23"/>
      <c r="M310" s="11">
        <v>440</v>
      </c>
      <c r="N310" s="11">
        <v>877.312130844899</v>
      </c>
      <c r="O310" s="11">
        <v>873.17915022949489</v>
      </c>
      <c r="P310" s="11">
        <v>866.72624345569693</v>
      </c>
      <c r="Q310" s="11">
        <v>814.9744225761732</v>
      </c>
      <c r="R310" s="11">
        <v>733.9660218700111</v>
      </c>
      <c r="S310" s="11">
        <v>714.78587416982646</v>
      </c>
      <c r="T310" s="11">
        <v>697.50358035715112</v>
      </c>
      <c r="U310" s="11">
        <v>688.92807417921347</v>
      </c>
      <c r="V310" s="11">
        <v>677.11760593500685</v>
      </c>
      <c r="W310" s="11">
        <v>671.17819147966804</v>
      </c>
      <c r="X310" s="11">
        <v>666.52682799913225</v>
      </c>
      <c r="Y310" s="11">
        <v>652.92665026388818</v>
      </c>
      <c r="Z310" s="11">
        <v>650.4200922539145</v>
      </c>
      <c r="AA310" s="11">
        <v>639.77389946217988</v>
      </c>
      <c r="AB310" s="11">
        <v>638.14323481683357</v>
      </c>
      <c r="AC310" s="11">
        <v>628.07796986060771</v>
      </c>
      <c r="AD310" s="11">
        <v>608.63200014803249</v>
      </c>
      <c r="AE310" s="11">
        <v>601.44374861526239</v>
      </c>
      <c r="AF310" s="11">
        <v>529.19847943667082</v>
      </c>
      <c r="AG310" s="11">
        <v>490.14118247347574</v>
      </c>
      <c r="AH310" s="11">
        <v>460.0105590246572</v>
      </c>
      <c r="AI310" s="11">
        <v>438.42152222490967</v>
      </c>
      <c r="AJ310" s="11">
        <v>419.57071342938985</v>
      </c>
      <c r="AK310" s="11">
        <v>406.60156873659707</v>
      </c>
      <c r="AL310" s="11">
        <v>383.27169769649851</v>
      </c>
      <c r="AM310" s="11">
        <v>374.49026672866586</v>
      </c>
      <c r="AN310" s="11">
        <v>358.59063907422956</v>
      </c>
      <c r="AO310" s="11">
        <v>339.04371029043904</v>
      </c>
      <c r="AP310" s="11">
        <v>321.23140578629858</v>
      </c>
      <c r="AQ310" s="11">
        <v>314.9574450394058</v>
      </c>
      <c r="AR310" s="11">
        <v>306.45452407107007</v>
      </c>
      <c r="AS310" s="11">
        <v>288.29231337311188</v>
      </c>
      <c r="AT310" s="11">
        <v>281.56198730077017</v>
      </c>
      <c r="AU310" s="11">
        <v>279.03586246482649</v>
      </c>
      <c r="AV310" s="11">
        <v>261.08960259620812</v>
      </c>
      <c r="AW310" s="11">
        <v>241.93295181634113</v>
      </c>
      <c r="AX310" s="11">
        <v>227.36761211375196</v>
      </c>
      <c r="AY310" s="11">
        <v>209.3960400401819</v>
      </c>
      <c r="AZ310" s="11">
        <v>186.10515486055408</v>
      </c>
      <c r="BA310" s="11">
        <v>156.14140424762581</v>
      </c>
      <c r="BB310" s="11">
        <v>106.86906368156497</v>
      </c>
      <c r="BC310" s="11">
        <v>33.507336180828766</v>
      </c>
      <c r="BD310" s="11">
        <v>0</v>
      </c>
      <c r="BE310" s="11">
        <v>33.33054368793659</v>
      </c>
      <c r="BF310" s="11">
        <v>54.783579271455778</v>
      </c>
      <c r="BG310" s="11">
        <v>81.038347111462926</v>
      </c>
      <c r="BH310" s="11">
        <v>126.53783458470954</v>
      </c>
      <c r="BI310" s="11">
        <v>151.08832670252212</v>
      </c>
      <c r="BJ310" s="11">
        <v>175.15702071576683</v>
      </c>
      <c r="BK310" s="11">
        <v>207.35922088679726</v>
      </c>
      <c r="BL310" s="11">
        <v>291.24076113951207</v>
      </c>
      <c r="BM310" s="11">
        <v>558.21448426548682</v>
      </c>
      <c r="BN310" s="11">
        <v>739.63558099366685</v>
      </c>
      <c r="BO310" s="11">
        <v>793.77895156601801</v>
      </c>
      <c r="BP310" s="11">
        <v>924.04154758358379</v>
      </c>
      <c r="BQ310" s="11">
        <v>948.70326545931925</v>
      </c>
      <c r="BR310" s="11">
        <v>1049.8684704880075</v>
      </c>
      <c r="BS310" s="11">
        <v>1152.0639877778381</v>
      </c>
      <c r="BT310" s="11">
        <v>1190.3075415238272</v>
      </c>
      <c r="BU310" s="11">
        <v>1223.6902182107792</v>
      </c>
      <c r="BV310" s="11">
        <v>1309.3037670767312</v>
      </c>
      <c r="BW310" s="11">
        <v>1324.3709581044036</v>
      </c>
      <c r="BX310" s="11">
        <v>1419.058628135999</v>
      </c>
      <c r="BY310" s="11">
        <v>1446.97414659685</v>
      </c>
      <c r="BZ310" s="11">
        <v>1535.602626753976</v>
      </c>
      <c r="CA310" s="11">
        <v>1556.5705912034305</v>
      </c>
      <c r="CB310" s="11">
        <v>1591.8868523310484</v>
      </c>
      <c r="CC310" s="11">
        <v>1642.3235199553123</v>
      </c>
      <c r="CD310" s="11">
        <v>1751.6896834100849</v>
      </c>
      <c r="CE310" s="11">
        <v>1839.8313015196002</v>
      </c>
      <c r="CF310" s="11">
        <v>1929.909150718059</v>
      </c>
      <c r="CG310" s="11">
        <v>2009.3336044238454</v>
      </c>
      <c r="CH310" s="11">
        <v>2199.6311158413496</v>
      </c>
      <c r="CI310" s="11">
        <v>2273.6306046927743</v>
      </c>
      <c r="CJ310" s="11">
        <v>2462.420348684298</v>
      </c>
      <c r="CK310" s="11">
        <v>2535.1366529642451</v>
      </c>
      <c r="CL310" s="11">
        <v>2623.5672130391222</v>
      </c>
      <c r="CM310" s="11">
        <v>2650.9382850186107</v>
      </c>
      <c r="CN310" s="11">
        <v>2698.4045524333483</v>
      </c>
      <c r="CO310" s="11">
        <v>2755.6200982710816</v>
      </c>
      <c r="CP310" s="11">
        <v>2835.9606654684994</v>
      </c>
      <c r="CQ310" s="11">
        <v>2887.2831002454145</v>
      </c>
      <c r="CR310" s="11">
        <v>3081.5705905556433</v>
      </c>
      <c r="CS310" s="11">
        <v>3258.0391699947922</v>
      </c>
      <c r="CT310" s="11">
        <v>3331.2542757879355</v>
      </c>
      <c r="CU310" s="11">
        <v>3358.7775058893358</v>
      </c>
      <c r="CV310" s="11">
        <v>3399.2812447930964</v>
      </c>
      <c r="CW310" s="11">
        <v>3496.4085324875655</v>
      </c>
      <c r="CX310" s="11">
        <v>3623.0899804312794</v>
      </c>
      <c r="CY310" s="11">
        <v>3683.5702070805746</v>
      </c>
      <c r="CZ310" s="11">
        <v>3738.932135932007</v>
      </c>
      <c r="DA310" s="11">
        <v>3787.4174520063902</v>
      </c>
      <c r="DB310" s="11">
        <v>3833.6777073700086</v>
      </c>
      <c r="DC310" s="11">
        <v>3879.1204540660829</v>
      </c>
      <c r="DD310" s="11">
        <v>3966.3608586551718</v>
      </c>
      <c r="DE310" s="11">
        <v>3975.7885413613062</v>
      </c>
      <c r="DF310" s="11">
        <v>4003.0422252206458</v>
      </c>
      <c r="DG310" s="11">
        <v>4008.8297584289489</v>
      </c>
      <c r="DH310" s="11">
        <v>4043.1982449639841</v>
      </c>
      <c r="DI310" s="11">
        <v>4068.5731076576953</v>
      </c>
      <c r="DJ310" s="11">
        <v>4111.7094432441718</v>
      </c>
      <c r="DK310" s="11">
        <v>4171.374002811639</v>
      </c>
      <c r="DL310" s="11">
        <v>4518.6088267217665</v>
      </c>
      <c r="DM310" s="11">
        <v>4642.8041802354974</v>
      </c>
      <c r="DN310" s="11">
        <v>4726.651931782264</v>
      </c>
      <c r="DO310" s="11">
        <v>4818.5704807572574</v>
      </c>
      <c r="DP310" s="11">
        <v>4851.5280711878113</v>
      </c>
      <c r="DQ310" s="11">
        <v>4934.5988302857077</v>
      </c>
      <c r="DR310" s="11">
        <v>4950.1548485412277</v>
      </c>
      <c r="DS310" s="11">
        <v>4960.9046418799098</v>
      </c>
      <c r="DT310" s="11">
        <v>4971.4670926627578</v>
      </c>
      <c r="DU310" s="11">
        <v>4983.2088250879569</v>
      </c>
      <c r="DV310" s="11">
        <v>4984.0845139282237</v>
      </c>
      <c r="DW310" s="11">
        <v>4980.8971218153856</v>
      </c>
      <c r="DX310" s="11">
        <v>4909.3012524083333</v>
      </c>
      <c r="DY310" s="11">
        <v>4994.8252820954103</v>
      </c>
      <c r="DZ310" s="11">
        <v>4994.3056826717266</v>
      </c>
      <c r="EA310" s="11">
        <v>5020.0108824995941</v>
      </c>
      <c r="EB310" s="11">
        <v>5157.8461570891031</v>
      </c>
      <c r="EC310" s="11">
        <v>5191.3067792447273</v>
      </c>
      <c r="ED310" s="11">
        <v>5378.3084100725309</v>
      </c>
      <c r="EE310" s="11">
        <v>5443.000494522842</v>
      </c>
      <c r="EF310" s="11">
        <v>5658.250720048939</v>
      </c>
      <c r="EG310" s="11">
        <v>5825.6508884119403</v>
      </c>
      <c r="EH310" s="11">
        <v>5970.6356787959076</v>
      </c>
      <c r="EI310" s="11">
        <v>6085.7366390791913</v>
      </c>
      <c r="EJ310" s="11">
        <v>6148.503235961176</v>
      </c>
      <c r="EK310" s="11">
        <v>6193.297537413564</v>
      </c>
      <c r="EL310" s="11">
        <v>6266.1279611421905</v>
      </c>
      <c r="EM310" s="11">
        <v>6269.797127221982</v>
      </c>
      <c r="EN310" s="11">
        <v>6348.0137221984887</v>
      </c>
      <c r="EO310" s="11">
        <v>6437.6719548177271</v>
      </c>
      <c r="EP310" s="11">
        <v>6483.0942670448712</v>
      </c>
      <c r="EQ310" s="11">
        <v>6623.5966367975689</v>
      </c>
      <c r="ER310" s="11">
        <v>6699.2250756876065</v>
      </c>
      <c r="ES310" s="11">
        <v>6837.2943850837082</v>
      </c>
      <c r="ET310" s="11">
        <v>6902.2170790024065</v>
      </c>
      <c r="EU310" s="11">
        <v>6978.8821415947741</v>
      </c>
      <c r="EV310" s="11">
        <v>7042.809427681259</v>
      </c>
      <c r="EW310" s="11">
        <v>7114.4090317897944</v>
      </c>
      <c r="EX310" s="11">
        <v>7364.1229362628692</v>
      </c>
      <c r="EY310" s="11">
        <v>7447.4442010701932</v>
      </c>
      <c r="EZ310" s="11">
        <v>7620.2841056584366</v>
      </c>
      <c r="FA310" s="11">
        <v>7787.4838905303641</v>
      </c>
      <c r="FB310" s="11">
        <v>7870.2807114708776</v>
      </c>
      <c r="FC310" s="11">
        <v>7911.6210451559591</v>
      </c>
      <c r="FD310" s="11">
        <v>7965.9500483322417</v>
      </c>
      <c r="FE310" s="11">
        <v>8089.1621039610782</v>
      </c>
      <c r="FF310" s="11">
        <v>8261.3198316066373</v>
      </c>
      <c r="FG310" s="11">
        <v>8285.9469993309631</v>
      </c>
      <c r="FH310" s="11">
        <v>8329.5071696753294</v>
      </c>
      <c r="FI310" s="11">
        <v>8410.6625302498305</v>
      </c>
      <c r="FJ310" s="11">
        <v>8455.7822400102723</v>
      </c>
      <c r="FK310" s="11">
        <v>8473.8657613830765</v>
      </c>
      <c r="FL310" s="11">
        <v>8489.5975972610286</v>
      </c>
      <c r="FM310" s="11">
        <v>8496.0675482461284</v>
      </c>
      <c r="FN310" s="11">
        <v>8529.820819418188</v>
      </c>
      <c r="FO310" s="11">
        <v>8551.5753597142302</v>
      </c>
      <c r="FP310" s="11">
        <v>8576.4051096720505</v>
      </c>
      <c r="FQ310" s="11">
        <v>8602.3552036401034</v>
      </c>
      <c r="FR310" s="11">
        <v>8613.8871756536337</v>
      </c>
      <c r="FS310" s="11">
        <v>8658.8323642785126</v>
      </c>
      <c r="FT310" s="11">
        <v>8731.0143690480072</v>
      </c>
      <c r="FU310" s="11">
        <v>8834.1175956516745</v>
      </c>
      <c r="FV310" s="11">
        <v>8972.68664834419</v>
      </c>
      <c r="FW310" s="11">
        <v>9016.222072086628</v>
      </c>
      <c r="FX310" s="11">
        <v>9033.8169202187419</v>
      </c>
      <c r="FY310" s="11">
        <v>9053.8771066981135</v>
      </c>
      <c r="FZ310" s="11">
        <v>9071.3186726482654</v>
      </c>
      <c r="GA310" s="11">
        <v>9098.9727288156537</v>
      </c>
      <c r="GB310" s="11">
        <v>9120.7731652228485</v>
      </c>
      <c r="GC310" s="11">
        <v>9152.0307015288854</v>
      </c>
      <c r="GD310" s="11">
        <v>9186.0964396341715</v>
      </c>
      <c r="GE310" s="11">
        <v>9210.8997307143163</v>
      </c>
      <c r="GF310" s="11">
        <v>9231.5581090442938</v>
      </c>
      <c r="GG310" s="11">
        <v>9244.3958497774911</v>
      </c>
      <c r="GH310" s="11">
        <v>9257.2346726553769</v>
      </c>
      <c r="GI310" s="11">
        <v>9260.2899484981263</v>
      </c>
      <c r="GJ310" s="11">
        <v>9268.9267484977445</v>
      </c>
      <c r="GK310" s="11">
        <v>9272.374236310392</v>
      </c>
      <c r="GL310" s="11">
        <v>9286.1601996013669</v>
      </c>
      <c r="GM310" s="11">
        <v>9269.9928603803473</v>
      </c>
      <c r="GN310" s="11">
        <v>9277.3113242065338</v>
      </c>
      <c r="GO310" s="11">
        <v>9283.2847137027547</v>
      </c>
      <c r="GP310" s="11">
        <v>9290.5576907570412</v>
      </c>
      <c r="GQ310" s="11">
        <v>9343.7579780104788</v>
      </c>
      <c r="GR310" s="11">
        <v>9457.3768666887718</v>
      </c>
      <c r="GS310" s="11">
        <v>9602.766038648324</v>
      </c>
      <c r="GT310" s="11">
        <v>9665.207656194314</v>
      </c>
      <c r="GU310" s="11">
        <v>9683.945221253929</v>
      </c>
      <c r="GV310" s="11">
        <v>9709.05593032055</v>
      </c>
      <c r="GW310" s="11">
        <v>9735.8610437325897</v>
      </c>
      <c r="GX310" s="11">
        <v>9763.6010107441343</v>
      </c>
      <c r="GY310" s="11">
        <v>9782.8311981099869</v>
      </c>
      <c r="GZ310" s="11">
        <v>9926.6839965866038</v>
      </c>
      <c r="HA310" s="11">
        <v>9947.4810435236614</v>
      </c>
      <c r="HB310" s="11">
        <v>9963.0675911276103</v>
      </c>
      <c r="HC310" s="11">
        <v>9979.460311826515</v>
      </c>
      <c r="HD310" s="11">
        <v>9991.5917299398807</v>
      </c>
      <c r="HE310" s="11">
        <v>9999.5052480743852</v>
      </c>
      <c r="HF310" s="11">
        <v>9987.3947915982717</v>
      </c>
      <c r="HG310" s="11">
        <v>10027.149040331487</v>
      </c>
      <c r="HH310" s="11">
        <v>10027.578963438045</v>
      </c>
      <c r="HI310" s="11">
        <v>10049.812214713629</v>
      </c>
      <c r="HJ310" s="11">
        <v>10055.798161115288</v>
      </c>
      <c r="HK310" s="11">
        <v>10043.058851598747</v>
      </c>
      <c r="HL310" s="11">
        <v>10031.42470637298</v>
      </c>
      <c r="HM310" s="11">
        <v>9979.7621434215271</v>
      </c>
      <c r="HN310" s="11">
        <v>9910.4203273956628</v>
      </c>
      <c r="HO310" s="11">
        <v>9855.938090609443</v>
      </c>
      <c r="HP310" s="11">
        <v>9865.6544213910838</v>
      </c>
      <c r="HQ310" s="11">
        <v>9853.5470993156196</v>
      </c>
      <c r="HR310" s="11">
        <v>9752.7477132711083</v>
      </c>
      <c r="HS310" s="11">
        <v>9751.3768257134798</v>
      </c>
      <c r="HT310" s="11">
        <v>9754.1582699307673</v>
      </c>
      <c r="HU310" s="11">
        <v>9711.7040156950497</v>
      </c>
      <c r="HV310" s="11">
        <v>9708.1516936999742</v>
      </c>
      <c r="HW310" s="11">
        <v>9709.6936784490335</v>
      </c>
      <c r="HX310" s="11">
        <v>9716.1942730284318</v>
      </c>
      <c r="HY310" s="11">
        <v>9724.559404136513</v>
      </c>
      <c r="HZ310" s="11">
        <v>9727.9735370905655</v>
      </c>
      <c r="IA310" s="11">
        <v>9826.3285475243974</v>
      </c>
      <c r="IB310" s="11">
        <v>9940.174833945759</v>
      </c>
      <c r="IC310" s="11">
        <v>9976.7147180246684</v>
      </c>
      <c r="ID310" s="11">
        <v>10013.823943749752</v>
      </c>
      <c r="IE310" s="11">
        <v>10046.430850797062</v>
      </c>
      <c r="IF310" s="11">
        <v>10074.032925870244</v>
      </c>
      <c r="IG310" s="11">
        <v>10181.818579227622</v>
      </c>
      <c r="IH310" s="11">
        <v>10209.359638389786</v>
      </c>
      <c r="II310" s="11">
        <v>10247.516756025909</v>
      </c>
      <c r="IJ310" s="11">
        <v>10281.327819703089</v>
      </c>
      <c r="IK310" s="11">
        <v>10330.792826006396</v>
      </c>
      <c r="IL310" s="11">
        <v>10368.646551618665</v>
      </c>
      <c r="IM310" s="11">
        <v>10410.199007335188</v>
      </c>
      <c r="IN310" s="11">
        <v>10472.004820863378</v>
      </c>
      <c r="IO310" s="11">
        <v>10607.553289544518</v>
      </c>
      <c r="IP310" s="11">
        <v>10639.2028958175</v>
      </c>
      <c r="IQ310" s="11">
        <v>10638.278334578643</v>
      </c>
      <c r="IR310" s="11">
        <v>10687.478508790822</v>
      </c>
      <c r="IS310" s="11">
        <v>10750.423789424722</v>
      </c>
      <c r="IT310" s="11">
        <v>10787.58271238905</v>
      </c>
      <c r="IU310" s="11">
        <v>10809.141485508215</v>
      </c>
      <c r="IV310" s="11">
        <v>10825.729664763199</v>
      </c>
      <c r="IW310" s="11">
        <v>10831.219818679996</v>
      </c>
      <c r="IX310" s="11">
        <v>10841.003778407796</v>
      </c>
      <c r="IY310" s="11">
        <v>10860.829024068895</v>
      </c>
      <c r="IZ310" s="11">
        <v>10899.77246809299</v>
      </c>
      <c r="JA310" s="11">
        <v>10947.066660924776</v>
      </c>
      <c r="JB310" s="11">
        <v>11036.378249243488</v>
      </c>
      <c r="JC310" s="11">
        <v>11144.670452741979</v>
      </c>
      <c r="JD310" s="11">
        <v>11225.884147961104</v>
      </c>
      <c r="JE310" s="11">
        <v>11246.06940738216</v>
      </c>
      <c r="JF310" s="11">
        <v>11261.27389838853</v>
      </c>
      <c r="JG310" s="11">
        <v>11262.082843408776</v>
      </c>
      <c r="JH310" s="11">
        <v>11345.795601117943</v>
      </c>
      <c r="JI310" s="11">
        <v>11395.278934651851</v>
      </c>
      <c r="JJ310" s="11">
        <v>11404.174972041856</v>
      </c>
      <c r="JK310" s="11">
        <v>11371.106822495754</v>
      </c>
      <c r="JL310" s="11">
        <v>11415.547767159447</v>
      </c>
      <c r="JM310" s="11">
        <v>11412.06900041227</v>
      </c>
      <c r="JN310" s="11">
        <v>11359.174267741646</v>
      </c>
      <c r="JO310" s="11">
        <v>11470.349045746902</v>
      </c>
      <c r="JP310" s="11">
        <v>11566.415720048553</v>
      </c>
      <c r="JQ310" s="11">
        <v>11581.953230757756</v>
      </c>
      <c r="JR310" s="11">
        <v>11628.547229922418</v>
      </c>
      <c r="JS310" s="11">
        <v>11663.860659106029</v>
      </c>
      <c r="JT310" s="11">
        <v>11790.775702782963</v>
      </c>
      <c r="JU310" s="11">
        <v>11850.388525388897</v>
      </c>
      <c r="JV310" s="11">
        <v>11825.667336582492</v>
      </c>
      <c r="JW310" s="11">
        <v>11773.919916636218</v>
      </c>
      <c r="JX310" s="11">
        <v>11778.660236206437</v>
      </c>
      <c r="JY310" s="11">
        <v>11774.451882472489</v>
      </c>
      <c r="JZ310" s="11">
        <v>11764.467125246199</v>
      </c>
      <c r="KA310" s="11">
        <v>11758.059805734028</v>
      </c>
      <c r="KB310" s="11">
        <v>11753.957862662413</v>
      </c>
      <c r="KC310" s="11">
        <v>11741.402699361262</v>
      </c>
      <c r="KD310" s="11">
        <v>11726.572382418261</v>
      </c>
      <c r="KE310" s="11">
        <v>11722.937753002674</v>
      </c>
      <c r="KF310" s="11">
        <v>11730.755455657338</v>
      </c>
      <c r="KG310" s="11">
        <v>11731.070505749374</v>
      </c>
      <c r="KH310" s="11">
        <v>11744.266987694778</v>
      </c>
      <c r="KI310" s="11">
        <v>11741.920841692527</v>
      </c>
      <c r="KJ310" s="11">
        <v>11760.109100104173</v>
      </c>
      <c r="KK310" s="11">
        <v>11762.041724302126</v>
      </c>
      <c r="KL310" s="23"/>
      <c r="KM310" s="11">
        <f>SMALL(Tabela2[[#This Row],[1]:[285]],1)</f>
        <v>0</v>
      </c>
      <c r="KN310" s="11">
        <f>MATCH(Tabela2[[#This Row],[1° menor]],Tabela2[[#This Row],[1]:[285]],0)</f>
        <v>43</v>
      </c>
      <c r="KO31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0.49999999999739636</v>
      </c>
      <c r="KP310" s="11">
        <f>VLOOKUP(Tabela2[[#This Row],[Shape]],shape!A:D,4,0)+VLOOKUP(Tabela2[[#This Row],[Shape]]+1,shape!A:E,5,0)*Tabela2[[#This Row],[% avanc]]</f>
        <v>567.81695115705065</v>
      </c>
      <c r="KQ310" s="15">
        <f>Tabela2[[#This Row],[8686,881807]]/Tabela2[[#Headers],[8686,881807]]</f>
        <v>6.5364875886707308E-2</v>
      </c>
      <c r="KR310" s="11">
        <f>Tabela2[[#This Row],[8686,881807]]-KP309</f>
        <v>0</v>
      </c>
      <c r="KS310" s="11">
        <f>(Tabela2[[#This Row],[hora bus]]-H309)*86400</f>
        <v>15.000000363215804</v>
      </c>
      <c r="KT310" s="11">
        <f>Tabela2[[#This Row],[desloc]]/Tabela2[[#This Row],[seconds]]</f>
        <v>0</v>
      </c>
      <c r="KU310" s="11">
        <f>Tabela2[[#This Row],[spd m/s]]*3.6</f>
        <v>0</v>
      </c>
      <c r="KV310" s="23"/>
      <c r="KW310" s="22">
        <f t="shared" si="72"/>
        <v>0</v>
      </c>
      <c r="KX310" s="23">
        <f t="shared" si="73"/>
        <v>0.5</v>
      </c>
      <c r="KY310" s="23">
        <f t="shared" si="74"/>
        <v>0</v>
      </c>
      <c r="KZ310" s="23">
        <f t="shared" si="75"/>
        <v>0</v>
      </c>
      <c r="LA310" s="23">
        <f t="shared" si="76"/>
        <v>0</v>
      </c>
      <c r="LB310" s="23">
        <f t="shared" si="77"/>
        <v>1</v>
      </c>
      <c r="LC310" s="23">
        <f t="shared" si="78"/>
        <v>1</v>
      </c>
      <c r="LD310" s="23">
        <f t="shared" si="79"/>
        <v>0</v>
      </c>
      <c r="LE310" s="23">
        <f t="shared" si="80"/>
        <v>567.81695115705065</v>
      </c>
      <c r="LF310" s="22">
        <f t="shared" si="89"/>
        <v>0</v>
      </c>
      <c r="LG310" s="23">
        <f t="shared" si="81"/>
        <v>0</v>
      </c>
      <c r="LH310" s="23">
        <f t="shared" si="82"/>
        <v>0</v>
      </c>
      <c r="LI310" s="23">
        <f t="shared" si="83"/>
        <v>567.81695115705065</v>
      </c>
      <c r="LJ310" s="23">
        <f t="shared" si="84"/>
        <v>8570.3152119992501</v>
      </c>
      <c r="LK310" s="23">
        <f t="shared" si="85"/>
        <v>0</v>
      </c>
      <c r="LL310" s="23">
        <f t="shared" si="86"/>
        <v>36</v>
      </c>
      <c r="LM310" s="23">
        <f t="shared" si="87"/>
        <v>0</v>
      </c>
      <c r="LN310" s="23">
        <f t="shared" si="88"/>
        <v>0</v>
      </c>
    </row>
    <row r="311" spans="1:326" x14ac:dyDescent="0.25">
      <c r="A311" s="22">
        <v>240</v>
      </c>
      <c r="B311" s="22">
        <v>1</v>
      </c>
      <c r="C311" s="23" t="s">
        <v>1548</v>
      </c>
      <c r="D311" s="22">
        <v>332</v>
      </c>
      <c r="E311" s="24">
        <v>0.95902777777777781</v>
      </c>
      <c r="F311" s="23" t="s">
        <v>812</v>
      </c>
      <c r="G311" s="23" t="b">
        <v>1</v>
      </c>
      <c r="H311" s="25">
        <v>43538.959247685183</v>
      </c>
      <c r="I311" s="26" t="s">
        <v>282</v>
      </c>
      <c r="J311" s="23" t="s">
        <v>283</v>
      </c>
      <c r="K311" s="11">
        <f>IF(AND(Tabela2[[#This Row],[hora bus]]=H310,Tabela2[[#This Row],[lat bus]]=I310,Tabela2[[#This Row],[lon bus]]=J310),1,0)</f>
        <v>0</v>
      </c>
      <c r="L311" s="23"/>
      <c r="M311" s="11">
        <v>441</v>
      </c>
      <c r="N311" s="11">
        <v>1262.5945445770901</v>
      </c>
      <c r="O311" s="11">
        <v>1258.9756960442433</v>
      </c>
      <c r="P311" s="11">
        <v>1253.0697876534744</v>
      </c>
      <c r="Q311" s="11">
        <v>1202.5602811312708</v>
      </c>
      <c r="R311" s="11">
        <v>1122.9670628448434</v>
      </c>
      <c r="S311" s="11">
        <v>1104.4333442693246</v>
      </c>
      <c r="T311" s="11">
        <v>1087.5377536498722</v>
      </c>
      <c r="U311" s="11">
        <v>1079.3246729736579</v>
      </c>
      <c r="V311" s="11">
        <v>1067.8554809780364</v>
      </c>
      <c r="W311" s="11">
        <v>1062.236900039512</v>
      </c>
      <c r="X311" s="11">
        <v>1057.7833265429558</v>
      </c>
      <c r="Y311" s="11">
        <v>1044.2649317368923</v>
      </c>
      <c r="Z311" s="11">
        <v>1041.6373727313442</v>
      </c>
      <c r="AA311" s="11">
        <v>1030.564231702409</v>
      </c>
      <c r="AB311" s="11">
        <v>1028.4559209522615</v>
      </c>
      <c r="AC311" s="11">
        <v>1017.9111462204436</v>
      </c>
      <c r="AD311" s="11">
        <v>997.81746170238239</v>
      </c>
      <c r="AE311" s="11">
        <v>990.10647916975245</v>
      </c>
      <c r="AF311" s="11">
        <v>917.27707029317276</v>
      </c>
      <c r="AG311" s="11">
        <v>877.53143097384793</v>
      </c>
      <c r="AH311" s="11">
        <v>846.46826595308107</v>
      </c>
      <c r="AI311" s="11">
        <v>823.61262911072595</v>
      </c>
      <c r="AJ311" s="11">
        <v>803.45641107404401</v>
      </c>
      <c r="AK311" s="11">
        <v>789.25496997198343</v>
      </c>
      <c r="AL311" s="11">
        <v>764.25792683456098</v>
      </c>
      <c r="AM311" s="11">
        <v>753.93252636786053</v>
      </c>
      <c r="AN311" s="11">
        <v>737.71346335267231</v>
      </c>
      <c r="AO311" s="11">
        <v>719.32323890514226</v>
      </c>
      <c r="AP311" s="11">
        <v>703.86312323466404</v>
      </c>
      <c r="AQ311" s="11">
        <v>699.44233964822001</v>
      </c>
      <c r="AR311" s="11">
        <v>692.14856137293953</v>
      </c>
      <c r="AS311" s="11">
        <v>675.85522602485014</v>
      </c>
      <c r="AT311" s="11">
        <v>670.92046780180829</v>
      </c>
      <c r="AU311" s="11">
        <v>669.21112441819753</v>
      </c>
      <c r="AV311" s="11">
        <v>651.97236623116737</v>
      </c>
      <c r="AW311" s="11">
        <v>632.99239727480472</v>
      </c>
      <c r="AX311" s="11">
        <v>617.11858257999279</v>
      </c>
      <c r="AY311" s="11">
        <v>597.1643276664247</v>
      </c>
      <c r="AZ311" s="11">
        <v>571.55903351283314</v>
      </c>
      <c r="BA311" s="11">
        <v>538.82001412963359</v>
      </c>
      <c r="BB311" s="11">
        <v>486.14172313805994</v>
      </c>
      <c r="BC311" s="11">
        <v>416.52908424117851</v>
      </c>
      <c r="BD311" s="11">
        <v>357.78734699991458</v>
      </c>
      <c r="BE311" s="11">
        <v>337.86926907353143</v>
      </c>
      <c r="BF311" s="11">
        <v>310.27201589831873</v>
      </c>
      <c r="BG311" s="11">
        <v>264.09939050322754</v>
      </c>
      <c r="BH311" s="11">
        <v>239.92777637868343</v>
      </c>
      <c r="BI311" s="11">
        <v>216.47391382784542</v>
      </c>
      <c r="BJ311" s="11">
        <v>184.23154009801203</v>
      </c>
      <c r="BK311" s="11">
        <v>100.14069648143007</v>
      </c>
      <c r="BL311" s="11">
        <v>1.4924239621905144E-10</v>
      </c>
      <c r="BM311" s="11">
        <v>166.91788427720377</v>
      </c>
      <c r="BN311" s="11">
        <v>348.32783455147916</v>
      </c>
      <c r="BO311" s="11">
        <v>402.48734254772921</v>
      </c>
      <c r="BP311" s="11">
        <v>532.77424121056231</v>
      </c>
      <c r="BQ311" s="11">
        <v>557.49701741084664</v>
      </c>
      <c r="BR311" s="11">
        <v>658.82114834638469</v>
      </c>
      <c r="BS311" s="11">
        <v>761.24199593083324</v>
      </c>
      <c r="BT311" s="11">
        <v>799.90513311841596</v>
      </c>
      <c r="BU311" s="11">
        <v>832.94516223788526</v>
      </c>
      <c r="BV311" s="11">
        <v>918.26503108021359</v>
      </c>
      <c r="BW311" s="11">
        <v>934.63202360968182</v>
      </c>
      <c r="BX311" s="11">
        <v>1032.9961786292763</v>
      </c>
      <c r="BY311" s="11">
        <v>1068.7461867412753</v>
      </c>
      <c r="BZ311" s="11">
        <v>1164.0920284711658</v>
      </c>
      <c r="CA311" s="11">
        <v>1187.8422549331997</v>
      </c>
      <c r="CB311" s="11">
        <v>1225.8895535109082</v>
      </c>
      <c r="CC311" s="11">
        <v>1280.4406697998277</v>
      </c>
      <c r="CD311" s="11">
        <v>1394.1335706914444</v>
      </c>
      <c r="CE311" s="11">
        <v>1485.1069778690014</v>
      </c>
      <c r="CF311" s="11">
        <v>1577.1354000171382</v>
      </c>
      <c r="CG311" s="11">
        <v>1659.2766007873652</v>
      </c>
      <c r="CH311" s="11">
        <v>1852.1669505319769</v>
      </c>
      <c r="CI311" s="11">
        <v>1928.364290137021</v>
      </c>
      <c r="CJ311" s="11">
        <v>2119.0967837461531</v>
      </c>
      <c r="CK311" s="11">
        <v>2193.1061494758933</v>
      </c>
      <c r="CL311" s="11">
        <v>2282.5137377673204</v>
      </c>
      <c r="CM311" s="11">
        <v>2310.3160831332443</v>
      </c>
      <c r="CN311" s="11">
        <v>2358.4274501254135</v>
      </c>
      <c r="CO311" s="11">
        <v>2416.641887627773</v>
      </c>
      <c r="CP311" s="11">
        <v>2497.8228110688287</v>
      </c>
      <c r="CQ311" s="11">
        <v>2550.2441134470291</v>
      </c>
      <c r="CR311" s="11">
        <v>2746.1260818622163</v>
      </c>
      <c r="CS311" s="11">
        <v>2923.747522048041</v>
      </c>
      <c r="CT311" s="11">
        <v>2997.528346734041</v>
      </c>
      <c r="CU311" s="11">
        <v>3025.4331170374098</v>
      </c>
      <c r="CV311" s="11">
        <v>3066.5254962775243</v>
      </c>
      <c r="CW311" s="11">
        <v>3164.4962496628136</v>
      </c>
      <c r="CX311" s="11">
        <v>3291.8857778835427</v>
      </c>
      <c r="CY311" s="11">
        <v>3352.8528930960483</v>
      </c>
      <c r="CZ311" s="11">
        <v>3408.9215854362324</v>
      </c>
      <c r="DA311" s="11">
        <v>3458.3633819139436</v>
      </c>
      <c r="DB311" s="11">
        <v>3506.0143957808791</v>
      </c>
      <c r="DC311" s="11">
        <v>3553.8160226642017</v>
      </c>
      <c r="DD311" s="11">
        <v>3642.7273711059352</v>
      </c>
      <c r="DE311" s="11">
        <v>3652.8083345109476</v>
      </c>
      <c r="DF311" s="11">
        <v>3680.8249659238704</v>
      </c>
      <c r="DG311" s="11">
        <v>3688.003682468147</v>
      </c>
      <c r="DH311" s="11">
        <v>3724.8116262910639</v>
      </c>
      <c r="DI311" s="11">
        <v>3753.0388136405272</v>
      </c>
      <c r="DJ311" s="11">
        <v>3796.1295407054249</v>
      </c>
      <c r="DK311" s="11">
        <v>3848.8290937579318</v>
      </c>
      <c r="DL311" s="11">
        <v>4189.2109363091085</v>
      </c>
      <c r="DM311" s="11">
        <v>4311.2281518473919</v>
      </c>
      <c r="DN311" s="11">
        <v>4393.7749759136677</v>
      </c>
      <c r="DO311" s="11">
        <v>4484.8431560309646</v>
      </c>
      <c r="DP311" s="11">
        <v>4516.8408255032264</v>
      </c>
      <c r="DQ311" s="11">
        <v>4599.1677156717278</v>
      </c>
      <c r="DR311" s="11">
        <v>4614.586390312712</v>
      </c>
      <c r="DS311" s="11">
        <v>4625.223418544354</v>
      </c>
      <c r="DT311" s="11">
        <v>4636.0020644543756</v>
      </c>
      <c r="DU311" s="11">
        <v>4648.2520664406766</v>
      </c>
      <c r="DV311" s="11">
        <v>4649.6961727039588</v>
      </c>
      <c r="DW311" s="11">
        <v>4647.1753994125329</v>
      </c>
      <c r="DX311" s="11">
        <v>4579.6859027817773</v>
      </c>
      <c r="DY311" s="11">
        <v>4669.6256188551197</v>
      </c>
      <c r="DZ311" s="11">
        <v>4670.7616504816606</v>
      </c>
      <c r="EA311" s="11">
        <v>4696.7038484738305</v>
      </c>
      <c r="EB311" s="11">
        <v>4833.7302713351555</v>
      </c>
      <c r="EC311" s="11">
        <v>4867.0156496971522</v>
      </c>
      <c r="ED311" s="11">
        <v>5053.8227878846492</v>
      </c>
      <c r="EE311" s="11">
        <v>5120.7501167838145</v>
      </c>
      <c r="EF311" s="11">
        <v>5339.951378104608</v>
      </c>
      <c r="EG311" s="11">
        <v>5510.36878733293</v>
      </c>
      <c r="EH311" s="11">
        <v>5657.5761808835769</v>
      </c>
      <c r="EI311" s="11">
        <v>5773.8688341933057</v>
      </c>
      <c r="EJ311" s="11">
        <v>5837.0306722269606</v>
      </c>
      <c r="EK311" s="11">
        <v>5883.0501597617877</v>
      </c>
      <c r="EL311" s="11">
        <v>5957.1752476271331</v>
      </c>
      <c r="EM311" s="11">
        <v>5961.9286243523429</v>
      </c>
      <c r="EN311" s="11">
        <v>6041.3944187790958</v>
      </c>
      <c r="EO311" s="11">
        <v>6131.3280937047048</v>
      </c>
      <c r="EP311" s="11">
        <v>6176.4234995136794</v>
      </c>
      <c r="EQ311" s="11">
        <v>6316.4133919034393</v>
      </c>
      <c r="ER311" s="11">
        <v>6391.5114442207951</v>
      </c>
      <c r="ES311" s="11">
        <v>6529.1662248033781</v>
      </c>
      <c r="ET311" s="11">
        <v>6593.8865652768236</v>
      </c>
      <c r="EU311" s="11">
        <v>6670.3169769480974</v>
      </c>
      <c r="EV311" s="11">
        <v>6733.9716248968143</v>
      </c>
      <c r="EW311" s="11">
        <v>6805.0217301036291</v>
      </c>
      <c r="EX311" s="11">
        <v>7054.1938659211273</v>
      </c>
      <c r="EY311" s="11">
        <v>7137.1107102794113</v>
      </c>
      <c r="EZ311" s="11">
        <v>7309.4512408818391</v>
      </c>
      <c r="FA311" s="11">
        <v>7476.5405823241963</v>
      </c>
      <c r="FB311" s="11">
        <v>7559.5288621585241</v>
      </c>
      <c r="FC311" s="11">
        <v>7601.0349975479248</v>
      </c>
      <c r="FD311" s="11">
        <v>7655.6894791888535</v>
      </c>
      <c r="FE311" s="11">
        <v>7779.5233240759426</v>
      </c>
      <c r="FF311" s="11">
        <v>7952.112659362494</v>
      </c>
      <c r="FG311" s="11">
        <v>7976.8551318032569</v>
      </c>
      <c r="FH311" s="11">
        <v>8020.7486634643519</v>
      </c>
      <c r="FI311" s="11">
        <v>8102.1031470227908</v>
      </c>
      <c r="FJ311" s="11">
        <v>8147.0597962616175</v>
      </c>
      <c r="FK311" s="11">
        <v>8164.90441467444</v>
      </c>
      <c r="FL311" s="11">
        <v>8180.3805291618055</v>
      </c>
      <c r="FM311" s="11">
        <v>8186.2457187093523</v>
      </c>
      <c r="FN311" s="11">
        <v>8219.2668500052623</v>
      </c>
      <c r="FO311" s="11">
        <v>8240.5427790701124</v>
      </c>
      <c r="FP311" s="11">
        <v>8264.9427139784348</v>
      </c>
      <c r="FQ311" s="11">
        <v>8290.5923032682276</v>
      </c>
      <c r="FR311" s="11">
        <v>8301.7202401978575</v>
      </c>
      <c r="FS311" s="11">
        <v>8346.1605964052469</v>
      </c>
      <c r="FT311" s="11">
        <v>8418.1126763367174</v>
      </c>
      <c r="FU311" s="11">
        <v>8521.527112124053</v>
      </c>
      <c r="FV311" s="11">
        <v>8660.9020957052962</v>
      </c>
      <c r="FW311" s="11">
        <v>8705.2186284048694</v>
      </c>
      <c r="FX311" s="11">
        <v>8723.4405464952342</v>
      </c>
      <c r="FY311" s="11">
        <v>8744.0362480821786</v>
      </c>
      <c r="FZ311" s="11">
        <v>8761.9068787421784</v>
      </c>
      <c r="GA311" s="11">
        <v>8789.8580166810716</v>
      </c>
      <c r="GB311" s="11">
        <v>8811.8308571224097</v>
      </c>
      <c r="GC311" s="11">
        <v>8843.1616907179741</v>
      </c>
      <c r="GD311" s="11">
        <v>8877.2175438104568</v>
      </c>
      <c r="GE311" s="11">
        <v>8902.0063018225865</v>
      </c>
      <c r="GF311" s="11">
        <v>8922.6512153342192</v>
      </c>
      <c r="GG311" s="11">
        <v>8935.581899078712</v>
      </c>
      <c r="GH311" s="11">
        <v>8948.5527484419981</v>
      </c>
      <c r="GI311" s="11">
        <v>8951.8135271062329</v>
      </c>
      <c r="GJ311" s="11">
        <v>8960.8879290566128</v>
      </c>
      <c r="GK311" s="11">
        <v>8964.9784584502886</v>
      </c>
      <c r="GL311" s="11">
        <v>8979.174419939638</v>
      </c>
      <c r="GM311" s="11">
        <v>8963.5107249457469</v>
      </c>
      <c r="GN311" s="11">
        <v>8971.6249383453651</v>
      </c>
      <c r="GO311" s="11">
        <v>8978.3393384922329</v>
      </c>
      <c r="GP311" s="11">
        <v>8986.9285956394069</v>
      </c>
      <c r="GQ311" s="11">
        <v>9042.1733130694411</v>
      </c>
      <c r="GR311" s="11">
        <v>9158.1108626338373</v>
      </c>
      <c r="GS311" s="11">
        <v>9305.1769182007884</v>
      </c>
      <c r="GT311" s="11">
        <v>9368.2621520854864</v>
      </c>
      <c r="GU311" s="11">
        <v>9387.224120573268</v>
      </c>
      <c r="GV311" s="11">
        <v>9412.4325546663185</v>
      </c>
      <c r="GW311" s="11">
        <v>9439.2369928882927</v>
      </c>
      <c r="GX311" s="11">
        <v>9466.885787407602</v>
      </c>
      <c r="GY311" s="11">
        <v>9485.1788350232036</v>
      </c>
      <c r="GZ311" s="11">
        <v>9628.0370925062052</v>
      </c>
      <c r="HA311" s="11">
        <v>9648.6348267501708</v>
      </c>
      <c r="HB311" s="11">
        <v>9664.1356304597903</v>
      </c>
      <c r="HC311" s="11">
        <v>9680.4943237277039</v>
      </c>
      <c r="HD311" s="11">
        <v>9692.592200864352</v>
      </c>
      <c r="HE311" s="11">
        <v>9700.4253015932063</v>
      </c>
      <c r="HF311" s="11">
        <v>9689.813717165569</v>
      </c>
      <c r="HG311" s="11">
        <v>9732.1892824357437</v>
      </c>
      <c r="HH311" s="11">
        <v>9734.7950096448731</v>
      </c>
      <c r="HI311" s="11">
        <v>9758.7103996273927</v>
      </c>
      <c r="HJ311" s="11">
        <v>9765.6595783134235</v>
      </c>
      <c r="HK311" s="11">
        <v>9753.9147402198378</v>
      </c>
      <c r="HL311" s="11">
        <v>9743.387485960644</v>
      </c>
      <c r="HM311" s="11">
        <v>9693.235270643434</v>
      </c>
      <c r="HN311" s="11">
        <v>9626.2374226065913</v>
      </c>
      <c r="HO311" s="11">
        <v>9574.3946373199851</v>
      </c>
      <c r="HP311" s="11">
        <v>9585.696671412763</v>
      </c>
      <c r="HQ311" s="11">
        <v>9574.1836018553531</v>
      </c>
      <c r="HR311" s="11">
        <v>9475.501655649774</v>
      </c>
      <c r="HS311" s="11">
        <v>9476.627780685867</v>
      </c>
      <c r="HT311" s="11">
        <v>9480.300685869277</v>
      </c>
      <c r="HU311" s="11">
        <v>9438.9505859040128</v>
      </c>
      <c r="HV311" s="11">
        <v>9436.8791660832921</v>
      </c>
      <c r="HW311" s="11">
        <v>9439.5335685084265</v>
      </c>
      <c r="HX311" s="11">
        <v>9447.0830419519862</v>
      </c>
      <c r="HY311" s="11">
        <v>9456.6607823833892</v>
      </c>
      <c r="HZ311" s="11">
        <v>9462.7194847776464</v>
      </c>
      <c r="IA311" s="11">
        <v>9564.9454020842804</v>
      </c>
      <c r="IB311" s="11">
        <v>9681.3810883373444</v>
      </c>
      <c r="IC311" s="11">
        <v>9719.2799635744668</v>
      </c>
      <c r="ID311" s="11">
        <v>9757.6920709804217</v>
      </c>
      <c r="IE311" s="11">
        <v>9791.5934952255448</v>
      </c>
      <c r="IF311" s="11">
        <v>9821.3542441150057</v>
      </c>
      <c r="IG311" s="11">
        <v>9930.9644524037485</v>
      </c>
      <c r="IH311" s="11">
        <v>9959.221862470522</v>
      </c>
      <c r="II311" s="11">
        <v>9998.0340780862607</v>
      </c>
      <c r="IJ311" s="11">
        <v>10032.393477223006</v>
      </c>
      <c r="IK311" s="11">
        <v>10082.200322468583</v>
      </c>
      <c r="IL311" s="11">
        <v>10120.260212269111</v>
      </c>
      <c r="IM311" s="11">
        <v>10162.088865801181</v>
      </c>
      <c r="IN311" s="11">
        <v>10224.39626530631</v>
      </c>
      <c r="IO311" s="11">
        <v>10360.453415677008</v>
      </c>
      <c r="IP311" s="11">
        <v>10392.263024233145</v>
      </c>
      <c r="IQ311" s="11">
        <v>10391.66704270986</v>
      </c>
      <c r="IR311" s="11">
        <v>10441.645896283992</v>
      </c>
      <c r="IS311" s="11">
        <v>10505.299531657018</v>
      </c>
      <c r="IT311" s="11">
        <v>10542.835464623897</v>
      </c>
      <c r="IU311" s="11">
        <v>10564.62570273954</v>
      </c>
      <c r="IV311" s="11">
        <v>10581.353201890764</v>
      </c>
      <c r="IW311" s="11">
        <v>10586.932126067939</v>
      </c>
      <c r="IX311" s="11">
        <v>10596.859965440348</v>
      </c>
      <c r="IY311" s="11">
        <v>10616.935531250529</v>
      </c>
      <c r="IZ311" s="11">
        <v>10656.246051961025</v>
      </c>
      <c r="JA311" s="11">
        <v>10704.090388221039</v>
      </c>
      <c r="JB311" s="11">
        <v>10794.020036602389</v>
      </c>
      <c r="JC311" s="11">
        <v>10902.559829223337</v>
      </c>
      <c r="JD311" s="11">
        <v>10983.641623339869</v>
      </c>
      <c r="JE311" s="11">
        <v>11003.605512500721</v>
      </c>
      <c r="JF311" s="11">
        <v>11018.547373962398</v>
      </c>
      <c r="JG311" s="11">
        <v>11018.072698753122</v>
      </c>
      <c r="JH311" s="11">
        <v>11101.89111709297</v>
      </c>
      <c r="JI311" s="11">
        <v>11152.872267911926</v>
      </c>
      <c r="JJ311" s="11">
        <v>11162.075595007498</v>
      </c>
      <c r="JK311" s="11">
        <v>11130.163422985801</v>
      </c>
      <c r="JL311" s="11">
        <v>11175.778925380389</v>
      </c>
      <c r="JM311" s="11">
        <v>11172.655885356642</v>
      </c>
      <c r="JN311" s="11">
        <v>11122.853698241002</v>
      </c>
      <c r="JO311" s="11">
        <v>11238.72823958126</v>
      </c>
      <c r="JP311" s="11">
        <v>11337.166640920736</v>
      </c>
      <c r="JQ311" s="11">
        <v>11354.039491878384</v>
      </c>
      <c r="JR311" s="11">
        <v>11400.528027735409</v>
      </c>
      <c r="JS311" s="11">
        <v>11432.969412316075</v>
      </c>
      <c r="JT311" s="11">
        <v>11556.94729339392</v>
      </c>
      <c r="JU311" s="11">
        <v>11615.53263005088</v>
      </c>
      <c r="JV311" s="11">
        <v>11590.857323412782</v>
      </c>
      <c r="JW311" s="11">
        <v>11538.235158407175</v>
      </c>
      <c r="JX311" s="11">
        <v>11541.722127996778</v>
      </c>
      <c r="JY311" s="11">
        <v>11536.958976841035</v>
      </c>
      <c r="JZ311" s="11">
        <v>11526.475028438179</v>
      </c>
      <c r="KA311" s="11">
        <v>11519.565611898874</v>
      </c>
      <c r="KB311" s="11">
        <v>11515.070965598743</v>
      </c>
      <c r="KC311" s="11">
        <v>11502.052556516002</v>
      </c>
      <c r="KD311" s="11">
        <v>11487.063341325102</v>
      </c>
      <c r="KE311" s="11">
        <v>11483.760159754083</v>
      </c>
      <c r="KF311" s="11">
        <v>11491.897539232896</v>
      </c>
      <c r="KG311" s="11">
        <v>11492.619986150863</v>
      </c>
      <c r="KH311" s="11">
        <v>11506.207138400248</v>
      </c>
      <c r="KI311" s="11">
        <v>11504.318805899775</v>
      </c>
      <c r="KJ311" s="11">
        <v>11522.922140760467</v>
      </c>
      <c r="KK311" s="11">
        <v>11525.00018577952</v>
      </c>
      <c r="KL311" s="23"/>
      <c r="KM311" s="11">
        <f>SMALL(Tabela2[[#This Row],[1]:[285]],1)</f>
        <v>1.4924239621905144E-10</v>
      </c>
      <c r="KN311" s="11">
        <f>MATCH(Tabela2[[#This Row],[1° menor]],Tabela2[[#This Row],[1]:[285]],0)</f>
        <v>51</v>
      </c>
      <c r="KO31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0.37499986987609685</v>
      </c>
      <c r="KP311" s="11">
        <f>VLOOKUP(Tabela2[[#This Row],[Shape]],shape!A:D,4,0)+VLOOKUP(Tabela2[[#This Row],[Shape]]+1,shape!A:E,5,0)*Tabela2[[#This Row],[% avanc]]</f>
        <v>766.33327524469325</v>
      </c>
      <c r="KQ311" s="15">
        <f>Tabela2[[#This Row],[8686,881807]]/Tabela2[[#Headers],[8686,881807]]</f>
        <v>8.8217301935335668E-2</v>
      </c>
      <c r="KR311" s="11">
        <f>Tabela2[[#This Row],[8686,881807]]-KP310</f>
        <v>198.5163240876426</v>
      </c>
      <c r="KS311" s="11">
        <f>(Tabela2[[#This Row],[hora bus]]-H310)*86400</f>
        <v>30.999999702908099</v>
      </c>
      <c r="KT311" s="11">
        <f>Tabela2[[#This Row],[desloc]]/Tabela2[[#This Row],[seconds]]</f>
        <v>6.403752451295019</v>
      </c>
      <c r="KU311" s="11">
        <f>Tabela2[[#This Row],[spd m/s]]*3.6</f>
        <v>23.053508824662067</v>
      </c>
      <c r="KV311" s="23"/>
      <c r="KW311" s="22">
        <f t="shared" si="72"/>
        <v>0</v>
      </c>
      <c r="KX311" s="23">
        <f t="shared" si="73"/>
        <v>0</v>
      </c>
      <c r="KY311" s="23">
        <f t="shared" si="74"/>
        <v>0</v>
      </c>
      <c r="KZ311" s="23">
        <f t="shared" si="75"/>
        <v>0</v>
      </c>
      <c r="LA311" s="23">
        <f t="shared" si="76"/>
        <v>0</v>
      </c>
      <c r="LB311" s="23">
        <f t="shared" si="77"/>
        <v>0</v>
      </c>
      <c r="LC311" s="23">
        <f t="shared" si="78"/>
        <v>0</v>
      </c>
      <c r="LD311" s="23">
        <f t="shared" si="79"/>
        <v>0</v>
      </c>
      <c r="LE311" s="23">
        <f t="shared" si="80"/>
        <v>766.33327524469325</v>
      </c>
      <c r="LF311" s="22">
        <f t="shared" si="89"/>
        <v>0</v>
      </c>
      <c r="LG311" s="23">
        <f t="shared" si="81"/>
        <v>0</v>
      </c>
      <c r="LH311" s="23">
        <f t="shared" si="82"/>
        <v>0</v>
      </c>
      <c r="LI311" s="23">
        <f t="shared" si="83"/>
        <v>766.33327524469325</v>
      </c>
      <c r="LJ311" s="23">
        <f t="shared" si="84"/>
        <v>8570.3152119992501</v>
      </c>
      <c r="LK311" s="23">
        <f t="shared" si="85"/>
        <v>0</v>
      </c>
      <c r="LL311" s="23">
        <f t="shared" si="86"/>
        <v>35</v>
      </c>
      <c r="LM311" s="23">
        <f t="shared" si="87"/>
        <v>0</v>
      </c>
      <c r="LN311" s="23">
        <f t="shared" si="88"/>
        <v>0</v>
      </c>
    </row>
    <row r="312" spans="1:326" x14ac:dyDescent="0.25">
      <c r="A312" s="22">
        <v>241</v>
      </c>
      <c r="B312" s="22">
        <v>1</v>
      </c>
      <c r="C312" s="23" t="s">
        <v>1549</v>
      </c>
      <c r="D312" s="22">
        <v>332</v>
      </c>
      <c r="E312" s="24">
        <v>0.95972222222222225</v>
      </c>
      <c r="F312" s="23" t="s">
        <v>812</v>
      </c>
      <c r="G312" s="23" t="b">
        <v>1</v>
      </c>
      <c r="H312" s="25">
        <v>43538.959768518522</v>
      </c>
      <c r="I312" s="26" t="s">
        <v>368</v>
      </c>
      <c r="J312" s="23" t="s">
        <v>369</v>
      </c>
      <c r="K312" s="11">
        <f>IF(AND(Tabela2[[#This Row],[hora bus]]=H311,Tabela2[[#This Row],[lat bus]]=I311,Tabela2[[#This Row],[lon bus]]=J311),1,0)</f>
        <v>0</v>
      </c>
      <c r="L312" s="23"/>
      <c r="M312" s="11">
        <v>442</v>
      </c>
      <c r="N312" s="11">
        <v>1945.1938140102664</v>
      </c>
      <c r="O312" s="11">
        <v>1941.8525460549124</v>
      </c>
      <c r="P312" s="11">
        <v>1936.2323991437277</v>
      </c>
      <c r="Q312" s="11">
        <v>1886.3214998457486</v>
      </c>
      <c r="R312" s="11">
        <v>1807.3526667891329</v>
      </c>
      <c r="S312" s="11">
        <v>1789.0479632988349</v>
      </c>
      <c r="T312" s="11">
        <v>1772.2417558483626</v>
      </c>
      <c r="U312" s="11">
        <v>1764.0873033259725</v>
      </c>
      <c r="V312" s="11">
        <v>1752.6257279167096</v>
      </c>
      <c r="W312" s="11">
        <v>1746.9577469155852</v>
      </c>
      <c r="X312" s="11">
        <v>1742.3917963067172</v>
      </c>
      <c r="Y312" s="11">
        <v>1728.5494242970021</v>
      </c>
      <c r="Z312" s="11">
        <v>1725.3929698614941</v>
      </c>
      <c r="AA312" s="11">
        <v>1713.6292423638297</v>
      </c>
      <c r="AB312" s="11">
        <v>1710.8968401206027</v>
      </c>
      <c r="AC312" s="11">
        <v>1699.8231741788538</v>
      </c>
      <c r="AD312" s="11">
        <v>1679.0879610137201</v>
      </c>
      <c r="AE312" s="11">
        <v>1670.9008058554248</v>
      </c>
      <c r="AF312" s="11">
        <v>1597.6995792301375</v>
      </c>
      <c r="AG312" s="11">
        <v>1557.6088652423634</v>
      </c>
      <c r="AH312" s="11">
        <v>1526.0153927597037</v>
      </c>
      <c r="AI312" s="11">
        <v>1502.4101490229546</v>
      </c>
      <c r="AJ312" s="11">
        <v>1481.5340019073901</v>
      </c>
      <c r="AK312" s="11">
        <v>1466.6895363240051</v>
      </c>
      <c r="AL312" s="11">
        <v>1440.885306166914</v>
      </c>
      <c r="AM312" s="11">
        <v>1429.8619664942653</v>
      </c>
      <c r="AN312" s="11">
        <v>1413.6660257990472</v>
      </c>
      <c r="AO312" s="11">
        <v>1396.1724663415048</v>
      </c>
      <c r="AP312" s="11">
        <v>1382.2298461077264</v>
      </c>
      <c r="AQ312" s="11">
        <v>1378.9595215787438</v>
      </c>
      <c r="AR312" s="11">
        <v>1372.4066634313722</v>
      </c>
      <c r="AS312" s="11">
        <v>1357.2660238559329</v>
      </c>
      <c r="AT312" s="11">
        <v>1353.4738657563414</v>
      </c>
      <c r="AU312" s="11">
        <v>1352.3261609227975</v>
      </c>
      <c r="AV312" s="11">
        <v>1335.7322365645275</v>
      </c>
      <c r="AW312" s="11">
        <v>1317.4835792176427</v>
      </c>
      <c r="AX312" s="11">
        <v>1301.843445718217</v>
      </c>
      <c r="AY312" s="11">
        <v>1281.7595937239912</v>
      </c>
      <c r="AZ312" s="11">
        <v>1255.9023815545236</v>
      </c>
      <c r="BA312" s="11">
        <v>1222.9044740056706</v>
      </c>
      <c r="BB312" s="11">
        <v>1170.1245958991638</v>
      </c>
      <c r="BC312" s="11">
        <v>1100.8978012130594</v>
      </c>
      <c r="BD312" s="11">
        <v>1042.1169571684054</v>
      </c>
      <c r="BE312" s="11">
        <v>1021.7550805307102</v>
      </c>
      <c r="BF312" s="11">
        <v>994.26425169884146</v>
      </c>
      <c r="BG312" s="11">
        <v>948.42034741046916</v>
      </c>
      <c r="BH312" s="11">
        <v>924.55398089931089</v>
      </c>
      <c r="BI312" s="11">
        <v>901.22711992481698</v>
      </c>
      <c r="BJ312" s="11">
        <v>869.00422163386565</v>
      </c>
      <c r="BK312" s="11">
        <v>784.91731179721319</v>
      </c>
      <c r="BL312" s="11">
        <v>517.85406094886253</v>
      </c>
      <c r="BM312" s="11">
        <v>336.50091596284375</v>
      </c>
      <c r="BN312" s="11">
        <v>282.43880897153025</v>
      </c>
      <c r="BO312" s="11">
        <v>152.24366415360316</v>
      </c>
      <c r="BP312" s="11">
        <v>127.49325058887702</v>
      </c>
      <c r="BQ312" s="11">
        <v>25.828270986312035</v>
      </c>
      <c r="BR312" s="11">
        <v>3.701927653310122E-12</v>
      </c>
      <c r="BS312" s="11">
        <v>77.334354468187072</v>
      </c>
      <c r="BT312" s="11">
        <v>117.96205284465614</v>
      </c>
      <c r="BU312" s="11">
        <v>151.50993005267338</v>
      </c>
      <c r="BV312" s="11">
        <v>241.86180459020696</v>
      </c>
      <c r="BW312" s="11">
        <v>260.56005154999707</v>
      </c>
      <c r="BX312" s="11">
        <v>366.91223519610236</v>
      </c>
      <c r="BY312" s="11">
        <v>434.55257334681619</v>
      </c>
      <c r="BZ312" s="11">
        <v>556.07273771431574</v>
      </c>
      <c r="CA312" s="11">
        <v>588.67190240347361</v>
      </c>
      <c r="CB312" s="11">
        <v>633.09372202177849</v>
      </c>
      <c r="CC312" s="11">
        <v>695.69598360153816</v>
      </c>
      <c r="CD312" s="11">
        <v>816.66017588228908</v>
      </c>
      <c r="CE312" s="11">
        <v>910.78769343932254</v>
      </c>
      <c r="CF312" s="11">
        <v>1003.6768890807215</v>
      </c>
      <c r="CG312" s="11">
        <v>1087.0015296339884</v>
      </c>
      <c r="CH312" s="11">
        <v>1281.2629643192504</v>
      </c>
      <c r="CI312" s="11">
        <v>1358.5767233811343</v>
      </c>
      <c r="CJ312" s="11">
        <v>1550.0344696075751</v>
      </c>
      <c r="CK312" s="11">
        <v>1624.970613574535</v>
      </c>
      <c r="CL312" s="11">
        <v>1715.2271190413014</v>
      </c>
      <c r="CM312" s="11">
        <v>1743.1175976151881</v>
      </c>
      <c r="CN312" s="11">
        <v>1791.4874106514235</v>
      </c>
      <c r="CO312" s="11">
        <v>1850.4848272319773</v>
      </c>
      <c r="CP312" s="11">
        <v>1932.1870632561368</v>
      </c>
      <c r="CQ312" s="11">
        <v>1984.7069286920791</v>
      </c>
      <c r="CR312" s="11">
        <v>2180.8608781159137</v>
      </c>
      <c r="CS312" s="11">
        <v>2359.0252576796847</v>
      </c>
      <c r="CT312" s="11">
        <v>2433.2937947396326</v>
      </c>
      <c r="CU312" s="11">
        <v>2461.5368309089918</v>
      </c>
      <c r="CV312" s="11">
        <v>2502.9455782702862</v>
      </c>
      <c r="CW312" s="11">
        <v>2601.254372260707</v>
      </c>
      <c r="CX312" s="11">
        <v>2728.9840350293589</v>
      </c>
      <c r="CY312" s="11">
        <v>2790.2905949206661</v>
      </c>
      <c r="CZ312" s="11">
        <v>2847.2485399838865</v>
      </c>
      <c r="DA312" s="11">
        <v>2898.1558018386518</v>
      </c>
      <c r="DB312" s="11">
        <v>2948.1861939289111</v>
      </c>
      <c r="DC312" s="11">
        <v>3000.2167975580642</v>
      </c>
      <c r="DD312" s="11">
        <v>3092.1201972246713</v>
      </c>
      <c r="DE312" s="11">
        <v>3103.3549304154826</v>
      </c>
      <c r="DF312" s="11">
        <v>3132.7488840728838</v>
      </c>
      <c r="DG312" s="11">
        <v>3142.5274794395241</v>
      </c>
      <c r="DH312" s="11">
        <v>3184.023896306473</v>
      </c>
      <c r="DI312" s="11">
        <v>3217.7920354619678</v>
      </c>
      <c r="DJ312" s="11">
        <v>3260.1736166876722</v>
      </c>
      <c r="DK312" s="11">
        <v>3296.8472718365233</v>
      </c>
      <c r="DL312" s="11">
        <v>3621.4913386916501</v>
      </c>
      <c r="DM312" s="11">
        <v>3738.4510207512399</v>
      </c>
      <c r="DN312" s="11">
        <v>3817.8605295393099</v>
      </c>
      <c r="DO312" s="11">
        <v>3906.8628303687451</v>
      </c>
      <c r="DP312" s="11">
        <v>3936.6377245600388</v>
      </c>
      <c r="DQ312" s="11">
        <v>4017.2292944918463</v>
      </c>
      <c r="DR312" s="11">
        <v>4032.3075526956477</v>
      </c>
      <c r="DS312" s="11">
        <v>4042.6596263919951</v>
      </c>
      <c r="DT312" s="11">
        <v>4053.7966399304555</v>
      </c>
      <c r="DU312" s="11">
        <v>4067.0051879911512</v>
      </c>
      <c r="DV312" s="11">
        <v>4069.5566760916004</v>
      </c>
      <c r="DW312" s="11">
        <v>4068.364528540219</v>
      </c>
      <c r="DX312" s="11">
        <v>4008.9366259895019</v>
      </c>
      <c r="DY312" s="11">
        <v>4107.5133025527348</v>
      </c>
      <c r="DZ312" s="11">
        <v>4111.8681932566624</v>
      </c>
      <c r="EA312" s="11">
        <v>4137.8534766728562</v>
      </c>
      <c r="EB312" s="11">
        <v>4272.7963245522542</v>
      </c>
      <c r="EC312" s="11">
        <v>4305.1498096940759</v>
      </c>
      <c r="ED312" s="11">
        <v>4490.8836577087441</v>
      </c>
      <c r="EE312" s="11">
        <v>4561.4251294426322</v>
      </c>
      <c r="EF312" s="11">
        <v>4787.3501723860199</v>
      </c>
      <c r="EG312" s="11">
        <v>4962.8455324775432</v>
      </c>
      <c r="EH312" s="11">
        <v>5113.7287969193467</v>
      </c>
      <c r="EI312" s="11">
        <v>5231.9088199188409</v>
      </c>
      <c r="EJ312" s="11">
        <v>5295.5658490854594</v>
      </c>
      <c r="EK312" s="11">
        <v>5343.6565802292262</v>
      </c>
      <c r="EL312" s="11">
        <v>5420.084493481183</v>
      </c>
      <c r="EM312" s="11">
        <v>5426.7183605828832</v>
      </c>
      <c r="EN312" s="11">
        <v>5508.2124241209704</v>
      </c>
      <c r="EO312" s="11">
        <v>5598.3881851789274</v>
      </c>
      <c r="EP312" s="11">
        <v>5642.497539690381</v>
      </c>
      <c r="EQ312" s="11">
        <v>5781.1033876500696</v>
      </c>
      <c r="ER312" s="11">
        <v>5854.8138342592629</v>
      </c>
      <c r="ES312" s="11">
        <v>5991.3292744131995</v>
      </c>
      <c r="ET312" s="11">
        <v>6055.4277954937625</v>
      </c>
      <c r="EU312" s="11">
        <v>6131.1838448640628</v>
      </c>
      <c r="EV312" s="11">
        <v>6194.1081893318924</v>
      </c>
      <c r="EW312" s="11">
        <v>6263.63959400365</v>
      </c>
      <c r="EX312" s="11">
        <v>6511.3046533960423</v>
      </c>
      <c r="EY312" s="11">
        <v>6593.1145301344413</v>
      </c>
      <c r="EZ312" s="11">
        <v>6764.07623389742</v>
      </c>
      <c r="FA312" s="11">
        <v>6930.6392129917167</v>
      </c>
      <c r="FB312" s="11">
        <v>7013.824405488821</v>
      </c>
      <c r="FC312" s="11">
        <v>7055.5170590077469</v>
      </c>
      <c r="FD312" s="11">
        <v>7110.5537323932922</v>
      </c>
      <c r="FE312" s="11">
        <v>7235.1806549159664</v>
      </c>
      <c r="FF312" s="11">
        <v>7408.3341756763211</v>
      </c>
      <c r="FG312" s="11">
        <v>7433.2094914892341</v>
      </c>
      <c r="FH312" s="11">
        <v>7477.5731865938815</v>
      </c>
      <c r="FI312" s="11">
        <v>7559.1526895241359</v>
      </c>
      <c r="FJ312" s="11">
        <v>7603.7416314140319</v>
      </c>
      <c r="FK312" s="11">
        <v>7621.1133955065452</v>
      </c>
      <c r="FL312" s="11">
        <v>7636.0925460759572</v>
      </c>
      <c r="FM312" s="11">
        <v>7640.8108014766922</v>
      </c>
      <c r="FN312" s="11">
        <v>7672.4449293390271</v>
      </c>
      <c r="FO312" s="11">
        <v>7692.8022193825464</v>
      </c>
      <c r="FP312" s="11">
        <v>7716.3691828887504</v>
      </c>
      <c r="FQ312" s="11">
        <v>7741.4331055452021</v>
      </c>
      <c r="FR312" s="11">
        <v>7751.7698288780457</v>
      </c>
      <c r="FS312" s="11">
        <v>7795.1793685661969</v>
      </c>
      <c r="FT312" s="11">
        <v>7866.544497960298</v>
      </c>
      <c r="FU312" s="11">
        <v>7970.2907570932721</v>
      </c>
      <c r="FV312" s="11">
        <v>8110.9537764737479</v>
      </c>
      <c r="FW312" s="11">
        <v>8156.6296852346022</v>
      </c>
      <c r="FX312" s="11">
        <v>8175.9549288320959</v>
      </c>
      <c r="FY312" s="11">
        <v>8197.4893777355628</v>
      </c>
      <c r="FZ312" s="11">
        <v>8216.0982608358372</v>
      </c>
      <c r="GA312" s="11">
        <v>8244.5436018079308</v>
      </c>
      <c r="GB312" s="11">
        <v>8266.7805194135635</v>
      </c>
      <c r="GC312" s="11">
        <v>8298.1849779949844</v>
      </c>
      <c r="GD312" s="11">
        <v>8332.1698004879563</v>
      </c>
      <c r="GE312" s="11">
        <v>8356.8915169096708</v>
      </c>
      <c r="GF312" s="11">
        <v>8377.4813400940257</v>
      </c>
      <c r="GG312" s="11">
        <v>8390.5568175353546</v>
      </c>
      <c r="GH312" s="11">
        <v>8403.7506733861665</v>
      </c>
      <c r="GI312" s="11">
        <v>8407.3670603836854</v>
      </c>
      <c r="GJ312" s="11">
        <v>8417.212431885644</v>
      </c>
      <c r="GK312" s="11">
        <v>8422.4543858714896</v>
      </c>
      <c r="GL312" s="11">
        <v>8437.3892085025254</v>
      </c>
      <c r="GM312" s="11">
        <v>8422.636273922697</v>
      </c>
      <c r="GN312" s="11">
        <v>8432.1842078626141</v>
      </c>
      <c r="GO312" s="11">
        <v>8440.219542914625</v>
      </c>
      <c r="GP312" s="11">
        <v>8451.1283216816937</v>
      </c>
      <c r="GQ312" s="11">
        <v>8509.9176084311111</v>
      </c>
      <c r="GR312" s="11">
        <v>8629.8131641495729</v>
      </c>
      <c r="GS312" s="11">
        <v>8779.7265500824124</v>
      </c>
      <c r="GT312" s="11">
        <v>8843.9037346146215</v>
      </c>
      <c r="GU312" s="11">
        <v>8863.2321383799244</v>
      </c>
      <c r="GV312" s="11">
        <v>8888.570248267295</v>
      </c>
      <c r="GW312" s="11">
        <v>8915.3243392622444</v>
      </c>
      <c r="GX312" s="11">
        <v>8942.7605648933732</v>
      </c>
      <c r="GY312" s="11">
        <v>8959.22390105659</v>
      </c>
      <c r="GZ312" s="11">
        <v>9100.1556753260738</v>
      </c>
      <c r="HA312" s="11">
        <v>9120.3652494668695</v>
      </c>
      <c r="HB312" s="11">
        <v>9135.6854854425601</v>
      </c>
      <c r="HC312" s="11">
        <v>9151.959232709678</v>
      </c>
      <c r="HD312" s="11">
        <v>9163.9800680631652</v>
      </c>
      <c r="HE312" s="11">
        <v>9171.632734688299</v>
      </c>
      <c r="HF312" s="11">
        <v>9163.660284587515</v>
      </c>
      <c r="HG312" s="11">
        <v>9210.7185038423922</v>
      </c>
      <c r="HH312" s="11">
        <v>9217.2320421141339</v>
      </c>
      <c r="HI312" s="11">
        <v>9244.1711715022411</v>
      </c>
      <c r="HJ312" s="11">
        <v>9252.853149218523</v>
      </c>
      <c r="HK312" s="11">
        <v>9242.9065289743139</v>
      </c>
      <c r="HL312" s="11">
        <v>9234.394874797732</v>
      </c>
      <c r="HM312" s="11">
        <v>9187.0163865713566</v>
      </c>
      <c r="HN312" s="11">
        <v>9124.3398442427497</v>
      </c>
      <c r="HO312" s="11">
        <v>9077.3673628713441</v>
      </c>
      <c r="HP312" s="11">
        <v>9091.591401701673</v>
      </c>
      <c r="HQ312" s="11">
        <v>9081.1726671001343</v>
      </c>
      <c r="HR312" s="11">
        <v>8986.3951497582493</v>
      </c>
      <c r="HS312" s="11">
        <v>8992.1249057618425</v>
      </c>
      <c r="HT312" s="11">
        <v>8997.4404169585523</v>
      </c>
      <c r="HU312" s="11">
        <v>8958.1209671468368</v>
      </c>
      <c r="HV312" s="11">
        <v>8958.7601307979694</v>
      </c>
      <c r="HW312" s="11">
        <v>8963.4251079684582</v>
      </c>
      <c r="HX312" s="11">
        <v>8972.8533859041854</v>
      </c>
      <c r="HY312" s="11">
        <v>8984.5856664814364</v>
      </c>
      <c r="HZ312" s="11">
        <v>8995.2828350945747</v>
      </c>
      <c r="IA312" s="11">
        <v>9104.2798606173583</v>
      </c>
      <c r="IB312" s="11">
        <v>9225.2410982956353</v>
      </c>
      <c r="IC312" s="11">
        <v>9265.5072854788505</v>
      </c>
      <c r="ID312" s="11">
        <v>9306.1895529143203</v>
      </c>
      <c r="IE312" s="11">
        <v>9342.3411253874674</v>
      </c>
      <c r="IF312" s="11">
        <v>9375.8433140908928</v>
      </c>
      <c r="IG312" s="11">
        <v>9488.6067487638593</v>
      </c>
      <c r="IH312" s="11">
        <v>9518.0813373156816</v>
      </c>
      <c r="II312" s="11">
        <v>9557.9941462629649</v>
      </c>
      <c r="IJ312" s="11">
        <v>9593.2497996659713</v>
      </c>
      <c r="IK312" s="11">
        <v>9643.5760873751351</v>
      </c>
      <c r="IL312" s="11">
        <v>9681.9191010765371</v>
      </c>
      <c r="IM312" s="11">
        <v>9724.1308147378659</v>
      </c>
      <c r="IN312" s="11">
        <v>9787.1270920174466</v>
      </c>
      <c r="IO312" s="11">
        <v>9923.9211154569348</v>
      </c>
      <c r="IP312" s="11">
        <v>9955.9839900507668</v>
      </c>
      <c r="IQ312" s="11">
        <v>9955.922842420965</v>
      </c>
      <c r="IR312" s="11">
        <v>10007.182141902214</v>
      </c>
      <c r="IS312" s="11">
        <v>10072.005784899211</v>
      </c>
      <c r="IT312" s="11">
        <v>10110.158504134111</v>
      </c>
      <c r="IU312" s="11">
        <v>10132.325207029178</v>
      </c>
      <c r="IV312" s="11">
        <v>10149.28029342433</v>
      </c>
      <c r="IW312" s="11">
        <v>10155.002447819163</v>
      </c>
      <c r="IX312" s="11">
        <v>10165.157417697135</v>
      </c>
      <c r="IY312" s="11">
        <v>10185.621124323221</v>
      </c>
      <c r="IZ312" s="11">
        <v>10225.501115660631</v>
      </c>
      <c r="JA312" s="11">
        <v>10274.194062882614</v>
      </c>
      <c r="JB312" s="11">
        <v>10365.036484940789</v>
      </c>
      <c r="JC312" s="11">
        <v>10473.835087091567</v>
      </c>
      <c r="JD312" s="11">
        <v>10554.582368046875</v>
      </c>
      <c r="JE312" s="11">
        <v>10574.115559129152</v>
      </c>
      <c r="JF312" s="11">
        <v>10588.560396850413</v>
      </c>
      <c r="JG312" s="11">
        <v>10585.680289117696</v>
      </c>
      <c r="JH312" s="11">
        <v>10669.568433705017</v>
      </c>
      <c r="JI312" s="11">
        <v>10723.203956809662</v>
      </c>
      <c r="JJ312" s="11">
        <v>10732.953531910056</v>
      </c>
      <c r="JK312" s="11">
        <v>10703.095732019809</v>
      </c>
      <c r="JL312" s="11">
        <v>10750.797459215097</v>
      </c>
      <c r="JM312" s="11">
        <v>10748.300912599414</v>
      </c>
      <c r="JN312" s="11">
        <v>10703.931406151447</v>
      </c>
      <c r="JO312" s="11">
        <v>10828.056189452842</v>
      </c>
      <c r="JP312" s="11">
        <v>10930.649972424886</v>
      </c>
      <c r="JQ312" s="11">
        <v>10949.8395611413</v>
      </c>
      <c r="JR312" s="11">
        <v>10996.045041325166</v>
      </c>
      <c r="JS312" s="11">
        <v>11023.215537842943</v>
      </c>
      <c r="JT312" s="11">
        <v>11141.790132970915</v>
      </c>
      <c r="JU312" s="11">
        <v>11198.504649633611</v>
      </c>
      <c r="JV312" s="11">
        <v>11173.960381881365</v>
      </c>
      <c r="JW312" s="11">
        <v>11119.825871287238</v>
      </c>
      <c r="JX312" s="11">
        <v>11121.11263816425</v>
      </c>
      <c r="JY312" s="11">
        <v>11115.375327929431</v>
      </c>
      <c r="JZ312" s="11">
        <v>11104.015136254115</v>
      </c>
      <c r="KA312" s="11">
        <v>11096.2249773557</v>
      </c>
      <c r="KB312" s="11">
        <v>11091.041793679709</v>
      </c>
      <c r="KC312" s="11">
        <v>11077.21011794625</v>
      </c>
      <c r="KD312" s="11">
        <v>11061.964246650634</v>
      </c>
      <c r="KE312" s="11">
        <v>11059.265543672782</v>
      </c>
      <c r="KF312" s="11">
        <v>11067.963945575588</v>
      </c>
      <c r="KG312" s="11">
        <v>11069.401336142013</v>
      </c>
      <c r="KH312" s="11">
        <v>11083.674159328997</v>
      </c>
      <c r="KI312" s="11">
        <v>11082.589166017229</v>
      </c>
      <c r="KJ312" s="11">
        <v>11101.920756660393</v>
      </c>
      <c r="KK312" s="11">
        <v>11104.253991759777</v>
      </c>
      <c r="KL312" s="23"/>
      <c r="KM312" s="11">
        <f>SMALL(Tabela2[[#This Row],[1]:[285]],1)</f>
        <v>3.701927653310122E-12</v>
      </c>
      <c r="KN312" s="11">
        <f>MATCH(Tabela2[[#This Row],[1° menor]],Tabela2[[#This Row],[1]:[285]],0)</f>
        <v>57</v>
      </c>
      <c r="KO31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0.24999997917350925</v>
      </c>
      <c r="KP312" s="11">
        <f>VLOOKUP(Tabela2[[#This Row],[Shape]],shape!A:D,4,0)+VLOOKUP(Tabela2[[#This Row],[Shape]]+1,shape!A:E,5,0)*Tabela2[[#This Row],[% avanc]]</f>
        <v>1108.9215947340408</v>
      </c>
      <c r="KQ312" s="15">
        <f>Tabela2[[#This Row],[8686,881807]]/Tabela2[[#Headers],[8686,881807]]</f>
        <v>0.12765473496375393</v>
      </c>
      <c r="KR312" s="11">
        <f>Tabela2[[#This Row],[8686,881807]]-KP311</f>
        <v>342.58831948934755</v>
      </c>
      <c r="KS312" s="11">
        <f>(Tabela2[[#This Row],[hora bus]]-H311)*86400</f>
        <v>45.000000461004674</v>
      </c>
      <c r="KT312" s="11">
        <f>Tabela2[[#This Row],[desloc]]/Tabela2[[#This Row],[seconds]]</f>
        <v>7.6130736884374448</v>
      </c>
      <c r="KU312" s="11">
        <f>Tabela2[[#This Row],[spd m/s]]*3.6</f>
        <v>27.407065278374802</v>
      </c>
      <c r="KV312" s="23"/>
      <c r="KW312" s="22">
        <f t="shared" si="72"/>
        <v>0</v>
      </c>
      <c r="KX312" s="23">
        <f t="shared" si="73"/>
        <v>0</v>
      </c>
      <c r="KY312" s="23">
        <f t="shared" si="74"/>
        <v>0</v>
      </c>
      <c r="KZ312" s="23">
        <f t="shared" si="75"/>
        <v>0</v>
      </c>
      <c r="LA312" s="23">
        <f t="shared" si="76"/>
        <v>0</v>
      </c>
      <c r="LB312" s="23">
        <f t="shared" si="77"/>
        <v>0</v>
      </c>
      <c r="LC312" s="23">
        <f t="shared" si="78"/>
        <v>0</v>
      </c>
      <c r="LD312" s="23">
        <f t="shared" si="79"/>
        <v>0</v>
      </c>
      <c r="LE312" s="23">
        <f t="shared" si="80"/>
        <v>1108.9215947340408</v>
      </c>
      <c r="LF312" s="22">
        <f t="shared" si="89"/>
        <v>0</v>
      </c>
      <c r="LG312" s="23">
        <f t="shared" si="81"/>
        <v>0</v>
      </c>
      <c r="LH312" s="23">
        <f t="shared" si="82"/>
        <v>0</v>
      </c>
      <c r="LI312" s="23">
        <f t="shared" si="83"/>
        <v>1108.9215947340408</v>
      </c>
      <c r="LJ312" s="23">
        <f t="shared" si="84"/>
        <v>8570.3152119992501</v>
      </c>
      <c r="LK312" s="23">
        <f t="shared" si="85"/>
        <v>0</v>
      </c>
      <c r="LL312" s="23">
        <f t="shared" si="86"/>
        <v>34</v>
      </c>
      <c r="LM312" s="23">
        <f t="shared" si="87"/>
        <v>0</v>
      </c>
      <c r="LN312" s="23">
        <f t="shared" si="88"/>
        <v>0</v>
      </c>
    </row>
    <row r="313" spans="1:326" x14ac:dyDescent="0.25">
      <c r="A313" s="22">
        <v>242</v>
      </c>
      <c r="B313" s="22">
        <v>1</v>
      </c>
      <c r="C313" s="23" t="s">
        <v>1550</v>
      </c>
      <c r="D313" s="22">
        <v>332</v>
      </c>
      <c r="E313" s="24">
        <v>0.95972222222222225</v>
      </c>
      <c r="F313" s="23" t="s">
        <v>812</v>
      </c>
      <c r="G313" s="23" t="b">
        <v>1</v>
      </c>
      <c r="H313" s="25">
        <v>43538.960185185184</v>
      </c>
      <c r="I313" s="26" t="s">
        <v>200</v>
      </c>
      <c r="J313" s="23" t="s">
        <v>201</v>
      </c>
      <c r="K313" s="11">
        <f>IF(AND(Tabela2[[#This Row],[hora bus]]=H312,Tabela2[[#This Row],[lat bus]]=I312,Tabela2[[#This Row],[lon bus]]=J312),1,0)</f>
        <v>0</v>
      </c>
      <c r="L313" s="23"/>
      <c r="M313" s="11">
        <v>443</v>
      </c>
      <c r="N313" s="11">
        <v>2130.8119206222118</v>
      </c>
      <c r="O313" s="11">
        <v>2127.4298621180433</v>
      </c>
      <c r="P313" s="11">
        <v>2121.7602581055753</v>
      </c>
      <c r="Q313" s="11">
        <v>2071.6939104173734</v>
      </c>
      <c r="R313" s="11">
        <v>1992.4974808288175</v>
      </c>
      <c r="S313" s="11">
        <v>1974.0501302040955</v>
      </c>
      <c r="T313" s="11">
        <v>1957.1408600647555</v>
      </c>
      <c r="U313" s="11">
        <v>1948.8756642687263</v>
      </c>
      <c r="V313" s="11">
        <v>1937.2776726285681</v>
      </c>
      <c r="W313" s="11">
        <v>1931.4406560181469</v>
      </c>
      <c r="X313" s="11">
        <v>1926.7100017051948</v>
      </c>
      <c r="Y313" s="11">
        <v>1912.5920682993758</v>
      </c>
      <c r="Z313" s="11">
        <v>1909.0883250626769</v>
      </c>
      <c r="AA313" s="11">
        <v>1896.9782300426464</v>
      </c>
      <c r="AB313" s="11">
        <v>1893.9683455096988</v>
      </c>
      <c r="AC313" s="11">
        <v>1882.6865498658492</v>
      </c>
      <c r="AD313" s="11">
        <v>1861.7189913522172</v>
      </c>
      <c r="AE313" s="11">
        <v>1853.3710139284765</v>
      </c>
      <c r="AF313" s="11">
        <v>1780.0774789901545</v>
      </c>
      <c r="AG313" s="11">
        <v>1739.9234484882072</v>
      </c>
      <c r="AH313" s="11">
        <v>1708.2006553193173</v>
      </c>
      <c r="AI313" s="11">
        <v>1684.4004511121002</v>
      </c>
      <c r="AJ313" s="11">
        <v>1663.3457678589268</v>
      </c>
      <c r="AK313" s="11">
        <v>1648.3475921373147</v>
      </c>
      <c r="AL313" s="11">
        <v>1622.3599829432665</v>
      </c>
      <c r="AM313" s="11">
        <v>1611.1851819551755</v>
      </c>
      <c r="AN313" s="11">
        <v>1595.0196856202595</v>
      </c>
      <c r="AO313" s="11">
        <v>1577.7840709338018</v>
      </c>
      <c r="AP313" s="11">
        <v>1564.265814662577</v>
      </c>
      <c r="AQ313" s="11">
        <v>1561.3252828475759</v>
      </c>
      <c r="AR313" s="11">
        <v>1554.9953640398467</v>
      </c>
      <c r="AS313" s="11">
        <v>1540.2261118601209</v>
      </c>
      <c r="AT313" s="11">
        <v>1536.8286492415039</v>
      </c>
      <c r="AU313" s="11">
        <v>1535.8973976855762</v>
      </c>
      <c r="AV313" s="11">
        <v>1519.6089062803283</v>
      </c>
      <c r="AW313" s="11">
        <v>1501.8367406226116</v>
      </c>
      <c r="AX313" s="11">
        <v>1486.6045685228801</v>
      </c>
      <c r="AY313" s="11">
        <v>1466.7599721683816</v>
      </c>
      <c r="AZ313" s="11">
        <v>1441.0419010810613</v>
      </c>
      <c r="BA313" s="11">
        <v>1408.1391593500007</v>
      </c>
      <c r="BB313" s="11">
        <v>1355.38383823196</v>
      </c>
      <c r="BC313" s="11">
        <v>1285.8396087198862</v>
      </c>
      <c r="BD313" s="11">
        <v>1226.4996562280849</v>
      </c>
      <c r="BE313" s="11">
        <v>1205.8907536456259</v>
      </c>
      <c r="BF313" s="11">
        <v>1178.4649738381654</v>
      </c>
      <c r="BG313" s="11">
        <v>1132.7969696482094</v>
      </c>
      <c r="BH313" s="11">
        <v>1109.1307088235394</v>
      </c>
      <c r="BI313" s="11">
        <v>1085.9279364215615</v>
      </c>
      <c r="BJ313" s="11">
        <v>1053.7899845590896</v>
      </c>
      <c r="BK313" s="11">
        <v>969.73338648083893</v>
      </c>
      <c r="BL313" s="11">
        <v>702.72128561761747</v>
      </c>
      <c r="BM313" s="11">
        <v>521.60448819253043</v>
      </c>
      <c r="BN313" s="11">
        <v>467.77675095329295</v>
      </c>
      <c r="BO313" s="11">
        <v>337.79995726500766</v>
      </c>
      <c r="BP313" s="11">
        <v>313.22382521011883</v>
      </c>
      <c r="BQ313" s="11">
        <v>211.63942153740845</v>
      </c>
      <c r="BR313" s="11">
        <v>108.34744410210325</v>
      </c>
      <c r="BS313" s="11">
        <v>67.137857968415418</v>
      </c>
      <c r="BT313" s="11">
        <v>21.81412398311339</v>
      </c>
      <c r="BU313" s="11">
        <v>1.2769874047080521E-10</v>
      </c>
      <c r="BV313" s="11">
        <v>87.496034230746289</v>
      </c>
      <c r="BW313" s="11">
        <v>95.459526843044131</v>
      </c>
      <c r="BX313" s="11">
        <v>191.62700875575749</v>
      </c>
      <c r="BY313" s="11">
        <v>278.33186112926853</v>
      </c>
      <c r="BZ313" s="11">
        <v>413.52301702991639</v>
      </c>
      <c r="CA313" s="11">
        <v>449.03278826483773</v>
      </c>
      <c r="CB313" s="11">
        <v>493.66563495832963</v>
      </c>
      <c r="CC313" s="11">
        <v>555.72861323904237</v>
      </c>
      <c r="CD313" s="11">
        <v>675.61516725266915</v>
      </c>
      <c r="CE313" s="11">
        <v>768.0493730189836</v>
      </c>
      <c r="CF313" s="11">
        <v>858.88374116190937</v>
      </c>
      <c r="CG313" s="11">
        <v>939.83323578616012</v>
      </c>
      <c r="CH313" s="11">
        <v>1132.2297202867601</v>
      </c>
      <c r="CI313" s="11">
        <v>1208.2322611293127</v>
      </c>
      <c r="CJ313" s="11">
        <v>1398.4285526763983</v>
      </c>
      <c r="CK313" s="11">
        <v>1472.9085277515669</v>
      </c>
      <c r="CL313" s="11">
        <v>1562.9347966682014</v>
      </c>
      <c r="CM313" s="11">
        <v>1590.547090064425</v>
      </c>
      <c r="CN313" s="11">
        <v>1638.5911368126181</v>
      </c>
      <c r="CO313" s="11">
        <v>1697.3435322287673</v>
      </c>
      <c r="CP313" s="11">
        <v>1778.7645086606828</v>
      </c>
      <c r="CQ313" s="11">
        <v>1830.5947308115431</v>
      </c>
      <c r="CR313" s="11">
        <v>2025.8649604697764</v>
      </c>
      <c r="CS313" s="11">
        <v>2203.623490847056</v>
      </c>
      <c r="CT313" s="11">
        <v>2277.8280853615379</v>
      </c>
      <c r="CU313" s="11">
        <v>2306.035540941175</v>
      </c>
      <c r="CV313" s="11">
        <v>2347.2772760800826</v>
      </c>
      <c r="CW313" s="11">
        <v>2445.2902085963919</v>
      </c>
      <c r="CX313" s="11">
        <v>2572.8089479463242</v>
      </c>
      <c r="CY313" s="11">
        <v>2634.0325446855832</v>
      </c>
      <c r="CZ313" s="11">
        <v>2691.0883924805867</v>
      </c>
      <c r="DA313" s="11">
        <v>2742.2720569209655</v>
      </c>
      <c r="DB313" s="11">
        <v>2792.8405385978003</v>
      </c>
      <c r="DC313" s="11">
        <v>2845.8916832005152</v>
      </c>
      <c r="DD313" s="11">
        <v>2938.5174149615373</v>
      </c>
      <c r="DE313" s="11">
        <v>2950.0269270852818</v>
      </c>
      <c r="DF313" s="11">
        <v>2979.7579505591261</v>
      </c>
      <c r="DG313" s="11">
        <v>2990.1995362797516</v>
      </c>
      <c r="DH313" s="11">
        <v>3032.9294634688636</v>
      </c>
      <c r="DI313" s="11">
        <v>3068.1748796396855</v>
      </c>
      <c r="DJ313" s="11">
        <v>3110.2047906354624</v>
      </c>
      <c r="DK313" s="11">
        <v>3141.9881367220942</v>
      </c>
      <c r="DL313" s="11">
        <v>3461.8614454690746</v>
      </c>
      <c r="DM313" s="11">
        <v>3577.2956788853508</v>
      </c>
      <c r="DN313" s="11">
        <v>3655.7410847202018</v>
      </c>
      <c r="DO313" s="11">
        <v>3744.1077392343991</v>
      </c>
      <c r="DP313" s="11">
        <v>3773.2218009318926</v>
      </c>
      <c r="DQ313" s="11">
        <v>3853.2956281865427</v>
      </c>
      <c r="DR313" s="11">
        <v>3868.2687726736949</v>
      </c>
      <c r="DS313" s="11">
        <v>3878.5319429840242</v>
      </c>
      <c r="DT313" s="11">
        <v>3889.7480021844972</v>
      </c>
      <c r="DU313" s="11">
        <v>3903.1988807246753</v>
      </c>
      <c r="DV313" s="11">
        <v>3906.0388653739215</v>
      </c>
      <c r="DW313" s="11">
        <v>3905.1999683241029</v>
      </c>
      <c r="DX313" s="11">
        <v>3847.9013499898633</v>
      </c>
      <c r="DY313" s="11">
        <v>3948.7552583607417</v>
      </c>
      <c r="DZ313" s="11">
        <v>3953.95977211526</v>
      </c>
      <c r="EA313" s="11">
        <v>3979.8607291882131</v>
      </c>
      <c r="EB313" s="11">
        <v>4114.1363708024455</v>
      </c>
      <c r="EC313" s="11">
        <v>4146.1114391384181</v>
      </c>
      <c r="ED313" s="11">
        <v>4331.4072832235806</v>
      </c>
      <c r="EE313" s="11">
        <v>4402.7406190417269</v>
      </c>
      <c r="EF313" s="11">
        <v>4630.2312509670492</v>
      </c>
      <c r="EG313" s="11">
        <v>4806.9005335859256</v>
      </c>
      <c r="EH313" s="11">
        <v>4958.6202448360737</v>
      </c>
      <c r="EI313" s="11">
        <v>5077.2096843693143</v>
      </c>
      <c r="EJ313" s="11">
        <v>5140.9401155392879</v>
      </c>
      <c r="EK313" s="11">
        <v>5189.5158608415722</v>
      </c>
      <c r="EL313" s="11">
        <v>5266.5110019391377</v>
      </c>
      <c r="EM313" s="11">
        <v>5273.5978834692214</v>
      </c>
      <c r="EN313" s="11">
        <v>5355.5480124266114</v>
      </c>
      <c r="EO313" s="11">
        <v>5445.7265159801054</v>
      </c>
      <c r="EP313" s="11">
        <v>5489.4997164421875</v>
      </c>
      <c r="EQ313" s="11">
        <v>5627.6560702771812</v>
      </c>
      <c r="ER313" s="11">
        <v>5700.9237545668066</v>
      </c>
      <c r="ES313" s="11">
        <v>5837.0677413143703</v>
      </c>
      <c r="ET313" s="11">
        <v>5900.9544525349647</v>
      </c>
      <c r="EU313" s="11">
        <v>5976.4871075014853</v>
      </c>
      <c r="EV313" s="11">
        <v>6039.1771616796286</v>
      </c>
      <c r="EW313" s="11">
        <v>6108.2158031939725</v>
      </c>
      <c r="EX313" s="11">
        <v>6355.3911627924717</v>
      </c>
      <c r="EY313" s="11">
        <v>6436.845131744225</v>
      </c>
      <c r="EZ313" s="11">
        <v>6607.3627194528472</v>
      </c>
      <c r="FA313" s="11">
        <v>6773.7259422758279</v>
      </c>
      <c r="FB313" s="11">
        <v>6856.9288569349756</v>
      </c>
      <c r="FC313" s="11">
        <v>6898.6442456619052</v>
      </c>
      <c r="FD313" s="11">
        <v>6953.7330211741337</v>
      </c>
      <c r="FE313" s="11">
        <v>7078.488537289838</v>
      </c>
      <c r="FF313" s="11">
        <v>7251.7376838987884</v>
      </c>
      <c r="FG313" s="11">
        <v>7276.6304491152659</v>
      </c>
      <c r="FH313" s="11">
        <v>7321.083862197951</v>
      </c>
      <c r="FI313" s="11">
        <v>7402.6915847631681</v>
      </c>
      <c r="FJ313" s="11">
        <v>7447.1739997259483</v>
      </c>
      <c r="FK313" s="11">
        <v>7464.4196829169869</v>
      </c>
      <c r="FL313" s="11">
        <v>7479.2680882275299</v>
      </c>
      <c r="FM313" s="11">
        <v>7483.6902461219925</v>
      </c>
      <c r="FN313" s="11">
        <v>7514.9667691264494</v>
      </c>
      <c r="FO313" s="11">
        <v>7535.0851112191685</v>
      </c>
      <c r="FP313" s="11">
        <v>7558.4340134900131</v>
      </c>
      <c r="FQ313" s="11">
        <v>7583.3440655986624</v>
      </c>
      <c r="FR313" s="11">
        <v>7593.4723655896323</v>
      </c>
      <c r="FS313" s="11">
        <v>7636.602627502888</v>
      </c>
      <c r="FT313" s="11">
        <v>7707.7878627156451</v>
      </c>
      <c r="FU313" s="11">
        <v>7811.569797271377</v>
      </c>
      <c r="FV313" s="11">
        <v>7952.5177742985679</v>
      </c>
      <c r="FW313" s="11">
        <v>7998.5198614546734</v>
      </c>
      <c r="FX313" s="11">
        <v>8018.1125786731391</v>
      </c>
      <c r="FY313" s="11">
        <v>8039.8740149189034</v>
      </c>
      <c r="FZ313" s="11">
        <v>8058.6586242796602</v>
      </c>
      <c r="GA313" s="11">
        <v>8087.2180556036137</v>
      </c>
      <c r="GB313" s="11">
        <v>8109.5109926625946</v>
      </c>
      <c r="GC313" s="11">
        <v>8140.9219102760762</v>
      </c>
      <c r="GD313" s="11">
        <v>8174.8784208739471</v>
      </c>
      <c r="GE313" s="11">
        <v>8199.5753120086829</v>
      </c>
      <c r="GF313" s="11">
        <v>8220.1452915864284</v>
      </c>
      <c r="GG313" s="11">
        <v>8233.252072907273</v>
      </c>
      <c r="GH313" s="11">
        <v>8246.4981721402801</v>
      </c>
      <c r="GI313" s="11">
        <v>8250.1997103482772</v>
      </c>
      <c r="GJ313" s="11">
        <v>8260.2326279433419</v>
      </c>
      <c r="GK313" s="11">
        <v>8265.7586487412682</v>
      </c>
      <c r="GL313" s="11">
        <v>8280.8767721749246</v>
      </c>
      <c r="GM313" s="11">
        <v>8266.3506233730677</v>
      </c>
      <c r="GN313" s="11">
        <v>8276.2546452393508</v>
      </c>
      <c r="GO313" s="11">
        <v>8284.6154966503691</v>
      </c>
      <c r="GP313" s="11">
        <v>8296.0910739329065</v>
      </c>
      <c r="GQ313" s="11">
        <v>8355.7357378135348</v>
      </c>
      <c r="GR313" s="11">
        <v>8476.5751903667897</v>
      </c>
      <c r="GS313" s="11">
        <v>8627.1653426192843</v>
      </c>
      <c r="GT313" s="11">
        <v>8691.6021697706165</v>
      </c>
      <c r="GU313" s="11">
        <v>8711.0146716947856</v>
      </c>
      <c r="GV313" s="11">
        <v>8736.3758630054926</v>
      </c>
      <c r="GW313" s="11">
        <v>8763.1073957255521</v>
      </c>
      <c r="GX313" s="11">
        <v>8790.4806107239183</v>
      </c>
      <c r="GY313" s="11">
        <v>8806.4576690796312</v>
      </c>
      <c r="GZ313" s="11">
        <v>8946.8804304830519</v>
      </c>
      <c r="HA313" s="11">
        <v>8966.9871772249844</v>
      </c>
      <c r="HB313" s="11">
        <v>8982.2570671216108</v>
      </c>
      <c r="HC313" s="11">
        <v>8998.5048530063596</v>
      </c>
      <c r="HD313" s="11">
        <v>9010.5031132502772</v>
      </c>
      <c r="HE313" s="11">
        <v>9018.1035925632077</v>
      </c>
      <c r="HF313" s="11">
        <v>9010.7789097056157</v>
      </c>
      <c r="HG313" s="11">
        <v>9059.001286929526</v>
      </c>
      <c r="HH313" s="11">
        <v>9066.4929601087515</v>
      </c>
      <c r="HI313" s="11">
        <v>9094.1905306607605</v>
      </c>
      <c r="HJ313" s="11">
        <v>9103.3079821305728</v>
      </c>
      <c r="HK313" s="11">
        <v>9093.8155899516223</v>
      </c>
      <c r="HL313" s="11">
        <v>9085.8163224553373</v>
      </c>
      <c r="HM313" s="11">
        <v>9039.1486159941687</v>
      </c>
      <c r="HN313" s="11">
        <v>8977.5844928057777</v>
      </c>
      <c r="HO313" s="11">
        <v>8931.8689465320258</v>
      </c>
      <c r="HP313" s="11">
        <v>8946.8473016841872</v>
      </c>
      <c r="HQ313" s="11">
        <v>8936.7112767690342</v>
      </c>
      <c r="HR313" s="11">
        <v>8842.945046584704</v>
      </c>
      <c r="HS313" s="11">
        <v>8849.8679031799838</v>
      </c>
      <c r="HT313" s="11">
        <v>8855.6095536437333</v>
      </c>
      <c r="HU313" s="11">
        <v>8816.8167047041625</v>
      </c>
      <c r="HV313" s="11">
        <v>8818.1565294114571</v>
      </c>
      <c r="HW313" s="11">
        <v>8823.3364649409305</v>
      </c>
      <c r="HX313" s="11">
        <v>8833.2427672171543</v>
      </c>
      <c r="HY313" s="11">
        <v>8845.519944981761</v>
      </c>
      <c r="HZ313" s="11">
        <v>8857.3791054594221</v>
      </c>
      <c r="IA313" s="11">
        <v>8968.0709333427712</v>
      </c>
      <c r="IB313" s="11">
        <v>9090.1657147438382</v>
      </c>
      <c r="IC313" s="11">
        <v>9131.0239960195722</v>
      </c>
      <c r="ID313" s="11">
        <v>9172.2745709140218</v>
      </c>
      <c r="IE313" s="11">
        <v>9208.9886591157683</v>
      </c>
      <c r="IF313" s="11">
        <v>9243.4248243815546</v>
      </c>
      <c r="IG313" s="11">
        <v>9356.9738154490315</v>
      </c>
      <c r="IH313" s="11">
        <v>9386.7473676438494</v>
      </c>
      <c r="II313" s="11">
        <v>9426.9278099814546</v>
      </c>
      <c r="IJ313" s="11">
        <v>9462.3958711327832</v>
      </c>
      <c r="IK313" s="11">
        <v>9512.8362262954506</v>
      </c>
      <c r="IL313" s="11">
        <v>9551.2339547798856</v>
      </c>
      <c r="IM313" s="11">
        <v>9593.5207503440761</v>
      </c>
      <c r="IN313" s="11">
        <v>9656.6502928541195</v>
      </c>
      <c r="IO313" s="11">
        <v>9793.5973775719103</v>
      </c>
      <c r="IP313" s="11">
        <v>9825.7184465502341</v>
      </c>
      <c r="IQ313" s="11">
        <v>9825.7837138686536</v>
      </c>
      <c r="IR313" s="11">
        <v>9877.3487260203237</v>
      </c>
      <c r="IS313" s="11">
        <v>9942.4529788798463</v>
      </c>
      <c r="IT313" s="11">
        <v>9980.7523219932718</v>
      </c>
      <c r="IU313" s="11">
        <v>10003.008028178765</v>
      </c>
      <c r="IV313" s="11">
        <v>10020.017153255721</v>
      </c>
      <c r="IW313" s="11">
        <v>10025.772910547132</v>
      </c>
      <c r="IX313" s="11">
        <v>10035.980005245625</v>
      </c>
      <c r="IY313" s="11">
        <v>10056.531132873615</v>
      </c>
      <c r="IZ313" s="11">
        <v>10096.539478732555</v>
      </c>
      <c r="JA313" s="11">
        <v>10145.422581301083</v>
      </c>
      <c r="JB313" s="11">
        <v>10236.459760688274</v>
      </c>
      <c r="JC313" s="11">
        <v>10345.286588722012</v>
      </c>
      <c r="JD313" s="11">
        <v>10425.927164137565</v>
      </c>
      <c r="JE313" s="11">
        <v>10445.342216558547</v>
      </c>
      <c r="JF313" s="11">
        <v>10459.653415152383</v>
      </c>
      <c r="JG313" s="11">
        <v>10456.131681334737</v>
      </c>
      <c r="JH313" s="11">
        <v>10540.012957950168</v>
      </c>
      <c r="JI313" s="11">
        <v>10594.326269517105</v>
      </c>
      <c r="JJ313" s="11">
        <v>10604.21576777426</v>
      </c>
      <c r="JK313" s="11">
        <v>10574.884430563254</v>
      </c>
      <c r="JL313" s="11">
        <v>10623.120570139967</v>
      </c>
      <c r="JM313" s="11">
        <v>10620.783492036264</v>
      </c>
      <c r="JN313" s="11">
        <v>10577.795702782569</v>
      </c>
      <c r="JO313" s="11">
        <v>10704.019573379279</v>
      </c>
      <c r="JP313" s="11">
        <v>10807.670396383131</v>
      </c>
      <c r="JQ313" s="11">
        <v>10827.44512340152</v>
      </c>
      <c r="JR313" s="11">
        <v>10873.557586572821</v>
      </c>
      <c r="JS313" s="11">
        <v>10899.335889524207</v>
      </c>
      <c r="JT313" s="11">
        <v>11016.482063910547</v>
      </c>
      <c r="JU313" s="11">
        <v>11072.706368238412</v>
      </c>
      <c r="JV313" s="11">
        <v>11048.206106349853</v>
      </c>
      <c r="JW313" s="11">
        <v>10993.692043893267</v>
      </c>
      <c r="JX313" s="11">
        <v>10994.419545529552</v>
      </c>
      <c r="JY313" s="11">
        <v>10988.434693483596</v>
      </c>
      <c r="JZ313" s="11">
        <v>10976.851960879369</v>
      </c>
      <c r="KA313" s="11">
        <v>10968.838291543942</v>
      </c>
      <c r="KB313" s="11">
        <v>10963.48047575684</v>
      </c>
      <c r="KC313" s="11">
        <v>10949.442361807542</v>
      </c>
      <c r="KD313" s="11">
        <v>10934.136053335613</v>
      </c>
      <c r="KE313" s="11">
        <v>10931.595555583261</v>
      </c>
      <c r="KF313" s="11">
        <v>10940.436336510764</v>
      </c>
      <c r="KG313" s="11">
        <v>10942.055203025591</v>
      </c>
      <c r="KH313" s="11">
        <v>10956.502107793314</v>
      </c>
      <c r="KI313" s="11">
        <v>10955.621091261894</v>
      </c>
      <c r="KJ313" s="11">
        <v>10975.137589812131</v>
      </c>
      <c r="KK313" s="11">
        <v>10977.535641546698</v>
      </c>
      <c r="KL313" s="23"/>
      <c r="KM313" s="11">
        <f>SMALL(Tabela2[[#This Row],[1]:[285]],1)</f>
        <v>1.2769874047080521E-10</v>
      </c>
      <c r="KN313" s="11">
        <f>MATCH(Tabela2[[#This Row],[1° menor]],Tabela2[[#This Row],[1]:[285]],0)</f>
        <v>60</v>
      </c>
      <c r="KO31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0.24676134718509879</v>
      </c>
      <c r="KP313" s="11">
        <f>VLOOKUP(Tabela2[[#This Row],[Shape]],shape!A:D,4,0)+VLOOKUP(Tabela2[[#This Row],[Shape]]+1,shape!A:E,5,0)*Tabela2[[#This Row],[% avanc]]</f>
        <v>1209.068798194663</v>
      </c>
      <c r="KQ313" s="15">
        <f>Tabela2[[#This Row],[8686,881807]]/Tabela2[[#Headers],[8686,881807]]</f>
        <v>0.13918329097333637</v>
      </c>
      <c r="KR313" s="11">
        <f>Tabela2[[#This Row],[8686,881807]]-KP312</f>
        <v>100.14720346062222</v>
      </c>
      <c r="KS313" s="11">
        <f>(Tabela2[[#This Row],[hora bus]]-H312)*86400</f>
        <v>35.999999614432454</v>
      </c>
      <c r="KT313" s="11">
        <f>Tabela2[[#This Row],[desloc]]/Tabela2[[#This Row],[seconds]]</f>
        <v>2.781866792589438</v>
      </c>
      <c r="KU313" s="11">
        <f>Tabela2[[#This Row],[spd m/s]]*3.6</f>
        <v>10.014720453321978</v>
      </c>
      <c r="KV313" s="23"/>
      <c r="KW313" s="22">
        <f t="shared" si="72"/>
        <v>0</v>
      </c>
      <c r="KX313" s="23">
        <f t="shared" si="73"/>
        <v>0</v>
      </c>
      <c r="KY313" s="23">
        <f t="shared" si="74"/>
        <v>0</v>
      </c>
      <c r="KZ313" s="23">
        <f t="shared" si="75"/>
        <v>0</v>
      </c>
      <c r="LA313" s="23">
        <f t="shared" si="76"/>
        <v>0</v>
      </c>
      <c r="LB313" s="23">
        <f t="shared" si="77"/>
        <v>0</v>
      </c>
      <c r="LC313" s="23">
        <f t="shared" si="78"/>
        <v>0</v>
      </c>
      <c r="LD313" s="23">
        <f t="shared" si="79"/>
        <v>0</v>
      </c>
      <c r="LE313" s="23">
        <f t="shared" si="80"/>
        <v>1209.068798194663</v>
      </c>
      <c r="LF313" s="22">
        <f t="shared" si="89"/>
        <v>0</v>
      </c>
      <c r="LG313" s="23">
        <f t="shared" si="81"/>
        <v>0</v>
      </c>
      <c r="LH313" s="23">
        <f t="shared" si="82"/>
        <v>0</v>
      </c>
      <c r="LI313" s="23">
        <f t="shared" si="83"/>
        <v>1209.068798194663</v>
      </c>
      <c r="LJ313" s="23">
        <f t="shared" si="84"/>
        <v>8570.3152119992501</v>
      </c>
      <c r="LK313" s="23">
        <f t="shared" si="85"/>
        <v>0</v>
      </c>
      <c r="LL313" s="23">
        <f t="shared" si="86"/>
        <v>33</v>
      </c>
      <c r="LM313" s="23">
        <f t="shared" si="87"/>
        <v>0</v>
      </c>
      <c r="LN313" s="23">
        <f t="shared" si="88"/>
        <v>0</v>
      </c>
    </row>
    <row r="314" spans="1:326" x14ac:dyDescent="0.25">
      <c r="A314" s="22">
        <v>243</v>
      </c>
      <c r="B314" s="22">
        <v>1</v>
      </c>
      <c r="C314" s="23" t="s">
        <v>1551</v>
      </c>
      <c r="D314" s="22">
        <v>332</v>
      </c>
      <c r="E314" s="24">
        <v>0.9604166666666667</v>
      </c>
      <c r="F314" s="23" t="s">
        <v>812</v>
      </c>
      <c r="G314" s="23" t="b">
        <v>1</v>
      </c>
      <c r="H314" s="25">
        <v>43538.960358796299</v>
      </c>
      <c r="I314" s="26" t="s">
        <v>696</v>
      </c>
      <c r="J314" s="23" t="s">
        <v>697</v>
      </c>
      <c r="K314" s="11">
        <f>IF(AND(Tabela2[[#This Row],[hora bus]]=H313,Tabela2[[#This Row],[lat bus]]=I313,Tabela2[[#This Row],[lon bus]]=J313),1,0)</f>
        <v>0</v>
      </c>
      <c r="L314" s="23"/>
      <c r="M314" s="11">
        <v>444</v>
      </c>
      <c r="N314" s="11">
        <v>2307.1201162054022</v>
      </c>
      <c r="O314" s="11">
        <v>2303.8138137046731</v>
      </c>
      <c r="P314" s="11">
        <v>2298.225501196549</v>
      </c>
      <c r="Q314" s="11">
        <v>2248.3529918274398</v>
      </c>
      <c r="R314" s="11">
        <v>2169.3879406766632</v>
      </c>
      <c r="S314" s="11">
        <v>2151.0516876621664</v>
      </c>
      <c r="T314" s="11">
        <v>2134.2072586413624</v>
      </c>
      <c r="U314" s="11">
        <v>2126.0045938360618</v>
      </c>
      <c r="V314" s="11">
        <v>2114.4714908774617</v>
      </c>
      <c r="W314" s="11">
        <v>2108.703920838675</v>
      </c>
      <c r="X314" s="11">
        <v>2104.0290146317429</v>
      </c>
      <c r="Y314" s="11">
        <v>2089.9792795268991</v>
      </c>
      <c r="Z314" s="11">
        <v>2086.5393969648403</v>
      </c>
      <c r="AA314" s="11">
        <v>2074.4639581794986</v>
      </c>
      <c r="AB314" s="11">
        <v>2071.4698397132638</v>
      </c>
      <c r="AC314" s="11">
        <v>2060.1900295121095</v>
      </c>
      <c r="AD314" s="11">
        <v>2039.2188737911918</v>
      </c>
      <c r="AE314" s="11">
        <v>2030.8651394903829</v>
      </c>
      <c r="AF314" s="11">
        <v>1957.5672707017031</v>
      </c>
      <c r="AG314" s="11">
        <v>1917.410293339927</v>
      </c>
      <c r="AH314" s="11">
        <v>1885.6788191066503</v>
      </c>
      <c r="AI314" s="11">
        <v>1861.8633501093311</v>
      </c>
      <c r="AJ314" s="11">
        <v>1840.7917857306445</v>
      </c>
      <c r="AK314" s="11">
        <v>1825.7773340487895</v>
      </c>
      <c r="AL314" s="11">
        <v>1799.7676012954003</v>
      </c>
      <c r="AM314" s="11">
        <v>1788.5737349045585</v>
      </c>
      <c r="AN314" s="11">
        <v>1772.4131380961796</v>
      </c>
      <c r="AO314" s="11">
        <v>1755.2099181112562</v>
      </c>
      <c r="AP314" s="11">
        <v>1741.7340300833621</v>
      </c>
      <c r="AQ314" s="11">
        <v>1738.8175357039047</v>
      </c>
      <c r="AR314" s="11">
        <v>1732.496010647907</v>
      </c>
      <c r="AS314" s="11">
        <v>1717.7248654801056</v>
      </c>
      <c r="AT314" s="11">
        <v>1714.310890050016</v>
      </c>
      <c r="AU314" s="11">
        <v>1713.3596678433787</v>
      </c>
      <c r="AV314" s="11">
        <v>1697.0197148910468</v>
      </c>
      <c r="AW314" s="11">
        <v>1679.1258069999501</v>
      </c>
      <c r="AX314" s="11">
        <v>1663.7317627846114</v>
      </c>
      <c r="AY314" s="11">
        <v>1643.7543661366249</v>
      </c>
      <c r="AZ314" s="11">
        <v>1617.9356740991218</v>
      </c>
      <c r="BA314" s="11">
        <v>1584.954324772933</v>
      </c>
      <c r="BB314" s="11">
        <v>1532.1769554567177</v>
      </c>
      <c r="BC314" s="11">
        <v>1462.8332877907237</v>
      </c>
      <c r="BD314" s="11">
        <v>1403.7692403038679</v>
      </c>
      <c r="BE314" s="11">
        <v>1383.2405862255284</v>
      </c>
      <c r="BF314" s="11">
        <v>1355.7959925208693</v>
      </c>
      <c r="BG314" s="11">
        <v>1310.0722304977057</v>
      </c>
      <c r="BH314" s="11">
        <v>1286.3321030463703</v>
      </c>
      <c r="BI314" s="11">
        <v>1263.0762066639145</v>
      </c>
      <c r="BJ314" s="11">
        <v>1230.8958541599106</v>
      </c>
      <c r="BK314" s="11">
        <v>1146.8210521405208</v>
      </c>
      <c r="BL314" s="11">
        <v>879.76757991332704</v>
      </c>
      <c r="BM314" s="11">
        <v>698.48330179736229</v>
      </c>
      <c r="BN314" s="11">
        <v>644.47861364770347</v>
      </c>
      <c r="BO314" s="11">
        <v>514.28410387068323</v>
      </c>
      <c r="BP314" s="11">
        <v>489.51741188700345</v>
      </c>
      <c r="BQ314" s="11">
        <v>387.8346410394517</v>
      </c>
      <c r="BR314" s="11">
        <v>284.61810545026719</v>
      </c>
      <c r="BS314" s="11">
        <v>243.99690841277857</v>
      </c>
      <c r="BT314" s="11">
        <v>195.96248264514358</v>
      </c>
      <c r="BU314" s="11">
        <v>105.32655082754597</v>
      </c>
      <c r="BV314" s="11">
        <v>75.988149075775056</v>
      </c>
      <c r="BW314" s="11">
        <v>2.1967139218759257E-10</v>
      </c>
      <c r="BX314" s="11">
        <v>82.732904942339445</v>
      </c>
      <c r="BY314" s="11">
        <v>199.82401419717002</v>
      </c>
      <c r="BZ314" s="11">
        <v>348.49873248150584</v>
      </c>
      <c r="CA314" s="11">
        <v>384.19002795719132</v>
      </c>
      <c r="CB314" s="11">
        <v>423.78734912110184</v>
      </c>
      <c r="CC314" s="11">
        <v>478.37684756321318</v>
      </c>
      <c r="CD314" s="11">
        <v>590.75087304605574</v>
      </c>
      <c r="CE314" s="11">
        <v>677.12738375153617</v>
      </c>
      <c r="CF314" s="11">
        <v>762.39909209059954</v>
      </c>
      <c r="CG314" s="11">
        <v>837.10272931465727</v>
      </c>
      <c r="CH314" s="11">
        <v>1024.5428262483611</v>
      </c>
      <c r="CI314" s="11">
        <v>1097.1762260264713</v>
      </c>
      <c r="CJ314" s="11">
        <v>1284.2963796663305</v>
      </c>
      <c r="CK314" s="11">
        <v>1357.5028500881292</v>
      </c>
      <c r="CL314" s="11">
        <v>1446.7867175913714</v>
      </c>
      <c r="CM314" s="11">
        <v>1473.7712634089089</v>
      </c>
      <c r="CN314" s="11">
        <v>1521.0432598167763</v>
      </c>
      <c r="CO314" s="11">
        <v>1579.0679168618283</v>
      </c>
      <c r="CP314" s="11">
        <v>1659.7577652075506</v>
      </c>
      <c r="CQ314" s="11">
        <v>1710.1139179285124</v>
      </c>
      <c r="CR314" s="11">
        <v>1903.4784753096314</v>
      </c>
      <c r="CS314" s="11">
        <v>2080.2786820441961</v>
      </c>
      <c r="CT314" s="11">
        <v>2154.2462841890469</v>
      </c>
      <c r="CU314" s="11">
        <v>2182.3087213119243</v>
      </c>
      <c r="CV314" s="11">
        <v>2223.1447179946281</v>
      </c>
      <c r="CW314" s="11">
        <v>2320.4902510300071</v>
      </c>
      <c r="CX314" s="11">
        <v>2447.5157310562199</v>
      </c>
      <c r="CY314" s="11">
        <v>2508.5055232545847</v>
      </c>
      <c r="CZ314" s="11">
        <v>2565.5803315131966</v>
      </c>
      <c r="DA314" s="11">
        <v>2617.0253083917064</v>
      </c>
      <c r="DB314" s="11">
        <v>2668.1944081003849</v>
      </c>
      <c r="DC314" s="11">
        <v>2722.4357642264408</v>
      </c>
      <c r="DD314" s="11">
        <v>2815.9023963260197</v>
      </c>
      <c r="DE314" s="11">
        <v>2827.7277329404333</v>
      </c>
      <c r="DF314" s="11">
        <v>2857.8528344054525</v>
      </c>
      <c r="DG314" s="11">
        <v>2869.0871129236243</v>
      </c>
      <c r="DH314" s="11">
        <v>2913.31257792727</v>
      </c>
      <c r="DI314" s="11">
        <v>2950.3513571924559</v>
      </c>
      <c r="DJ314" s="11">
        <v>2991.8437112177016</v>
      </c>
      <c r="DK314" s="11">
        <v>3017.1474607409095</v>
      </c>
      <c r="DL314" s="11">
        <v>3330.6379141563916</v>
      </c>
      <c r="DM314" s="11">
        <v>3443.9777137797919</v>
      </c>
      <c r="DN314" s="11">
        <v>3521.074892162972</v>
      </c>
      <c r="DO314" s="11">
        <v>3608.5471189476407</v>
      </c>
      <c r="DP314" s="11">
        <v>3636.7377181428046</v>
      </c>
      <c r="DQ314" s="11">
        <v>3716.0853627840311</v>
      </c>
      <c r="DR314" s="11">
        <v>3730.908377791362</v>
      </c>
      <c r="DS314" s="11">
        <v>3741.0439463832818</v>
      </c>
      <c r="DT314" s="11">
        <v>3752.3552057757215</v>
      </c>
      <c r="DU314" s="11">
        <v>3766.1219723245395</v>
      </c>
      <c r="DV314" s="11">
        <v>3769.3428479761183</v>
      </c>
      <c r="DW314" s="11">
        <v>3768.9737676649811</v>
      </c>
      <c r="DX314" s="11">
        <v>3714.4491719535877</v>
      </c>
      <c r="DY314" s="11">
        <v>3818.2553695032916</v>
      </c>
      <c r="DZ314" s="11">
        <v>3824.5419892546993</v>
      </c>
      <c r="EA314" s="11">
        <v>3850.2747870980766</v>
      </c>
      <c r="EB314" s="11">
        <v>3983.6275957431772</v>
      </c>
      <c r="EC314" s="11">
        <v>4015.0352679018893</v>
      </c>
      <c r="ED314" s="11">
        <v>4199.673027575288</v>
      </c>
      <c r="EE314" s="11">
        <v>4271.9195878357441</v>
      </c>
      <c r="EF314" s="11">
        <v>4501.2785170243851</v>
      </c>
      <c r="EG314" s="11">
        <v>4679.3309677544466</v>
      </c>
      <c r="EH314" s="11">
        <v>4832.0220632523306</v>
      </c>
      <c r="EI314" s="11">
        <v>4951.0719207540824</v>
      </c>
      <c r="EJ314" s="11">
        <v>5014.8609097803992</v>
      </c>
      <c r="EK314" s="11">
        <v>5064.0046991229356</v>
      </c>
      <c r="EL314" s="11">
        <v>5141.6822246978827</v>
      </c>
      <c r="EM314" s="11">
        <v>5149.3051952447031</v>
      </c>
      <c r="EN314" s="11">
        <v>5231.7745167506082</v>
      </c>
      <c r="EO314" s="11">
        <v>5321.9218360551213</v>
      </c>
      <c r="EP314" s="11">
        <v>5365.2366939102512</v>
      </c>
      <c r="EQ314" s="11">
        <v>5502.7892705362337</v>
      </c>
      <c r="ER314" s="11">
        <v>5575.4642969214492</v>
      </c>
      <c r="ES314" s="11">
        <v>5711.1067893549061</v>
      </c>
      <c r="ET314" s="11">
        <v>5774.7029475340387</v>
      </c>
      <c r="EU314" s="11">
        <v>5849.9315798832158</v>
      </c>
      <c r="EV314" s="11">
        <v>5912.3058039225871</v>
      </c>
      <c r="EW314" s="11">
        <v>5980.6761229840295</v>
      </c>
      <c r="EX314" s="11">
        <v>6227.1862187130137</v>
      </c>
      <c r="EY314" s="11">
        <v>6308.1569305048261</v>
      </c>
      <c r="EZ314" s="11">
        <v>6478.0701487804054</v>
      </c>
      <c r="FA314" s="11">
        <v>6644.14784176791</v>
      </c>
      <c r="FB314" s="11">
        <v>6727.3546971930718</v>
      </c>
      <c r="FC314" s="11">
        <v>6769.0845912833074</v>
      </c>
      <c r="FD314" s="11">
        <v>6824.213095412696</v>
      </c>
      <c r="FE314" s="11">
        <v>6949.0880257773451</v>
      </c>
      <c r="FF314" s="11">
        <v>7122.429619217758</v>
      </c>
      <c r="FG314" s="11">
        <v>7147.3350596042437</v>
      </c>
      <c r="FH314" s="11">
        <v>7191.8835118302795</v>
      </c>
      <c r="FI314" s="11">
        <v>7273.5103410201928</v>
      </c>
      <c r="FJ314" s="11">
        <v>7317.8531966219216</v>
      </c>
      <c r="FK314" s="11">
        <v>7334.9388508867778</v>
      </c>
      <c r="FL314" s="11">
        <v>7349.622112244464</v>
      </c>
      <c r="FM314" s="11">
        <v>7353.67255674631</v>
      </c>
      <c r="FN314" s="11">
        <v>7384.4998825616594</v>
      </c>
      <c r="FO314" s="11">
        <v>7404.3162596976726</v>
      </c>
      <c r="FP314" s="11">
        <v>7427.3884419440246</v>
      </c>
      <c r="FQ314" s="11">
        <v>7452.102723470176</v>
      </c>
      <c r="FR314" s="11">
        <v>7461.9651039536438</v>
      </c>
      <c r="FS314" s="11">
        <v>7504.7345298032469</v>
      </c>
      <c r="FT314" s="11">
        <v>7575.6762700375175</v>
      </c>
      <c r="FU314" s="11">
        <v>7679.4765264046191</v>
      </c>
      <c r="FV314" s="11">
        <v>7820.7601042014276</v>
      </c>
      <c r="FW314" s="11">
        <v>7867.1617106734429</v>
      </c>
      <c r="FX314" s="11">
        <v>7887.0829066415081</v>
      </c>
      <c r="FY314" s="11">
        <v>7909.1223512244997</v>
      </c>
      <c r="FZ314" s="11">
        <v>7928.120296564206</v>
      </c>
      <c r="GA314" s="11">
        <v>7956.816073501449</v>
      </c>
      <c r="GB314" s="11">
        <v>7979.1729638434099</v>
      </c>
      <c r="GC314" s="11">
        <v>8010.5853144370649</v>
      </c>
      <c r="GD314" s="11">
        <v>8044.5009210588269</v>
      </c>
      <c r="GE314" s="11">
        <v>8069.162595499477</v>
      </c>
      <c r="GF314" s="11">
        <v>8089.7046304688311</v>
      </c>
      <c r="GG314" s="11">
        <v>8102.8475397419452</v>
      </c>
      <c r="GH314" s="11">
        <v>8116.1564891088019</v>
      </c>
      <c r="GI314" s="11">
        <v>8119.9614767994181</v>
      </c>
      <c r="GJ314" s="11">
        <v>8130.2237295226087</v>
      </c>
      <c r="GK314" s="11">
        <v>8136.0988336683595</v>
      </c>
      <c r="GL314" s="11">
        <v>8151.4425846596096</v>
      </c>
      <c r="GM314" s="11">
        <v>8137.1954043416636</v>
      </c>
      <c r="GN314" s="11">
        <v>8147.5365068640622</v>
      </c>
      <c r="GO314" s="11">
        <v>8156.2945684271117</v>
      </c>
      <c r="GP314" s="11">
        <v>8168.4569427826436</v>
      </c>
      <c r="GQ314" s="11">
        <v>8229.1282448495986</v>
      </c>
      <c r="GR314" s="11">
        <v>8351.0888039745787</v>
      </c>
      <c r="GS314" s="11">
        <v>8502.4785840801615</v>
      </c>
      <c r="GT314" s="11">
        <v>8567.2213764757616</v>
      </c>
      <c r="GU314" s="11">
        <v>8586.7311514278699</v>
      </c>
      <c r="GV314" s="11">
        <v>8612.1151242767864</v>
      </c>
      <c r="GW314" s="11">
        <v>8638.8141369914792</v>
      </c>
      <c r="GX314" s="11">
        <v>8666.1061548408707</v>
      </c>
      <c r="GY314" s="11">
        <v>8681.4805149092463</v>
      </c>
      <c r="GZ314" s="11">
        <v>8821.2735516463654</v>
      </c>
      <c r="HA314" s="11">
        <v>8841.2526250492956</v>
      </c>
      <c r="HB314" s="11">
        <v>8856.4587076218177</v>
      </c>
      <c r="HC314" s="11">
        <v>8872.6724880433121</v>
      </c>
      <c r="HD314" s="11">
        <v>8884.641600786561</v>
      </c>
      <c r="HE314" s="11">
        <v>8892.1749930898568</v>
      </c>
      <c r="HF314" s="11">
        <v>8885.6266561438242</v>
      </c>
      <c r="HG314" s="11">
        <v>8935.249194188611</v>
      </c>
      <c r="HH314" s="11">
        <v>8943.9135871467861</v>
      </c>
      <c r="HI314" s="11">
        <v>8972.5180291376382</v>
      </c>
      <c r="HJ314" s="11">
        <v>8982.15488083524</v>
      </c>
      <c r="HK314" s="11">
        <v>8973.2041235200177</v>
      </c>
      <c r="HL314" s="11">
        <v>8965.8163373404386</v>
      </c>
      <c r="HM314" s="11">
        <v>8919.9969417353877</v>
      </c>
      <c r="HN314" s="11">
        <v>8859.7578862294013</v>
      </c>
      <c r="HO314" s="11">
        <v>8815.5341604193818</v>
      </c>
      <c r="HP314" s="11">
        <v>8831.4049306308916</v>
      </c>
      <c r="HQ314" s="11">
        <v>8821.6024304917555</v>
      </c>
      <c r="HR314" s="11">
        <v>8729.0257956473397</v>
      </c>
      <c r="HS314" s="11">
        <v>8737.3499014017343</v>
      </c>
      <c r="HT314" s="11">
        <v>8743.5903745494379</v>
      </c>
      <c r="HU314" s="11">
        <v>8705.4120963191472</v>
      </c>
      <c r="HV314" s="11">
        <v>8707.5673485514526</v>
      </c>
      <c r="HW314" s="11">
        <v>8713.3427188733149</v>
      </c>
      <c r="HX314" s="11">
        <v>8723.7991017265922</v>
      </c>
      <c r="HY314" s="11">
        <v>8736.700409912688</v>
      </c>
      <c r="HZ314" s="11">
        <v>8749.8797868656093</v>
      </c>
      <c r="IA314" s="11">
        <v>8862.4890298591108</v>
      </c>
      <c r="IB314" s="11">
        <v>8985.8617979040355</v>
      </c>
      <c r="IC314" s="11">
        <v>9027.3847415163436</v>
      </c>
      <c r="ID314" s="11">
        <v>9069.2724134474065</v>
      </c>
      <c r="IE314" s="11">
        <v>9106.6155524930018</v>
      </c>
      <c r="IF314" s="11">
        <v>9142.0925912274106</v>
      </c>
      <c r="IG314" s="11">
        <v>9256.5150903480462</v>
      </c>
      <c r="IH314" s="11">
        <v>9286.6181083347255</v>
      </c>
      <c r="II314" s="11">
        <v>9327.0918712543371</v>
      </c>
      <c r="IJ314" s="11">
        <v>9362.7896580692322</v>
      </c>
      <c r="IK314" s="11">
        <v>9413.3484827301363</v>
      </c>
      <c r="IL314" s="11">
        <v>9451.7986970517359</v>
      </c>
      <c r="IM314" s="11">
        <v>9494.1582083924059</v>
      </c>
      <c r="IN314" s="11">
        <v>9557.4156520109864</v>
      </c>
      <c r="IO314" s="11">
        <v>9694.5165064935554</v>
      </c>
      <c r="IP314" s="11">
        <v>9726.6994364656839</v>
      </c>
      <c r="IQ314" s="11">
        <v>9726.900960359515</v>
      </c>
      <c r="IR314" s="11">
        <v>9778.7969547412122</v>
      </c>
      <c r="IS314" s="11">
        <v>9844.2054980391204</v>
      </c>
      <c r="IT314" s="11">
        <v>9882.6630511585699</v>
      </c>
      <c r="IU314" s="11">
        <v>9905.0144970663077</v>
      </c>
      <c r="IV314" s="11">
        <v>9922.0818652890757</v>
      </c>
      <c r="IW314" s="11">
        <v>9927.8736185163343</v>
      </c>
      <c r="IX314" s="11">
        <v>9938.135919010072</v>
      </c>
      <c r="IY314" s="11">
        <v>9958.7787087476281</v>
      </c>
      <c r="IZ314" s="11">
        <v>9998.9216521260951</v>
      </c>
      <c r="JA314" s="11">
        <v>10048.003452418014</v>
      </c>
      <c r="JB314" s="11">
        <v>10139.238585937088</v>
      </c>
      <c r="JC314" s="11">
        <v>10248.078219355059</v>
      </c>
      <c r="JD314" s="11">
        <v>10328.589572128058</v>
      </c>
      <c r="JE314" s="11">
        <v>10347.869083500818</v>
      </c>
      <c r="JF314" s="11">
        <v>10362.028133162317</v>
      </c>
      <c r="JG314" s="11">
        <v>10357.777010813177</v>
      </c>
      <c r="JH314" s="11">
        <v>10441.638528092915</v>
      </c>
      <c r="JI314" s="11">
        <v>10496.708057695127</v>
      </c>
      <c r="JJ314" s="11">
        <v>10506.753627817845</v>
      </c>
      <c r="JK314" s="11">
        <v>10478.008619139619</v>
      </c>
      <c r="JL314" s="11">
        <v>10526.839743888639</v>
      </c>
      <c r="JM314" s="11">
        <v>10524.679407604823</v>
      </c>
      <c r="JN314" s="11">
        <v>10483.217186603999</v>
      </c>
      <c r="JO314" s="11">
        <v>10611.753185287094</v>
      </c>
      <c r="JP314" s="11">
        <v>10716.563806888369</v>
      </c>
      <c r="JQ314" s="11">
        <v>10736.976554930685</v>
      </c>
      <c r="JR314" s="11">
        <v>10782.976988944418</v>
      </c>
      <c r="JS314" s="11">
        <v>10807.204267320969</v>
      </c>
      <c r="JT314" s="11">
        <v>10922.754534926366</v>
      </c>
      <c r="JU314" s="11">
        <v>10978.431901979009</v>
      </c>
      <c r="JV314" s="11">
        <v>10953.985373475898</v>
      </c>
      <c r="JW314" s="11">
        <v>10899.054793582489</v>
      </c>
      <c r="JX314" s="11">
        <v>10899.16487309592</v>
      </c>
      <c r="JY314" s="11">
        <v>10892.906402575676</v>
      </c>
      <c r="JZ314" s="11">
        <v>10881.077566176784</v>
      </c>
      <c r="KA314" s="11">
        <v>10872.816671148221</v>
      </c>
      <c r="KB314" s="11">
        <v>10867.265641405455</v>
      </c>
      <c r="KC314" s="11">
        <v>10852.998893235208</v>
      </c>
      <c r="KD314" s="11">
        <v>10837.627960463215</v>
      </c>
      <c r="KE314" s="11">
        <v>10835.265037592482</v>
      </c>
      <c r="KF314" s="11">
        <v>10844.263455100345</v>
      </c>
      <c r="KG314" s="11">
        <v>10846.083146612045</v>
      </c>
      <c r="KH314" s="11">
        <v>10860.722655862746</v>
      </c>
      <c r="KI314" s="11">
        <v>10860.067160048236</v>
      </c>
      <c r="KJ314" s="11">
        <v>10879.788050435074</v>
      </c>
      <c r="KK314" s="11">
        <v>10882.257723235329</v>
      </c>
      <c r="KL314" s="23"/>
      <c r="KM314" s="11">
        <f>SMALL(Tabela2[[#This Row],[1]:[285]],1)</f>
        <v>2.1967139218759257E-10</v>
      </c>
      <c r="KN314" s="11">
        <f>MATCH(Tabela2[[#This Row],[1° menor]],Tabela2[[#This Row],[1]:[285]],0)</f>
        <v>62</v>
      </c>
      <c r="KO31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0.62499965860669238</v>
      </c>
      <c r="KP314" s="11">
        <f>VLOOKUP(Tabela2[[#This Row],[Shape]],shape!A:D,4,0)+VLOOKUP(Tabela2[[#This Row],[Shape]]+1,shape!A:E,5,0)*Tabela2[[#This Row],[% avanc]]</f>
        <v>1378.3769282363701</v>
      </c>
      <c r="KQ314" s="15">
        <f>Tabela2[[#This Row],[8686,881807]]/Tabela2[[#Headers],[8686,881807]]</f>
        <v>0.15867338348331808</v>
      </c>
      <c r="KR314" s="11">
        <f>Tabela2[[#This Row],[8686,881807]]-KP313</f>
        <v>169.30813004170705</v>
      </c>
      <c r="KS314" s="11">
        <f>(Tabela2[[#This Row],[hora bus]]-H313)*86400</f>
        <v>15.000000363215804</v>
      </c>
      <c r="KT314" s="11">
        <f>Tabela2[[#This Row],[desloc]]/Tabela2[[#This Row],[seconds]]</f>
        <v>11.287208396134305</v>
      </c>
      <c r="KU314" s="11">
        <f>Tabela2[[#This Row],[spd m/s]]*3.6</f>
        <v>40.633950226083499</v>
      </c>
      <c r="KV314" s="23"/>
      <c r="KW314" s="22">
        <f t="shared" si="72"/>
        <v>0</v>
      </c>
      <c r="KX314" s="23">
        <f t="shared" si="73"/>
        <v>0</v>
      </c>
      <c r="KY314" s="23">
        <f t="shared" si="74"/>
        <v>0</v>
      </c>
      <c r="KZ314" s="23">
        <f t="shared" si="75"/>
        <v>0</v>
      </c>
      <c r="LA314" s="23">
        <f t="shared" si="76"/>
        <v>0</v>
      </c>
      <c r="LB314" s="23">
        <f t="shared" si="77"/>
        <v>0</v>
      </c>
      <c r="LC314" s="23">
        <f t="shared" si="78"/>
        <v>0</v>
      </c>
      <c r="LD314" s="23">
        <f t="shared" si="79"/>
        <v>0</v>
      </c>
      <c r="LE314" s="23">
        <f t="shared" si="80"/>
        <v>1378.3769282363701</v>
      </c>
      <c r="LF314" s="22">
        <f t="shared" si="89"/>
        <v>0</v>
      </c>
      <c r="LG314" s="23">
        <f t="shared" si="81"/>
        <v>0</v>
      </c>
      <c r="LH314" s="23">
        <f t="shared" si="82"/>
        <v>0</v>
      </c>
      <c r="LI314" s="23">
        <f t="shared" si="83"/>
        <v>1378.3769282363701</v>
      </c>
      <c r="LJ314" s="23">
        <f t="shared" si="84"/>
        <v>8570.3152119992501</v>
      </c>
      <c r="LK314" s="23">
        <f t="shared" si="85"/>
        <v>0</v>
      </c>
      <c r="LL314" s="23">
        <f t="shared" si="86"/>
        <v>32</v>
      </c>
      <c r="LM314" s="23">
        <f t="shared" si="87"/>
        <v>0</v>
      </c>
      <c r="LN314" s="23">
        <f t="shared" si="88"/>
        <v>0</v>
      </c>
    </row>
    <row r="315" spans="1:326" x14ac:dyDescent="0.25">
      <c r="A315" s="22">
        <v>244</v>
      </c>
      <c r="B315" s="22">
        <v>1</v>
      </c>
      <c r="C315" s="23" t="s">
        <v>1552</v>
      </c>
      <c r="D315" s="22">
        <v>332</v>
      </c>
      <c r="E315" s="24">
        <v>0.9604166666666667</v>
      </c>
      <c r="F315" s="23" t="s">
        <v>812</v>
      </c>
      <c r="G315" s="23" t="b">
        <v>1</v>
      </c>
      <c r="H315" s="25">
        <v>43538.960810185185</v>
      </c>
      <c r="I315" s="26" t="s">
        <v>234</v>
      </c>
      <c r="J315" s="23" t="s">
        <v>235</v>
      </c>
      <c r="K315" s="11">
        <f>IF(AND(Tabela2[[#This Row],[hora bus]]=H314,Tabela2[[#This Row],[lat bus]]=I314,Tabela2[[#This Row],[lon bus]]=J314),1,0)</f>
        <v>0</v>
      </c>
      <c r="L315" s="23"/>
      <c r="M315" s="11">
        <v>445</v>
      </c>
      <c r="N315" s="11">
        <v>2668.5608511798628</v>
      </c>
      <c r="O315" s="11">
        <v>2663.5849773501354</v>
      </c>
      <c r="P315" s="11">
        <v>2656.1320890866123</v>
      </c>
      <c r="Q315" s="11">
        <v>2601.666681028697</v>
      </c>
      <c r="R315" s="11">
        <v>2517.5236559311488</v>
      </c>
      <c r="S315" s="11">
        <v>2496.7920717001862</v>
      </c>
      <c r="T315" s="11">
        <v>2478.0035104295989</v>
      </c>
      <c r="U315" s="11">
        <v>2467.6561697680372</v>
      </c>
      <c r="V315" s="11">
        <v>2453.5174618587816</v>
      </c>
      <c r="W315" s="11">
        <v>2444.6024692497517</v>
      </c>
      <c r="X315" s="11">
        <v>2436.9893612391406</v>
      </c>
      <c r="Y315" s="11">
        <v>2418.3609093799992</v>
      </c>
      <c r="Z315" s="11">
        <v>2409.4675104668022</v>
      </c>
      <c r="AA315" s="11">
        <v>2392.4816083735391</v>
      </c>
      <c r="AB315" s="11">
        <v>2385.8271137366728</v>
      </c>
      <c r="AC315" s="11">
        <v>2372.0102969773748</v>
      </c>
      <c r="AD315" s="11">
        <v>2348.5443073758756</v>
      </c>
      <c r="AE315" s="11">
        <v>2338.6779340576827</v>
      </c>
      <c r="AF315" s="11">
        <v>2265.7469843565918</v>
      </c>
      <c r="AG315" s="11">
        <v>2226.9561883440474</v>
      </c>
      <c r="AH315" s="11">
        <v>2195.0871916395467</v>
      </c>
      <c r="AI315" s="11">
        <v>2170.105068906214</v>
      </c>
      <c r="AJ315" s="11">
        <v>2147.9417354063348</v>
      </c>
      <c r="AK315" s="11">
        <v>2131.9898947476477</v>
      </c>
      <c r="AL315" s="11">
        <v>2104.8930271939494</v>
      </c>
      <c r="AM315" s="11">
        <v>2092.9192048201849</v>
      </c>
      <c r="AN315" s="11">
        <v>2077.7338631445291</v>
      </c>
      <c r="AO315" s="11">
        <v>2064.0404901802149</v>
      </c>
      <c r="AP315" s="11">
        <v>2055.9150897205895</v>
      </c>
      <c r="AQ315" s="11">
        <v>2057.2023591877178</v>
      </c>
      <c r="AR315" s="11">
        <v>2053.8121665396047</v>
      </c>
      <c r="AS315" s="11">
        <v>2044.0892517862353</v>
      </c>
      <c r="AT315" s="11">
        <v>2046.2258091500669</v>
      </c>
      <c r="AU315" s="11">
        <v>2048.4669255069552</v>
      </c>
      <c r="AV315" s="11">
        <v>2036.9748329246288</v>
      </c>
      <c r="AW315" s="11">
        <v>2027.3750739016432</v>
      </c>
      <c r="AX315" s="11">
        <v>2020.133594445007</v>
      </c>
      <c r="AY315" s="11">
        <v>2005.8978480935239</v>
      </c>
      <c r="AZ315" s="11">
        <v>1984.2631115229635</v>
      </c>
      <c r="BA315" s="11">
        <v>1954.8072407417922</v>
      </c>
      <c r="BB315" s="11">
        <v>1904.4849208755941</v>
      </c>
      <c r="BC315" s="11">
        <v>1831.2125486741184</v>
      </c>
      <c r="BD315" s="11">
        <v>1764.976325607473</v>
      </c>
      <c r="BE315" s="11">
        <v>1742.8684735904881</v>
      </c>
      <c r="BF315" s="11">
        <v>1717.8680732970106</v>
      </c>
      <c r="BG315" s="11">
        <v>1677.020878718135</v>
      </c>
      <c r="BH315" s="11">
        <v>1658.5647692219827</v>
      </c>
      <c r="BI315" s="11">
        <v>1638.8359480801018</v>
      </c>
      <c r="BJ315" s="11">
        <v>1609.9010455723965</v>
      </c>
      <c r="BK315" s="11">
        <v>1530.3183841229566</v>
      </c>
      <c r="BL315" s="11">
        <v>1278.6015594692733</v>
      </c>
      <c r="BM315" s="11">
        <v>1123.0007364120777</v>
      </c>
      <c r="BN315" s="11">
        <v>1086.5831181661783</v>
      </c>
      <c r="BO315" s="11">
        <v>973.2056208167545</v>
      </c>
      <c r="BP315" s="11">
        <v>963.09859070565631</v>
      </c>
      <c r="BQ315" s="11">
        <v>874.25700223060448</v>
      </c>
      <c r="BR315" s="11">
        <v>792.38137716213669</v>
      </c>
      <c r="BS315" s="11">
        <v>765.027231096592</v>
      </c>
      <c r="BT315" s="11">
        <v>717.68265901009863</v>
      </c>
      <c r="BU315" s="11">
        <v>671.28079175671382</v>
      </c>
      <c r="BV315" s="11">
        <v>699.94283202802796</v>
      </c>
      <c r="BW315" s="11">
        <v>554.83781877053127</v>
      </c>
      <c r="BX315" s="11">
        <v>441.63058394138591</v>
      </c>
      <c r="BY315" s="11">
        <v>301.06141027174505</v>
      </c>
      <c r="BZ315" s="11">
        <v>272.1948667034261</v>
      </c>
      <c r="CA315" s="11">
        <v>230.8882914152114</v>
      </c>
      <c r="CB315" s="11">
        <v>168.1752508092616</v>
      </c>
      <c r="CC315" s="11">
        <v>47.232865917685636</v>
      </c>
      <c r="CD315" s="11">
        <v>8.0078166320163291E-12</v>
      </c>
      <c r="CE315" s="11">
        <v>47.095268941606705</v>
      </c>
      <c r="CF315" s="11">
        <v>140.42545349035217</v>
      </c>
      <c r="CG315" s="11">
        <v>224.44968274960121</v>
      </c>
      <c r="CH315" s="11">
        <v>419.23451196213648</v>
      </c>
      <c r="CI315" s="11">
        <v>496.94564851705564</v>
      </c>
      <c r="CJ315" s="11">
        <v>688.85297122919224</v>
      </c>
      <c r="CK315" s="11">
        <v>763.86445963997892</v>
      </c>
      <c r="CL315" s="11">
        <v>854.10570954611478</v>
      </c>
      <c r="CM315" s="11">
        <v>882.11453442842537</v>
      </c>
      <c r="CN315" s="11">
        <v>930.60255850735666</v>
      </c>
      <c r="CO315" s="11">
        <v>989.61040483872364</v>
      </c>
      <c r="CP315" s="11">
        <v>1071.3778502543482</v>
      </c>
      <c r="CQ315" s="11">
        <v>1124.2264828449011</v>
      </c>
      <c r="CR315" s="11">
        <v>1320.7927443307101</v>
      </c>
      <c r="CS315" s="11">
        <v>1499.0948744028394</v>
      </c>
      <c r="CT315" s="11">
        <v>1573.331157031585</v>
      </c>
      <c r="CU315" s="11">
        <v>1601.5482815632054</v>
      </c>
      <c r="CV315" s="11">
        <v>1643.0043330271681</v>
      </c>
      <c r="CW315" s="11">
        <v>1741.4275696212007</v>
      </c>
      <c r="CX315" s="11">
        <v>1869.2271313252063</v>
      </c>
      <c r="CY315" s="11">
        <v>1930.5355135010834</v>
      </c>
      <c r="CZ315" s="11">
        <v>1987.3320687973023</v>
      </c>
      <c r="DA315" s="11">
        <v>2037.9230326557931</v>
      </c>
      <c r="DB315" s="11">
        <v>2087.4393170764583</v>
      </c>
      <c r="DC315" s="11">
        <v>2138.6471238331424</v>
      </c>
      <c r="DD315" s="11">
        <v>2230.0165921911407</v>
      </c>
      <c r="DE315" s="11">
        <v>2241.0784597188836</v>
      </c>
      <c r="DF315" s="11">
        <v>2270.272406747551</v>
      </c>
      <c r="DG315" s="11">
        <v>2279.7204023348654</v>
      </c>
      <c r="DH315" s="11">
        <v>2320.725327620501</v>
      </c>
      <c r="DI315" s="11">
        <v>2354.1070331058086</v>
      </c>
      <c r="DJ315" s="11">
        <v>2396.5780514496787</v>
      </c>
      <c r="DK315" s="11">
        <v>2436.1067533782521</v>
      </c>
      <c r="DL315" s="11">
        <v>2764.5890956096832</v>
      </c>
      <c r="DM315" s="11">
        <v>2883.5128722763302</v>
      </c>
      <c r="DN315" s="11">
        <v>2964.3180146708564</v>
      </c>
      <c r="DO315" s="11">
        <v>3054.2979269624634</v>
      </c>
      <c r="DP315" s="11">
        <v>3085.1842407899603</v>
      </c>
      <c r="DQ315" s="11">
        <v>3166.6628769946674</v>
      </c>
      <c r="DR315" s="11">
        <v>3181.9246605968237</v>
      </c>
      <c r="DS315" s="11">
        <v>3192.4321948745501</v>
      </c>
      <c r="DT315" s="11">
        <v>3203.3996784686155</v>
      </c>
      <c r="DU315" s="11">
        <v>3216.1353325389819</v>
      </c>
      <c r="DV315" s="11">
        <v>3218.1490386976752</v>
      </c>
      <c r="DW315" s="11">
        <v>3216.3239869719155</v>
      </c>
      <c r="DX315" s="11">
        <v>3153.7619407740876</v>
      </c>
      <c r="DY315" s="11">
        <v>3249.153734974991</v>
      </c>
      <c r="DZ315" s="11">
        <v>3252.6119377373943</v>
      </c>
      <c r="EA315" s="11">
        <v>3278.6426547867045</v>
      </c>
      <c r="EB315" s="11">
        <v>3414.2158124719408</v>
      </c>
      <c r="EC315" s="11">
        <v>3446.9274107382403</v>
      </c>
      <c r="ED315" s="11">
        <v>3633.0815544884099</v>
      </c>
      <c r="EE315" s="11">
        <v>3702.7222211600892</v>
      </c>
      <c r="EF315" s="11">
        <v>3927.0386044344023</v>
      </c>
      <c r="EG315" s="11">
        <v>4101.5547550188712</v>
      </c>
      <c r="EH315" s="11">
        <v>4251.839007812463</v>
      </c>
      <c r="EI315" s="11">
        <v>4369.752468277431</v>
      </c>
      <c r="EJ315" s="11">
        <v>4433.3566782597718</v>
      </c>
      <c r="EK315" s="11">
        <v>4481.1900677331505</v>
      </c>
      <c r="EL315" s="11">
        <v>4557.3247328052475</v>
      </c>
      <c r="EM315" s="11">
        <v>4563.7651362681272</v>
      </c>
      <c r="EN315" s="11">
        <v>4645.0663480666917</v>
      </c>
      <c r="EO315" s="11">
        <v>4735.2347234274612</v>
      </c>
      <c r="EP315" s="11">
        <v>4779.4654472596931</v>
      </c>
      <c r="EQ315" s="11">
        <v>4918.2438179168666</v>
      </c>
      <c r="ER315" s="11">
        <v>4992.1448962464992</v>
      </c>
      <c r="ES315" s="11">
        <v>5128.8276732386612</v>
      </c>
      <c r="ET315" s="11">
        <v>5193.0271247481569</v>
      </c>
      <c r="EU315" s="11">
        <v>5268.8942767485178</v>
      </c>
      <c r="EV315" s="11">
        <v>5331.9406990202933</v>
      </c>
      <c r="EW315" s="11">
        <v>5401.7479747838115</v>
      </c>
      <c r="EX315" s="11">
        <v>5649.6970807594844</v>
      </c>
      <c r="EY315" s="11">
        <v>5731.7323790541122</v>
      </c>
      <c r="EZ315" s="11">
        <v>5902.9876818410812</v>
      </c>
      <c r="FA315" s="11">
        <v>6069.6803109870425</v>
      </c>
      <c r="FB315" s="11">
        <v>6152.8435887782571</v>
      </c>
      <c r="FC315" s="11">
        <v>6194.5127411934473</v>
      </c>
      <c r="FD315" s="11">
        <v>6249.4991525436171</v>
      </c>
      <c r="FE315" s="11">
        <v>6374.0142009104893</v>
      </c>
      <c r="FF315" s="11">
        <v>6547.0869772504611</v>
      </c>
      <c r="FG315" s="11">
        <v>6571.9460121170414</v>
      </c>
      <c r="FH315" s="11">
        <v>6616.2401225182748</v>
      </c>
      <c r="FI315" s="11">
        <v>6697.7929744415223</v>
      </c>
      <c r="FJ315" s="11">
        <v>6742.4530443886633</v>
      </c>
      <c r="FK315" s="11">
        <v>6759.9127216058105</v>
      </c>
      <c r="FL315" s="11">
        <v>6774.9849831937445</v>
      </c>
      <c r="FM315" s="11">
        <v>6779.9248371583317</v>
      </c>
      <c r="FN315" s="11">
        <v>6811.8335665501072</v>
      </c>
      <c r="FO315" s="11">
        <v>6832.3826282010095</v>
      </c>
      <c r="FP315" s="11">
        <v>6856.1293622542471</v>
      </c>
      <c r="FQ315" s="11">
        <v>6881.3227321504319</v>
      </c>
      <c r="FR315" s="11">
        <v>6891.8403486232182</v>
      </c>
      <c r="FS315" s="11">
        <v>6935.4949072990648</v>
      </c>
      <c r="FT315" s="11">
        <v>7007.0149060970825</v>
      </c>
      <c r="FU315" s="11">
        <v>7110.7112914486461</v>
      </c>
      <c r="FV315" s="11">
        <v>7251.1021983709024</v>
      </c>
      <c r="FW315" s="11">
        <v>7296.4857292621664</v>
      </c>
      <c r="FX315" s="11">
        <v>7315.5822841163044</v>
      </c>
      <c r="FY315" s="11">
        <v>7336.9283409427071</v>
      </c>
      <c r="FZ315" s="11">
        <v>7355.3948751529952</v>
      </c>
      <c r="GA315" s="11">
        <v>7383.7483896391714</v>
      </c>
      <c r="GB315" s="11">
        <v>7405.9394760222131</v>
      </c>
      <c r="GC315" s="11">
        <v>7437.3357492227797</v>
      </c>
      <c r="GD315" s="11">
        <v>7471.3394109573164</v>
      </c>
      <c r="GE315" s="11">
        <v>7496.0780295635604</v>
      </c>
      <c r="GF315" s="11">
        <v>7516.6814867058856</v>
      </c>
      <c r="GG315" s="11">
        <v>7529.7316261259457</v>
      </c>
      <c r="GH315" s="11">
        <v>7542.8845217987082</v>
      </c>
      <c r="GI315" s="11">
        <v>7546.4356827139163</v>
      </c>
      <c r="GJ315" s="11">
        <v>7556.1409288425721</v>
      </c>
      <c r="GK315" s="11">
        <v>7561.1788137924805</v>
      </c>
      <c r="GL315" s="11">
        <v>7575.9848397114565</v>
      </c>
      <c r="GM315" s="11">
        <v>7561.0815788747732</v>
      </c>
      <c r="GN315" s="11">
        <v>7570.3992635764962</v>
      </c>
      <c r="GO315" s="11">
        <v>7578.2364677856231</v>
      </c>
      <c r="GP315" s="11">
        <v>7588.8297759026163</v>
      </c>
      <c r="GQ315" s="11">
        <v>7647.1957626545418</v>
      </c>
      <c r="GR315" s="11">
        <v>7766.7012461684235</v>
      </c>
      <c r="GS315" s="11">
        <v>7916.3772336864668</v>
      </c>
      <c r="GT315" s="11">
        <v>7980.4761278452388</v>
      </c>
      <c r="GU315" s="11">
        <v>7999.7806560435993</v>
      </c>
      <c r="GV315" s="11">
        <v>8025.1118289075503</v>
      </c>
      <c r="GW315" s="11">
        <v>8051.8713562518788</v>
      </c>
      <c r="GX315" s="11">
        <v>8079.3242294465072</v>
      </c>
      <c r="GY315" s="11">
        <v>8095.9383792539593</v>
      </c>
      <c r="GZ315" s="11">
        <v>8237.0328510788277</v>
      </c>
      <c r="HA315" s="11">
        <v>8257.2795047625332</v>
      </c>
      <c r="HB315" s="11">
        <v>8272.6179860902703</v>
      </c>
      <c r="HC315" s="11">
        <v>8288.9010423392519</v>
      </c>
      <c r="HD315" s="11">
        <v>8300.9300935672381</v>
      </c>
      <c r="HE315" s="11">
        <v>8308.6020568945005</v>
      </c>
      <c r="HF315" s="11">
        <v>8300.4190916248044</v>
      </c>
      <c r="HG315" s="11">
        <v>8347.1436127169327</v>
      </c>
      <c r="HH315" s="11">
        <v>8353.4765269013988</v>
      </c>
      <c r="HI315" s="11">
        <v>8380.3207373064342</v>
      </c>
      <c r="HJ315" s="11">
        <v>8388.9720495185084</v>
      </c>
      <c r="HK315" s="11">
        <v>8379.0119729873313</v>
      </c>
      <c r="HL315" s="11">
        <v>8370.5015830581979</v>
      </c>
      <c r="HM315" s="11">
        <v>8323.1640143872555</v>
      </c>
      <c r="HN315" s="11">
        <v>8260.6220009457502</v>
      </c>
      <c r="HO315" s="11">
        <v>8213.8967971336424</v>
      </c>
      <c r="HP315" s="11">
        <v>8228.309512650354</v>
      </c>
      <c r="HQ315" s="11">
        <v>8217.9757579159377</v>
      </c>
      <c r="HR315" s="11">
        <v>8123.5675570196599</v>
      </c>
      <c r="HS315" s="11">
        <v>8129.7681940700168</v>
      </c>
      <c r="HT315" s="11">
        <v>8135.2775596057209</v>
      </c>
      <c r="HU315" s="11">
        <v>8096.2215338810538</v>
      </c>
      <c r="HV315" s="11">
        <v>8097.2268930022974</v>
      </c>
      <c r="HW315" s="11">
        <v>8102.1813466268586</v>
      </c>
      <c r="HX315" s="11">
        <v>8111.8925986800068</v>
      </c>
      <c r="HY315" s="11">
        <v>8123.9644688861181</v>
      </c>
      <c r="HZ315" s="11">
        <v>8135.4561440183707</v>
      </c>
      <c r="IA315" s="11">
        <v>8245.7153211072418</v>
      </c>
      <c r="IB315" s="11">
        <v>8367.5885034922521</v>
      </c>
      <c r="IC315" s="11">
        <v>8408.3649603519261</v>
      </c>
      <c r="ID315" s="11">
        <v>8449.5526673341265</v>
      </c>
      <c r="IE315" s="11">
        <v>8486.220558942794</v>
      </c>
      <c r="IF315" s="11">
        <v>8520.6201121222002</v>
      </c>
      <c r="IG315" s="11">
        <v>8634.1542507248923</v>
      </c>
      <c r="IH315" s="11">
        <v>8663.9330097871443</v>
      </c>
      <c r="II315" s="11">
        <v>8704.1211657060685</v>
      </c>
      <c r="IJ315" s="11">
        <v>8739.5976756135697</v>
      </c>
      <c r="IK315" s="11">
        <v>8790.0430947259483</v>
      </c>
      <c r="IL315" s="11">
        <v>8828.4434726421987</v>
      </c>
      <c r="IM315" s="11">
        <v>8870.7340576927418</v>
      </c>
      <c r="IN315" s="11">
        <v>8933.8710123765704</v>
      </c>
      <c r="IO315" s="11">
        <v>9070.8273394657608</v>
      </c>
      <c r="IP315" s="11">
        <v>9102.9522581987112</v>
      </c>
      <c r="IQ315" s="11">
        <v>9103.0268975022809</v>
      </c>
      <c r="IR315" s="11">
        <v>9154.6170495613424</v>
      </c>
      <c r="IS315" s="11">
        <v>9219.7470184879221</v>
      </c>
      <c r="IT315" s="11">
        <v>9258.0611961777777</v>
      </c>
      <c r="IU315" s="11">
        <v>9280.326406046448</v>
      </c>
      <c r="IV315" s="11">
        <v>9297.3414482518056</v>
      </c>
      <c r="IW315" s="11">
        <v>9303.1009566847333</v>
      </c>
      <c r="IX315" s="11">
        <v>9313.3139347853157</v>
      </c>
      <c r="IY315" s="11">
        <v>9333.8751421114375</v>
      </c>
      <c r="IZ315" s="11">
        <v>9373.8988338626841</v>
      </c>
      <c r="JA315" s="11">
        <v>9422.805928229609</v>
      </c>
      <c r="JB315" s="11">
        <v>9513.86846386863</v>
      </c>
      <c r="JC315" s="11">
        <v>9622.6979686789055</v>
      </c>
      <c r="JD315" s="11">
        <v>9703.3229418683004</v>
      </c>
      <c r="JE315" s="11">
        <v>9722.7218238075639</v>
      </c>
      <c r="JF315" s="11">
        <v>9737.0155670256918</v>
      </c>
      <c r="JG315" s="11">
        <v>9733.4279486145369</v>
      </c>
      <c r="JH315" s="11">
        <v>9817.3076768320425</v>
      </c>
      <c r="JI315" s="11">
        <v>9871.6907619465983</v>
      </c>
      <c r="JJ315" s="11">
        <v>9881.5982050066068</v>
      </c>
      <c r="JK315" s="11">
        <v>9852.3481364301315</v>
      </c>
      <c r="JL315" s="11">
        <v>9900.6680364278582</v>
      </c>
      <c r="JM315" s="11">
        <v>9898.3600945194812</v>
      </c>
      <c r="JN315" s="11">
        <v>9855.6965575537088</v>
      </c>
      <c r="JO315" s="11">
        <v>9982.493170087273</v>
      </c>
      <c r="JP315" s="11">
        <v>10086.492712581861</v>
      </c>
      <c r="JQ315" s="11">
        <v>10106.486753221207</v>
      </c>
      <c r="JR315" s="11">
        <v>10152.562957804053</v>
      </c>
      <c r="JS315" s="11">
        <v>10177.856613895432</v>
      </c>
      <c r="JT315" s="11">
        <v>10294.559385344581</v>
      </c>
      <c r="JU315" s="11">
        <v>10350.649499719329</v>
      </c>
      <c r="JV315" s="11">
        <v>10326.161078345302</v>
      </c>
      <c r="JW315" s="11">
        <v>10271.557322034731</v>
      </c>
      <c r="JX315" s="11">
        <v>10272.154766899885</v>
      </c>
      <c r="JY315" s="11">
        <v>10266.117442822424</v>
      </c>
      <c r="JZ315" s="11">
        <v>10254.48997691011</v>
      </c>
      <c r="KA315" s="11">
        <v>10246.433222723226</v>
      </c>
      <c r="KB315" s="11">
        <v>10241.043147384222</v>
      </c>
      <c r="KC315" s="11">
        <v>10226.968879789745</v>
      </c>
      <c r="KD315" s="11">
        <v>10211.652187851421</v>
      </c>
      <c r="KE315" s="11">
        <v>10209.139293254664</v>
      </c>
      <c r="KF315" s="11">
        <v>10218.005499915391</v>
      </c>
      <c r="KG315" s="11">
        <v>10219.658343382125</v>
      </c>
      <c r="KH315" s="11">
        <v>10234.138598327789</v>
      </c>
      <c r="KI315" s="11">
        <v>10233.2989823767</v>
      </c>
      <c r="KJ315" s="11">
        <v>10252.853608773754</v>
      </c>
      <c r="KK315" s="11">
        <v>10255.265523389458</v>
      </c>
      <c r="KL315" s="23"/>
      <c r="KM315" s="11">
        <f>SMALL(Tabela2[[#This Row],[1]:[285]],1)</f>
        <v>8.0078166320163291E-12</v>
      </c>
      <c r="KN315" s="11">
        <f>MATCH(Tabela2[[#This Row],[1° menor]],Tabela2[[#This Row],[1]:[285]],0)</f>
        <v>69</v>
      </c>
      <c r="KO31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0.49999994364277134</v>
      </c>
      <c r="KP315" s="11">
        <f>VLOOKUP(Tabela2[[#This Row],[Shape]],shape!A:D,4,0)+VLOOKUP(Tabela2[[#This Row],[Shape]]+1,shape!A:E,5,0)*Tabela2[[#This Row],[% avanc]]</f>
        <v>1709.7796991022312</v>
      </c>
      <c r="KQ315" s="15">
        <f>Tabela2[[#This Row],[8686,881807]]/Tabela2[[#Headers],[8686,881807]]</f>
        <v>0.19682317971961688</v>
      </c>
      <c r="KR315" s="11">
        <f>Tabela2[[#This Row],[8686,881807]]-KP314</f>
        <v>331.40277086586116</v>
      </c>
      <c r="KS315" s="11">
        <f>(Tabela2[[#This Row],[hora bus]]-H314)*86400</f>
        <v>38.999999687075615</v>
      </c>
      <c r="KT315" s="11">
        <f>Tabela2[[#This Row],[desloc]]/Tabela2[[#This Row],[seconds]]</f>
        <v>8.4975070134599573</v>
      </c>
      <c r="KU315" s="11">
        <f>Tabela2[[#This Row],[spd m/s]]*3.6</f>
        <v>30.591025248455846</v>
      </c>
      <c r="KV315" s="23"/>
      <c r="KW315" s="22">
        <f t="shared" si="72"/>
        <v>0</v>
      </c>
      <c r="KX315" s="23">
        <f t="shared" si="73"/>
        <v>0</v>
      </c>
      <c r="KY315" s="23">
        <f t="shared" si="74"/>
        <v>0</v>
      </c>
      <c r="KZ315" s="23">
        <f t="shared" si="75"/>
        <v>0</v>
      </c>
      <c r="LA315" s="23">
        <f t="shared" si="76"/>
        <v>0</v>
      </c>
      <c r="LB315" s="23">
        <f t="shared" si="77"/>
        <v>0</v>
      </c>
      <c r="LC315" s="23">
        <f t="shared" si="78"/>
        <v>0</v>
      </c>
      <c r="LD315" s="23">
        <f t="shared" si="79"/>
        <v>0</v>
      </c>
      <c r="LE315" s="23">
        <f t="shared" si="80"/>
        <v>1709.7796991022312</v>
      </c>
      <c r="LF315" s="22">
        <f t="shared" si="89"/>
        <v>0</v>
      </c>
      <c r="LG315" s="23">
        <f t="shared" si="81"/>
        <v>0</v>
      </c>
      <c r="LH315" s="23">
        <f t="shared" si="82"/>
        <v>0</v>
      </c>
      <c r="LI315" s="23">
        <f t="shared" si="83"/>
        <v>1709.7796991022312</v>
      </c>
      <c r="LJ315" s="23">
        <f t="shared" si="84"/>
        <v>8570.3152119992501</v>
      </c>
      <c r="LK315" s="23">
        <f t="shared" si="85"/>
        <v>0</v>
      </c>
      <c r="LL315" s="23">
        <f t="shared" si="86"/>
        <v>31</v>
      </c>
      <c r="LM315" s="23">
        <f t="shared" si="87"/>
        <v>0</v>
      </c>
      <c r="LN315" s="23">
        <f t="shared" si="88"/>
        <v>0</v>
      </c>
    </row>
    <row r="316" spans="1:326" x14ac:dyDescent="0.25">
      <c r="A316" s="22">
        <v>245</v>
      </c>
      <c r="B316" s="22">
        <v>1</v>
      </c>
      <c r="C316" s="23" t="s">
        <v>1553</v>
      </c>
      <c r="D316" s="22">
        <v>332</v>
      </c>
      <c r="E316" s="24">
        <v>0.96111111111111114</v>
      </c>
      <c r="F316" s="23" t="s">
        <v>812</v>
      </c>
      <c r="G316" s="23" t="b">
        <v>1</v>
      </c>
      <c r="H316" s="25">
        <v>43538.9609837963</v>
      </c>
      <c r="I316" s="26" t="s">
        <v>212</v>
      </c>
      <c r="J316" s="23" t="s">
        <v>213</v>
      </c>
      <c r="K316" s="11">
        <f>IF(AND(Tabela2[[#This Row],[hora bus]]=H315,Tabela2[[#This Row],[lat bus]]=I315,Tabela2[[#This Row],[lon bus]]=J315),1,0)</f>
        <v>0</v>
      </c>
      <c r="L316" s="23"/>
      <c r="M316" s="11">
        <v>446</v>
      </c>
      <c r="N316" s="11">
        <v>2752.1177195580999</v>
      </c>
      <c r="O316" s="11">
        <v>2747.0413984954644</v>
      </c>
      <c r="P316" s="11">
        <v>2739.4759582538836</v>
      </c>
      <c r="Q316" s="11">
        <v>2684.7571388224569</v>
      </c>
      <c r="R316" s="11">
        <v>2600.3932250166058</v>
      </c>
      <c r="S316" s="11">
        <v>2579.5995840722576</v>
      </c>
      <c r="T316" s="11">
        <v>2560.7182775147485</v>
      </c>
      <c r="U316" s="11">
        <v>2550.255090271522</v>
      </c>
      <c r="V316" s="11">
        <v>2535.9640004571861</v>
      </c>
      <c r="W316" s="11">
        <v>2526.8580110592648</v>
      </c>
      <c r="X316" s="11">
        <v>2519.0618949902523</v>
      </c>
      <c r="Y316" s="11">
        <v>2500.1428291023108</v>
      </c>
      <c r="Z316" s="11">
        <v>2490.8996120610973</v>
      </c>
      <c r="AA316" s="11">
        <v>2473.6020295922522</v>
      </c>
      <c r="AB316" s="11">
        <v>2466.7209272891128</v>
      </c>
      <c r="AC316" s="11">
        <v>2452.7508911980121</v>
      </c>
      <c r="AD316" s="11">
        <v>2429.1536278634649</v>
      </c>
      <c r="AE316" s="11">
        <v>2419.2221407753395</v>
      </c>
      <c r="AF316" s="11">
        <v>2346.4226770897808</v>
      </c>
      <c r="AG316" s="11">
        <v>2307.8741983274367</v>
      </c>
      <c r="AH316" s="11">
        <v>2276.0929845752535</v>
      </c>
      <c r="AI316" s="11">
        <v>2251.1095974718792</v>
      </c>
      <c r="AJ316" s="11">
        <v>2228.937831671019</v>
      </c>
      <c r="AK316" s="11">
        <v>2212.9765775868491</v>
      </c>
      <c r="AL316" s="11">
        <v>2185.8688175228549</v>
      </c>
      <c r="AM316" s="11">
        <v>2173.9002933944325</v>
      </c>
      <c r="AN316" s="11">
        <v>2158.8223232168707</v>
      </c>
      <c r="AO316" s="11">
        <v>2145.4055868965443</v>
      </c>
      <c r="AP316" s="11">
        <v>2137.6666333609496</v>
      </c>
      <c r="AQ316" s="11">
        <v>2139.2494062071682</v>
      </c>
      <c r="AR316" s="11">
        <v>2136.0611746774007</v>
      </c>
      <c r="AS316" s="11">
        <v>2126.6772136207032</v>
      </c>
      <c r="AT316" s="11">
        <v>2129.1807797910419</v>
      </c>
      <c r="AU316" s="11">
        <v>2131.6294006142457</v>
      </c>
      <c r="AV316" s="11">
        <v>2120.446777753461</v>
      </c>
      <c r="AW316" s="11">
        <v>2111.3740192403329</v>
      </c>
      <c r="AX316" s="11">
        <v>2104.6488315852566</v>
      </c>
      <c r="AY316" s="11">
        <v>2090.7897635790187</v>
      </c>
      <c r="AZ316" s="11">
        <v>2069.4479955596198</v>
      </c>
      <c r="BA316" s="11">
        <v>2040.2573991183804</v>
      </c>
      <c r="BB316" s="11">
        <v>1990.1752747374071</v>
      </c>
      <c r="BC316" s="11">
        <v>1916.8555203456269</v>
      </c>
      <c r="BD316" s="11">
        <v>1850.4331001116316</v>
      </c>
      <c r="BE316" s="11">
        <v>1828.3773749885704</v>
      </c>
      <c r="BF316" s="11">
        <v>1803.581242158981</v>
      </c>
      <c r="BG316" s="11">
        <v>1763.0920383170328</v>
      </c>
      <c r="BH316" s="11">
        <v>1745.0016433646465</v>
      </c>
      <c r="BI316" s="11">
        <v>1725.5140193604525</v>
      </c>
      <c r="BJ316" s="11">
        <v>1696.816691939948</v>
      </c>
      <c r="BK316" s="11">
        <v>1617.6215628020905</v>
      </c>
      <c r="BL316" s="11">
        <v>1367.065678929084</v>
      </c>
      <c r="BM316" s="11">
        <v>1212.9735429596396</v>
      </c>
      <c r="BN316" s="11">
        <v>1177.3035031574054</v>
      </c>
      <c r="BO316" s="11">
        <v>1064.3161618512881</v>
      </c>
      <c r="BP316" s="11">
        <v>1054.4718710289799</v>
      </c>
      <c r="BQ316" s="11">
        <v>965.63189889115438</v>
      </c>
      <c r="BR316" s="11">
        <v>883.49177085076599</v>
      </c>
      <c r="BS316" s="11">
        <v>855.74667609272387</v>
      </c>
      <c r="BT316" s="11">
        <v>808.08189999028423</v>
      </c>
      <c r="BU316" s="11">
        <v>759.91426995852726</v>
      </c>
      <c r="BV316" s="11">
        <v>784.68973848641781</v>
      </c>
      <c r="BW316" s="11">
        <v>638.40411926358547</v>
      </c>
      <c r="BX316" s="11">
        <v>527.38889342796915</v>
      </c>
      <c r="BY316" s="11">
        <v>389.53623063783766</v>
      </c>
      <c r="BZ316" s="11">
        <v>362.7268909560961</v>
      </c>
      <c r="CA316" s="11">
        <v>321.89741392545557</v>
      </c>
      <c r="CB316" s="11">
        <v>259.31440642954993</v>
      </c>
      <c r="CC316" s="11">
        <v>138.51633437133111</v>
      </c>
      <c r="CD316" s="11">
        <v>44.255516299519364</v>
      </c>
      <c r="CE316" s="11">
        <v>2.7966962079517543E-11</v>
      </c>
      <c r="CF316" s="11">
        <v>49.107165586829836</v>
      </c>
      <c r="CG316" s="11">
        <v>133.1811742439676</v>
      </c>
      <c r="CH316" s="11">
        <v>327.97695497404959</v>
      </c>
      <c r="CI316" s="11">
        <v>405.6893227600313</v>
      </c>
      <c r="CJ316" s="11">
        <v>597.61297120818881</v>
      </c>
      <c r="CK316" s="11">
        <v>672.61224962222173</v>
      </c>
      <c r="CL316" s="11">
        <v>762.83748690447067</v>
      </c>
      <c r="CM316" s="11">
        <v>790.85210542305515</v>
      </c>
      <c r="CN316" s="11">
        <v>839.34331214352437</v>
      </c>
      <c r="CO316" s="11">
        <v>898.34071931722031</v>
      </c>
      <c r="CP316" s="11">
        <v>980.10475048996159</v>
      </c>
      <c r="CQ316" s="11">
        <v>1032.9698386841192</v>
      </c>
      <c r="CR316" s="11">
        <v>1229.5540675801869</v>
      </c>
      <c r="CS316" s="11">
        <v>1407.8563330930908</v>
      </c>
      <c r="CT316" s="11">
        <v>1482.0851356879207</v>
      </c>
      <c r="CU316" s="11">
        <v>1510.2971684834838</v>
      </c>
      <c r="CV316" s="11">
        <v>1551.7519924449653</v>
      </c>
      <c r="CW316" s="11">
        <v>1650.177078474688</v>
      </c>
      <c r="CX316" s="11">
        <v>1777.9763763484223</v>
      </c>
      <c r="CY316" s="11">
        <v>1839.2814592522948</v>
      </c>
      <c r="CZ316" s="11">
        <v>1896.0624806360333</v>
      </c>
      <c r="DA316" s="11">
        <v>1946.6271455459819</v>
      </c>
      <c r="DB316" s="11">
        <v>1996.1062218615587</v>
      </c>
      <c r="DC316" s="11">
        <v>2047.2657350188865</v>
      </c>
      <c r="DD316" s="11">
        <v>2138.6084553689911</v>
      </c>
      <c r="DE316" s="11">
        <v>2149.6647814566654</v>
      </c>
      <c r="DF316" s="11">
        <v>2178.8534640258526</v>
      </c>
      <c r="DG316" s="11">
        <v>2188.299525391079</v>
      </c>
      <c r="DH316" s="11">
        <v>2229.3175658234932</v>
      </c>
      <c r="DI316" s="11">
        <v>2262.7429974153001</v>
      </c>
      <c r="DJ316" s="11">
        <v>2305.206743663934</v>
      </c>
      <c r="DK316" s="11">
        <v>2344.821102721789</v>
      </c>
      <c r="DL316" s="11">
        <v>2673.5276412897042</v>
      </c>
      <c r="DM316" s="11">
        <v>2792.6177311086085</v>
      </c>
      <c r="DN316" s="11">
        <v>2873.5456899184492</v>
      </c>
      <c r="DO316" s="11">
        <v>2963.6130001871993</v>
      </c>
      <c r="DP316" s="11">
        <v>2994.6015488440721</v>
      </c>
      <c r="DQ316" s="11">
        <v>3076.1619486445816</v>
      </c>
      <c r="DR316" s="11">
        <v>3091.4404748845905</v>
      </c>
      <c r="DS316" s="11">
        <v>3101.9621251992821</v>
      </c>
      <c r="DT316" s="11">
        <v>3112.9117495506212</v>
      </c>
      <c r="DU316" s="11">
        <v>3125.6004329623247</v>
      </c>
      <c r="DV316" s="11">
        <v>3127.5619099146675</v>
      </c>
      <c r="DW316" s="11">
        <v>3125.6764676588855</v>
      </c>
      <c r="DX316" s="11">
        <v>3062.8381167538619</v>
      </c>
      <c r="DY316" s="11">
        <v>3157.9559956863991</v>
      </c>
      <c r="DZ316" s="11">
        <v>3161.3499994579938</v>
      </c>
      <c r="EA316" s="11">
        <v>3187.3821900680346</v>
      </c>
      <c r="EB316" s="11">
        <v>3322.9970307816648</v>
      </c>
      <c r="EC316" s="11">
        <v>3355.7322205426422</v>
      </c>
      <c r="ED316" s="11">
        <v>3541.9141776119041</v>
      </c>
      <c r="EE316" s="11">
        <v>3611.4903947561838</v>
      </c>
      <c r="EF316" s="11">
        <v>3835.701073959649</v>
      </c>
      <c r="EG316" s="11">
        <v>4010.1675526925665</v>
      </c>
      <c r="EH316" s="11">
        <v>4160.4291982378581</v>
      </c>
      <c r="EI316" s="11">
        <v>4278.3353361937325</v>
      </c>
      <c r="EJ316" s="11">
        <v>4341.938345407335</v>
      </c>
      <c r="EK316" s="11">
        <v>4389.769464956551</v>
      </c>
      <c r="EL316" s="11">
        <v>4465.9018635535913</v>
      </c>
      <c r="EM316" s="11">
        <v>4472.3455441876349</v>
      </c>
      <c r="EN316" s="11">
        <v>4553.6508857827348</v>
      </c>
      <c r="EO316" s="11">
        <v>4643.8195683623944</v>
      </c>
      <c r="EP316" s="11">
        <v>4688.0470626576662</v>
      </c>
      <c r="EQ316" s="11">
        <v>4826.8220500412954</v>
      </c>
      <c r="ER316" s="11">
        <v>4900.7221502154471</v>
      </c>
      <c r="ES316" s="11">
        <v>5037.4050889406317</v>
      </c>
      <c r="ET316" s="11">
        <v>5101.605397334486</v>
      </c>
      <c r="EU316" s="11">
        <v>5177.4739108263675</v>
      </c>
      <c r="EV316" s="11">
        <v>5240.522301460438</v>
      </c>
      <c r="EW316" s="11">
        <v>5310.3359575914337</v>
      </c>
      <c r="EX316" s="11">
        <v>5558.2925257708994</v>
      </c>
      <c r="EY316" s="11">
        <v>5640.3353120182155</v>
      </c>
      <c r="EZ316" s="11">
        <v>5811.601312218565</v>
      </c>
      <c r="FA316" s="11">
        <v>5978.2987996249958</v>
      </c>
      <c r="FB316" s="11">
        <v>6061.4610089519483</v>
      </c>
      <c r="FC316" s="11">
        <v>6103.1290788519937</v>
      </c>
      <c r="FD316" s="11">
        <v>6158.1132620761464</v>
      </c>
      <c r="FE316" s="11">
        <v>6282.6236692388902</v>
      </c>
      <c r="FF316" s="11">
        <v>6455.6931868810134</v>
      </c>
      <c r="FG316" s="11">
        <v>6480.5515667797627</v>
      </c>
      <c r="FH316" s="11">
        <v>6524.8431165300772</v>
      </c>
      <c r="FI316" s="11">
        <v>6606.3949150327689</v>
      </c>
      <c r="FJ316" s="11">
        <v>6651.0574389568701</v>
      </c>
      <c r="FK316" s="11">
        <v>6668.5202967526002</v>
      </c>
      <c r="FL316" s="11">
        <v>6683.5960494146502</v>
      </c>
      <c r="FM316" s="11">
        <v>6688.5449330656165</v>
      </c>
      <c r="FN316" s="11">
        <v>6720.4653402000376</v>
      </c>
      <c r="FO316" s="11">
        <v>6741.0231568402432</v>
      </c>
      <c r="FP316" s="11">
        <v>6764.7784265299133</v>
      </c>
      <c r="FQ316" s="11">
        <v>6789.9781133873548</v>
      </c>
      <c r="FR316" s="11">
        <v>6800.5049049485624</v>
      </c>
      <c r="FS316" s="11">
        <v>6844.1721210135138</v>
      </c>
      <c r="FT316" s="11">
        <v>6915.7001335827554</v>
      </c>
      <c r="FU316" s="11">
        <v>7019.3933775865398</v>
      </c>
      <c r="FV316" s="11">
        <v>7159.7696337065545</v>
      </c>
      <c r="FW316" s="11">
        <v>7205.1382356868025</v>
      </c>
      <c r="FX316" s="11">
        <v>7224.2237622166394</v>
      </c>
      <c r="FY316" s="11">
        <v>7245.5611076307587</v>
      </c>
      <c r="FZ316" s="11">
        <v>7264.0213314556368</v>
      </c>
      <c r="GA316" s="11">
        <v>7292.3708684711646</v>
      </c>
      <c r="GB316" s="11">
        <v>7314.5599947272549</v>
      </c>
      <c r="GC316" s="11">
        <v>7345.9558680093542</v>
      </c>
      <c r="GD316" s="11">
        <v>7379.9602536256716</v>
      </c>
      <c r="GE316" s="11">
        <v>7404.6995324303307</v>
      </c>
      <c r="GF316" s="11">
        <v>7425.3035255389004</v>
      </c>
      <c r="GG316" s="11">
        <v>7438.3525928050212</v>
      </c>
      <c r="GH316" s="11">
        <v>7451.5037828340801</v>
      </c>
      <c r="GI316" s="11">
        <v>7455.0523084308625</v>
      </c>
      <c r="GJ316" s="11">
        <v>7464.7521022791962</v>
      </c>
      <c r="GK316" s="11">
        <v>7469.7825819236577</v>
      </c>
      <c r="GL316" s="11">
        <v>7484.5841357647987</v>
      </c>
      <c r="GM316" s="11">
        <v>7469.6763335403784</v>
      </c>
      <c r="GN316" s="11">
        <v>7478.987545544519</v>
      </c>
      <c r="GO316" s="11">
        <v>7486.8202474209211</v>
      </c>
      <c r="GP316" s="11">
        <v>7497.4090797909112</v>
      </c>
      <c r="GQ316" s="11">
        <v>7555.7743566507206</v>
      </c>
      <c r="GR316" s="11">
        <v>7675.2877776102732</v>
      </c>
      <c r="GS316" s="11">
        <v>7824.9741601343912</v>
      </c>
      <c r="GT316" s="11">
        <v>7889.078446222944</v>
      </c>
      <c r="GU316" s="11">
        <v>7908.3849302523158</v>
      </c>
      <c r="GV316" s="11">
        <v>7933.7167049516574</v>
      </c>
      <c r="GW316" s="11">
        <v>7960.4757785758156</v>
      </c>
      <c r="GX316" s="11">
        <v>7987.9272806119789</v>
      </c>
      <c r="GY316" s="11">
        <v>8004.532629811034</v>
      </c>
      <c r="GZ316" s="11">
        <v>8145.6183841060292</v>
      </c>
      <c r="HA316" s="11">
        <v>8165.8637476971116</v>
      </c>
      <c r="HB316" s="11">
        <v>8181.2016441795067</v>
      </c>
      <c r="HC316" s="11">
        <v>8197.4844195663554</v>
      </c>
      <c r="HD316" s="11">
        <v>8209.5132276770819</v>
      </c>
      <c r="HE316" s="11">
        <v>8217.1846536677476</v>
      </c>
      <c r="HF316" s="11">
        <v>8209.0130858566317</v>
      </c>
      <c r="HG316" s="11">
        <v>8255.7627609607189</v>
      </c>
      <c r="HH316" s="11">
        <v>8262.1276649477841</v>
      </c>
      <c r="HI316" s="11">
        <v>8289.0016124203084</v>
      </c>
      <c r="HJ316" s="11">
        <v>8297.6726033459454</v>
      </c>
      <c r="HK316" s="11">
        <v>8287.7350609666737</v>
      </c>
      <c r="HL316" s="11">
        <v>8279.2518648348996</v>
      </c>
      <c r="HM316" s="11">
        <v>8231.956284314705</v>
      </c>
      <c r="HN316" s="11">
        <v>8169.4877381508331</v>
      </c>
      <c r="HO316" s="11">
        <v>8122.856069377448</v>
      </c>
      <c r="HP316" s="11">
        <v>8137.3293753133867</v>
      </c>
      <c r="HQ316" s="11">
        <v>8127.0199081079836</v>
      </c>
      <c r="HR316" s="11">
        <v>8032.7058218468846</v>
      </c>
      <c r="HS316" s="11">
        <v>8039.0213910484154</v>
      </c>
      <c r="HT316" s="11">
        <v>8044.5746506894438</v>
      </c>
      <c r="HU316" s="11">
        <v>8005.5755060812353</v>
      </c>
      <c r="HV316" s="11">
        <v>8006.6582566681745</v>
      </c>
      <c r="HW316" s="11">
        <v>8011.6717731501731</v>
      </c>
      <c r="HX316" s="11">
        <v>8021.4393637064659</v>
      </c>
      <c r="HY316" s="11">
        <v>8033.5772423995832</v>
      </c>
      <c r="HZ316" s="11">
        <v>8045.2169690586579</v>
      </c>
      <c r="IA316" s="11">
        <v>8155.702944172288</v>
      </c>
      <c r="IB316" s="11">
        <v>8277.7349337054293</v>
      </c>
      <c r="IC316" s="11">
        <v>8318.5978540355281</v>
      </c>
      <c r="ID316" s="11">
        <v>8359.8701895598915</v>
      </c>
      <c r="IE316" s="11">
        <v>8396.6234762918593</v>
      </c>
      <c r="IF316" s="11">
        <v>8431.1688819953415</v>
      </c>
      <c r="IG316" s="11">
        <v>8544.8272599396969</v>
      </c>
      <c r="IH316" s="11">
        <v>8574.6542261250561</v>
      </c>
      <c r="II316" s="11">
        <v>8614.8857225611137</v>
      </c>
      <c r="IJ316" s="11">
        <v>8650.3966075910048</v>
      </c>
      <c r="IK316" s="11">
        <v>8700.8601185501702</v>
      </c>
      <c r="IL316" s="11">
        <v>8739.2688176664142</v>
      </c>
      <c r="IM316" s="11">
        <v>8781.5708889990783</v>
      </c>
      <c r="IN316" s="11">
        <v>8844.7281704787656</v>
      </c>
      <c r="IO316" s="11">
        <v>8981.7085030305061</v>
      </c>
      <c r="IP316" s="11">
        <v>9013.8428761426021</v>
      </c>
      <c r="IQ316" s="11">
        <v>9013.9383177070176</v>
      </c>
      <c r="IR316" s="11">
        <v>9065.5791566107509</v>
      </c>
      <c r="IS316" s="11">
        <v>9130.755957496991</v>
      </c>
      <c r="IT316" s="11">
        <v>9169.0946715052614</v>
      </c>
      <c r="IU316" s="11">
        <v>9191.3747964308186</v>
      </c>
      <c r="IV316" s="11">
        <v>9208.3989197067785</v>
      </c>
      <c r="IW316" s="11">
        <v>9214.1640606715209</v>
      </c>
      <c r="IX316" s="11">
        <v>9224.3857208298159</v>
      </c>
      <c r="IY316" s="11">
        <v>9244.9614179250766</v>
      </c>
      <c r="IZ316" s="11">
        <v>9285.0064343247323</v>
      </c>
      <c r="JA316" s="11">
        <v>9333.9451600303601</v>
      </c>
      <c r="JB316" s="11">
        <v>9425.0395936055156</v>
      </c>
      <c r="JC316" s="11">
        <v>9533.8720209642706</v>
      </c>
      <c r="JD316" s="11">
        <v>9614.4772808237576</v>
      </c>
      <c r="JE316" s="11">
        <v>9633.8552234085819</v>
      </c>
      <c r="JF316" s="11">
        <v>9648.1254960053411</v>
      </c>
      <c r="JG316" s="11">
        <v>9644.4274172562982</v>
      </c>
      <c r="JH316" s="11">
        <v>9728.30471103132</v>
      </c>
      <c r="JI316" s="11">
        <v>9782.8031025898981</v>
      </c>
      <c r="JJ316" s="11">
        <v>9792.7347390352716</v>
      </c>
      <c r="JK316" s="11">
        <v>9763.5771439914297</v>
      </c>
      <c r="JL316" s="11">
        <v>9811.9910345534445</v>
      </c>
      <c r="JM316" s="11">
        <v>9809.7115167757456</v>
      </c>
      <c r="JN316" s="11">
        <v>9767.3015489685586</v>
      </c>
      <c r="JO316" s="11">
        <v>9894.4915922898563</v>
      </c>
      <c r="JP316" s="11">
        <v>9998.6953683807187</v>
      </c>
      <c r="JQ316" s="11">
        <v>10018.804816072266</v>
      </c>
      <c r="JR316" s="11">
        <v>10064.861028676241</v>
      </c>
      <c r="JS316" s="11">
        <v>10089.879954715665</v>
      </c>
      <c r="JT316" s="11">
        <v>10206.306601622322</v>
      </c>
      <c r="JU316" s="11">
        <v>10262.304143207984</v>
      </c>
      <c r="JV316" s="11">
        <v>10237.824558092396</v>
      </c>
      <c r="JW316" s="11">
        <v>10183.151552692712</v>
      </c>
      <c r="JX316" s="11">
        <v>10183.646753406294</v>
      </c>
      <c r="JY316" s="11">
        <v>10177.564698489254</v>
      </c>
      <c r="JZ316" s="11">
        <v>10165.897275221934</v>
      </c>
      <c r="KA316" s="11">
        <v>10157.800587324105</v>
      </c>
      <c r="KB316" s="11">
        <v>10152.379459954702</v>
      </c>
      <c r="KC316" s="11">
        <v>10138.268678470204</v>
      </c>
      <c r="KD316" s="11">
        <v>10122.941561854635</v>
      </c>
      <c r="KE316" s="11">
        <v>10120.456889604791</v>
      </c>
      <c r="KF316" s="11">
        <v>10129.348333086029</v>
      </c>
      <c r="KG316" s="11">
        <v>10131.03350567511</v>
      </c>
      <c r="KH316" s="11">
        <v>10145.544851876801</v>
      </c>
      <c r="KI316" s="11">
        <v>10144.741905064564</v>
      </c>
      <c r="KJ316" s="11">
        <v>10164.329833389782</v>
      </c>
      <c r="KK316" s="11">
        <v>10166.753473555114</v>
      </c>
      <c r="KL316" s="23"/>
      <c r="KM316" s="11">
        <f>SMALL(Tabela2[[#This Row],[1]:[285]],1)</f>
        <v>2.7966962079517543E-11</v>
      </c>
      <c r="KN316" s="11">
        <f>MATCH(Tabela2[[#This Row],[1° menor]],Tabela2[[#This Row],[1]:[285]],0)</f>
        <v>70</v>
      </c>
      <c r="KO31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0.47479467060605496</v>
      </c>
      <c r="KP316" s="11">
        <f>VLOOKUP(Tabela2[[#This Row],[Shape]],shape!A:D,4,0)+VLOOKUP(Tabela2[[#This Row],[Shape]]+1,shape!A:E,5,0)*Tabela2[[#This Row],[% avanc]]</f>
        <v>1755.5960032463133</v>
      </c>
      <c r="KQ316" s="15">
        <f>Tabela2[[#This Row],[8686,881807]]/Tabela2[[#Headers],[8686,881807]]</f>
        <v>0.20209737420758181</v>
      </c>
      <c r="KR316" s="11">
        <f>Tabela2[[#This Row],[8686,881807]]-KP315</f>
        <v>45.816304144082096</v>
      </c>
      <c r="KS316" s="11">
        <f>(Tabela2[[#This Row],[hora bus]]-H315)*86400</f>
        <v>15.000000363215804</v>
      </c>
      <c r="KT316" s="11">
        <f>Tabela2[[#This Row],[desloc]]/Tabela2[[#This Row],[seconds]]</f>
        <v>3.0544202023112272</v>
      </c>
      <c r="KU316" s="11">
        <f>Tabela2[[#This Row],[spd m/s]]*3.6</f>
        <v>10.995912728320418</v>
      </c>
      <c r="KV316" s="23"/>
      <c r="KW316" s="22">
        <f t="shared" si="72"/>
        <v>0</v>
      </c>
      <c r="KX316" s="23">
        <f t="shared" si="73"/>
        <v>0</v>
      </c>
      <c r="KY316" s="23">
        <f t="shared" si="74"/>
        <v>0</v>
      </c>
      <c r="KZ316" s="23">
        <f t="shared" si="75"/>
        <v>0</v>
      </c>
      <c r="LA316" s="23">
        <f t="shared" si="76"/>
        <v>0</v>
      </c>
      <c r="LB316" s="23">
        <f t="shared" si="77"/>
        <v>0</v>
      </c>
      <c r="LC316" s="23">
        <f t="shared" si="78"/>
        <v>0</v>
      </c>
      <c r="LD316" s="23">
        <f t="shared" si="79"/>
        <v>0</v>
      </c>
      <c r="LE316" s="23">
        <f t="shared" si="80"/>
        <v>1755.5960032463133</v>
      </c>
      <c r="LF316" s="22">
        <f t="shared" si="89"/>
        <v>0</v>
      </c>
      <c r="LG316" s="23">
        <f t="shared" si="81"/>
        <v>0</v>
      </c>
      <c r="LH316" s="23">
        <f t="shared" si="82"/>
        <v>0</v>
      </c>
      <c r="LI316" s="23">
        <f t="shared" si="83"/>
        <v>1755.5960032463133</v>
      </c>
      <c r="LJ316" s="23">
        <f t="shared" si="84"/>
        <v>8570.3152119992501</v>
      </c>
      <c r="LK316" s="23">
        <f t="shared" si="85"/>
        <v>0</v>
      </c>
      <c r="LL316" s="23">
        <f t="shared" si="86"/>
        <v>30</v>
      </c>
      <c r="LM316" s="23">
        <f t="shared" si="87"/>
        <v>0</v>
      </c>
      <c r="LN316" s="23">
        <f t="shared" si="88"/>
        <v>0</v>
      </c>
    </row>
    <row r="317" spans="1:326" x14ac:dyDescent="0.25">
      <c r="A317" s="22">
        <v>246</v>
      </c>
      <c r="B317" s="22">
        <v>2</v>
      </c>
      <c r="C317" s="23" t="s">
        <v>1554</v>
      </c>
      <c r="D317" s="22">
        <v>332</v>
      </c>
      <c r="E317" s="24">
        <v>0.96111111111111114</v>
      </c>
      <c r="F317" s="23" t="s">
        <v>812</v>
      </c>
      <c r="G317" s="23" t="b">
        <v>1</v>
      </c>
      <c r="H317" s="25">
        <v>43538.961331018516</v>
      </c>
      <c r="I317" s="26" t="s">
        <v>268</v>
      </c>
      <c r="J317" s="23" t="s">
        <v>269</v>
      </c>
      <c r="K317" s="11">
        <f>IF(AND(Tabela2[[#This Row],[hora bus]]=H316,Tabela2[[#This Row],[lat bus]]=I316,Tabela2[[#This Row],[lon bus]]=J316),1,0)</f>
        <v>0</v>
      </c>
      <c r="L317" s="23"/>
      <c r="M317" s="11">
        <v>447</v>
      </c>
      <c r="N317" s="11">
        <v>3296.7734394550025</v>
      </c>
      <c r="O317" s="11">
        <v>3291.2785857839935</v>
      </c>
      <c r="P317" s="11">
        <v>3283.2439098991599</v>
      </c>
      <c r="Q317" s="11">
        <v>3227.5072368833889</v>
      </c>
      <c r="R317" s="11">
        <v>3142.3663496690383</v>
      </c>
      <c r="S317" s="11">
        <v>3121.4430803007695</v>
      </c>
      <c r="T317" s="11">
        <v>3102.2170504013134</v>
      </c>
      <c r="U317" s="11">
        <v>3091.2976753352159</v>
      </c>
      <c r="V317" s="11">
        <v>3076.3875529707361</v>
      </c>
      <c r="W317" s="11">
        <v>3066.4954280558336</v>
      </c>
      <c r="X317" s="11">
        <v>3057.9396444899739</v>
      </c>
      <c r="Y317" s="11">
        <v>3037.8078785602092</v>
      </c>
      <c r="Z317" s="11">
        <v>3027.1012150967881</v>
      </c>
      <c r="AA317" s="11">
        <v>3008.5082774545904</v>
      </c>
      <c r="AB317" s="11">
        <v>3000.6964476287867</v>
      </c>
      <c r="AC317" s="11">
        <v>2986.1052928752688</v>
      </c>
      <c r="AD317" s="11">
        <v>2962.0113770041326</v>
      </c>
      <c r="AE317" s="11">
        <v>2951.8638175063925</v>
      </c>
      <c r="AF317" s="11">
        <v>2879.7859987192237</v>
      </c>
      <c r="AG317" s="11">
        <v>2842.4898316843191</v>
      </c>
      <c r="AH317" s="11">
        <v>2811.2227343826162</v>
      </c>
      <c r="AI317" s="11">
        <v>2786.348343323762</v>
      </c>
      <c r="AJ317" s="11">
        <v>2764.2368249232459</v>
      </c>
      <c r="AK317" s="11">
        <v>2748.3145746051878</v>
      </c>
      <c r="AL317" s="11">
        <v>2721.2516567378962</v>
      </c>
      <c r="AM317" s="11">
        <v>2709.3882713008134</v>
      </c>
      <c r="AN317" s="11">
        <v>2694.8146652441646</v>
      </c>
      <c r="AO317" s="11">
        <v>2682.6003756979094</v>
      </c>
      <c r="AP317" s="11">
        <v>2676.4975277456865</v>
      </c>
      <c r="AQ317" s="11">
        <v>2679.3203114871394</v>
      </c>
      <c r="AR317" s="11">
        <v>2676.9739648296618</v>
      </c>
      <c r="AS317" s="11">
        <v>2668.9913611138522</v>
      </c>
      <c r="AT317" s="11">
        <v>2673.0047859631509</v>
      </c>
      <c r="AU317" s="11">
        <v>2676.3023332261005</v>
      </c>
      <c r="AV317" s="11">
        <v>2666.3782175338806</v>
      </c>
      <c r="AW317" s="11">
        <v>2659.4430824636006</v>
      </c>
      <c r="AX317" s="11">
        <v>2654.8053153889541</v>
      </c>
      <c r="AY317" s="11">
        <v>2642.4763598152344</v>
      </c>
      <c r="AZ317" s="11">
        <v>2622.3354441307561</v>
      </c>
      <c r="BA317" s="11">
        <v>2594.2401489506374</v>
      </c>
      <c r="BB317" s="11">
        <v>2545.179968960836</v>
      </c>
      <c r="BC317" s="11">
        <v>2471.8382048878943</v>
      </c>
      <c r="BD317" s="11">
        <v>2404.8979170303469</v>
      </c>
      <c r="BE317" s="11">
        <v>2383.1623278328007</v>
      </c>
      <c r="BF317" s="11">
        <v>2359.1901001048891</v>
      </c>
      <c r="BG317" s="11">
        <v>2320.1023948145894</v>
      </c>
      <c r="BH317" s="11">
        <v>2303.4181389433343</v>
      </c>
      <c r="BI317" s="11">
        <v>2284.8449453629114</v>
      </c>
      <c r="BJ317" s="11">
        <v>2257.0462730770291</v>
      </c>
      <c r="BK317" s="11">
        <v>2179.3119260362328</v>
      </c>
      <c r="BL317" s="11">
        <v>1932.7358498888095</v>
      </c>
      <c r="BM317" s="11">
        <v>1783.1969197950618</v>
      </c>
      <c r="BN317" s="11">
        <v>1749.3071351461285</v>
      </c>
      <c r="BO317" s="11">
        <v>1636.6442046644431</v>
      </c>
      <c r="BP317" s="11">
        <v>1626.7707562695264</v>
      </c>
      <c r="BQ317" s="11">
        <v>1537.0387712427669</v>
      </c>
      <c r="BR317" s="11">
        <v>1452.5001799534259</v>
      </c>
      <c r="BS317" s="11">
        <v>1422.4281898867616</v>
      </c>
      <c r="BT317" s="11">
        <v>1373.2912867155699</v>
      </c>
      <c r="BU317" s="11">
        <v>1317.4682171455731</v>
      </c>
      <c r="BV317" s="11">
        <v>1325.7948383520331</v>
      </c>
      <c r="BW317" s="11">
        <v>1176.8149755500144</v>
      </c>
      <c r="BX317" s="11">
        <v>1077.5376774723529</v>
      </c>
      <c r="BY317" s="11">
        <v>950.60582062455114</v>
      </c>
      <c r="BZ317" s="11">
        <v>931.20663033498954</v>
      </c>
      <c r="CA317" s="11">
        <v>892.07039534188755</v>
      </c>
      <c r="CB317" s="11">
        <v>830.16925024714533</v>
      </c>
      <c r="CC317" s="11">
        <v>710.18288471428912</v>
      </c>
      <c r="CD317" s="11">
        <v>616.58531184564913</v>
      </c>
      <c r="CE317" s="11">
        <v>523.4455390235521</v>
      </c>
      <c r="CF317" s="11">
        <v>439.37190063870878</v>
      </c>
      <c r="CG317" s="11">
        <v>244.5616883707624</v>
      </c>
      <c r="CH317" s="11">
        <v>166.84874143502648</v>
      </c>
      <c r="CI317" s="11">
        <v>2.3204904664453352E-10</v>
      </c>
      <c r="CJ317" s="11">
        <v>25.061586057446021</v>
      </c>
      <c r="CK317" s="11">
        <v>100.07705834475541</v>
      </c>
      <c r="CL317" s="11">
        <v>190.31785421323946</v>
      </c>
      <c r="CM317" s="11">
        <v>218.32123476637847</v>
      </c>
      <c r="CN317" s="11">
        <v>266.80492588210979</v>
      </c>
      <c r="CO317" s="11">
        <v>325.81882789507085</v>
      </c>
      <c r="CP317" s="11">
        <v>407.58734714116048</v>
      </c>
      <c r="CQ317" s="11">
        <v>460.43198645788613</v>
      </c>
      <c r="CR317" s="11">
        <v>657.00273965733618</v>
      </c>
      <c r="CS317" s="11">
        <v>835.30520698196744</v>
      </c>
      <c r="CT317" s="11">
        <v>909.53650569912691</v>
      </c>
      <c r="CU317" s="11">
        <v>937.75157909952202</v>
      </c>
      <c r="CV317" s="11">
        <v>979.20723620549757</v>
      </c>
      <c r="CW317" s="11">
        <v>1077.6311904905008</v>
      </c>
      <c r="CX317" s="11">
        <v>1205.4307638642144</v>
      </c>
      <c r="CY317" s="11">
        <v>1266.7382569748215</v>
      </c>
      <c r="CZ317" s="11">
        <v>1323.5368624586906</v>
      </c>
      <c r="DA317" s="11">
        <v>1374.1476036316178</v>
      </c>
      <c r="DB317" s="11">
        <v>1423.7618663353192</v>
      </c>
      <c r="DC317" s="11">
        <v>1475.3081136451226</v>
      </c>
      <c r="DD317" s="11">
        <v>1566.978639376415</v>
      </c>
      <c r="DE317" s="11">
        <v>1578.1933969210249</v>
      </c>
      <c r="DF317" s="11">
        <v>1607.5843577361545</v>
      </c>
      <c r="DG317" s="11">
        <v>1617.4802616392838</v>
      </c>
      <c r="DH317" s="11">
        <v>1659.450352163971</v>
      </c>
      <c r="DI317" s="11">
        <v>1694.2146795367639</v>
      </c>
      <c r="DJ317" s="11">
        <v>1736.3980513595604</v>
      </c>
      <c r="DK317" s="11">
        <v>1773.6439856879626</v>
      </c>
      <c r="DL317" s="11">
        <v>2101.2153855923002</v>
      </c>
      <c r="DM317" s="11">
        <v>2220.7124439875115</v>
      </c>
      <c r="DN317" s="11">
        <v>2302.0427583256678</v>
      </c>
      <c r="DO317" s="11">
        <v>2392.4242274932899</v>
      </c>
      <c r="DP317" s="11">
        <v>2423.8140621480543</v>
      </c>
      <c r="DQ317" s="11">
        <v>2505.7016993469724</v>
      </c>
      <c r="DR317" s="11">
        <v>2521.0489986673047</v>
      </c>
      <c r="DS317" s="11">
        <v>2531.6287964325747</v>
      </c>
      <c r="DT317" s="11">
        <v>2542.5000921041014</v>
      </c>
      <c r="DU317" s="11">
        <v>2554.9893765359002</v>
      </c>
      <c r="DV317" s="11">
        <v>2556.7366903164225</v>
      </c>
      <c r="DW317" s="11">
        <v>2554.6119465882994</v>
      </c>
      <c r="DX317" s="11">
        <v>2490.9831572250191</v>
      </c>
      <c r="DY317" s="11">
        <v>2585.4158878210769</v>
      </c>
      <c r="DZ317" s="11">
        <v>2588.8316463333263</v>
      </c>
      <c r="EA317" s="11">
        <v>2614.8638111954233</v>
      </c>
      <c r="EB317" s="11">
        <v>2750.4446772128931</v>
      </c>
      <c r="EC317" s="11">
        <v>2783.1894507056854</v>
      </c>
      <c r="ED317" s="11">
        <v>2969.3877545023006</v>
      </c>
      <c r="EE317" s="11">
        <v>3038.9948101461268</v>
      </c>
      <c r="EF317" s="11">
        <v>3263.3680523629127</v>
      </c>
      <c r="EG317" s="11">
        <v>3438.1495601730862</v>
      </c>
      <c r="EH317" s="11">
        <v>3588.7183957283046</v>
      </c>
      <c r="EI317" s="11">
        <v>3706.8019939485816</v>
      </c>
      <c r="EJ317" s="11">
        <v>3770.4450321090608</v>
      </c>
      <c r="EK317" s="11">
        <v>3818.5160092739416</v>
      </c>
      <c r="EL317" s="11">
        <v>3894.9255522724793</v>
      </c>
      <c r="EM317" s="11">
        <v>3901.6239555362408</v>
      </c>
      <c r="EN317" s="11">
        <v>3983.1945383521056</v>
      </c>
      <c r="EO317" s="11">
        <v>4073.3731171346221</v>
      </c>
      <c r="EP317" s="11">
        <v>4117.421390246318</v>
      </c>
      <c r="EQ317" s="11">
        <v>4255.9625488568008</v>
      </c>
      <c r="ER317" s="11">
        <v>4329.6504950041535</v>
      </c>
      <c r="ES317" s="11">
        <v>4466.1642369463907</v>
      </c>
      <c r="ET317" s="11">
        <v>4530.2753896346094</v>
      </c>
      <c r="EU317" s="11">
        <v>4606.0527815267724</v>
      </c>
      <c r="EV317" s="11">
        <v>4669.0088901999197</v>
      </c>
      <c r="EW317" s="11">
        <v>4738.6469475681342</v>
      </c>
      <c r="EX317" s="11">
        <v>4986.4379110488144</v>
      </c>
      <c r="EY317" s="11">
        <v>5068.3758138041358</v>
      </c>
      <c r="EZ317" s="11">
        <v>5239.5215416400115</v>
      </c>
      <c r="FA317" s="11">
        <v>5406.1711844440006</v>
      </c>
      <c r="FB317" s="11">
        <v>5489.3421281594674</v>
      </c>
      <c r="FC317" s="11">
        <v>5531.0193849113721</v>
      </c>
      <c r="FD317" s="11">
        <v>5586.0234732211338</v>
      </c>
      <c r="FE317" s="11">
        <v>5710.5795032763617</v>
      </c>
      <c r="FF317" s="11">
        <v>5883.6825533656565</v>
      </c>
      <c r="FG317" s="11">
        <v>5908.5481900931973</v>
      </c>
      <c r="FH317" s="11">
        <v>5952.870735808383</v>
      </c>
      <c r="FI317" s="11">
        <v>6034.4347321805399</v>
      </c>
      <c r="FJ317" s="11">
        <v>6079.06679633773</v>
      </c>
      <c r="FK317" s="11">
        <v>6096.493475152547</v>
      </c>
      <c r="FL317" s="11">
        <v>6111.5326339471167</v>
      </c>
      <c r="FM317" s="11">
        <v>6116.4047980577552</v>
      </c>
      <c r="FN317" s="11">
        <v>6148.2374874235538</v>
      </c>
      <c r="FO317" s="11">
        <v>6168.7433772043323</v>
      </c>
      <c r="FP317" s="11">
        <v>6192.4551675520661</v>
      </c>
      <c r="FQ317" s="11">
        <v>6217.6262380130956</v>
      </c>
      <c r="FR317" s="11">
        <v>6228.1184807768095</v>
      </c>
      <c r="FS317" s="11">
        <v>6271.743787370945</v>
      </c>
      <c r="FT317" s="11">
        <v>6343.249161718888</v>
      </c>
      <c r="FU317" s="11">
        <v>6446.9510629344231</v>
      </c>
      <c r="FV317" s="11">
        <v>6587.3734993052512</v>
      </c>
      <c r="FW317" s="11">
        <v>6632.7989304518424</v>
      </c>
      <c r="FX317" s="11">
        <v>6651.9378860972402</v>
      </c>
      <c r="FY317" s="11">
        <v>6673.3247328865182</v>
      </c>
      <c r="FZ317" s="11">
        <v>6691.8266027037444</v>
      </c>
      <c r="GA317" s="11">
        <v>6720.2047258297162</v>
      </c>
      <c r="GB317" s="11">
        <v>6742.4089933759442</v>
      </c>
      <c r="GC317" s="11">
        <v>6773.8078855602689</v>
      </c>
      <c r="GD317" s="11">
        <v>6807.8063785951799</v>
      </c>
      <c r="GE317" s="11">
        <v>6832.5404018049803</v>
      </c>
      <c r="GF317" s="11">
        <v>6853.1401684363718</v>
      </c>
      <c r="GG317" s="11">
        <v>6866.1976461377917</v>
      </c>
      <c r="GH317" s="11">
        <v>6879.3623731508387</v>
      </c>
      <c r="GI317" s="11">
        <v>6882.9334231413304</v>
      </c>
      <c r="GJ317" s="11">
        <v>6892.6843512342211</v>
      </c>
      <c r="GK317" s="11">
        <v>6897.7967440221455</v>
      </c>
      <c r="GL317" s="11">
        <v>6912.6528568895401</v>
      </c>
      <c r="GM317" s="11">
        <v>6897.8186128606794</v>
      </c>
      <c r="GN317" s="11">
        <v>6907.2496108371224</v>
      </c>
      <c r="GO317" s="11">
        <v>6915.2010995633927</v>
      </c>
      <c r="GP317" s="11">
        <v>6926.0183217980775</v>
      </c>
      <c r="GQ317" s="11">
        <v>6984.7666049756126</v>
      </c>
      <c r="GR317" s="11">
        <v>7104.7564316797134</v>
      </c>
      <c r="GS317" s="11">
        <v>7254.8125070295218</v>
      </c>
      <c r="GT317" s="11">
        <v>7319.066863816608</v>
      </c>
      <c r="GU317" s="11">
        <v>7338.4233899193305</v>
      </c>
      <c r="GV317" s="11">
        <v>7363.7697566041434</v>
      </c>
      <c r="GW317" s="11">
        <v>7390.5166255981867</v>
      </c>
      <c r="GX317" s="11">
        <v>7417.9322812188693</v>
      </c>
      <c r="GY317" s="11">
        <v>7434.269774513783</v>
      </c>
      <c r="GZ317" s="11">
        <v>7575.078202508058</v>
      </c>
      <c r="HA317" s="11">
        <v>7595.2706462532688</v>
      </c>
      <c r="HB317" s="11">
        <v>7610.5831717355986</v>
      </c>
      <c r="HC317" s="11">
        <v>7626.8532045803086</v>
      </c>
      <c r="HD317" s="11">
        <v>7638.8708643253922</v>
      </c>
      <c r="HE317" s="11">
        <v>7646.5166360765907</v>
      </c>
      <c r="HF317" s="11">
        <v>7638.7025824352158</v>
      </c>
      <c r="HG317" s="11">
        <v>7686.1220588201422</v>
      </c>
      <c r="HH317" s="11">
        <v>7693.1160240922782</v>
      </c>
      <c r="HI317" s="11">
        <v>7720.5080096340016</v>
      </c>
      <c r="HJ317" s="11">
        <v>7729.4924352594671</v>
      </c>
      <c r="HK317" s="11">
        <v>7719.8942265164296</v>
      </c>
      <c r="HL317" s="11">
        <v>7711.804901780336</v>
      </c>
      <c r="HM317" s="11">
        <v>7665.0825442331961</v>
      </c>
      <c r="HN317" s="11">
        <v>7603.5600122746882</v>
      </c>
      <c r="HO317" s="11">
        <v>7558.0634041113199</v>
      </c>
      <c r="HP317" s="11">
        <v>7573.2457668745801</v>
      </c>
      <c r="HQ317" s="11">
        <v>7563.2119283024558</v>
      </c>
      <c r="HR317" s="11">
        <v>7469.9293568748981</v>
      </c>
      <c r="HS317" s="11">
        <v>7477.4863033057081</v>
      </c>
      <c r="HT317" s="11">
        <v>7483.5007220808648</v>
      </c>
      <c r="HU317" s="11">
        <v>7445.0877489634677</v>
      </c>
      <c r="HV317" s="11">
        <v>7446.9602572199037</v>
      </c>
      <c r="HW317" s="11">
        <v>7452.5660678705826</v>
      </c>
      <c r="HX317" s="11">
        <v>7462.8914849735002</v>
      </c>
      <c r="HY317" s="11">
        <v>7475.6746223674791</v>
      </c>
      <c r="HZ317" s="11">
        <v>7488.7281354587394</v>
      </c>
      <c r="IA317" s="11">
        <v>7601.3374256307343</v>
      </c>
      <c r="IB317" s="11">
        <v>7724.8300992848835</v>
      </c>
      <c r="IC317" s="11">
        <v>7766.4752755345462</v>
      </c>
      <c r="ID317" s="11">
        <v>7808.5078286149683</v>
      </c>
      <c r="IE317" s="11">
        <v>7846.0221783060542</v>
      </c>
      <c r="IF317" s="11">
        <v>7881.8527854994381</v>
      </c>
      <c r="IG317" s="11">
        <v>7996.5996876600093</v>
      </c>
      <c r="IH317" s="11">
        <v>8026.8432119415247</v>
      </c>
      <c r="II317" s="11">
        <v>8067.4467897039567</v>
      </c>
      <c r="IJ317" s="11">
        <v>8103.249072335142</v>
      </c>
      <c r="IK317" s="11">
        <v>8153.8608334598757</v>
      </c>
      <c r="IL317" s="11">
        <v>8192.3331294755826</v>
      </c>
      <c r="IM317" s="11">
        <v>8234.7236786618269</v>
      </c>
      <c r="IN317" s="11">
        <v>8298.0360087700992</v>
      </c>
      <c r="IO317" s="11">
        <v>8435.2067348160563</v>
      </c>
      <c r="IP317" s="11">
        <v>8467.4196161703076</v>
      </c>
      <c r="IQ317" s="11">
        <v>8467.6894663291368</v>
      </c>
      <c r="IR317" s="11">
        <v>8519.7561337244351</v>
      </c>
      <c r="IS317" s="11">
        <v>8585.3261699053382</v>
      </c>
      <c r="IT317" s="11">
        <v>8623.8697058613579</v>
      </c>
      <c r="IU317" s="11">
        <v>8646.2738881833175</v>
      </c>
      <c r="IV317" s="11">
        <v>8663.3736271772214</v>
      </c>
      <c r="IW317" s="11">
        <v>8669.1854117198236</v>
      </c>
      <c r="IX317" s="11">
        <v>8679.4782688007163</v>
      </c>
      <c r="IY317" s="11">
        <v>8700.171715748289</v>
      </c>
      <c r="IZ317" s="11">
        <v>8740.3898836075896</v>
      </c>
      <c r="JA317" s="11">
        <v>8789.584291107667</v>
      </c>
      <c r="JB317" s="11">
        <v>8880.9301037206315</v>
      </c>
      <c r="JC317" s="11">
        <v>8989.7677754217475</v>
      </c>
      <c r="JD317" s="11">
        <v>9070.1946618311158</v>
      </c>
      <c r="JE317" s="11">
        <v>9089.390497659042</v>
      </c>
      <c r="JF317" s="11">
        <v>9103.4577095891509</v>
      </c>
      <c r="JG317" s="11">
        <v>9098.8016634461819</v>
      </c>
      <c r="JH317" s="11">
        <v>9182.6457742965777</v>
      </c>
      <c r="JI317" s="11">
        <v>9238.1293775305148</v>
      </c>
      <c r="JJ317" s="11">
        <v>9248.2669049602791</v>
      </c>
      <c r="JK317" s="11">
        <v>9219.8923945562783</v>
      </c>
      <c r="JL317" s="11">
        <v>9269.1017382735408</v>
      </c>
      <c r="JM317" s="11">
        <v>9267.0610356203906</v>
      </c>
      <c r="JN317" s="11">
        <v>9226.7600573908712</v>
      </c>
      <c r="JO317" s="11">
        <v>9357.2000800115929</v>
      </c>
      <c r="JP317" s="11">
        <v>9463.0739893442696</v>
      </c>
      <c r="JQ317" s="11">
        <v>9484.1172280818191</v>
      </c>
      <c r="JR317" s="11">
        <v>9529.9978926633103</v>
      </c>
      <c r="JS317" s="11">
        <v>9552.7460058600755</v>
      </c>
      <c r="JT317" s="11">
        <v>9666.876524758065</v>
      </c>
      <c r="JU317" s="11">
        <v>9722.1022171281475</v>
      </c>
      <c r="JV317" s="11">
        <v>9697.7017408403208</v>
      </c>
      <c r="JW317" s="11">
        <v>9642.4567953546339</v>
      </c>
      <c r="JX317" s="11">
        <v>9642.102800427303</v>
      </c>
      <c r="JY317" s="11">
        <v>9635.6478468026235</v>
      </c>
      <c r="JZ317" s="11">
        <v>9623.6466948699053</v>
      </c>
      <c r="KA317" s="11">
        <v>9615.2160460897103</v>
      </c>
      <c r="KB317" s="11">
        <v>9609.5348882935868</v>
      </c>
      <c r="KC317" s="11">
        <v>9595.117678133689</v>
      </c>
      <c r="KD317" s="11">
        <v>9579.7055498373593</v>
      </c>
      <c r="KE317" s="11">
        <v>9577.4603280590891</v>
      </c>
      <c r="KF317" s="11">
        <v>9586.5634299058947</v>
      </c>
      <c r="KG317" s="11">
        <v>9588.5193096901166</v>
      </c>
      <c r="KH317" s="11">
        <v>9603.2908002982567</v>
      </c>
      <c r="KI317" s="11">
        <v>9602.7940149860533</v>
      </c>
      <c r="KJ317" s="11">
        <v>9622.6598184566265</v>
      </c>
      <c r="KK317" s="11">
        <v>9625.1811689783462</v>
      </c>
      <c r="KL317" s="23"/>
      <c r="KM317" s="11">
        <f>SMALL(Tabela2[[#This Row],[1]:[285]],1)</f>
        <v>2.3204904664453352E-10</v>
      </c>
      <c r="KN317" s="11">
        <f>MATCH(Tabela2[[#This Row],[1° menor]],Tabela2[[#This Row],[1]:[285]],0)</f>
        <v>74</v>
      </c>
      <c r="KO31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0.8694215706512527</v>
      </c>
      <c r="KP317" s="11">
        <f>VLOOKUP(Tabela2[[#This Row],[Shape]],shape!A:D,4,0)+VLOOKUP(Tabela2[[#This Row],[Shape]]+1,shape!A:E,5,0)*Tabela2[[#This Row],[% avanc]]</f>
        <v>2041.8916894204447</v>
      </c>
      <c r="KQ317" s="15">
        <f>Tabela2[[#This Row],[8686,881807]]/Tabela2[[#Headers],[8686,881807]]</f>
        <v>0.23505461853700627</v>
      </c>
      <c r="KR317" s="11">
        <f>Tabela2[[#This Row],[8686,881807]]-KP316</f>
        <v>286.29568617413133</v>
      </c>
      <c r="KS317" s="11">
        <f>(Tabela2[[#This Row],[hora bus]]-H316)*86400</f>
        <v>29.999999469146132</v>
      </c>
      <c r="KT317" s="11">
        <f>Tabela2[[#This Row],[desloc]]/Tabela2[[#This Row],[seconds]]</f>
        <v>9.5431897080056824</v>
      </c>
      <c r="KU317" s="11">
        <f>Tabela2[[#This Row],[spd m/s]]*3.6</f>
        <v>34.355482948820459</v>
      </c>
      <c r="KV317" s="23"/>
      <c r="KW317" s="22">
        <f t="shared" si="72"/>
        <v>0</v>
      </c>
      <c r="KX317" s="23">
        <f t="shared" si="73"/>
        <v>0</v>
      </c>
      <c r="KY317" s="23">
        <f t="shared" si="74"/>
        <v>0</v>
      </c>
      <c r="KZ317" s="23">
        <f t="shared" si="75"/>
        <v>0</v>
      </c>
      <c r="LA317" s="23">
        <f t="shared" si="76"/>
        <v>0</v>
      </c>
      <c r="LB317" s="23">
        <f t="shared" si="77"/>
        <v>0</v>
      </c>
      <c r="LC317" s="23">
        <f t="shared" si="78"/>
        <v>0</v>
      </c>
      <c r="LD317" s="23">
        <f t="shared" si="79"/>
        <v>0</v>
      </c>
      <c r="LE317" s="23">
        <f t="shared" si="80"/>
        <v>2041.8916894204447</v>
      </c>
      <c r="LF317" s="22">
        <f t="shared" si="89"/>
        <v>0</v>
      </c>
      <c r="LG317" s="23">
        <f t="shared" si="81"/>
        <v>0</v>
      </c>
      <c r="LH317" s="23">
        <f t="shared" si="82"/>
        <v>0</v>
      </c>
      <c r="LI317" s="23">
        <f t="shared" si="83"/>
        <v>2041.8916894204447</v>
      </c>
      <c r="LJ317" s="23">
        <f t="shared" si="84"/>
        <v>8570.3152119992501</v>
      </c>
      <c r="LK317" s="23">
        <f t="shared" si="85"/>
        <v>0</v>
      </c>
      <c r="LL317" s="23">
        <f t="shared" si="86"/>
        <v>29</v>
      </c>
      <c r="LM317" s="23">
        <f t="shared" si="87"/>
        <v>0</v>
      </c>
      <c r="LN317" s="23">
        <f t="shared" si="88"/>
        <v>0</v>
      </c>
    </row>
    <row r="318" spans="1:326" x14ac:dyDescent="0.25">
      <c r="A318" s="22">
        <v>247</v>
      </c>
      <c r="B318" s="22">
        <v>1</v>
      </c>
      <c r="C318" s="23" t="s">
        <v>1555</v>
      </c>
      <c r="D318" s="22">
        <v>332</v>
      </c>
      <c r="E318" s="24">
        <v>0.96180555555555558</v>
      </c>
      <c r="F318" s="23" t="s">
        <v>812</v>
      </c>
      <c r="G318" s="23" t="b">
        <v>1</v>
      </c>
      <c r="H318" s="25">
        <v>43538.961851851855</v>
      </c>
      <c r="I318" s="26" t="s">
        <v>214</v>
      </c>
      <c r="J318" s="23" t="s">
        <v>215</v>
      </c>
      <c r="K318" s="11">
        <f>IF(AND(Tabela2[[#This Row],[hora bus]]=H317,Tabela2[[#This Row],[lat bus]]=I317,Tabela2[[#This Row],[lon bus]]=J317),1,0)</f>
        <v>0</v>
      </c>
      <c r="L318" s="23"/>
      <c r="M318" s="11">
        <v>449</v>
      </c>
      <c r="N318" s="11">
        <v>3718.0008669059216</v>
      </c>
      <c r="O318" s="11">
        <v>3712.2651305280438</v>
      </c>
      <c r="P318" s="11">
        <v>3703.9608856127807</v>
      </c>
      <c r="Q318" s="11">
        <v>3647.6730843448031</v>
      </c>
      <c r="R318" s="11">
        <v>3562.2020590429074</v>
      </c>
      <c r="S318" s="11">
        <v>3541.3062078988683</v>
      </c>
      <c r="T318" s="11">
        <v>3521.9170475234228</v>
      </c>
      <c r="U318" s="11">
        <v>3510.7599015623073</v>
      </c>
      <c r="V318" s="11">
        <v>3495.5126556870614</v>
      </c>
      <c r="W318" s="11">
        <v>3485.1855029627936</v>
      </c>
      <c r="X318" s="11">
        <v>3476.2058166784445</v>
      </c>
      <c r="Y318" s="11">
        <v>3455.395945709738</v>
      </c>
      <c r="Z318" s="11">
        <v>3443.8714900741475</v>
      </c>
      <c r="AA318" s="11">
        <v>3424.5655378144384</v>
      </c>
      <c r="AB318" s="11">
        <v>3416.2517168420609</v>
      </c>
      <c r="AC318" s="11">
        <v>3401.3332494525166</v>
      </c>
      <c r="AD318" s="11">
        <v>3377.0060184958938</v>
      </c>
      <c r="AE318" s="11">
        <v>3366.7826822276506</v>
      </c>
      <c r="AF318" s="11">
        <v>3295.2317932578303</v>
      </c>
      <c r="AG318" s="11">
        <v>3258.8050046358057</v>
      </c>
      <c r="AH318" s="11">
        <v>3227.9303817131695</v>
      </c>
      <c r="AI318" s="11">
        <v>3203.1995755685225</v>
      </c>
      <c r="AJ318" s="11">
        <v>3181.1904168564379</v>
      </c>
      <c r="AK318" s="11">
        <v>3165.3460308029798</v>
      </c>
      <c r="AL318" s="11">
        <v>3138.3723575637305</v>
      </c>
      <c r="AM318" s="11">
        <v>3126.6260739681557</v>
      </c>
      <c r="AN318" s="11">
        <v>3112.3711752173499</v>
      </c>
      <c r="AO318" s="11">
        <v>3100.8577577098249</v>
      </c>
      <c r="AP318" s="11">
        <v>3095.683274623721</v>
      </c>
      <c r="AQ318" s="11">
        <v>3099.2051402699294</v>
      </c>
      <c r="AR318" s="11">
        <v>3097.3320226735204</v>
      </c>
      <c r="AS318" s="11">
        <v>3090.1336667946775</v>
      </c>
      <c r="AT318" s="11">
        <v>3094.9907478844402</v>
      </c>
      <c r="AU318" s="11">
        <v>3098.762133087554</v>
      </c>
      <c r="AV318" s="11">
        <v>3089.5407220106822</v>
      </c>
      <c r="AW318" s="11">
        <v>3083.8049930683819</v>
      </c>
      <c r="AX318" s="11">
        <v>3080.3468360694287</v>
      </c>
      <c r="AY318" s="11">
        <v>3068.8970433033651</v>
      </c>
      <c r="AZ318" s="11">
        <v>3049.4602171248257</v>
      </c>
      <c r="BA318" s="11">
        <v>3022.0170110868776</v>
      </c>
      <c r="BB318" s="11">
        <v>2973.5886939458114</v>
      </c>
      <c r="BC318" s="11">
        <v>2900.3419525857325</v>
      </c>
      <c r="BD318" s="11">
        <v>2833.2440134795738</v>
      </c>
      <c r="BE318" s="11">
        <v>2811.7618741757265</v>
      </c>
      <c r="BF318" s="11">
        <v>2788.2701090733626</v>
      </c>
      <c r="BG318" s="11">
        <v>2749.9817573319679</v>
      </c>
      <c r="BH318" s="11">
        <v>2734.0915976443785</v>
      </c>
      <c r="BI318" s="11">
        <v>2716.0333124123954</v>
      </c>
      <c r="BJ318" s="11">
        <v>2688.7452339014308</v>
      </c>
      <c r="BK318" s="11">
        <v>2611.8507190353744</v>
      </c>
      <c r="BL318" s="11">
        <v>2367.5062116883869</v>
      </c>
      <c r="BM318" s="11">
        <v>2220.4909776247064</v>
      </c>
      <c r="BN318" s="11">
        <v>2187.6037281190393</v>
      </c>
      <c r="BO318" s="11">
        <v>2075.2595628326599</v>
      </c>
      <c r="BP318" s="11">
        <v>2065.5318483422943</v>
      </c>
      <c r="BQ318" s="11">
        <v>1975.5942167692729</v>
      </c>
      <c r="BR318" s="11">
        <v>1890.4076697701119</v>
      </c>
      <c r="BS318" s="11">
        <v>1859.680013270076</v>
      </c>
      <c r="BT318" s="11">
        <v>1810.151038860093</v>
      </c>
      <c r="BU318" s="11">
        <v>1751.9676739056119</v>
      </c>
      <c r="BV318" s="11">
        <v>1754.9044174110716</v>
      </c>
      <c r="BW318" s="11">
        <v>1605.663087698837</v>
      </c>
      <c r="BX318" s="11">
        <v>1510.9422536101079</v>
      </c>
      <c r="BY318" s="11">
        <v>1387.1033610690038</v>
      </c>
      <c r="BZ318" s="11">
        <v>1369.4432969764034</v>
      </c>
      <c r="CA318" s="11">
        <v>1330.6093634864842</v>
      </c>
      <c r="CB318" s="11">
        <v>1268.8207055724604</v>
      </c>
      <c r="CC318" s="11">
        <v>1148.9227450326164</v>
      </c>
      <c r="CD318" s="11">
        <v>1055.3415242613889</v>
      </c>
      <c r="CE318" s="11">
        <v>962.18647159680472</v>
      </c>
      <c r="CF318" s="11">
        <v>878.11712702276373</v>
      </c>
      <c r="CG318" s="11">
        <v>683.31683900405812</v>
      </c>
      <c r="CH318" s="11">
        <v>605.60078198951294</v>
      </c>
      <c r="CI318" s="11">
        <v>413.69946598701966</v>
      </c>
      <c r="CJ318" s="11">
        <v>338.67519815937254</v>
      </c>
      <c r="CK318" s="11">
        <v>248.43271225485512</v>
      </c>
      <c r="CL318" s="11">
        <v>220.42775458368317</v>
      </c>
      <c r="CM318" s="11">
        <v>171.94520204917643</v>
      </c>
      <c r="CN318" s="11">
        <v>112.94681643401</v>
      </c>
      <c r="CO318" s="11">
        <v>31.168305154414213</v>
      </c>
      <c r="CP318" s="11">
        <v>5.9486637837835588E-11</v>
      </c>
      <c r="CQ318" s="11">
        <v>21.714348444614743</v>
      </c>
      <c r="CR318" s="11">
        <v>218.33299540159402</v>
      </c>
      <c r="CS318" s="11">
        <v>396.61779051304416</v>
      </c>
      <c r="CT318" s="11">
        <v>470.81884817989226</v>
      </c>
      <c r="CU318" s="11">
        <v>499.01935587306048</v>
      </c>
      <c r="CV318" s="11">
        <v>540.46991200147636</v>
      </c>
      <c r="CW318" s="11">
        <v>638.89556946034179</v>
      </c>
      <c r="CX318" s="11">
        <v>766.69306896378328</v>
      </c>
      <c r="CY318" s="11">
        <v>827.99431880284078</v>
      </c>
      <c r="CZ318" s="11">
        <v>884.77599540431061</v>
      </c>
      <c r="DA318" s="11">
        <v>935.38055211408221</v>
      </c>
      <c r="DB318" s="11">
        <v>985.0741863963392</v>
      </c>
      <c r="DC318" s="11">
        <v>1036.9707228086072</v>
      </c>
      <c r="DD318" s="11">
        <v>1128.965538794145</v>
      </c>
      <c r="DE318" s="11">
        <v>1140.3468958597791</v>
      </c>
      <c r="DF318" s="11">
        <v>1169.9541802908964</v>
      </c>
      <c r="DG318" s="11">
        <v>1180.3463926622987</v>
      </c>
      <c r="DH318" s="11">
        <v>1223.3971016230385</v>
      </c>
      <c r="DI318" s="11">
        <v>1259.7033428975528</v>
      </c>
      <c r="DJ318" s="11">
        <v>1301.5002796302945</v>
      </c>
      <c r="DK318" s="11">
        <v>1336.2991266318475</v>
      </c>
      <c r="DL318" s="11">
        <v>1663.0567881655152</v>
      </c>
      <c r="DM318" s="11">
        <v>1783.245176829176</v>
      </c>
      <c r="DN318" s="11">
        <v>1865.1584703891365</v>
      </c>
      <c r="DO318" s="11">
        <v>1955.9708559268968</v>
      </c>
      <c r="DP318" s="11">
        <v>1987.8884157087473</v>
      </c>
      <c r="DQ318" s="11">
        <v>2070.1995935078694</v>
      </c>
      <c r="DR318" s="11">
        <v>2085.6321160039342</v>
      </c>
      <c r="DS318" s="11">
        <v>2096.283128595946</v>
      </c>
      <c r="DT318" s="11">
        <v>2107.0443279293399</v>
      </c>
      <c r="DU318" s="11">
        <v>2119.2648882836356</v>
      </c>
      <c r="DV318" s="11">
        <v>2120.7243382538868</v>
      </c>
      <c r="DW318" s="11">
        <v>2118.276764897927</v>
      </c>
      <c r="DX318" s="11">
        <v>2053.4427588172439</v>
      </c>
      <c r="DY318" s="11">
        <v>2146.768885387321</v>
      </c>
      <c r="DZ318" s="11">
        <v>2150.0910249023786</v>
      </c>
      <c r="EA318" s="11">
        <v>2176.1251660716894</v>
      </c>
      <c r="EB318" s="11">
        <v>2311.7479544442695</v>
      </c>
      <c r="EC318" s="11">
        <v>2344.5396868366947</v>
      </c>
      <c r="ED318" s="11">
        <v>2530.7968852829827</v>
      </c>
      <c r="EE318" s="11">
        <v>2600.32243722766</v>
      </c>
      <c r="EF318" s="11">
        <v>2824.6551650970346</v>
      </c>
      <c r="EG318" s="11">
        <v>2999.6106197488671</v>
      </c>
      <c r="EH318" s="11">
        <v>3150.3861983051879</v>
      </c>
      <c r="EI318" s="11">
        <v>3268.5957178869717</v>
      </c>
      <c r="EJ318" s="11">
        <v>3332.2657715362493</v>
      </c>
      <c r="EK318" s="11">
        <v>3380.5175907495859</v>
      </c>
      <c r="EL318" s="11">
        <v>3457.1380250633406</v>
      </c>
      <c r="EM318" s="11">
        <v>3464.0358915803904</v>
      </c>
      <c r="EN318" s="11">
        <v>3545.8111898845409</v>
      </c>
      <c r="EO318" s="11">
        <v>3635.9915251500183</v>
      </c>
      <c r="EP318" s="11">
        <v>3679.890073194746</v>
      </c>
      <c r="EQ318" s="11">
        <v>3818.2398366754678</v>
      </c>
      <c r="ER318" s="11">
        <v>3891.7598467060538</v>
      </c>
      <c r="ES318" s="11">
        <v>4028.1414178313275</v>
      </c>
      <c r="ET318" s="11">
        <v>4092.1842823012289</v>
      </c>
      <c r="EU318" s="11">
        <v>4167.8932315645852</v>
      </c>
      <c r="EV318" s="11">
        <v>4230.7815821050099</v>
      </c>
      <c r="EW318" s="11">
        <v>4300.2958011586443</v>
      </c>
      <c r="EX318" s="11">
        <v>4547.9727330999813</v>
      </c>
      <c r="EY318" s="11">
        <v>4629.8435684342094</v>
      </c>
      <c r="EZ318" s="11">
        <v>4800.9160271859255</v>
      </c>
      <c r="FA318" s="11">
        <v>4967.5372891683601</v>
      </c>
      <c r="FB318" s="11">
        <v>5050.7126548073002</v>
      </c>
      <c r="FC318" s="11">
        <v>5092.3946958969254</v>
      </c>
      <c r="FD318" s="11">
        <v>5147.4093434113311</v>
      </c>
      <c r="FE318" s="11">
        <v>5271.9903752647278</v>
      </c>
      <c r="FF318" s="11">
        <v>5445.1120123569908</v>
      </c>
      <c r="FG318" s="11">
        <v>5469.981628143446</v>
      </c>
      <c r="FH318" s="11">
        <v>5514.3220117413548</v>
      </c>
      <c r="FI318" s="11">
        <v>5595.8927004695688</v>
      </c>
      <c r="FJ318" s="11">
        <v>5640.506548410639</v>
      </c>
      <c r="FK318" s="11">
        <v>5657.9121374061515</v>
      </c>
      <c r="FL318" s="11">
        <v>5672.930384189598</v>
      </c>
      <c r="FM318" s="11">
        <v>5677.7611939410099</v>
      </c>
      <c r="FN318" s="11">
        <v>5709.5485217824571</v>
      </c>
      <c r="FO318" s="11">
        <v>5730.030145256881</v>
      </c>
      <c r="FP318" s="11">
        <v>5753.7233109607887</v>
      </c>
      <c r="FQ318" s="11">
        <v>5778.8831064478463</v>
      </c>
      <c r="FR318" s="11">
        <v>5789.3639106768314</v>
      </c>
      <c r="FS318" s="11">
        <v>5832.9774821536839</v>
      </c>
      <c r="FT318" s="11">
        <v>5904.4781743870162</v>
      </c>
      <c r="FU318" s="11">
        <v>6008.1817700055417</v>
      </c>
      <c r="FV318" s="11">
        <v>6148.6160420142996</v>
      </c>
      <c r="FW318" s="11">
        <v>6194.0602671629404</v>
      </c>
      <c r="FX318" s="11">
        <v>6213.2210038466528</v>
      </c>
      <c r="FY318" s="11">
        <v>6234.630079696004</v>
      </c>
      <c r="FZ318" s="11">
        <v>6253.1520145149207</v>
      </c>
      <c r="GA318" s="11">
        <v>6281.5443600950775</v>
      </c>
      <c r="GB318" s="11">
        <v>6303.7563130148192</v>
      </c>
      <c r="GC318" s="11">
        <v>6335.1566451176823</v>
      </c>
      <c r="GD318" s="11">
        <v>6369.1519829682911</v>
      </c>
      <c r="GE318" s="11">
        <v>6393.883226860692</v>
      </c>
      <c r="GF318" s="11">
        <v>6414.4807702875851</v>
      </c>
      <c r="GG318" s="11">
        <v>6427.5425315528428</v>
      </c>
      <c r="GH318" s="11">
        <v>6440.7142129356662</v>
      </c>
      <c r="GI318" s="11">
        <v>6444.2971208141116</v>
      </c>
      <c r="GJ318" s="11">
        <v>6454.0757103313799</v>
      </c>
      <c r="GK318" s="11">
        <v>6459.2342572864163</v>
      </c>
      <c r="GL318" s="11">
        <v>6474.1217477521859</v>
      </c>
      <c r="GM318" s="11">
        <v>6459.3318445538989</v>
      </c>
      <c r="GN318" s="11">
        <v>6468.8362782434715</v>
      </c>
      <c r="GO318" s="11">
        <v>6476.8631065652962</v>
      </c>
      <c r="GP318" s="11">
        <v>6487.8305327261814</v>
      </c>
      <c r="GQ318" s="11">
        <v>6546.8388345893372</v>
      </c>
      <c r="GR318" s="11">
        <v>6667.1621226615425</v>
      </c>
      <c r="GS318" s="11">
        <v>6817.4816703380948</v>
      </c>
      <c r="GT318" s="11">
        <v>6881.8442678417832</v>
      </c>
      <c r="GU318" s="11">
        <v>6901.2367630935887</v>
      </c>
      <c r="GV318" s="11">
        <v>6926.5929926165791</v>
      </c>
      <c r="GW318" s="11">
        <v>6953.3300416075417</v>
      </c>
      <c r="GX318" s="11">
        <v>6980.7186193740772</v>
      </c>
      <c r="GY318" s="11">
        <v>6996.8603462174106</v>
      </c>
      <c r="GZ318" s="11">
        <v>7137.4669526941952</v>
      </c>
      <c r="HA318" s="11">
        <v>7157.6214458253371</v>
      </c>
      <c r="HB318" s="11">
        <v>7172.9156707680422</v>
      </c>
      <c r="HC318" s="11">
        <v>7189.176396579981</v>
      </c>
      <c r="HD318" s="11">
        <v>7201.1859737673331</v>
      </c>
      <c r="HE318" s="11">
        <v>7208.8132270203059</v>
      </c>
      <c r="HF318" s="11">
        <v>7201.2550788403551</v>
      </c>
      <c r="HG318" s="11">
        <v>7249.1599416048784</v>
      </c>
      <c r="HH318" s="11">
        <v>7256.6210678872285</v>
      </c>
      <c r="HI318" s="11">
        <v>7284.40224803416</v>
      </c>
      <c r="HJ318" s="11">
        <v>7293.6243850896017</v>
      </c>
      <c r="HK318" s="11">
        <v>7284.2854424874859</v>
      </c>
      <c r="HL318" s="11">
        <v>7276.4989434042591</v>
      </c>
      <c r="HM318" s="11">
        <v>7230.2215779630906</v>
      </c>
      <c r="HN318" s="11">
        <v>7169.4402266173665</v>
      </c>
      <c r="HO318" s="11">
        <v>7124.8410492236762</v>
      </c>
      <c r="HP318" s="11">
        <v>7140.5870207846947</v>
      </c>
      <c r="HQ318" s="11">
        <v>7130.7733187953827</v>
      </c>
      <c r="HR318" s="11">
        <v>7038.3196765970315</v>
      </c>
      <c r="HS318" s="11">
        <v>7046.8766336619447</v>
      </c>
      <c r="HT318" s="11">
        <v>7053.264248542594</v>
      </c>
      <c r="HU318" s="11">
        <v>7015.3269171164393</v>
      </c>
      <c r="HV318" s="11">
        <v>7017.8401997139908</v>
      </c>
      <c r="HW318" s="11">
        <v>7023.9256515563948</v>
      </c>
      <c r="HX318" s="11">
        <v>7034.7020069852979</v>
      </c>
      <c r="HY318" s="11">
        <v>7048.0058128706987</v>
      </c>
      <c r="HZ318" s="11">
        <v>7062.1960924874265</v>
      </c>
      <c r="IA318" s="11">
        <v>7176.5128934008462</v>
      </c>
      <c r="IB318" s="11">
        <v>7301.1808894396763</v>
      </c>
      <c r="IC318" s="11">
        <v>7343.4550175229397</v>
      </c>
      <c r="ID318" s="11">
        <v>7386.0990295754918</v>
      </c>
      <c r="IE318" s="11">
        <v>7424.2249302341088</v>
      </c>
      <c r="IF318" s="11">
        <v>7461.0869668929281</v>
      </c>
      <c r="IG318" s="11">
        <v>7576.7061828857532</v>
      </c>
      <c r="IH318" s="11">
        <v>7607.2804559169772</v>
      </c>
      <c r="II318" s="11">
        <v>7648.1774907241552</v>
      </c>
      <c r="IJ318" s="11">
        <v>7684.2055374490974</v>
      </c>
      <c r="IK318" s="11">
        <v>7734.9253742366727</v>
      </c>
      <c r="IL318" s="11">
        <v>7773.4376418969432</v>
      </c>
      <c r="IM318" s="11">
        <v>7815.8849304082505</v>
      </c>
      <c r="IN318" s="11">
        <v>7879.2947478989508</v>
      </c>
      <c r="IO318" s="11">
        <v>8016.5964847334753</v>
      </c>
      <c r="IP318" s="11">
        <v>8048.8686212859575</v>
      </c>
      <c r="IQ318" s="11">
        <v>8049.2728175097245</v>
      </c>
      <c r="IR318" s="11">
        <v>8101.6696773697622</v>
      </c>
      <c r="IS318" s="11">
        <v>8167.5454204283724</v>
      </c>
      <c r="IT318" s="11">
        <v>8206.2471317541203</v>
      </c>
      <c r="IU318" s="11">
        <v>8228.7467123240513</v>
      </c>
      <c r="IV318" s="11">
        <v>8245.9047688739192</v>
      </c>
      <c r="IW318" s="11">
        <v>8251.7522093241732</v>
      </c>
      <c r="IX318" s="11">
        <v>8262.0985718198335</v>
      </c>
      <c r="IY318" s="11">
        <v>8282.8791324089198</v>
      </c>
      <c r="IZ318" s="11">
        <v>8323.2254261017224</v>
      </c>
      <c r="JA318" s="11">
        <v>8372.6079472693909</v>
      </c>
      <c r="JB318" s="11">
        <v>8464.1301785842261</v>
      </c>
      <c r="JC318" s="11">
        <v>8572.9462208912119</v>
      </c>
      <c r="JD318" s="11">
        <v>8653.2150060590575</v>
      </c>
      <c r="JE318" s="11">
        <v>8672.2587805178136</v>
      </c>
      <c r="JF318" s="11">
        <v>8686.1580976142159</v>
      </c>
      <c r="JG318" s="11">
        <v>8680.7140157748672</v>
      </c>
      <c r="JH318" s="11">
        <v>8764.5150729885918</v>
      </c>
      <c r="JI318" s="11">
        <v>8820.7902843668289</v>
      </c>
      <c r="JJ318" s="11">
        <v>8831.0935556540589</v>
      </c>
      <c r="JK318" s="11">
        <v>8803.3496848493905</v>
      </c>
      <c r="JL318" s="11">
        <v>8853.1994889706475</v>
      </c>
      <c r="JM318" s="11">
        <v>8851.3503809722733</v>
      </c>
      <c r="JN318" s="11">
        <v>8812.7401561020579</v>
      </c>
      <c r="JO318" s="11">
        <v>8945.7855219782432</v>
      </c>
      <c r="JP318" s="11">
        <v>9052.9974746046137</v>
      </c>
      <c r="JQ318" s="11">
        <v>9074.7849168575831</v>
      </c>
      <c r="JR318" s="11">
        <v>9120.5078030867626</v>
      </c>
      <c r="JS318" s="11">
        <v>9141.3977955727405</v>
      </c>
      <c r="JT318" s="11">
        <v>9253.650173585278</v>
      </c>
      <c r="JU318" s="11">
        <v>9308.2480283492987</v>
      </c>
      <c r="JV318" s="11">
        <v>9283.9186176508629</v>
      </c>
      <c r="JW318" s="11">
        <v>9228.2201086465666</v>
      </c>
      <c r="JX318" s="11">
        <v>9227.1873585854373</v>
      </c>
      <c r="JY318" s="11">
        <v>9220.4343811678427</v>
      </c>
      <c r="JZ318" s="11">
        <v>9208.1665848633929</v>
      </c>
      <c r="KA318" s="11">
        <v>9199.4692201161979</v>
      </c>
      <c r="KB318" s="11">
        <v>9193.5804555790801</v>
      </c>
      <c r="KC318" s="11">
        <v>9178.9184702791299</v>
      </c>
      <c r="KD318" s="11">
        <v>9163.4416719986912</v>
      </c>
      <c r="KE318" s="11">
        <v>9161.3910191738651</v>
      </c>
      <c r="KF318" s="11">
        <v>9170.6632064754558</v>
      </c>
      <c r="KG318" s="11">
        <v>9172.8353618198307</v>
      </c>
      <c r="KH318" s="11">
        <v>9187.8147115245647</v>
      </c>
      <c r="KI318" s="11">
        <v>9187.5625587764462</v>
      </c>
      <c r="KJ318" s="11">
        <v>9207.6503874809059</v>
      </c>
      <c r="KK318" s="11">
        <v>9210.2498233055157</v>
      </c>
      <c r="KL318" s="23"/>
      <c r="KM318" s="11">
        <f>SMALL(Tabela2[[#This Row],[1]:[285]],1)</f>
        <v>5.9486637837835588E-11</v>
      </c>
      <c r="KN318" s="11">
        <f>MATCH(Tabela2[[#This Row],[1° menor]],Tabela2[[#This Row],[1]:[285]],0)</f>
        <v>81</v>
      </c>
      <c r="KO31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0.58956026243112447</v>
      </c>
      <c r="KP318" s="11">
        <f>VLOOKUP(Tabela2[[#This Row],[Shape]],shape!A:D,4,0)+VLOOKUP(Tabela2[[#This Row],[Shape]]+1,shape!A:E,5,0)*Tabela2[[#This Row],[% avanc]]</f>
        <v>2261.3776652531383</v>
      </c>
      <c r="KQ318" s="15">
        <f>Tabela2[[#This Row],[8686,881807]]/Tabela2[[#Headers],[8686,881807]]</f>
        <v>0.26032098922203495</v>
      </c>
      <c r="KR318" s="11">
        <f>Tabela2[[#This Row],[8686,881807]]-KP317</f>
        <v>219.48597583269361</v>
      </c>
      <c r="KS318" s="11">
        <f>(Tabela2[[#This Row],[hora bus]]-H317)*86400</f>
        <v>45.000000461004674</v>
      </c>
      <c r="KT318" s="11">
        <f>Tabela2[[#This Row],[desloc]]/Tabela2[[#This Row],[seconds]]</f>
        <v>4.8774660796479763</v>
      </c>
      <c r="KU318" s="11">
        <f>Tabela2[[#This Row],[spd m/s]]*3.6</f>
        <v>17.558877886732716</v>
      </c>
      <c r="KV318" s="23"/>
      <c r="KW318" s="22">
        <f t="shared" si="72"/>
        <v>0</v>
      </c>
      <c r="KX318" s="23">
        <f t="shared" si="73"/>
        <v>0</v>
      </c>
      <c r="KY318" s="23">
        <f t="shared" si="74"/>
        <v>0</v>
      </c>
      <c r="KZ318" s="23">
        <f t="shared" si="75"/>
        <v>0</v>
      </c>
      <c r="LA318" s="23">
        <f t="shared" si="76"/>
        <v>0</v>
      </c>
      <c r="LB318" s="23">
        <f t="shared" si="77"/>
        <v>0</v>
      </c>
      <c r="LC318" s="23">
        <f t="shared" si="78"/>
        <v>0</v>
      </c>
      <c r="LD318" s="23">
        <f t="shared" si="79"/>
        <v>0</v>
      </c>
      <c r="LE318" s="23">
        <f t="shared" si="80"/>
        <v>2261.3776652531383</v>
      </c>
      <c r="LF318" s="22">
        <f t="shared" si="89"/>
        <v>0</v>
      </c>
      <c r="LG318" s="23">
        <f t="shared" si="81"/>
        <v>0</v>
      </c>
      <c r="LH318" s="23">
        <f t="shared" si="82"/>
        <v>0</v>
      </c>
      <c r="LI318" s="23">
        <f t="shared" si="83"/>
        <v>2261.3776652531383</v>
      </c>
      <c r="LJ318" s="23">
        <f t="shared" si="84"/>
        <v>8570.3152119992501</v>
      </c>
      <c r="LK318" s="23">
        <f t="shared" si="85"/>
        <v>0</v>
      </c>
      <c r="LL318" s="23">
        <f t="shared" si="86"/>
        <v>28</v>
      </c>
      <c r="LM318" s="23">
        <f t="shared" si="87"/>
        <v>0</v>
      </c>
      <c r="LN318" s="23">
        <f t="shared" si="88"/>
        <v>0</v>
      </c>
    </row>
    <row r="319" spans="1:326" x14ac:dyDescent="0.25">
      <c r="A319" s="22">
        <v>249</v>
      </c>
      <c r="B319" s="22">
        <v>1</v>
      </c>
      <c r="C319" s="23" t="s">
        <v>1557</v>
      </c>
      <c r="D319" s="22">
        <v>332</v>
      </c>
      <c r="E319" s="24">
        <v>0.96250000000000002</v>
      </c>
      <c r="F319" s="23" t="s">
        <v>812</v>
      </c>
      <c r="G319" s="23" t="b">
        <v>1</v>
      </c>
      <c r="H319" s="25">
        <v>43538.962372685186</v>
      </c>
      <c r="I319" s="26" t="s">
        <v>192</v>
      </c>
      <c r="J319" s="23" t="s">
        <v>193</v>
      </c>
      <c r="K319" s="11">
        <f>IF(AND(Tabela2[[#This Row],[hora bus]]=H318,Tabela2[[#This Row],[lat bus]]=I318,Tabela2[[#This Row],[lon bus]]=J318),1,0)</f>
        <v>0</v>
      </c>
      <c r="L319" s="23"/>
      <c r="M319" s="11">
        <v>450</v>
      </c>
      <c r="N319" s="11">
        <v>3974.3535424019296</v>
      </c>
      <c r="O319" s="11">
        <v>3968.5158097959543</v>
      </c>
      <c r="P319" s="11">
        <v>3960.0973801859641</v>
      </c>
      <c r="Q319" s="11">
        <v>3903.5836455223643</v>
      </c>
      <c r="R319" s="11">
        <v>3818.0000776931843</v>
      </c>
      <c r="S319" s="11">
        <v>3797.1400257875512</v>
      </c>
      <c r="T319" s="11">
        <v>3777.6895747170479</v>
      </c>
      <c r="U319" s="11">
        <v>3766.4367939276062</v>
      </c>
      <c r="V319" s="11">
        <v>3751.0500090275518</v>
      </c>
      <c r="W319" s="11">
        <v>3740.5408415614675</v>
      </c>
      <c r="X319" s="11">
        <v>3731.3826216955135</v>
      </c>
      <c r="Y319" s="11">
        <v>3710.2860471365475</v>
      </c>
      <c r="Z319" s="11">
        <v>3698.4152160323201</v>
      </c>
      <c r="AA319" s="11">
        <v>3678.8089436650966</v>
      </c>
      <c r="AB319" s="11">
        <v>3670.2858143990725</v>
      </c>
      <c r="AC319" s="11">
        <v>3655.2325042044931</v>
      </c>
      <c r="AD319" s="11">
        <v>3630.8162044699493</v>
      </c>
      <c r="AE319" s="11">
        <v>3620.5711281199724</v>
      </c>
      <c r="AF319" s="11">
        <v>3549.2734957221651</v>
      </c>
      <c r="AG319" s="11">
        <v>3513.2558641385494</v>
      </c>
      <c r="AH319" s="11">
        <v>3482.5717396374912</v>
      </c>
      <c r="AI319" s="11">
        <v>3457.9203360268211</v>
      </c>
      <c r="AJ319" s="11">
        <v>3435.9698059344219</v>
      </c>
      <c r="AK319" s="11">
        <v>3420.1707640996337</v>
      </c>
      <c r="AL319" s="11">
        <v>3393.2489117216951</v>
      </c>
      <c r="AM319" s="11">
        <v>3381.564883239239</v>
      </c>
      <c r="AN319" s="11">
        <v>3367.4526660230486</v>
      </c>
      <c r="AO319" s="11">
        <v>3356.2411263482477</v>
      </c>
      <c r="AP319" s="11">
        <v>3351.4601082864551</v>
      </c>
      <c r="AQ319" s="11">
        <v>3355.2764661175975</v>
      </c>
      <c r="AR319" s="11">
        <v>3353.6017476783863</v>
      </c>
      <c r="AS319" s="11">
        <v>3346.7302633879976</v>
      </c>
      <c r="AT319" s="11">
        <v>3351.9376856624312</v>
      </c>
      <c r="AU319" s="11">
        <v>3355.9050047235896</v>
      </c>
      <c r="AV319" s="11">
        <v>3346.9727684820009</v>
      </c>
      <c r="AW319" s="11">
        <v>3341.7292004187702</v>
      </c>
      <c r="AX319" s="11">
        <v>3338.7531610714341</v>
      </c>
      <c r="AY319" s="11">
        <v>3327.6626972612139</v>
      </c>
      <c r="AZ319" s="11">
        <v>3308.514134774297</v>
      </c>
      <c r="BA319" s="11">
        <v>3281.3379269176157</v>
      </c>
      <c r="BB319" s="11">
        <v>3233.1705343241078</v>
      </c>
      <c r="BC319" s="11">
        <v>3159.9815135591484</v>
      </c>
      <c r="BD319" s="11">
        <v>3092.8460464443956</v>
      </c>
      <c r="BE319" s="11">
        <v>3071.4766306421702</v>
      </c>
      <c r="BF319" s="11">
        <v>3048.1755555200293</v>
      </c>
      <c r="BG319" s="11">
        <v>3010.1983033485603</v>
      </c>
      <c r="BH319" s="11">
        <v>2994.612947534054</v>
      </c>
      <c r="BI319" s="11">
        <v>2976.749534790958</v>
      </c>
      <c r="BJ319" s="11">
        <v>2949.653117657208</v>
      </c>
      <c r="BK319" s="11">
        <v>2873.0693440543669</v>
      </c>
      <c r="BL319" s="11">
        <v>2629.477293170406</v>
      </c>
      <c r="BM319" s="11">
        <v>2483.2002260565123</v>
      </c>
      <c r="BN319" s="11">
        <v>2450.5110598287979</v>
      </c>
      <c r="BO319" s="11">
        <v>2338.0959680246874</v>
      </c>
      <c r="BP319" s="11">
        <v>2328.2534951226462</v>
      </c>
      <c r="BQ319" s="11">
        <v>2238.0846357913074</v>
      </c>
      <c r="BR319" s="11">
        <v>2152.3989432326466</v>
      </c>
      <c r="BS319" s="11">
        <v>2121.2534346882426</v>
      </c>
      <c r="BT319" s="11">
        <v>2071.5068897495844</v>
      </c>
      <c r="BU319" s="11">
        <v>2012.1022213712899</v>
      </c>
      <c r="BV319" s="11">
        <v>2012.3799881621987</v>
      </c>
      <c r="BW319" s="11">
        <v>1863.1036735565442</v>
      </c>
      <c r="BX319" s="11">
        <v>1770.6825720158056</v>
      </c>
      <c r="BY319" s="11">
        <v>1648.434364055558</v>
      </c>
      <c r="BZ319" s="11">
        <v>1631.7302590156767</v>
      </c>
      <c r="CA319" s="11">
        <v>1593.1053659739996</v>
      </c>
      <c r="CB319" s="11">
        <v>1531.4191829338845</v>
      </c>
      <c r="CC319" s="11">
        <v>1411.6396317909882</v>
      </c>
      <c r="CD319" s="11">
        <v>1318.1566439260941</v>
      </c>
      <c r="CE319" s="11">
        <v>1225.0342026116189</v>
      </c>
      <c r="CF319" s="11">
        <v>1140.961115545211</v>
      </c>
      <c r="CG319" s="11">
        <v>946.15144275874297</v>
      </c>
      <c r="CH319" s="11">
        <v>868.43546380589009</v>
      </c>
      <c r="CI319" s="11">
        <v>676.52587717117217</v>
      </c>
      <c r="CJ319" s="11">
        <v>601.47424840949793</v>
      </c>
      <c r="CK319" s="11">
        <v>511.25437579794334</v>
      </c>
      <c r="CL319" s="11">
        <v>483.2858272523394</v>
      </c>
      <c r="CM319" s="11">
        <v>434.78449980219756</v>
      </c>
      <c r="CN319" s="11">
        <v>375.77657291047097</v>
      </c>
      <c r="CO319" s="11">
        <v>294.0477852622206</v>
      </c>
      <c r="CP319" s="11">
        <v>241.20343996263421</v>
      </c>
      <c r="CQ319" s="11">
        <v>44.583439817427305</v>
      </c>
      <c r="CR319" s="11">
        <v>1.8715695659921039E-11</v>
      </c>
      <c r="CS319" s="11">
        <v>133.72129896737795</v>
      </c>
      <c r="CT319" s="11">
        <v>207.95047143284</v>
      </c>
      <c r="CU319" s="11">
        <v>236.17440433537894</v>
      </c>
      <c r="CV319" s="11">
        <v>277.63078987891947</v>
      </c>
      <c r="CW319" s="11">
        <v>376.04838441284886</v>
      </c>
      <c r="CX319" s="11">
        <v>503.84722056831259</v>
      </c>
      <c r="CY319" s="11">
        <v>565.15897333749001</v>
      </c>
      <c r="CZ319" s="11">
        <v>622.00034603114773</v>
      </c>
      <c r="DA319" s="11">
        <v>672.73340544881341</v>
      </c>
      <c r="DB319" s="11">
        <v>722.72849685330129</v>
      </c>
      <c r="DC319" s="11">
        <v>775.34536633559912</v>
      </c>
      <c r="DD319" s="11">
        <v>867.90973915183645</v>
      </c>
      <c r="DE319" s="11">
        <v>879.53581035144305</v>
      </c>
      <c r="DF319" s="11">
        <v>909.45396153677541</v>
      </c>
      <c r="DG319" s="11">
        <v>920.51511242061758</v>
      </c>
      <c r="DH319" s="11">
        <v>964.9501262409666</v>
      </c>
      <c r="DI319" s="11">
        <v>1003.1012370416994</v>
      </c>
      <c r="DJ319" s="11">
        <v>1044.3266578135274</v>
      </c>
      <c r="DK319" s="11">
        <v>1075.472455052761</v>
      </c>
      <c r="DL319" s="11">
        <v>1400.2643572771563</v>
      </c>
      <c r="DM319" s="11">
        <v>1520.7292121574262</v>
      </c>
      <c r="DN319" s="11">
        <v>1602.9429575839856</v>
      </c>
      <c r="DO319" s="11">
        <v>1693.9901817687585</v>
      </c>
      <c r="DP319" s="11">
        <v>1726.2099496999715</v>
      </c>
      <c r="DQ319" s="11">
        <v>1808.7651957112198</v>
      </c>
      <c r="DR319" s="11">
        <v>1824.2465036868462</v>
      </c>
      <c r="DS319" s="11">
        <v>1834.9380483641498</v>
      </c>
      <c r="DT319" s="11">
        <v>1845.6285149205969</v>
      </c>
      <c r="DU319" s="11">
        <v>1857.6838045866841</v>
      </c>
      <c r="DV319" s="11">
        <v>1858.9714219514251</v>
      </c>
      <c r="DW319" s="11">
        <v>1856.3362483767703</v>
      </c>
      <c r="DX319" s="11">
        <v>1790.9687984181353</v>
      </c>
      <c r="DY319" s="11">
        <v>1883.871127942348</v>
      </c>
      <c r="DZ319" s="11">
        <v>1887.289733342026</v>
      </c>
      <c r="EA319" s="11">
        <v>1913.3226340556303</v>
      </c>
      <c r="EB319" s="11">
        <v>2048.8623352837658</v>
      </c>
      <c r="EC319" s="11">
        <v>2081.6381858307636</v>
      </c>
      <c r="ED319" s="11">
        <v>2267.8817073811679</v>
      </c>
      <c r="EE319" s="11">
        <v>2337.5059648994802</v>
      </c>
      <c r="EF319" s="11">
        <v>2562.0994769835906</v>
      </c>
      <c r="EG319" s="11">
        <v>2737.3863324530425</v>
      </c>
      <c r="EH319" s="11">
        <v>2888.4496457696837</v>
      </c>
      <c r="EI319" s="11">
        <v>3006.8143729568033</v>
      </c>
      <c r="EJ319" s="11">
        <v>3070.5140794830386</v>
      </c>
      <c r="EK319" s="11">
        <v>3118.9681309364555</v>
      </c>
      <c r="EL319" s="11">
        <v>3195.8253377968554</v>
      </c>
      <c r="EM319" s="11">
        <v>3202.9310455568052</v>
      </c>
      <c r="EN319" s="11">
        <v>3284.9145085750824</v>
      </c>
      <c r="EO319" s="11">
        <v>3375.0908869036853</v>
      </c>
      <c r="EP319" s="11">
        <v>3418.8277823776602</v>
      </c>
      <c r="EQ319" s="11">
        <v>3556.9704305365467</v>
      </c>
      <c r="ER319" s="11">
        <v>3630.3042932904268</v>
      </c>
      <c r="ES319" s="11">
        <v>3766.5366595149039</v>
      </c>
      <c r="ET319" s="11">
        <v>3830.5001106018335</v>
      </c>
      <c r="EU319" s="11">
        <v>3906.1285094185541</v>
      </c>
      <c r="EV319" s="11">
        <v>3968.9359193669811</v>
      </c>
      <c r="EW319" s="11">
        <v>4038.2951511700339</v>
      </c>
      <c r="EX319" s="11">
        <v>4285.8254287154523</v>
      </c>
      <c r="EY319" s="11">
        <v>4367.6025026235538</v>
      </c>
      <c r="EZ319" s="11">
        <v>4538.566326309985</v>
      </c>
      <c r="FA319" s="11">
        <v>4705.1430152610819</v>
      </c>
      <c r="FB319" s="11">
        <v>4788.3248550302696</v>
      </c>
      <c r="FC319" s="11">
        <v>4830.0139975908523</v>
      </c>
      <c r="FD319" s="11">
        <v>4885.0441460241127</v>
      </c>
      <c r="FE319" s="11">
        <v>5009.661151039687</v>
      </c>
      <c r="FF319" s="11">
        <v>5182.8092010281252</v>
      </c>
      <c r="FG319" s="11">
        <v>5207.6841652782023</v>
      </c>
      <c r="FH319" s="11">
        <v>5252.0488813398642</v>
      </c>
      <c r="FI319" s="11">
        <v>5333.6283822807591</v>
      </c>
      <c r="FJ319" s="11">
        <v>5378.2164744237598</v>
      </c>
      <c r="FK319" s="11">
        <v>5395.5917187274626</v>
      </c>
      <c r="FL319" s="11">
        <v>5410.5791090866514</v>
      </c>
      <c r="FM319" s="11">
        <v>5415.3438840374338</v>
      </c>
      <c r="FN319" s="11">
        <v>5447.0545000358325</v>
      </c>
      <c r="FO319" s="11">
        <v>5467.4889720201254</v>
      </c>
      <c r="FP319" s="11">
        <v>5491.1415306820827</v>
      </c>
      <c r="FQ319" s="11">
        <v>5516.2739542349418</v>
      </c>
      <c r="FR319" s="11">
        <v>5526.7202969574882</v>
      </c>
      <c r="FS319" s="11">
        <v>5570.2905919486921</v>
      </c>
      <c r="FT319" s="11">
        <v>5641.7666453374477</v>
      </c>
      <c r="FU319" s="11">
        <v>5745.4790338696012</v>
      </c>
      <c r="FV319" s="11">
        <v>5885.9604437467669</v>
      </c>
      <c r="FW319" s="11">
        <v>5931.4600138349351</v>
      </c>
      <c r="FX319" s="11">
        <v>5950.6699623625</v>
      </c>
      <c r="FY319" s="11">
        <v>5972.12317588514</v>
      </c>
      <c r="FZ319" s="11">
        <v>5990.6811792045846</v>
      </c>
      <c r="GA319" s="11">
        <v>6019.097823474287</v>
      </c>
      <c r="GB319" s="11">
        <v>6041.3223316052163</v>
      </c>
      <c r="GC319" s="11">
        <v>6072.7248558987003</v>
      </c>
      <c r="GD319" s="11">
        <v>6106.7148903745592</v>
      </c>
      <c r="GE319" s="11">
        <v>6131.4414419816121</v>
      </c>
      <c r="GF319" s="11">
        <v>6152.0352239182139</v>
      </c>
      <c r="GG319" s="11">
        <v>6165.103939576692</v>
      </c>
      <c r="GH319" s="11">
        <v>6178.2869301442543</v>
      </c>
      <c r="GI319" s="11">
        <v>6181.8885191274003</v>
      </c>
      <c r="GJ319" s="11">
        <v>6191.709112628072</v>
      </c>
      <c r="GK319" s="11">
        <v>6196.9338372726006</v>
      </c>
      <c r="GL319" s="11">
        <v>6211.8650100641225</v>
      </c>
      <c r="GM319" s="11">
        <v>6197.1326396785553</v>
      </c>
      <c r="GN319" s="11">
        <v>6206.7298347404585</v>
      </c>
      <c r="GO319" s="11">
        <v>6214.8466577265326</v>
      </c>
      <c r="GP319" s="11">
        <v>6225.9826052109574</v>
      </c>
      <c r="GQ319" s="11">
        <v>6285.265395484822</v>
      </c>
      <c r="GR319" s="11">
        <v>6405.9191107271436</v>
      </c>
      <c r="GS319" s="11">
        <v>6556.489815257024</v>
      </c>
      <c r="GT319" s="11">
        <v>6620.9529360342167</v>
      </c>
      <c r="GU319" s="11">
        <v>6640.3782908151788</v>
      </c>
      <c r="GV319" s="11">
        <v>6665.7430193436412</v>
      </c>
      <c r="GW319" s="11">
        <v>6692.4703233101318</v>
      </c>
      <c r="GX319" s="11">
        <v>6719.8331771418507</v>
      </c>
      <c r="GY319" s="11">
        <v>6735.7884660528525</v>
      </c>
      <c r="GZ319" s="11">
        <v>6876.2021684570564</v>
      </c>
      <c r="HA319" s="11">
        <v>6896.3195591987687</v>
      </c>
      <c r="HB319" s="11">
        <v>6911.5957025175239</v>
      </c>
      <c r="HC319" s="11">
        <v>6927.8471051274291</v>
      </c>
      <c r="HD319" s="11">
        <v>6939.8486187084764</v>
      </c>
      <c r="HE319" s="11">
        <v>6947.4573767547245</v>
      </c>
      <c r="HF319" s="11">
        <v>6940.1407565685759</v>
      </c>
      <c r="HG319" s="11">
        <v>6988.4961359350991</v>
      </c>
      <c r="HH319" s="11">
        <v>6996.3729264030535</v>
      </c>
      <c r="HI319" s="11">
        <v>7024.493224479007</v>
      </c>
      <c r="HJ319" s="11">
        <v>7033.9189636950587</v>
      </c>
      <c r="HK319" s="11">
        <v>7024.7996855988285</v>
      </c>
      <c r="HL319" s="11">
        <v>7017.2678699403114</v>
      </c>
      <c r="HM319" s="11">
        <v>6971.3602658030659</v>
      </c>
      <c r="HN319" s="11">
        <v>6911.1866844750029</v>
      </c>
      <c r="HO319" s="11">
        <v>6867.3126672560402</v>
      </c>
      <c r="HP319" s="11">
        <v>6883.5096549396103</v>
      </c>
      <c r="HQ319" s="11">
        <v>6873.8706348970973</v>
      </c>
      <c r="HR319" s="11">
        <v>6782.0685137512764</v>
      </c>
      <c r="HS319" s="11">
        <v>6791.4081398627259</v>
      </c>
      <c r="HT319" s="11">
        <v>6798.0854467143954</v>
      </c>
      <c r="HU319" s="11">
        <v>6760.5150532447751</v>
      </c>
      <c r="HV319" s="11">
        <v>6763.5207124683757</v>
      </c>
      <c r="HW319" s="11">
        <v>6769.9717583337106</v>
      </c>
      <c r="HX319" s="11">
        <v>6781.0897306480028</v>
      </c>
      <c r="HY319" s="11">
        <v>6794.7855369061408</v>
      </c>
      <c r="HZ319" s="11">
        <v>6809.82187008652</v>
      </c>
      <c r="IA319" s="11">
        <v>6925.3992465088331</v>
      </c>
      <c r="IB319" s="11">
        <v>7050.9287952052873</v>
      </c>
      <c r="IC319" s="11">
        <v>7093.6605529706458</v>
      </c>
      <c r="ID319" s="11">
        <v>7136.7482082227161</v>
      </c>
      <c r="IE319" s="11">
        <v>7175.3160862667364</v>
      </c>
      <c r="IF319" s="11">
        <v>7212.9194168001231</v>
      </c>
      <c r="IG319" s="11">
        <v>7329.1635302541208</v>
      </c>
      <c r="IH319" s="11">
        <v>7359.9721138856494</v>
      </c>
      <c r="II319" s="11">
        <v>7401.0756679854785</v>
      </c>
      <c r="IJ319" s="11">
        <v>7437.2600698530459</v>
      </c>
      <c r="IK319" s="11">
        <v>7488.0507036204617</v>
      </c>
      <c r="IL319" s="11">
        <v>7526.5851286485959</v>
      </c>
      <c r="IM319" s="11">
        <v>7569.0647067225418</v>
      </c>
      <c r="IN319" s="11">
        <v>7632.5286476863284</v>
      </c>
      <c r="IO319" s="11">
        <v>7769.9113134040408</v>
      </c>
      <c r="IP319" s="11">
        <v>7802.2235099898362</v>
      </c>
      <c r="IQ319" s="11">
        <v>7802.720105305656</v>
      </c>
      <c r="IR319" s="11">
        <v>7855.3451878577616</v>
      </c>
      <c r="IS319" s="11">
        <v>7921.4325255893891</v>
      </c>
      <c r="IT319" s="11">
        <v>7960.2430163157142</v>
      </c>
      <c r="IU319" s="11">
        <v>7982.8079361485752</v>
      </c>
      <c r="IV319" s="11">
        <v>8000.0060263459964</v>
      </c>
      <c r="IW319" s="11">
        <v>8005.8777541127711</v>
      </c>
      <c r="IX319" s="11">
        <v>8016.2600168837344</v>
      </c>
      <c r="IY319" s="11">
        <v>8037.0981945400217</v>
      </c>
      <c r="IZ319" s="11">
        <v>8077.5292241117213</v>
      </c>
      <c r="JA319" s="11">
        <v>8127.0354542892201</v>
      </c>
      <c r="JB319" s="11">
        <v>8218.6685120646071</v>
      </c>
      <c r="JC319" s="11">
        <v>8327.4549311487699</v>
      </c>
      <c r="JD319" s="11">
        <v>8407.6035231556471</v>
      </c>
      <c r="JE319" s="11">
        <v>8426.5363185662991</v>
      </c>
      <c r="JF319" s="11">
        <v>8440.3139174868757</v>
      </c>
      <c r="JG319" s="11">
        <v>8434.2991705042077</v>
      </c>
      <c r="JH319" s="11">
        <v>8518.0606380664867</v>
      </c>
      <c r="JI319" s="11">
        <v>8574.8989679644274</v>
      </c>
      <c r="JJ319" s="11">
        <v>8585.3200349526978</v>
      </c>
      <c r="JK319" s="11">
        <v>8558.0234241928356</v>
      </c>
      <c r="JL319" s="11">
        <v>8608.3272788620088</v>
      </c>
      <c r="JM319" s="11">
        <v>8606.6133048673637</v>
      </c>
      <c r="JN319" s="11">
        <v>8569.1895856704596</v>
      </c>
      <c r="JO319" s="11">
        <v>8704.0574351644464</v>
      </c>
      <c r="JP319" s="11">
        <v>8812.20066397562</v>
      </c>
      <c r="JQ319" s="11">
        <v>8834.5021572176029</v>
      </c>
      <c r="JR319" s="11">
        <v>8880.1062865230979</v>
      </c>
      <c r="JS319" s="11">
        <v>8899.6832208506275</v>
      </c>
      <c r="JT319" s="11">
        <v>9010.6046858832542</v>
      </c>
      <c r="JU319" s="11">
        <v>9064.7581565528526</v>
      </c>
      <c r="JV319" s="11">
        <v>9040.4827000125133</v>
      </c>
      <c r="JW319" s="11">
        <v>8984.468437209116</v>
      </c>
      <c r="JX319" s="11">
        <v>8982.9600830441686</v>
      </c>
      <c r="JY319" s="11">
        <v>8975.99792921261</v>
      </c>
      <c r="JZ319" s="11">
        <v>8963.5428439371772</v>
      </c>
      <c r="KA319" s="11">
        <v>8954.658067501201</v>
      </c>
      <c r="KB319" s="11">
        <v>8948.6233578613464</v>
      </c>
      <c r="KC319" s="11">
        <v>8933.7890834718855</v>
      </c>
      <c r="KD319" s="11">
        <v>8918.2685347080806</v>
      </c>
      <c r="KE319" s="11">
        <v>8916.3566523169266</v>
      </c>
      <c r="KF319" s="11">
        <v>8925.7478177862213</v>
      </c>
      <c r="KG319" s="11">
        <v>8928.0720507273782</v>
      </c>
      <c r="KH319" s="11">
        <v>8943.1975162699218</v>
      </c>
      <c r="KI319" s="11">
        <v>8943.1171613667011</v>
      </c>
      <c r="KJ319" s="11">
        <v>8963.3608646211305</v>
      </c>
      <c r="KK319" s="11">
        <v>8966.0150919939551</v>
      </c>
      <c r="KL319" s="23"/>
      <c r="KM319" s="11">
        <f>SMALL(Tabela2[[#This Row],[1]:[285]],1)</f>
        <v>1.8715695659921039E-11</v>
      </c>
      <c r="KN319" s="11">
        <f>MATCH(Tabela2[[#This Row],[1° menor]],Tabela2[[#This Row],[1]:[285]],0)</f>
        <v>83</v>
      </c>
      <c r="KO31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0.2499999645638146</v>
      </c>
      <c r="KP319" s="11">
        <f>VLOOKUP(Tabela2[[#This Row],[Shape]],shape!A:D,4,0)+VLOOKUP(Tabela2[[#This Row],[Shape]]+1,shape!A:E,5,0)*Tabela2[[#This Row],[% avanc]]</f>
        <v>2392.8373909464044</v>
      </c>
      <c r="KQ319" s="15">
        <f>Tabela2[[#This Row],[8686,881807]]/Tabela2[[#Headers],[8686,881807]]</f>
        <v>0.2754541208351915</v>
      </c>
      <c r="KR319" s="11">
        <f>Tabela2[[#This Row],[8686,881807]]-KP318</f>
        <v>131.45972569326614</v>
      </c>
      <c r="KS319" s="11">
        <f>(Tabela2[[#This Row],[hora bus]]-H318)*86400</f>
        <v>44.999999832361937</v>
      </c>
      <c r="KT319" s="11">
        <f>Tabela2[[#This Row],[desloc]]/Tabela2[[#This Row],[seconds]]</f>
        <v>2.9213272485109285</v>
      </c>
      <c r="KU319" s="11">
        <f>Tabela2[[#This Row],[spd m/s]]*3.6</f>
        <v>10.516778094639342</v>
      </c>
      <c r="KV319" s="23"/>
      <c r="KW319" s="22">
        <f t="shared" si="72"/>
        <v>0</v>
      </c>
      <c r="KX319" s="23">
        <f t="shared" si="73"/>
        <v>0</v>
      </c>
      <c r="KY319" s="23">
        <f t="shared" si="74"/>
        <v>0</v>
      </c>
      <c r="KZ319" s="23">
        <f t="shared" si="75"/>
        <v>0</v>
      </c>
      <c r="LA319" s="23">
        <f t="shared" si="76"/>
        <v>0</v>
      </c>
      <c r="LB319" s="23">
        <f t="shared" si="77"/>
        <v>0</v>
      </c>
      <c r="LC319" s="23">
        <f t="shared" si="78"/>
        <v>0</v>
      </c>
      <c r="LD319" s="23">
        <f t="shared" si="79"/>
        <v>0</v>
      </c>
      <c r="LE319" s="23">
        <f t="shared" si="80"/>
        <v>2392.8373909464044</v>
      </c>
      <c r="LF319" s="22">
        <f t="shared" si="89"/>
        <v>0</v>
      </c>
      <c r="LG319" s="23">
        <f t="shared" si="81"/>
        <v>0</v>
      </c>
      <c r="LH319" s="23">
        <f t="shared" si="82"/>
        <v>0</v>
      </c>
      <c r="LI319" s="23">
        <f t="shared" si="83"/>
        <v>2392.8373909464044</v>
      </c>
      <c r="LJ319" s="23">
        <f t="shared" si="84"/>
        <v>8570.3152119992501</v>
      </c>
      <c r="LK319" s="23">
        <f t="shared" si="85"/>
        <v>0</v>
      </c>
      <c r="LL319" s="23">
        <f t="shared" si="86"/>
        <v>27</v>
      </c>
      <c r="LM319" s="23">
        <f t="shared" si="87"/>
        <v>0</v>
      </c>
      <c r="LN319" s="23">
        <f t="shared" si="88"/>
        <v>0</v>
      </c>
    </row>
    <row r="320" spans="1:326" x14ac:dyDescent="0.25">
      <c r="A320" s="22">
        <v>250</v>
      </c>
      <c r="B320" s="22">
        <v>1</v>
      </c>
      <c r="C320" s="23" t="s">
        <v>1558</v>
      </c>
      <c r="D320" s="22">
        <v>332</v>
      </c>
      <c r="E320" s="24">
        <v>0.96250000000000002</v>
      </c>
      <c r="F320" s="23" t="s">
        <v>812</v>
      </c>
      <c r="G320" s="23" t="b">
        <v>1</v>
      </c>
      <c r="H320" s="25">
        <v>43538.962893518517</v>
      </c>
      <c r="I320" s="26" t="s">
        <v>348</v>
      </c>
      <c r="J320" s="23" t="s">
        <v>349</v>
      </c>
      <c r="K320" s="11">
        <f>IF(AND(Tabela2[[#This Row],[hora bus]]=H319,Tabela2[[#This Row],[lat bus]]=I319,Tabela2[[#This Row],[lon bus]]=J319),1,0)</f>
        <v>0</v>
      </c>
      <c r="L320" s="23"/>
      <c r="M320" s="11">
        <v>451</v>
      </c>
      <c r="N320" s="11">
        <v>4552.474645502617</v>
      </c>
      <c r="O320" s="11">
        <v>4546.427879759849</v>
      </c>
      <c r="P320" s="11">
        <v>4537.7758861068387</v>
      </c>
      <c r="Q320" s="11">
        <v>4480.8167730145697</v>
      </c>
      <c r="R320" s="11">
        <v>4395.0579299793526</v>
      </c>
      <c r="S320" s="11">
        <v>4374.3181396990522</v>
      </c>
      <c r="T320" s="11">
        <v>4354.7584097164263</v>
      </c>
      <c r="U320" s="11">
        <v>4343.3214506162576</v>
      </c>
      <c r="V320" s="11">
        <v>4327.6585284451039</v>
      </c>
      <c r="W320" s="11">
        <v>4316.7861187418102</v>
      </c>
      <c r="X320" s="11">
        <v>4307.2703571407892</v>
      </c>
      <c r="Y320" s="11">
        <v>4285.6000029707611</v>
      </c>
      <c r="Z320" s="11">
        <v>4273.0372198408704</v>
      </c>
      <c r="AA320" s="11">
        <v>4252.8371752038247</v>
      </c>
      <c r="AB320" s="11">
        <v>4243.9054878421048</v>
      </c>
      <c r="AC320" s="11">
        <v>4228.5929302008199</v>
      </c>
      <c r="AD320" s="11">
        <v>4204.0193634460329</v>
      </c>
      <c r="AE320" s="11">
        <v>4193.7511348783173</v>
      </c>
      <c r="AF320" s="11">
        <v>4123.011480427821</v>
      </c>
      <c r="AG320" s="11">
        <v>4087.8819662699834</v>
      </c>
      <c r="AH320" s="11">
        <v>4057.6221364992589</v>
      </c>
      <c r="AI320" s="11">
        <v>4033.1634314870989</v>
      </c>
      <c r="AJ320" s="11">
        <v>4011.3579725626496</v>
      </c>
      <c r="AK320" s="11">
        <v>3995.6721039115068</v>
      </c>
      <c r="AL320" s="11">
        <v>3968.8793195693111</v>
      </c>
      <c r="AM320" s="11">
        <v>3957.3427878950042</v>
      </c>
      <c r="AN320" s="11">
        <v>3943.5306891896025</v>
      </c>
      <c r="AO320" s="11">
        <v>3932.9359618607573</v>
      </c>
      <c r="AP320" s="11">
        <v>3928.951562661699</v>
      </c>
      <c r="AQ320" s="11">
        <v>3933.3637515769365</v>
      </c>
      <c r="AR320" s="11">
        <v>3932.0909216543341</v>
      </c>
      <c r="AS320" s="11">
        <v>3925.8820838324191</v>
      </c>
      <c r="AT320" s="11">
        <v>3931.8007797354844</v>
      </c>
      <c r="AU320" s="11">
        <v>3936.1667990004248</v>
      </c>
      <c r="AV320" s="11">
        <v>3927.8252757088876</v>
      </c>
      <c r="AW320" s="11">
        <v>3923.5931941996273</v>
      </c>
      <c r="AX320" s="11">
        <v>3921.6165499085328</v>
      </c>
      <c r="AY320" s="11">
        <v>3911.2805619344849</v>
      </c>
      <c r="AZ320" s="11">
        <v>3892.7455834771404</v>
      </c>
      <c r="BA320" s="11">
        <v>3866.1436141780514</v>
      </c>
      <c r="BB320" s="11">
        <v>3818.5477170494128</v>
      </c>
      <c r="BC320" s="11">
        <v>3745.5171566854492</v>
      </c>
      <c r="BD320" s="11">
        <v>3678.3455575196172</v>
      </c>
      <c r="BE320" s="11">
        <v>3657.2383746571672</v>
      </c>
      <c r="BF320" s="11">
        <v>3634.3482643085999</v>
      </c>
      <c r="BG320" s="11">
        <v>3597.0408102945876</v>
      </c>
      <c r="BH320" s="11">
        <v>3582.1137521641731</v>
      </c>
      <c r="BI320" s="11">
        <v>3564.6745479544543</v>
      </c>
      <c r="BJ320" s="11">
        <v>3538.0002060227766</v>
      </c>
      <c r="BK320" s="11">
        <v>3462.1124881313385</v>
      </c>
      <c r="BL320" s="11">
        <v>3220.2956324257834</v>
      </c>
      <c r="BM320" s="11">
        <v>3075.9456657837177</v>
      </c>
      <c r="BN320" s="11">
        <v>3043.9752181999611</v>
      </c>
      <c r="BO320" s="11">
        <v>2931.7704707067601</v>
      </c>
      <c r="BP320" s="11">
        <v>2922.0186027924183</v>
      </c>
      <c r="BQ320" s="11">
        <v>2831.7093835652436</v>
      </c>
      <c r="BR320" s="11">
        <v>2745.6073810359676</v>
      </c>
      <c r="BS320" s="11">
        <v>2714.0570883166183</v>
      </c>
      <c r="BT320" s="11">
        <v>2664.0868988072757</v>
      </c>
      <c r="BU320" s="11">
        <v>2603.2461615328361</v>
      </c>
      <c r="BV320" s="11">
        <v>2600.195758429636</v>
      </c>
      <c r="BW320" s="11">
        <v>2450.9562119016837</v>
      </c>
      <c r="BX320" s="11">
        <v>2361.5237459930936</v>
      </c>
      <c r="BY320" s="11">
        <v>2241.0358686829245</v>
      </c>
      <c r="BZ320" s="11">
        <v>2225.2551015720956</v>
      </c>
      <c r="CA320" s="11">
        <v>2186.7778480607044</v>
      </c>
      <c r="CB320" s="11">
        <v>2125.1456322628924</v>
      </c>
      <c r="CC320" s="11">
        <v>2005.4035562066117</v>
      </c>
      <c r="CD320" s="11">
        <v>1911.9232721986007</v>
      </c>
      <c r="CE320" s="11">
        <v>1818.7921266291573</v>
      </c>
      <c r="CF320" s="11">
        <v>1734.7207083791852</v>
      </c>
      <c r="CG320" s="11">
        <v>1539.914303416278</v>
      </c>
      <c r="CH320" s="11">
        <v>1462.1973552863183</v>
      </c>
      <c r="CI320" s="11">
        <v>1270.2885229459278</v>
      </c>
      <c r="CJ320" s="11">
        <v>1195.2427124753256</v>
      </c>
      <c r="CK320" s="11">
        <v>1105.0122230786649</v>
      </c>
      <c r="CL320" s="11">
        <v>1077.0298033338156</v>
      </c>
      <c r="CM320" s="11">
        <v>1028.5335867522394</v>
      </c>
      <c r="CN320" s="11">
        <v>969.52628757173875</v>
      </c>
      <c r="CO320" s="11">
        <v>887.76272487325093</v>
      </c>
      <c r="CP320" s="11">
        <v>834.89627312026084</v>
      </c>
      <c r="CQ320" s="11">
        <v>638.31620747657303</v>
      </c>
      <c r="CR320" s="11">
        <v>460.0398014494308</v>
      </c>
      <c r="CS320" s="11">
        <v>385.80781861091634</v>
      </c>
      <c r="CT320" s="11">
        <v>357.58401419048221</v>
      </c>
      <c r="CU320" s="11">
        <v>316.13147272745198</v>
      </c>
      <c r="CV320" s="11">
        <v>217.72291909265209</v>
      </c>
      <c r="CW320" s="11">
        <v>89.930090698265985</v>
      </c>
      <c r="CX320" s="11">
        <v>28.613182226614644</v>
      </c>
      <c r="CY320" s="11">
        <v>1.1404210908949608E-12</v>
      </c>
      <c r="CZ320" s="11">
        <v>28.513763869653118</v>
      </c>
      <c r="DA320" s="11">
        <v>79.975392569471609</v>
      </c>
      <c r="DB320" s="11">
        <v>131.9010312974402</v>
      </c>
      <c r="DC320" s="11">
        <v>188.68255579865703</v>
      </c>
      <c r="DD320" s="11">
        <v>284.27030333991343</v>
      </c>
      <c r="DE320" s="11">
        <v>296.96367774235875</v>
      </c>
      <c r="DF320" s="11">
        <v>328.30771869299718</v>
      </c>
      <c r="DG320" s="11">
        <v>342.54099260726485</v>
      </c>
      <c r="DH320" s="11">
        <v>393.69581082413907</v>
      </c>
      <c r="DI320" s="11">
        <v>440.36841020388397</v>
      </c>
      <c r="DJ320" s="11">
        <v>476.96278160633256</v>
      </c>
      <c r="DK320" s="11">
        <v>490.7020537865302</v>
      </c>
      <c r="DL320" s="11">
        <v>808.19439469337874</v>
      </c>
      <c r="DM320" s="11">
        <v>930.75840079730608</v>
      </c>
      <c r="DN320" s="11">
        <v>1014.6139684006455</v>
      </c>
      <c r="DO320" s="11">
        <v>1106.8139894170934</v>
      </c>
      <c r="DP320" s="11">
        <v>1140.4190494747115</v>
      </c>
      <c r="DQ320" s="11">
        <v>1224.0587034454652</v>
      </c>
      <c r="DR320" s="11">
        <v>1239.7363115239805</v>
      </c>
      <c r="DS320" s="11">
        <v>1250.5863222334544</v>
      </c>
      <c r="DT320" s="11">
        <v>1260.9033824750345</v>
      </c>
      <c r="DU320" s="11">
        <v>1272.1464480904958</v>
      </c>
      <c r="DV320" s="11">
        <v>1272.5949406675181</v>
      </c>
      <c r="DW320" s="11">
        <v>1269.0390115425787</v>
      </c>
      <c r="DX320" s="11">
        <v>1200.361354671616</v>
      </c>
      <c r="DY320" s="11">
        <v>1290.2781457095605</v>
      </c>
      <c r="DZ320" s="11">
        <v>1293.5689517595426</v>
      </c>
      <c r="EA320" s="11">
        <v>1319.6043282448281</v>
      </c>
      <c r="EB320" s="11">
        <v>1455.1625887081002</v>
      </c>
      <c r="EC320" s="11">
        <v>1488.0214070220047</v>
      </c>
      <c r="ED320" s="11">
        <v>1674.3712135755356</v>
      </c>
      <c r="EE320" s="11">
        <v>1743.9035112307176</v>
      </c>
      <c r="EF320" s="11">
        <v>1968.590731400087</v>
      </c>
      <c r="EG320" s="11">
        <v>2144.4112527350471</v>
      </c>
      <c r="EH320" s="11">
        <v>2296.0167572241357</v>
      </c>
      <c r="EI320" s="11">
        <v>2414.6856019555576</v>
      </c>
      <c r="EJ320" s="11">
        <v>2478.4360611888715</v>
      </c>
      <c r="EK320" s="11">
        <v>2527.3131657180456</v>
      </c>
      <c r="EL320" s="11">
        <v>2604.6728265656634</v>
      </c>
      <c r="EM320" s="11">
        <v>2612.2318284935877</v>
      </c>
      <c r="EN320" s="11">
        <v>2694.6574382063004</v>
      </c>
      <c r="EO320" s="11">
        <v>2784.8033280655477</v>
      </c>
      <c r="EP320" s="11">
        <v>2828.1562484197561</v>
      </c>
      <c r="EQ320" s="11">
        <v>2965.8196978220276</v>
      </c>
      <c r="ER320" s="11">
        <v>3038.7412652504768</v>
      </c>
      <c r="ES320" s="11">
        <v>3174.6487739443332</v>
      </c>
      <c r="ET320" s="11">
        <v>3238.4436363660539</v>
      </c>
      <c r="EU320" s="11">
        <v>3313.9051382088282</v>
      </c>
      <c r="EV320" s="11">
        <v>3376.5494823426711</v>
      </c>
      <c r="EW320" s="11">
        <v>3445.6111289443625</v>
      </c>
      <c r="EX320" s="11">
        <v>3692.867557568361</v>
      </c>
      <c r="EY320" s="11">
        <v>3774.4835882086804</v>
      </c>
      <c r="EZ320" s="11">
        <v>3945.2702140814836</v>
      </c>
      <c r="FA320" s="11">
        <v>4111.7760591907818</v>
      </c>
      <c r="FB320" s="11">
        <v>4194.9660690909395</v>
      </c>
      <c r="FC320" s="11">
        <v>4236.6646303980606</v>
      </c>
      <c r="FD320" s="11">
        <v>4291.7158244625298</v>
      </c>
      <c r="FE320" s="11">
        <v>4416.3836499093595</v>
      </c>
      <c r="FF320" s="11">
        <v>4589.5694756724624</v>
      </c>
      <c r="FG320" s="11">
        <v>4614.4518626263689</v>
      </c>
      <c r="FH320" s="11">
        <v>4658.8528220836524</v>
      </c>
      <c r="FI320" s="11">
        <v>4740.4444962057196</v>
      </c>
      <c r="FJ320" s="11">
        <v>4784.9921788190441</v>
      </c>
      <c r="FK320" s="11">
        <v>4802.3211433629258</v>
      </c>
      <c r="FL320" s="11">
        <v>4817.2624209108999</v>
      </c>
      <c r="FM320" s="11">
        <v>4821.9339734163759</v>
      </c>
      <c r="FN320" s="11">
        <v>4853.5403727606226</v>
      </c>
      <c r="FO320" s="11">
        <v>4873.9161557384004</v>
      </c>
      <c r="FP320" s="11">
        <v>4897.5215626328672</v>
      </c>
      <c r="FQ320" s="11">
        <v>4922.6241176405665</v>
      </c>
      <c r="FR320" s="11">
        <v>4933.0369881379193</v>
      </c>
      <c r="FS320" s="11">
        <v>4976.5691280632955</v>
      </c>
      <c r="FT320" s="11">
        <v>5048.0263413432267</v>
      </c>
      <c r="FU320" s="11">
        <v>5151.7450152578476</v>
      </c>
      <c r="FV320" s="11">
        <v>5292.2654235715281</v>
      </c>
      <c r="FW320" s="11">
        <v>5337.8179043068349</v>
      </c>
      <c r="FX320" s="11">
        <v>5357.0821307715605</v>
      </c>
      <c r="FY320" s="11">
        <v>5378.5878153848962</v>
      </c>
      <c r="FZ320" s="11">
        <v>5397.1912623084299</v>
      </c>
      <c r="GA320" s="11">
        <v>5425.6393562316125</v>
      </c>
      <c r="GB320" s="11">
        <v>5447.8803549640834</v>
      </c>
      <c r="GC320" s="11">
        <v>5479.2854793500155</v>
      </c>
      <c r="GD320" s="11">
        <v>5513.2680898035069</v>
      </c>
      <c r="GE320" s="11">
        <v>5537.9881582970238</v>
      </c>
      <c r="GF320" s="11">
        <v>5558.5767726888625</v>
      </c>
      <c r="GG320" s="11">
        <v>5571.654642096707</v>
      </c>
      <c r="GH320" s="11">
        <v>5584.8526742516324</v>
      </c>
      <c r="GI320" s="11">
        <v>5588.4796956443652</v>
      </c>
      <c r="GJ320" s="11">
        <v>5598.3589984274968</v>
      </c>
      <c r="GK320" s="11">
        <v>5603.680037339469</v>
      </c>
      <c r="GL320" s="11">
        <v>5618.6761246260812</v>
      </c>
      <c r="GM320" s="11">
        <v>5604.0335728268201</v>
      </c>
      <c r="GN320" s="11">
        <v>5613.7782372569282</v>
      </c>
      <c r="GO320" s="11">
        <v>5622.0435969270766</v>
      </c>
      <c r="GP320" s="11">
        <v>5633.4694693268311</v>
      </c>
      <c r="GQ320" s="11">
        <v>5693.2426361061689</v>
      </c>
      <c r="GR320" s="11">
        <v>5814.5095056798036</v>
      </c>
      <c r="GS320" s="11">
        <v>5965.5572543061289</v>
      </c>
      <c r="GT320" s="11">
        <v>6030.2143642267374</v>
      </c>
      <c r="GU320" s="11">
        <v>6049.7028919246759</v>
      </c>
      <c r="GV320" s="11">
        <v>6075.0825851878053</v>
      </c>
      <c r="GW320" s="11">
        <v>6101.7888528336289</v>
      </c>
      <c r="GX320" s="11">
        <v>6129.0993816550117</v>
      </c>
      <c r="GY320" s="11">
        <v>6144.6897820198719</v>
      </c>
      <c r="GZ320" s="11">
        <v>6284.7279803793481</v>
      </c>
      <c r="HA320" s="11">
        <v>6304.7745234156555</v>
      </c>
      <c r="HB320" s="11">
        <v>6320.0159356155027</v>
      </c>
      <c r="HC320" s="11">
        <v>6336.2491999564381</v>
      </c>
      <c r="HD320" s="11">
        <v>6348.2351500668183</v>
      </c>
      <c r="HE320" s="11">
        <v>6355.8083936091371</v>
      </c>
      <c r="HF320" s="11">
        <v>6348.952861892747</v>
      </c>
      <c r="HG320" s="11">
        <v>6398.1821870902322</v>
      </c>
      <c r="HH320" s="11">
        <v>6406.8923918060264</v>
      </c>
      <c r="HI320" s="11">
        <v>6435.7036044354072</v>
      </c>
      <c r="HJ320" s="11">
        <v>6445.5496727047657</v>
      </c>
      <c r="HK320" s="11">
        <v>6436.8885207460007</v>
      </c>
      <c r="HL320" s="11">
        <v>6429.892369432654</v>
      </c>
      <c r="HM320" s="11">
        <v>6384.7727590485792</v>
      </c>
      <c r="HN320" s="11">
        <v>6325.9111196106132</v>
      </c>
      <c r="HO320" s="11">
        <v>6283.6228973324505</v>
      </c>
      <c r="HP320" s="11">
        <v>6300.8138908184437</v>
      </c>
      <c r="HQ320" s="11">
        <v>6291.5625448111541</v>
      </c>
      <c r="HR320" s="11">
        <v>6201.2191587657735</v>
      </c>
      <c r="HS320" s="11">
        <v>6212.3174114993362</v>
      </c>
      <c r="HT320" s="11">
        <v>6219.6500455364676</v>
      </c>
      <c r="HU320" s="11">
        <v>6182.9131836400011</v>
      </c>
      <c r="HV320" s="11">
        <v>6187.0378080474775</v>
      </c>
      <c r="HW320" s="11">
        <v>6194.3186737635033</v>
      </c>
      <c r="HX320" s="11">
        <v>6206.2109963518915</v>
      </c>
      <c r="HY320" s="11">
        <v>6220.7940648697631</v>
      </c>
      <c r="HZ320" s="11">
        <v>6237.7397181462147</v>
      </c>
      <c r="IA320" s="11">
        <v>6356.1655306508792</v>
      </c>
      <c r="IB320" s="11">
        <v>6483.6452697953628</v>
      </c>
      <c r="IC320" s="11">
        <v>6527.4130063346192</v>
      </c>
      <c r="ID320" s="11">
        <v>6571.5058879331427</v>
      </c>
      <c r="IE320" s="11">
        <v>6611.0745773697026</v>
      </c>
      <c r="IF320" s="11">
        <v>6650.3552483598687</v>
      </c>
      <c r="IG320" s="11">
        <v>6768.0113960697199</v>
      </c>
      <c r="IH320" s="11">
        <v>6799.3439403984903</v>
      </c>
      <c r="II320" s="11">
        <v>6840.9056125607331</v>
      </c>
      <c r="IJ320" s="11">
        <v>6877.4290764924481</v>
      </c>
      <c r="IK320" s="11">
        <v>6928.359711579079</v>
      </c>
      <c r="IL320" s="11">
        <v>6966.9236846260701</v>
      </c>
      <c r="IM320" s="11">
        <v>7009.4499130275944</v>
      </c>
      <c r="IN320" s="11">
        <v>7072.9867847701817</v>
      </c>
      <c r="IO320" s="11">
        <v>7210.512849734786</v>
      </c>
      <c r="IP320" s="11">
        <v>7242.9090238438339</v>
      </c>
      <c r="IQ320" s="11">
        <v>7243.6049218006619</v>
      </c>
      <c r="IR320" s="11">
        <v>7296.7266717274078</v>
      </c>
      <c r="IS320" s="11">
        <v>7363.2761479597502</v>
      </c>
      <c r="IT320" s="11">
        <v>7402.3222641671991</v>
      </c>
      <c r="IU320" s="11">
        <v>7425.027954759209</v>
      </c>
      <c r="IV320" s="11">
        <v>7442.3126358685386</v>
      </c>
      <c r="IW320" s="11">
        <v>7448.2362861940728</v>
      </c>
      <c r="IX320" s="11">
        <v>7458.6934961231273</v>
      </c>
      <c r="IY320" s="11">
        <v>7479.6491924474794</v>
      </c>
      <c r="IZ320" s="11">
        <v>7520.2531660657341</v>
      </c>
      <c r="JA320" s="11">
        <v>7570.0098018739691</v>
      </c>
      <c r="JB320" s="11">
        <v>7661.8495904452702</v>
      </c>
      <c r="JC320" s="11">
        <v>7770.5231537417367</v>
      </c>
      <c r="JD320" s="11">
        <v>7850.3725219619655</v>
      </c>
      <c r="JE320" s="11">
        <v>7869.0429402395775</v>
      </c>
      <c r="JF320" s="11">
        <v>7882.5355277817844</v>
      </c>
      <c r="JG320" s="11">
        <v>7875.1920110758438</v>
      </c>
      <c r="JH320" s="11">
        <v>7958.8349963546279</v>
      </c>
      <c r="JI320" s="11">
        <v>8016.9531042419376</v>
      </c>
      <c r="JJ320" s="11">
        <v>8027.6425344720656</v>
      </c>
      <c r="JK320" s="11">
        <v>8001.3657437605234</v>
      </c>
      <c r="JL320" s="11">
        <v>8052.7047010375754</v>
      </c>
      <c r="JM320" s="11">
        <v>8051.2977399058746</v>
      </c>
      <c r="JN320" s="11">
        <v>8016.5697363420277</v>
      </c>
      <c r="JO320" s="11">
        <v>8155.5804198768374</v>
      </c>
      <c r="JP320" s="11">
        <v>8265.8410045225246</v>
      </c>
      <c r="JQ320" s="11">
        <v>8289.3053468067137</v>
      </c>
      <c r="JR320" s="11">
        <v>8334.6101047110078</v>
      </c>
      <c r="JS320" s="11">
        <v>8351.1348323223556</v>
      </c>
      <c r="JT320" s="11">
        <v>8458.9656604497268</v>
      </c>
      <c r="JU320" s="11">
        <v>8512.0935261081249</v>
      </c>
      <c r="JV320" s="11">
        <v>8487.9536053975153</v>
      </c>
      <c r="JW320" s="11">
        <v>8431.2302459525145</v>
      </c>
      <c r="JX320" s="11">
        <v>8428.6447185007601</v>
      </c>
      <c r="JY320" s="11">
        <v>8421.2090200951643</v>
      </c>
      <c r="JZ320" s="11">
        <v>8408.3301422633049</v>
      </c>
      <c r="KA320" s="11">
        <v>8399.0215470118019</v>
      </c>
      <c r="KB320" s="11">
        <v>8392.6569471129333</v>
      </c>
      <c r="KC320" s="11">
        <v>8377.4330842439722</v>
      </c>
      <c r="KD320" s="11">
        <v>8361.8191477625842</v>
      </c>
      <c r="KE320" s="11">
        <v>8360.2266925144413</v>
      </c>
      <c r="KF320" s="11">
        <v>8369.8869326322238</v>
      </c>
      <c r="KG320" s="11">
        <v>8372.5551763193816</v>
      </c>
      <c r="KH320" s="11">
        <v>8388.0112285435753</v>
      </c>
      <c r="KI320" s="11">
        <v>8388.3196466228055</v>
      </c>
      <c r="KJ320" s="11">
        <v>8408.9160977657011</v>
      </c>
      <c r="KK320" s="11">
        <v>8411.6943584390701</v>
      </c>
      <c r="KL320" s="23"/>
      <c r="KM320" s="11">
        <f>SMALL(Tabela2[[#This Row],[1]:[285]],1)</f>
        <v>1.1404210908949608E-12</v>
      </c>
      <c r="KN320" s="11">
        <f>MATCH(Tabela2[[#This Row],[1° menor]],Tabela2[[#This Row],[1]:[285]],0)</f>
        <v>90</v>
      </c>
      <c r="KO32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0.49999997854972567</v>
      </c>
      <c r="KP320" s="11">
        <f>VLOOKUP(Tabela2[[#This Row],[Shape]],shape!A:D,4,0)+VLOOKUP(Tabela2[[#This Row],[Shape]]+1,shape!A:E,5,0)*Tabela2[[#This Row],[% avanc]]</f>
        <v>2689.7924167680808</v>
      </c>
      <c r="KQ320" s="15">
        <f>Tabela2[[#This Row],[8686,881807]]/Tabela2[[#Headers],[8686,881807]]</f>
        <v>0.30963842682890103</v>
      </c>
      <c r="KR320" s="11">
        <f>Tabela2[[#This Row],[8686,881807]]-KP319</f>
        <v>296.95502582167637</v>
      </c>
      <c r="KS320" s="11">
        <f>(Tabela2[[#This Row],[hora bus]]-H319)*86400</f>
        <v>44.999999832361937</v>
      </c>
      <c r="KT320" s="11">
        <f>Tabela2[[#This Row],[desloc]]/Tabela2[[#This Row],[seconds]]</f>
        <v>6.5990005983982236</v>
      </c>
      <c r="KU320" s="11">
        <f>Tabela2[[#This Row],[spd m/s]]*3.6</f>
        <v>23.756402154233605</v>
      </c>
      <c r="KV320" s="23"/>
      <c r="KW320" s="22">
        <f t="shared" si="72"/>
        <v>0</v>
      </c>
      <c r="KX320" s="23">
        <f t="shared" si="73"/>
        <v>0</v>
      </c>
      <c r="KY320" s="23">
        <f t="shared" si="74"/>
        <v>0</v>
      </c>
      <c r="KZ320" s="23">
        <f t="shared" si="75"/>
        <v>0</v>
      </c>
      <c r="LA320" s="23">
        <f t="shared" si="76"/>
        <v>0</v>
      </c>
      <c r="LB320" s="23">
        <f t="shared" si="77"/>
        <v>0</v>
      </c>
      <c r="LC320" s="23">
        <f t="shared" si="78"/>
        <v>0</v>
      </c>
      <c r="LD320" s="23">
        <f t="shared" si="79"/>
        <v>0</v>
      </c>
      <c r="LE320" s="23">
        <f t="shared" si="80"/>
        <v>2689.7924167680808</v>
      </c>
      <c r="LF320" s="22">
        <f t="shared" si="89"/>
        <v>0</v>
      </c>
      <c r="LG320" s="23">
        <f t="shared" si="81"/>
        <v>0</v>
      </c>
      <c r="LH320" s="23">
        <f t="shared" si="82"/>
        <v>0</v>
      </c>
      <c r="LI320" s="23">
        <f t="shared" si="83"/>
        <v>2689.7924167680808</v>
      </c>
      <c r="LJ320" s="23">
        <f t="shared" si="84"/>
        <v>8570.3152119992501</v>
      </c>
      <c r="LK320" s="23">
        <f t="shared" si="85"/>
        <v>0</v>
      </c>
      <c r="LL320" s="23">
        <f t="shared" si="86"/>
        <v>26</v>
      </c>
      <c r="LM320" s="23">
        <f t="shared" si="87"/>
        <v>0</v>
      </c>
      <c r="LN320" s="23">
        <f t="shared" si="88"/>
        <v>0</v>
      </c>
    </row>
    <row r="321" spans="1:326" x14ac:dyDescent="0.25">
      <c r="A321" s="22">
        <v>251</v>
      </c>
      <c r="B321" s="22">
        <v>1</v>
      </c>
      <c r="C321" s="23" t="s">
        <v>1559</v>
      </c>
      <c r="D321" s="22">
        <v>332</v>
      </c>
      <c r="E321" s="24">
        <v>0.96319444444444446</v>
      </c>
      <c r="F321" s="23" t="s">
        <v>812</v>
      </c>
      <c r="G321" s="23" t="b">
        <v>1</v>
      </c>
      <c r="H321" s="25">
        <v>43538.963090277779</v>
      </c>
      <c r="I321" s="26" t="s">
        <v>348</v>
      </c>
      <c r="J321" s="23" t="s">
        <v>349</v>
      </c>
      <c r="K321" s="11">
        <f>IF(AND(Tabela2[[#This Row],[hora bus]]=H320,Tabela2[[#This Row],[lat bus]]=I320,Tabela2[[#This Row],[lon bus]]=J320),1,0)</f>
        <v>0</v>
      </c>
      <c r="L321" s="23"/>
      <c r="M321" s="11">
        <v>452</v>
      </c>
      <c r="N321" s="11">
        <v>4552.474645502617</v>
      </c>
      <c r="O321" s="11">
        <v>4546.427879759849</v>
      </c>
      <c r="P321" s="11">
        <v>4537.7758861068387</v>
      </c>
      <c r="Q321" s="11">
        <v>4480.8167730145697</v>
      </c>
      <c r="R321" s="11">
        <v>4395.0579299793526</v>
      </c>
      <c r="S321" s="11">
        <v>4374.3181396990522</v>
      </c>
      <c r="T321" s="11">
        <v>4354.7584097164263</v>
      </c>
      <c r="U321" s="11">
        <v>4343.3214506162576</v>
      </c>
      <c r="V321" s="11">
        <v>4327.6585284451039</v>
      </c>
      <c r="W321" s="11">
        <v>4316.7861187418102</v>
      </c>
      <c r="X321" s="11">
        <v>4307.2703571407892</v>
      </c>
      <c r="Y321" s="11">
        <v>4285.6000029707611</v>
      </c>
      <c r="Z321" s="11">
        <v>4273.0372198408704</v>
      </c>
      <c r="AA321" s="11">
        <v>4252.8371752038247</v>
      </c>
      <c r="AB321" s="11">
        <v>4243.9054878421048</v>
      </c>
      <c r="AC321" s="11">
        <v>4228.5929302008199</v>
      </c>
      <c r="AD321" s="11">
        <v>4204.0193634460329</v>
      </c>
      <c r="AE321" s="11">
        <v>4193.7511348783173</v>
      </c>
      <c r="AF321" s="11">
        <v>4123.011480427821</v>
      </c>
      <c r="AG321" s="11">
        <v>4087.8819662699834</v>
      </c>
      <c r="AH321" s="11">
        <v>4057.6221364992589</v>
      </c>
      <c r="AI321" s="11">
        <v>4033.1634314870989</v>
      </c>
      <c r="AJ321" s="11">
        <v>4011.3579725626496</v>
      </c>
      <c r="AK321" s="11">
        <v>3995.6721039115068</v>
      </c>
      <c r="AL321" s="11">
        <v>3968.8793195693111</v>
      </c>
      <c r="AM321" s="11">
        <v>3957.3427878950042</v>
      </c>
      <c r="AN321" s="11">
        <v>3943.5306891896025</v>
      </c>
      <c r="AO321" s="11">
        <v>3932.9359618607573</v>
      </c>
      <c r="AP321" s="11">
        <v>3928.951562661699</v>
      </c>
      <c r="AQ321" s="11">
        <v>3933.3637515769365</v>
      </c>
      <c r="AR321" s="11">
        <v>3932.0909216543341</v>
      </c>
      <c r="AS321" s="11">
        <v>3925.8820838324191</v>
      </c>
      <c r="AT321" s="11">
        <v>3931.8007797354844</v>
      </c>
      <c r="AU321" s="11">
        <v>3936.1667990004248</v>
      </c>
      <c r="AV321" s="11">
        <v>3927.8252757088876</v>
      </c>
      <c r="AW321" s="11">
        <v>3923.5931941996273</v>
      </c>
      <c r="AX321" s="11">
        <v>3921.6165499085328</v>
      </c>
      <c r="AY321" s="11">
        <v>3911.2805619344849</v>
      </c>
      <c r="AZ321" s="11">
        <v>3892.7455834771404</v>
      </c>
      <c r="BA321" s="11">
        <v>3866.1436141780514</v>
      </c>
      <c r="BB321" s="11">
        <v>3818.5477170494128</v>
      </c>
      <c r="BC321" s="11">
        <v>3745.5171566854492</v>
      </c>
      <c r="BD321" s="11">
        <v>3678.3455575196172</v>
      </c>
      <c r="BE321" s="11">
        <v>3657.2383746571672</v>
      </c>
      <c r="BF321" s="11">
        <v>3634.3482643085999</v>
      </c>
      <c r="BG321" s="11">
        <v>3597.0408102945876</v>
      </c>
      <c r="BH321" s="11">
        <v>3582.1137521641731</v>
      </c>
      <c r="BI321" s="11">
        <v>3564.6745479544543</v>
      </c>
      <c r="BJ321" s="11">
        <v>3538.0002060227766</v>
      </c>
      <c r="BK321" s="11">
        <v>3462.1124881313385</v>
      </c>
      <c r="BL321" s="11">
        <v>3220.2956324257834</v>
      </c>
      <c r="BM321" s="11">
        <v>3075.9456657837177</v>
      </c>
      <c r="BN321" s="11">
        <v>3043.9752181999611</v>
      </c>
      <c r="BO321" s="11">
        <v>2931.7704707067601</v>
      </c>
      <c r="BP321" s="11">
        <v>2922.0186027924183</v>
      </c>
      <c r="BQ321" s="11">
        <v>2831.7093835652436</v>
      </c>
      <c r="BR321" s="11">
        <v>2745.6073810359676</v>
      </c>
      <c r="BS321" s="11">
        <v>2714.0570883166183</v>
      </c>
      <c r="BT321" s="11">
        <v>2664.0868988072757</v>
      </c>
      <c r="BU321" s="11">
        <v>2603.2461615328361</v>
      </c>
      <c r="BV321" s="11">
        <v>2600.195758429636</v>
      </c>
      <c r="BW321" s="11">
        <v>2450.9562119016837</v>
      </c>
      <c r="BX321" s="11">
        <v>2361.5237459930936</v>
      </c>
      <c r="BY321" s="11">
        <v>2241.0358686829245</v>
      </c>
      <c r="BZ321" s="11">
        <v>2225.2551015720956</v>
      </c>
      <c r="CA321" s="11">
        <v>2186.7778480607044</v>
      </c>
      <c r="CB321" s="11">
        <v>2125.1456322628924</v>
      </c>
      <c r="CC321" s="11">
        <v>2005.4035562066117</v>
      </c>
      <c r="CD321" s="11">
        <v>1911.9232721986007</v>
      </c>
      <c r="CE321" s="11">
        <v>1818.7921266291573</v>
      </c>
      <c r="CF321" s="11">
        <v>1734.7207083791852</v>
      </c>
      <c r="CG321" s="11">
        <v>1539.914303416278</v>
      </c>
      <c r="CH321" s="11">
        <v>1462.1973552863183</v>
      </c>
      <c r="CI321" s="11">
        <v>1270.2885229459278</v>
      </c>
      <c r="CJ321" s="11">
        <v>1195.2427124753256</v>
      </c>
      <c r="CK321" s="11">
        <v>1105.0122230786649</v>
      </c>
      <c r="CL321" s="11">
        <v>1077.0298033338156</v>
      </c>
      <c r="CM321" s="11">
        <v>1028.5335867522394</v>
      </c>
      <c r="CN321" s="11">
        <v>969.52628757173875</v>
      </c>
      <c r="CO321" s="11">
        <v>887.76272487325093</v>
      </c>
      <c r="CP321" s="11">
        <v>834.89627312026084</v>
      </c>
      <c r="CQ321" s="11">
        <v>638.31620747657303</v>
      </c>
      <c r="CR321" s="11">
        <v>460.0398014494308</v>
      </c>
      <c r="CS321" s="11">
        <v>385.80781861091634</v>
      </c>
      <c r="CT321" s="11">
        <v>357.58401419048221</v>
      </c>
      <c r="CU321" s="11">
        <v>316.13147272745198</v>
      </c>
      <c r="CV321" s="11">
        <v>217.72291909265209</v>
      </c>
      <c r="CW321" s="11">
        <v>89.930090698265985</v>
      </c>
      <c r="CX321" s="11">
        <v>28.613182226614644</v>
      </c>
      <c r="CY321" s="11">
        <v>1.1404210908949608E-12</v>
      </c>
      <c r="CZ321" s="11">
        <v>28.513763869653118</v>
      </c>
      <c r="DA321" s="11">
        <v>79.975392569471609</v>
      </c>
      <c r="DB321" s="11">
        <v>131.9010312974402</v>
      </c>
      <c r="DC321" s="11">
        <v>188.68255579865703</v>
      </c>
      <c r="DD321" s="11">
        <v>284.27030333991343</v>
      </c>
      <c r="DE321" s="11">
        <v>296.96367774235875</v>
      </c>
      <c r="DF321" s="11">
        <v>328.30771869299718</v>
      </c>
      <c r="DG321" s="11">
        <v>342.54099260726485</v>
      </c>
      <c r="DH321" s="11">
        <v>393.69581082413907</v>
      </c>
      <c r="DI321" s="11">
        <v>440.36841020388397</v>
      </c>
      <c r="DJ321" s="11">
        <v>476.96278160633256</v>
      </c>
      <c r="DK321" s="11">
        <v>490.7020537865302</v>
      </c>
      <c r="DL321" s="11">
        <v>808.19439469337874</v>
      </c>
      <c r="DM321" s="11">
        <v>930.75840079730608</v>
      </c>
      <c r="DN321" s="11">
        <v>1014.6139684006455</v>
      </c>
      <c r="DO321" s="11">
        <v>1106.8139894170934</v>
      </c>
      <c r="DP321" s="11">
        <v>1140.4190494747115</v>
      </c>
      <c r="DQ321" s="11">
        <v>1224.0587034454652</v>
      </c>
      <c r="DR321" s="11">
        <v>1239.7363115239805</v>
      </c>
      <c r="DS321" s="11">
        <v>1250.5863222334544</v>
      </c>
      <c r="DT321" s="11">
        <v>1260.9033824750345</v>
      </c>
      <c r="DU321" s="11">
        <v>1272.1464480904958</v>
      </c>
      <c r="DV321" s="11">
        <v>1272.5949406675181</v>
      </c>
      <c r="DW321" s="11">
        <v>1269.0390115425787</v>
      </c>
      <c r="DX321" s="11">
        <v>1200.361354671616</v>
      </c>
      <c r="DY321" s="11">
        <v>1290.2781457095605</v>
      </c>
      <c r="DZ321" s="11">
        <v>1293.5689517595426</v>
      </c>
      <c r="EA321" s="11">
        <v>1319.6043282448281</v>
      </c>
      <c r="EB321" s="11">
        <v>1455.1625887081002</v>
      </c>
      <c r="EC321" s="11">
        <v>1488.0214070220047</v>
      </c>
      <c r="ED321" s="11">
        <v>1674.3712135755356</v>
      </c>
      <c r="EE321" s="11">
        <v>1743.9035112307176</v>
      </c>
      <c r="EF321" s="11">
        <v>1968.590731400087</v>
      </c>
      <c r="EG321" s="11">
        <v>2144.4112527350471</v>
      </c>
      <c r="EH321" s="11">
        <v>2296.0167572241357</v>
      </c>
      <c r="EI321" s="11">
        <v>2414.6856019555576</v>
      </c>
      <c r="EJ321" s="11">
        <v>2478.4360611888715</v>
      </c>
      <c r="EK321" s="11">
        <v>2527.3131657180456</v>
      </c>
      <c r="EL321" s="11">
        <v>2604.6728265656634</v>
      </c>
      <c r="EM321" s="11">
        <v>2612.2318284935877</v>
      </c>
      <c r="EN321" s="11">
        <v>2694.6574382063004</v>
      </c>
      <c r="EO321" s="11">
        <v>2784.8033280655477</v>
      </c>
      <c r="EP321" s="11">
        <v>2828.1562484197561</v>
      </c>
      <c r="EQ321" s="11">
        <v>2965.8196978220276</v>
      </c>
      <c r="ER321" s="11">
        <v>3038.7412652504768</v>
      </c>
      <c r="ES321" s="11">
        <v>3174.6487739443332</v>
      </c>
      <c r="ET321" s="11">
        <v>3238.4436363660539</v>
      </c>
      <c r="EU321" s="11">
        <v>3313.9051382088282</v>
      </c>
      <c r="EV321" s="11">
        <v>3376.5494823426711</v>
      </c>
      <c r="EW321" s="11">
        <v>3445.6111289443625</v>
      </c>
      <c r="EX321" s="11">
        <v>3692.867557568361</v>
      </c>
      <c r="EY321" s="11">
        <v>3774.4835882086804</v>
      </c>
      <c r="EZ321" s="11">
        <v>3945.2702140814836</v>
      </c>
      <c r="FA321" s="11">
        <v>4111.7760591907818</v>
      </c>
      <c r="FB321" s="11">
        <v>4194.9660690909395</v>
      </c>
      <c r="FC321" s="11">
        <v>4236.6646303980606</v>
      </c>
      <c r="FD321" s="11">
        <v>4291.7158244625298</v>
      </c>
      <c r="FE321" s="11">
        <v>4416.3836499093595</v>
      </c>
      <c r="FF321" s="11">
        <v>4589.5694756724624</v>
      </c>
      <c r="FG321" s="11">
        <v>4614.4518626263689</v>
      </c>
      <c r="FH321" s="11">
        <v>4658.8528220836524</v>
      </c>
      <c r="FI321" s="11">
        <v>4740.4444962057196</v>
      </c>
      <c r="FJ321" s="11">
        <v>4784.9921788190441</v>
      </c>
      <c r="FK321" s="11">
        <v>4802.3211433629258</v>
      </c>
      <c r="FL321" s="11">
        <v>4817.2624209108999</v>
      </c>
      <c r="FM321" s="11">
        <v>4821.9339734163759</v>
      </c>
      <c r="FN321" s="11">
        <v>4853.5403727606226</v>
      </c>
      <c r="FO321" s="11">
        <v>4873.9161557384004</v>
      </c>
      <c r="FP321" s="11">
        <v>4897.5215626328672</v>
      </c>
      <c r="FQ321" s="11">
        <v>4922.6241176405665</v>
      </c>
      <c r="FR321" s="11">
        <v>4933.0369881379193</v>
      </c>
      <c r="FS321" s="11">
        <v>4976.5691280632955</v>
      </c>
      <c r="FT321" s="11">
        <v>5048.0263413432267</v>
      </c>
      <c r="FU321" s="11">
        <v>5151.7450152578476</v>
      </c>
      <c r="FV321" s="11">
        <v>5292.2654235715281</v>
      </c>
      <c r="FW321" s="11">
        <v>5337.8179043068349</v>
      </c>
      <c r="FX321" s="11">
        <v>5357.0821307715605</v>
      </c>
      <c r="FY321" s="11">
        <v>5378.5878153848962</v>
      </c>
      <c r="FZ321" s="11">
        <v>5397.1912623084299</v>
      </c>
      <c r="GA321" s="11">
        <v>5425.6393562316125</v>
      </c>
      <c r="GB321" s="11">
        <v>5447.8803549640834</v>
      </c>
      <c r="GC321" s="11">
        <v>5479.2854793500155</v>
      </c>
      <c r="GD321" s="11">
        <v>5513.2680898035069</v>
      </c>
      <c r="GE321" s="11">
        <v>5537.9881582970238</v>
      </c>
      <c r="GF321" s="11">
        <v>5558.5767726888625</v>
      </c>
      <c r="GG321" s="11">
        <v>5571.654642096707</v>
      </c>
      <c r="GH321" s="11">
        <v>5584.8526742516324</v>
      </c>
      <c r="GI321" s="11">
        <v>5588.4796956443652</v>
      </c>
      <c r="GJ321" s="11">
        <v>5598.3589984274968</v>
      </c>
      <c r="GK321" s="11">
        <v>5603.680037339469</v>
      </c>
      <c r="GL321" s="11">
        <v>5618.6761246260812</v>
      </c>
      <c r="GM321" s="11">
        <v>5604.0335728268201</v>
      </c>
      <c r="GN321" s="11">
        <v>5613.7782372569282</v>
      </c>
      <c r="GO321" s="11">
        <v>5622.0435969270766</v>
      </c>
      <c r="GP321" s="11">
        <v>5633.4694693268311</v>
      </c>
      <c r="GQ321" s="11">
        <v>5693.2426361061689</v>
      </c>
      <c r="GR321" s="11">
        <v>5814.5095056798036</v>
      </c>
      <c r="GS321" s="11">
        <v>5965.5572543061289</v>
      </c>
      <c r="GT321" s="11">
        <v>6030.2143642267374</v>
      </c>
      <c r="GU321" s="11">
        <v>6049.7028919246759</v>
      </c>
      <c r="GV321" s="11">
        <v>6075.0825851878053</v>
      </c>
      <c r="GW321" s="11">
        <v>6101.7888528336289</v>
      </c>
      <c r="GX321" s="11">
        <v>6129.0993816550117</v>
      </c>
      <c r="GY321" s="11">
        <v>6144.6897820198719</v>
      </c>
      <c r="GZ321" s="11">
        <v>6284.7279803793481</v>
      </c>
      <c r="HA321" s="11">
        <v>6304.7745234156555</v>
      </c>
      <c r="HB321" s="11">
        <v>6320.0159356155027</v>
      </c>
      <c r="HC321" s="11">
        <v>6336.2491999564381</v>
      </c>
      <c r="HD321" s="11">
        <v>6348.2351500668183</v>
      </c>
      <c r="HE321" s="11">
        <v>6355.8083936091371</v>
      </c>
      <c r="HF321" s="11">
        <v>6348.952861892747</v>
      </c>
      <c r="HG321" s="11">
        <v>6398.1821870902322</v>
      </c>
      <c r="HH321" s="11">
        <v>6406.8923918060264</v>
      </c>
      <c r="HI321" s="11">
        <v>6435.7036044354072</v>
      </c>
      <c r="HJ321" s="11">
        <v>6445.5496727047657</v>
      </c>
      <c r="HK321" s="11">
        <v>6436.8885207460007</v>
      </c>
      <c r="HL321" s="11">
        <v>6429.892369432654</v>
      </c>
      <c r="HM321" s="11">
        <v>6384.7727590485792</v>
      </c>
      <c r="HN321" s="11">
        <v>6325.9111196106132</v>
      </c>
      <c r="HO321" s="11">
        <v>6283.6228973324505</v>
      </c>
      <c r="HP321" s="11">
        <v>6300.8138908184437</v>
      </c>
      <c r="HQ321" s="11">
        <v>6291.5625448111541</v>
      </c>
      <c r="HR321" s="11">
        <v>6201.2191587657735</v>
      </c>
      <c r="HS321" s="11">
        <v>6212.3174114993362</v>
      </c>
      <c r="HT321" s="11">
        <v>6219.6500455364676</v>
      </c>
      <c r="HU321" s="11">
        <v>6182.9131836400011</v>
      </c>
      <c r="HV321" s="11">
        <v>6187.0378080474775</v>
      </c>
      <c r="HW321" s="11">
        <v>6194.3186737635033</v>
      </c>
      <c r="HX321" s="11">
        <v>6206.2109963518915</v>
      </c>
      <c r="HY321" s="11">
        <v>6220.7940648697631</v>
      </c>
      <c r="HZ321" s="11">
        <v>6237.7397181462147</v>
      </c>
      <c r="IA321" s="11">
        <v>6356.1655306508792</v>
      </c>
      <c r="IB321" s="11">
        <v>6483.6452697953628</v>
      </c>
      <c r="IC321" s="11">
        <v>6527.4130063346192</v>
      </c>
      <c r="ID321" s="11">
        <v>6571.5058879331427</v>
      </c>
      <c r="IE321" s="11">
        <v>6611.0745773697026</v>
      </c>
      <c r="IF321" s="11">
        <v>6650.3552483598687</v>
      </c>
      <c r="IG321" s="11">
        <v>6768.0113960697199</v>
      </c>
      <c r="IH321" s="11">
        <v>6799.3439403984903</v>
      </c>
      <c r="II321" s="11">
        <v>6840.9056125607331</v>
      </c>
      <c r="IJ321" s="11">
        <v>6877.4290764924481</v>
      </c>
      <c r="IK321" s="11">
        <v>6928.359711579079</v>
      </c>
      <c r="IL321" s="11">
        <v>6966.9236846260701</v>
      </c>
      <c r="IM321" s="11">
        <v>7009.4499130275944</v>
      </c>
      <c r="IN321" s="11">
        <v>7072.9867847701817</v>
      </c>
      <c r="IO321" s="11">
        <v>7210.512849734786</v>
      </c>
      <c r="IP321" s="11">
        <v>7242.9090238438339</v>
      </c>
      <c r="IQ321" s="11">
        <v>7243.6049218006619</v>
      </c>
      <c r="IR321" s="11">
        <v>7296.7266717274078</v>
      </c>
      <c r="IS321" s="11">
        <v>7363.2761479597502</v>
      </c>
      <c r="IT321" s="11">
        <v>7402.3222641671991</v>
      </c>
      <c r="IU321" s="11">
        <v>7425.027954759209</v>
      </c>
      <c r="IV321" s="11">
        <v>7442.3126358685386</v>
      </c>
      <c r="IW321" s="11">
        <v>7448.2362861940728</v>
      </c>
      <c r="IX321" s="11">
        <v>7458.6934961231273</v>
      </c>
      <c r="IY321" s="11">
        <v>7479.6491924474794</v>
      </c>
      <c r="IZ321" s="11">
        <v>7520.2531660657341</v>
      </c>
      <c r="JA321" s="11">
        <v>7570.0098018739691</v>
      </c>
      <c r="JB321" s="11">
        <v>7661.8495904452702</v>
      </c>
      <c r="JC321" s="11">
        <v>7770.5231537417367</v>
      </c>
      <c r="JD321" s="11">
        <v>7850.3725219619655</v>
      </c>
      <c r="JE321" s="11">
        <v>7869.0429402395775</v>
      </c>
      <c r="JF321" s="11">
        <v>7882.5355277817844</v>
      </c>
      <c r="JG321" s="11">
        <v>7875.1920110758438</v>
      </c>
      <c r="JH321" s="11">
        <v>7958.8349963546279</v>
      </c>
      <c r="JI321" s="11">
        <v>8016.9531042419376</v>
      </c>
      <c r="JJ321" s="11">
        <v>8027.6425344720656</v>
      </c>
      <c r="JK321" s="11">
        <v>8001.3657437605234</v>
      </c>
      <c r="JL321" s="11">
        <v>8052.7047010375754</v>
      </c>
      <c r="JM321" s="11">
        <v>8051.2977399058746</v>
      </c>
      <c r="JN321" s="11">
        <v>8016.5697363420277</v>
      </c>
      <c r="JO321" s="11">
        <v>8155.5804198768374</v>
      </c>
      <c r="JP321" s="11">
        <v>8265.8410045225246</v>
      </c>
      <c r="JQ321" s="11">
        <v>8289.3053468067137</v>
      </c>
      <c r="JR321" s="11">
        <v>8334.6101047110078</v>
      </c>
      <c r="JS321" s="11">
        <v>8351.1348323223556</v>
      </c>
      <c r="JT321" s="11">
        <v>8458.9656604497268</v>
      </c>
      <c r="JU321" s="11">
        <v>8512.0935261081249</v>
      </c>
      <c r="JV321" s="11">
        <v>8487.9536053975153</v>
      </c>
      <c r="JW321" s="11">
        <v>8431.2302459525145</v>
      </c>
      <c r="JX321" s="11">
        <v>8428.6447185007601</v>
      </c>
      <c r="JY321" s="11">
        <v>8421.2090200951643</v>
      </c>
      <c r="JZ321" s="11">
        <v>8408.3301422633049</v>
      </c>
      <c r="KA321" s="11">
        <v>8399.0215470118019</v>
      </c>
      <c r="KB321" s="11">
        <v>8392.6569471129333</v>
      </c>
      <c r="KC321" s="11">
        <v>8377.4330842439722</v>
      </c>
      <c r="KD321" s="11">
        <v>8361.8191477625842</v>
      </c>
      <c r="KE321" s="11">
        <v>8360.2266925144413</v>
      </c>
      <c r="KF321" s="11">
        <v>8369.8869326322238</v>
      </c>
      <c r="KG321" s="11">
        <v>8372.5551763193816</v>
      </c>
      <c r="KH321" s="11">
        <v>8388.0112285435753</v>
      </c>
      <c r="KI321" s="11">
        <v>8388.3196466228055</v>
      </c>
      <c r="KJ321" s="11">
        <v>8408.9160977657011</v>
      </c>
      <c r="KK321" s="11">
        <v>8411.6943584390701</v>
      </c>
      <c r="KL321" s="23"/>
      <c r="KM321" s="11">
        <f>SMALL(Tabela2[[#This Row],[1]:[285]],1)</f>
        <v>1.1404210908949608E-12</v>
      </c>
      <c r="KN321" s="11">
        <f>MATCH(Tabela2[[#This Row],[1° menor]],Tabela2[[#This Row],[1]:[285]],0)</f>
        <v>90</v>
      </c>
      <c r="KO32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0.49999997854972567</v>
      </c>
      <c r="KP321" s="11">
        <f>VLOOKUP(Tabela2[[#This Row],[Shape]],shape!A:D,4,0)+VLOOKUP(Tabela2[[#This Row],[Shape]]+1,shape!A:E,5,0)*Tabela2[[#This Row],[% avanc]]</f>
        <v>2689.7924167680808</v>
      </c>
      <c r="KQ321" s="15">
        <f>Tabela2[[#This Row],[8686,881807]]/Tabela2[[#Headers],[8686,881807]]</f>
        <v>0.30963842682890103</v>
      </c>
      <c r="KR321" s="11">
        <f>Tabela2[[#This Row],[8686,881807]]-KP320</f>
        <v>0</v>
      </c>
      <c r="KS321" s="11">
        <f>(Tabela2[[#This Row],[hora bus]]-H320)*86400</f>
        <v>17.000000202096999</v>
      </c>
      <c r="KT321" s="11">
        <f>Tabela2[[#This Row],[desloc]]/Tabela2[[#This Row],[seconds]]</f>
        <v>0</v>
      </c>
      <c r="KU321" s="11">
        <f>Tabela2[[#This Row],[spd m/s]]*3.6</f>
        <v>0</v>
      </c>
      <c r="KV321" s="23"/>
      <c r="KW321" s="22">
        <f t="shared" si="72"/>
        <v>0</v>
      </c>
      <c r="KX321" s="23">
        <f t="shared" si="73"/>
        <v>0.5</v>
      </c>
      <c r="KY321" s="23">
        <f t="shared" si="74"/>
        <v>0</v>
      </c>
      <c r="KZ321" s="23">
        <f t="shared" si="75"/>
        <v>0</v>
      </c>
      <c r="LA321" s="23">
        <f t="shared" si="76"/>
        <v>0</v>
      </c>
      <c r="LB321" s="23">
        <f t="shared" si="77"/>
        <v>1</v>
      </c>
      <c r="LC321" s="23">
        <f t="shared" si="78"/>
        <v>1</v>
      </c>
      <c r="LD321" s="23">
        <f t="shared" si="79"/>
        <v>0</v>
      </c>
      <c r="LE321" s="23">
        <f t="shared" si="80"/>
        <v>2689.7924167680808</v>
      </c>
      <c r="LF321" s="22">
        <f t="shared" si="89"/>
        <v>0</v>
      </c>
      <c r="LG321" s="23">
        <f t="shared" si="81"/>
        <v>0</v>
      </c>
      <c r="LH321" s="23">
        <f t="shared" si="82"/>
        <v>0</v>
      </c>
      <c r="LI321" s="23">
        <f t="shared" si="83"/>
        <v>2689.7924167680808</v>
      </c>
      <c r="LJ321" s="23">
        <f t="shared" si="84"/>
        <v>8570.3152119992501</v>
      </c>
      <c r="LK321" s="23">
        <f t="shared" si="85"/>
        <v>0</v>
      </c>
      <c r="LL321" s="23">
        <f t="shared" si="86"/>
        <v>25</v>
      </c>
      <c r="LM321" s="23">
        <f t="shared" si="87"/>
        <v>0</v>
      </c>
      <c r="LN321" s="23">
        <f t="shared" si="88"/>
        <v>0</v>
      </c>
    </row>
    <row r="322" spans="1:326" x14ac:dyDescent="0.25">
      <c r="A322" s="22">
        <v>252</v>
      </c>
      <c r="B322" s="22">
        <v>1</v>
      </c>
      <c r="C322" s="23" t="s">
        <v>1560</v>
      </c>
      <c r="D322" s="22">
        <v>332</v>
      </c>
      <c r="E322" s="24">
        <v>0.96319444444444446</v>
      </c>
      <c r="F322" s="23" t="s">
        <v>812</v>
      </c>
      <c r="G322" s="23" t="b">
        <v>1</v>
      </c>
      <c r="H322" s="25">
        <v>43538.963414351849</v>
      </c>
      <c r="I322" s="26" t="s">
        <v>310</v>
      </c>
      <c r="J322" s="23" t="s">
        <v>311</v>
      </c>
      <c r="K322" s="11">
        <f>IF(AND(Tabela2[[#This Row],[hora bus]]=H321,Tabela2[[#This Row],[lat bus]]=I321,Tabela2[[#This Row],[lon bus]]=J321),1,0)</f>
        <v>0</v>
      </c>
      <c r="L322" s="23"/>
      <c r="M322" s="11">
        <v>453</v>
      </c>
      <c r="N322" s="11">
        <v>4699.2748238902259</v>
      </c>
      <c r="O322" s="11">
        <v>4693.1368515150571</v>
      </c>
      <c r="P322" s="11">
        <v>4684.3834166416173</v>
      </c>
      <c r="Q322" s="11">
        <v>4627.2389892866577</v>
      </c>
      <c r="R322" s="11">
        <v>4541.4281954346534</v>
      </c>
      <c r="S322" s="11">
        <v>4520.7605936923455</v>
      </c>
      <c r="T322" s="11">
        <v>4501.1604920991003</v>
      </c>
      <c r="U322" s="11">
        <v>4489.6488193165496</v>
      </c>
      <c r="V322" s="11">
        <v>4473.8708126538104</v>
      </c>
      <c r="W322" s="11">
        <v>4462.8460816282286</v>
      </c>
      <c r="X322" s="11">
        <v>4453.1803844841506</v>
      </c>
      <c r="Y322" s="11">
        <v>4431.2709049655668</v>
      </c>
      <c r="Z322" s="11">
        <v>4418.4215497702462</v>
      </c>
      <c r="AA322" s="11">
        <v>4397.9796487584272</v>
      </c>
      <c r="AB322" s="11">
        <v>4388.8842871126008</v>
      </c>
      <c r="AC322" s="11">
        <v>4373.469859027683</v>
      </c>
      <c r="AD322" s="11">
        <v>4348.8403098550243</v>
      </c>
      <c r="AE322" s="11">
        <v>4338.570675553091</v>
      </c>
      <c r="AF322" s="11">
        <v>4268.0807065078243</v>
      </c>
      <c r="AG322" s="11">
        <v>4233.3451320578606</v>
      </c>
      <c r="AH322" s="11">
        <v>4203.278939496272</v>
      </c>
      <c r="AI322" s="11">
        <v>4178.9143249778335</v>
      </c>
      <c r="AJ322" s="11">
        <v>4157.1807682659974</v>
      </c>
      <c r="AK322" s="11">
        <v>4141.5514008790306</v>
      </c>
      <c r="AL322" s="11">
        <v>4114.8230700487029</v>
      </c>
      <c r="AM322" s="11">
        <v>4103.3578593380334</v>
      </c>
      <c r="AN322" s="11">
        <v>4089.6784745366931</v>
      </c>
      <c r="AO322" s="11">
        <v>4079.3509499169099</v>
      </c>
      <c r="AP322" s="11">
        <v>4075.7112993762853</v>
      </c>
      <c r="AQ322" s="11">
        <v>4080.3829591076114</v>
      </c>
      <c r="AR322" s="11">
        <v>4079.2866958592267</v>
      </c>
      <c r="AS322" s="11">
        <v>4073.3716222633743</v>
      </c>
      <c r="AT322" s="11">
        <v>4079.6081211416904</v>
      </c>
      <c r="AU322" s="11">
        <v>4084.1541185623419</v>
      </c>
      <c r="AV322" s="11">
        <v>4076.0830915901302</v>
      </c>
      <c r="AW322" s="11">
        <v>4072.3220936795633</v>
      </c>
      <c r="AX322" s="11">
        <v>4070.8219531196628</v>
      </c>
      <c r="AY322" s="11">
        <v>4060.8560708644541</v>
      </c>
      <c r="AZ322" s="11">
        <v>4042.6307282685507</v>
      </c>
      <c r="BA322" s="11">
        <v>4016.3253141905589</v>
      </c>
      <c r="BB322" s="11">
        <v>3969.0342259881272</v>
      </c>
      <c r="BC322" s="11">
        <v>3896.104687050537</v>
      </c>
      <c r="BD322" s="11">
        <v>3828.9370415724575</v>
      </c>
      <c r="BE322" s="11">
        <v>3807.9800944403746</v>
      </c>
      <c r="BF322" s="11">
        <v>3785.3122437781822</v>
      </c>
      <c r="BG322" s="11">
        <v>3748.3728934011815</v>
      </c>
      <c r="BH322" s="11">
        <v>3733.8143199600145</v>
      </c>
      <c r="BI322" s="11">
        <v>3716.6192156913248</v>
      </c>
      <c r="BJ322" s="11">
        <v>3690.1949084232647</v>
      </c>
      <c r="BK322" s="11">
        <v>3614.7380079062782</v>
      </c>
      <c r="BL322" s="11">
        <v>3374.1852817525451</v>
      </c>
      <c r="BM322" s="11">
        <v>3231.4847315270267</v>
      </c>
      <c r="BN322" s="11">
        <v>3200.3825193137063</v>
      </c>
      <c r="BO322" s="11">
        <v>3088.8161182086442</v>
      </c>
      <c r="BP322" s="11">
        <v>3079.5862107634593</v>
      </c>
      <c r="BQ322" s="11">
        <v>2989.6574621658615</v>
      </c>
      <c r="BR322" s="11">
        <v>2904.1265562142698</v>
      </c>
      <c r="BS322" s="11">
        <v>2872.9230454993176</v>
      </c>
      <c r="BT322" s="11">
        <v>2823.0873055142997</v>
      </c>
      <c r="BU322" s="11">
        <v>2762.745720550045</v>
      </c>
      <c r="BV322" s="11">
        <v>2760.4301224210117</v>
      </c>
      <c r="BW322" s="11">
        <v>2611.1749365771589</v>
      </c>
      <c r="BX322" s="11">
        <v>2521.1530322367612</v>
      </c>
      <c r="BY322" s="11">
        <v>2399.8925240035774</v>
      </c>
      <c r="BZ322" s="11">
        <v>2383.4475426155659</v>
      </c>
      <c r="CA322" s="11">
        <v>2344.7330640800897</v>
      </c>
      <c r="CB322" s="11">
        <v>2282.9505326331141</v>
      </c>
      <c r="CC322" s="11">
        <v>2162.9983428703526</v>
      </c>
      <c r="CD322" s="11">
        <v>2069.3028594561538</v>
      </c>
      <c r="CE322" s="11">
        <v>1976.0944914912993</v>
      </c>
      <c r="CF322" s="11">
        <v>1892.0492144603606</v>
      </c>
      <c r="CG322" s="11">
        <v>1697.292916149157</v>
      </c>
      <c r="CH322" s="11">
        <v>1619.6027923304141</v>
      </c>
      <c r="CI322" s="11">
        <v>1427.7379156605134</v>
      </c>
      <c r="CJ322" s="11">
        <v>1352.7717181840669</v>
      </c>
      <c r="CK322" s="11">
        <v>1262.5262958072356</v>
      </c>
      <c r="CL322" s="11">
        <v>1234.5054817080475</v>
      </c>
      <c r="CM322" s="11">
        <v>1186.0482554725745</v>
      </c>
      <c r="CN322" s="11">
        <v>1127.0746007131561</v>
      </c>
      <c r="CO322" s="11">
        <v>1045.2765093857104</v>
      </c>
      <c r="CP322" s="11">
        <v>992.41590548013721</v>
      </c>
      <c r="CQ322" s="11">
        <v>796.05091908327859</v>
      </c>
      <c r="CR322" s="11">
        <v>618.1608734038283</v>
      </c>
      <c r="CS322" s="11">
        <v>544.14597541564694</v>
      </c>
      <c r="CT322" s="11">
        <v>515.92973558270489</v>
      </c>
      <c r="CU322" s="11">
        <v>474.47274066138982</v>
      </c>
      <c r="CV322" s="11">
        <v>376.27830077428052</v>
      </c>
      <c r="CW322" s="11">
        <v>249.1547799087144</v>
      </c>
      <c r="CX322" s="11">
        <v>188.69329974660542</v>
      </c>
      <c r="CY322" s="11">
        <v>132.36437152953559</v>
      </c>
      <c r="CZ322" s="11">
        <v>81.337564683322199</v>
      </c>
      <c r="DA322" s="11">
        <v>28.906923497474668</v>
      </c>
      <c r="DB322" s="11">
        <v>3.8617997688561445E-12</v>
      </c>
      <c r="DC322" s="11">
        <v>29.128720823978767</v>
      </c>
      <c r="DD322" s="11">
        <v>125.48554155954881</v>
      </c>
      <c r="DE322" s="11">
        <v>138.32285893709357</v>
      </c>
      <c r="DF322" s="11">
        <v>169.97649274575997</v>
      </c>
      <c r="DG322" s="11">
        <v>185.16428132649258</v>
      </c>
      <c r="DH322" s="11">
        <v>238.69305807623809</v>
      </c>
      <c r="DI322" s="11">
        <v>288.34504160238009</v>
      </c>
      <c r="DJ322" s="11">
        <v>322.23888054532597</v>
      </c>
      <c r="DK322" s="11">
        <v>334.44428500502033</v>
      </c>
      <c r="DL322" s="11">
        <v>656.4135911302368</v>
      </c>
      <c r="DM322" s="11">
        <v>781.91821277513623</v>
      </c>
      <c r="DN322" s="11">
        <v>867.35376419343334</v>
      </c>
      <c r="DO322" s="11">
        <v>960.51142040815967</v>
      </c>
      <c r="DP322" s="11">
        <v>995.20268868859807</v>
      </c>
      <c r="DQ322" s="11">
        <v>1079.6529649719082</v>
      </c>
      <c r="DR322" s="11">
        <v>1095.4513170397063</v>
      </c>
      <c r="DS322" s="11">
        <v>1106.3927200048324</v>
      </c>
      <c r="DT322" s="11">
        <v>1116.332162593299</v>
      </c>
      <c r="DU322" s="11">
        <v>1126.8249450449864</v>
      </c>
      <c r="DV322" s="11">
        <v>1126.4988179288582</v>
      </c>
      <c r="DW322" s="11">
        <v>1122.0828814471224</v>
      </c>
      <c r="DX322" s="11">
        <v>1049.1376173083231</v>
      </c>
      <c r="DY322" s="11">
        <v>1134.7316543559525</v>
      </c>
      <c r="DZ322" s="11">
        <v>1136.9022651420146</v>
      </c>
      <c r="EA322" s="11">
        <v>1162.9129948527429</v>
      </c>
      <c r="EB322" s="11">
        <v>1299.1428009718645</v>
      </c>
      <c r="EC322" s="11">
        <v>1332.2766822364049</v>
      </c>
      <c r="ED322" s="11">
        <v>1518.9317429739656</v>
      </c>
      <c r="EE322" s="11">
        <v>1587.5169101314877</v>
      </c>
      <c r="EF322" s="11">
        <v>1810.662923929473</v>
      </c>
      <c r="EG322" s="11">
        <v>1985.6558684037525</v>
      </c>
      <c r="EH322" s="11">
        <v>2136.7930016299988</v>
      </c>
      <c r="EI322" s="11">
        <v>2255.2676183957474</v>
      </c>
      <c r="EJ322" s="11">
        <v>2318.9908518979123</v>
      </c>
      <c r="EK322" s="11">
        <v>2367.6778628914062</v>
      </c>
      <c r="EL322" s="11">
        <v>2444.8127842124359</v>
      </c>
      <c r="EM322" s="11">
        <v>2452.2262347776864</v>
      </c>
      <c r="EN322" s="11">
        <v>2534.5166430820595</v>
      </c>
      <c r="EO322" s="11">
        <v>2624.6740938080579</v>
      </c>
      <c r="EP322" s="11">
        <v>2668.1483896860577</v>
      </c>
      <c r="EQ322" s="11">
        <v>2805.9756872307462</v>
      </c>
      <c r="ER322" s="11">
        <v>2879.0682067371531</v>
      </c>
      <c r="ES322" s="11">
        <v>3015.1240407926007</v>
      </c>
      <c r="ET322" s="11">
        <v>3079.0070908081266</v>
      </c>
      <c r="EU322" s="11">
        <v>3154.5624469462755</v>
      </c>
      <c r="EV322" s="11">
        <v>3217.3062023398534</v>
      </c>
      <c r="EW322" s="11">
        <v>3286.5831136432707</v>
      </c>
      <c r="EX322" s="11">
        <v>3534.0561256158912</v>
      </c>
      <c r="EY322" s="11">
        <v>3615.8335526196338</v>
      </c>
      <c r="EZ322" s="11">
        <v>3786.8236113800235</v>
      </c>
      <c r="FA322" s="11">
        <v>3953.4191160916721</v>
      </c>
      <c r="FB322" s="11">
        <v>4036.5972735182891</v>
      </c>
      <c r="FC322" s="11">
        <v>4078.2825573777081</v>
      </c>
      <c r="FD322" s="11">
        <v>4133.3051132719393</v>
      </c>
      <c r="FE322" s="11">
        <v>4257.9079855294704</v>
      </c>
      <c r="FF322" s="11">
        <v>4431.0468473519704</v>
      </c>
      <c r="FG322" s="11">
        <v>4455.9204395104534</v>
      </c>
      <c r="FH322" s="11">
        <v>4500.2804179509394</v>
      </c>
      <c r="FI322" s="11">
        <v>4581.8580233798721</v>
      </c>
      <c r="FJ322" s="11">
        <v>4626.4513450208824</v>
      </c>
      <c r="FK322" s="11">
        <v>4643.8353608711477</v>
      </c>
      <c r="FL322" s="11">
        <v>4658.8344227954994</v>
      </c>
      <c r="FM322" s="11">
        <v>4663.6410686028958</v>
      </c>
      <c r="FN322" s="11">
        <v>4695.4133931743472</v>
      </c>
      <c r="FO322" s="11">
        <v>4715.9032651714069</v>
      </c>
      <c r="FP322" s="11">
        <v>4739.6144964848727</v>
      </c>
      <c r="FQ322" s="11">
        <v>4764.7926298538878</v>
      </c>
      <c r="FR322" s="11">
        <v>4775.3097568441135</v>
      </c>
      <c r="FS322" s="11">
        <v>4818.98131527856</v>
      </c>
      <c r="FT322" s="11">
        <v>4890.5239751804374</v>
      </c>
      <c r="FU322" s="11">
        <v>4994.2111794730472</v>
      </c>
      <c r="FV322" s="11">
        <v>5134.576388981749</v>
      </c>
      <c r="FW322" s="11">
        <v>5179.963495812467</v>
      </c>
      <c r="FX322" s="11">
        <v>5199.0974173643081</v>
      </c>
      <c r="FY322" s="11">
        <v>5220.4950842851449</v>
      </c>
      <c r="FZ322" s="11">
        <v>5239.0164951776169</v>
      </c>
      <c r="GA322" s="11">
        <v>5267.4116364967367</v>
      </c>
      <c r="GB322" s="11">
        <v>5289.6263813357991</v>
      </c>
      <c r="GC322" s="11">
        <v>5321.027252162994</v>
      </c>
      <c r="GD322" s="11">
        <v>5355.0212641156559</v>
      </c>
      <c r="GE322" s="11">
        <v>5379.7514579423469</v>
      </c>
      <c r="GF322" s="11">
        <v>5400.3482037278118</v>
      </c>
      <c r="GG322" s="11">
        <v>5413.4116178765998</v>
      </c>
      <c r="GH322" s="11">
        <v>5426.5861013299427</v>
      </c>
      <c r="GI322" s="11">
        <v>5430.1754226770954</v>
      </c>
      <c r="GJ322" s="11">
        <v>5439.9731913334881</v>
      </c>
      <c r="GK322" s="11">
        <v>5445.1741014753907</v>
      </c>
      <c r="GL322" s="11">
        <v>5460.0938477165746</v>
      </c>
      <c r="GM322" s="11">
        <v>5445.360508552928</v>
      </c>
      <c r="GN322" s="11">
        <v>5454.9650715008511</v>
      </c>
      <c r="GO322" s="11">
        <v>5463.1076875557255</v>
      </c>
      <c r="GP322" s="11">
        <v>5474.3327996741691</v>
      </c>
      <c r="GQ322" s="11">
        <v>5533.8268607953369</v>
      </c>
      <c r="GR322" s="11">
        <v>5654.8200099551086</v>
      </c>
      <c r="GS322" s="11">
        <v>5805.6895871039605</v>
      </c>
      <c r="GT322" s="11">
        <v>5870.2835856806687</v>
      </c>
      <c r="GU322" s="11">
        <v>5889.7527739193083</v>
      </c>
      <c r="GV322" s="11">
        <v>5915.1281500775731</v>
      </c>
      <c r="GW322" s="11">
        <v>5941.8410974071721</v>
      </c>
      <c r="GX322" s="11">
        <v>5969.1680373305317</v>
      </c>
      <c r="GY322" s="11">
        <v>5984.8862056581711</v>
      </c>
      <c r="GZ322" s="11">
        <v>6125.0595267860881</v>
      </c>
      <c r="HA322" s="11">
        <v>6145.1349689609879</v>
      </c>
      <c r="HB322" s="11">
        <v>6160.3908901196055</v>
      </c>
      <c r="HC322" s="11">
        <v>6176.631877985038</v>
      </c>
      <c r="HD322" s="11">
        <v>6188.6244770435142</v>
      </c>
      <c r="HE322" s="11">
        <v>6196.2131113884243</v>
      </c>
      <c r="HF322" s="11">
        <v>6189.1915843112229</v>
      </c>
      <c r="HG322" s="11">
        <v>6238.1375980925632</v>
      </c>
      <c r="HH322" s="11">
        <v>6246.647021619855</v>
      </c>
      <c r="HI322" s="11">
        <v>6275.3195618847803</v>
      </c>
      <c r="HJ322" s="11">
        <v>6285.0949820007036</v>
      </c>
      <c r="HK322" s="11">
        <v>6276.3668913884067</v>
      </c>
      <c r="HL322" s="11">
        <v>6269.3011089332067</v>
      </c>
      <c r="HM322" s="11">
        <v>6224.0993690624064</v>
      </c>
      <c r="HN322" s="11">
        <v>6165.1362520813936</v>
      </c>
      <c r="HO322" s="11">
        <v>6122.7706316651738</v>
      </c>
      <c r="HP322" s="11">
        <v>6139.9310811483456</v>
      </c>
      <c r="HQ322" s="11">
        <v>6130.6739335768916</v>
      </c>
      <c r="HR322" s="11">
        <v>6040.3357658056566</v>
      </c>
      <c r="HS322" s="11">
        <v>6051.4542095239885</v>
      </c>
      <c r="HT322" s="11">
        <v>6058.8042907104764</v>
      </c>
      <c r="HU322" s="11">
        <v>6022.0984339310571</v>
      </c>
      <c r="HV322" s="11">
        <v>6026.2701053101728</v>
      </c>
      <c r="HW322" s="11">
        <v>6033.5925666529283</v>
      </c>
      <c r="HX322" s="11">
        <v>6045.5281117344339</v>
      </c>
      <c r="HY322" s="11">
        <v>6060.1656784630932</v>
      </c>
      <c r="HZ322" s="11">
        <v>6077.2475581749322</v>
      </c>
      <c r="IA322" s="11">
        <v>6195.9037304650919</v>
      </c>
      <c r="IB322" s="11">
        <v>6323.5581959865658</v>
      </c>
      <c r="IC322" s="11">
        <v>6367.426738366531</v>
      </c>
      <c r="ID322" s="11">
        <v>6411.6210272201633</v>
      </c>
      <c r="IE322" s="11">
        <v>6451.2941234148975</v>
      </c>
      <c r="IF322" s="11">
        <v>6490.7581164032836</v>
      </c>
      <c r="IG322" s="11">
        <v>6608.5716362830599</v>
      </c>
      <c r="IH322" s="11">
        <v>6639.9641314314058</v>
      </c>
      <c r="II322" s="11">
        <v>6681.5783903221536</v>
      </c>
      <c r="IJ322" s="11">
        <v>6718.1403605513406</v>
      </c>
      <c r="IK322" s="11">
        <v>6769.0855907447585</v>
      </c>
      <c r="IL322" s="11">
        <v>6807.6510749252957</v>
      </c>
      <c r="IM322" s="11">
        <v>6850.1802815704195</v>
      </c>
      <c r="IN322" s="11">
        <v>6913.7210294746465</v>
      </c>
      <c r="IO322" s="11">
        <v>7051.2603042132569</v>
      </c>
      <c r="IP322" s="11">
        <v>7083.6658247769319</v>
      </c>
      <c r="IQ322" s="11">
        <v>7084.3846106781284</v>
      </c>
      <c r="IR322" s="11">
        <v>7137.5641958500564</v>
      </c>
      <c r="IS322" s="11">
        <v>7204.1680224532984</v>
      </c>
      <c r="IT322" s="11">
        <v>7243.2418491371573</v>
      </c>
      <c r="IU322" s="11">
        <v>7265.9640846641232</v>
      </c>
      <c r="IV322" s="11">
        <v>7283.2589967439653</v>
      </c>
      <c r="IW322" s="11">
        <v>7289.1887286246583</v>
      </c>
      <c r="IX322" s="11">
        <v>7299.6545367728304</v>
      </c>
      <c r="IY322" s="11">
        <v>7320.6234389713418</v>
      </c>
      <c r="IZ322" s="11">
        <v>7361.2469080085475</v>
      </c>
      <c r="JA322" s="11">
        <v>7411.0316437861429</v>
      </c>
      <c r="JB322" s="11">
        <v>7502.8927086048488</v>
      </c>
      <c r="JC322" s="11">
        <v>7611.5476586762761</v>
      </c>
      <c r="JD322" s="11">
        <v>7691.3572057545198</v>
      </c>
      <c r="JE322" s="11">
        <v>7709.9941764907735</v>
      </c>
      <c r="JF322" s="11">
        <v>7723.4508927103079</v>
      </c>
      <c r="JG322" s="11">
        <v>7715.9453385072184</v>
      </c>
      <c r="JH322" s="11">
        <v>7799.5711209477086</v>
      </c>
      <c r="JI322" s="11">
        <v>7857.8421420728264</v>
      </c>
      <c r="JJ322" s="11">
        <v>7868.5644371304907</v>
      </c>
      <c r="JK322" s="11">
        <v>7842.4154693983864</v>
      </c>
      <c r="JL322" s="11">
        <v>7893.8844024309674</v>
      </c>
      <c r="JM322" s="11">
        <v>7892.5167207069208</v>
      </c>
      <c r="JN322" s="11">
        <v>7858.1472725780422</v>
      </c>
      <c r="JO322" s="11">
        <v>7997.7239605260202</v>
      </c>
      <c r="JP322" s="11">
        <v>8108.2847148027768</v>
      </c>
      <c r="JQ322" s="11">
        <v>8131.9177063026809</v>
      </c>
      <c r="JR322" s="11">
        <v>8177.175676379502</v>
      </c>
      <c r="JS322" s="11">
        <v>8193.2577722773749</v>
      </c>
      <c r="JT322" s="11">
        <v>8300.652257046755</v>
      </c>
      <c r="JU322" s="11">
        <v>8353.6396979128785</v>
      </c>
      <c r="JV322" s="11">
        <v>8329.5192287515129</v>
      </c>
      <c r="JW322" s="11">
        <v>8272.7032384502127</v>
      </c>
      <c r="JX322" s="11">
        <v>8269.9764460438928</v>
      </c>
      <c r="JY322" s="11">
        <v>8262.47961385294</v>
      </c>
      <c r="JZ322" s="11">
        <v>8249.5465032380725</v>
      </c>
      <c r="KA322" s="11">
        <v>8240.1840437069295</v>
      </c>
      <c r="KB322" s="11">
        <v>8233.7777974129349</v>
      </c>
      <c r="KC322" s="11">
        <v>8218.5051162396721</v>
      </c>
      <c r="KD322" s="11">
        <v>8202.8800269924359</v>
      </c>
      <c r="KE322" s="11">
        <v>8201.3281151386018</v>
      </c>
      <c r="KF322" s="11">
        <v>8211.0221986460056</v>
      </c>
      <c r="KG322" s="11">
        <v>8213.7340184431105</v>
      </c>
      <c r="KH322" s="11">
        <v>8229.232096438478</v>
      </c>
      <c r="KI322" s="11">
        <v>8229.5903852716983</v>
      </c>
      <c r="KJ322" s="11">
        <v>8250.2321995571219</v>
      </c>
      <c r="KK322" s="11">
        <v>8253.0265081531124</v>
      </c>
      <c r="KL322" s="23"/>
      <c r="KM322" s="11">
        <f>SMALL(Tabela2[[#This Row],[1]:[285]],1)</f>
        <v>3.8617997688561445E-12</v>
      </c>
      <c r="KN322" s="11">
        <f>MATCH(Tabela2[[#This Row],[1° menor]],Tabela2[[#This Row],[1]:[285]],0)</f>
        <v>93</v>
      </c>
      <c r="KO32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0.49999991857125453</v>
      </c>
      <c r="KP322" s="11">
        <f>VLOOKUP(Tabela2[[#This Row],[Shape]],shape!A:D,4,0)+VLOOKUP(Tabela2[[#This Row],[Shape]]+1,shape!A:E,5,0)*Tabela2[[#This Row],[% avanc]]</f>
        <v>2770.8691990630255</v>
      </c>
      <c r="KQ322" s="15">
        <f>Tabela2[[#This Row],[8686,881807]]/Tabela2[[#Headers],[8686,881807]]</f>
        <v>0.31897167022926731</v>
      </c>
      <c r="KR322" s="11">
        <f>Tabela2[[#This Row],[8686,881807]]-KP321</f>
        <v>81.076782294944678</v>
      </c>
      <c r="KS322" s="11">
        <f>(Tabela2[[#This Row],[hora bus]]-H321)*86400</f>
        <v>27.999999630264938</v>
      </c>
      <c r="KT322" s="11">
        <f>Tabela2[[#This Row],[desloc]]/Tabela2[[#This Row],[seconds]]</f>
        <v>2.895599405912475</v>
      </c>
      <c r="KU322" s="11">
        <f>Tabela2[[#This Row],[spd m/s]]*3.6</f>
        <v>10.424157861284911</v>
      </c>
      <c r="KV322" s="23"/>
      <c r="KW322" s="22">
        <f t="shared" ref="KW322:KW385" si="90">IF(F322=F321,0,1)</f>
        <v>0</v>
      </c>
      <c r="KX322" s="23">
        <f t="shared" ref="KX322:KX385" si="91">IF(KP323&lt;KP322,IF(KP322&gt;KP323+2000,0,1),IF(KP322&lt;=KP321,0.5,0))</f>
        <v>0</v>
      </c>
      <c r="KY322" s="23">
        <f t="shared" ref="KY322:KY385" si="92">IF(KP322-LI321&lt;0,IF(KY321&gt;0,IF(KP322&lt;LI321,1,0),1),0)</f>
        <v>0</v>
      </c>
      <c r="KZ322" s="23">
        <f t="shared" ref="KZ322:KZ385" si="93">IF(KY322=0,0,KZ323+1)</f>
        <v>0</v>
      </c>
      <c r="LA322" s="23">
        <f t="shared" ref="LA322:LA385" si="94">IF(AND(KP322&gt;KP321,KP322&gt;KP323,KP323&gt;=KP321,KP321&gt;=LI321),1,0)</f>
        <v>0</v>
      </c>
      <c r="LB322" s="23">
        <f t="shared" ref="LB322:LB385" si="95">IF(KR322=0,1,0)</f>
        <v>0</v>
      </c>
      <c r="LC322" s="23">
        <f t="shared" ref="LC322:LC385" si="96">IF(LB322=0,0,LC323+1)</f>
        <v>0</v>
      </c>
      <c r="LD322" s="23">
        <f t="shared" ref="LD322:LD385" si="97">IF(AND(KT322&lt;0.1,KT322&lt;&gt;0),1,0)</f>
        <v>0</v>
      </c>
      <c r="LE322" s="23">
        <f t="shared" ref="LE322:LE385" si="98">IF(AND(LE321&lt;KP322,KR322&lt;-1000),LE321,KP322)</f>
        <v>2770.8691990630255</v>
      </c>
      <c r="LF322" s="22">
        <f t="shared" si="89"/>
        <v>0</v>
      </c>
      <c r="LG322" s="23">
        <f t="shared" ref="LG322:LG385" si="99">IF(LG321=0.5,IF(KP322&gt;=KP323,0.5,1),IF(KR322&lt;-300,IF(KP322&gt;=KP323,IF(AND(LG321=0.5,KP322=KP323),0,IF(KP322&lt;700,0.5,0)),IF(KP322&lt;2000,1,)),IF(AND(KX322=0.5,KX321=0.5,KP322&lt;500,KR323&gt;0),IF(KP322&lt;500,1,0),0)))</f>
        <v>0</v>
      </c>
      <c r="LH322" s="23">
        <f t="shared" ref="LH322:LH385" si="100">IF(AND(LG322=1,LJ323&lt;1000),0,LG322)</f>
        <v>0</v>
      </c>
      <c r="LI322" s="23">
        <f t="shared" ref="LI322:LI385" si="101">IF(LF322=1,KP322,IF(LM322=0,KP322,LI321))</f>
        <v>2770.8691990630255</v>
      </c>
      <c r="LJ322" s="23">
        <f t="shared" ref="LJ322:LJ385" si="102">IF(KW322=1,0,IF(LF322&gt;0,0,IF(KP322&gt;LJ323,KP322,IF(KQ321-KQ322&gt;0.7,0,LJ323))))</f>
        <v>8570.3152119992501</v>
      </c>
      <c r="LK322" s="23">
        <f t="shared" ref="LK322:LK385" si="103">IF(LF322=1,0,IF(LK321&gt;0,0.5,IF(LJ322=KP322,1,IF(LJ322&lt;1000,1,0))))</f>
        <v>0</v>
      </c>
      <c r="LL322" s="23">
        <f t="shared" ref="LL322:LL385" si="104">IF(LK322=0,LL323+1,0)</f>
        <v>24</v>
      </c>
      <c r="LM322" s="23">
        <f t="shared" ref="LM322:LM385" si="105">IF(LF322=0.5,1,IF(LF322=1,0,IF(KW322=1,1,IF(AND(LK322&gt;0,LK321&gt;0),1,IF(AND(LK321=0,LK322=1),0,IF(LA322=1,1,IF(KY322=1,1,0)))))))</f>
        <v>0</v>
      </c>
      <c r="LN322" s="23">
        <f t="shared" ref="LN322:LN385" si="106">IF(LM322=KV322,0,1)</f>
        <v>0</v>
      </c>
    </row>
    <row r="323" spans="1:326" x14ac:dyDescent="0.25">
      <c r="A323" s="22">
        <v>253</v>
      </c>
      <c r="B323" s="22">
        <v>1</v>
      </c>
      <c r="C323" s="23" t="s">
        <v>1561</v>
      </c>
      <c r="D323" s="22">
        <v>332</v>
      </c>
      <c r="E323" s="24">
        <v>0.96388888888888891</v>
      </c>
      <c r="F323" s="23" t="s">
        <v>812</v>
      </c>
      <c r="G323" s="23" t="b">
        <v>1</v>
      </c>
      <c r="H323" s="25">
        <v>43538.963935185187</v>
      </c>
      <c r="I323" s="26" t="s">
        <v>218</v>
      </c>
      <c r="J323" s="23" t="s">
        <v>219</v>
      </c>
      <c r="K323" s="11">
        <f>IF(AND(Tabela2[[#This Row],[hora bus]]=H322,Tabela2[[#This Row],[lat bus]]=I322,Tabela2[[#This Row],[lon bus]]=J322),1,0)</f>
        <v>0</v>
      </c>
      <c r="L323" s="23"/>
      <c r="M323" s="11">
        <v>454</v>
      </c>
      <c r="N323" s="11">
        <v>4744.3025667084521</v>
      </c>
      <c r="O323" s="11">
        <v>4738.1189857118552</v>
      </c>
      <c r="P323" s="11">
        <v>4729.3149124722695</v>
      </c>
      <c r="Q323" s="11">
        <v>4672.0798018516871</v>
      </c>
      <c r="R323" s="11">
        <v>4586.2487132948527</v>
      </c>
      <c r="S323" s="11">
        <v>4565.6218593700642</v>
      </c>
      <c r="T323" s="11">
        <v>4546.0031853647934</v>
      </c>
      <c r="U323" s="11">
        <v>4534.4553094466428</v>
      </c>
      <c r="V323" s="11">
        <v>4518.6207438558622</v>
      </c>
      <c r="W323" s="11">
        <v>4507.5208943749922</v>
      </c>
      <c r="X323" s="11">
        <v>4497.7812123645108</v>
      </c>
      <c r="Y323" s="11">
        <v>4475.7539926405743</v>
      </c>
      <c r="Z323" s="11">
        <v>4462.7638694565549</v>
      </c>
      <c r="AA323" s="11">
        <v>4442.2039838217524</v>
      </c>
      <c r="AB323" s="11">
        <v>4433.0293545281156</v>
      </c>
      <c r="AC323" s="11">
        <v>4417.566007798001</v>
      </c>
      <c r="AD323" s="11">
        <v>4392.9108852748823</v>
      </c>
      <c r="AE323" s="11">
        <v>4382.6423116959768</v>
      </c>
      <c r="AF323" s="11">
        <v>4312.2792999849198</v>
      </c>
      <c r="AG323" s="11">
        <v>4277.7434162590189</v>
      </c>
      <c r="AH323" s="11">
        <v>4247.7765863197956</v>
      </c>
      <c r="AI323" s="11">
        <v>4223.4615290442052</v>
      </c>
      <c r="AJ323" s="11">
        <v>4201.7660634294343</v>
      </c>
      <c r="AK323" s="11">
        <v>4186.1667162156946</v>
      </c>
      <c r="AL323" s="11">
        <v>4159.4726479453348</v>
      </c>
      <c r="AM323" s="11">
        <v>4148.044923839052</v>
      </c>
      <c r="AN323" s="11">
        <v>4134.4329083195553</v>
      </c>
      <c r="AO323" s="11">
        <v>4124.2398286261996</v>
      </c>
      <c r="AP323" s="11">
        <v>4120.773509433051</v>
      </c>
      <c r="AQ323" s="11">
        <v>4125.57593235679</v>
      </c>
      <c r="AR323" s="11">
        <v>4124.5689508993</v>
      </c>
      <c r="AS323" s="11">
        <v>4118.8029089399661</v>
      </c>
      <c r="AT323" s="11">
        <v>4125.2010982507009</v>
      </c>
      <c r="AU323" s="11">
        <v>4129.8390061563277</v>
      </c>
      <c r="AV323" s="11">
        <v>4121.9068317869906</v>
      </c>
      <c r="AW323" s="11">
        <v>4118.3891797057713</v>
      </c>
      <c r="AX323" s="11">
        <v>4117.1373104293216</v>
      </c>
      <c r="AY323" s="11">
        <v>4107.3663660170341</v>
      </c>
      <c r="AZ323" s="11">
        <v>4089.3058962715254</v>
      </c>
      <c r="BA323" s="11">
        <v>4063.1597973904773</v>
      </c>
      <c r="BB323" s="11">
        <v>4016.0346207142579</v>
      </c>
      <c r="BC323" s="11">
        <v>3943.1644929049744</v>
      </c>
      <c r="BD323" s="11">
        <v>3876.005364896248</v>
      </c>
      <c r="BE323" s="11">
        <v>3855.1329689478539</v>
      </c>
      <c r="BF323" s="11">
        <v>3832.5866305939726</v>
      </c>
      <c r="BG323" s="11">
        <v>3795.8492789788279</v>
      </c>
      <c r="BH323" s="11">
        <v>3781.4938969400641</v>
      </c>
      <c r="BI323" s="11">
        <v>3764.4344776313719</v>
      </c>
      <c r="BJ323" s="11">
        <v>3738.1504307087885</v>
      </c>
      <c r="BK323" s="11">
        <v>3662.9385156090443</v>
      </c>
      <c r="BL323" s="11">
        <v>3423.127983878408</v>
      </c>
      <c r="BM323" s="11">
        <v>3281.4276834202542</v>
      </c>
      <c r="BN323" s="11">
        <v>3250.8758891903021</v>
      </c>
      <c r="BO323" s="11">
        <v>3139.7392297058491</v>
      </c>
      <c r="BP323" s="11">
        <v>3130.8670656627969</v>
      </c>
      <c r="BQ323" s="11">
        <v>3041.2150095216398</v>
      </c>
      <c r="BR323" s="11">
        <v>2956.1149669846236</v>
      </c>
      <c r="BS323" s="11">
        <v>2925.1847658151314</v>
      </c>
      <c r="BT323" s="11">
        <v>2875.4608596924131</v>
      </c>
      <c r="BU323" s="11">
        <v>2815.5716056679198</v>
      </c>
      <c r="BV323" s="11">
        <v>2814.0110243232557</v>
      </c>
      <c r="BW323" s="11">
        <v>2664.7442518516914</v>
      </c>
      <c r="BX323" s="11">
        <v>2574.0998745427141</v>
      </c>
      <c r="BY323" s="11">
        <v>2452.1912035252276</v>
      </c>
      <c r="BZ323" s="11">
        <v>2435.2330925087272</v>
      </c>
      <c r="CA323" s="11">
        <v>2396.3503289753021</v>
      </c>
      <c r="CB323" s="11">
        <v>2334.4677840014438</v>
      </c>
      <c r="CC323" s="11">
        <v>2214.3818220936832</v>
      </c>
      <c r="CD323" s="11">
        <v>2120.5551522442306</v>
      </c>
      <c r="CE323" s="11">
        <v>2027.3098170668272</v>
      </c>
      <c r="CF323" s="11">
        <v>1943.2973840256932</v>
      </c>
      <c r="CG323" s="11">
        <v>1748.6023137042707</v>
      </c>
      <c r="CH323" s="11">
        <v>1670.9598296066069</v>
      </c>
      <c r="CI323" s="11">
        <v>1479.1604753892441</v>
      </c>
      <c r="CJ323" s="11">
        <v>1404.2862128707955</v>
      </c>
      <c r="CK323" s="11">
        <v>1314.0610533713116</v>
      </c>
      <c r="CL323" s="11">
        <v>1286.0384774323531</v>
      </c>
      <c r="CM323" s="11">
        <v>1237.6226387335494</v>
      </c>
      <c r="CN323" s="11">
        <v>1178.695249550603</v>
      </c>
      <c r="CO323" s="11">
        <v>1096.9119064698157</v>
      </c>
      <c r="CP323" s="11">
        <v>1044.0932604501704</v>
      </c>
      <c r="CQ323" s="11">
        <v>847.95244596662837</v>
      </c>
      <c r="CR323" s="11">
        <v>670.47287816176572</v>
      </c>
      <c r="CS323" s="11">
        <v>596.7458816319654</v>
      </c>
      <c r="CT323" s="11">
        <v>568.61717974900182</v>
      </c>
      <c r="CU323" s="11">
        <v>527.22681524486825</v>
      </c>
      <c r="CV323" s="11">
        <v>429.31897682395254</v>
      </c>
      <c r="CW323" s="11">
        <v>302.91449908336716</v>
      </c>
      <c r="CX323" s="11">
        <v>243.2714393907969</v>
      </c>
      <c r="CY323" s="11">
        <v>187.6580716483887</v>
      </c>
      <c r="CZ323" s="11">
        <v>137.19611062069453</v>
      </c>
      <c r="DA323" s="11">
        <v>85.14659916967851</v>
      </c>
      <c r="DB323" s="11">
        <v>27.298025403095682</v>
      </c>
      <c r="DC323" s="11">
        <v>2.0321522242738865E-11</v>
      </c>
      <c r="DD323" s="11">
        <v>69.059197665988776</v>
      </c>
      <c r="DE323" s="11">
        <v>81.895849188505068</v>
      </c>
      <c r="DF323" s="11">
        <v>113.55579738830377</v>
      </c>
      <c r="DG323" s="11">
        <v>128.81217376873326</v>
      </c>
      <c r="DH323" s="11">
        <v>182.70970066671001</v>
      </c>
      <c r="DI323" s="11">
        <v>232.9310006953225</v>
      </c>
      <c r="DJ323" s="11">
        <v>266.47794626920734</v>
      </c>
      <c r="DK323" s="11">
        <v>282.86221595604684</v>
      </c>
      <c r="DL323" s="11">
        <v>610.86217675601745</v>
      </c>
      <c r="DM323" s="11">
        <v>738.13256057004173</v>
      </c>
      <c r="DN323" s="11">
        <v>824.37255023363082</v>
      </c>
      <c r="DO323" s="11">
        <v>917.98435957839877</v>
      </c>
      <c r="DP323" s="11">
        <v>953.21303401570322</v>
      </c>
      <c r="DQ323" s="11">
        <v>1038.0531420783075</v>
      </c>
      <c r="DR323" s="11">
        <v>1053.898857058397</v>
      </c>
      <c r="DS323" s="11">
        <v>1064.8729420222355</v>
      </c>
      <c r="DT323" s="11">
        <v>1074.5720253081017</v>
      </c>
      <c r="DU323" s="11">
        <v>1084.6147901947577</v>
      </c>
      <c r="DV323" s="11">
        <v>1083.8287804875906</v>
      </c>
      <c r="DW323" s="11">
        <v>1078.9045311148757</v>
      </c>
      <c r="DX323" s="11">
        <v>1003.1759204415162</v>
      </c>
      <c r="DY323" s="11">
        <v>1085.8754791065792</v>
      </c>
      <c r="DZ323" s="11">
        <v>1087.1715939319629</v>
      </c>
      <c r="EA323" s="11">
        <v>1113.1191659522351</v>
      </c>
      <c r="EB323" s="11">
        <v>1249.8318882943736</v>
      </c>
      <c r="EC323" s="11">
        <v>1283.1170478716269</v>
      </c>
      <c r="ED323" s="11">
        <v>1469.9362271292941</v>
      </c>
      <c r="EE323" s="11">
        <v>1537.7606116700861</v>
      </c>
      <c r="EF323" s="11">
        <v>1759.661625943359</v>
      </c>
      <c r="EG323" s="11">
        <v>1933.9175862801785</v>
      </c>
      <c r="EH323" s="11">
        <v>2084.6043366085992</v>
      </c>
      <c r="EI323" s="11">
        <v>2202.8799118658949</v>
      </c>
      <c r="EJ323" s="11">
        <v>2266.5707278455502</v>
      </c>
      <c r="EK323" s="11">
        <v>2315.0505905138043</v>
      </c>
      <c r="EL323" s="11">
        <v>2391.9428369773373</v>
      </c>
      <c r="EM323" s="11">
        <v>2399.1816750376406</v>
      </c>
      <c r="EN323" s="11">
        <v>2481.3060405447118</v>
      </c>
      <c r="EO323" s="11">
        <v>2571.4745984927326</v>
      </c>
      <c r="EP323" s="11">
        <v>2615.0898514078863</v>
      </c>
      <c r="EQ323" s="11">
        <v>2753.1018803653346</v>
      </c>
      <c r="ER323" s="11">
        <v>2826.3740156109247</v>
      </c>
      <c r="ES323" s="11">
        <v>2962.5804294124187</v>
      </c>
      <c r="ET323" s="11">
        <v>3026.5489170602254</v>
      </c>
      <c r="EU323" s="11">
        <v>3102.1935462626611</v>
      </c>
      <c r="EV323" s="11">
        <v>3165.0301212027553</v>
      </c>
      <c r="EW323" s="11">
        <v>3234.4994814727215</v>
      </c>
      <c r="EX323" s="11">
        <v>3482.1622983010916</v>
      </c>
      <c r="EY323" s="11">
        <v>3564.0750252564576</v>
      </c>
      <c r="EZ323" s="11">
        <v>3735.2318126028417</v>
      </c>
      <c r="FA323" s="11">
        <v>3901.8979269802262</v>
      </c>
      <c r="FB323" s="11">
        <v>3985.0639562575006</v>
      </c>
      <c r="FC323" s="11">
        <v>4026.7364993323954</v>
      </c>
      <c r="FD323" s="11">
        <v>4081.7321709317107</v>
      </c>
      <c r="FE323" s="11">
        <v>4206.2759652567738</v>
      </c>
      <c r="FF323" s="11">
        <v>4379.37242437433</v>
      </c>
      <c r="FG323" s="11">
        <v>4404.2376067752684</v>
      </c>
      <c r="FH323" s="11">
        <v>4448.5611256116717</v>
      </c>
      <c r="FI323" s="11">
        <v>4530.1251239366484</v>
      </c>
      <c r="FJ323" s="11">
        <v>4574.7562264619573</v>
      </c>
      <c r="FK323" s="11">
        <v>4592.1860759254041</v>
      </c>
      <c r="FL323" s="11">
        <v>4607.2330341274592</v>
      </c>
      <c r="FM323" s="11">
        <v>4612.1501581569692</v>
      </c>
      <c r="FN323" s="11">
        <v>4644.0569007780996</v>
      </c>
      <c r="FO323" s="11">
        <v>4664.6374155842996</v>
      </c>
      <c r="FP323" s="11">
        <v>4688.4317004235827</v>
      </c>
      <c r="FQ323" s="11">
        <v>4713.6686257887313</v>
      </c>
      <c r="FR323" s="11">
        <v>4724.2658250424001</v>
      </c>
      <c r="FS323" s="11">
        <v>4768.0430404433309</v>
      </c>
      <c r="FT323" s="11">
        <v>4839.6483421491648</v>
      </c>
      <c r="FU323" s="11">
        <v>4943.3081569040905</v>
      </c>
      <c r="FV323" s="11">
        <v>5083.5519677912107</v>
      </c>
      <c r="FW323" s="11">
        <v>5128.8102925996354</v>
      </c>
      <c r="FX323" s="11">
        <v>5147.8414100293139</v>
      </c>
      <c r="FY323" s="11">
        <v>5169.1529149194557</v>
      </c>
      <c r="FZ323" s="11">
        <v>5187.6080403002525</v>
      </c>
      <c r="GA323" s="11">
        <v>5215.959920829755</v>
      </c>
      <c r="GB323" s="11">
        <v>5238.1527997555258</v>
      </c>
      <c r="GC323" s="11">
        <v>5269.5495241141316</v>
      </c>
      <c r="GD323" s="11">
        <v>5303.552176691579</v>
      </c>
      <c r="GE323" s="11">
        <v>5328.2901060838931</v>
      </c>
      <c r="GF323" s="11">
        <v>5348.8930827013064</v>
      </c>
      <c r="GG323" s="11">
        <v>5361.9445015340452</v>
      </c>
      <c r="GH323" s="11">
        <v>5375.099692011835</v>
      </c>
      <c r="GI323" s="11">
        <v>5378.6580775371622</v>
      </c>
      <c r="GJ323" s="11">
        <v>5388.3886678160197</v>
      </c>
      <c r="GK323" s="11">
        <v>5393.4896385992406</v>
      </c>
      <c r="GL323" s="11">
        <v>5408.3454820214047</v>
      </c>
      <c r="GM323" s="11">
        <v>5393.5346607561951</v>
      </c>
      <c r="GN323" s="11">
        <v>5403.0185385844998</v>
      </c>
      <c r="GO323" s="11">
        <v>5411.0529696159783</v>
      </c>
      <c r="GP323" s="11">
        <v>5422.095310125088</v>
      </c>
      <c r="GQ323" s="11">
        <v>5481.3245420485637</v>
      </c>
      <c r="GR323" s="11">
        <v>5602.0420899426008</v>
      </c>
      <c r="GS323" s="11">
        <v>5752.7231316128318</v>
      </c>
      <c r="GT323" s="11">
        <v>5817.2474511859236</v>
      </c>
      <c r="GU323" s="11">
        <v>5836.694798568411</v>
      </c>
      <c r="GV323" s="11">
        <v>5862.0650649097843</v>
      </c>
      <c r="GW323" s="11">
        <v>5888.7852394820175</v>
      </c>
      <c r="GX323" s="11">
        <v>5916.130258612021</v>
      </c>
      <c r="GY323" s="11">
        <v>5931.9847805632635</v>
      </c>
      <c r="GZ323" s="11">
        <v>6072.3010851509871</v>
      </c>
      <c r="HA323" s="11">
        <v>6092.4059459807186</v>
      </c>
      <c r="HB323" s="11">
        <v>6107.6764751444452</v>
      </c>
      <c r="HC323" s="11">
        <v>6123.9251455003123</v>
      </c>
      <c r="HD323" s="11">
        <v>6135.9243704329929</v>
      </c>
      <c r="HE323" s="11">
        <v>6143.5282914496311</v>
      </c>
      <c r="HF323" s="11">
        <v>6136.3304105872585</v>
      </c>
      <c r="HG323" s="11">
        <v>6184.9655169875195</v>
      </c>
      <c r="HH323" s="11">
        <v>6193.2294552336025</v>
      </c>
      <c r="HI323" s="11">
        <v>6221.7188654180936</v>
      </c>
      <c r="HJ323" s="11">
        <v>6231.3929369351899</v>
      </c>
      <c r="HK323" s="11">
        <v>6222.5617560732353</v>
      </c>
      <c r="HL323" s="11">
        <v>6215.3817383295045</v>
      </c>
      <c r="HM323" s="11">
        <v>6170.0267225500147</v>
      </c>
      <c r="HN323" s="11">
        <v>6110.8340424907301</v>
      </c>
      <c r="HO323" s="11">
        <v>6068.2238795458679</v>
      </c>
      <c r="HP323" s="11">
        <v>6085.2441531240456</v>
      </c>
      <c r="HQ323" s="11">
        <v>6075.9367930919871</v>
      </c>
      <c r="HR323" s="11">
        <v>5985.4293731548842</v>
      </c>
      <c r="HS323" s="11">
        <v>5996.3539142995269</v>
      </c>
      <c r="HT323" s="11">
        <v>6003.6389917836977</v>
      </c>
      <c r="HU323" s="11">
        <v>5966.8569391654255</v>
      </c>
      <c r="HV323" s="11">
        <v>5970.9304595631356</v>
      </c>
      <c r="HW323" s="11">
        <v>5978.1853960105936</v>
      </c>
      <c r="HX323" s="11">
        <v>5990.0614382544318</v>
      </c>
      <c r="HY323" s="11">
        <v>6004.6348110580175</v>
      </c>
      <c r="HZ323" s="11">
        <v>6021.5938797960453</v>
      </c>
      <c r="IA323" s="11">
        <v>6140.0877446708764</v>
      </c>
      <c r="IB323" s="11">
        <v>6267.6441060227044</v>
      </c>
      <c r="IC323" s="11">
        <v>6311.4667934963682</v>
      </c>
      <c r="ID323" s="11">
        <v>6355.6193223271694</v>
      </c>
      <c r="IE323" s="11">
        <v>6395.2536116234833</v>
      </c>
      <c r="IF323" s="11">
        <v>6434.6592423253032</v>
      </c>
      <c r="IG323" s="11">
        <v>6552.4262205066734</v>
      </c>
      <c r="IH323" s="11">
        <v>6583.8032216502233</v>
      </c>
      <c r="II323" s="11">
        <v>6625.4044442791228</v>
      </c>
      <c r="IJ323" s="11">
        <v>6661.9572398597866</v>
      </c>
      <c r="IK323" s="11">
        <v>6712.8990748920205</v>
      </c>
      <c r="IL323" s="11">
        <v>6751.4642482195177</v>
      </c>
      <c r="IM323" s="11">
        <v>6793.9928137519564</v>
      </c>
      <c r="IN323" s="11">
        <v>6857.53276100741</v>
      </c>
      <c r="IO323" s="11">
        <v>6995.0690835336836</v>
      </c>
      <c r="IP323" s="11">
        <v>7027.4724836759051</v>
      </c>
      <c r="IQ323" s="11">
        <v>7028.1861895677748</v>
      </c>
      <c r="IR323" s="11">
        <v>7081.3532839666432</v>
      </c>
      <c r="IS323" s="11">
        <v>7147.9457388059036</v>
      </c>
      <c r="IT323" s="11">
        <v>7187.0139696959068</v>
      </c>
      <c r="IU323" s="11">
        <v>7209.732933334134</v>
      </c>
      <c r="IV323" s="11">
        <v>7227.0258395781593</v>
      </c>
      <c r="IW323" s="11">
        <v>7232.9543904557568</v>
      </c>
      <c r="IX323" s="11">
        <v>7243.4185424085108</v>
      </c>
      <c r="IY323" s="11">
        <v>7264.3849289915725</v>
      </c>
      <c r="IZ323" s="11">
        <v>7305.0047312504294</v>
      </c>
      <c r="JA323" s="11">
        <v>7354.7842857508667</v>
      </c>
      <c r="JB323" s="11">
        <v>7446.6415129144279</v>
      </c>
      <c r="JC323" s="11">
        <v>7555.2999825202878</v>
      </c>
      <c r="JD323" s="11">
        <v>7635.1170079559333</v>
      </c>
      <c r="JE323" s="11">
        <v>7653.7604363927085</v>
      </c>
      <c r="JF323" s="11">
        <v>7667.2242668422359</v>
      </c>
      <c r="JG323" s="11">
        <v>7659.7551880807823</v>
      </c>
      <c r="JH323" s="11">
        <v>7743.3845675569701</v>
      </c>
      <c r="JI323" s="11">
        <v>7801.6209836581584</v>
      </c>
      <c r="JJ323" s="11">
        <v>7812.3365812877137</v>
      </c>
      <c r="JK323" s="11">
        <v>7786.1643590601871</v>
      </c>
      <c r="JL323" s="11">
        <v>7837.6098932706691</v>
      </c>
      <c r="JM323" s="11">
        <v>7836.235940844952</v>
      </c>
      <c r="JN323" s="11">
        <v>7801.8220790600708</v>
      </c>
      <c r="JO323" s="11">
        <v>7941.3419688669237</v>
      </c>
      <c r="JP323" s="11">
        <v>8051.8821504403832</v>
      </c>
      <c r="JQ323" s="11">
        <v>8075.5073924515591</v>
      </c>
      <c r="JR323" s="11">
        <v>8120.7677934275762</v>
      </c>
      <c r="JS323" s="11">
        <v>8136.8783680560509</v>
      </c>
      <c r="JT323" s="11">
        <v>8244.3105776319844</v>
      </c>
      <c r="JU323" s="11">
        <v>8297.3133192951173</v>
      </c>
      <c r="JV323" s="11">
        <v>8273.1904696333531</v>
      </c>
      <c r="JW323" s="11">
        <v>8216.3866423351428</v>
      </c>
      <c r="JX323" s="11">
        <v>8213.6787936811397</v>
      </c>
      <c r="JY323" s="11">
        <v>8206.1910235694286</v>
      </c>
      <c r="JZ323" s="11">
        <v>8193.2663755903086</v>
      </c>
      <c r="KA323" s="11">
        <v>8183.9126443568985</v>
      </c>
      <c r="KB323" s="11">
        <v>8177.5133951751786</v>
      </c>
      <c r="KC323" s="11">
        <v>8162.2492759020815</v>
      </c>
      <c r="KD323" s="11">
        <v>8146.6261288965652</v>
      </c>
      <c r="KE323" s="11">
        <v>8145.0670523648305</v>
      </c>
      <c r="KF323" s="11">
        <v>8154.7553165892095</v>
      </c>
      <c r="KG323" s="11">
        <v>8157.4599281262235</v>
      </c>
      <c r="KH323" s="11">
        <v>8172.9511900195048</v>
      </c>
      <c r="KI323" s="11">
        <v>8173.301804147547</v>
      </c>
      <c r="KJ323" s="11">
        <v>8193.9367425036999</v>
      </c>
      <c r="KK323" s="11">
        <v>8196.7287054142598</v>
      </c>
      <c r="KL323" s="23"/>
      <c r="KM323" s="11">
        <f>SMALL(Tabela2[[#This Row],[1]:[285]],1)</f>
        <v>2.0321522242738865E-11</v>
      </c>
      <c r="KN323" s="11">
        <f>MATCH(Tabela2[[#This Row],[1° menor]],Tabela2[[#This Row],[1]:[285]],0)</f>
        <v>94</v>
      </c>
      <c r="KO32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0.28331286711450243</v>
      </c>
      <c r="KP323" s="11">
        <f>VLOOKUP(Tabela2[[#This Row],[Shape]],shape!A:D,4,0)+VLOOKUP(Tabela2[[#This Row],[Shape]]+1,shape!A:E,5,0)*Tabela2[[#This Row],[% avanc]]</f>
        <v>2799.0844410239902</v>
      </c>
      <c r="KQ323" s="15">
        <f>Tabela2[[#This Row],[8686,881807]]/Tabela2[[#Headers],[8686,881807]]</f>
        <v>0.3222196989912367</v>
      </c>
      <c r="KR323" s="11">
        <f>Tabela2[[#This Row],[8686,881807]]-KP322</f>
        <v>28.215241960964704</v>
      </c>
      <c r="KS323" s="11">
        <f>(Tabela2[[#This Row],[hora bus]]-H322)*86400</f>
        <v>45.000000461004674</v>
      </c>
      <c r="KT323" s="11">
        <f>Tabela2[[#This Row],[desloc]]/Tabela2[[#This Row],[seconds]]</f>
        <v>0.62700537048693994</v>
      </c>
      <c r="KU323" s="11">
        <f>Tabela2[[#This Row],[spd m/s]]*3.6</f>
        <v>2.257219333752984</v>
      </c>
      <c r="KV323" s="23"/>
      <c r="KW323" s="22">
        <f t="shared" si="90"/>
        <v>0</v>
      </c>
      <c r="KX323" s="23">
        <f t="shared" si="91"/>
        <v>0</v>
      </c>
      <c r="KY323" s="23">
        <f t="shared" si="92"/>
        <v>0</v>
      </c>
      <c r="KZ323" s="23">
        <f t="shared" si="93"/>
        <v>0</v>
      </c>
      <c r="LA323" s="23">
        <f t="shared" si="94"/>
        <v>0</v>
      </c>
      <c r="LB323" s="23">
        <f t="shared" si="95"/>
        <v>0</v>
      </c>
      <c r="LC323" s="23">
        <f t="shared" si="96"/>
        <v>0</v>
      </c>
      <c r="LD323" s="23">
        <f t="shared" si="97"/>
        <v>0</v>
      </c>
      <c r="LE323" s="23">
        <f t="shared" si="98"/>
        <v>2799.0844410239902</v>
      </c>
      <c r="LF323" s="22">
        <f t="shared" si="89"/>
        <v>0</v>
      </c>
      <c r="LG323" s="23">
        <f t="shared" si="99"/>
        <v>0</v>
      </c>
      <c r="LH323" s="23">
        <f t="shared" si="100"/>
        <v>0</v>
      </c>
      <c r="LI323" s="23">
        <f t="shared" si="101"/>
        <v>2799.0844410239902</v>
      </c>
      <c r="LJ323" s="23">
        <f t="shared" si="102"/>
        <v>8570.3152119992501</v>
      </c>
      <c r="LK323" s="23">
        <f t="shared" si="103"/>
        <v>0</v>
      </c>
      <c r="LL323" s="23">
        <f t="shared" si="104"/>
        <v>23</v>
      </c>
      <c r="LM323" s="23">
        <f t="shared" si="105"/>
        <v>0</v>
      </c>
      <c r="LN323" s="23">
        <f t="shared" si="106"/>
        <v>0</v>
      </c>
    </row>
    <row r="324" spans="1:326" x14ac:dyDescent="0.25">
      <c r="A324" s="22">
        <v>255</v>
      </c>
      <c r="B324" s="22">
        <v>1</v>
      </c>
      <c r="C324" s="23" t="s">
        <v>1563</v>
      </c>
      <c r="D324" s="22">
        <v>332</v>
      </c>
      <c r="E324" s="24">
        <v>0.96458333333333335</v>
      </c>
      <c r="F324" s="23" t="s">
        <v>812</v>
      </c>
      <c r="G324" s="23" t="b">
        <v>1</v>
      </c>
      <c r="H324" s="25">
        <v>43538.964456018519</v>
      </c>
      <c r="I324" s="26" t="s">
        <v>1564</v>
      </c>
      <c r="J324" s="23" t="s">
        <v>1565</v>
      </c>
      <c r="K324" s="11">
        <f>IF(AND(Tabela2[[#This Row],[hora bus]]=H323,Tabela2[[#This Row],[lat bus]]=I323,Tabela2[[#This Row],[lon bus]]=J323),1,0)</f>
        <v>0</v>
      </c>
      <c r="L324" s="23"/>
      <c r="M324" s="11">
        <v>455</v>
      </c>
      <c r="N324" s="11">
        <v>5452.1779751424483</v>
      </c>
      <c r="O324" s="11">
        <v>5446.0200464095906</v>
      </c>
      <c r="P324" s="11">
        <v>5437.2430007455487</v>
      </c>
      <c r="Q324" s="11">
        <v>5380.0520384212232</v>
      </c>
      <c r="R324" s="11">
        <v>5294.2305281046365</v>
      </c>
      <c r="S324" s="11">
        <v>5273.5844619538293</v>
      </c>
      <c r="T324" s="11">
        <v>5253.9744711262156</v>
      </c>
      <c r="U324" s="11">
        <v>5242.4433147318978</v>
      </c>
      <c r="V324" s="11">
        <v>5226.6332732028341</v>
      </c>
      <c r="W324" s="11">
        <v>5215.5638228696962</v>
      </c>
      <c r="X324" s="11">
        <v>5205.8511958060562</v>
      </c>
      <c r="Y324" s="11">
        <v>5183.8598652091569</v>
      </c>
      <c r="Z324" s="11">
        <v>5170.9057021181152</v>
      </c>
      <c r="AA324" s="11">
        <v>5150.3676819262982</v>
      </c>
      <c r="AB324" s="11">
        <v>5141.2045305221664</v>
      </c>
      <c r="AC324" s="11">
        <v>5125.7462007628628</v>
      </c>
      <c r="AD324" s="11">
        <v>5101.0934312761538</v>
      </c>
      <c r="AE324" s="11">
        <v>5090.8247299715495</v>
      </c>
      <c r="AF324" s="11">
        <v>5020.4431565345967</v>
      </c>
      <c r="AG324" s="11">
        <v>4985.8709882846579</v>
      </c>
      <c r="AH324" s="11">
        <v>4955.8782134223211</v>
      </c>
      <c r="AI324" s="11">
        <v>4931.5477598868383</v>
      </c>
      <c r="AJ324" s="11">
        <v>4909.8395779105476</v>
      </c>
      <c r="AK324" s="11">
        <v>4894.2296479832257</v>
      </c>
      <c r="AL324" s="11">
        <v>4867.522845000909</v>
      </c>
      <c r="AM324" s="11">
        <v>4856.0806193868439</v>
      </c>
      <c r="AN324" s="11">
        <v>4842.4402376593862</v>
      </c>
      <c r="AO324" s="11">
        <v>4832.1835227992524</v>
      </c>
      <c r="AP324" s="11">
        <v>4828.6223327786829</v>
      </c>
      <c r="AQ324" s="11">
        <v>4833.344347643394</v>
      </c>
      <c r="AR324" s="11">
        <v>4832.2757684963735</v>
      </c>
      <c r="AS324" s="11">
        <v>4826.3950264030073</v>
      </c>
      <c r="AT324" s="11">
        <v>4832.658857600486</v>
      </c>
      <c r="AU324" s="11">
        <v>4837.2133991815226</v>
      </c>
      <c r="AV324" s="11">
        <v>4829.1416082008163</v>
      </c>
      <c r="AW324" s="11">
        <v>4825.3547794561164</v>
      </c>
      <c r="AX324" s="11">
        <v>4823.7948713226051</v>
      </c>
      <c r="AY324" s="11">
        <v>4813.7554319462288</v>
      </c>
      <c r="AZ324" s="11">
        <v>4795.4474146115954</v>
      </c>
      <c r="BA324" s="11">
        <v>4769.0456518789852</v>
      </c>
      <c r="BB324" s="11">
        <v>4721.6358956193126</v>
      </c>
      <c r="BC324" s="11">
        <v>4648.6640843668356</v>
      </c>
      <c r="BD324" s="11">
        <v>4581.4927379051624</v>
      </c>
      <c r="BE324" s="11">
        <v>4560.4662217694358</v>
      </c>
      <c r="BF324" s="11">
        <v>4537.6870038302259</v>
      </c>
      <c r="BG324" s="11">
        <v>4500.5374118143</v>
      </c>
      <c r="BH324" s="11">
        <v>4485.7450324851852</v>
      </c>
      <c r="BI324" s="11">
        <v>4468.3752355000415</v>
      </c>
      <c r="BJ324" s="11">
        <v>4441.7541423420971</v>
      </c>
      <c r="BK324" s="11">
        <v>4365.9126528869374</v>
      </c>
      <c r="BL324" s="11">
        <v>4123.7874608534912</v>
      </c>
      <c r="BM324" s="11">
        <v>3978.4188891475064</v>
      </c>
      <c r="BN324" s="11">
        <v>3945.4611905800725</v>
      </c>
      <c r="BO324" s="11">
        <v>3832.0804653637229</v>
      </c>
      <c r="BP324" s="11">
        <v>3821.2557675159178</v>
      </c>
      <c r="BQ324" s="11">
        <v>3729.8922158513228</v>
      </c>
      <c r="BR324" s="11">
        <v>3641.9489242525933</v>
      </c>
      <c r="BS324" s="11">
        <v>3609.0978198928815</v>
      </c>
      <c r="BT324" s="11">
        <v>3558.5642496892301</v>
      </c>
      <c r="BU324" s="11">
        <v>3494.6934657848237</v>
      </c>
      <c r="BV324" s="11">
        <v>3485.5181952665334</v>
      </c>
      <c r="BW324" s="11">
        <v>3336.5687006826433</v>
      </c>
      <c r="BX324" s="11">
        <v>3252.6986437330629</v>
      </c>
      <c r="BY324" s="11">
        <v>3136.3132154533137</v>
      </c>
      <c r="BZ324" s="11">
        <v>3123.2389776264536</v>
      </c>
      <c r="CA324" s="11">
        <v>3085.4979588179026</v>
      </c>
      <c r="CB324" s="11">
        <v>3024.3074250783043</v>
      </c>
      <c r="CC324" s="11">
        <v>2905.1465856871646</v>
      </c>
      <c r="CD324" s="11">
        <v>2812.2279940574531</v>
      </c>
      <c r="CE324" s="11">
        <v>2719.3363221792315</v>
      </c>
      <c r="CF324" s="11">
        <v>2635.2941127035992</v>
      </c>
      <c r="CG324" s="11">
        <v>2440.5344192773996</v>
      </c>
      <c r="CH324" s="11">
        <v>2362.9155042535144</v>
      </c>
      <c r="CI324" s="11">
        <v>2171.1039019396499</v>
      </c>
      <c r="CJ324" s="11">
        <v>2096.1033504914285</v>
      </c>
      <c r="CK324" s="11">
        <v>2006.032347344626</v>
      </c>
      <c r="CL324" s="11">
        <v>1978.2172687652517</v>
      </c>
      <c r="CM324" s="11">
        <v>1929.7260931390701</v>
      </c>
      <c r="CN324" s="11">
        <v>1870.7664182035987</v>
      </c>
      <c r="CO324" s="11">
        <v>1789.200054136681</v>
      </c>
      <c r="CP324" s="11">
        <v>1736.4714906451291</v>
      </c>
      <c r="CQ324" s="11">
        <v>1539.9111283505422</v>
      </c>
      <c r="CR324" s="11">
        <v>1361.7165798908434</v>
      </c>
      <c r="CS324" s="11">
        <v>1287.7364723313365</v>
      </c>
      <c r="CT324" s="11">
        <v>1259.7787253246331</v>
      </c>
      <c r="CU324" s="11">
        <v>1218.5312494871609</v>
      </c>
      <c r="CV324" s="11">
        <v>1120.3636507161395</v>
      </c>
      <c r="CW324" s="11">
        <v>992.93079884602082</v>
      </c>
      <c r="CX324" s="11">
        <v>932.00885162935936</v>
      </c>
      <c r="CY324" s="11">
        <v>875.21090500248044</v>
      </c>
      <c r="CZ324" s="11">
        <v>825.04062535414675</v>
      </c>
      <c r="DA324" s="11">
        <v>775.21540181568662</v>
      </c>
      <c r="DB324" s="11">
        <v>724.1215752274943</v>
      </c>
      <c r="DC324" s="11">
        <v>644.67141540761997</v>
      </c>
      <c r="DD324" s="11">
        <v>645.08726764557332</v>
      </c>
      <c r="DE324" s="11">
        <v>619.40286938006898</v>
      </c>
      <c r="DF324" s="11">
        <v>611.68291696087942</v>
      </c>
      <c r="DG324" s="11">
        <v>573.10918098155582</v>
      </c>
      <c r="DH324" s="11">
        <v>558.44415822023495</v>
      </c>
      <c r="DI324" s="11">
        <v>546.93934307448137</v>
      </c>
      <c r="DJ324" s="11">
        <v>480.768408766682</v>
      </c>
      <c r="DK324" s="11">
        <v>99.893809617825895</v>
      </c>
      <c r="DL324" s="11">
        <v>1.0786038728838321E-11</v>
      </c>
      <c r="DM324" s="11">
        <v>33.293879246884231</v>
      </c>
      <c r="DN324" s="11">
        <v>121.01813089731036</v>
      </c>
      <c r="DO324" s="11">
        <v>215.24605460646316</v>
      </c>
      <c r="DP324" s="11">
        <v>251.87427164485817</v>
      </c>
      <c r="DQ324" s="11">
        <v>337.63757311976241</v>
      </c>
      <c r="DR324" s="11">
        <v>353.47177816623224</v>
      </c>
      <c r="DS324" s="11">
        <v>364.39560570436851</v>
      </c>
      <c r="DT324" s="11">
        <v>372.87921655755827</v>
      </c>
      <c r="DU324" s="11">
        <v>381.0261061658469</v>
      </c>
      <c r="DV324" s="11">
        <v>378.71061102993741</v>
      </c>
      <c r="DW324" s="11">
        <v>372.44284067729103</v>
      </c>
      <c r="DX324" s="11">
        <v>303.28693987860453</v>
      </c>
      <c r="DY324" s="11">
        <v>396.42998821639384</v>
      </c>
      <c r="DZ324" s="11">
        <v>406.99234154445918</v>
      </c>
      <c r="EA324" s="11">
        <v>431.87547337930107</v>
      </c>
      <c r="EB324" s="11">
        <v>561.02392693549712</v>
      </c>
      <c r="EC324" s="11">
        <v>591.76778449936944</v>
      </c>
      <c r="ED324" s="11">
        <v>776.01611585708406</v>
      </c>
      <c r="EE324" s="11">
        <v>849.01518201613692</v>
      </c>
      <c r="EF324" s="11">
        <v>1080.6070536127925</v>
      </c>
      <c r="EG324" s="11">
        <v>1261.8043703763303</v>
      </c>
      <c r="EH324" s="11">
        <v>1417.0894251304587</v>
      </c>
      <c r="EI324" s="11">
        <v>1537.3351560691196</v>
      </c>
      <c r="EJ324" s="11">
        <v>1601.024122097733</v>
      </c>
      <c r="EK324" s="11">
        <v>1652.0708977013292</v>
      </c>
      <c r="EL324" s="11">
        <v>1732.2261639250348</v>
      </c>
      <c r="EM324" s="11">
        <v>1741.9408951262335</v>
      </c>
      <c r="EN324" s="11">
        <v>1826.1442720199207</v>
      </c>
      <c r="EO324" s="11">
        <v>1915.6558044430192</v>
      </c>
      <c r="EP324" s="11">
        <v>1956.4803896977774</v>
      </c>
      <c r="EQ324" s="11">
        <v>2091.0725716618726</v>
      </c>
      <c r="ER324" s="11">
        <v>2161.3259824198217</v>
      </c>
      <c r="ES324" s="11">
        <v>2295.0699292540344</v>
      </c>
      <c r="ET324" s="11">
        <v>2357.6854059374577</v>
      </c>
      <c r="EU324" s="11">
        <v>2431.9816809959348</v>
      </c>
      <c r="EV324" s="11">
        <v>2493.4890448214001</v>
      </c>
      <c r="EW324" s="11">
        <v>2560.3623806988417</v>
      </c>
      <c r="EX324" s="11">
        <v>2805.5459710327023</v>
      </c>
      <c r="EY324" s="11">
        <v>2885.8407000683978</v>
      </c>
      <c r="EZ324" s="11">
        <v>3055.0842310395838</v>
      </c>
      <c r="FA324" s="11">
        <v>3220.8970944245934</v>
      </c>
      <c r="FB324" s="11">
        <v>3304.0954778537907</v>
      </c>
      <c r="FC324" s="11">
        <v>3345.8266138994422</v>
      </c>
      <c r="FD324" s="11">
        <v>3400.9661644823759</v>
      </c>
      <c r="FE324" s="11">
        <v>3525.8971638818862</v>
      </c>
      <c r="FF324" s="11">
        <v>3699.2855612807089</v>
      </c>
      <c r="FG324" s="11">
        <v>3724.1940006372015</v>
      </c>
      <c r="FH324" s="11">
        <v>3768.8018037058719</v>
      </c>
      <c r="FI324" s="11">
        <v>3850.4315695510045</v>
      </c>
      <c r="FJ324" s="11">
        <v>3894.6698278865856</v>
      </c>
      <c r="FK324" s="11">
        <v>3911.6508364307469</v>
      </c>
      <c r="FL324" s="11">
        <v>3926.2379339269332</v>
      </c>
      <c r="FM324" s="11">
        <v>3930.1376377409783</v>
      </c>
      <c r="FN324" s="11">
        <v>3960.8300086482905</v>
      </c>
      <c r="FO324" s="11">
        <v>3980.6161852008995</v>
      </c>
      <c r="FP324" s="11">
        <v>4003.696586408611</v>
      </c>
      <c r="FQ324" s="11">
        <v>4028.4359436111117</v>
      </c>
      <c r="FR324" s="11">
        <v>4038.3725211076885</v>
      </c>
      <c r="FS324" s="11">
        <v>4081.2809605588573</v>
      </c>
      <c r="FT324" s="11">
        <v>4152.34922256564</v>
      </c>
      <c r="FU324" s="11">
        <v>4256.1432646186695</v>
      </c>
      <c r="FV324" s="11">
        <v>4397.2722055990735</v>
      </c>
      <c r="FW324" s="11">
        <v>4443.5337858440025</v>
      </c>
      <c r="FX324" s="11">
        <v>4463.3964048072385</v>
      </c>
      <c r="FY324" s="11">
        <v>4485.4191322142542</v>
      </c>
      <c r="FZ324" s="11">
        <v>4504.4277627346055</v>
      </c>
      <c r="GA324" s="11">
        <v>4533.1386209555221</v>
      </c>
      <c r="GB324" s="11">
        <v>4555.5054709226661</v>
      </c>
      <c r="GC324" s="11">
        <v>4586.9173512187772</v>
      </c>
      <c r="GD324" s="11">
        <v>4620.8253188164299</v>
      </c>
      <c r="GE324" s="11">
        <v>4645.4812776939179</v>
      </c>
      <c r="GF324" s="11">
        <v>4666.0191172586738</v>
      </c>
      <c r="GG324" s="11">
        <v>4679.1671397074015</v>
      </c>
      <c r="GH324" s="11">
        <v>4692.4854908243515</v>
      </c>
      <c r="GI324" s="11">
        <v>4696.3113822593641</v>
      </c>
      <c r="GJ324" s="11">
        <v>4706.6353226667261</v>
      </c>
      <c r="GK324" s="11">
        <v>4712.6453693175226</v>
      </c>
      <c r="GL324" s="11">
        <v>4728.0915622833782</v>
      </c>
      <c r="GM324" s="11">
        <v>4714.0226806634364</v>
      </c>
      <c r="GN324" s="11">
        <v>4724.6772693596686</v>
      </c>
      <c r="GO324" s="11">
        <v>4733.7923110200327</v>
      </c>
      <c r="GP324" s="11">
        <v>4746.7347385785542</v>
      </c>
      <c r="GQ324" s="11">
        <v>4808.8414953809615</v>
      </c>
      <c r="GR324" s="11">
        <v>4932.7373707355364</v>
      </c>
      <c r="GS324" s="11">
        <v>5085.7011909514713</v>
      </c>
      <c r="GT324" s="11">
        <v>5151.1038619590781</v>
      </c>
      <c r="GU324" s="11">
        <v>5170.8230920900896</v>
      </c>
      <c r="GV324" s="11">
        <v>5196.2387756014641</v>
      </c>
      <c r="GW324" s="11">
        <v>5222.8384364233152</v>
      </c>
      <c r="GX324" s="11">
        <v>5249.9196995772363</v>
      </c>
      <c r="GY324" s="11">
        <v>5263.9656472213774</v>
      </c>
      <c r="GZ324" s="11">
        <v>5402.408980914116</v>
      </c>
      <c r="HA324" s="11">
        <v>5422.1432059192748</v>
      </c>
      <c r="HB324" s="11">
        <v>5437.2258921091316</v>
      </c>
      <c r="HC324" s="11">
        <v>5453.3719702508033</v>
      </c>
      <c r="HD324" s="11">
        <v>5465.2845161826117</v>
      </c>
      <c r="HE324" s="11">
        <v>5472.6906982777218</v>
      </c>
      <c r="HF324" s="11">
        <v>5467.6888994999508</v>
      </c>
      <c r="HG324" s="11">
        <v>5520.3555801901975</v>
      </c>
      <c r="HH324" s="11">
        <v>5532.1201969991953</v>
      </c>
      <c r="HI324" s="11">
        <v>5563.3712406870145</v>
      </c>
      <c r="HJ324" s="11">
        <v>5574.6560426248116</v>
      </c>
      <c r="HK324" s="11">
        <v>5567.5345383506583</v>
      </c>
      <c r="HL324" s="11">
        <v>5562.3183479590598</v>
      </c>
      <c r="HM324" s="11">
        <v>5519.765110164074</v>
      </c>
      <c r="HN324" s="11">
        <v>5465.0724827236781</v>
      </c>
      <c r="HO324" s="11">
        <v>5427.6788160255865</v>
      </c>
      <c r="HP324" s="11">
        <v>5447.8761249445442</v>
      </c>
      <c r="HQ324" s="11">
        <v>5439.7766627572455</v>
      </c>
      <c r="HR324" s="11">
        <v>5353.6827005523628</v>
      </c>
      <c r="HS324" s="11">
        <v>5369.8573517941641</v>
      </c>
      <c r="HT324" s="11">
        <v>5379.0477380080147</v>
      </c>
      <c r="HU324" s="11">
        <v>5344.6402059832026</v>
      </c>
      <c r="HV324" s="11">
        <v>5351.859157844141</v>
      </c>
      <c r="HW324" s="11">
        <v>5361.3827574515226</v>
      </c>
      <c r="HX324" s="11">
        <v>5375.3313838653767</v>
      </c>
      <c r="HY324" s="11">
        <v>5392.2290863386197</v>
      </c>
      <c r="HZ324" s="11">
        <v>5413.9954755192275</v>
      </c>
      <c r="IA324" s="11">
        <v>5539.469901972785</v>
      </c>
      <c r="IB324" s="11">
        <v>5671.6944965595112</v>
      </c>
      <c r="IC324" s="11">
        <v>5717.9348465835437</v>
      </c>
      <c r="ID324" s="11">
        <v>5764.411460711055</v>
      </c>
      <c r="IE324" s="11">
        <v>5806.3285763839531</v>
      </c>
      <c r="IF324" s="11">
        <v>5849.4877589022535</v>
      </c>
      <c r="IG324" s="11">
        <v>5970.3785774495655</v>
      </c>
      <c r="IH324" s="11">
        <v>6002.8668657845328</v>
      </c>
      <c r="II324" s="11">
        <v>6045.4141951661777</v>
      </c>
      <c r="IJ324" s="11">
        <v>6082.618981005402</v>
      </c>
      <c r="IK324" s="11">
        <v>6133.7483193638727</v>
      </c>
      <c r="IL324" s="11">
        <v>6172.2592536102029</v>
      </c>
      <c r="IM324" s="11">
        <v>6214.7377745678396</v>
      </c>
      <c r="IN324" s="11">
        <v>6278.1540751874609</v>
      </c>
      <c r="IO324" s="11">
        <v>6415.7763682666073</v>
      </c>
      <c r="IP324" s="11">
        <v>6448.3244525334867</v>
      </c>
      <c r="IQ324" s="11">
        <v>6449.4150725713871</v>
      </c>
      <c r="IR324" s="11">
        <v>6503.5452089234768</v>
      </c>
      <c r="IS324" s="11">
        <v>6571.0412108844548</v>
      </c>
      <c r="IT324" s="11">
        <v>6610.5576528238371</v>
      </c>
      <c r="IU324" s="11">
        <v>6633.5396088387515</v>
      </c>
      <c r="IV324" s="11">
        <v>6650.996160862469</v>
      </c>
      <c r="IW324" s="11">
        <v>6657.0192665033646</v>
      </c>
      <c r="IX324" s="11">
        <v>6667.6093600899949</v>
      </c>
      <c r="IY324" s="11">
        <v>6688.7567171557348</v>
      </c>
      <c r="IZ324" s="11">
        <v>6729.6434930519745</v>
      </c>
      <c r="JA324" s="11">
        <v>6779.797103258672</v>
      </c>
      <c r="JB324" s="11">
        <v>6871.856919206446</v>
      </c>
      <c r="JC324" s="11">
        <v>6980.0268394128034</v>
      </c>
      <c r="JD324" s="11">
        <v>7059.0569298875489</v>
      </c>
      <c r="JE324" s="11">
        <v>7077.0767256960135</v>
      </c>
      <c r="JF324" s="11">
        <v>7089.8757092340684</v>
      </c>
      <c r="JG324" s="11">
        <v>7079.3101678368384</v>
      </c>
      <c r="JH324" s="11">
        <v>7162.528215305455</v>
      </c>
      <c r="JI324" s="11">
        <v>7223.5843866509522</v>
      </c>
      <c r="JJ324" s="11">
        <v>7234.8890555774478</v>
      </c>
      <c r="JK324" s="11">
        <v>7210.9379048686724</v>
      </c>
      <c r="JL324" s="11">
        <v>7264.6347477147583</v>
      </c>
      <c r="JM324" s="11">
        <v>7263.9165664830607</v>
      </c>
      <c r="JN324" s="11">
        <v>7235.1568413796567</v>
      </c>
      <c r="JO324" s="11">
        <v>7383.2654314289712</v>
      </c>
      <c r="JP324" s="11">
        <v>7498.1150564803456</v>
      </c>
      <c r="JQ324" s="11">
        <v>7524.0441217582429</v>
      </c>
      <c r="JR324" s="11">
        <v>7568.5566028777948</v>
      </c>
      <c r="JS324" s="11">
        <v>7578.1364051971077</v>
      </c>
      <c r="JT324" s="11">
        <v>7678.8804009783562</v>
      </c>
      <c r="JU324" s="11">
        <v>7729.6660284269446</v>
      </c>
      <c r="JV324" s="11">
        <v>7705.8930742967877</v>
      </c>
      <c r="JW324" s="11">
        <v>7647.6358742273833</v>
      </c>
      <c r="JX324" s="11">
        <v>7642.6703734114108</v>
      </c>
      <c r="JY324" s="11">
        <v>7634.1839794114985</v>
      </c>
      <c r="JZ324" s="11">
        <v>7620.3631913877362</v>
      </c>
      <c r="KA324" s="11">
        <v>7610.1119333188799</v>
      </c>
      <c r="KB324" s="11">
        <v>7603.0128627177792</v>
      </c>
      <c r="KC324" s="11">
        <v>7586.9186028887098</v>
      </c>
      <c r="KD324" s="11">
        <v>7571.1254255422982</v>
      </c>
      <c r="KE324" s="11">
        <v>7570.2766979069138</v>
      </c>
      <c r="KF324" s="11">
        <v>7580.5374995204838</v>
      </c>
      <c r="KG324" s="11">
        <v>7583.9722361831718</v>
      </c>
      <c r="KH324" s="11">
        <v>7600.1643589943806</v>
      </c>
      <c r="KI324" s="11">
        <v>7601.3362663406579</v>
      </c>
      <c r="KJ324" s="11">
        <v>7622.715582808105</v>
      </c>
      <c r="KK324" s="11">
        <v>7625.7687746787742</v>
      </c>
      <c r="KL324" s="23"/>
      <c r="KM324" s="11">
        <f>SMALL(Tabela2[[#This Row],[1]:[285]],1)</f>
        <v>1.0786038728838321E-11</v>
      </c>
      <c r="KN324" s="11">
        <f>MATCH(Tabela2[[#This Row],[1° menor]],Tabela2[[#This Row],[1]:[285]],0)</f>
        <v>103</v>
      </c>
      <c r="KO32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0.74999996289332593</v>
      </c>
      <c r="KP324" s="11">
        <f>VLOOKUP(Tabela2[[#This Row],[Shape]],shape!A:D,4,0)+VLOOKUP(Tabela2[[#This Row],[Shape]]+1,shape!A:E,5,0)*Tabela2[[#This Row],[% avanc]]</f>
        <v>3238.3255288481828</v>
      </c>
      <c r="KQ324" s="15">
        <f>Tabela2[[#This Row],[8686,881807]]/Tabela2[[#Headers],[8686,881807]]</f>
        <v>0.37278342226766559</v>
      </c>
      <c r="KR324" s="11">
        <f>Tabela2[[#This Row],[8686,881807]]-KP323</f>
        <v>439.24108782419262</v>
      </c>
      <c r="KS324" s="11">
        <f>(Tabela2[[#This Row],[hora bus]]-H323)*86400</f>
        <v>44.999999832361937</v>
      </c>
      <c r="KT324" s="11">
        <f>Tabela2[[#This Row],[desloc]]/Tabela2[[#This Row],[seconds]]</f>
        <v>9.7609130991220709</v>
      </c>
      <c r="KU324" s="11">
        <f>Tabela2[[#This Row],[spd m/s]]*3.6</f>
        <v>35.139287156839458</v>
      </c>
      <c r="KV324" s="23"/>
      <c r="KW324" s="22">
        <f t="shared" si="90"/>
        <v>0</v>
      </c>
      <c r="KX324" s="23">
        <f t="shared" si="91"/>
        <v>0</v>
      </c>
      <c r="KY324" s="23">
        <f t="shared" si="92"/>
        <v>0</v>
      </c>
      <c r="KZ324" s="23">
        <f t="shared" si="93"/>
        <v>0</v>
      </c>
      <c r="LA324" s="23">
        <f t="shared" si="94"/>
        <v>0</v>
      </c>
      <c r="LB324" s="23">
        <f t="shared" si="95"/>
        <v>0</v>
      </c>
      <c r="LC324" s="23">
        <f t="shared" si="96"/>
        <v>0</v>
      </c>
      <c r="LD324" s="23">
        <f t="shared" si="97"/>
        <v>0</v>
      </c>
      <c r="LE324" s="23">
        <f t="shared" si="98"/>
        <v>3238.3255288481828</v>
      </c>
      <c r="LF324" s="22">
        <f t="shared" si="89"/>
        <v>0</v>
      </c>
      <c r="LG324" s="23">
        <f t="shared" si="99"/>
        <v>0</v>
      </c>
      <c r="LH324" s="23">
        <f t="shared" si="100"/>
        <v>0</v>
      </c>
      <c r="LI324" s="23">
        <f t="shared" si="101"/>
        <v>3238.3255288481828</v>
      </c>
      <c r="LJ324" s="23">
        <f t="shared" si="102"/>
        <v>8570.3152119992501</v>
      </c>
      <c r="LK324" s="23">
        <f t="shared" si="103"/>
        <v>0</v>
      </c>
      <c r="LL324" s="23">
        <f t="shared" si="104"/>
        <v>22</v>
      </c>
      <c r="LM324" s="23">
        <f t="shared" si="105"/>
        <v>0</v>
      </c>
      <c r="LN324" s="23">
        <f t="shared" si="106"/>
        <v>0</v>
      </c>
    </row>
    <row r="325" spans="1:326" x14ac:dyDescent="0.25">
      <c r="A325" s="22">
        <v>256</v>
      </c>
      <c r="B325" s="22">
        <v>1</v>
      </c>
      <c r="C325" s="23" t="s">
        <v>1566</v>
      </c>
      <c r="D325" s="22">
        <v>332</v>
      </c>
      <c r="E325" s="24">
        <v>0.96458333333333335</v>
      </c>
      <c r="F325" s="23" t="s">
        <v>812</v>
      </c>
      <c r="G325" s="23" t="b">
        <v>1</v>
      </c>
      <c r="H325" s="25">
        <v>43538.96497685185</v>
      </c>
      <c r="I325" s="26" t="s">
        <v>196</v>
      </c>
      <c r="J325" s="23" t="s">
        <v>197</v>
      </c>
      <c r="K325" s="11">
        <f>IF(AND(Tabela2[[#This Row],[hora bus]]=H324,Tabela2[[#This Row],[lat bus]]=I324,Tabela2[[#This Row],[lon bus]]=J324),1,0)</f>
        <v>0</v>
      </c>
      <c r="L325" s="23"/>
      <c r="M325" s="11">
        <v>456</v>
      </c>
      <c r="N325" s="11">
        <v>5834.1635395907888</v>
      </c>
      <c r="O325" s="11">
        <v>5827.9156045185719</v>
      </c>
      <c r="P325" s="11">
        <v>5819.0382908496895</v>
      </c>
      <c r="Q325" s="11">
        <v>5761.6691050135287</v>
      </c>
      <c r="R325" s="11">
        <v>5675.8149004047273</v>
      </c>
      <c r="S325" s="11">
        <v>5655.2567815988177</v>
      </c>
      <c r="T325" s="11">
        <v>5635.6120450824938</v>
      </c>
      <c r="U325" s="11">
        <v>5624.0103551313623</v>
      </c>
      <c r="V325" s="11">
        <v>5608.088524917227</v>
      </c>
      <c r="W325" s="11">
        <v>5596.8695660280164</v>
      </c>
      <c r="X325" s="11">
        <v>5587.0087226287806</v>
      </c>
      <c r="Y325" s="11">
        <v>5564.7796276591589</v>
      </c>
      <c r="Z325" s="11">
        <v>5551.5394959661407</v>
      </c>
      <c r="AA325" s="11">
        <v>5530.7605825313558</v>
      </c>
      <c r="AB325" s="11">
        <v>5521.4356589674362</v>
      </c>
      <c r="AC325" s="11">
        <v>5505.8776915279732</v>
      </c>
      <c r="AD325" s="11">
        <v>5481.1754710898376</v>
      </c>
      <c r="AE325" s="11">
        <v>5470.9125283029489</v>
      </c>
      <c r="AF325" s="11">
        <v>5400.8008746995656</v>
      </c>
      <c r="AG325" s="11">
        <v>5366.6488328228988</v>
      </c>
      <c r="AH325" s="11">
        <v>5336.8635567001802</v>
      </c>
      <c r="AI325" s="11">
        <v>5312.6374748262078</v>
      </c>
      <c r="AJ325" s="11">
        <v>5291.0093645037077</v>
      </c>
      <c r="AK325" s="11">
        <v>5275.462362825655</v>
      </c>
      <c r="AL325" s="11">
        <v>5248.8270334946264</v>
      </c>
      <c r="AM325" s="11">
        <v>5237.4621069534332</v>
      </c>
      <c r="AN325" s="11">
        <v>5223.9562961336633</v>
      </c>
      <c r="AO325" s="11">
        <v>5213.9638862268266</v>
      </c>
      <c r="AP325" s="11">
        <v>5210.7387953069574</v>
      </c>
      <c r="AQ325" s="11">
        <v>5215.7117596154731</v>
      </c>
      <c r="AR325" s="11">
        <v>5214.8126556337211</v>
      </c>
      <c r="AS325" s="11">
        <v>5209.211490860017</v>
      </c>
      <c r="AT325" s="11">
        <v>5215.7759516775723</v>
      </c>
      <c r="AU325" s="11">
        <v>5220.4994997084232</v>
      </c>
      <c r="AV325" s="11">
        <v>5212.6793952480557</v>
      </c>
      <c r="AW325" s="11">
        <v>5209.3271719628265</v>
      </c>
      <c r="AX325" s="11">
        <v>5208.2016928361445</v>
      </c>
      <c r="AY325" s="11">
        <v>5198.4959399742938</v>
      </c>
      <c r="AZ325" s="11">
        <v>5180.4641518743128</v>
      </c>
      <c r="BA325" s="11">
        <v>5154.3241592965742</v>
      </c>
      <c r="BB325" s="11">
        <v>5107.1806372992287</v>
      </c>
      <c r="BC325" s="11">
        <v>5034.3012329101339</v>
      </c>
      <c r="BD325" s="11">
        <v>4967.1394170789681</v>
      </c>
      <c r="BE325" s="11">
        <v>4946.2430287394354</v>
      </c>
      <c r="BF325" s="11">
        <v>4923.6501350496228</v>
      </c>
      <c r="BG325" s="11">
        <v>4886.8033541049617</v>
      </c>
      <c r="BH325" s="11">
        <v>4872.3093534187228</v>
      </c>
      <c r="BI325" s="11">
        <v>4855.1333358397915</v>
      </c>
      <c r="BJ325" s="11">
        <v>4828.7073516952987</v>
      </c>
      <c r="BK325" s="11">
        <v>4753.1928421977709</v>
      </c>
      <c r="BL325" s="11">
        <v>4511.9404251595006</v>
      </c>
      <c r="BM325" s="11">
        <v>4367.5991781605899</v>
      </c>
      <c r="BN325" s="11">
        <v>4335.1038475695286</v>
      </c>
      <c r="BO325" s="11">
        <v>4221.9906503799348</v>
      </c>
      <c r="BP325" s="11">
        <v>4211.3673442977451</v>
      </c>
      <c r="BQ325" s="11">
        <v>4120.1093306992598</v>
      </c>
      <c r="BR325" s="11">
        <v>4032.286882865812</v>
      </c>
      <c r="BS325" s="11">
        <v>3999.4821641746735</v>
      </c>
      <c r="BT325" s="11">
        <v>3948.9555933867355</v>
      </c>
      <c r="BU325" s="11">
        <v>3885.0049065629642</v>
      </c>
      <c r="BV325" s="11">
        <v>3875.4878414043487</v>
      </c>
      <c r="BW325" s="11">
        <v>3726.5614207860308</v>
      </c>
      <c r="BX325" s="11">
        <v>3643.0325910529446</v>
      </c>
      <c r="BY325" s="11">
        <v>3526.6403759072159</v>
      </c>
      <c r="BZ325" s="11">
        <v>3513.4510819695961</v>
      </c>
      <c r="CA325" s="11">
        <v>3475.6351810236101</v>
      </c>
      <c r="CB325" s="11">
        <v>3414.3846246899379</v>
      </c>
      <c r="CC325" s="11">
        <v>3295.1283114045177</v>
      </c>
      <c r="CD325" s="11">
        <v>3202.1013483012584</v>
      </c>
      <c r="CE325" s="11">
        <v>3109.1537741740945</v>
      </c>
      <c r="CF325" s="11">
        <v>3025.0965251866214</v>
      </c>
      <c r="CG325" s="11">
        <v>2830.3109532190865</v>
      </c>
      <c r="CH325" s="11">
        <v>2752.6538210526855</v>
      </c>
      <c r="CI325" s="11">
        <v>2560.800524313775</v>
      </c>
      <c r="CJ325" s="11">
        <v>2485.7681970489662</v>
      </c>
      <c r="CK325" s="11">
        <v>2395.6438379541573</v>
      </c>
      <c r="CL325" s="11">
        <v>2367.7769678638278</v>
      </c>
      <c r="CM325" s="11">
        <v>2319.2764029664622</v>
      </c>
      <c r="CN325" s="11">
        <v>2260.2926519957991</v>
      </c>
      <c r="CO325" s="11">
        <v>2178.6577886176874</v>
      </c>
      <c r="CP325" s="11">
        <v>2125.8752944260141</v>
      </c>
      <c r="CQ325" s="11">
        <v>1929.2700342011951</v>
      </c>
      <c r="CR325" s="11">
        <v>1750.9794792074636</v>
      </c>
      <c r="CS325" s="11">
        <v>1676.8685343603472</v>
      </c>
      <c r="CT325" s="11">
        <v>1648.8074672866476</v>
      </c>
      <c r="CU325" s="11">
        <v>1607.4772570012146</v>
      </c>
      <c r="CV325" s="11">
        <v>1509.1859374608161</v>
      </c>
      <c r="CW325" s="11">
        <v>1381.5401087699454</v>
      </c>
      <c r="CX325" s="11">
        <v>1320.3889909623779</v>
      </c>
      <c r="CY325" s="11">
        <v>1263.3685114245734</v>
      </c>
      <c r="CZ325" s="11">
        <v>1212.7450568748554</v>
      </c>
      <c r="DA325" s="11">
        <v>1162.132012367164</v>
      </c>
      <c r="DB325" s="11">
        <v>1109.4900193901112</v>
      </c>
      <c r="DC325" s="11">
        <v>1026.1615915921484</v>
      </c>
      <c r="DD325" s="11">
        <v>1023.2910074036254</v>
      </c>
      <c r="DE325" s="11">
        <v>995.8065917504465</v>
      </c>
      <c r="DF325" s="11">
        <v>985.88341583715908</v>
      </c>
      <c r="DG325" s="11">
        <v>942.59439994372508</v>
      </c>
      <c r="DH325" s="11">
        <v>918.85970793697766</v>
      </c>
      <c r="DI325" s="11">
        <v>894.58247039635933</v>
      </c>
      <c r="DJ325" s="11">
        <v>822.88899097102342</v>
      </c>
      <c r="DK325" s="11">
        <v>460.06139773756524</v>
      </c>
      <c r="DL325" s="11">
        <v>353.14176490238128</v>
      </c>
      <c r="DM325" s="11">
        <v>284.44892321853496</v>
      </c>
      <c r="DN325" s="11">
        <v>211.74841657169679</v>
      </c>
      <c r="DO325" s="11">
        <v>197.37587034102378</v>
      </c>
      <c r="DP325" s="11">
        <v>154.90009477662815</v>
      </c>
      <c r="DQ325" s="11">
        <v>180.06962002885081</v>
      </c>
      <c r="DR325" s="11">
        <v>181.90600305008533</v>
      </c>
      <c r="DS325" s="11">
        <v>180.84801480150378</v>
      </c>
      <c r="DT325" s="11">
        <v>171.17918036827413</v>
      </c>
      <c r="DU325" s="11">
        <v>161.40896089163209</v>
      </c>
      <c r="DV325" s="11">
        <v>145.94026031470341</v>
      </c>
      <c r="DW325" s="11">
        <v>129.80656033956092</v>
      </c>
      <c r="DX325" s="11">
        <v>7.2859052124840673E-11</v>
      </c>
      <c r="DY325" s="11">
        <v>43.545125382116858</v>
      </c>
      <c r="DZ325" s="11">
        <v>72.993488379476815</v>
      </c>
      <c r="EA325" s="11">
        <v>79.197018112764411</v>
      </c>
      <c r="EB325" s="11">
        <v>177.4586456856218</v>
      </c>
      <c r="EC325" s="11">
        <v>204.44402183456594</v>
      </c>
      <c r="ED325" s="11">
        <v>386.03883425455382</v>
      </c>
      <c r="EE325" s="11">
        <v>460.25573579737471</v>
      </c>
      <c r="EF325" s="11">
        <v>694.48857941239942</v>
      </c>
      <c r="EG325" s="11">
        <v>877.78511725603425</v>
      </c>
      <c r="EH325" s="11">
        <v>1034.3472194648366</v>
      </c>
      <c r="EI325" s="11">
        <v>1154.9643409151663</v>
      </c>
      <c r="EJ325" s="11">
        <v>1218.3476010886309</v>
      </c>
      <c r="EK325" s="11">
        <v>1270.1976036867904</v>
      </c>
      <c r="EL325" s="11">
        <v>1351.5689799725621</v>
      </c>
      <c r="EM325" s="11">
        <v>1362.1577042619479</v>
      </c>
      <c r="EN325" s="11">
        <v>1446.8639056818556</v>
      </c>
      <c r="EO325" s="11">
        <v>1535.7674020587936</v>
      </c>
      <c r="EP325" s="11">
        <v>1575.0991352740657</v>
      </c>
      <c r="EQ325" s="11">
        <v>1707.9916822899283</v>
      </c>
      <c r="ER325" s="11">
        <v>1776.9130836628292</v>
      </c>
      <c r="ES325" s="11">
        <v>1909.6148957297321</v>
      </c>
      <c r="ET325" s="11">
        <v>1971.6909802151004</v>
      </c>
      <c r="EU325" s="11">
        <v>2045.4828867788051</v>
      </c>
      <c r="EV325" s="11">
        <v>2106.5286152251119</v>
      </c>
      <c r="EW325" s="11">
        <v>2172.5925367403706</v>
      </c>
      <c r="EX325" s="11">
        <v>2417.0490317963049</v>
      </c>
      <c r="EY325" s="11">
        <v>2496.9476422811344</v>
      </c>
      <c r="EZ325" s="11">
        <v>2665.7676761196549</v>
      </c>
      <c r="FA325" s="11">
        <v>2831.3949309617933</v>
      </c>
      <c r="FB325" s="11">
        <v>2914.5817684605172</v>
      </c>
      <c r="FC325" s="11">
        <v>2956.309785936297</v>
      </c>
      <c r="FD325" s="11">
        <v>3011.4499251321863</v>
      </c>
      <c r="FE325" s="11">
        <v>3136.4068996544211</v>
      </c>
      <c r="FF325" s="11">
        <v>3309.8186785774692</v>
      </c>
      <c r="FG325" s="11">
        <v>3334.7264128633915</v>
      </c>
      <c r="FH325" s="11">
        <v>3379.3656059199211</v>
      </c>
      <c r="FI325" s="11">
        <v>3460.9927014738519</v>
      </c>
      <c r="FJ325" s="11">
        <v>3505.1640171070089</v>
      </c>
      <c r="FK325" s="11">
        <v>3522.0749777578189</v>
      </c>
      <c r="FL325" s="11">
        <v>3536.5932296828696</v>
      </c>
      <c r="FM325" s="11">
        <v>3540.3551997085201</v>
      </c>
      <c r="FN325" s="11">
        <v>3570.8926464521619</v>
      </c>
      <c r="FO325" s="11">
        <v>3590.5889178137727</v>
      </c>
      <c r="FP325" s="11">
        <v>3613.5954492470269</v>
      </c>
      <c r="FQ325" s="11">
        <v>3638.2871454831961</v>
      </c>
      <c r="FR325" s="11">
        <v>3648.1685932250466</v>
      </c>
      <c r="FS325" s="11">
        <v>3691.0111929103837</v>
      </c>
      <c r="FT325" s="11">
        <v>3762.0425672459596</v>
      </c>
      <c r="FU325" s="11">
        <v>3865.8390729616322</v>
      </c>
      <c r="FV325" s="11">
        <v>4007.0198175343958</v>
      </c>
      <c r="FW325" s="11">
        <v>4053.3526375261599</v>
      </c>
      <c r="FX325" s="11">
        <v>4073.2856943452089</v>
      </c>
      <c r="FY325" s="11">
        <v>4095.3747666713721</v>
      </c>
      <c r="FZ325" s="11">
        <v>4114.4387653118019</v>
      </c>
      <c r="GA325" s="11">
        <v>4143.1861686617485</v>
      </c>
      <c r="GB325" s="11">
        <v>4165.5699551650578</v>
      </c>
      <c r="GC325" s="11">
        <v>4196.9805603961377</v>
      </c>
      <c r="GD325" s="11">
        <v>4230.8753209242386</v>
      </c>
      <c r="GE325" s="11">
        <v>4255.5202918980785</v>
      </c>
      <c r="GF325" s="11">
        <v>4276.0495569208797</v>
      </c>
      <c r="GG325" s="11">
        <v>4289.2070300337082</v>
      </c>
      <c r="GH325" s="11">
        <v>4302.5425214555644</v>
      </c>
      <c r="GI325" s="11">
        <v>4306.3979286426511</v>
      </c>
      <c r="GJ325" s="11">
        <v>4316.7907854002224</v>
      </c>
      <c r="GK325" s="11">
        <v>4322.9146890214352</v>
      </c>
      <c r="GL325" s="11">
        <v>4338.4377509790411</v>
      </c>
      <c r="GM325" s="11">
        <v>4324.474706030418</v>
      </c>
      <c r="GN325" s="11">
        <v>4335.3018261251154</v>
      </c>
      <c r="GO325" s="11">
        <v>4344.587418981374</v>
      </c>
      <c r="GP325" s="11">
        <v>4357.8543885775307</v>
      </c>
      <c r="GQ325" s="11">
        <v>4420.4895705530898</v>
      </c>
      <c r="GR325" s="11">
        <v>4545.017194826788</v>
      </c>
      <c r="GS325" s="11">
        <v>4698.4600187727701</v>
      </c>
      <c r="GT325" s="11">
        <v>4764.0545269072609</v>
      </c>
      <c r="GU325" s="11">
        <v>4783.8314146133362</v>
      </c>
      <c r="GV325" s="11">
        <v>4809.2505546156681</v>
      </c>
      <c r="GW325" s="11">
        <v>4835.8144921011817</v>
      </c>
      <c r="GX325" s="11">
        <v>4862.8271377705132</v>
      </c>
      <c r="GY325" s="11">
        <v>4876.4525342979432</v>
      </c>
      <c r="GZ325" s="11">
        <v>5014.4672281838202</v>
      </c>
      <c r="HA325" s="11">
        <v>5034.1209221919735</v>
      </c>
      <c r="HB325" s="11">
        <v>5049.1618671442075</v>
      </c>
      <c r="HC325" s="11">
        <v>5065.2842231723926</v>
      </c>
      <c r="HD325" s="11">
        <v>5077.1771869320146</v>
      </c>
      <c r="HE325" s="11">
        <v>5084.5393571886834</v>
      </c>
      <c r="HF325" s="11">
        <v>5080.0043436206006</v>
      </c>
      <c r="HG325" s="11">
        <v>5133.5687770347095</v>
      </c>
      <c r="HH325" s="11">
        <v>5146.1905614952157</v>
      </c>
      <c r="HI325" s="11">
        <v>5178.1511233520041</v>
      </c>
      <c r="HJ325" s="11">
        <v>5189.8670367938621</v>
      </c>
      <c r="HK325" s="11">
        <v>5183.2181937591249</v>
      </c>
      <c r="HL325" s="11">
        <v>5178.5598640870776</v>
      </c>
      <c r="HM325" s="11">
        <v>5136.8372013272456</v>
      </c>
      <c r="HN325" s="11">
        <v>5083.5366322552354</v>
      </c>
      <c r="HO325" s="11">
        <v>5047.8298698533636</v>
      </c>
      <c r="HP325" s="11">
        <v>5069.0833073471085</v>
      </c>
      <c r="HQ325" s="11">
        <v>5061.3955342455465</v>
      </c>
      <c r="HR325" s="11">
        <v>4976.8541079830266</v>
      </c>
      <c r="HS325" s="11">
        <v>4994.9000351922332</v>
      </c>
      <c r="HT325" s="11">
        <v>5004.7869346721409</v>
      </c>
      <c r="HU325" s="11">
        <v>4971.2619249084701</v>
      </c>
      <c r="HV325" s="11">
        <v>4979.6544419127704</v>
      </c>
      <c r="HW325" s="11">
        <v>4990.0256624852491</v>
      </c>
      <c r="HX325" s="11">
        <v>5004.7483574963153</v>
      </c>
      <c r="HY325" s="11">
        <v>5022.5135112591106</v>
      </c>
      <c r="HZ325" s="11">
        <v>5046.0701200094945</v>
      </c>
      <c r="IA325" s="11">
        <v>5174.1708743781073</v>
      </c>
      <c r="IB325" s="11">
        <v>5308.1723785847189</v>
      </c>
      <c r="IC325" s="11">
        <v>5355.3391522384427</v>
      </c>
      <c r="ID325" s="11">
        <v>5402.7114618122614</v>
      </c>
      <c r="IE325" s="11">
        <v>5445.5096317432308</v>
      </c>
      <c r="IF325" s="11">
        <v>5490.1216436790792</v>
      </c>
      <c r="IG325" s="11">
        <v>5612.2196672019218</v>
      </c>
      <c r="IH325" s="11">
        <v>5645.1257776782913</v>
      </c>
      <c r="II325" s="11">
        <v>5688.0199880671544</v>
      </c>
      <c r="IJ325" s="11">
        <v>5725.4440422588577</v>
      </c>
      <c r="IK325" s="11">
        <v>5776.5982895682519</v>
      </c>
      <c r="IL325" s="11">
        <v>5815.0389943682521</v>
      </c>
      <c r="IM325" s="11">
        <v>5857.4355641299799</v>
      </c>
      <c r="IN325" s="11">
        <v>5920.6880745051276</v>
      </c>
      <c r="IO325" s="11">
        <v>6058.2523057405851</v>
      </c>
      <c r="IP325" s="11">
        <v>6090.841932089008</v>
      </c>
      <c r="IQ325" s="11">
        <v>6092.0584371717359</v>
      </c>
      <c r="IR325" s="11">
        <v>6146.5227080676414</v>
      </c>
      <c r="IS325" s="11">
        <v>6214.3371319761754</v>
      </c>
      <c r="IT325" s="11">
        <v>6254.0068452106943</v>
      </c>
      <c r="IU325" s="11">
        <v>6277.076858973136</v>
      </c>
      <c r="IV325" s="11">
        <v>6294.5891490251133</v>
      </c>
      <c r="IW325" s="11">
        <v>6300.6428804528368</v>
      </c>
      <c r="IX325" s="11">
        <v>6311.2688438839632</v>
      </c>
      <c r="IY325" s="11">
        <v>6332.4594485116795</v>
      </c>
      <c r="IZ325" s="11">
        <v>6373.4106640850041</v>
      </c>
      <c r="JA325" s="11">
        <v>6423.6483073205145</v>
      </c>
      <c r="JB325" s="11">
        <v>6515.6939200704983</v>
      </c>
      <c r="JC325" s="11">
        <v>6623.5732202339641</v>
      </c>
      <c r="JD325" s="11">
        <v>6702.2343639624496</v>
      </c>
      <c r="JE325" s="11">
        <v>6719.9838275144275</v>
      </c>
      <c r="JF325" s="11">
        <v>6732.499879218879</v>
      </c>
      <c r="JG325" s="11">
        <v>6720.6364752395857</v>
      </c>
      <c r="JH325" s="11">
        <v>6803.6321857443763</v>
      </c>
      <c r="JI325" s="11">
        <v>6865.8107148050358</v>
      </c>
      <c r="JJ325" s="11">
        <v>6877.3519546194011</v>
      </c>
      <c r="JK325" s="11">
        <v>6854.2975879542528</v>
      </c>
      <c r="JL325" s="11">
        <v>6908.9033045530068</v>
      </c>
      <c r="JM325" s="11">
        <v>6908.4486777349575</v>
      </c>
      <c r="JN325" s="11">
        <v>6881.9765199220774</v>
      </c>
      <c r="JO325" s="11">
        <v>7033.5809404933452</v>
      </c>
      <c r="JP325" s="11">
        <v>7150.1979386209941</v>
      </c>
      <c r="JQ325" s="11">
        <v>7177.065833768328</v>
      </c>
      <c r="JR325" s="11">
        <v>7221.2139458449928</v>
      </c>
      <c r="JS325" s="11">
        <v>7227.9839059491642</v>
      </c>
      <c r="JT325" s="11">
        <v>7325.8713102799884</v>
      </c>
      <c r="JU325" s="11">
        <v>7375.7260714092436</v>
      </c>
      <c r="JV325" s="11">
        <v>7352.119544317442</v>
      </c>
      <c r="JW325" s="11">
        <v>7293.2906570381792</v>
      </c>
      <c r="JX325" s="11">
        <v>7287.4194464251104</v>
      </c>
      <c r="JY325" s="11">
        <v>7278.5339070120644</v>
      </c>
      <c r="JZ325" s="11">
        <v>7264.3558409671587</v>
      </c>
      <c r="KA325" s="11">
        <v>7253.7476283240139</v>
      </c>
      <c r="KB325" s="11">
        <v>7246.3708279577722</v>
      </c>
      <c r="KC325" s="11">
        <v>7229.9472377594884</v>
      </c>
      <c r="KD325" s="11">
        <v>7214.0975483881039</v>
      </c>
      <c r="KE325" s="11">
        <v>7213.5416930315369</v>
      </c>
      <c r="KF325" s="11">
        <v>7224.0298201461392</v>
      </c>
      <c r="KG325" s="11">
        <v>7227.7549379472657</v>
      </c>
      <c r="KH325" s="11">
        <v>7244.2260829503639</v>
      </c>
      <c r="KI325" s="11">
        <v>7245.7256020740633</v>
      </c>
      <c r="KJ325" s="11">
        <v>7267.4019913146094</v>
      </c>
      <c r="KK325" s="11">
        <v>7270.5596162317861</v>
      </c>
      <c r="KL325" s="23"/>
      <c r="KM325" s="11">
        <f>SMALL(Tabela2[[#This Row],[1]:[285]],1)</f>
        <v>7.2859052124840673E-11</v>
      </c>
      <c r="KN325" s="11">
        <f>MATCH(Tabela2[[#This Row],[1° menor]],Tabela2[[#This Row],[1]:[285]],0)</f>
        <v>115</v>
      </c>
      <c r="KO32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0.75000001072369726</v>
      </c>
      <c r="KP325" s="11">
        <f>VLOOKUP(Tabela2[[#This Row],[Shape]],shape!A:D,4,0)+VLOOKUP(Tabela2[[#This Row],[Shape]]+1,shape!A:E,5,0)*Tabela2[[#This Row],[% avanc]]</f>
        <v>3524.6278726788373</v>
      </c>
      <c r="KQ325" s="15">
        <f>Tabela2[[#This Row],[8686,881807]]/Tabela2[[#Headers],[8686,881807]]</f>
        <v>0.4057414330005788</v>
      </c>
      <c r="KR325" s="11">
        <f>Tabela2[[#This Row],[8686,881807]]-KP324</f>
        <v>286.30234383065454</v>
      </c>
      <c r="KS325" s="11">
        <f>(Tabela2[[#This Row],[hora bus]]-H324)*86400</f>
        <v>44.999999832361937</v>
      </c>
      <c r="KT325" s="11">
        <f>Tabela2[[#This Row],[desloc]]/Tabela2[[#This Row],[seconds]]</f>
        <v>6.3622743310491972</v>
      </c>
      <c r="KU325" s="11">
        <f>Tabela2[[#This Row],[spd m/s]]*3.6</f>
        <v>22.904187591777109</v>
      </c>
      <c r="KV325" s="23"/>
      <c r="KW325" s="22">
        <f t="shared" si="90"/>
        <v>0</v>
      </c>
      <c r="KX325" s="23">
        <f t="shared" si="91"/>
        <v>0</v>
      </c>
      <c r="KY325" s="23">
        <f t="shared" si="92"/>
        <v>0</v>
      </c>
      <c r="KZ325" s="23">
        <f t="shared" si="93"/>
        <v>0</v>
      </c>
      <c r="LA325" s="23">
        <f t="shared" si="94"/>
        <v>0</v>
      </c>
      <c r="LB325" s="23">
        <f t="shared" si="95"/>
        <v>0</v>
      </c>
      <c r="LC325" s="23">
        <f t="shared" si="96"/>
        <v>0</v>
      </c>
      <c r="LD325" s="23">
        <f t="shared" si="97"/>
        <v>0</v>
      </c>
      <c r="LE325" s="23">
        <f t="shared" si="98"/>
        <v>3524.6278726788373</v>
      </c>
      <c r="LF325" s="22">
        <f t="shared" si="89"/>
        <v>0</v>
      </c>
      <c r="LG325" s="23">
        <f t="shared" si="99"/>
        <v>0</v>
      </c>
      <c r="LH325" s="23">
        <f t="shared" si="100"/>
        <v>0</v>
      </c>
      <c r="LI325" s="23">
        <f t="shared" si="101"/>
        <v>3524.6278726788373</v>
      </c>
      <c r="LJ325" s="23">
        <f t="shared" si="102"/>
        <v>8570.3152119992501</v>
      </c>
      <c r="LK325" s="23">
        <f t="shared" si="103"/>
        <v>0</v>
      </c>
      <c r="LL325" s="23">
        <f t="shared" si="104"/>
        <v>21</v>
      </c>
      <c r="LM325" s="23">
        <f t="shared" si="105"/>
        <v>0</v>
      </c>
      <c r="LN325" s="23">
        <f t="shared" si="106"/>
        <v>0</v>
      </c>
    </row>
    <row r="326" spans="1:326" x14ac:dyDescent="0.25">
      <c r="A326" s="22">
        <v>257</v>
      </c>
      <c r="B326" s="22">
        <v>1</v>
      </c>
      <c r="C326" s="23" t="s">
        <v>1567</v>
      </c>
      <c r="D326" s="22">
        <v>332</v>
      </c>
      <c r="E326" s="24">
        <v>0.96527777777777779</v>
      </c>
      <c r="F326" s="23" t="s">
        <v>812</v>
      </c>
      <c r="G326" s="23" t="b">
        <v>1</v>
      </c>
      <c r="H326" s="25">
        <v>43538.965173611112</v>
      </c>
      <c r="I326" s="26" t="s">
        <v>336</v>
      </c>
      <c r="J326" s="23" t="s">
        <v>337</v>
      </c>
      <c r="K326" s="11">
        <f>IF(AND(Tabela2[[#This Row],[hora bus]]=H325,Tabela2[[#This Row],[lat bus]]=I325,Tabela2[[#This Row],[lon bus]]=J325),1,0)</f>
        <v>0</v>
      </c>
      <c r="L326" s="23"/>
      <c r="M326" s="11">
        <v>457</v>
      </c>
      <c r="N326" s="11">
        <v>5951.9575864632006</v>
      </c>
      <c r="O326" s="11">
        <v>5945.6040913766428</v>
      </c>
      <c r="P326" s="11">
        <v>5936.6097716430222</v>
      </c>
      <c r="Q326" s="11">
        <v>5879.0397383436848</v>
      </c>
      <c r="R326" s="11">
        <v>5793.1671407956792</v>
      </c>
      <c r="S326" s="11">
        <v>5772.7274467388415</v>
      </c>
      <c r="T326" s="11">
        <v>5753.0477484768708</v>
      </c>
      <c r="U326" s="11">
        <v>5741.3678506370206</v>
      </c>
      <c r="V326" s="11">
        <v>5725.3194685856151</v>
      </c>
      <c r="W326" s="11">
        <v>5713.9307316081713</v>
      </c>
      <c r="X326" s="11">
        <v>5703.9019481211071</v>
      </c>
      <c r="Y326" s="11">
        <v>5681.4056267056321</v>
      </c>
      <c r="Z326" s="11">
        <v>5667.8464868338278</v>
      </c>
      <c r="AA326" s="11">
        <v>5646.8031005374014</v>
      </c>
      <c r="AB326" s="11">
        <v>5637.3030975598022</v>
      </c>
      <c r="AC326" s="11">
        <v>5621.6390693594749</v>
      </c>
      <c r="AD326" s="11">
        <v>5596.8888405528587</v>
      </c>
      <c r="AE326" s="11">
        <v>5586.6381087055952</v>
      </c>
      <c r="AF326" s="11">
        <v>5516.8397021800201</v>
      </c>
      <c r="AG326" s="11">
        <v>5483.1749191518948</v>
      </c>
      <c r="AH326" s="11">
        <v>5453.635904119441</v>
      </c>
      <c r="AI326" s="11">
        <v>5429.5382223550005</v>
      </c>
      <c r="AJ326" s="11">
        <v>5408.0095014102872</v>
      </c>
      <c r="AK326" s="11">
        <v>5392.5410174200151</v>
      </c>
      <c r="AL326" s="11">
        <v>5365.9950969895344</v>
      </c>
      <c r="AM326" s="11">
        <v>5354.7257859049496</v>
      </c>
      <c r="AN326" s="11">
        <v>5341.3799679882704</v>
      </c>
      <c r="AO326" s="11">
        <v>5331.6995669757343</v>
      </c>
      <c r="AP326" s="11">
        <v>5328.8734917238917</v>
      </c>
      <c r="AQ326" s="11">
        <v>5334.1472058732843</v>
      </c>
      <c r="AR326" s="11">
        <v>5333.4535716273795</v>
      </c>
      <c r="AS326" s="11">
        <v>5328.1954476571982</v>
      </c>
      <c r="AT326" s="11">
        <v>5335.1324001287194</v>
      </c>
      <c r="AU326" s="11">
        <v>5340.0679731487071</v>
      </c>
      <c r="AV326" s="11">
        <v>5332.5689433332982</v>
      </c>
      <c r="AW326" s="11">
        <v>5329.7816071302877</v>
      </c>
      <c r="AX326" s="11">
        <v>5329.2353964138465</v>
      </c>
      <c r="AY326" s="11">
        <v>5319.9878107978939</v>
      </c>
      <c r="AZ326" s="11">
        <v>5302.3462253800617</v>
      </c>
      <c r="BA326" s="11">
        <v>5276.5848856061393</v>
      </c>
      <c r="BB326" s="11">
        <v>5229.8384826452639</v>
      </c>
      <c r="BC326" s="11">
        <v>5157.1114270464395</v>
      </c>
      <c r="BD326" s="11">
        <v>5089.9841132996171</v>
      </c>
      <c r="BE326" s="11">
        <v>5069.2935243217134</v>
      </c>
      <c r="BF326" s="11">
        <v>5046.9871627300727</v>
      </c>
      <c r="BG326" s="11">
        <v>5010.6154592214161</v>
      </c>
      <c r="BH326" s="11">
        <v>4996.5990981804971</v>
      </c>
      <c r="BI326" s="11">
        <v>4979.7421947786897</v>
      </c>
      <c r="BJ326" s="11">
        <v>4953.6465751085216</v>
      </c>
      <c r="BK326" s="11">
        <v>4878.7092733053832</v>
      </c>
      <c r="BL326" s="11">
        <v>4639.2000692097745</v>
      </c>
      <c r="BM326" s="11">
        <v>4497.2064873155396</v>
      </c>
      <c r="BN326" s="11">
        <v>4466.0044282008994</v>
      </c>
      <c r="BO326" s="11">
        <v>4353.9054752657557</v>
      </c>
      <c r="BP326" s="11">
        <v>4344.1275424955093</v>
      </c>
      <c r="BQ326" s="11">
        <v>4253.5252420706738</v>
      </c>
      <c r="BR326" s="11">
        <v>4166.7245588009027</v>
      </c>
      <c r="BS326" s="11">
        <v>4134.5641335149603</v>
      </c>
      <c r="BT326" s="11">
        <v>4084.2862701179206</v>
      </c>
      <c r="BU326" s="11">
        <v>4021.4939176637695</v>
      </c>
      <c r="BV326" s="11">
        <v>4014.0096150205391</v>
      </c>
      <c r="BW326" s="11">
        <v>3864.9496263391325</v>
      </c>
      <c r="BX326" s="11">
        <v>3779.5860758898848</v>
      </c>
      <c r="BY326" s="11">
        <v>3661.4580334704128</v>
      </c>
      <c r="BZ326" s="11">
        <v>3646.9501459449725</v>
      </c>
      <c r="CA326" s="11">
        <v>3608.7063896285604</v>
      </c>
      <c r="CB326" s="11">
        <v>3547.177748382655</v>
      </c>
      <c r="CC326" s="11">
        <v>3427.536197616655</v>
      </c>
      <c r="CD326" s="11">
        <v>3334.1195709714448</v>
      </c>
      <c r="CE326" s="11">
        <v>3241.0033205230766</v>
      </c>
      <c r="CF326" s="11">
        <v>3156.9309655827315</v>
      </c>
      <c r="CG326" s="11">
        <v>2962.1223273971646</v>
      </c>
      <c r="CH326" s="11">
        <v>2884.4056566465342</v>
      </c>
      <c r="CI326" s="11">
        <v>2692.4960991144944</v>
      </c>
      <c r="CJ326" s="11">
        <v>2617.4459609749874</v>
      </c>
      <c r="CK326" s="11">
        <v>2527.2195676351721</v>
      </c>
      <c r="CL326" s="11">
        <v>2499.243043132341</v>
      </c>
      <c r="CM326" s="11">
        <v>2450.7452332303842</v>
      </c>
      <c r="CN326" s="11">
        <v>2391.7374607419165</v>
      </c>
      <c r="CO326" s="11">
        <v>2309.976774047866</v>
      </c>
      <c r="CP326" s="11">
        <v>2257.1116867175265</v>
      </c>
      <c r="CQ326" s="11">
        <v>2060.5241227887027</v>
      </c>
      <c r="CR326" s="11">
        <v>1882.2248827835322</v>
      </c>
      <c r="CS326" s="11">
        <v>1807.9896426732951</v>
      </c>
      <c r="CT326" s="11">
        <v>1779.782597509118</v>
      </c>
      <c r="CU326" s="11">
        <v>1738.339345724235</v>
      </c>
      <c r="CV326" s="11">
        <v>1639.9326802265655</v>
      </c>
      <c r="CW326" s="11">
        <v>1512.1342367608001</v>
      </c>
      <c r="CX326" s="11">
        <v>1450.8105851307723</v>
      </c>
      <c r="CY326" s="11">
        <v>1393.5980228599371</v>
      </c>
      <c r="CZ326" s="11">
        <v>1342.4708617044475</v>
      </c>
      <c r="DA326" s="11">
        <v>1290.9794507505558</v>
      </c>
      <c r="DB326" s="11">
        <v>1236.7812853052292</v>
      </c>
      <c r="DC326" s="11">
        <v>1150.2740352977198</v>
      </c>
      <c r="DD326" s="11">
        <v>1144.9634811955045</v>
      </c>
      <c r="DE326" s="11">
        <v>1116.3655741063981</v>
      </c>
      <c r="DF326" s="11">
        <v>1105.1109207888137</v>
      </c>
      <c r="DG326" s="11">
        <v>1059.2059104711764</v>
      </c>
      <c r="DH326" s="11">
        <v>1030.7091296109156</v>
      </c>
      <c r="DI326" s="11">
        <v>1000.3607951765645</v>
      </c>
      <c r="DJ326" s="11">
        <v>927.31958922611659</v>
      </c>
      <c r="DK326" s="11">
        <v>579.19497497709506</v>
      </c>
      <c r="DL326" s="11">
        <v>490.72212400746537</v>
      </c>
      <c r="DM326" s="11">
        <v>431.32587901560134</v>
      </c>
      <c r="DN326" s="11">
        <v>364.34670960286059</v>
      </c>
      <c r="DO326" s="11">
        <v>352.0026049780239</v>
      </c>
      <c r="DP326" s="11">
        <v>303.63574175971974</v>
      </c>
      <c r="DQ326" s="11">
        <v>321.10037542540039</v>
      </c>
      <c r="DR326" s="11">
        <v>319.36365114485022</v>
      </c>
      <c r="DS326" s="11">
        <v>314.62544308595392</v>
      </c>
      <c r="DT326" s="11">
        <v>301.24051244027464</v>
      </c>
      <c r="DU326" s="11">
        <v>289.65700270551423</v>
      </c>
      <c r="DV326" s="11">
        <v>274.52631821220967</v>
      </c>
      <c r="DW326" s="11">
        <v>261.18197738970804</v>
      </c>
      <c r="DX326" s="11">
        <v>108.86800342671854</v>
      </c>
      <c r="DY326" s="11">
        <v>105.80445852794558</v>
      </c>
      <c r="DZ326" s="11">
        <v>86.238306977120999</v>
      </c>
      <c r="EA326" s="11">
        <v>5.5422333389287814E-13</v>
      </c>
      <c r="EB326" s="11">
        <v>34.745008291010357</v>
      </c>
      <c r="EC326" s="11">
        <v>67.893061451878665</v>
      </c>
      <c r="ED326" s="11">
        <v>254.72845984306292</v>
      </c>
      <c r="EE326" s="11">
        <v>323.79681420570722</v>
      </c>
      <c r="EF326" s="11">
        <v>550.35508065669649</v>
      </c>
      <c r="EG326" s="11">
        <v>731.1497110467875</v>
      </c>
      <c r="EH326" s="11">
        <v>886.6318336617677</v>
      </c>
      <c r="EI326" s="11">
        <v>1006.9981343968078</v>
      </c>
      <c r="EJ326" s="11">
        <v>1070.6249365186027</v>
      </c>
      <c r="EK326" s="11">
        <v>1121.9766676603381</v>
      </c>
      <c r="EL326" s="11">
        <v>1202.5572840633124</v>
      </c>
      <c r="EM326" s="11">
        <v>1212.6903399287028</v>
      </c>
      <c r="EN326" s="11">
        <v>1297.1531508875071</v>
      </c>
      <c r="EO326" s="11">
        <v>1386.3996274990297</v>
      </c>
      <c r="EP326" s="11">
        <v>1426.6485266659804</v>
      </c>
      <c r="EQ326" s="11">
        <v>1560.6782065712014</v>
      </c>
      <c r="ER326" s="11">
        <v>1630.6868909122732</v>
      </c>
      <c r="ES326" s="11">
        <v>1764.3250397623922</v>
      </c>
      <c r="ET326" s="11">
        <v>1826.9560285571476</v>
      </c>
      <c r="EU326" s="11">
        <v>1901.3067908067262</v>
      </c>
      <c r="EV326" s="11">
        <v>1962.908331099384</v>
      </c>
      <c r="EW326" s="11">
        <v>2030.120536949815</v>
      </c>
      <c r="EX326" s="11">
        <v>2275.701130466844</v>
      </c>
      <c r="EY326" s="11">
        <v>2356.3716925315525</v>
      </c>
      <c r="EZ326" s="11">
        <v>2526.1304540326537</v>
      </c>
      <c r="FA326" s="11">
        <v>2692.2095853293536</v>
      </c>
      <c r="FB326" s="11">
        <v>2775.4172631846109</v>
      </c>
      <c r="FC326" s="11">
        <v>2817.1454411743175</v>
      </c>
      <c r="FD326" s="11">
        <v>2872.2687131040334</v>
      </c>
      <c r="FE326" s="11">
        <v>2997.1305514858009</v>
      </c>
      <c r="FF326" s="11">
        <v>3170.4631428349498</v>
      </c>
      <c r="FG326" s="11">
        <v>3195.3680882927138</v>
      </c>
      <c r="FH326" s="11">
        <v>3239.9156120511598</v>
      </c>
      <c r="FI326" s="11">
        <v>3321.5419039906901</v>
      </c>
      <c r="FJ326" s="11">
        <v>3365.8911173259462</v>
      </c>
      <c r="FK326" s="11">
        <v>3382.9992370807308</v>
      </c>
      <c r="FL326" s="11">
        <v>3397.7203914749925</v>
      </c>
      <c r="FM326" s="11">
        <v>3401.9409742903654</v>
      </c>
      <c r="FN326" s="11">
        <v>3433.0359701612729</v>
      </c>
      <c r="FO326" s="11">
        <v>3453.1122269611456</v>
      </c>
      <c r="FP326" s="11">
        <v>3476.4692374640845</v>
      </c>
      <c r="FQ326" s="11">
        <v>3501.409857419349</v>
      </c>
      <c r="FR326" s="11">
        <v>3511.6308879836474</v>
      </c>
      <c r="FS326" s="11">
        <v>3554.9323489258986</v>
      </c>
      <c r="FT326" s="11">
        <v>3626.2642960996673</v>
      </c>
      <c r="FU326" s="11">
        <v>3730.0177175933441</v>
      </c>
      <c r="FV326" s="11">
        <v>3870.76557229018</v>
      </c>
      <c r="FW326" s="11">
        <v>3916.6056542109668</v>
      </c>
      <c r="FX326" s="11">
        <v>3936.1435228088903</v>
      </c>
      <c r="FY326" s="11">
        <v>3957.9033742665056</v>
      </c>
      <c r="FZ326" s="11">
        <v>3976.7191925070301</v>
      </c>
      <c r="GA326" s="11">
        <v>4005.310468622059</v>
      </c>
      <c r="GB326" s="11">
        <v>4027.6233194918605</v>
      </c>
      <c r="GC326" s="11">
        <v>4059.0354531481039</v>
      </c>
      <c r="GD326" s="11">
        <v>4092.9797508219499</v>
      </c>
      <c r="GE326" s="11">
        <v>4117.6669034175002</v>
      </c>
      <c r="GF326" s="11">
        <v>4138.2294620748062</v>
      </c>
      <c r="GG326" s="11">
        <v>4151.3471080869522</v>
      </c>
      <c r="GH326" s="11">
        <v>4164.6121925447196</v>
      </c>
      <c r="GI326" s="11">
        <v>4168.3521368551674</v>
      </c>
      <c r="GJ326" s="11">
        <v>4178.4903252959821</v>
      </c>
      <c r="GK326" s="11">
        <v>4184.2304350412151</v>
      </c>
      <c r="GL326" s="11">
        <v>4199.5069096651459</v>
      </c>
      <c r="GM326" s="11">
        <v>4185.2446417284182</v>
      </c>
      <c r="GN326" s="11">
        <v>4195.6078489666697</v>
      </c>
      <c r="GO326" s="11">
        <v>4204.4832489197961</v>
      </c>
      <c r="GP326" s="11">
        <v>4217.0693618911155</v>
      </c>
      <c r="GQ326" s="11">
        <v>4278.7441943112262</v>
      </c>
      <c r="GR326" s="11">
        <v>4402.3040107810493</v>
      </c>
      <c r="GS326" s="11">
        <v>4555.0958752380475</v>
      </c>
      <c r="GT326" s="11">
        <v>4620.451740208111</v>
      </c>
      <c r="GU326" s="11">
        <v>4640.159184136216</v>
      </c>
      <c r="GV326" s="11">
        <v>4665.5738946462643</v>
      </c>
      <c r="GW326" s="11">
        <v>4692.1801468167123</v>
      </c>
      <c r="GX326" s="11">
        <v>4719.2752055789997</v>
      </c>
      <c r="GY326" s="11">
        <v>4733.4529993139477</v>
      </c>
      <c r="GZ326" s="11">
        <v>4872.0428389431463</v>
      </c>
      <c r="HA326" s="11">
        <v>4891.8153174834342</v>
      </c>
      <c r="HB326" s="11">
        <v>4906.9186699655593</v>
      </c>
      <c r="HC326" s="11">
        <v>4923.0767474543763</v>
      </c>
      <c r="HD326" s="11">
        <v>4934.99939786703</v>
      </c>
      <c r="HE326" s="11">
        <v>4942.4291905915325</v>
      </c>
      <c r="HF326" s="11">
        <v>4937.2535785248629</v>
      </c>
      <c r="HG326" s="11">
        <v>4989.6713144551768</v>
      </c>
      <c r="HH326" s="11">
        <v>5001.3877877768427</v>
      </c>
      <c r="HI326" s="11">
        <v>5032.6750528963494</v>
      </c>
      <c r="HJ326" s="11">
        <v>5044.0194703526422</v>
      </c>
      <c r="HK326" s="11">
        <v>5036.9912682077174</v>
      </c>
      <c r="HL326" s="11">
        <v>5031.9095950978399</v>
      </c>
      <c r="HM326" s="11">
        <v>4989.6149202133447</v>
      </c>
      <c r="HN326" s="11">
        <v>4935.4579580787786</v>
      </c>
      <c r="HO326" s="11">
        <v>4898.844783532546</v>
      </c>
      <c r="HP326" s="11">
        <v>4919.5828934074498</v>
      </c>
      <c r="HQ326" s="11">
        <v>4911.7119517667388</v>
      </c>
      <c r="HR326" s="11">
        <v>4826.5580377158403</v>
      </c>
      <c r="HS326" s="11">
        <v>4843.9060228765611</v>
      </c>
      <c r="HT326" s="11">
        <v>4853.561857735117</v>
      </c>
      <c r="HU326" s="11">
        <v>4819.7695356387285</v>
      </c>
      <c r="HV326" s="11">
        <v>4827.8222493517051</v>
      </c>
      <c r="HW326" s="11">
        <v>4837.9673860046123</v>
      </c>
      <c r="HX326" s="11">
        <v>4852.495967503427</v>
      </c>
      <c r="HY326" s="11">
        <v>4870.0570076128406</v>
      </c>
      <c r="HZ326" s="11">
        <v>4893.2403711234574</v>
      </c>
      <c r="IA326" s="11">
        <v>5020.8584452864925</v>
      </c>
      <c r="IB326" s="11">
        <v>5154.5731738934282</v>
      </c>
      <c r="IC326" s="11">
        <v>5201.609302879785</v>
      </c>
      <c r="ID326" s="11">
        <v>5248.863447619894</v>
      </c>
      <c r="IE326" s="11">
        <v>5291.5535044389935</v>
      </c>
      <c r="IF326" s="11">
        <v>5336.0064332973689</v>
      </c>
      <c r="IG326" s="11">
        <v>5457.9795238855404</v>
      </c>
      <c r="IH326" s="11">
        <v>5490.8470252314173</v>
      </c>
      <c r="II326" s="11">
        <v>5533.710393481796</v>
      </c>
      <c r="IJ326" s="11">
        <v>5571.1159858494648</v>
      </c>
      <c r="IK326" s="11">
        <v>5622.2692830465949</v>
      </c>
      <c r="IL326" s="11">
        <v>5660.7173669724871</v>
      </c>
      <c r="IM326" s="11">
        <v>5703.1227819159303</v>
      </c>
      <c r="IN326" s="11">
        <v>5766.3929274404682</v>
      </c>
      <c r="IO326" s="11">
        <v>5903.9647385586022</v>
      </c>
      <c r="IP326" s="11">
        <v>5936.5509841275689</v>
      </c>
      <c r="IQ326" s="11">
        <v>5937.756769531642</v>
      </c>
      <c r="IR326" s="11">
        <v>5992.1927564608213</v>
      </c>
      <c r="IS326" s="11">
        <v>6059.9806292115272</v>
      </c>
      <c r="IT326" s="11">
        <v>6099.6379825111253</v>
      </c>
      <c r="IU326" s="11">
        <v>6122.7010412200925</v>
      </c>
      <c r="IV326" s="11">
        <v>6140.2089266608755</v>
      </c>
      <c r="IW326" s="11">
        <v>6146.2602935643117</v>
      </c>
      <c r="IX326" s="11">
        <v>6156.8836364937524</v>
      </c>
      <c r="IY326" s="11">
        <v>6178.0713607183607</v>
      </c>
      <c r="IZ326" s="11">
        <v>6219.0182810187098</v>
      </c>
      <c r="JA326" s="11">
        <v>6269.2505859037274</v>
      </c>
      <c r="JB326" s="11">
        <v>6361.2995309635335</v>
      </c>
      <c r="JC326" s="11">
        <v>6469.2052168635373</v>
      </c>
      <c r="JD326" s="11">
        <v>6547.898931609695</v>
      </c>
      <c r="JE326" s="11">
        <v>6565.672641387785</v>
      </c>
      <c r="JF326" s="11">
        <v>6578.2146159393878</v>
      </c>
      <c r="JG326" s="11">
        <v>6566.4839705092563</v>
      </c>
      <c r="JH326" s="11">
        <v>6649.5021363417654</v>
      </c>
      <c r="JI326" s="11">
        <v>6711.5655826484081</v>
      </c>
      <c r="JJ326" s="11">
        <v>6723.0844687410381</v>
      </c>
      <c r="JK326" s="11">
        <v>6699.9528358387297</v>
      </c>
      <c r="JL326" s="11">
        <v>6754.4809248618803</v>
      </c>
      <c r="JM326" s="11">
        <v>6754.0059816716694</v>
      </c>
      <c r="JN326" s="11">
        <v>6727.3914856276688</v>
      </c>
      <c r="JO326" s="11">
        <v>6878.8147870488019</v>
      </c>
      <c r="JP326" s="11">
        <v>6995.3669413834314</v>
      </c>
      <c r="JQ326" s="11">
        <v>7022.2111076210595</v>
      </c>
      <c r="JR326" s="11">
        <v>7066.3701772416498</v>
      </c>
      <c r="JS326" s="11">
        <v>7073.2435301989526</v>
      </c>
      <c r="JT326" s="11">
        <v>7171.2704269374553</v>
      </c>
      <c r="JU326" s="11">
        <v>7221.1811233178605</v>
      </c>
      <c r="JV326" s="11">
        <v>7197.5632081897984</v>
      </c>
      <c r="JW326" s="11">
        <v>7138.7739568124534</v>
      </c>
      <c r="JX326" s="11">
        <v>7132.9668120114929</v>
      </c>
      <c r="JY326" s="11">
        <v>7124.1118790591609</v>
      </c>
      <c r="JZ326" s="11">
        <v>7109.9623499355375</v>
      </c>
      <c r="KA326" s="11">
        <v>7099.3835059213925</v>
      </c>
      <c r="KB326" s="11">
        <v>7092.0302116131325</v>
      </c>
      <c r="KC326" s="11">
        <v>7075.6354581539199</v>
      </c>
      <c r="KD326" s="11">
        <v>7059.7904376872975</v>
      </c>
      <c r="KE326" s="11">
        <v>7059.2085946746374</v>
      </c>
      <c r="KF326" s="11">
        <v>7069.6771981393758</v>
      </c>
      <c r="KG326" s="11">
        <v>7073.378124652827</v>
      </c>
      <c r="KH326" s="11">
        <v>7089.8263831377399</v>
      </c>
      <c r="KI326" s="11">
        <v>7091.3001290853181</v>
      </c>
      <c r="KJ326" s="11">
        <v>7112.9534299550642</v>
      </c>
      <c r="KK326" s="11">
        <v>7116.1031706303393</v>
      </c>
      <c r="KL326" s="23"/>
      <c r="KM326" s="11">
        <f>SMALL(Tabela2[[#This Row],[1]:[285]],1)</f>
        <v>5.5422333389287814E-13</v>
      </c>
      <c r="KN326" s="11">
        <f>MATCH(Tabela2[[#This Row],[1° menor]],Tabela2[[#This Row],[1]:[285]],0)</f>
        <v>118</v>
      </c>
      <c r="KO32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0.74999999831536657</v>
      </c>
      <c r="KP326" s="11">
        <f>VLOOKUP(Tabela2[[#This Row],[Shape]],shape!A:D,4,0)+VLOOKUP(Tabela2[[#This Row],[Shape]]+1,shape!A:E,5,0)*Tabela2[[#This Row],[% avanc]]</f>
        <v>3636.3394202056515</v>
      </c>
      <c r="KQ326" s="15">
        <f>Tabela2[[#This Row],[8686,881807]]/Tabela2[[#Headers],[8686,881807]]</f>
        <v>0.41860123125831444</v>
      </c>
      <c r="KR326" s="11">
        <f>Tabela2[[#This Row],[8686,881807]]-KP325</f>
        <v>111.71154752681423</v>
      </c>
      <c r="KS326" s="11">
        <f>(Tabela2[[#This Row],[hora bus]]-H325)*86400</f>
        <v>17.000000202096999</v>
      </c>
      <c r="KT326" s="11">
        <f>Tabela2[[#This Row],[desloc]]/Tabela2[[#This Row],[seconds]]</f>
        <v>6.5712674234576944</v>
      </c>
      <c r="KU326" s="11">
        <f>Tabela2[[#This Row],[spd m/s]]*3.6</f>
        <v>23.656562724447699</v>
      </c>
      <c r="KV326" s="23"/>
      <c r="KW326" s="22">
        <f t="shared" si="90"/>
        <v>0</v>
      </c>
      <c r="KX326" s="23">
        <f t="shared" si="91"/>
        <v>0</v>
      </c>
      <c r="KY326" s="23">
        <f t="shared" si="92"/>
        <v>0</v>
      </c>
      <c r="KZ326" s="23">
        <f t="shared" si="93"/>
        <v>0</v>
      </c>
      <c r="LA326" s="23">
        <f t="shared" si="94"/>
        <v>0</v>
      </c>
      <c r="LB326" s="23">
        <f t="shared" si="95"/>
        <v>0</v>
      </c>
      <c r="LC326" s="23">
        <f t="shared" si="96"/>
        <v>0</v>
      </c>
      <c r="LD326" s="23">
        <f t="shared" si="97"/>
        <v>0</v>
      </c>
      <c r="LE326" s="23">
        <f t="shared" si="98"/>
        <v>3636.3394202056515</v>
      </c>
      <c r="LF326" s="22">
        <f t="shared" ref="LF326:LF389" si="107">IF(AND(LE326&lt;LE327,LE326&lt;=2000,LE326&lt;=LE325,LE326&lt;=LE324,LE326&lt;=LE323,LE326&lt;=LE322,LJ327&gt;1200,LE327-LE326&lt;2000,LC328&lt;5),1,IF(AND(KW326=1,LE326&lt;LE327,LE326&lt;=2000,LJ327&gt;1200),1,0))</f>
        <v>0</v>
      </c>
      <c r="LG326" s="23">
        <f t="shared" si="99"/>
        <v>0</v>
      </c>
      <c r="LH326" s="23">
        <f t="shared" si="100"/>
        <v>0</v>
      </c>
      <c r="LI326" s="23">
        <f t="shared" si="101"/>
        <v>3636.3394202056515</v>
      </c>
      <c r="LJ326" s="23">
        <f t="shared" si="102"/>
        <v>8570.3152119992501</v>
      </c>
      <c r="LK326" s="23">
        <f t="shared" si="103"/>
        <v>0</v>
      </c>
      <c r="LL326" s="23">
        <f t="shared" si="104"/>
        <v>20</v>
      </c>
      <c r="LM326" s="23">
        <f t="shared" si="105"/>
        <v>0</v>
      </c>
      <c r="LN326" s="23">
        <f t="shared" si="106"/>
        <v>0</v>
      </c>
    </row>
    <row r="327" spans="1:326" x14ac:dyDescent="0.25">
      <c r="A327" s="22">
        <v>258</v>
      </c>
      <c r="B327" s="22">
        <v>1</v>
      </c>
      <c r="C327" s="23" t="s">
        <v>1568</v>
      </c>
      <c r="D327" s="22">
        <v>332</v>
      </c>
      <c r="E327" s="24">
        <v>0.96527777777777779</v>
      </c>
      <c r="F327" s="23" t="s">
        <v>812</v>
      </c>
      <c r="G327" s="23" t="b">
        <v>1</v>
      </c>
      <c r="H327" s="25">
        <v>43538.965497685182</v>
      </c>
      <c r="I327" s="26" t="s">
        <v>324</v>
      </c>
      <c r="J327" s="23" t="s">
        <v>325</v>
      </c>
      <c r="K327" s="11">
        <f>IF(AND(Tabela2[[#This Row],[hora bus]]=H326,Tabela2[[#This Row],[lat bus]]=I326,Tabela2[[#This Row],[lon bus]]=J326),1,0)</f>
        <v>0</v>
      </c>
      <c r="L327" s="23"/>
      <c r="M327" s="11">
        <v>458</v>
      </c>
      <c r="N327" s="11">
        <v>6527.8276348225863</v>
      </c>
      <c r="O327" s="11">
        <v>6521.3298889072148</v>
      </c>
      <c r="P327" s="11">
        <v>6512.1752999922146</v>
      </c>
      <c r="Q327" s="11">
        <v>6454.3394907558986</v>
      </c>
      <c r="R327" s="11">
        <v>6368.4778899017338</v>
      </c>
      <c r="S327" s="11">
        <v>6348.2327642580449</v>
      </c>
      <c r="T327" s="11">
        <v>6328.51468457594</v>
      </c>
      <c r="U327" s="11">
        <v>6316.733226784595</v>
      </c>
      <c r="V327" s="11">
        <v>6300.5139070422292</v>
      </c>
      <c r="W327" s="11">
        <v>6288.8927138834661</v>
      </c>
      <c r="X327" s="11">
        <v>6278.6318384614515</v>
      </c>
      <c r="Y327" s="11">
        <v>6255.7632152580582</v>
      </c>
      <c r="Z327" s="11">
        <v>6241.7572881127426</v>
      </c>
      <c r="AA327" s="11">
        <v>6220.3434816958797</v>
      </c>
      <c r="AB327" s="11">
        <v>6210.6000077532308</v>
      </c>
      <c r="AC327" s="11">
        <v>6194.7899724329063</v>
      </c>
      <c r="AD327" s="11">
        <v>6169.9824876349076</v>
      </c>
      <c r="AE327" s="11">
        <v>6159.7604788359522</v>
      </c>
      <c r="AF327" s="11">
        <v>6090.4371105937598</v>
      </c>
      <c r="AG327" s="11">
        <v>6057.5027660098131</v>
      </c>
      <c r="AH327" s="11">
        <v>6028.3340452188886</v>
      </c>
      <c r="AI327" s="11">
        <v>6004.4345375901303</v>
      </c>
      <c r="AJ327" s="11">
        <v>5983.0596139267718</v>
      </c>
      <c r="AK327" s="11">
        <v>5967.712618051678</v>
      </c>
      <c r="AL327" s="11">
        <v>5941.3045853619842</v>
      </c>
      <c r="AM327" s="11">
        <v>5930.1802343188574</v>
      </c>
      <c r="AN327" s="11">
        <v>5917.063492045063</v>
      </c>
      <c r="AO327" s="11">
        <v>5907.8186971683936</v>
      </c>
      <c r="AP327" s="11">
        <v>5905.5407778486542</v>
      </c>
      <c r="AQ327" s="11">
        <v>5911.223813194797</v>
      </c>
      <c r="AR327" s="11">
        <v>5910.8073071923491</v>
      </c>
      <c r="AS327" s="11">
        <v>5906.0071734079711</v>
      </c>
      <c r="AT327" s="11">
        <v>5913.4378458511883</v>
      </c>
      <c r="AU327" s="11">
        <v>5918.652001944738</v>
      </c>
      <c r="AV327" s="11">
        <v>5911.5703192566061</v>
      </c>
      <c r="AW327" s="11">
        <v>5909.5104066933418</v>
      </c>
      <c r="AX327" s="11">
        <v>5909.7009051363748</v>
      </c>
      <c r="AY327" s="11">
        <v>5901.0305317815191</v>
      </c>
      <c r="AZ327" s="11">
        <v>5883.8769082539538</v>
      </c>
      <c r="BA327" s="11">
        <v>5858.585693946502</v>
      </c>
      <c r="BB327" s="11">
        <v>5812.3309934389054</v>
      </c>
      <c r="BC327" s="11">
        <v>5739.8122661661937</v>
      </c>
      <c r="BD327" s="11">
        <v>5672.7566126537104</v>
      </c>
      <c r="BE327" s="11">
        <v>5652.3262706910728</v>
      </c>
      <c r="BF327" s="11">
        <v>5630.3606854270001</v>
      </c>
      <c r="BG327" s="11">
        <v>5594.5423869488377</v>
      </c>
      <c r="BH327" s="11">
        <v>5581.0735854024742</v>
      </c>
      <c r="BI327" s="11">
        <v>5564.5762037270761</v>
      </c>
      <c r="BJ327" s="11">
        <v>5538.8485099214786</v>
      </c>
      <c r="BK327" s="11">
        <v>5464.5429082765577</v>
      </c>
      <c r="BL327" s="11">
        <v>5226.7985348689863</v>
      </c>
      <c r="BM327" s="11">
        <v>5086.9944757293351</v>
      </c>
      <c r="BN327" s="11">
        <v>5056.871536928712</v>
      </c>
      <c r="BO327" s="11">
        <v>4945.5086385840868</v>
      </c>
      <c r="BP327" s="11">
        <v>4936.3197795674705</v>
      </c>
      <c r="BQ327" s="11">
        <v>4846.117954587</v>
      </c>
      <c r="BR327" s="11">
        <v>4759.8933698273004</v>
      </c>
      <c r="BS327" s="11">
        <v>4728.064160237448</v>
      </c>
      <c r="BT327" s="11">
        <v>4677.9043298695706</v>
      </c>
      <c r="BU327" s="11">
        <v>4615.5260373020401</v>
      </c>
      <c r="BV327" s="11">
        <v>4608.5630424176625</v>
      </c>
      <c r="BW327" s="11">
        <v>4459.4731368932507</v>
      </c>
      <c r="BX327" s="11">
        <v>4373.6860304558104</v>
      </c>
      <c r="BY327" s="11">
        <v>4254.8554397708849</v>
      </c>
      <c r="BZ327" s="11">
        <v>4239.7145079473248</v>
      </c>
      <c r="CA327" s="11">
        <v>4201.2361397011937</v>
      </c>
      <c r="CB327" s="11">
        <v>4139.5548009182548</v>
      </c>
      <c r="CC327" s="11">
        <v>4019.7012546528031</v>
      </c>
      <c r="CD327" s="11">
        <v>3926.0708220840434</v>
      </c>
      <c r="CE327" s="11">
        <v>3832.8770835148966</v>
      </c>
      <c r="CF327" s="11">
        <v>3748.8257341956282</v>
      </c>
      <c r="CG327" s="11">
        <v>3554.054625700529</v>
      </c>
      <c r="CH327" s="11">
        <v>3476.3539297889342</v>
      </c>
      <c r="CI327" s="11">
        <v>3284.4687225098091</v>
      </c>
      <c r="CJ327" s="11">
        <v>3209.4693962312804</v>
      </c>
      <c r="CK327" s="11">
        <v>3119.2226987836757</v>
      </c>
      <c r="CL327" s="11">
        <v>3091.2105676953602</v>
      </c>
      <c r="CM327" s="11">
        <v>3042.7358362518989</v>
      </c>
      <c r="CN327" s="11">
        <v>2983.7446475458005</v>
      </c>
      <c r="CO327" s="11">
        <v>2901.9509170946353</v>
      </c>
      <c r="CP327" s="11">
        <v>2849.079113260208</v>
      </c>
      <c r="CQ327" s="11">
        <v>2652.5903001658658</v>
      </c>
      <c r="CR327" s="11">
        <v>2474.4306312097187</v>
      </c>
      <c r="CS327" s="11">
        <v>2400.2341016559521</v>
      </c>
      <c r="CT327" s="11">
        <v>2371.9945642908692</v>
      </c>
      <c r="CU327" s="11">
        <v>2330.5240886528891</v>
      </c>
      <c r="CV327" s="11">
        <v>2232.1297502825441</v>
      </c>
      <c r="CW327" s="11">
        <v>2104.3832754294704</v>
      </c>
      <c r="CX327" s="11">
        <v>2043.090369204695</v>
      </c>
      <c r="CY327" s="11">
        <v>1985.8635952898874</v>
      </c>
      <c r="CZ327" s="11">
        <v>1934.5588166726961</v>
      </c>
      <c r="DA327" s="11">
        <v>1882.6886662627619</v>
      </c>
      <c r="DB327" s="11">
        <v>1827.706311107929</v>
      </c>
      <c r="DC327" s="11">
        <v>1739.3535644257943</v>
      </c>
      <c r="DD327" s="11">
        <v>1732.5518584250119</v>
      </c>
      <c r="DE327" s="11">
        <v>1703.2170271304424</v>
      </c>
      <c r="DF327" s="11">
        <v>1691.0457641432242</v>
      </c>
      <c r="DG327" s="11">
        <v>1643.1569744301435</v>
      </c>
      <c r="DH327" s="11">
        <v>1610.6719809033168</v>
      </c>
      <c r="DI327" s="11">
        <v>1574.6315956357216</v>
      </c>
      <c r="DJ327" s="11">
        <v>1501.0699074696677</v>
      </c>
      <c r="DK327" s="11">
        <v>1164.6459141443277</v>
      </c>
      <c r="DL327" s="11">
        <v>1084.4728993366477</v>
      </c>
      <c r="DM327" s="11">
        <v>1021.6682043232083</v>
      </c>
      <c r="DN327" s="11">
        <v>945.98434860630505</v>
      </c>
      <c r="DO327" s="11">
        <v>923.68515534356641</v>
      </c>
      <c r="DP327" s="11">
        <v>857.18373810377921</v>
      </c>
      <c r="DQ327" s="11">
        <v>857.36479785691802</v>
      </c>
      <c r="DR327" s="11">
        <v>850.02997199225092</v>
      </c>
      <c r="DS327" s="11">
        <v>839.89005895031676</v>
      </c>
      <c r="DT327" s="11">
        <v>823.26166900536259</v>
      </c>
      <c r="DU327" s="11">
        <v>812.79503678958713</v>
      </c>
      <c r="DV327" s="11">
        <v>801.82740541475107</v>
      </c>
      <c r="DW327" s="11">
        <v>795.66255867826055</v>
      </c>
      <c r="DX327" s="11">
        <v>674.70252434661586</v>
      </c>
      <c r="DY327" s="11">
        <v>699.55527199811058</v>
      </c>
      <c r="DZ327" s="11">
        <v>676.72788686644344</v>
      </c>
      <c r="EA327" s="11">
        <v>557.33623032039645</v>
      </c>
      <c r="EB327" s="11">
        <v>530.46023159714491</v>
      </c>
      <c r="EC327" s="11">
        <v>349.2418425475667</v>
      </c>
      <c r="ED327" s="11">
        <v>279.07341839038463</v>
      </c>
      <c r="EE327" s="11">
        <v>42.940282708790775</v>
      </c>
      <c r="EF327" s="11">
        <v>3.6925484891980886E-10</v>
      </c>
      <c r="EG327" s="11">
        <v>142.9323269399365</v>
      </c>
      <c r="EH327" s="11">
        <v>300.49903692033456</v>
      </c>
      <c r="EI327" s="11">
        <v>420.8984505629852</v>
      </c>
      <c r="EJ327" s="11">
        <v>483.35607529443126</v>
      </c>
      <c r="EK327" s="11">
        <v>536.10375881325342</v>
      </c>
      <c r="EL327" s="11">
        <v>619.16268149942823</v>
      </c>
      <c r="EM327" s="11">
        <v>630.93838322140357</v>
      </c>
      <c r="EN327" s="11">
        <v>715.90048314412661</v>
      </c>
      <c r="EO327" s="11">
        <v>803.36191081103243</v>
      </c>
      <c r="EP327" s="11">
        <v>840.41368680067376</v>
      </c>
      <c r="EQ327" s="11">
        <v>971.17639327578229</v>
      </c>
      <c r="ER327" s="11">
        <v>1039.1963995889826</v>
      </c>
      <c r="ES327" s="11">
        <v>1171.4783980779689</v>
      </c>
      <c r="ET327" s="11">
        <v>1233.5541325328179</v>
      </c>
      <c r="EU327" s="11">
        <v>1307.4583388806227</v>
      </c>
      <c r="EV327" s="11">
        <v>1368.7233088578375</v>
      </c>
      <c r="EW327" s="11">
        <v>1435.5918868341494</v>
      </c>
      <c r="EX327" s="11">
        <v>1680.9835922718448</v>
      </c>
      <c r="EY327" s="11">
        <v>1761.7343830403604</v>
      </c>
      <c r="EZ327" s="11">
        <v>1931.6941547626834</v>
      </c>
      <c r="FA327" s="11">
        <v>2097.8997124971575</v>
      </c>
      <c r="FB327" s="11">
        <v>2181.1058397710931</v>
      </c>
      <c r="FC327" s="11">
        <v>2222.8271919777526</v>
      </c>
      <c r="FD327" s="11">
        <v>2277.9326078920571</v>
      </c>
      <c r="FE327" s="11">
        <v>2402.7450584036364</v>
      </c>
      <c r="FF327" s="11">
        <v>2576.0408641472227</v>
      </c>
      <c r="FG327" s="11">
        <v>2600.9418328000866</v>
      </c>
      <c r="FH327" s="11">
        <v>2645.4569289203328</v>
      </c>
      <c r="FI327" s="11">
        <v>2727.0777984370166</v>
      </c>
      <c r="FJ327" s="11">
        <v>2771.4791223591806</v>
      </c>
      <c r="FK327" s="11">
        <v>2788.6519668049018</v>
      </c>
      <c r="FL327" s="11">
        <v>2803.4453452522921</v>
      </c>
      <c r="FM327" s="11">
        <v>2807.860731621297</v>
      </c>
      <c r="FN327" s="11">
        <v>2839.2142716637863</v>
      </c>
      <c r="FO327" s="11">
        <v>2859.493297560216</v>
      </c>
      <c r="FP327" s="11">
        <v>2883.0521010155276</v>
      </c>
      <c r="FQ327" s="11">
        <v>2908.1437792171496</v>
      </c>
      <c r="FR327" s="11">
        <v>2918.58657395111</v>
      </c>
      <c r="FS327" s="11">
        <v>2962.1969497864716</v>
      </c>
      <c r="FT327" s="11">
        <v>3033.7286498342055</v>
      </c>
      <c r="FU327" s="11">
        <v>3137.4197910903436</v>
      </c>
      <c r="FV327" s="11">
        <v>3277.8383785802102</v>
      </c>
      <c r="FW327" s="11">
        <v>3323.3433716036543</v>
      </c>
      <c r="FX327" s="11">
        <v>3342.6381368176908</v>
      </c>
      <c r="FY327" s="11">
        <v>3364.2092563829156</v>
      </c>
      <c r="FZ327" s="11">
        <v>3382.892026844459</v>
      </c>
      <c r="GA327" s="11">
        <v>3411.4021771318598</v>
      </c>
      <c r="GB327" s="11">
        <v>3433.678053707562</v>
      </c>
      <c r="GC327" s="11">
        <v>3465.0875449756054</v>
      </c>
      <c r="GD327" s="11">
        <v>3499.0524646308868</v>
      </c>
      <c r="GE327" s="11">
        <v>3523.7576543850782</v>
      </c>
      <c r="GF327" s="11">
        <v>3544.3346164032482</v>
      </c>
      <c r="GG327" s="11">
        <v>3557.4317753817386</v>
      </c>
      <c r="GH327" s="11">
        <v>3570.6622179108904</v>
      </c>
      <c r="GI327" s="11">
        <v>3574.3481974331053</v>
      </c>
      <c r="GJ327" s="11">
        <v>3584.3744781109363</v>
      </c>
      <c r="GK327" s="11">
        <v>3589.963688414543</v>
      </c>
      <c r="GL327" s="11">
        <v>3605.1497004656485</v>
      </c>
      <c r="GM327" s="11">
        <v>3590.7991882874471</v>
      </c>
      <c r="GN327" s="11">
        <v>3601.040094527094</v>
      </c>
      <c r="GO327" s="11">
        <v>3609.8384338112842</v>
      </c>
      <c r="GP327" s="11">
        <v>3622.3686547981206</v>
      </c>
      <c r="GQ327" s="11">
        <v>3684.0876722119174</v>
      </c>
      <c r="GR327" s="11">
        <v>3807.8625762989309</v>
      </c>
      <c r="GS327" s="11">
        <v>3960.8902899303016</v>
      </c>
      <c r="GT327" s="11">
        <v>4026.359442228927</v>
      </c>
      <c r="GU327" s="11">
        <v>4046.1031934455536</v>
      </c>
      <c r="GV327" s="11">
        <v>4071.5207225737254</v>
      </c>
      <c r="GW327" s="11">
        <v>4098.105348636097</v>
      </c>
      <c r="GX327" s="11">
        <v>4125.1589891431222</v>
      </c>
      <c r="GY327" s="11">
        <v>4139.121408268742</v>
      </c>
      <c r="GZ327" s="11">
        <v>4277.5021069159329</v>
      </c>
      <c r="HA327" s="11">
        <v>4297.244676946907</v>
      </c>
      <c r="HB327" s="11">
        <v>4312.33351925435</v>
      </c>
      <c r="HC327" s="11">
        <v>4328.4837855051837</v>
      </c>
      <c r="HD327" s="11">
        <v>4340.4000854800615</v>
      </c>
      <c r="HE327" s="11">
        <v>4347.8163241789825</v>
      </c>
      <c r="HF327" s="11">
        <v>4342.8602445047754</v>
      </c>
      <c r="HG327" s="11">
        <v>4395.7706101900249</v>
      </c>
      <c r="HH327" s="11">
        <v>4408.1172563243636</v>
      </c>
      <c r="HI327" s="11">
        <v>4439.9902408650114</v>
      </c>
      <c r="HJ327" s="11">
        <v>4451.7221753254471</v>
      </c>
      <c r="HK327" s="11">
        <v>4445.1425081695179</v>
      </c>
      <c r="HL327" s="11">
        <v>4440.611285520712</v>
      </c>
      <c r="HM327" s="11">
        <v>4399.1871389577109</v>
      </c>
      <c r="HN327" s="11">
        <v>4346.5793554051834</v>
      </c>
      <c r="HO327" s="11">
        <v>4311.9589552063489</v>
      </c>
      <c r="HP327" s="11">
        <v>4333.9900994302889</v>
      </c>
      <c r="HQ327" s="11">
        <v>4326.6386567699983</v>
      </c>
      <c r="HR327" s="11">
        <v>4243.5132691334884</v>
      </c>
      <c r="HS327" s="11">
        <v>4263.3414251649956</v>
      </c>
      <c r="HT327" s="11">
        <v>4273.9452844423295</v>
      </c>
      <c r="HU327" s="11">
        <v>4241.3751413017026</v>
      </c>
      <c r="HV327" s="11">
        <v>4251.0623689028698</v>
      </c>
      <c r="HW327" s="11">
        <v>4262.395659667739</v>
      </c>
      <c r="HX327" s="11">
        <v>4278.0123617434992</v>
      </c>
      <c r="HY327" s="11">
        <v>4296.7947809446878</v>
      </c>
      <c r="HZ327" s="11">
        <v>4322.4989099333989</v>
      </c>
      <c r="IA327" s="11">
        <v>4453.8381028192389</v>
      </c>
      <c r="IB327" s="11">
        <v>4590.0863961539289</v>
      </c>
      <c r="IC327" s="11">
        <v>4638.4467918535647</v>
      </c>
      <c r="ID327" s="11">
        <v>4686.9847732552516</v>
      </c>
      <c r="IE327" s="11">
        <v>4730.9370573852639</v>
      </c>
      <c r="IF327" s="11">
        <v>4777.4702178612806</v>
      </c>
      <c r="IG327" s="11">
        <v>4901.167373958896</v>
      </c>
      <c r="IH327" s="11">
        <v>4934.6171104747027</v>
      </c>
      <c r="II327" s="11">
        <v>4977.9532414682972</v>
      </c>
      <c r="IJ327" s="11">
        <v>5015.634143783308</v>
      </c>
      <c r="IK327" s="11">
        <v>5066.7700850523051</v>
      </c>
      <c r="IL327" s="11">
        <v>5105.0640225734205</v>
      </c>
      <c r="IM327" s="11">
        <v>5147.2844928775048</v>
      </c>
      <c r="IN327" s="11">
        <v>5210.1966344569382</v>
      </c>
      <c r="IO327" s="11">
        <v>5347.5876320670641</v>
      </c>
      <c r="IP327" s="11">
        <v>5380.2172553139608</v>
      </c>
      <c r="IQ327" s="11">
        <v>5381.5798149213415</v>
      </c>
      <c r="IR327" s="11">
        <v>5436.4469820101585</v>
      </c>
      <c r="IS327" s="11">
        <v>5504.6512058997614</v>
      </c>
      <c r="IT327" s="11">
        <v>5544.5032066113645</v>
      </c>
      <c r="IU327" s="11">
        <v>5567.6757288055269</v>
      </c>
      <c r="IV327" s="11">
        <v>5585.2540550785943</v>
      </c>
      <c r="IW327" s="11">
        <v>5591.3421816784448</v>
      </c>
      <c r="IX327" s="11">
        <v>5602.0022382501411</v>
      </c>
      <c r="IY327" s="11">
        <v>5623.2221019590424</v>
      </c>
      <c r="IZ327" s="11">
        <v>5664.2180394987017</v>
      </c>
      <c r="JA327" s="11">
        <v>5714.5036328184433</v>
      </c>
      <c r="JB327" s="11">
        <v>5806.4341476731515</v>
      </c>
      <c r="JC327" s="11">
        <v>5913.8246802177619</v>
      </c>
      <c r="JD327" s="11">
        <v>5991.9331649325986</v>
      </c>
      <c r="JE327" s="11">
        <v>6009.2974637345205</v>
      </c>
      <c r="JF327" s="11">
        <v>6021.4159508637849</v>
      </c>
      <c r="JG327" s="11">
        <v>6007.7638752066268</v>
      </c>
      <c r="JH327" s="11">
        <v>6090.406516853368</v>
      </c>
      <c r="JI327" s="11">
        <v>6154.0757928528046</v>
      </c>
      <c r="JJ327" s="11">
        <v>6165.9350550249437</v>
      </c>
      <c r="JK327" s="11">
        <v>6144.0978530312068</v>
      </c>
      <c r="JL327" s="11">
        <v>6199.9376392435606</v>
      </c>
      <c r="JM327" s="11">
        <v>6199.8416322829416</v>
      </c>
      <c r="JN327" s="11">
        <v>6176.5249850709033</v>
      </c>
      <c r="JO327" s="11">
        <v>6333.0012482013672</v>
      </c>
      <c r="JP327" s="11">
        <v>6452.1149734261335</v>
      </c>
      <c r="JQ327" s="11">
        <v>6480.3093041479851</v>
      </c>
      <c r="JR327" s="11">
        <v>6523.877146916092</v>
      </c>
      <c r="JS327" s="11">
        <v>6526.5423201225703</v>
      </c>
      <c r="JT327" s="11">
        <v>6620.3128724625003</v>
      </c>
      <c r="JU327" s="11">
        <v>6668.8525616139386</v>
      </c>
      <c r="JV327" s="11">
        <v>6645.4987359871975</v>
      </c>
      <c r="JW327" s="11">
        <v>6585.9043780271822</v>
      </c>
      <c r="JX327" s="11">
        <v>6578.8031973181187</v>
      </c>
      <c r="JY327" s="11">
        <v>6569.3790526640641</v>
      </c>
      <c r="JZ327" s="11">
        <v>6554.7207327978831</v>
      </c>
      <c r="KA327" s="11">
        <v>6543.6342894512472</v>
      </c>
      <c r="KB327" s="11">
        <v>6535.8865409884393</v>
      </c>
      <c r="KC327" s="11">
        <v>6519.0240282215973</v>
      </c>
      <c r="KD327" s="11">
        <v>6503.1093973055195</v>
      </c>
      <c r="KE327" s="11">
        <v>6502.9543776784749</v>
      </c>
      <c r="KF327" s="11">
        <v>6513.7460976499478</v>
      </c>
      <c r="KG327" s="11">
        <v>6517.8601348096181</v>
      </c>
      <c r="KH327" s="11">
        <v>6534.705566038886</v>
      </c>
      <c r="KI327" s="11">
        <v>6536.6461144620525</v>
      </c>
      <c r="KJ327" s="11">
        <v>6558.7227996745487</v>
      </c>
      <c r="KK327" s="11">
        <v>6562.021517151933</v>
      </c>
      <c r="KL327" s="23"/>
      <c r="KM327" s="11">
        <f>SMALL(Tabela2[[#This Row],[1]:[285]],1)</f>
        <v>3.6925484891980886E-10</v>
      </c>
      <c r="KN327" s="11">
        <f>MATCH(Tabela2[[#This Row],[1° menor]],Tabela2[[#This Row],[1]:[285]],0)</f>
        <v>123</v>
      </c>
      <c r="KO32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0.23102416122933403</v>
      </c>
      <c r="KP327" s="11">
        <f>VLOOKUP(Tabela2[[#This Row],[Shape]],shape!A:D,4,0)+VLOOKUP(Tabela2[[#This Row],[Shape]]+1,shape!A:E,5,0)*Tabela2[[#This Row],[% avanc]]</f>
        <v>3945.4573269115958</v>
      </c>
      <c r="KQ327" s="15">
        <f>Tabela2[[#This Row],[8686,881807]]/Tabela2[[#Headers],[8686,881807]]</f>
        <v>0.45418568072749604</v>
      </c>
      <c r="KR327" s="11">
        <f>Tabela2[[#This Row],[8686,881807]]-KP326</f>
        <v>309.11790670594428</v>
      </c>
      <c r="KS327" s="11">
        <f>(Tabela2[[#This Row],[hora bus]]-H326)*86400</f>
        <v>27.999999630264938</v>
      </c>
      <c r="KT327" s="11">
        <f>Tabela2[[#This Row],[desloc]]/Tabela2[[#This Row],[seconds]]</f>
        <v>11.039925385278277</v>
      </c>
      <c r="KU327" s="11">
        <f>Tabela2[[#This Row],[spd m/s]]*3.6</f>
        <v>39.743731387001802</v>
      </c>
      <c r="KV327" s="23"/>
      <c r="KW327" s="22">
        <f t="shared" si="90"/>
        <v>0</v>
      </c>
      <c r="KX327" s="23">
        <f t="shared" si="91"/>
        <v>0</v>
      </c>
      <c r="KY327" s="23">
        <f t="shared" si="92"/>
        <v>0</v>
      </c>
      <c r="KZ327" s="23">
        <f t="shared" si="93"/>
        <v>0</v>
      </c>
      <c r="LA327" s="23">
        <f t="shared" si="94"/>
        <v>0</v>
      </c>
      <c r="LB327" s="23">
        <f t="shared" si="95"/>
        <v>0</v>
      </c>
      <c r="LC327" s="23">
        <f t="shared" si="96"/>
        <v>0</v>
      </c>
      <c r="LD327" s="23">
        <f t="shared" si="97"/>
        <v>0</v>
      </c>
      <c r="LE327" s="23">
        <f t="shared" si="98"/>
        <v>3945.4573269115958</v>
      </c>
      <c r="LF327" s="22">
        <f t="shared" si="107"/>
        <v>0</v>
      </c>
      <c r="LG327" s="23">
        <f t="shared" si="99"/>
        <v>0</v>
      </c>
      <c r="LH327" s="23">
        <f t="shared" si="100"/>
        <v>0</v>
      </c>
      <c r="LI327" s="23">
        <f t="shared" si="101"/>
        <v>3945.4573269115958</v>
      </c>
      <c r="LJ327" s="23">
        <f t="shared" si="102"/>
        <v>8570.3152119992501</v>
      </c>
      <c r="LK327" s="23">
        <f t="shared" si="103"/>
        <v>0</v>
      </c>
      <c r="LL327" s="23">
        <f t="shared" si="104"/>
        <v>19</v>
      </c>
      <c r="LM327" s="23">
        <f t="shared" si="105"/>
        <v>0</v>
      </c>
      <c r="LN327" s="23">
        <f t="shared" si="106"/>
        <v>0</v>
      </c>
    </row>
    <row r="328" spans="1:326" x14ac:dyDescent="0.25">
      <c r="A328" s="22">
        <v>259</v>
      </c>
      <c r="B328" s="22">
        <v>1</v>
      </c>
      <c r="C328" s="23" t="s">
        <v>1569</v>
      </c>
      <c r="D328" s="22">
        <v>332</v>
      </c>
      <c r="E328" s="24">
        <v>0.96597222222222223</v>
      </c>
      <c r="F328" s="23" t="s">
        <v>812</v>
      </c>
      <c r="G328" s="23" t="b">
        <v>1</v>
      </c>
      <c r="H328" s="25">
        <v>43538.96601851852</v>
      </c>
      <c r="I328" s="26" t="s">
        <v>198</v>
      </c>
      <c r="J328" s="23" t="s">
        <v>199</v>
      </c>
      <c r="K328" s="11">
        <f>IF(AND(Tabela2[[#This Row],[hora bus]]=H327,Tabela2[[#This Row],[lat bus]]=I327,Tabela2[[#This Row],[lon bus]]=J327),1,0)</f>
        <v>0</v>
      </c>
      <c r="L328" s="23"/>
      <c r="M328" s="11">
        <v>459</v>
      </c>
      <c r="N328" s="11">
        <v>6871.0753600425769</v>
      </c>
      <c r="O328" s="11">
        <v>6864.4134892739912</v>
      </c>
      <c r="P328" s="11">
        <v>6855.0771257672477</v>
      </c>
      <c r="Q328" s="11">
        <v>6796.9567679174652</v>
      </c>
      <c r="R328" s="11">
        <v>6711.1622201409418</v>
      </c>
      <c r="S328" s="11">
        <v>6691.1839552764259</v>
      </c>
      <c r="T328" s="11">
        <v>6671.4369312258732</v>
      </c>
      <c r="U328" s="11">
        <v>6659.5496186513028</v>
      </c>
      <c r="V328" s="11">
        <v>6643.1428398453527</v>
      </c>
      <c r="W328" s="11">
        <v>6631.2635842804766</v>
      </c>
      <c r="X328" s="11">
        <v>6620.7440092734741</v>
      </c>
      <c r="Y328" s="11">
        <v>6597.4614276391485</v>
      </c>
      <c r="Z328" s="11">
        <v>6582.9605594797167</v>
      </c>
      <c r="AA328" s="11">
        <v>6561.1424998315606</v>
      </c>
      <c r="AB328" s="11">
        <v>6551.1381721324969</v>
      </c>
      <c r="AC328" s="11">
        <v>6535.1752906075189</v>
      </c>
      <c r="AD328" s="11">
        <v>6510.3211465080958</v>
      </c>
      <c r="AE328" s="11">
        <v>6500.1468801351284</v>
      </c>
      <c r="AF328" s="11">
        <v>6431.3926263979602</v>
      </c>
      <c r="AG328" s="11">
        <v>6399.3289636627042</v>
      </c>
      <c r="AH328" s="11">
        <v>6370.6111360840268</v>
      </c>
      <c r="AI328" s="11">
        <v>6346.9624425306865</v>
      </c>
      <c r="AJ328" s="11">
        <v>6325.7837334664391</v>
      </c>
      <c r="AK328" s="11">
        <v>6310.5923777480375</v>
      </c>
      <c r="AL328" s="11">
        <v>6284.3612053401848</v>
      </c>
      <c r="AM328" s="11">
        <v>6273.4201827021025</v>
      </c>
      <c r="AN328" s="11">
        <v>6260.5775760412744</v>
      </c>
      <c r="AO328" s="11">
        <v>6251.8445623275111</v>
      </c>
      <c r="AP328" s="11">
        <v>6250.2085849058185</v>
      </c>
      <c r="AQ328" s="11">
        <v>6256.3727032387806</v>
      </c>
      <c r="AR328" s="11">
        <v>6256.2837418966001</v>
      </c>
      <c r="AS328" s="11">
        <v>6252.0277825094918</v>
      </c>
      <c r="AT328" s="11">
        <v>6260.0479287152839</v>
      </c>
      <c r="AU328" s="11">
        <v>6265.596827465185</v>
      </c>
      <c r="AV328" s="11">
        <v>6259.0211903303798</v>
      </c>
      <c r="AW328" s="11">
        <v>6257.8536160838066</v>
      </c>
      <c r="AX328" s="11">
        <v>6258.9623656439835</v>
      </c>
      <c r="AY328" s="11">
        <v>6251.0266571419024</v>
      </c>
      <c r="AZ328" s="11">
        <v>6234.507288117964</v>
      </c>
      <c r="BA328" s="11">
        <v>6209.8376642622534</v>
      </c>
      <c r="BB328" s="11">
        <v>6164.2496452061814</v>
      </c>
      <c r="BC328" s="11">
        <v>6092.0470503172874</v>
      </c>
      <c r="BD328" s="11">
        <v>6025.1370141805392</v>
      </c>
      <c r="BE328" s="11">
        <v>6005.0810194671312</v>
      </c>
      <c r="BF328" s="11">
        <v>5983.5823251653828</v>
      </c>
      <c r="BG328" s="11">
        <v>5948.5273134818672</v>
      </c>
      <c r="BH328" s="11">
        <v>5935.8204445015463</v>
      </c>
      <c r="BI328" s="11">
        <v>5919.8309122499941</v>
      </c>
      <c r="BJ328" s="11">
        <v>5894.6320243993032</v>
      </c>
      <c r="BK328" s="11">
        <v>5821.2581957472157</v>
      </c>
      <c r="BL328" s="11">
        <v>5586.2776141729046</v>
      </c>
      <c r="BM328" s="11">
        <v>5450.1167333859385</v>
      </c>
      <c r="BN328" s="11">
        <v>5421.9513925250803</v>
      </c>
      <c r="BO328" s="11">
        <v>5312.08832387656</v>
      </c>
      <c r="BP328" s="11">
        <v>5304.1426448603806</v>
      </c>
      <c r="BQ328" s="11">
        <v>5214.890597091985</v>
      </c>
      <c r="BR328" s="11">
        <v>5130.1347019565992</v>
      </c>
      <c r="BS328" s="11">
        <v>5099.2280800274193</v>
      </c>
      <c r="BT328" s="11">
        <v>5049.4358215684288</v>
      </c>
      <c r="BU328" s="11">
        <v>4988.6107661509059</v>
      </c>
      <c r="BV328" s="11">
        <v>4984.3045654653715</v>
      </c>
      <c r="BW328" s="11">
        <v>4835.0997933795734</v>
      </c>
      <c r="BX328" s="11">
        <v>4747.0307178513594</v>
      </c>
      <c r="BY328" s="11">
        <v>4626.018999586222</v>
      </c>
      <c r="BZ328" s="11">
        <v>4609.2130544338006</v>
      </c>
      <c r="CA328" s="11">
        <v>4570.2089132412839</v>
      </c>
      <c r="CB328" s="11">
        <v>4508.2223749203367</v>
      </c>
      <c r="CC328" s="11">
        <v>4387.976259005407</v>
      </c>
      <c r="CD328" s="11">
        <v>4293.9783954298082</v>
      </c>
      <c r="CE328" s="11">
        <v>4200.699425587005</v>
      </c>
      <c r="CF328" s="11">
        <v>4116.7626752972774</v>
      </c>
      <c r="CG328" s="11">
        <v>3922.1882476417281</v>
      </c>
      <c r="CH328" s="11">
        <v>3844.6431759975085</v>
      </c>
      <c r="CI328" s="11">
        <v>3652.9406777958206</v>
      </c>
      <c r="CJ328" s="11">
        <v>3578.1802703306707</v>
      </c>
      <c r="CK328" s="11">
        <v>3487.9866892833511</v>
      </c>
      <c r="CL328" s="11">
        <v>3459.9733492911728</v>
      </c>
      <c r="CM328" s="11">
        <v>3411.5893228859286</v>
      </c>
      <c r="CN328" s="11">
        <v>3352.6965274177569</v>
      </c>
      <c r="CO328" s="11">
        <v>3270.9300736346577</v>
      </c>
      <c r="CP328" s="11">
        <v>3218.1349268943932</v>
      </c>
      <c r="CQ328" s="11">
        <v>3022.0133452275613</v>
      </c>
      <c r="CR328" s="11">
        <v>2844.4073624030643</v>
      </c>
      <c r="CS328" s="11">
        <v>2770.4955660051855</v>
      </c>
      <c r="CT328" s="11">
        <v>2742.2870809466181</v>
      </c>
      <c r="CU328" s="11">
        <v>2700.831913026027</v>
      </c>
      <c r="CV328" s="11">
        <v>2602.5978826291212</v>
      </c>
      <c r="CW328" s="11">
        <v>2475.1834406426487</v>
      </c>
      <c r="CX328" s="11">
        <v>2414.1567740760584</v>
      </c>
      <c r="CY328" s="11">
        <v>2357.0477379487056</v>
      </c>
      <c r="CZ328" s="11">
        <v>2305.5794335381302</v>
      </c>
      <c r="DA328" s="11">
        <v>2253.2347572865369</v>
      </c>
      <c r="DB328" s="11">
        <v>2197.2542731142721</v>
      </c>
      <c r="DC328" s="11">
        <v>2106.7861619239802</v>
      </c>
      <c r="DD328" s="11">
        <v>2098.3865763792178</v>
      </c>
      <c r="DE328" s="11">
        <v>2068.3576793771767</v>
      </c>
      <c r="DF328" s="11">
        <v>2055.3325179548847</v>
      </c>
      <c r="DG328" s="11">
        <v>2005.698403189203</v>
      </c>
      <c r="DH328" s="11">
        <v>1969.8817467498484</v>
      </c>
      <c r="DI328" s="11">
        <v>1929.5171576332546</v>
      </c>
      <c r="DJ328" s="11">
        <v>1856.0969371277386</v>
      </c>
      <c r="DK328" s="11">
        <v>1532.43372684408</v>
      </c>
      <c r="DL328" s="11">
        <v>1465.4204864660971</v>
      </c>
      <c r="DM328" s="11">
        <v>1407.0393883658583</v>
      </c>
      <c r="DN328" s="11">
        <v>1334.0192693906827</v>
      </c>
      <c r="DO328" s="11">
        <v>1313.2679403428926</v>
      </c>
      <c r="DP328" s="11">
        <v>1247.6695261427496</v>
      </c>
      <c r="DQ328" s="11">
        <v>1248.3811720342171</v>
      </c>
      <c r="DR328" s="11">
        <v>1241.0659190448105</v>
      </c>
      <c r="DS328" s="11">
        <v>1230.9139752479464</v>
      </c>
      <c r="DT328" s="11">
        <v>1214.2810604892807</v>
      </c>
      <c r="DU328" s="11">
        <v>1203.8281904038645</v>
      </c>
      <c r="DV328" s="11">
        <v>1192.8488568534888</v>
      </c>
      <c r="DW328" s="11">
        <v>1186.5929439246092</v>
      </c>
      <c r="DX328" s="11">
        <v>1062.0307622822279</v>
      </c>
      <c r="DY328" s="11">
        <v>1082.1644842605485</v>
      </c>
      <c r="DZ328" s="11">
        <v>1055.8799211623073</v>
      </c>
      <c r="EA328" s="11">
        <v>937.79361342754112</v>
      </c>
      <c r="EB328" s="11">
        <v>915.02115029837967</v>
      </c>
      <c r="EC328" s="11">
        <v>736.94276832451339</v>
      </c>
      <c r="ED328" s="11">
        <v>669.72381183051948</v>
      </c>
      <c r="EE328" s="11">
        <v>433.9532400654918</v>
      </c>
      <c r="EF328" s="11">
        <v>248.11691962529909</v>
      </c>
      <c r="EG328" s="11">
        <v>90.534986803304903</v>
      </c>
      <c r="EH328" s="11">
        <v>2.184208369726548E-11</v>
      </c>
      <c r="EI328" s="11">
        <v>30.145483454548597</v>
      </c>
      <c r="EJ328" s="11">
        <v>93.729133918530792</v>
      </c>
      <c r="EK328" s="11">
        <v>146.2095141309195</v>
      </c>
      <c r="EL328" s="11">
        <v>228.12592679311877</v>
      </c>
      <c r="EM328" s="11">
        <v>240.03520545041312</v>
      </c>
      <c r="EN328" s="11">
        <v>324.9970381200539</v>
      </c>
      <c r="EO328" s="11">
        <v>412.42620171381139</v>
      </c>
      <c r="EP328" s="11">
        <v>450.80541819420455</v>
      </c>
      <c r="EQ328" s="11">
        <v>583.7910669672932</v>
      </c>
      <c r="ER328" s="11">
        <v>654.58764905887972</v>
      </c>
      <c r="ES328" s="11">
        <v>789.3496566866728</v>
      </c>
      <c r="ET328" s="11">
        <v>852.88925770717731</v>
      </c>
      <c r="EU328" s="11">
        <v>928.25830201998315</v>
      </c>
      <c r="EV328" s="11">
        <v>990.96983590859566</v>
      </c>
      <c r="EW328" s="11">
        <v>1060.6753302310328</v>
      </c>
      <c r="EX328" s="11">
        <v>1308.7708504252992</v>
      </c>
      <c r="EY328" s="11">
        <v>1391.2640253634152</v>
      </c>
      <c r="EZ328" s="11">
        <v>1563.2583271635413</v>
      </c>
      <c r="FA328" s="11">
        <v>1730.2682510367529</v>
      </c>
      <c r="FB328" s="11">
        <v>1813.3007423932816</v>
      </c>
      <c r="FC328" s="11">
        <v>1854.8552677454416</v>
      </c>
      <c r="FD328" s="11">
        <v>1909.6305322941641</v>
      </c>
      <c r="FE328" s="11">
        <v>2033.7751726992785</v>
      </c>
      <c r="FF328" s="11">
        <v>2206.6087813037607</v>
      </c>
      <c r="FG328" s="11">
        <v>2231.4226654960112</v>
      </c>
      <c r="FH328" s="11">
        <v>2275.5692994898091</v>
      </c>
      <c r="FI328" s="11">
        <v>2357.0549099096311</v>
      </c>
      <c r="FJ328" s="11">
        <v>2401.8382370786853</v>
      </c>
      <c r="FK328" s="11">
        <v>2419.4719934833988</v>
      </c>
      <c r="FL328" s="11">
        <v>2434.7473746607475</v>
      </c>
      <c r="FM328" s="11">
        <v>2440.2827393322245</v>
      </c>
      <c r="FN328" s="11">
        <v>2473.0031289467056</v>
      </c>
      <c r="FO328" s="11">
        <v>2494.2060995212337</v>
      </c>
      <c r="FP328" s="11">
        <v>2518.6099024378777</v>
      </c>
      <c r="FQ328" s="11">
        <v>2544.298525366366</v>
      </c>
      <c r="FR328" s="11">
        <v>2555.5512193593859</v>
      </c>
      <c r="FS328" s="11">
        <v>2600.2036985887335</v>
      </c>
      <c r="FT328" s="11">
        <v>2672.284272303229</v>
      </c>
      <c r="FU328" s="11">
        <v>2775.5606569150787</v>
      </c>
      <c r="FV328" s="11">
        <v>2914.6697132873646</v>
      </c>
      <c r="FW328" s="11">
        <v>2958.8817368037594</v>
      </c>
      <c r="FX328" s="11">
        <v>2977.1682137471053</v>
      </c>
      <c r="FY328" s="11">
        <v>2997.9035895811744</v>
      </c>
      <c r="FZ328" s="11">
        <v>3015.9488261337433</v>
      </c>
      <c r="GA328" s="11">
        <v>3044.0437790401688</v>
      </c>
      <c r="GB328" s="11">
        <v>3066.1087653982468</v>
      </c>
      <c r="GC328" s="11">
        <v>3097.4725508943525</v>
      </c>
      <c r="GD328" s="11">
        <v>3131.5117944826006</v>
      </c>
      <c r="GE328" s="11">
        <v>3156.2839274053481</v>
      </c>
      <c r="GF328" s="11">
        <v>3176.9148959744475</v>
      </c>
      <c r="GG328" s="11">
        <v>3189.8986694342384</v>
      </c>
      <c r="GH328" s="11">
        <v>3202.9495296599175</v>
      </c>
      <c r="GI328" s="11">
        <v>3206.3504304942217</v>
      </c>
      <c r="GJ328" s="11">
        <v>3215.7629223282374</v>
      </c>
      <c r="GK328" s="11">
        <v>3220.4491022587281</v>
      </c>
      <c r="GL328" s="11">
        <v>3235.0610229034692</v>
      </c>
      <c r="GM328" s="11">
        <v>3220.0242058182816</v>
      </c>
      <c r="GN328" s="11">
        <v>3229.2038179142469</v>
      </c>
      <c r="GO328" s="11">
        <v>3237.0688772933131</v>
      </c>
      <c r="GP328" s="11">
        <v>3248.0705771026974</v>
      </c>
      <c r="GQ328" s="11">
        <v>3307.6740623469491</v>
      </c>
      <c r="GR328" s="11">
        <v>3429.389570332512</v>
      </c>
      <c r="GS328" s="11">
        <v>3581.0801503155385</v>
      </c>
      <c r="GT328" s="11">
        <v>3646.0743347914472</v>
      </c>
      <c r="GU328" s="11">
        <v>3665.6790100985136</v>
      </c>
      <c r="GV328" s="11">
        <v>3691.081162651757</v>
      </c>
      <c r="GW328" s="11">
        <v>3717.7393657807288</v>
      </c>
      <c r="GX328" s="11">
        <v>3744.9433998404388</v>
      </c>
      <c r="GY328" s="11">
        <v>3759.9559631172287</v>
      </c>
      <c r="GZ328" s="11">
        <v>3899.4355109495218</v>
      </c>
      <c r="HA328" s="11">
        <v>3919.407723840056</v>
      </c>
      <c r="HB328" s="11">
        <v>3934.614958429072</v>
      </c>
      <c r="HC328" s="11">
        <v>3950.8310316463076</v>
      </c>
      <c r="HD328" s="11">
        <v>3962.8027206956694</v>
      </c>
      <c r="HE328" s="11">
        <v>3970.345696976769</v>
      </c>
      <c r="HF328" s="11">
        <v>3964.1321061416043</v>
      </c>
      <c r="HG328" s="11">
        <v>4014.8451150105057</v>
      </c>
      <c r="HH328" s="11">
        <v>4025.5518149991749</v>
      </c>
      <c r="HI328" s="11">
        <v>4056.2493040636532</v>
      </c>
      <c r="HJ328" s="11">
        <v>4067.3568101788728</v>
      </c>
      <c r="HK328" s="11">
        <v>4060.1592727337493</v>
      </c>
      <c r="HL328" s="11">
        <v>4054.9567905358244</v>
      </c>
      <c r="HM328" s="11">
        <v>4012.6709476180858</v>
      </c>
      <c r="HN328" s="11">
        <v>3958.8609267189399</v>
      </c>
      <c r="HO328" s="11">
        <v>3923.0962699270417</v>
      </c>
      <c r="HP328" s="11">
        <v>3944.5358321065005</v>
      </c>
      <c r="HQ328" s="11">
        <v>3936.9963843077176</v>
      </c>
      <c r="HR328" s="11">
        <v>3853.3510560682075</v>
      </c>
      <c r="HS328" s="11">
        <v>3872.6502364103503</v>
      </c>
      <c r="HT328" s="11">
        <v>3883.1269171032445</v>
      </c>
      <c r="HU328" s="11">
        <v>3850.4575010888616</v>
      </c>
      <c r="HV328" s="11">
        <v>3860.0502091259668</v>
      </c>
      <c r="HW328" s="11">
        <v>3871.360648043722</v>
      </c>
      <c r="HX328" s="11">
        <v>3886.984510308579</v>
      </c>
      <c r="HY328" s="11">
        <v>3905.8043087724382</v>
      </c>
      <c r="HZ328" s="11">
        <v>3931.6842054796894</v>
      </c>
      <c r="IA328" s="11">
        <v>4063.4151888162073</v>
      </c>
      <c r="IB328" s="11">
        <v>4200.009382404337</v>
      </c>
      <c r="IC328" s="11">
        <v>4248.5861231007484</v>
      </c>
      <c r="ID328" s="11">
        <v>4297.3491654843347</v>
      </c>
      <c r="IE328" s="11">
        <v>4341.5368581793919</v>
      </c>
      <c r="IF328" s="11">
        <v>4388.4905851029416</v>
      </c>
      <c r="IG328" s="11">
        <v>4512.5473682336287</v>
      </c>
      <c r="IH328" s="11">
        <v>4546.1225589923361</v>
      </c>
      <c r="II328" s="11">
        <v>4589.5597922046445</v>
      </c>
      <c r="IJ328" s="11">
        <v>4627.2952486703625</v>
      </c>
      <c r="IK328" s="11">
        <v>4678.4167787911711</v>
      </c>
      <c r="IL328" s="11">
        <v>4716.6653009726351</v>
      </c>
      <c r="IM328" s="11">
        <v>4758.8311944053421</v>
      </c>
      <c r="IN328" s="11">
        <v>4821.6404581783727</v>
      </c>
      <c r="IO328" s="11">
        <v>4958.9731305584746</v>
      </c>
      <c r="IP328" s="11">
        <v>4991.6092584102953</v>
      </c>
      <c r="IQ328" s="11">
        <v>4993.0019151681945</v>
      </c>
      <c r="IR328" s="11">
        <v>5047.9557406956555</v>
      </c>
      <c r="IS328" s="11">
        <v>5116.245409253097</v>
      </c>
      <c r="IT328" s="11">
        <v>5156.136507163209</v>
      </c>
      <c r="IU328" s="11">
        <v>5179.3306135136272</v>
      </c>
      <c r="IV328" s="11">
        <v>5196.9231084699213</v>
      </c>
      <c r="IW328" s="11">
        <v>5203.0182207078306</v>
      </c>
      <c r="IX328" s="11">
        <v>5213.6838147167491</v>
      </c>
      <c r="IY328" s="11">
        <v>5234.9052946762949</v>
      </c>
      <c r="IZ328" s="11">
        <v>5275.9041313090484</v>
      </c>
      <c r="JA328" s="11">
        <v>5326.1891192887779</v>
      </c>
      <c r="JB328" s="11">
        <v>5418.0744883028146</v>
      </c>
      <c r="JC328" s="11">
        <v>5525.3319108600863</v>
      </c>
      <c r="JD328" s="11">
        <v>5603.3011147871521</v>
      </c>
      <c r="JE328" s="11">
        <v>5620.5729457210973</v>
      </c>
      <c r="JF328" s="11">
        <v>5632.5979584303905</v>
      </c>
      <c r="JG328" s="11">
        <v>5618.5536161196524</v>
      </c>
      <c r="JH328" s="11">
        <v>5701.1089796122033</v>
      </c>
      <c r="JI328" s="11">
        <v>5765.093113908425</v>
      </c>
      <c r="JJ328" s="11">
        <v>5777.022950125056</v>
      </c>
      <c r="JK328" s="11">
        <v>5755.4684445608464</v>
      </c>
      <c r="JL328" s="11">
        <v>5811.5958647831158</v>
      </c>
      <c r="JM328" s="11">
        <v>5811.5865010676343</v>
      </c>
      <c r="JN328" s="11">
        <v>5789.0838171834448</v>
      </c>
      <c r="JO328" s="11">
        <v>5946.8711406373504</v>
      </c>
      <c r="JP328" s="11">
        <v>6066.6952944324921</v>
      </c>
      <c r="JQ328" s="11">
        <v>6095.2784395345061</v>
      </c>
      <c r="JR328" s="11">
        <v>6138.6623547490126</v>
      </c>
      <c r="JS328" s="11">
        <v>6140.1330749773815</v>
      </c>
      <c r="JT328" s="11">
        <v>6232.7634402330932</v>
      </c>
      <c r="JU328" s="11">
        <v>6280.9584964591904</v>
      </c>
      <c r="JV328" s="11">
        <v>6257.6725174117764</v>
      </c>
      <c r="JW328" s="11">
        <v>6197.8927874562323</v>
      </c>
      <c r="JX328" s="11">
        <v>6190.491557430898</v>
      </c>
      <c r="JY328" s="11">
        <v>6180.939712146961</v>
      </c>
      <c r="JZ328" s="11">
        <v>6166.1693593548916</v>
      </c>
      <c r="KA328" s="11">
        <v>6154.9727771074304</v>
      </c>
      <c r="KB328" s="11">
        <v>6147.1406728954817</v>
      </c>
      <c r="KC328" s="11">
        <v>6130.1797926967165</v>
      </c>
      <c r="KD328" s="11">
        <v>6114.2522808810209</v>
      </c>
      <c r="KE328" s="11">
        <v>6114.1887514363252</v>
      </c>
      <c r="KF328" s="11">
        <v>6125.0492059938351</v>
      </c>
      <c r="KG328" s="11">
        <v>6129.2524932970318</v>
      </c>
      <c r="KH328" s="11">
        <v>6146.1843975595484</v>
      </c>
      <c r="KI328" s="11">
        <v>6148.2285700043913</v>
      </c>
      <c r="KJ328" s="11">
        <v>6170.3997463894902</v>
      </c>
      <c r="KK328" s="11">
        <v>6173.7321409898423</v>
      </c>
      <c r="KL328" s="23"/>
      <c r="KM328" s="11">
        <f>SMALL(Tabela2[[#This Row],[1]:[285]],1)</f>
        <v>2.184208369726548E-11</v>
      </c>
      <c r="KN328" s="11">
        <f>MATCH(Tabela2[[#This Row],[1° menor]],Tabela2[[#This Row],[1]:[285]],0)</f>
        <v>125</v>
      </c>
      <c r="KO32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0.74999989805496914</v>
      </c>
      <c r="KP328" s="11">
        <f>VLOOKUP(Tabela2[[#This Row],[Shape]],shape!A:D,4,0)+VLOOKUP(Tabela2[[#This Row],[Shape]]+1,shape!A:E,5,0)*Tabela2[[#This Row],[% avanc]]</f>
        <v>4141.0498706992066</v>
      </c>
      <c r="KQ328" s="15">
        <f>Tabela2[[#This Row],[8686,881807]]/Tabela2[[#Headers],[8686,881807]]</f>
        <v>0.47670153257550896</v>
      </c>
      <c r="KR328" s="11">
        <f>Tabela2[[#This Row],[8686,881807]]-KP327</f>
        <v>195.59254378761079</v>
      </c>
      <c r="KS328" s="11">
        <f>(Tabela2[[#This Row],[hora bus]]-H327)*86400</f>
        <v>45.000000461004674</v>
      </c>
      <c r="KT328" s="11">
        <f>Tabela2[[#This Row],[desloc]]/Tabela2[[#This Row],[seconds]]</f>
        <v>4.3465009285300784</v>
      </c>
      <c r="KU328" s="11">
        <f>Tabela2[[#This Row],[spd m/s]]*3.6</f>
        <v>15.647403342708282</v>
      </c>
      <c r="KV328" s="23"/>
      <c r="KW328" s="22">
        <f t="shared" si="90"/>
        <v>0</v>
      </c>
      <c r="KX328" s="23">
        <f t="shared" si="91"/>
        <v>0</v>
      </c>
      <c r="KY328" s="23">
        <f t="shared" si="92"/>
        <v>0</v>
      </c>
      <c r="KZ328" s="23">
        <f t="shared" si="93"/>
        <v>0</v>
      </c>
      <c r="LA328" s="23">
        <f t="shared" si="94"/>
        <v>0</v>
      </c>
      <c r="LB328" s="23">
        <f t="shared" si="95"/>
        <v>0</v>
      </c>
      <c r="LC328" s="23">
        <f t="shared" si="96"/>
        <v>0</v>
      </c>
      <c r="LD328" s="23">
        <f t="shared" si="97"/>
        <v>0</v>
      </c>
      <c r="LE328" s="23">
        <f t="shared" si="98"/>
        <v>4141.0498706992066</v>
      </c>
      <c r="LF328" s="22">
        <f t="shared" si="107"/>
        <v>0</v>
      </c>
      <c r="LG328" s="23">
        <f t="shared" si="99"/>
        <v>0</v>
      </c>
      <c r="LH328" s="23">
        <f t="shared" si="100"/>
        <v>0</v>
      </c>
      <c r="LI328" s="23">
        <f t="shared" si="101"/>
        <v>4141.0498706992066</v>
      </c>
      <c r="LJ328" s="23">
        <f t="shared" si="102"/>
        <v>8570.3152119992501</v>
      </c>
      <c r="LK328" s="23">
        <f t="shared" si="103"/>
        <v>0</v>
      </c>
      <c r="LL328" s="23">
        <f t="shared" si="104"/>
        <v>18</v>
      </c>
      <c r="LM328" s="23">
        <f t="shared" si="105"/>
        <v>0</v>
      </c>
      <c r="LN328" s="23">
        <f t="shared" si="106"/>
        <v>0</v>
      </c>
    </row>
    <row r="329" spans="1:326" x14ac:dyDescent="0.25">
      <c r="A329" s="22">
        <v>261</v>
      </c>
      <c r="B329" s="22">
        <v>1</v>
      </c>
      <c r="C329" s="23" t="s">
        <v>1571</v>
      </c>
      <c r="D329" s="22">
        <v>332</v>
      </c>
      <c r="E329" s="24">
        <v>0.96666666666666667</v>
      </c>
      <c r="F329" s="23" t="s">
        <v>812</v>
      </c>
      <c r="G329" s="23" t="b">
        <v>1</v>
      </c>
      <c r="H329" s="25">
        <v>43538.966550925928</v>
      </c>
      <c r="I329" s="26" t="s">
        <v>394</v>
      </c>
      <c r="J329" s="23" t="s">
        <v>395</v>
      </c>
      <c r="K329" s="11">
        <f>IF(AND(Tabela2[[#This Row],[hora bus]]=H328,Tabela2[[#This Row],[lat bus]]=I328,Tabela2[[#This Row],[lon bus]]=J328),1,0)</f>
        <v>0</v>
      </c>
      <c r="L329" s="23"/>
      <c r="M329" s="11">
        <v>460</v>
      </c>
      <c r="N329" s="11">
        <v>7113.4619909359681</v>
      </c>
      <c r="O329" s="11">
        <v>7106.6905256983009</v>
      </c>
      <c r="P329" s="11">
        <v>7097.2328757416008</v>
      </c>
      <c r="Q329" s="11">
        <v>7038.93281806495</v>
      </c>
      <c r="R329" s="11">
        <v>6953.2180473871167</v>
      </c>
      <c r="S329" s="11">
        <v>6933.4481028412183</v>
      </c>
      <c r="T329" s="11">
        <v>6913.6909912540332</v>
      </c>
      <c r="U329" s="11">
        <v>6901.7386961905468</v>
      </c>
      <c r="V329" s="11">
        <v>6885.2101171119975</v>
      </c>
      <c r="W329" s="11">
        <v>6873.1607347998588</v>
      </c>
      <c r="X329" s="11">
        <v>6862.4694147086739</v>
      </c>
      <c r="Y329" s="11">
        <v>6838.9113616102759</v>
      </c>
      <c r="Z329" s="11">
        <v>6824.0810405675511</v>
      </c>
      <c r="AA329" s="11">
        <v>6801.9962862799002</v>
      </c>
      <c r="AB329" s="11">
        <v>6791.8224042831635</v>
      </c>
      <c r="AC329" s="11">
        <v>6775.7621403166722</v>
      </c>
      <c r="AD329" s="11">
        <v>6750.8869387947716</v>
      </c>
      <c r="AE329" s="11">
        <v>6740.7546850571989</v>
      </c>
      <c r="AF329" s="11">
        <v>6672.4087424651798</v>
      </c>
      <c r="AG329" s="11">
        <v>6640.9656709986866</v>
      </c>
      <c r="AH329" s="11">
        <v>6612.5729903585952</v>
      </c>
      <c r="AI329" s="11">
        <v>6589.1100373843419</v>
      </c>
      <c r="AJ329" s="11">
        <v>6568.077270243527</v>
      </c>
      <c r="AK329" s="11">
        <v>6553.0018859156326</v>
      </c>
      <c r="AL329" s="11">
        <v>6526.90243247126</v>
      </c>
      <c r="AM329" s="11">
        <v>6516.0963654944371</v>
      </c>
      <c r="AN329" s="11">
        <v>6503.4463306077005</v>
      </c>
      <c r="AO329" s="11">
        <v>6495.0657896508055</v>
      </c>
      <c r="AP329" s="11">
        <v>6493.8681884706311</v>
      </c>
      <c r="AQ329" s="11">
        <v>6500.360196528557</v>
      </c>
      <c r="AR329" s="11">
        <v>6500.4943188811712</v>
      </c>
      <c r="AS329" s="11">
        <v>6496.6084578149457</v>
      </c>
      <c r="AT329" s="11">
        <v>6505.0293468474356</v>
      </c>
      <c r="AU329" s="11">
        <v>6510.8057700427671</v>
      </c>
      <c r="AV329" s="11">
        <v>6504.5742415794439</v>
      </c>
      <c r="AW329" s="11">
        <v>6504.0150009182362</v>
      </c>
      <c r="AX329" s="11">
        <v>6505.7520378386162</v>
      </c>
      <c r="AY329" s="11">
        <v>6498.3229540150323</v>
      </c>
      <c r="AZ329" s="11">
        <v>6482.2447736570557</v>
      </c>
      <c r="BA329" s="11">
        <v>6458.0103461570079</v>
      </c>
      <c r="BB329" s="11">
        <v>6412.8950262309618</v>
      </c>
      <c r="BC329" s="11">
        <v>6340.9370058570994</v>
      </c>
      <c r="BD329" s="11">
        <v>6274.1598352335159</v>
      </c>
      <c r="BE329" s="11">
        <v>6254.3795996947383</v>
      </c>
      <c r="BF329" s="11">
        <v>6233.2085434492601</v>
      </c>
      <c r="BG329" s="11">
        <v>6198.6864548997401</v>
      </c>
      <c r="BH329" s="11">
        <v>6186.5105311676161</v>
      </c>
      <c r="BI329" s="11">
        <v>6170.8752134136457</v>
      </c>
      <c r="BJ329" s="11">
        <v>6146.0469088192249</v>
      </c>
      <c r="BK329" s="11">
        <v>6073.3306453064788</v>
      </c>
      <c r="BL329" s="11">
        <v>5840.2997525851661</v>
      </c>
      <c r="BM329" s="11">
        <v>5706.7023020408378</v>
      </c>
      <c r="BN329" s="11">
        <v>5679.9112828937368</v>
      </c>
      <c r="BO329" s="11">
        <v>5571.1011316711565</v>
      </c>
      <c r="BP329" s="11">
        <v>5564.0285552445048</v>
      </c>
      <c r="BQ329" s="11">
        <v>5475.4450492887654</v>
      </c>
      <c r="BR329" s="11">
        <v>5391.7247456210589</v>
      </c>
      <c r="BS329" s="11">
        <v>5361.4718033920699</v>
      </c>
      <c r="BT329" s="11">
        <v>5311.9469546224018</v>
      </c>
      <c r="BU329" s="11">
        <v>5252.197468202573</v>
      </c>
      <c r="BV329" s="11">
        <v>5249.7218083984762</v>
      </c>
      <c r="BW329" s="11">
        <v>5100.4693446091178</v>
      </c>
      <c r="BX329" s="11">
        <v>5010.8797459797424</v>
      </c>
      <c r="BY329" s="11">
        <v>4888.4287351038711</v>
      </c>
      <c r="BZ329" s="11">
        <v>4870.5283253364023</v>
      </c>
      <c r="CA329" s="11">
        <v>4831.187424740996</v>
      </c>
      <c r="CB329" s="11">
        <v>4769.0223029997669</v>
      </c>
      <c r="CC329" s="11">
        <v>4648.5609814008985</v>
      </c>
      <c r="CD329" s="11">
        <v>4554.3764838297602</v>
      </c>
      <c r="CE329" s="11">
        <v>4461.0947546726347</v>
      </c>
      <c r="CF329" s="11">
        <v>4377.287086200512</v>
      </c>
      <c r="CG329" s="11">
        <v>4182.9307754597339</v>
      </c>
      <c r="CH329" s="11">
        <v>4105.5775505964466</v>
      </c>
      <c r="CI329" s="11">
        <v>3914.0902633049568</v>
      </c>
      <c r="CJ329" s="11">
        <v>3839.5835397083015</v>
      </c>
      <c r="CK329" s="11">
        <v>3749.4894185582179</v>
      </c>
      <c r="CL329" s="11">
        <v>3721.5230691322658</v>
      </c>
      <c r="CM329" s="11">
        <v>3673.2291443055992</v>
      </c>
      <c r="CN329" s="11">
        <v>3614.4451909503473</v>
      </c>
      <c r="CO329" s="11">
        <v>3532.7583042686301</v>
      </c>
      <c r="CP329" s="11">
        <v>3480.0729426833741</v>
      </c>
      <c r="CQ329" s="11">
        <v>3284.3037411823334</v>
      </c>
      <c r="CR329" s="11">
        <v>3107.2363452630107</v>
      </c>
      <c r="CS329" s="11">
        <v>3033.6398481508613</v>
      </c>
      <c r="CT329" s="11">
        <v>3005.5099867632775</v>
      </c>
      <c r="CU329" s="11">
        <v>2964.1061822912534</v>
      </c>
      <c r="CV329" s="11">
        <v>2866.0569760961826</v>
      </c>
      <c r="CW329" s="11">
        <v>2738.9914340661935</v>
      </c>
      <c r="CX329" s="11">
        <v>2678.2542068987132</v>
      </c>
      <c r="CY329" s="11">
        <v>2621.3013545370295</v>
      </c>
      <c r="CZ329" s="11">
        <v>2569.8194665492729</v>
      </c>
      <c r="DA329" s="11">
        <v>2517.2801222079202</v>
      </c>
      <c r="DB329" s="11">
        <v>2460.8124813990926</v>
      </c>
      <c r="DC329" s="11">
        <v>2369.270797491532</v>
      </c>
      <c r="DD329" s="11">
        <v>2360.0644048652698</v>
      </c>
      <c r="DE329" s="11">
        <v>2329.6920952980686</v>
      </c>
      <c r="DF329" s="11">
        <v>2316.2371066209648</v>
      </c>
      <c r="DG329" s="11">
        <v>2265.7048367529119</v>
      </c>
      <c r="DH329" s="11">
        <v>2228.1421814500477</v>
      </c>
      <c r="DI329" s="11">
        <v>2185.5073975267483</v>
      </c>
      <c r="DJ329" s="11">
        <v>2112.3708388862847</v>
      </c>
      <c r="DK329" s="11">
        <v>1796.0843334213148</v>
      </c>
      <c r="DL329" s="11">
        <v>1736.533517943679</v>
      </c>
      <c r="DM329" s="11">
        <v>1680.5905606950805</v>
      </c>
      <c r="DN329" s="11">
        <v>1609.0652029467849</v>
      </c>
      <c r="DO329" s="11">
        <v>1589.2106140701155</v>
      </c>
      <c r="DP329" s="11">
        <v>1524.2319049064831</v>
      </c>
      <c r="DQ329" s="11">
        <v>1525.3645294499752</v>
      </c>
      <c r="DR329" s="11">
        <v>1518.1078413960358</v>
      </c>
      <c r="DS329" s="11">
        <v>1507.996688892255</v>
      </c>
      <c r="DT329" s="11">
        <v>1491.3741263640866</v>
      </c>
      <c r="DU329" s="11">
        <v>1480.8927200963078</v>
      </c>
      <c r="DV329" s="11">
        <v>1469.8508975630541</v>
      </c>
      <c r="DW329" s="11">
        <v>1463.475716833457</v>
      </c>
      <c r="DX329" s="11">
        <v>1337.1086787699949</v>
      </c>
      <c r="DY329" s="11">
        <v>1355.0144747057218</v>
      </c>
      <c r="DZ329" s="11">
        <v>1327.3122665616302</v>
      </c>
      <c r="EA329" s="11">
        <v>1209.9698919059379</v>
      </c>
      <c r="EB329" s="11">
        <v>1189.1089008116908</v>
      </c>
      <c r="EC329" s="11">
        <v>1012.4220483851361</v>
      </c>
      <c r="ED329" s="11">
        <v>946.58912844940983</v>
      </c>
      <c r="EE329" s="11">
        <v>711.04749207113525</v>
      </c>
      <c r="EF329" s="11">
        <v>525.18170342994415</v>
      </c>
      <c r="EG329" s="11">
        <v>367.52533558370232</v>
      </c>
      <c r="EH329" s="11">
        <v>246.89527487938011</v>
      </c>
      <c r="EI329" s="11">
        <v>183.74264065943538</v>
      </c>
      <c r="EJ329" s="11">
        <v>131.47929987836056</v>
      </c>
      <c r="EK329" s="11">
        <v>49.528167183040182</v>
      </c>
      <c r="EL329" s="11">
        <v>37.117713440695212</v>
      </c>
      <c r="EM329" s="11">
        <v>2.4478197246935451E-11</v>
      </c>
      <c r="EN329" s="11">
        <v>48.369277609150643</v>
      </c>
      <c r="EO329" s="11">
        <v>136.48229759075755</v>
      </c>
      <c r="EP329" s="11">
        <v>178.84318004422491</v>
      </c>
      <c r="EQ329" s="11">
        <v>316.80657678793943</v>
      </c>
      <c r="ER329" s="11">
        <v>391.61712947881898</v>
      </c>
      <c r="ES329" s="11">
        <v>529.34954415045013</v>
      </c>
      <c r="ET329" s="11">
        <v>594.23231052019321</v>
      </c>
      <c r="EU329" s="11">
        <v>670.89490009779558</v>
      </c>
      <c r="EV329" s="11">
        <v>734.8644368634167</v>
      </c>
      <c r="EW329" s="11">
        <v>806.67644120633599</v>
      </c>
      <c r="EX329" s="11">
        <v>1056.6489477287432</v>
      </c>
      <c r="EY329" s="11">
        <v>1140.2298084321922</v>
      </c>
      <c r="EZ329" s="11">
        <v>1313.4111102648671</v>
      </c>
      <c r="FA329" s="11">
        <v>1480.5949536173403</v>
      </c>
      <c r="FB329" s="11">
        <v>1563.127942357133</v>
      </c>
      <c r="FC329" s="11">
        <v>1604.285168924747</v>
      </c>
      <c r="FD329" s="11">
        <v>1658.3478372527768</v>
      </c>
      <c r="FE329" s="11">
        <v>1781.2795005238738</v>
      </c>
      <c r="FF329" s="11">
        <v>1953.3248944522704</v>
      </c>
      <c r="FG329" s="11">
        <v>1977.9531501714505</v>
      </c>
      <c r="FH329" s="11">
        <v>2021.5652985872052</v>
      </c>
      <c r="FI329" s="11">
        <v>2102.7557250544846</v>
      </c>
      <c r="FJ329" s="11">
        <v>2147.8402552773532</v>
      </c>
      <c r="FK329" s="11">
        <v>2165.8882262810375</v>
      </c>
      <c r="FL329" s="11">
        <v>2181.604163957828</v>
      </c>
      <c r="FM329" s="11">
        <v>2188.1852911775127</v>
      </c>
      <c r="FN329" s="11">
        <v>2222.1779190153416</v>
      </c>
      <c r="FO329" s="11">
        <v>2244.2199608522969</v>
      </c>
      <c r="FP329" s="11">
        <v>2269.3770668765969</v>
      </c>
      <c r="FQ329" s="11">
        <v>2295.5913618072068</v>
      </c>
      <c r="FR329" s="11">
        <v>2307.5471095144012</v>
      </c>
      <c r="FS329" s="11">
        <v>2353.046426796071</v>
      </c>
      <c r="FT329" s="11">
        <v>2425.4296236995779</v>
      </c>
      <c r="FU329" s="11">
        <v>2528.0362839140844</v>
      </c>
      <c r="FV329" s="11">
        <v>2665.7254419900487</v>
      </c>
      <c r="FW329" s="11">
        <v>2708.6746067045065</v>
      </c>
      <c r="FX329" s="11">
        <v>2725.9890462800749</v>
      </c>
      <c r="FY329" s="11">
        <v>2745.9152623089772</v>
      </c>
      <c r="FZ329" s="11">
        <v>2763.3306430981038</v>
      </c>
      <c r="GA329" s="11">
        <v>2791.0001579934328</v>
      </c>
      <c r="GB329" s="11">
        <v>2812.8282432405472</v>
      </c>
      <c r="GC329" s="11">
        <v>2844.1009166499939</v>
      </c>
      <c r="GD329" s="11">
        <v>2878.1663001800443</v>
      </c>
      <c r="GE329" s="11">
        <v>2902.9678997129286</v>
      </c>
      <c r="GF329" s="11">
        <v>2923.6244706786847</v>
      </c>
      <c r="GG329" s="11">
        <v>2936.48489130909</v>
      </c>
      <c r="GH329" s="11">
        <v>2949.3571783812476</v>
      </c>
      <c r="GI329" s="11">
        <v>2952.481879710338</v>
      </c>
      <c r="GJ329" s="11">
        <v>2961.3104999885923</v>
      </c>
      <c r="GK329" s="11">
        <v>2965.1505704931224</v>
      </c>
      <c r="GL329" s="11">
        <v>2979.2275555286965</v>
      </c>
      <c r="GM329" s="11">
        <v>2963.5513441876892</v>
      </c>
      <c r="GN329" s="11">
        <v>2971.7376198979136</v>
      </c>
      <c r="GO329" s="11">
        <v>2978.7180867501902</v>
      </c>
      <c r="GP329" s="11">
        <v>2988.2525595419975</v>
      </c>
      <c r="GQ329" s="11">
        <v>3045.7948823685597</v>
      </c>
      <c r="GR329" s="11">
        <v>3165.4769166998999</v>
      </c>
      <c r="GS329" s="11">
        <v>3315.8428975096563</v>
      </c>
      <c r="GT329" s="11">
        <v>3380.3669336743824</v>
      </c>
      <c r="GU329" s="11">
        <v>3399.829121762019</v>
      </c>
      <c r="GV329" s="11">
        <v>3425.2037306140996</v>
      </c>
      <c r="GW329" s="11">
        <v>3451.9178193109565</v>
      </c>
      <c r="GX329" s="11">
        <v>3479.250272750508</v>
      </c>
      <c r="GY329" s="11">
        <v>3495.2024003535998</v>
      </c>
      <c r="GZ329" s="11">
        <v>3635.6661462656248</v>
      </c>
      <c r="HA329" s="11">
        <v>3655.8414101333592</v>
      </c>
      <c r="HB329" s="11">
        <v>3671.1495876231088</v>
      </c>
      <c r="HC329" s="11">
        <v>3687.418761883976</v>
      </c>
      <c r="HD329" s="11">
        <v>3699.4361552383752</v>
      </c>
      <c r="HE329" s="11">
        <v>3707.0842785526479</v>
      </c>
      <c r="HF329" s="11">
        <v>3699.6908886925526</v>
      </c>
      <c r="HG329" s="11">
        <v>3748.3557489528125</v>
      </c>
      <c r="HH329" s="11">
        <v>3757.520467393681</v>
      </c>
      <c r="HI329" s="11">
        <v>3787.1035710432975</v>
      </c>
      <c r="HJ329" s="11">
        <v>3797.6138651546948</v>
      </c>
      <c r="HK329" s="11">
        <v>3789.822013229239</v>
      </c>
      <c r="HL329" s="11">
        <v>3783.9709513321</v>
      </c>
      <c r="HM329" s="11">
        <v>3740.8423687995628</v>
      </c>
      <c r="HN329" s="11">
        <v>3685.8318945519441</v>
      </c>
      <c r="HO329" s="11">
        <v>3648.8855147408476</v>
      </c>
      <c r="HP329" s="11">
        <v>3669.6942485637619</v>
      </c>
      <c r="HQ329" s="11">
        <v>3661.9463345448808</v>
      </c>
      <c r="HR329" s="11">
        <v>3577.6820365702806</v>
      </c>
      <c r="HS329" s="11">
        <v>3596.3217591493262</v>
      </c>
      <c r="HT329" s="11">
        <v>3606.6148855898441</v>
      </c>
      <c r="HU329" s="11">
        <v>3573.768177377292</v>
      </c>
      <c r="HV329" s="11">
        <v>3583.1591101213548</v>
      </c>
      <c r="HW329" s="11">
        <v>3594.3654894030992</v>
      </c>
      <c r="HX329" s="11">
        <v>3609.9203503166141</v>
      </c>
      <c r="HY329" s="11">
        <v>3628.6902776982852</v>
      </c>
      <c r="HZ329" s="11">
        <v>3654.5600171862097</v>
      </c>
      <c r="IA329" s="11">
        <v>3786.3981388579145</v>
      </c>
      <c r="IB329" s="11">
        <v>3923.1377373930568</v>
      </c>
      <c r="IC329" s="11">
        <v>3971.8228174325268</v>
      </c>
      <c r="ID329" s="11">
        <v>4020.7045951957193</v>
      </c>
      <c r="IE329" s="11">
        <v>4065.0217216097776</v>
      </c>
      <c r="IF329" s="11">
        <v>4112.2177031270585</v>
      </c>
      <c r="IG329" s="11">
        <v>4236.4850837337417</v>
      </c>
      <c r="IH329" s="11">
        <v>4270.1350990591745</v>
      </c>
      <c r="II329" s="11">
        <v>4313.6325317243927</v>
      </c>
      <c r="IJ329" s="11">
        <v>4351.3995668698608</v>
      </c>
      <c r="IK329" s="11">
        <v>4402.5102908873705</v>
      </c>
      <c r="IL329" s="11">
        <v>4440.7292334150588</v>
      </c>
      <c r="IM329" s="11">
        <v>4482.8597124938078</v>
      </c>
      <c r="IN329" s="11">
        <v>4545.6029977183598</v>
      </c>
      <c r="IO329" s="11">
        <v>4682.8974577517647</v>
      </c>
      <c r="IP329" s="11">
        <v>4715.5369004840995</v>
      </c>
      <c r="IQ329" s="11">
        <v>4716.9466368885051</v>
      </c>
      <c r="IR329" s="11">
        <v>4771.9504584018396</v>
      </c>
      <c r="IS329" s="11">
        <v>4840.2897778332645</v>
      </c>
      <c r="IT329" s="11">
        <v>4880.2034188093339</v>
      </c>
      <c r="IU329" s="11">
        <v>4903.409881893047</v>
      </c>
      <c r="IV329" s="11">
        <v>4921.0105476372264</v>
      </c>
      <c r="IW329" s="11">
        <v>4927.1096002815812</v>
      </c>
      <c r="IX329" s="11">
        <v>4937.777990544233</v>
      </c>
      <c r="IY329" s="11">
        <v>4958.9993637234656</v>
      </c>
      <c r="IZ329" s="11">
        <v>4999.9983812506207</v>
      </c>
      <c r="JA329" s="11">
        <v>5050.2806146102494</v>
      </c>
      <c r="JB329" s="11">
        <v>5142.1355926132446</v>
      </c>
      <c r="JC329" s="11">
        <v>5249.31077182426</v>
      </c>
      <c r="JD329" s="11">
        <v>5327.196107563138</v>
      </c>
      <c r="JE329" s="11">
        <v>5344.4133487434738</v>
      </c>
      <c r="JF329" s="11">
        <v>5356.3837308770771</v>
      </c>
      <c r="JG329" s="11">
        <v>5342.1195397496122</v>
      </c>
      <c r="JH329" s="11">
        <v>5424.6237163977739</v>
      </c>
      <c r="JI329" s="11">
        <v>5488.781447029568</v>
      </c>
      <c r="JJ329" s="11">
        <v>5500.7513973067744</v>
      </c>
      <c r="JK329" s="11">
        <v>5479.3618868523745</v>
      </c>
      <c r="JL329" s="11">
        <v>5535.6575262357974</v>
      </c>
      <c r="JM329" s="11">
        <v>5535.6998805908588</v>
      </c>
      <c r="JN329" s="11">
        <v>5513.6988203636556</v>
      </c>
      <c r="JO329" s="11">
        <v>5672.3092875325628</v>
      </c>
      <c r="JP329" s="11">
        <v>5792.5896996473903</v>
      </c>
      <c r="JQ329" s="11">
        <v>5821.4252130535378</v>
      </c>
      <c r="JR329" s="11">
        <v>5864.6862700199672</v>
      </c>
      <c r="JS329" s="11">
        <v>5865.3848357153202</v>
      </c>
      <c r="JT329" s="11">
        <v>5957.2937487219779</v>
      </c>
      <c r="JU329" s="11">
        <v>6005.2761085906623</v>
      </c>
      <c r="JV329" s="11">
        <v>5982.0320994325311</v>
      </c>
      <c r="JW329" s="11">
        <v>5922.1417243030955</v>
      </c>
      <c r="JX329" s="11">
        <v>5914.5610734250349</v>
      </c>
      <c r="JY329" s="11">
        <v>5904.9339759939776</v>
      </c>
      <c r="JZ329" s="11">
        <v>5890.098168756922</v>
      </c>
      <c r="KA329" s="11">
        <v>5878.837680470624</v>
      </c>
      <c r="KB329" s="11">
        <v>5870.9569706947195</v>
      </c>
      <c r="KC329" s="11">
        <v>5853.9398938142858</v>
      </c>
      <c r="KD329" s="11">
        <v>5838.005302512156</v>
      </c>
      <c r="KE329" s="11">
        <v>5837.9943173534439</v>
      </c>
      <c r="KF329" s="11">
        <v>5848.8942810988847</v>
      </c>
      <c r="KG329" s="11">
        <v>5853.149260805345</v>
      </c>
      <c r="KH329" s="11">
        <v>5870.1314347279858</v>
      </c>
      <c r="KI329" s="11">
        <v>5872.2364005106738</v>
      </c>
      <c r="KJ329" s="11">
        <v>5894.463150141919</v>
      </c>
      <c r="KK329" s="11">
        <v>5897.8154663322248</v>
      </c>
      <c r="KL329" s="23"/>
      <c r="KM329" s="11">
        <f>SMALL(Tabela2[[#This Row],[1]:[285]],1)</f>
        <v>2.4478197246935451E-11</v>
      </c>
      <c r="KN329" s="11">
        <f>MATCH(Tabela2[[#This Row],[1° menor]],Tabela2[[#This Row],[1]:[285]],0)</f>
        <v>130</v>
      </c>
      <c r="KO32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0.42745911781812346</v>
      </c>
      <c r="KP329" s="11">
        <f>VLOOKUP(Tabela2[[#This Row],[Shape]],shape!A:D,4,0)+VLOOKUP(Tabela2[[#This Row],[Shape]]+1,shape!A:E,5,0)*Tabela2[[#This Row],[% avanc]]</f>
        <v>4284.7167341488612</v>
      </c>
      <c r="KQ329" s="15">
        <f>Tabela2[[#This Row],[8686,881807]]/Tabela2[[#Headers],[8686,881807]]</f>
        <v>0.49323990234288462</v>
      </c>
      <c r="KR329" s="11">
        <f>Tabela2[[#This Row],[8686,881807]]-KP328</f>
        <v>143.66686344965456</v>
      </c>
      <c r="KS329" s="11">
        <f>(Tabela2[[#This Row],[hora bus]]-H328)*86400</f>
        <v>46.000000066123903</v>
      </c>
      <c r="KT329" s="11">
        <f>Tabela2[[#This Row],[desloc]]/Tabela2[[#This Row],[seconds]]</f>
        <v>3.1231926791986275</v>
      </c>
      <c r="KU329" s="11">
        <f>Tabela2[[#This Row],[spd m/s]]*3.6</f>
        <v>11.243493645115059</v>
      </c>
      <c r="KV329" s="23"/>
      <c r="KW329" s="22">
        <f t="shared" si="90"/>
        <v>0</v>
      </c>
      <c r="KX329" s="23">
        <f t="shared" si="91"/>
        <v>0</v>
      </c>
      <c r="KY329" s="23">
        <f t="shared" si="92"/>
        <v>0</v>
      </c>
      <c r="KZ329" s="23">
        <f t="shared" si="93"/>
        <v>0</v>
      </c>
      <c r="LA329" s="23">
        <f t="shared" si="94"/>
        <v>0</v>
      </c>
      <c r="LB329" s="23">
        <f t="shared" si="95"/>
        <v>0</v>
      </c>
      <c r="LC329" s="23">
        <f t="shared" si="96"/>
        <v>0</v>
      </c>
      <c r="LD329" s="23">
        <f t="shared" si="97"/>
        <v>0</v>
      </c>
      <c r="LE329" s="23">
        <f t="shared" si="98"/>
        <v>4284.7167341488612</v>
      </c>
      <c r="LF329" s="22">
        <f t="shared" si="107"/>
        <v>0</v>
      </c>
      <c r="LG329" s="23">
        <f t="shared" si="99"/>
        <v>0</v>
      </c>
      <c r="LH329" s="23">
        <f t="shared" si="100"/>
        <v>0</v>
      </c>
      <c r="LI329" s="23">
        <f t="shared" si="101"/>
        <v>4284.7167341488612</v>
      </c>
      <c r="LJ329" s="23">
        <f t="shared" si="102"/>
        <v>8570.3152119992501</v>
      </c>
      <c r="LK329" s="23">
        <f t="shared" si="103"/>
        <v>0</v>
      </c>
      <c r="LL329" s="23">
        <f t="shared" si="104"/>
        <v>17</v>
      </c>
      <c r="LM329" s="23">
        <f t="shared" si="105"/>
        <v>0</v>
      </c>
      <c r="LN329" s="23">
        <f t="shared" si="106"/>
        <v>0</v>
      </c>
    </row>
    <row r="330" spans="1:326" x14ac:dyDescent="0.25">
      <c r="A330" s="22">
        <v>262</v>
      </c>
      <c r="B330" s="22">
        <v>1</v>
      </c>
      <c r="C330" s="23" t="s">
        <v>1572</v>
      </c>
      <c r="D330" s="22">
        <v>332</v>
      </c>
      <c r="E330" s="24">
        <v>0.96666666666666667</v>
      </c>
      <c r="F330" s="23" t="s">
        <v>812</v>
      </c>
      <c r="G330" s="23" t="b">
        <v>1</v>
      </c>
      <c r="H330" s="25">
        <v>43538.967060185183</v>
      </c>
      <c r="I330" s="26" t="s">
        <v>254</v>
      </c>
      <c r="J330" s="23" t="s">
        <v>255</v>
      </c>
      <c r="K330" s="11">
        <f>IF(AND(Tabela2[[#This Row],[hora bus]]=H329,Tabela2[[#This Row],[lat bus]]=I329,Tabela2[[#This Row],[lon bus]]=J329),1,0)</f>
        <v>0</v>
      </c>
      <c r="L330" s="23"/>
      <c r="M330" s="11">
        <v>461</v>
      </c>
      <c r="N330" s="11">
        <v>8138.7078509788953</v>
      </c>
      <c r="O330" s="11">
        <v>8131.9203096722504</v>
      </c>
      <c r="P330" s="11">
        <v>8122.4441993863929</v>
      </c>
      <c r="Q330" s="11">
        <v>8064.1163378940355</v>
      </c>
      <c r="R330" s="11">
        <v>7978.4164202670045</v>
      </c>
      <c r="S330" s="11">
        <v>7958.6814991468091</v>
      </c>
      <c r="T330" s="11">
        <v>7938.9235542320757</v>
      </c>
      <c r="U330" s="11">
        <v>7926.9619410681325</v>
      </c>
      <c r="V330" s="11">
        <v>7910.414786388269</v>
      </c>
      <c r="W330" s="11">
        <v>7898.3383652441507</v>
      </c>
      <c r="X330" s="11">
        <v>7887.6183878732363</v>
      </c>
      <c r="Y330" s="11">
        <v>7864.0110539382722</v>
      </c>
      <c r="Z330" s="11">
        <v>7849.1186121146447</v>
      </c>
      <c r="AA330" s="11">
        <v>7826.980269942751</v>
      </c>
      <c r="AB330" s="11">
        <v>7816.77130955333</v>
      </c>
      <c r="AC330" s="11">
        <v>7800.6904134696015</v>
      </c>
      <c r="AD330" s="11">
        <v>7775.8117604969875</v>
      </c>
      <c r="AE330" s="11">
        <v>7765.6898543336929</v>
      </c>
      <c r="AF330" s="11">
        <v>7697.4285200747117</v>
      </c>
      <c r="AG330" s="11">
        <v>7666.1071153567827</v>
      </c>
      <c r="AH330" s="11">
        <v>7637.7709130883277</v>
      </c>
      <c r="AI330" s="11">
        <v>7614.3379136808699</v>
      </c>
      <c r="AJ330" s="11">
        <v>7593.327516622262</v>
      </c>
      <c r="AK330" s="11">
        <v>7578.2691630820182</v>
      </c>
      <c r="AL330" s="11">
        <v>7552.1881023158712</v>
      </c>
      <c r="AM330" s="11">
        <v>7541.4000876260325</v>
      </c>
      <c r="AN330" s="11">
        <v>7528.7732995498791</v>
      </c>
      <c r="AO330" s="11">
        <v>7520.4304696828167</v>
      </c>
      <c r="AP330" s="11">
        <v>7519.2720976687588</v>
      </c>
      <c r="AQ330" s="11">
        <v>7525.788444312996</v>
      </c>
      <c r="AR330" s="11">
        <v>7525.9354338158346</v>
      </c>
      <c r="AS330" s="11">
        <v>7522.0644619810419</v>
      </c>
      <c r="AT330" s="11">
        <v>7530.4961333294386</v>
      </c>
      <c r="AU330" s="11">
        <v>7536.2749293987599</v>
      </c>
      <c r="AV330" s="11">
        <v>7530.0396833211307</v>
      </c>
      <c r="AW330" s="11">
        <v>7529.4604953733196</v>
      </c>
      <c r="AX330" s="11">
        <v>7531.1583947977533</v>
      </c>
      <c r="AY330" s="11">
        <v>7523.6820289948873</v>
      </c>
      <c r="AZ330" s="11">
        <v>7507.5499226750708</v>
      </c>
      <c r="BA330" s="11">
        <v>7483.2511964068353</v>
      </c>
      <c r="BB330" s="11">
        <v>7438.0522500153829</v>
      </c>
      <c r="BC330" s="11">
        <v>7366.0467284792048</v>
      </c>
      <c r="BD330" s="11">
        <v>7299.2391627451188</v>
      </c>
      <c r="BE330" s="11">
        <v>7279.3971094147846</v>
      </c>
      <c r="BF330" s="11">
        <v>7258.1465544682269</v>
      </c>
      <c r="BG330" s="11">
        <v>7223.4796225255604</v>
      </c>
      <c r="BH330" s="11">
        <v>7211.1459145492627</v>
      </c>
      <c r="BI330" s="11">
        <v>7195.3937973544816</v>
      </c>
      <c r="BJ330" s="11">
        <v>7170.4328748882517</v>
      </c>
      <c r="BK330" s="11">
        <v>7097.453188065715</v>
      </c>
      <c r="BL330" s="11">
        <v>6863.389132773138</v>
      </c>
      <c r="BM330" s="11">
        <v>6728.1156659094959</v>
      </c>
      <c r="BN330" s="11">
        <v>6700.2081239325544</v>
      </c>
      <c r="BO330" s="11">
        <v>6590.3531733341197</v>
      </c>
      <c r="BP330" s="11">
        <v>6582.3716799271615</v>
      </c>
      <c r="BQ330" s="11">
        <v>6492.9940344928173</v>
      </c>
      <c r="BR330" s="11">
        <v>6407.9599936049408</v>
      </c>
      <c r="BS330" s="11">
        <v>6376.8203435851728</v>
      </c>
      <c r="BT330" s="11">
        <v>6326.9118654805961</v>
      </c>
      <c r="BU330" s="11">
        <v>6265.415037378154</v>
      </c>
      <c r="BV330" s="11">
        <v>6259.6259434500025</v>
      </c>
      <c r="BW330" s="11">
        <v>6110.4776692806763</v>
      </c>
      <c r="BX330" s="11">
        <v>6023.7446351889157</v>
      </c>
      <c r="BY330" s="11">
        <v>5903.527804260144</v>
      </c>
      <c r="BZ330" s="11">
        <v>5887.1753073878899</v>
      </c>
      <c r="CA330" s="11">
        <v>5848.2662860274031</v>
      </c>
      <c r="CB330" s="11">
        <v>5786.3233623511778</v>
      </c>
      <c r="CC330" s="11">
        <v>5666.1248675254847</v>
      </c>
      <c r="CD330" s="11">
        <v>5572.1648423087772</v>
      </c>
      <c r="CE330" s="11">
        <v>5478.890519286444</v>
      </c>
      <c r="CF330" s="11">
        <v>5394.9367613119966</v>
      </c>
      <c r="CG330" s="11">
        <v>5200.3297863534754</v>
      </c>
      <c r="CH330" s="11">
        <v>5122.7558334761834</v>
      </c>
      <c r="CI330" s="11">
        <v>4931.0151468416079</v>
      </c>
      <c r="CJ330" s="11">
        <v>4856.206055904654</v>
      </c>
      <c r="CK330" s="11">
        <v>4765.9952710846501</v>
      </c>
      <c r="CL330" s="11">
        <v>4737.975751702038</v>
      </c>
      <c r="CM330" s="11">
        <v>4689.571460877788</v>
      </c>
      <c r="CN330" s="11">
        <v>4630.6547243850655</v>
      </c>
      <c r="CO330" s="11">
        <v>4548.8743226499391</v>
      </c>
      <c r="CP330" s="11">
        <v>4496.0555421714462</v>
      </c>
      <c r="CQ330" s="11">
        <v>4299.8376593934499</v>
      </c>
      <c r="CR330" s="11">
        <v>4122.0711105736609</v>
      </c>
      <c r="CS330" s="11">
        <v>4048.0623691839119</v>
      </c>
      <c r="CT330" s="11">
        <v>4019.8339330131585</v>
      </c>
      <c r="CU330" s="11">
        <v>3978.366286210734</v>
      </c>
      <c r="CV330" s="11">
        <v>3880.0697014313901</v>
      </c>
      <c r="CW330" s="11">
        <v>3752.5273011916593</v>
      </c>
      <c r="CX330" s="11">
        <v>3691.3908906861188</v>
      </c>
      <c r="CY330" s="11">
        <v>3634.224726521456</v>
      </c>
      <c r="CZ330" s="11">
        <v>3582.7885427630104</v>
      </c>
      <c r="DA330" s="11">
        <v>3530.5677143983635</v>
      </c>
      <c r="DB330" s="11">
        <v>3474.824344981515</v>
      </c>
      <c r="DC330" s="11">
        <v>3384.7258416913114</v>
      </c>
      <c r="DD330" s="11">
        <v>3376.5483446512976</v>
      </c>
      <c r="DE330" s="11">
        <v>3346.5710176956554</v>
      </c>
      <c r="DF330" s="11">
        <v>3333.5951209535692</v>
      </c>
      <c r="DG330" s="11">
        <v>3283.9694900172149</v>
      </c>
      <c r="DH330" s="11">
        <v>3247.9691347623925</v>
      </c>
      <c r="DI330" s="11">
        <v>3206.9996362226634</v>
      </c>
      <c r="DJ330" s="11">
        <v>3133.6327986156871</v>
      </c>
      <c r="DK330" s="11">
        <v>2808.0396224125789</v>
      </c>
      <c r="DL330" s="11">
        <v>2735.5959085187269</v>
      </c>
      <c r="DM330" s="11">
        <v>2671.5886175536616</v>
      </c>
      <c r="DN330" s="11">
        <v>2592.8140508545293</v>
      </c>
      <c r="DO330" s="11">
        <v>2567.2537849075784</v>
      </c>
      <c r="DP330" s="11">
        <v>2495.4171249767496</v>
      </c>
      <c r="DQ330" s="11">
        <v>2490.725829180235</v>
      </c>
      <c r="DR330" s="11">
        <v>2481.9721882303243</v>
      </c>
      <c r="DS330" s="11">
        <v>2470.5085878937657</v>
      </c>
      <c r="DT330" s="11">
        <v>2453.7160787165571</v>
      </c>
      <c r="DU330" s="11">
        <v>2444.570157076545</v>
      </c>
      <c r="DV330" s="11">
        <v>2435.5443834289204</v>
      </c>
      <c r="DW330" s="11">
        <v>2431.911455106957</v>
      </c>
      <c r="DX330" s="11">
        <v>2319.2219367421139</v>
      </c>
      <c r="DY330" s="11">
        <v>2351.0488232784614</v>
      </c>
      <c r="DZ330" s="11">
        <v>2327.6677641719839</v>
      </c>
      <c r="EA330" s="11">
        <v>2208.2582754021046</v>
      </c>
      <c r="EB330" s="11">
        <v>2181.8960794809113</v>
      </c>
      <c r="EC330" s="11">
        <v>1998.4492174307372</v>
      </c>
      <c r="ED330" s="11">
        <v>1923.381857247587</v>
      </c>
      <c r="EE330" s="11">
        <v>1688.6974900873495</v>
      </c>
      <c r="EF330" s="11">
        <v>1510.8848695209747</v>
      </c>
      <c r="EG330" s="11">
        <v>1361.1545457039581</v>
      </c>
      <c r="EH330" s="11">
        <v>1246.935339234549</v>
      </c>
      <c r="EI330" s="11">
        <v>1186.0100821048259</v>
      </c>
      <c r="EJ330" s="11">
        <v>1129.5760693792624</v>
      </c>
      <c r="EK330" s="11">
        <v>1054.5915388854764</v>
      </c>
      <c r="EL330" s="11">
        <v>1054.3586912781366</v>
      </c>
      <c r="EM330" s="11">
        <v>977.33271603316848</v>
      </c>
      <c r="EN330" s="11">
        <v>897.1400008133354</v>
      </c>
      <c r="EO330" s="11">
        <v>853.13440876064783</v>
      </c>
      <c r="EP330" s="11">
        <v>712.0755220642634</v>
      </c>
      <c r="EQ330" s="11">
        <v>635.74828961619744</v>
      </c>
      <c r="ER330" s="11">
        <v>497.25701906916737</v>
      </c>
      <c r="ES330" s="11">
        <v>432.21800645176603</v>
      </c>
      <c r="ET330" s="11">
        <v>355.35155475197507</v>
      </c>
      <c r="EU330" s="11">
        <v>291.1177465442828</v>
      </c>
      <c r="EV330" s="11">
        <v>218.96157525478515</v>
      </c>
      <c r="EW330" s="11">
        <v>1.1297629498585593E-11</v>
      </c>
      <c r="EX330" s="11">
        <v>31.280611845929535</v>
      </c>
      <c r="EY330" s="11">
        <v>115.01874441002191</v>
      </c>
      <c r="EZ330" s="11">
        <v>288.34913704818302</v>
      </c>
      <c r="FA330" s="11">
        <v>455.41257375891263</v>
      </c>
      <c r="FB330" s="11">
        <v>537.73217637935727</v>
      </c>
      <c r="FC330" s="11">
        <v>578.8316062431918</v>
      </c>
      <c r="FD330" s="11">
        <v>632.96154276626919</v>
      </c>
      <c r="FE330" s="11">
        <v>756.30992083007663</v>
      </c>
      <c r="FF330" s="11">
        <v>928.73281862830163</v>
      </c>
      <c r="FG330" s="11">
        <v>953.4843512795436</v>
      </c>
      <c r="FH330" s="11">
        <v>997.48436934945096</v>
      </c>
      <c r="FI330" s="11">
        <v>1078.8949022897257</v>
      </c>
      <c r="FJ330" s="11">
        <v>1123.7672852372546</v>
      </c>
      <c r="FK330" s="11">
        <v>1141.5471512324475</v>
      </c>
      <c r="FL330" s="11">
        <v>1157.0091559113353</v>
      </c>
      <c r="FM330" s="11">
        <v>1163.1800417511317</v>
      </c>
      <c r="FN330" s="11">
        <v>1196.8052970171946</v>
      </c>
      <c r="FO330" s="11">
        <v>1218.7662249286825</v>
      </c>
      <c r="FP330" s="11">
        <v>1243.9312319626163</v>
      </c>
      <c r="FQ330" s="11">
        <v>1270.1904467195832</v>
      </c>
      <c r="FR330" s="11">
        <v>1282.2770828649263</v>
      </c>
      <c r="FS330" s="11">
        <v>1327.9666545259352</v>
      </c>
      <c r="FT330" s="11">
        <v>1400.3990131792598</v>
      </c>
      <c r="FU330" s="11">
        <v>1502.8074914640138</v>
      </c>
      <c r="FV330" s="11">
        <v>1640.3005080995895</v>
      </c>
      <c r="FW330" s="11">
        <v>1683.2792421283027</v>
      </c>
      <c r="FX330" s="11">
        <v>1700.7758249797532</v>
      </c>
      <c r="FY330" s="11">
        <v>1720.9446135294215</v>
      </c>
      <c r="FZ330" s="11">
        <v>1738.6194446007707</v>
      </c>
      <c r="GA330" s="11">
        <v>1766.4939079572048</v>
      </c>
      <c r="GB330" s="11">
        <v>1788.4526906976041</v>
      </c>
      <c r="GC330" s="11">
        <v>1819.7809448960311</v>
      </c>
      <c r="GD330" s="11">
        <v>1853.8367342803119</v>
      </c>
      <c r="GE330" s="11">
        <v>1878.6258686356239</v>
      </c>
      <c r="GF330" s="11">
        <v>1899.2711802127403</v>
      </c>
      <c r="GG330" s="11">
        <v>1912.2037963375399</v>
      </c>
      <c r="GH330" s="11">
        <v>1925.1802444228144</v>
      </c>
      <c r="GI330" s="11">
        <v>1928.4794048585102</v>
      </c>
      <c r="GJ330" s="11">
        <v>1937.7123032619713</v>
      </c>
      <c r="GK330" s="11">
        <v>1942.2309099852196</v>
      </c>
      <c r="GL330" s="11">
        <v>1956.7718018620581</v>
      </c>
      <c r="GM330" s="11">
        <v>1941.7672910303152</v>
      </c>
      <c r="GN330" s="11">
        <v>1951.0785954834412</v>
      </c>
      <c r="GO330" s="11">
        <v>1959.2365231825688</v>
      </c>
      <c r="GP330" s="11">
        <v>1971.130783774081</v>
      </c>
      <c r="GQ330" s="11">
        <v>2032.6661982179903</v>
      </c>
      <c r="GR330" s="11">
        <v>2157.1943404459225</v>
      </c>
      <c r="GS330" s="11">
        <v>2311.200168207904</v>
      </c>
      <c r="GT330" s="11">
        <v>2377.1581860653796</v>
      </c>
      <c r="GU330" s="11">
        <v>2397.0544297131019</v>
      </c>
      <c r="GV330" s="11">
        <v>2422.4712497376868</v>
      </c>
      <c r="GW330" s="11">
        <v>2448.9456939993515</v>
      </c>
      <c r="GX330" s="11">
        <v>2475.8038300984704</v>
      </c>
      <c r="GY330" s="11">
        <v>2488.8540550448879</v>
      </c>
      <c r="GZ330" s="11">
        <v>2626.3706014371473</v>
      </c>
      <c r="HA330" s="11">
        <v>2646.0062239678759</v>
      </c>
      <c r="HB330" s="11">
        <v>2661.0446783077969</v>
      </c>
      <c r="HC330" s="11">
        <v>2677.1683242559848</v>
      </c>
      <c r="HD330" s="11">
        <v>2689.0634312962479</v>
      </c>
      <c r="HE330" s="11">
        <v>2696.4364083472306</v>
      </c>
      <c r="HF330" s="11">
        <v>2692.3207769672581</v>
      </c>
      <c r="HG330" s="11">
        <v>2747.2256664445872</v>
      </c>
      <c r="HH330" s="11">
        <v>2762.3241743264907</v>
      </c>
      <c r="HI330" s="11">
        <v>2796.810262223908</v>
      </c>
      <c r="HJ330" s="11">
        <v>2810.2940827515863</v>
      </c>
      <c r="HK330" s="11">
        <v>2805.7661323208577</v>
      </c>
      <c r="HL330" s="11">
        <v>2803.7834979518002</v>
      </c>
      <c r="HM330" s="11">
        <v>2766.4643559034707</v>
      </c>
      <c r="HN330" s="11">
        <v>2721.2762298223079</v>
      </c>
      <c r="HO330" s="11">
        <v>2696.3145778566368</v>
      </c>
      <c r="HP330" s="11">
        <v>2724.6417813047115</v>
      </c>
      <c r="HQ330" s="11">
        <v>2719.8293142452749</v>
      </c>
      <c r="HR330" s="11">
        <v>2646.6760424577924</v>
      </c>
      <c r="HS330" s="11">
        <v>2678.7100864903537</v>
      </c>
      <c r="HT330" s="11">
        <v>2693.9839991280751</v>
      </c>
      <c r="HU330" s="11">
        <v>2667.4139983928094</v>
      </c>
      <c r="HV330" s="11">
        <v>2685.0409807436677</v>
      </c>
      <c r="HW330" s="11">
        <v>2701.9675702408977</v>
      </c>
      <c r="HX330" s="11">
        <v>2722.5636762491017</v>
      </c>
      <c r="HY330" s="11">
        <v>2746.7626310647825</v>
      </c>
      <c r="HZ330" s="11">
        <v>2782.9548796018744</v>
      </c>
      <c r="IA330" s="11">
        <v>2929.3406096690082</v>
      </c>
      <c r="IB330" s="11">
        <v>3075.6252090885173</v>
      </c>
      <c r="IC330" s="11">
        <v>3129.0687248613976</v>
      </c>
      <c r="ID330" s="11">
        <v>3182.5050783608722</v>
      </c>
      <c r="IE330" s="11">
        <v>3231.1778629712421</v>
      </c>
      <c r="IF330" s="11">
        <v>3285.28434867859</v>
      </c>
      <c r="IG330" s="11">
        <v>3415.1212172515666</v>
      </c>
      <c r="IH330" s="11">
        <v>3450.3790946116528</v>
      </c>
      <c r="II330" s="11">
        <v>3495.0080973180798</v>
      </c>
      <c r="IJ330" s="11">
        <v>3533.0593904511447</v>
      </c>
      <c r="IK330" s="11">
        <v>3583.3183191789572</v>
      </c>
      <c r="IL330" s="11">
        <v>3620.2511597830908</v>
      </c>
      <c r="IM330" s="11">
        <v>3660.7950351912496</v>
      </c>
      <c r="IN330" s="11">
        <v>3720.5963461908141</v>
      </c>
      <c r="IO330" s="11">
        <v>3855.9054764406264</v>
      </c>
      <c r="IP330" s="11">
        <v>3888.4592163590041</v>
      </c>
      <c r="IQ330" s="11">
        <v>3890.0524231239015</v>
      </c>
      <c r="IR330" s="11">
        <v>3945.804165670108</v>
      </c>
      <c r="IS330" s="11">
        <v>4014.952005689825</v>
      </c>
      <c r="IT330" s="11">
        <v>4055.1582921105669</v>
      </c>
      <c r="IU330" s="11">
        <v>4078.4938162336653</v>
      </c>
      <c r="IV330" s="11">
        <v>4096.1957643307614</v>
      </c>
      <c r="IW330" s="11">
        <v>4102.3181807430565</v>
      </c>
      <c r="IX330" s="11">
        <v>4112.9087364534471</v>
      </c>
      <c r="IY330" s="11">
        <v>4133.8364809838149</v>
      </c>
      <c r="IZ330" s="11">
        <v>4174.4205766336863</v>
      </c>
      <c r="JA330" s="11">
        <v>4223.9970972869423</v>
      </c>
      <c r="JB330" s="11">
        <v>4314.1981022574528</v>
      </c>
      <c r="JC330" s="11">
        <v>4418.4193382857484</v>
      </c>
      <c r="JD330" s="11">
        <v>4493.6515715613996</v>
      </c>
      <c r="JE330" s="11">
        <v>4509.2225579459919</v>
      </c>
      <c r="JF330" s="11">
        <v>4519.5403395343201</v>
      </c>
      <c r="JG330" s="11">
        <v>4497.8347559259691</v>
      </c>
      <c r="JH330" s="11">
        <v>4578.3482662888273</v>
      </c>
      <c r="JI330" s="11">
        <v>4648.0810277197515</v>
      </c>
      <c r="JJ330" s="11">
        <v>4661.2315575367893</v>
      </c>
      <c r="JK330" s="11">
        <v>4644.2872797872078</v>
      </c>
      <c r="JL330" s="11">
        <v>4705.0768489956745</v>
      </c>
      <c r="JM330" s="11">
        <v>4706.3736965829321</v>
      </c>
      <c r="JN330" s="11">
        <v>4694.9958889325562</v>
      </c>
      <c r="JO330" s="11">
        <v>4869.6217909946708</v>
      </c>
      <c r="JP330" s="11">
        <v>4997.8019400319617</v>
      </c>
      <c r="JQ330" s="11">
        <v>5030.5723674197061</v>
      </c>
      <c r="JR330" s="11">
        <v>5071.3435500607093</v>
      </c>
      <c r="JS330" s="11">
        <v>5057.5171577523151</v>
      </c>
      <c r="JT330" s="11">
        <v>5134.5421229321473</v>
      </c>
      <c r="JU330" s="11">
        <v>5177.7720517108</v>
      </c>
      <c r="JV330" s="11">
        <v>5155.6658487115201</v>
      </c>
      <c r="JW330" s="11">
        <v>5093.3235919293647</v>
      </c>
      <c r="JX330" s="11">
        <v>5081.5786231004977</v>
      </c>
      <c r="JY330" s="11">
        <v>5070.1048559245573</v>
      </c>
      <c r="JZ330" s="11">
        <v>5053.6134603187038</v>
      </c>
      <c r="KA330" s="11">
        <v>5040.6997494623902</v>
      </c>
      <c r="KB330" s="11">
        <v>5031.5323423106111</v>
      </c>
      <c r="KC330" s="11">
        <v>5012.9781066618389</v>
      </c>
      <c r="KD330" s="11">
        <v>4996.9406253875686</v>
      </c>
      <c r="KE330" s="11">
        <v>4998.4606240612475</v>
      </c>
      <c r="KF330" s="11">
        <v>5010.4199863339045</v>
      </c>
      <c r="KG330" s="11">
        <v>5016.025004395462</v>
      </c>
      <c r="KH330" s="11">
        <v>5034.3035378091708</v>
      </c>
      <c r="KI330" s="11">
        <v>5037.9248187331405</v>
      </c>
      <c r="KJ330" s="11">
        <v>5061.5247049687532</v>
      </c>
      <c r="KK330" s="11">
        <v>5065.3591282649913</v>
      </c>
      <c r="KL330" s="23"/>
      <c r="KM330" s="11">
        <f>SMALL(Tabela2[[#This Row],[1]:[285]],1)</f>
        <v>1.1297629498585593E-11</v>
      </c>
      <c r="KN330" s="11">
        <f>MATCH(Tabela2[[#This Row],[1° menor]],Tabela2[[#This Row],[1]:[285]],0)</f>
        <v>140</v>
      </c>
      <c r="KO33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0.87499998934749257</v>
      </c>
      <c r="KP330" s="11">
        <f>VLOOKUP(Tabela2[[#This Row],[Shape]],shape!A:D,4,0)+VLOOKUP(Tabela2[[#This Row],[Shape]]+1,shape!A:E,5,0)*Tabela2[[#This Row],[% avanc]]</f>
        <v>4804.3606727519918</v>
      </c>
      <c r="KQ330" s="15">
        <f>Tabela2[[#This Row],[8686,881807]]/Tabela2[[#Headers],[8686,881807]]</f>
        <v>0.55305928864838205</v>
      </c>
      <c r="KR330" s="11">
        <f>Tabela2[[#This Row],[8686,881807]]-KP329</f>
        <v>519.64393860313066</v>
      </c>
      <c r="KS330" s="11">
        <f>(Tabela2[[#This Row],[hora bus]]-H329)*86400</f>
        <v>43.99999959859997</v>
      </c>
      <c r="KT330" s="11">
        <f>Tabela2[[#This Row],[desloc]]/Tabela2[[#This Row],[seconds]]</f>
        <v>11.81008962144775</v>
      </c>
      <c r="KU330" s="11">
        <f>Tabela2[[#This Row],[spd m/s]]*3.6</f>
        <v>42.5163226372119</v>
      </c>
      <c r="KV330" s="23"/>
      <c r="KW330" s="22">
        <f t="shared" si="90"/>
        <v>0</v>
      </c>
      <c r="KX330" s="23">
        <f t="shared" si="91"/>
        <v>0</v>
      </c>
      <c r="KY330" s="23">
        <f t="shared" si="92"/>
        <v>0</v>
      </c>
      <c r="KZ330" s="23">
        <f t="shared" si="93"/>
        <v>0</v>
      </c>
      <c r="LA330" s="23">
        <f t="shared" si="94"/>
        <v>0</v>
      </c>
      <c r="LB330" s="23">
        <f t="shared" si="95"/>
        <v>0</v>
      </c>
      <c r="LC330" s="23">
        <f t="shared" si="96"/>
        <v>0</v>
      </c>
      <c r="LD330" s="23">
        <f t="shared" si="97"/>
        <v>0</v>
      </c>
      <c r="LE330" s="23">
        <f t="shared" si="98"/>
        <v>4804.3606727519918</v>
      </c>
      <c r="LF330" s="22">
        <f t="shared" si="107"/>
        <v>0</v>
      </c>
      <c r="LG330" s="23">
        <f t="shared" si="99"/>
        <v>0</v>
      </c>
      <c r="LH330" s="23">
        <f t="shared" si="100"/>
        <v>0</v>
      </c>
      <c r="LI330" s="23">
        <f t="shared" si="101"/>
        <v>4804.3606727519918</v>
      </c>
      <c r="LJ330" s="23">
        <f t="shared" si="102"/>
        <v>8570.3152119992501</v>
      </c>
      <c r="LK330" s="23">
        <f t="shared" si="103"/>
        <v>0</v>
      </c>
      <c r="LL330" s="23">
        <f t="shared" si="104"/>
        <v>16</v>
      </c>
      <c r="LM330" s="23">
        <f t="shared" si="105"/>
        <v>0</v>
      </c>
      <c r="LN330" s="23">
        <f t="shared" si="106"/>
        <v>0</v>
      </c>
    </row>
    <row r="331" spans="1:326" x14ac:dyDescent="0.25">
      <c r="A331" s="22">
        <v>263</v>
      </c>
      <c r="B331" s="22">
        <v>1</v>
      </c>
      <c r="C331" s="23" t="s">
        <v>1573</v>
      </c>
      <c r="D331" s="22">
        <v>332</v>
      </c>
      <c r="E331" s="24">
        <v>0.96736111111111112</v>
      </c>
      <c r="F331" s="23" t="s">
        <v>812</v>
      </c>
      <c r="G331" s="23" t="b">
        <v>1</v>
      </c>
      <c r="H331" s="25">
        <v>43538.967256944445</v>
      </c>
      <c r="I331" s="26" t="s">
        <v>256</v>
      </c>
      <c r="J331" s="23" t="s">
        <v>257</v>
      </c>
      <c r="K331" s="11">
        <f>IF(AND(Tabela2[[#This Row],[hora bus]]=H330,Tabela2[[#This Row],[lat bus]]=I330,Tabela2[[#This Row],[lon bus]]=J330),1,0)</f>
        <v>0</v>
      </c>
      <c r="L331" s="23"/>
      <c r="M331" s="11">
        <v>462</v>
      </c>
      <c r="N331" s="11">
        <v>8552.5609781607709</v>
      </c>
      <c r="O331" s="11">
        <v>8545.7828017401062</v>
      </c>
      <c r="P331" s="11">
        <v>8536.3167943478093</v>
      </c>
      <c r="Q331" s="11">
        <v>8478.0029866255227</v>
      </c>
      <c r="R331" s="11">
        <v>8392.2949541041853</v>
      </c>
      <c r="S331" s="11">
        <v>8372.5418074129357</v>
      </c>
      <c r="T331" s="11">
        <v>8352.7843112156133</v>
      </c>
      <c r="U331" s="11">
        <v>8340.827903512718</v>
      </c>
      <c r="V331" s="11">
        <v>8324.2905998373899</v>
      </c>
      <c r="W331" s="11">
        <v>8312.2277024715804</v>
      </c>
      <c r="X331" s="11">
        <v>8301.5209491801124</v>
      </c>
      <c r="Y331" s="11">
        <v>8277.9336225803308</v>
      </c>
      <c r="Z331" s="11">
        <v>8263.0639162992957</v>
      </c>
      <c r="AA331" s="11">
        <v>8240.9425550380838</v>
      </c>
      <c r="AB331" s="11">
        <v>8230.7438158628102</v>
      </c>
      <c r="AC331" s="11">
        <v>8214.6684524699886</v>
      </c>
      <c r="AD331" s="11">
        <v>8189.7906856692834</v>
      </c>
      <c r="AE331" s="11">
        <v>8179.6660151732767</v>
      </c>
      <c r="AF331" s="11">
        <v>8111.3772409423027</v>
      </c>
      <c r="AG331" s="11">
        <v>8080.0118868802274</v>
      </c>
      <c r="AH331" s="11">
        <v>8051.6497678972273</v>
      </c>
      <c r="AI331" s="11">
        <v>8028.2008172696842</v>
      </c>
      <c r="AJ331" s="11">
        <v>8007.1774336632234</v>
      </c>
      <c r="AK331" s="11">
        <v>7992.1084833777777</v>
      </c>
      <c r="AL331" s="11">
        <v>7966.015054981659</v>
      </c>
      <c r="AM331" s="11">
        <v>7955.2141810467383</v>
      </c>
      <c r="AN331" s="11">
        <v>7942.5686901063018</v>
      </c>
      <c r="AO331" s="11">
        <v>7934.190290881671</v>
      </c>
      <c r="AP331" s="11">
        <v>7932.9850863303</v>
      </c>
      <c r="AQ331" s="11">
        <v>7939.4645952002929</v>
      </c>
      <c r="AR331" s="11">
        <v>7939.5851655993956</v>
      </c>
      <c r="AS331" s="11">
        <v>7935.6680025263449</v>
      </c>
      <c r="AT331" s="11">
        <v>7944.0476874907454</v>
      </c>
      <c r="AU331" s="11">
        <v>7949.7955798114053</v>
      </c>
      <c r="AV331" s="11">
        <v>7943.510875459483</v>
      </c>
      <c r="AW331" s="11">
        <v>7942.8392243469507</v>
      </c>
      <c r="AX331" s="11">
        <v>7944.4346716375321</v>
      </c>
      <c r="AY331" s="11">
        <v>7936.8697647602812</v>
      </c>
      <c r="AZ331" s="11">
        <v>7920.6557764660338</v>
      </c>
      <c r="BA331" s="11">
        <v>7896.2721989194843</v>
      </c>
      <c r="BB331" s="11">
        <v>7850.9760579184476</v>
      </c>
      <c r="BC331" s="11">
        <v>7778.9185411202243</v>
      </c>
      <c r="BD331" s="11">
        <v>7712.0810560415075</v>
      </c>
      <c r="BE331" s="11">
        <v>7692.177829035646</v>
      </c>
      <c r="BF331" s="11">
        <v>7670.8525845283457</v>
      </c>
      <c r="BG331" s="11">
        <v>7636.0586387292542</v>
      </c>
      <c r="BH331" s="11">
        <v>7623.593564558465</v>
      </c>
      <c r="BI331" s="11">
        <v>7607.7497086602361</v>
      </c>
      <c r="BJ331" s="11">
        <v>7582.6891555459742</v>
      </c>
      <c r="BK331" s="11">
        <v>7509.5230452930746</v>
      </c>
      <c r="BL331" s="11">
        <v>7274.819074463272</v>
      </c>
      <c r="BM331" s="11">
        <v>7138.5945907549376</v>
      </c>
      <c r="BN331" s="11">
        <v>7110.1021392345729</v>
      </c>
      <c r="BO331" s="11">
        <v>6999.7346767090485</v>
      </c>
      <c r="BP331" s="11">
        <v>6991.3139040783344</v>
      </c>
      <c r="BQ331" s="11">
        <v>6901.567477520678</v>
      </c>
      <c r="BR331" s="11">
        <v>6815.9352963590327</v>
      </c>
      <c r="BS331" s="11">
        <v>6784.4008528540962</v>
      </c>
      <c r="BT331" s="11">
        <v>6734.3282400599137</v>
      </c>
      <c r="BU331" s="11">
        <v>6672.0677832151277</v>
      </c>
      <c r="BV331" s="11">
        <v>6664.8477313816875</v>
      </c>
      <c r="BW331" s="11">
        <v>6515.7697410148749</v>
      </c>
      <c r="BX331" s="11">
        <v>6430.2984136152763</v>
      </c>
      <c r="BY331" s="11">
        <v>6311.0889033506046</v>
      </c>
      <c r="BZ331" s="11">
        <v>6295.4433415338863</v>
      </c>
      <c r="CA331" s="11">
        <v>6256.737767752611</v>
      </c>
      <c r="CB331" s="11">
        <v>6194.906994274299</v>
      </c>
      <c r="CC331" s="11">
        <v>6074.8470632173248</v>
      </c>
      <c r="CD331" s="11">
        <v>5981.0114778031002</v>
      </c>
      <c r="CE331" s="11">
        <v>5887.760001418781</v>
      </c>
      <c r="CF331" s="11">
        <v>5803.7587665475621</v>
      </c>
      <c r="CG331" s="11">
        <v>5609.0713170900472</v>
      </c>
      <c r="CH331" s="11">
        <v>5531.4315121843856</v>
      </c>
      <c r="CI331" s="11">
        <v>5339.6157212858361</v>
      </c>
      <c r="CJ331" s="11">
        <v>5264.7120555848205</v>
      </c>
      <c r="CK331" s="11">
        <v>5174.4758854337724</v>
      </c>
      <c r="CL331" s="11">
        <v>5146.4519048646143</v>
      </c>
      <c r="CM331" s="11">
        <v>5098.0129532188366</v>
      </c>
      <c r="CN331" s="11">
        <v>5039.0576488702427</v>
      </c>
      <c r="CO331" s="11">
        <v>4957.2619284462562</v>
      </c>
      <c r="CP331" s="11">
        <v>4904.4111354080233</v>
      </c>
      <c r="CQ331" s="11">
        <v>4708.0569800820585</v>
      </c>
      <c r="CR331" s="11">
        <v>4530.0862287441068</v>
      </c>
      <c r="CS331" s="11">
        <v>4455.9716683700362</v>
      </c>
      <c r="CT331" s="11">
        <v>4427.7299677574138</v>
      </c>
      <c r="CU331" s="11">
        <v>4386.2553307472317</v>
      </c>
      <c r="CV331" s="11">
        <v>4287.9007977466244</v>
      </c>
      <c r="CW331" s="11">
        <v>4160.2411620501443</v>
      </c>
      <c r="CX331" s="11">
        <v>4099.0118491204576</v>
      </c>
      <c r="CY331" s="11">
        <v>4041.805048920407</v>
      </c>
      <c r="CZ331" s="11">
        <v>3990.421991356232</v>
      </c>
      <c r="DA331" s="11">
        <v>3938.3532103213697</v>
      </c>
      <c r="DB331" s="11">
        <v>3882.9113303686263</v>
      </c>
      <c r="DC331" s="11">
        <v>3793.3916708710212</v>
      </c>
      <c r="DD331" s="11">
        <v>3785.6273375147853</v>
      </c>
      <c r="DE331" s="11">
        <v>3755.8103776253488</v>
      </c>
      <c r="DF331" s="11">
        <v>3743.0273167160276</v>
      </c>
      <c r="DG331" s="11">
        <v>3693.7650168877121</v>
      </c>
      <c r="DH331" s="11">
        <v>3658.398206585995</v>
      </c>
      <c r="DI331" s="11">
        <v>3618.1320496976355</v>
      </c>
      <c r="DJ331" s="11">
        <v>3544.6962130704819</v>
      </c>
      <c r="DK331" s="11">
        <v>3216.0439565692695</v>
      </c>
      <c r="DL331" s="11">
        <v>3139.7063128205864</v>
      </c>
      <c r="DM331" s="11">
        <v>3073.5694847410532</v>
      </c>
      <c r="DN331" s="11">
        <v>2993.0196502137587</v>
      </c>
      <c r="DO331" s="11">
        <v>2966.1077002186921</v>
      </c>
      <c r="DP331" s="11">
        <v>2892.6774983888754</v>
      </c>
      <c r="DQ331" s="11">
        <v>2886.654402530412</v>
      </c>
      <c r="DR331" s="11">
        <v>2877.5748893831446</v>
      </c>
      <c r="DS331" s="11">
        <v>2865.8209437106566</v>
      </c>
      <c r="DT331" s="11">
        <v>2849.0606329227508</v>
      </c>
      <c r="DU331" s="11">
        <v>2840.3181524834977</v>
      </c>
      <c r="DV331" s="11">
        <v>2831.83880061016</v>
      </c>
      <c r="DW331" s="11">
        <v>2828.9131976303897</v>
      </c>
      <c r="DX331" s="11">
        <v>2719.8346260930116</v>
      </c>
      <c r="DY331" s="11">
        <v>2755.3645910221353</v>
      </c>
      <c r="DZ331" s="11">
        <v>2733.1499166708486</v>
      </c>
      <c r="EA331" s="11">
        <v>2613.4530386315528</v>
      </c>
      <c r="EB331" s="11">
        <v>2585.9599957652695</v>
      </c>
      <c r="EC331" s="11">
        <v>2401.4611495227014</v>
      </c>
      <c r="ED331" s="11">
        <v>2325.0338395261779</v>
      </c>
      <c r="EE331" s="11">
        <v>2091.5347432573089</v>
      </c>
      <c r="EF331" s="11">
        <v>1916.6727569031941</v>
      </c>
      <c r="EG331" s="11">
        <v>1769.3790124379</v>
      </c>
      <c r="EH331" s="11">
        <v>1656.9906111274581</v>
      </c>
      <c r="EI331" s="11">
        <v>1597.0222585645879</v>
      </c>
      <c r="EJ331" s="11">
        <v>1540.8760057787003</v>
      </c>
      <c r="EK331" s="11">
        <v>1466.8015075194767</v>
      </c>
      <c r="EL331" s="11">
        <v>1467.5266930762843</v>
      </c>
      <c r="EM331" s="11">
        <v>1390.9603109267912</v>
      </c>
      <c r="EN331" s="11">
        <v>1311.1885296010623</v>
      </c>
      <c r="EO331" s="11">
        <v>1267.2235402484491</v>
      </c>
      <c r="EP331" s="11">
        <v>1126.1621653471548</v>
      </c>
      <c r="EQ331" s="11">
        <v>1049.8369963508599</v>
      </c>
      <c r="ER331" s="11">
        <v>911.34772330580915</v>
      </c>
      <c r="ES331" s="11">
        <v>846.30888754738146</v>
      </c>
      <c r="ET331" s="11">
        <v>769.44214600958514</v>
      </c>
      <c r="EU331" s="11">
        <v>705.20816333942457</v>
      </c>
      <c r="EV331" s="11">
        <v>633.0528205257566</v>
      </c>
      <c r="EW331" s="11">
        <v>382.81078004196712</v>
      </c>
      <c r="EX331" s="11">
        <v>299.07279206039414</v>
      </c>
      <c r="EY331" s="11">
        <v>125.74227198368963</v>
      </c>
      <c r="EZ331" s="11">
        <v>6.0538241086760536E-12</v>
      </c>
      <c r="FA331" s="11">
        <v>41.689825674220934</v>
      </c>
      <c r="FB331" s="11">
        <v>124.62555831488081</v>
      </c>
      <c r="FC331" s="11">
        <v>166.26930153306282</v>
      </c>
      <c r="FD331" s="11">
        <v>221.30787195879077</v>
      </c>
      <c r="FE331" s="11">
        <v>346.10676696634721</v>
      </c>
      <c r="FF331" s="11">
        <v>519.4263821181861</v>
      </c>
      <c r="FG331" s="11">
        <v>544.33372217616329</v>
      </c>
      <c r="FH331" s="11">
        <v>588.9392674788711</v>
      </c>
      <c r="FI331" s="11">
        <v>670.56866721316158</v>
      </c>
      <c r="FJ331" s="11">
        <v>714.85555208152346</v>
      </c>
      <c r="FK331" s="11">
        <v>732.0001701676332</v>
      </c>
      <c r="FL331" s="11">
        <v>746.85451200260695</v>
      </c>
      <c r="FM331" s="11">
        <v>751.89850234068206</v>
      </c>
      <c r="FN331" s="11">
        <v>784.34360926442571</v>
      </c>
      <c r="FO331" s="11">
        <v>805.74740412077892</v>
      </c>
      <c r="FP331" s="11">
        <v>830.52446832579153</v>
      </c>
      <c r="FQ331" s="11">
        <v>856.56725946881659</v>
      </c>
      <c r="FR331" s="11">
        <v>868.45883287741117</v>
      </c>
      <c r="FS331" s="11">
        <v>913.97637011785071</v>
      </c>
      <c r="FT331" s="11">
        <v>986.38322951768453</v>
      </c>
      <c r="FU331" s="11">
        <v>1088.9699679786506</v>
      </c>
      <c r="FV331" s="11">
        <v>1226.9240500115748</v>
      </c>
      <c r="FW331" s="11">
        <v>1270.4582571258995</v>
      </c>
      <c r="FX331" s="11">
        <v>1288.5157934129409</v>
      </c>
      <c r="FY331" s="11">
        <v>1309.2262735987824</v>
      </c>
      <c r="FZ331" s="11">
        <v>1327.3749005142895</v>
      </c>
      <c r="GA331" s="11">
        <v>1355.5852343614431</v>
      </c>
      <c r="GB331" s="11">
        <v>1377.7323191782286</v>
      </c>
      <c r="GC331" s="11">
        <v>1409.1199635026649</v>
      </c>
      <c r="GD331" s="11">
        <v>1443.1352296265616</v>
      </c>
      <c r="GE331" s="11">
        <v>1467.8862623263935</v>
      </c>
      <c r="GF331" s="11">
        <v>1488.5003750095091</v>
      </c>
      <c r="GG331" s="11">
        <v>1501.5309929729046</v>
      </c>
      <c r="GH331" s="11">
        <v>1514.6556122818063</v>
      </c>
      <c r="GI331" s="11">
        <v>1518.1966115782536</v>
      </c>
      <c r="GJ331" s="11">
        <v>1527.9734436186593</v>
      </c>
      <c r="GK331" s="11">
        <v>1533.3623155707883</v>
      </c>
      <c r="GL331" s="11">
        <v>1548.4838500800622</v>
      </c>
      <c r="GM331" s="11">
        <v>1534.2703464665867</v>
      </c>
      <c r="GN331" s="11">
        <v>1544.8696297553165</v>
      </c>
      <c r="GO331" s="11">
        <v>1554.2936733093184</v>
      </c>
      <c r="GP331" s="11">
        <v>1568.5353494673191</v>
      </c>
      <c r="GQ331" s="11">
        <v>1633.6800593839826</v>
      </c>
      <c r="GR331" s="11">
        <v>1762.1222030099373</v>
      </c>
      <c r="GS331" s="11">
        <v>1918.8664776905318</v>
      </c>
      <c r="GT331" s="11">
        <v>1985.8563657513696</v>
      </c>
      <c r="GU331" s="11">
        <v>2006.0185876441867</v>
      </c>
      <c r="GV331" s="11">
        <v>2031.3617988031235</v>
      </c>
      <c r="GW331" s="11">
        <v>2057.530434100915</v>
      </c>
      <c r="GX331" s="11">
        <v>2083.8988524276479</v>
      </c>
      <c r="GY331" s="11">
        <v>2094.3256612979021</v>
      </c>
      <c r="GZ331" s="11">
        <v>2229.2027913069214</v>
      </c>
      <c r="HA331" s="11">
        <v>2248.3517838722764</v>
      </c>
      <c r="HB331" s="11">
        <v>2263.1306812192852</v>
      </c>
      <c r="HC331" s="11">
        <v>2279.1010595649523</v>
      </c>
      <c r="HD331" s="11">
        <v>2290.872423441735</v>
      </c>
      <c r="HE331" s="11">
        <v>2297.971229646575</v>
      </c>
      <c r="HF331" s="11">
        <v>2296.3731138500257</v>
      </c>
      <c r="HG331" s="11">
        <v>2356.100566179</v>
      </c>
      <c r="HH331" s="11">
        <v>2375.6512491412855</v>
      </c>
      <c r="HI331" s="11">
        <v>2413.7498416370413</v>
      </c>
      <c r="HJ331" s="11">
        <v>2429.3908675898761</v>
      </c>
      <c r="HK331" s="11">
        <v>2427.2274646095193</v>
      </c>
      <c r="HL331" s="11">
        <v>2428.0631328488571</v>
      </c>
      <c r="HM331" s="11">
        <v>2394.9932985221021</v>
      </c>
      <c r="HN331" s="11">
        <v>2356.9534041361503</v>
      </c>
      <c r="HO331" s="11">
        <v>2340.6018458648905</v>
      </c>
      <c r="HP331" s="11">
        <v>2374.261541993887</v>
      </c>
      <c r="HQ331" s="11">
        <v>2371.5070300915427</v>
      </c>
      <c r="HR331" s="11">
        <v>2306.0555100044739</v>
      </c>
      <c r="HS331" s="11">
        <v>2347.3088076867002</v>
      </c>
      <c r="HT331" s="11">
        <v>2365.9596249833689</v>
      </c>
      <c r="HU331" s="11">
        <v>2343.5767209866967</v>
      </c>
      <c r="HV331" s="11">
        <v>2366.5922069957842</v>
      </c>
      <c r="HW331" s="11">
        <v>2387.0681158753277</v>
      </c>
      <c r="HX331" s="11">
        <v>2410.6502108774503</v>
      </c>
      <c r="HY331" s="11">
        <v>2437.9052385446876</v>
      </c>
      <c r="HZ331" s="11">
        <v>2479.33780476735</v>
      </c>
      <c r="IA331" s="11">
        <v>2632.8180209750512</v>
      </c>
      <c r="IB331" s="11">
        <v>2783.6507524068452</v>
      </c>
      <c r="IC331" s="11">
        <v>2839.2619449727376</v>
      </c>
      <c r="ID331" s="11">
        <v>2894.7668795326458</v>
      </c>
      <c r="IE331" s="11">
        <v>2945.3599431506063</v>
      </c>
      <c r="IF331" s="11">
        <v>3002.3983709944073</v>
      </c>
      <c r="IG331" s="11">
        <v>3134.5115921520369</v>
      </c>
      <c r="IH331" s="11">
        <v>3170.2348226927074</v>
      </c>
      <c r="II331" s="11">
        <v>3215.0426289055749</v>
      </c>
      <c r="IJ331" s="11">
        <v>3252.7609145512179</v>
      </c>
      <c r="IK331" s="11">
        <v>3302.058852358477</v>
      </c>
      <c r="IL331" s="11">
        <v>3337.8508321477539</v>
      </c>
      <c r="IM331" s="11">
        <v>3376.9759006160539</v>
      </c>
      <c r="IN331" s="11">
        <v>3434.1867994470485</v>
      </c>
      <c r="IO331" s="11">
        <v>3567.6087180919394</v>
      </c>
      <c r="IP331" s="11">
        <v>3599.9633865292335</v>
      </c>
      <c r="IQ331" s="11">
        <v>3601.4112388169906</v>
      </c>
      <c r="IR331" s="11">
        <v>3657.0501231043868</v>
      </c>
      <c r="IS331" s="11">
        <v>3726.1950352666227</v>
      </c>
      <c r="IT331" s="11">
        <v>3766.3060734174965</v>
      </c>
      <c r="IU331" s="11">
        <v>3789.5489745358273</v>
      </c>
      <c r="IV331" s="11">
        <v>3807.2123646789191</v>
      </c>
      <c r="IW331" s="11">
        <v>3813.2814863835492</v>
      </c>
      <c r="IX331" s="11">
        <v>3823.7046880227313</v>
      </c>
      <c r="IY331" s="11">
        <v>3844.2320338593345</v>
      </c>
      <c r="IZ331" s="11">
        <v>3884.2443731943672</v>
      </c>
      <c r="JA331" s="11">
        <v>3932.9171820014353</v>
      </c>
      <c r="JB331" s="11">
        <v>4021.5198125341567</v>
      </c>
      <c r="JC331" s="11">
        <v>4123.5230944255782</v>
      </c>
      <c r="JD331" s="11">
        <v>4197.0170489004749</v>
      </c>
      <c r="JE331" s="11">
        <v>4211.6048211949264</v>
      </c>
      <c r="JF331" s="11">
        <v>4220.9617588901947</v>
      </c>
      <c r="JG331" s="11">
        <v>4194.9683313618825</v>
      </c>
      <c r="JH331" s="11">
        <v>4274.0427531689074</v>
      </c>
      <c r="JI331" s="11">
        <v>4346.6396855071835</v>
      </c>
      <c r="JJ331" s="11">
        <v>4360.3997997943052</v>
      </c>
      <c r="JK331" s="11">
        <v>4345.7381892259873</v>
      </c>
      <c r="JL331" s="11">
        <v>4408.8304731063145</v>
      </c>
      <c r="JM331" s="11">
        <v>4410.7486907144885</v>
      </c>
      <c r="JN331" s="11">
        <v>4404.5343359834324</v>
      </c>
      <c r="JO331" s="11">
        <v>4586.8728740263223</v>
      </c>
      <c r="JP331" s="11">
        <v>4718.7904085910695</v>
      </c>
      <c r="JQ331" s="11">
        <v>4753.3206417468909</v>
      </c>
      <c r="JR331" s="11">
        <v>4792.5422348245302</v>
      </c>
      <c r="JS331" s="11">
        <v>4770.9466593956777</v>
      </c>
      <c r="JT331" s="11">
        <v>4839.9387753706933</v>
      </c>
      <c r="JU331" s="11">
        <v>4880.6341784987644</v>
      </c>
      <c r="JV331" s="11">
        <v>4859.2498163432119</v>
      </c>
      <c r="JW331" s="11">
        <v>4795.7862944557519</v>
      </c>
      <c r="JX331" s="11">
        <v>4782.0047825262427</v>
      </c>
      <c r="JY331" s="11">
        <v>4769.6240551101182</v>
      </c>
      <c r="JZ331" s="11">
        <v>4752.3189924466051</v>
      </c>
      <c r="KA331" s="11">
        <v>4738.5936724617459</v>
      </c>
      <c r="KB331" s="11">
        <v>4728.7948012501356</v>
      </c>
      <c r="KC331" s="11">
        <v>4709.4814249695073</v>
      </c>
      <c r="KD331" s="11">
        <v>4693.4678566203565</v>
      </c>
      <c r="KE331" s="11">
        <v>4695.8196631053434</v>
      </c>
      <c r="KF331" s="11">
        <v>4708.3009772828118</v>
      </c>
      <c r="KG331" s="11">
        <v>4714.5700895136179</v>
      </c>
      <c r="KH331" s="11">
        <v>4733.4861189358635</v>
      </c>
      <c r="KI331" s="11">
        <v>4737.8510472495336</v>
      </c>
      <c r="KJ331" s="11">
        <v>4762.1236872212176</v>
      </c>
      <c r="KK331" s="11">
        <v>4766.1941748513536</v>
      </c>
      <c r="KL331" s="23"/>
      <c r="KM331" s="11">
        <f>SMALL(Tabela2[[#This Row],[1]:[285]],1)</f>
        <v>6.0538241086760536E-12</v>
      </c>
      <c r="KN331" s="11">
        <f>MATCH(Tabela2[[#This Row],[1° menor]],Tabela2[[#This Row],[1]:[285]],0)</f>
        <v>143</v>
      </c>
      <c r="KO33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0.74999998729803197</v>
      </c>
      <c r="KP331" s="11">
        <f>VLOOKUP(Tabela2[[#This Row],[Shape]],shape!A:D,4,0)+VLOOKUP(Tabela2[[#This Row],[Shape]]+1,shape!A:E,5,0)*Tabela2[[#This Row],[% avanc]]</f>
        <v>5011.4075122477552</v>
      </c>
      <c r="KQ331" s="15">
        <f>Tabela2[[#This Row],[8686,881807]]/Tabela2[[#Headers],[8686,881807]]</f>
        <v>0.57689371440618653</v>
      </c>
      <c r="KR331" s="11">
        <f>Tabela2[[#This Row],[8686,881807]]-KP330</f>
        <v>207.04683949576338</v>
      </c>
      <c r="KS331" s="11">
        <f>(Tabela2[[#This Row],[hora bus]]-H330)*86400</f>
        <v>17.000000202096999</v>
      </c>
      <c r="KT331" s="11">
        <f>Tabela2[[#This Row],[desloc]]/Tabela2[[#This Row],[seconds]]</f>
        <v>12.179225707904612</v>
      </c>
      <c r="KU331" s="11">
        <f>Tabela2[[#This Row],[spd m/s]]*3.6</f>
        <v>43.845212548456601</v>
      </c>
      <c r="KV331" s="23"/>
      <c r="KW331" s="22">
        <f t="shared" si="90"/>
        <v>0</v>
      </c>
      <c r="KX331" s="23">
        <f t="shared" si="91"/>
        <v>0</v>
      </c>
      <c r="KY331" s="23">
        <f t="shared" si="92"/>
        <v>0</v>
      </c>
      <c r="KZ331" s="23">
        <f t="shared" si="93"/>
        <v>0</v>
      </c>
      <c r="LA331" s="23">
        <f t="shared" si="94"/>
        <v>0</v>
      </c>
      <c r="LB331" s="23">
        <f t="shared" si="95"/>
        <v>0</v>
      </c>
      <c r="LC331" s="23">
        <f t="shared" si="96"/>
        <v>0</v>
      </c>
      <c r="LD331" s="23">
        <f t="shared" si="97"/>
        <v>0</v>
      </c>
      <c r="LE331" s="23">
        <f t="shared" si="98"/>
        <v>5011.4075122477552</v>
      </c>
      <c r="LF331" s="22">
        <f t="shared" si="107"/>
        <v>0</v>
      </c>
      <c r="LG331" s="23">
        <f t="shared" si="99"/>
        <v>0</v>
      </c>
      <c r="LH331" s="23">
        <f t="shared" si="100"/>
        <v>0</v>
      </c>
      <c r="LI331" s="23">
        <f t="shared" si="101"/>
        <v>5011.4075122477552</v>
      </c>
      <c r="LJ331" s="23">
        <f t="shared" si="102"/>
        <v>8570.3152119992501</v>
      </c>
      <c r="LK331" s="23">
        <f t="shared" si="103"/>
        <v>0</v>
      </c>
      <c r="LL331" s="23">
        <f t="shared" si="104"/>
        <v>15</v>
      </c>
      <c r="LM331" s="23">
        <f t="shared" si="105"/>
        <v>0</v>
      </c>
      <c r="LN331" s="23">
        <f t="shared" si="106"/>
        <v>0</v>
      </c>
    </row>
    <row r="332" spans="1:326" x14ac:dyDescent="0.25">
      <c r="A332" s="22">
        <v>264</v>
      </c>
      <c r="B332" s="22">
        <v>1</v>
      </c>
      <c r="C332" s="23" t="s">
        <v>1574</v>
      </c>
      <c r="D332" s="22">
        <v>332</v>
      </c>
      <c r="E332" s="24">
        <v>0.96736111111111112</v>
      </c>
      <c r="F332" s="23" t="s">
        <v>812</v>
      </c>
      <c r="G332" s="23" t="b">
        <v>1</v>
      </c>
      <c r="H332" s="25">
        <v>43538.967592592591</v>
      </c>
      <c r="I332" s="26" t="s">
        <v>240</v>
      </c>
      <c r="J332" s="23" t="s">
        <v>241</v>
      </c>
      <c r="K332" s="11">
        <f>IF(AND(Tabela2[[#This Row],[hora bus]]=H331,Tabela2[[#This Row],[lat bus]]=I331,Tabela2[[#This Row],[lon bus]]=J331),1,0)</f>
        <v>0</v>
      </c>
      <c r="L332" s="23"/>
      <c r="M332" s="11">
        <v>463</v>
      </c>
      <c r="N332" s="11">
        <v>8937.6433347812272</v>
      </c>
      <c r="O332" s="11">
        <v>8930.8275745392202</v>
      </c>
      <c r="P332" s="11">
        <v>8921.31987761046</v>
      </c>
      <c r="Q332" s="11">
        <v>8862.9463801645488</v>
      </c>
      <c r="R332" s="11">
        <v>8777.2733749479776</v>
      </c>
      <c r="S332" s="11">
        <v>8757.5984489791135</v>
      </c>
      <c r="T332" s="11">
        <v>8737.8394873945417</v>
      </c>
      <c r="U332" s="11">
        <v>8725.862094113003</v>
      </c>
      <c r="V332" s="11">
        <v>8709.2838053294836</v>
      </c>
      <c r="W332" s="11">
        <v>8697.1629703763574</v>
      </c>
      <c r="X332" s="11">
        <v>8686.3972513974695</v>
      </c>
      <c r="Y332" s="11">
        <v>8662.7146442016819</v>
      </c>
      <c r="Z332" s="11">
        <v>8647.7304232679035</v>
      </c>
      <c r="AA332" s="11">
        <v>8625.5163490499417</v>
      </c>
      <c r="AB332" s="11">
        <v>8615.2590910701601</v>
      </c>
      <c r="AC332" s="11">
        <v>8599.1505194504061</v>
      </c>
      <c r="AD332" s="11">
        <v>8574.2678511025752</v>
      </c>
      <c r="AE332" s="11">
        <v>8564.1605623470914</v>
      </c>
      <c r="AF332" s="11">
        <v>8496.0211542255474</v>
      </c>
      <c r="AG332" s="11">
        <v>8464.880380874356</v>
      </c>
      <c r="AH332" s="11">
        <v>8436.6349456936332</v>
      </c>
      <c r="AI332" s="11">
        <v>8413.2529843153734</v>
      </c>
      <c r="AJ332" s="11">
        <v>8392.2820429410021</v>
      </c>
      <c r="AK332" s="11">
        <v>8377.2546076953695</v>
      </c>
      <c r="AL332" s="11">
        <v>8351.2080716157798</v>
      </c>
      <c r="AM332" s="11">
        <v>8340.4547831116033</v>
      </c>
      <c r="AN332" s="11">
        <v>8327.8750911839907</v>
      </c>
      <c r="AO332" s="11">
        <v>8319.6149412234245</v>
      </c>
      <c r="AP332" s="11">
        <v>8318.5546718008391</v>
      </c>
      <c r="AQ332" s="11">
        <v>8325.1415217370468</v>
      </c>
      <c r="AR332" s="11">
        <v>8325.3343965513814</v>
      </c>
      <c r="AS332" s="11">
        <v>8321.5358886835093</v>
      </c>
      <c r="AT332" s="11">
        <v>8330.043026106061</v>
      </c>
      <c r="AU332" s="11">
        <v>8335.8625709652224</v>
      </c>
      <c r="AV332" s="11">
        <v>8329.6848854418986</v>
      </c>
      <c r="AW332" s="11">
        <v>8329.2000947191718</v>
      </c>
      <c r="AX332" s="11">
        <v>8330.9852746400193</v>
      </c>
      <c r="AY332" s="11">
        <v>8323.5707228118899</v>
      </c>
      <c r="AZ332" s="11">
        <v>8307.4855073594717</v>
      </c>
      <c r="BA332" s="11">
        <v>8283.2269304570073</v>
      </c>
      <c r="BB332" s="11">
        <v>8238.0641328963593</v>
      </c>
      <c r="BC332" s="11">
        <v>8166.0759699931905</v>
      </c>
      <c r="BD332" s="11">
        <v>8099.2761534323827</v>
      </c>
      <c r="BE332" s="11">
        <v>8079.4483054844013</v>
      </c>
      <c r="BF332" s="11">
        <v>8058.2104642031045</v>
      </c>
      <c r="BG332" s="11">
        <v>8023.5554455476931</v>
      </c>
      <c r="BH332" s="11">
        <v>8011.2260831204158</v>
      </c>
      <c r="BI332" s="11">
        <v>7995.4704967796333</v>
      </c>
      <c r="BJ332" s="11">
        <v>7970.5002775138528</v>
      </c>
      <c r="BK332" s="11">
        <v>7897.4888885643804</v>
      </c>
      <c r="BL332" s="11">
        <v>7663.1941023817571</v>
      </c>
      <c r="BM332" s="11">
        <v>7527.446852858382</v>
      </c>
      <c r="BN332" s="11">
        <v>7499.169205856012</v>
      </c>
      <c r="BO332" s="11">
        <v>7388.9316839903177</v>
      </c>
      <c r="BP332" s="11">
        <v>7380.6109703788306</v>
      </c>
      <c r="BQ332" s="11">
        <v>7290.9235936174518</v>
      </c>
      <c r="BR332" s="11">
        <v>7205.3681504925453</v>
      </c>
      <c r="BS332" s="11">
        <v>7173.8718864638349</v>
      </c>
      <c r="BT332" s="11">
        <v>7123.8106364286086</v>
      </c>
      <c r="BU332" s="11">
        <v>7061.5665094926944</v>
      </c>
      <c r="BV332" s="11">
        <v>7054.3174185652797</v>
      </c>
      <c r="BW332" s="11">
        <v>6905.2407674011802</v>
      </c>
      <c r="BX332" s="11">
        <v>6819.8062578495246</v>
      </c>
      <c r="BY332" s="11">
        <v>6700.5489374853332</v>
      </c>
      <c r="BZ332" s="11">
        <v>6684.8411979473003</v>
      </c>
      <c r="CA332" s="11">
        <v>6646.1082221963652</v>
      </c>
      <c r="CB332" s="11">
        <v>6584.2599910557892</v>
      </c>
      <c r="CC332" s="11">
        <v>6464.1766129999241</v>
      </c>
      <c r="CD332" s="11">
        <v>6370.3184211490325</v>
      </c>
      <c r="CE332" s="11">
        <v>6277.0619593531883</v>
      </c>
      <c r="CF332" s="11">
        <v>6193.068462752386</v>
      </c>
      <c r="CG332" s="11">
        <v>5998.3935943921269</v>
      </c>
      <c r="CH332" s="11">
        <v>5920.76364596436</v>
      </c>
      <c r="CI332" s="11">
        <v>5728.9584425558833</v>
      </c>
      <c r="CJ332" s="11">
        <v>5654.0681981219595</v>
      </c>
      <c r="CK332" s="11">
        <v>5563.8349366367438</v>
      </c>
      <c r="CL332" s="11">
        <v>5535.8109271711146</v>
      </c>
      <c r="CM332" s="11">
        <v>5487.3766373964409</v>
      </c>
      <c r="CN332" s="11">
        <v>5428.4263258970232</v>
      </c>
      <c r="CO332" s="11">
        <v>5346.6319358219216</v>
      </c>
      <c r="CP332" s="11">
        <v>5293.7848101121035</v>
      </c>
      <c r="CQ332" s="11">
        <v>5097.4470989625052</v>
      </c>
      <c r="CR332" s="11">
        <v>4919.4991167179851</v>
      </c>
      <c r="CS332" s="11">
        <v>4845.3950421545333</v>
      </c>
      <c r="CT332" s="11">
        <v>4817.1540875248629</v>
      </c>
      <c r="CU332" s="11">
        <v>4775.6797216960722</v>
      </c>
      <c r="CV332" s="11">
        <v>4677.3302357920766</v>
      </c>
      <c r="CW332" s="11">
        <v>4549.6806906191323</v>
      </c>
      <c r="CX332" s="11">
        <v>4488.4588118202046</v>
      </c>
      <c r="CY332" s="11">
        <v>4431.2548163393994</v>
      </c>
      <c r="CZ332" s="11">
        <v>4379.8660078826979</v>
      </c>
      <c r="DA332" s="11">
        <v>4327.7814211494087</v>
      </c>
      <c r="DB332" s="11">
        <v>4272.3027630222123</v>
      </c>
      <c r="DC332" s="11">
        <v>4182.6917752160653</v>
      </c>
      <c r="DD332" s="11">
        <v>4174.853153340604</v>
      </c>
      <c r="DE332" s="11">
        <v>4145.0001415356801</v>
      </c>
      <c r="DF332" s="11">
        <v>4132.1712551920282</v>
      </c>
      <c r="DG332" s="11">
        <v>4082.8066256450279</v>
      </c>
      <c r="DH332" s="11">
        <v>4047.2251259290797</v>
      </c>
      <c r="DI332" s="11">
        <v>4006.6483518796131</v>
      </c>
      <c r="DJ332" s="11">
        <v>3933.2398400569778</v>
      </c>
      <c r="DK332" s="11">
        <v>3605.1740584826634</v>
      </c>
      <c r="DL332" s="11">
        <v>3529.1397456892032</v>
      </c>
      <c r="DM332" s="11">
        <v>3462.8195246357627</v>
      </c>
      <c r="DN332" s="11">
        <v>3382.0220504213685</v>
      </c>
      <c r="DO332" s="11">
        <v>3354.8863524215094</v>
      </c>
      <c r="DP332" s="11">
        <v>3281.1387467118284</v>
      </c>
      <c r="DQ332" s="11">
        <v>3274.8386815193817</v>
      </c>
      <c r="DR332" s="11">
        <v>3265.6866005706447</v>
      </c>
      <c r="DS332" s="11">
        <v>3253.8670344616703</v>
      </c>
      <c r="DT332" s="11">
        <v>3237.1187367755015</v>
      </c>
      <c r="DU332" s="11">
        <v>3228.4747399145135</v>
      </c>
      <c r="DV332" s="11">
        <v>3220.1216212377562</v>
      </c>
      <c r="DW332" s="11">
        <v>3217.3513040482812</v>
      </c>
      <c r="DX332" s="11">
        <v>3108.8230477596094</v>
      </c>
      <c r="DY332" s="11">
        <v>3144.8448032757874</v>
      </c>
      <c r="DZ332" s="11">
        <v>3122.6546543646623</v>
      </c>
      <c r="EA332" s="11">
        <v>3002.9484819810464</v>
      </c>
      <c r="EB332" s="11">
        <v>2975.4370952357422</v>
      </c>
      <c r="EC332" s="11">
        <v>2790.8670948103213</v>
      </c>
      <c r="ED332" s="11">
        <v>2714.33109863353</v>
      </c>
      <c r="EE332" s="11">
        <v>2480.9155136233394</v>
      </c>
      <c r="EF332" s="11">
        <v>2306.1367548198946</v>
      </c>
      <c r="EG332" s="11">
        <v>2158.6061562263803</v>
      </c>
      <c r="EH332" s="11">
        <v>2045.7928458684125</v>
      </c>
      <c r="EI332" s="11">
        <v>1985.4740240130809</v>
      </c>
      <c r="EJ332" s="11">
        <v>1929.1892877832699</v>
      </c>
      <c r="EK332" s="11">
        <v>1854.4361681587052</v>
      </c>
      <c r="EL332" s="11">
        <v>1854.4032683097255</v>
      </c>
      <c r="EM332" s="11">
        <v>1776.8960845846093</v>
      </c>
      <c r="EN332" s="11">
        <v>1695.8298515116244</v>
      </c>
      <c r="EO332" s="11">
        <v>1651.3512562859753</v>
      </c>
      <c r="EP332" s="11">
        <v>1510.3036689926748</v>
      </c>
      <c r="EQ332" s="11">
        <v>1434.1776996063847</v>
      </c>
      <c r="ER332" s="11">
        <v>1295.989206160581</v>
      </c>
      <c r="ES332" s="11">
        <v>1231.1442735678058</v>
      </c>
      <c r="ET332" s="11">
        <v>1154.3068087611232</v>
      </c>
      <c r="EU332" s="11">
        <v>1090.177936702644</v>
      </c>
      <c r="EV332" s="11">
        <v>1018.2377857839648</v>
      </c>
      <c r="EW332" s="11">
        <v>768.52298179666866</v>
      </c>
      <c r="EX332" s="11">
        <v>685.41215768730058</v>
      </c>
      <c r="EY332" s="11">
        <v>512.98543756924812</v>
      </c>
      <c r="EZ332" s="11">
        <v>347.19773648464445</v>
      </c>
      <c r="FA332" s="11">
        <v>265.19003019231553</v>
      </c>
      <c r="FB332" s="11">
        <v>223.47803631613871</v>
      </c>
      <c r="FC332" s="11">
        <v>168.34238923284556</v>
      </c>
      <c r="FD332" s="11">
        <v>43.355601504916159</v>
      </c>
      <c r="FE332" s="11">
        <v>3.6976643968955614E-11</v>
      </c>
      <c r="FF332" s="11">
        <v>130.08349054503284</v>
      </c>
      <c r="FG332" s="11">
        <v>154.97654337005966</v>
      </c>
      <c r="FH332" s="11">
        <v>199.70932836683517</v>
      </c>
      <c r="FI332" s="11">
        <v>281.32491697336445</v>
      </c>
      <c r="FJ332" s="11">
        <v>325.40641827383712</v>
      </c>
      <c r="FK332" s="11">
        <v>342.50925367641781</v>
      </c>
      <c r="FL332" s="11">
        <v>357.45581453754198</v>
      </c>
      <c r="FM332" s="11">
        <v>363.35685100942203</v>
      </c>
      <c r="FN332" s="11">
        <v>397.21262708792699</v>
      </c>
      <c r="FO332" s="11">
        <v>419.92773969373815</v>
      </c>
      <c r="FP332" s="11">
        <v>445.99944006488079</v>
      </c>
      <c r="FQ332" s="11">
        <v>472.98315831223147</v>
      </c>
      <c r="FR332" s="11">
        <v>486.15853819163567</v>
      </c>
      <c r="FS332" s="11">
        <v>532.9961397267291</v>
      </c>
      <c r="FT332" s="11">
        <v>605.30507569430745</v>
      </c>
      <c r="FU332" s="11">
        <v>706.04819724350068</v>
      </c>
      <c r="FV332" s="11">
        <v>841.6142302171894</v>
      </c>
      <c r="FW332" s="11">
        <v>883.63897976992598</v>
      </c>
      <c r="FX332" s="11">
        <v>900.79386199468945</v>
      </c>
      <c r="FY332" s="11">
        <v>920.8850042865256</v>
      </c>
      <c r="FZ332" s="11">
        <v>938.6514865578331</v>
      </c>
      <c r="GA332" s="11">
        <v>966.646062103904</v>
      </c>
      <c r="GB332" s="11">
        <v>988.69771482022054</v>
      </c>
      <c r="GC332" s="11">
        <v>1020.0600602825074</v>
      </c>
      <c r="GD332" s="11">
        <v>1054.0984327279186</v>
      </c>
      <c r="GE332" s="11">
        <v>1078.8710173019692</v>
      </c>
      <c r="GF332" s="11">
        <v>1099.5026918451006</v>
      </c>
      <c r="GG332" s="11">
        <v>1112.4887600469867</v>
      </c>
      <c r="GH332" s="11">
        <v>1125.5464609938294</v>
      </c>
      <c r="GI332" s="11">
        <v>1128.9978401969076</v>
      </c>
      <c r="GJ332" s="11">
        <v>1138.6222141417818</v>
      </c>
      <c r="GK332" s="11">
        <v>1143.8883493988092</v>
      </c>
      <c r="GL332" s="11">
        <v>1158.9694567550475</v>
      </c>
      <c r="GM332" s="11">
        <v>1144.8335407821703</v>
      </c>
      <c r="GN332" s="11">
        <v>1155.6377375775355</v>
      </c>
      <c r="GO332" s="11">
        <v>1165.4181904822585</v>
      </c>
      <c r="GP332" s="11">
        <v>1180.6004049642215</v>
      </c>
      <c r="GQ332" s="11">
        <v>1247.4914451382106</v>
      </c>
      <c r="GR332" s="11">
        <v>1378.0712435375319</v>
      </c>
      <c r="GS332" s="11">
        <v>1536.3898529519527</v>
      </c>
      <c r="GT332" s="11">
        <v>1603.9900963094183</v>
      </c>
      <c r="GU332" s="11">
        <v>1624.2854358382153</v>
      </c>
      <c r="GV332" s="11">
        <v>1649.5216414618319</v>
      </c>
      <c r="GW332" s="11">
        <v>1675.4269648273271</v>
      </c>
      <c r="GX332" s="11">
        <v>1701.4174389958646</v>
      </c>
      <c r="GY332" s="11">
        <v>1710.1297383693386</v>
      </c>
      <c r="GZ332" s="11">
        <v>1843.3336334394776</v>
      </c>
      <c r="HA332" s="11">
        <v>1862.2067906643372</v>
      </c>
      <c r="HB332" s="11">
        <v>1876.8363813079693</v>
      </c>
      <c r="HC332" s="11">
        <v>1892.7159560228977</v>
      </c>
      <c r="HD332" s="11">
        <v>1904.4160408392986</v>
      </c>
      <c r="HE332" s="11">
        <v>1911.3613202806425</v>
      </c>
      <c r="HF332" s="11">
        <v>1911.1300620593522</v>
      </c>
      <c r="HG332" s="11">
        <v>1973.659743280981</v>
      </c>
      <c r="HH332" s="11">
        <v>1996.1438802753</v>
      </c>
      <c r="HI332" s="11">
        <v>2036.7564910375154</v>
      </c>
      <c r="HJ332" s="11">
        <v>2053.9638013861027</v>
      </c>
      <c r="HK332" s="11">
        <v>2053.5786472603359</v>
      </c>
      <c r="HL332" s="11">
        <v>2056.6010088467538</v>
      </c>
      <c r="HM332" s="11">
        <v>2026.9851658559746</v>
      </c>
      <c r="HN332" s="11">
        <v>1995.0036731501598</v>
      </c>
      <c r="HO332" s="11">
        <v>1986.2267938330756</v>
      </c>
      <c r="HP332" s="11">
        <v>2024.6706432462063</v>
      </c>
      <c r="HQ332" s="11">
        <v>2023.7924038305659</v>
      </c>
      <c r="HR332" s="11">
        <v>1965.5003817875354</v>
      </c>
      <c r="HS332" s="11">
        <v>2015.3786843026123</v>
      </c>
      <c r="HT332" s="11">
        <v>2037.2229510360899</v>
      </c>
      <c r="HU332" s="11">
        <v>2018.8094572731329</v>
      </c>
      <c r="HV332" s="11">
        <v>2046.8882201686124</v>
      </c>
      <c r="HW332" s="11">
        <v>2070.5917495920562</v>
      </c>
      <c r="HX332" s="11">
        <v>2096.7995418995056</v>
      </c>
      <c r="HY332" s="11">
        <v>2126.6347362174511</v>
      </c>
      <c r="HZ332" s="11">
        <v>2172.0928101536465</v>
      </c>
      <c r="IA332" s="11">
        <v>2330.8747480671068</v>
      </c>
      <c r="IB332" s="11">
        <v>2485.0810508385161</v>
      </c>
      <c r="IC332" s="11">
        <v>2542.2431914424005</v>
      </c>
      <c r="ID332" s="11">
        <v>2599.2366359398488</v>
      </c>
      <c r="IE332" s="11">
        <v>2651.173249491429</v>
      </c>
      <c r="IF332" s="11">
        <v>2710.1911273129413</v>
      </c>
      <c r="IG332" s="11">
        <v>2843.7738476876571</v>
      </c>
      <c r="IH332" s="11">
        <v>2879.6245808392036</v>
      </c>
      <c r="II332" s="11">
        <v>2924.2900258355271</v>
      </c>
      <c r="IJ332" s="11">
        <v>2961.380906274117</v>
      </c>
      <c r="IK332" s="11">
        <v>3009.4909822332138</v>
      </c>
      <c r="IL332" s="11">
        <v>3043.9772897898201</v>
      </c>
      <c r="IM332" s="11">
        <v>3081.4793658585277</v>
      </c>
      <c r="IN332" s="11">
        <v>3135.7593820232196</v>
      </c>
      <c r="IO332" s="11">
        <v>3266.99650091577</v>
      </c>
      <c r="IP332" s="11">
        <v>3299.0786845123048</v>
      </c>
      <c r="IQ332" s="11">
        <v>3300.2432119547675</v>
      </c>
      <c r="IR332" s="11">
        <v>3355.4550855062307</v>
      </c>
      <c r="IS332" s="11">
        <v>3424.3205159514637</v>
      </c>
      <c r="IT332" s="11">
        <v>3464.189990336044</v>
      </c>
      <c r="IU332" s="11">
        <v>3487.250964782419</v>
      </c>
      <c r="IV332" s="11">
        <v>3504.822796779838</v>
      </c>
      <c r="IW332" s="11">
        <v>3510.8045320917909</v>
      </c>
      <c r="IX332" s="11">
        <v>3521.0040473987888</v>
      </c>
      <c r="IY332" s="11">
        <v>3541.0327822110571</v>
      </c>
      <c r="IZ332" s="11">
        <v>3580.3331314380939</v>
      </c>
      <c r="JA332" s="11">
        <v>3627.9012254975123</v>
      </c>
      <c r="JB332" s="11">
        <v>3714.6901920035289</v>
      </c>
      <c r="JC332" s="11">
        <v>3814.399760545723</v>
      </c>
      <c r="JD332" s="11">
        <v>3886.2092838085046</v>
      </c>
      <c r="JE332" s="11">
        <v>3899.8931752362914</v>
      </c>
      <c r="JF332" s="11">
        <v>3908.3821017739024</v>
      </c>
      <c r="JG332" s="11">
        <v>3878.5661123913501</v>
      </c>
      <c r="JH332" s="11">
        <v>3956.1958231902763</v>
      </c>
      <c r="JI332" s="11">
        <v>4031.1518391961913</v>
      </c>
      <c r="JJ332" s="11">
        <v>4045.4184110960441</v>
      </c>
      <c r="JK332" s="11">
        <v>4032.6556508193562</v>
      </c>
      <c r="JL332" s="11">
        <v>4097.6613559964044</v>
      </c>
      <c r="JM332" s="11">
        <v>4100.0857161993899</v>
      </c>
      <c r="JN332" s="11">
        <v>4098.0558439307779</v>
      </c>
      <c r="JO332" s="11">
        <v>4286.6416994521451</v>
      </c>
      <c r="JP332" s="11">
        <v>4421.5751304285677</v>
      </c>
      <c r="JQ332" s="11">
        <v>4457.4728088461916</v>
      </c>
      <c r="JR332" s="11">
        <v>4495.208339250984</v>
      </c>
      <c r="JS332" s="11">
        <v>4466.8022269077055</v>
      </c>
      <c r="JT332" s="11">
        <v>4528.7744975411297</v>
      </c>
      <c r="JU332" s="11">
        <v>4567.2885159357847</v>
      </c>
      <c r="JV332" s="11">
        <v>4546.5851409852612</v>
      </c>
      <c r="JW332" s="11">
        <v>4482.2642792811339</v>
      </c>
      <c r="JX332" s="11">
        <v>4466.8423010732586</v>
      </c>
      <c r="JY332" s="11">
        <v>4453.7314596173328</v>
      </c>
      <c r="JZ332" s="11">
        <v>4435.7723837307312</v>
      </c>
      <c r="KA332" s="11">
        <v>4421.3962375488736</v>
      </c>
      <c r="KB332" s="11">
        <v>4411.0918824784185</v>
      </c>
      <c r="KC332" s="11">
        <v>4391.1690824441548</v>
      </c>
      <c r="KD332" s="11">
        <v>4375.2192648653199</v>
      </c>
      <c r="KE332" s="11">
        <v>4378.2840161648191</v>
      </c>
      <c r="KF332" s="11">
        <v>4391.18422996342</v>
      </c>
      <c r="KG332" s="11">
        <v>4397.9865576419679</v>
      </c>
      <c r="KH332" s="11">
        <v>4417.414748097689</v>
      </c>
      <c r="KI332" s="11">
        <v>4422.3771816795661</v>
      </c>
      <c r="KJ332" s="11">
        <v>4447.1902871847906</v>
      </c>
      <c r="KK332" s="11">
        <v>4451.4506056055716</v>
      </c>
      <c r="KL332" s="23"/>
      <c r="KM332" s="11">
        <f>SMALL(Tabela2[[#This Row],[1]:[285]],1)</f>
        <v>3.6976643968955614E-11</v>
      </c>
      <c r="KN332" s="11">
        <f>MATCH(Tabela2[[#This Row],[1° menor]],Tabela2[[#This Row],[1]:[285]],0)</f>
        <v>148</v>
      </c>
      <c r="KO33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0.2499999226677978</v>
      </c>
      <c r="KP332" s="11">
        <f>VLOOKUP(Tabela2[[#This Row],[Shape]],shape!A:D,4,0)+VLOOKUP(Tabela2[[#This Row],[Shape]]+1,shape!A:E,5,0)*Tabela2[[#This Row],[% avanc]]</f>
        <v>5206.5880468894193</v>
      </c>
      <c r="KQ332" s="15">
        <f>Tabela2[[#This Row],[8686,881807]]/Tabela2[[#Headers],[8686,881807]]</f>
        <v>0.59936213736600907</v>
      </c>
      <c r="KR332" s="11">
        <f>Tabela2[[#This Row],[8686,881807]]-KP331</f>
        <v>195.18053464166405</v>
      </c>
      <c r="KS332" s="11">
        <f>(Tabela2[[#This Row],[hora bus]]-H331)*86400</f>
        <v>28.999999864026904</v>
      </c>
      <c r="KT332" s="11">
        <f>Tabela2[[#This Row],[desloc]]/Tabela2[[#This Row],[seconds]]</f>
        <v>6.7303632950624959</v>
      </c>
      <c r="KU332" s="11">
        <f>Tabela2[[#This Row],[spd m/s]]*3.6</f>
        <v>24.229307862224985</v>
      </c>
      <c r="KV332" s="23"/>
      <c r="KW332" s="22">
        <f t="shared" si="90"/>
        <v>0</v>
      </c>
      <c r="KX332" s="23">
        <f t="shared" si="91"/>
        <v>0</v>
      </c>
      <c r="KY332" s="23">
        <f t="shared" si="92"/>
        <v>0</v>
      </c>
      <c r="KZ332" s="23">
        <f t="shared" si="93"/>
        <v>0</v>
      </c>
      <c r="LA332" s="23">
        <f t="shared" si="94"/>
        <v>0</v>
      </c>
      <c r="LB332" s="23">
        <f t="shared" si="95"/>
        <v>0</v>
      </c>
      <c r="LC332" s="23">
        <f t="shared" si="96"/>
        <v>0</v>
      </c>
      <c r="LD332" s="23">
        <f t="shared" si="97"/>
        <v>0</v>
      </c>
      <c r="LE332" s="23">
        <f t="shared" si="98"/>
        <v>5206.5880468894193</v>
      </c>
      <c r="LF332" s="22">
        <f t="shared" si="107"/>
        <v>0</v>
      </c>
      <c r="LG332" s="23">
        <f t="shared" si="99"/>
        <v>0</v>
      </c>
      <c r="LH332" s="23">
        <f t="shared" si="100"/>
        <v>0</v>
      </c>
      <c r="LI332" s="23">
        <f t="shared" si="101"/>
        <v>5206.5880468894193</v>
      </c>
      <c r="LJ332" s="23">
        <f t="shared" si="102"/>
        <v>8570.3152119992501</v>
      </c>
      <c r="LK332" s="23">
        <f t="shared" si="103"/>
        <v>0</v>
      </c>
      <c r="LL332" s="23">
        <f t="shared" si="104"/>
        <v>14</v>
      </c>
      <c r="LM332" s="23">
        <f t="shared" si="105"/>
        <v>0</v>
      </c>
      <c r="LN332" s="23">
        <f t="shared" si="106"/>
        <v>0</v>
      </c>
    </row>
    <row r="333" spans="1:326" x14ac:dyDescent="0.25">
      <c r="A333" s="22">
        <v>265</v>
      </c>
      <c r="B333" s="22">
        <v>1</v>
      </c>
      <c r="C333" s="23" t="s">
        <v>1575</v>
      </c>
      <c r="D333" s="22">
        <v>332</v>
      </c>
      <c r="E333" s="24">
        <v>0.96805555555555556</v>
      </c>
      <c r="F333" s="23" t="s">
        <v>812</v>
      </c>
      <c r="G333" s="23" t="b">
        <v>1</v>
      </c>
      <c r="H333" s="25">
        <v>43538.968113425923</v>
      </c>
      <c r="I333" s="26" t="s">
        <v>358</v>
      </c>
      <c r="J333" s="23" t="s">
        <v>359</v>
      </c>
      <c r="K333" s="11">
        <f>IF(AND(Tabela2[[#This Row],[hora bus]]=H332,Tabela2[[#This Row],[lat bus]]=I332,Tabela2[[#This Row],[lon bus]]=J332),1,0)</f>
        <v>0</v>
      </c>
      <c r="L333" s="23"/>
      <c r="M333" s="11">
        <v>464</v>
      </c>
      <c r="N333" s="11">
        <v>9806.6790099457794</v>
      </c>
      <c r="O333" s="11">
        <v>9799.8767039217055</v>
      </c>
      <c r="P333" s="11">
        <v>9790.3834668014333</v>
      </c>
      <c r="Q333" s="11">
        <v>9732.0297382819554</v>
      </c>
      <c r="R333" s="11">
        <v>9646.3442282695887</v>
      </c>
      <c r="S333" s="11">
        <v>9626.6425115046914</v>
      </c>
      <c r="T333" s="11">
        <v>9606.8839601689742</v>
      </c>
      <c r="U333" s="11">
        <v>9594.9138998830713</v>
      </c>
      <c r="V333" s="11">
        <v>9578.3496358166922</v>
      </c>
      <c r="W333" s="11">
        <v>9566.2480491709466</v>
      </c>
      <c r="X333" s="11">
        <v>9555.5010841999574</v>
      </c>
      <c r="Y333" s="11">
        <v>9531.846608706026</v>
      </c>
      <c r="Z333" s="11">
        <v>9516.8940939664371</v>
      </c>
      <c r="AA333" s="11">
        <v>9494.7033459101676</v>
      </c>
      <c r="AB333" s="11">
        <v>9484.4599582965893</v>
      </c>
      <c r="AC333" s="11">
        <v>9468.3587881147832</v>
      </c>
      <c r="AD333" s="11">
        <v>9443.4771222336476</v>
      </c>
      <c r="AE333" s="11">
        <v>9433.3658990726344</v>
      </c>
      <c r="AF333" s="11">
        <v>9365.1879225380926</v>
      </c>
      <c r="AG333" s="11">
        <v>9333.984853594975</v>
      </c>
      <c r="AH333" s="11">
        <v>9305.7019461748932</v>
      </c>
      <c r="AI333" s="11">
        <v>9282.2966158303498</v>
      </c>
      <c r="AJ333" s="11">
        <v>9261.3065525129441</v>
      </c>
      <c r="AK333" s="11">
        <v>9246.2634606625488</v>
      </c>
      <c r="AL333" s="11">
        <v>9220.1985941935927</v>
      </c>
      <c r="AM333" s="11">
        <v>9209.4262395696132</v>
      </c>
      <c r="AN333" s="11">
        <v>9196.8189090870164</v>
      </c>
      <c r="AO333" s="11">
        <v>9188.5061158047338</v>
      </c>
      <c r="AP333" s="11">
        <v>9187.3762206650645</v>
      </c>
      <c r="AQ333" s="11">
        <v>9193.9080640752345</v>
      </c>
      <c r="AR333" s="11">
        <v>9194.0613128182249</v>
      </c>
      <c r="AS333" s="11">
        <v>9190.193234777249</v>
      </c>
      <c r="AT333" s="11">
        <v>9198.6218398913406</v>
      </c>
      <c r="AU333" s="11">
        <v>9204.3945402428799</v>
      </c>
      <c r="AV333" s="11">
        <v>9198.1415788140257</v>
      </c>
      <c r="AW333" s="11">
        <v>9197.5155015974397</v>
      </c>
      <c r="AX333" s="11">
        <v>9199.1434067578593</v>
      </c>
      <c r="AY333" s="11">
        <v>9191.5923523750989</v>
      </c>
      <c r="AZ333" s="11">
        <v>9175.3804835883402</v>
      </c>
      <c r="BA333" s="11">
        <v>9150.9903719630984</v>
      </c>
      <c r="BB333" s="11">
        <v>9105.6766173568685</v>
      </c>
      <c r="BC333" s="11">
        <v>9033.6076400505262</v>
      </c>
      <c r="BD333" s="11">
        <v>8966.7613713710034</v>
      </c>
      <c r="BE333" s="11">
        <v>8946.8385251935542</v>
      </c>
      <c r="BF333" s="11">
        <v>8925.4846056168462</v>
      </c>
      <c r="BG333" s="11">
        <v>8890.631979296666</v>
      </c>
      <c r="BH333" s="11">
        <v>8878.0980571973578</v>
      </c>
      <c r="BI333" s="11">
        <v>8862.1995097763938</v>
      </c>
      <c r="BJ333" s="11">
        <v>8837.0740003427291</v>
      </c>
      <c r="BK333" s="11">
        <v>8763.7721821051764</v>
      </c>
      <c r="BL333" s="11">
        <v>8528.4813715680502</v>
      </c>
      <c r="BM333" s="11">
        <v>8391.2557667104174</v>
      </c>
      <c r="BN333" s="11">
        <v>8362.0705269039918</v>
      </c>
      <c r="BO333" s="11">
        <v>8251.0403832449447</v>
      </c>
      <c r="BP333" s="11">
        <v>8242.0410651299699</v>
      </c>
      <c r="BQ333" s="11">
        <v>8151.7864277643703</v>
      </c>
      <c r="BR333" s="11">
        <v>8065.3137584884116</v>
      </c>
      <c r="BS333" s="11">
        <v>8033.2154040751075</v>
      </c>
      <c r="BT333" s="11">
        <v>7982.909199920331</v>
      </c>
      <c r="BU333" s="11">
        <v>7919.4846985567756</v>
      </c>
      <c r="BV333" s="11">
        <v>7910.0107780261742</v>
      </c>
      <c r="BW333" s="11">
        <v>7761.0738025775654</v>
      </c>
      <c r="BX333" s="11">
        <v>7677.6408572335258</v>
      </c>
      <c r="BY333" s="11">
        <v>7559.9626564080882</v>
      </c>
      <c r="BZ333" s="11">
        <v>7545.3576117826979</v>
      </c>
      <c r="CA333" s="11">
        <v>7506.9436006400165</v>
      </c>
      <c r="CB333" s="11">
        <v>7445.2777901420568</v>
      </c>
      <c r="CC333" s="11">
        <v>7325.4243634335089</v>
      </c>
      <c r="CD333" s="11">
        <v>7231.777258107797</v>
      </c>
      <c r="CE333" s="11">
        <v>7138.5751413590515</v>
      </c>
      <c r="CF333" s="11">
        <v>7054.5292908173051</v>
      </c>
      <c r="CG333" s="11">
        <v>6859.7660003297224</v>
      </c>
      <c r="CH333" s="11">
        <v>6782.0701409192643</v>
      </c>
      <c r="CI333" s="11">
        <v>6590.1888631612965</v>
      </c>
      <c r="CJ333" s="11">
        <v>6515.1950410187665</v>
      </c>
      <c r="CK333" s="11">
        <v>6424.9481485530687</v>
      </c>
      <c r="CL333" s="11">
        <v>6396.9348836052186</v>
      </c>
      <c r="CM333" s="11">
        <v>6348.4616506241082</v>
      </c>
      <c r="CN333" s="11">
        <v>6289.4717914562052</v>
      </c>
      <c r="CO333" s="11">
        <v>6207.6774037239556</v>
      </c>
      <c r="CP333" s="11">
        <v>6154.8059006205931</v>
      </c>
      <c r="CQ333" s="11">
        <v>5958.3167098956355</v>
      </c>
      <c r="CR333" s="11">
        <v>5780.1486645053756</v>
      </c>
      <c r="CS333" s="11">
        <v>5705.9462839996668</v>
      </c>
      <c r="CT333" s="11">
        <v>5677.7085766202972</v>
      </c>
      <c r="CU333" s="11">
        <v>5636.2396519902959</v>
      </c>
      <c r="CV333" s="11">
        <v>5537.8413786653919</v>
      </c>
      <c r="CW333" s="11">
        <v>5410.0837506950793</v>
      </c>
      <c r="CX333" s="11">
        <v>5348.7814943718358</v>
      </c>
      <c r="CY333" s="11">
        <v>5291.5531322617981</v>
      </c>
      <c r="CZ333" s="11">
        <v>5240.2647377150643</v>
      </c>
      <c r="DA333" s="11">
        <v>5188.4121048355428</v>
      </c>
      <c r="DB333" s="11">
        <v>5133.3644232178904</v>
      </c>
      <c r="DC333" s="11">
        <v>5044.5584968184266</v>
      </c>
      <c r="DD333" s="11">
        <v>5037.2916531702422</v>
      </c>
      <c r="DE333" s="11">
        <v>5007.659284988531</v>
      </c>
      <c r="DF333" s="11">
        <v>4995.0938315098201</v>
      </c>
      <c r="DG333" s="11">
        <v>4946.2194869439354</v>
      </c>
      <c r="DH333" s="11">
        <v>4911.4867298567578</v>
      </c>
      <c r="DI333" s="11">
        <v>4871.8479966362092</v>
      </c>
      <c r="DJ333" s="11">
        <v>4798.3623362554881</v>
      </c>
      <c r="DK333" s="11">
        <v>4466.4868061960715</v>
      </c>
      <c r="DL333" s="11">
        <v>4385.7136268666318</v>
      </c>
      <c r="DM333" s="11">
        <v>4316.9208486516227</v>
      </c>
      <c r="DN333" s="11">
        <v>4234.1351804897386</v>
      </c>
      <c r="DO333" s="11">
        <v>4205.509756948456</v>
      </c>
      <c r="DP333" s="11">
        <v>4130.0156534860034</v>
      </c>
      <c r="DQ333" s="11">
        <v>4122.2685245538823</v>
      </c>
      <c r="DR333" s="11">
        <v>4112.7727881004867</v>
      </c>
      <c r="DS333" s="11">
        <v>4100.6496566542264</v>
      </c>
      <c r="DT333" s="11">
        <v>4083.9849100728293</v>
      </c>
      <c r="DU333" s="11">
        <v>4075.8474532549935</v>
      </c>
      <c r="DV333" s="11">
        <v>4068.1477199142196</v>
      </c>
      <c r="DW333" s="11">
        <v>4066.2024300881931</v>
      </c>
      <c r="DX333" s="11">
        <v>3961.9083818014155</v>
      </c>
      <c r="DY333" s="11">
        <v>4002.2798332217658</v>
      </c>
      <c r="DZ333" s="11">
        <v>3981.4535340025468</v>
      </c>
      <c r="EA333" s="11">
        <v>3861.5376392912235</v>
      </c>
      <c r="EB333" s="11">
        <v>3832.8677851516914</v>
      </c>
      <c r="EC333" s="11">
        <v>3647.3720120546382</v>
      </c>
      <c r="ED333" s="11">
        <v>3569.6673123946894</v>
      </c>
      <c r="EE333" s="11">
        <v>3337.8297018410308</v>
      </c>
      <c r="EF333" s="11">
        <v>3166.4508251746902</v>
      </c>
      <c r="EG333" s="11">
        <v>3021.5233852524675</v>
      </c>
      <c r="EH333" s="11">
        <v>2910.5706313997375</v>
      </c>
      <c r="EI333" s="11">
        <v>2851.2028524671928</v>
      </c>
      <c r="EJ333" s="11">
        <v>2795.2154954764087</v>
      </c>
      <c r="EK333" s="11">
        <v>2721.3375095743809</v>
      </c>
      <c r="EL333" s="11">
        <v>2722.2178275829269</v>
      </c>
      <c r="EM333" s="11">
        <v>2645.2574843608963</v>
      </c>
      <c r="EN333" s="11">
        <v>2564.7827686352271</v>
      </c>
      <c r="EO333" s="11">
        <v>2520.4420022233548</v>
      </c>
      <c r="EP333" s="11">
        <v>2379.3731748519695</v>
      </c>
      <c r="EQ333" s="11">
        <v>2303.174290341788</v>
      </c>
      <c r="ER333" s="11">
        <v>2164.8704014987438</v>
      </c>
      <c r="ES333" s="11">
        <v>2099.9341424800073</v>
      </c>
      <c r="ET333" s="11">
        <v>2023.0593676384615</v>
      </c>
      <c r="EU333" s="11">
        <v>1958.8630463384934</v>
      </c>
      <c r="EV333" s="11">
        <v>1886.8102285316584</v>
      </c>
      <c r="EW333" s="11">
        <v>1636.755501712111</v>
      </c>
      <c r="EX333" s="11">
        <v>1553.2115621016374</v>
      </c>
      <c r="EY333" s="11">
        <v>1380.0966583065199</v>
      </c>
      <c r="EZ333" s="11">
        <v>1212.7438575219994</v>
      </c>
      <c r="FA333" s="11">
        <v>1129.9820994195759</v>
      </c>
      <c r="FB333" s="11">
        <v>1088.7735647251009</v>
      </c>
      <c r="FC333" s="11">
        <v>1034.1812028113793</v>
      </c>
      <c r="FD333" s="11">
        <v>910.53135514242365</v>
      </c>
      <c r="FE333" s="11">
        <v>740.78260061357992</v>
      </c>
      <c r="FF333" s="11">
        <v>718.92354983907296</v>
      </c>
      <c r="FG333" s="11">
        <v>675.18312157370337</v>
      </c>
      <c r="FH333" s="11">
        <v>596.75552263944871</v>
      </c>
      <c r="FI333" s="11">
        <v>554.28829927338995</v>
      </c>
      <c r="FJ333" s="11">
        <v>534.62365841602127</v>
      </c>
      <c r="FK333" s="11">
        <v>517.12289056834493</v>
      </c>
      <c r="FL333" s="11">
        <v>502.95141812438123</v>
      </c>
      <c r="FM333" s="11">
        <v>464.61446180725181</v>
      </c>
      <c r="FN333" s="11">
        <v>445.24883958133239</v>
      </c>
      <c r="FO333" s="11">
        <v>420.6006538933475</v>
      </c>
      <c r="FP333" s="11">
        <v>395.67726512802784</v>
      </c>
      <c r="FQ333" s="11">
        <v>383.41204208478484</v>
      </c>
      <c r="FR333" s="11">
        <v>339.37069045835113</v>
      </c>
      <c r="FS333" s="11">
        <v>271.35626685458629</v>
      </c>
      <c r="FT333" s="11">
        <v>169.97225566576779</v>
      </c>
      <c r="FU333" s="11">
        <v>26.439570241833707</v>
      </c>
      <c r="FV333" s="11">
        <v>3.780087354243733E-12</v>
      </c>
      <c r="FW333" s="11">
        <v>27.716967907114586</v>
      </c>
      <c r="FX333" s="11">
        <v>56.885951262340093</v>
      </c>
      <c r="FY333" s="11">
        <v>86.349956776250409</v>
      </c>
      <c r="FZ333" s="11">
        <v>109.05774761643174</v>
      </c>
      <c r="GA333" s="11">
        <v>137.95311215349824</v>
      </c>
      <c r="GB333" s="11">
        <v>158.00864084275449</v>
      </c>
      <c r="GC333" s="11">
        <v>185.14201657143906</v>
      </c>
      <c r="GD333" s="11">
        <v>214.86137776728691</v>
      </c>
      <c r="GE333" s="11">
        <v>236.91183749475698</v>
      </c>
      <c r="GF333" s="11">
        <v>255.72614747038489</v>
      </c>
      <c r="GG333" s="11">
        <v>268.90462693651074</v>
      </c>
      <c r="GH333" s="11">
        <v>283.06773370340642</v>
      </c>
      <c r="GI333" s="11">
        <v>288.62600595746818</v>
      </c>
      <c r="GJ333" s="11">
        <v>303.5030337290961</v>
      </c>
      <c r="GK333" s="11">
        <v>317.93901801478694</v>
      </c>
      <c r="GL333" s="11">
        <v>339.33498982747926</v>
      </c>
      <c r="GM333" s="11">
        <v>333.86691528229142</v>
      </c>
      <c r="GN333" s="11">
        <v>358.13538721491517</v>
      </c>
      <c r="GO333" s="11">
        <v>379.3011701131033</v>
      </c>
      <c r="GP333" s="11">
        <v>410.99376876296566</v>
      </c>
      <c r="GQ333" s="11">
        <v>494.80381224540321</v>
      </c>
      <c r="GR333" s="11">
        <v>635.5440477664331</v>
      </c>
      <c r="GS333" s="11">
        <v>799.09635245064783</v>
      </c>
      <c r="GT333" s="11">
        <v>868.55771111268075</v>
      </c>
      <c r="GU333" s="11">
        <v>888.18311322179409</v>
      </c>
      <c r="GV333" s="11">
        <v>910.46486137777538</v>
      </c>
      <c r="GW333" s="11">
        <v>932.14413158864454</v>
      </c>
      <c r="GX333" s="11">
        <v>953.11700883872993</v>
      </c>
      <c r="GY333" s="11">
        <v>942.32022786557354</v>
      </c>
      <c r="GZ333" s="11">
        <v>1056.6036304548286</v>
      </c>
      <c r="HA333" s="11">
        <v>1072.1211244160074</v>
      </c>
      <c r="HB333" s="11">
        <v>1084.7119639355699</v>
      </c>
      <c r="HC333" s="11">
        <v>1099.1969742725435</v>
      </c>
      <c r="HD333" s="11">
        <v>1109.84881728245</v>
      </c>
      <c r="HE333" s="11">
        <v>1114.5637761899168</v>
      </c>
      <c r="HF333" s="11">
        <v>1125.2746104197042</v>
      </c>
      <c r="HG333" s="11">
        <v>1210.2457025223732</v>
      </c>
      <c r="HH333" s="11">
        <v>1253.2021025849945</v>
      </c>
      <c r="HI333" s="11">
        <v>1310.0904556289179</v>
      </c>
      <c r="HJ333" s="11">
        <v>1336.8257650703501</v>
      </c>
      <c r="HK333" s="11">
        <v>1347.0474635315736</v>
      </c>
      <c r="HL333" s="11">
        <v>1363.1000560435145</v>
      </c>
      <c r="HM333" s="11">
        <v>1353.6821498306545</v>
      </c>
      <c r="HN333" s="11">
        <v>1355.5793461645355</v>
      </c>
      <c r="HO333" s="11">
        <v>1386.474830574808</v>
      </c>
      <c r="HP333" s="11">
        <v>1448.6829705932946</v>
      </c>
      <c r="HQ333" s="11">
        <v>1456.6845742532748</v>
      </c>
      <c r="HR333" s="11">
        <v>1430.5474312340955</v>
      </c>
      <c r="HS333" s="11">
        <v>1518.1204247047549</v>
      </c>
      <c r="HT333" s="11">
        <v>1553.1570431404771</v>
      </c>
      <c r="HU333" s="11">
        <v>1550.3387772372316</v>
      </c>
      <c r="HV333" s="11">
        <v>1597.4018151733353</v>
      </c>
      <c r="HW333" s="11">
        <v>1631.6689122954883</v>
      </c>
      <c r="HX333" s="11">
        <v>1665.3894419036176</v>
      </c>
      <c r="HY333" s="11">
        <v>1701.4372217132111</v>
      </c>
      <c r="HZ333" s="11">
        <v>1752.651948199202</v>
      </c>
      <c r="IA333" s="11">
        <v>1917.8063438262263</v>
      </c>
      <c r="IB333" s="11">
        <v>2076.1117779096403</v>
      </c>
      <c r="IC333" s="11">
        <v>2134.7075264778609</v>
      </c>
      <c r="ID333" s="11">
        <v>2193.2234317743341</v>
      </c>
      <c r="IE333" s="11">
        <v>2246.2149270827431</v>
      </c>
      <c r="IF333" s="11">
        <v>2306.21476377303</v>
      </c>
      <c r="IG333" s="11">
        <v>2439.912323332037</v>
      </c>
      <c r="IH333" s="11">
        <v>2474.0262339647838</v>
      </c>
      <c r="II333" s="11">
        <v>2516.0657880879303</v>
      </c>
      <c r="IJ333" s="11">
        <v>2548.8867217909597</v>
      </c>
      <c r="IK333" s="11">
        <v>2591.0325874728806</v>
      </c>
      <c r="IL333" s="11">
        <v>2619.4817729541223</v>
      </c>
      <c r="IM333" s="11">
        <v>2649.4321885886957</v>
      </c>
      <c r="IN333" s="11">
        <v>2690.1188363084584</v>
      </c>
      <c r="IO333" s="11">
        <v>2810.8953689486279</v>
      </c>
      <c r="IP333" s="11">
        <v>2841.4348061546852</v>
      </c>
      <c r="IQ333" s="11">
        <v>2840.6085421531097</v>
      </c>
      <c r="IR333" s="11">
        <v>2892.1634913066964</v>
      </c>
      <c r="IS333" s="11">
        <v>2958.2024550672709</v>
      </c>
      <c r="IT333" s="11">
        <v>2996.207743309199</v>
      </c>
      <c r="IU333" s="11">
        <v>3017.9947219786695</v>
      </c>
      <c r="IV333" s="11">
        <v>3034.8764191713376</v>
      </c>
      <c r="IW333" s="11">
        <v>3040.3004442008832</v>
      </c>
      <c r="IX333" s="11">
        <v>3049.2608590469426</v>
      </c>
      <c r="IY333" s="11">
        <v>3066.6919548395244</v>
      </c>
      <c r="IZ333" s="11">
        <v>3102.2789606349879</v>
      </c>
      <c r="JA333" s="11">
        <v>3144.1712020333898</v>
      </c>
      <c r="JB333" s="11">
        <v>3222.2907571957794</v>
      </c>
      <c r="JC333" s="11">
        <v>3312.1282805614028</v>
      </c>
      <c r="JD333" s="11">
        <v>3377.2872067609651</v>
      </c>
      <c r="JE333" s="11">
        <v>3387.6708312475175</v>
      </c>
      <c r="JF333" s="11">
        <v>3393.0730110598565</v>
      </c>
      <c r="JG333" s="11">
        <v>3349.6907127780164</v>
      </c>
      <c r="JH333" s="11">
        <v>3421.1639600339672</v>
      </c>
      <c r="JI333" s="11">
        <v>3503.2770248217234</v>
      </c>
      <c r="JJ333" s="11">
        <v>3519.092698038226</v>
      </c>
      <c r="JK333" s="11">
        <v>3512.0804949617213</v>
      </c>
      <c r="JL333" s="11">
        <v>3582.8600592212765</v>
      </c>
      <c r="JM333" s="11">
        <v>3586.7227164869605</v>
      </c>
      <c r="JN333" s="11">
        <v>3596.2154074672189</v>
      </c>
      <c r="JO333" s="11">
        <v>3801.7645455758784</v>
      </c>
      <c r="JP333" s="11">
        <v>3944.6574377420352</v>
      </c>
      <c r="JQ333" s="11">
        <v>3983.772009308097</v>
      </c>
      <c r="JR333" s="11">
        <v>4016.0416591901244</v>
      </c>
      <c r="JS333" s="11">
        <v>3965.7452360611283</v>
      </c>
      <c r="JT333" s="11">
        <v>4004.7431965262881</v>
      </c>
      <c r="JU333" s="11">
        <v>4036.1748861064038</v>
      </c>
      <c r="JV333" s="11">
        <v>4018.0900042365588</v>
      </c>
      <c r="JW333" s="11">
        <v>3951.6311649146351</v>
      </c>
      <c r="JX333" s="11">
        <v>3931.5165563211644</v>
      </c>
      <c r="JY333" s="11">
        <v>3916.3029503400753</v>
      </c>
      <c r="JZ333" s="11">
        <v>3896.4587788987151</v>
      </c>
      <c r="KA333" s="11">
        <v>3880.2110986202797</v>
      </c>
      <c r="KB333" s="11">
        <v>3868.4545862929294</v>
      </c>
      <c r="KC333" s="11">
        <v>3846.7616179904212</v>
      </c>
      <c r="KD333" s="11">
        <v>3831.3111067447981</v>
      </c>
      <c r="KE333" s="11">
        <v>3836.7634406005395</v>
      </c>
      <c r="KF333" s="11">
        <v>3850.8729420652267</v>
      </c>
      <c r="KG333" s="11">
        <v>3859.2107383571342</v>
      </c>
      <c r="KH333" s="11">
        <v>3880.1132409668803</v>
      </c>
      <c r="KI333" s="11">
        <v>3886.7881433438956</v>
      </c>
      <c r="KJ333" s="11">
        <v>3913.1476518370528</v>
      </c>
      <c r="KK333" s="11">
        <v>3917.9507402734585</v>
      </c>
      <c r="KL333" s="23"/>
      <c r="KM333" s="11">
        <f>SMALL(Tabela2[[#This Row],[1]:[285]],1)</f>
        <v>3.780087354243733E-12</v>
      </c>
      <c r="KN333" s="11">
        <f>MATCH(Tabela2[[#This Row],[1° menor]],Tabela2[[#This Row],[1]:[285]],0)</f>
        <v>165</v>
      </c>
      <c r="KO33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0.4999999084053714</v>
      </c>
      <c r="KP333" s="11">
        <f>VLOOKUP(Tabela2[[#This Row],[Shape]],shape!A:D,4,0)+VLOOKUP(Tabela2[[#This Row],[Shape]]+1,shape!A:E,5,0)*Tabela2[[#This Row],[% avanc]]</f>
        <v>5669.0053564722648</v>
      </c>
      <c r="KQ333" s="15">
        <f>Tabela2[[#This Row],[8686,881807]]/Tabela2[[#Headers],[8686,881807]]</f>
        <v>0.65259381702466679</v>
      </c>
      <c r="KR333" s="11">
        <f>Tabela2[[#This Row],[8686,881807]]-KP332</f>
        <v>462.41730958284552</v>
      </c>
      <c r="KS333" s="11">
        <f>(Tabela2[[#This Row],[hora bus]]-H332)*86400</f>
        <v>44.999999832361937</v>
      </c>
      <c r="KT333" s="11">
        <f>Tabela2[[#This Row],[desloc]]/Tabela2[[#This Row],[seconds]]</f>
        <v>10.275940251232983</v>
      </c>
      <c r="KU333" s="11">
        <f>Tabela2[[#This Row],[spd m/s]]*3.6</f>
        <v>36.993384904438742</v>
      </c>
      <c r="KV333" s="23"/>
      <c r="KW333" s="22">
        <f t="shared" si="90"/>
        <v>0</v>
      </c>
      <c r="KX333" s="23">
        <f t="shared" si="91"/>
        <v>0</v>
      </c>
      <c r="KY333" s="23">
        <f t="shared" si="92"/>
        <v>0</v>
      </c>
      <c r="KZ333" s="23">
        <f t="shared" si="93"/>
        <v>0</v>
      </c>
      <c r="LA333" s="23">
        <f t="shared" si="94"/>
        <v>0</v>
      </c>
      <c r="LB333" s="23">
        <f t="shared" si="95"/>
        <v>0</v>
      </c>
      <c r="LC333" s="23">
        <f t="shared" si="96"/>
        <v>0</v>
      </c>
      <c r="LD333" s="23">
        <f t="shared" si="97"/>
        <v>0</v>
      </c>
      <c r="LE333" s="23">
        <f t="shared" si="98"/>
        <v>5669.0053564722648</v>
      </c>
      <c r="LF333" s="22">
        <f t="shared" si="107"/>
        <v>0</v>
      </c>
      <c r="LG333" s="23">
        <f t="shared" si="99"/>
        <v>0</v>
      </c>
      <c r="LH333" s="23">
        <f t="shared" si="100"/>
        <v>0</v>
      </c>
      <c r="LI333" s="23">
        <f t="shared" si="101"/>
        <v>5669.0053564722648</v>
      </c>
      <c r="LJ333" s="23">
        <f t="shared" si="102"/>
        <v>8570.3152119992501</v>
      </c>
      <c r="LK333" s="23">
        <f t="shared" si="103"/>
        <v>0</v>
      </c>
      <c r="LL333" s="23">
        <f t="shared" si="104"/>
        <v>13</v>
      </c>
      <c r="LM333" s="23">
        <f t="shared" si="105"/>
        <v>0</v>
      </c>
      <c r="LN333" s="23">
        <f t="shared" si="106"/>
        <v>0</v>
      </c>
    </row>
    <row r="334" spans="1:326" x14ac:dyDescent="0.25">
      <c r="A334" s="22">
        <v>267</v>
      </c>
      <c r="B334" s="22">
        <v>1</v>
      </c>
      <c r="C334" s="23" t="s">
        <v>1577</v>
      </c>
      <c r="D334" s="22">
        <v>332</v>
      </c>
      <c r="E334" s="24">
        <v>0.96875</v>
      </c>
      <c r="F334" s="23" t="s">
        <v>812</v>
      </c>
      <c r="G334" s="23" t="b">
        <v>1</v>
      </c>
      <c r="H334" s="25">
        <v>43538.968622685185</v>
      </c>
      <c r="I334" s="26" t="s">
        <v>204</v>
      </c>
      <c r="J334" s="23" t="s">
        <v>205</v>
      </c>
      <c r="K334" s="11">
        <f>IF(AND(Tabela2[[#This Row],[hora bus]]=H333,Tabela2[[#This Row],[lat bus]]=I333,Tabela2[[#This Row],[lon bus]]=J333),1,0)</f>
        <v>0</v>
      </c>
      <c r="L334" s="23"/>
      <c r="M334" s="11">
        <v>465</v>
      </c>
      <c r="N334" s="11">
        <v>10293.60400135587</v>
      </c>
      <c r="O334" s="11">
        <v>10286.54798540931</v>
      </c>
      <c r="P334" s="11">
        <v>10276.774729153129</v>
      </c>
      <c r="Q334" s="11">
        <v>10218.048824526861</v>
      </c>
      <c r="R334" s="11">
        <v>10132.68974517153</v>
      </c>
      <c r="S334" s="11">
        <v>10113.590130789569</v>
      </c>
      <c r="T334" s="11">
        <v>10093.845446957292</v>
      </c>
      <c r="U334" s="11">
        <v>10081.748675172916</v>
      </c>
      <c r="V334" s="11">
        <v>10064.918010385245</v>
      </c>
      <c r="W334" s="11">
        <v>10052.434759065976</v>
      </c>
      <c r="X334" s="11">
        <v>10041.298340060486</v>
      </c>
      <c r="Y334" s="11">
        <v>10017.018323926452</v>
      </c>
      <c r="Z334" s="11">
        <v>10001.319035829643</v>
      </c>
      <c r="AA334" s="11">
        <v>9978.5356732856671</v>
      </c>
      <c r="AB334" s="11">
        <v>9967.9269361474053</v>
      </c>
      <c r="AC334" s="11">
        <v>9951.6248224011943</v>
      </c>
      <c r="AD334" s="11">
        <v>9926.7375089918696</v>
      </c>
      <c r="AE334" s="11">
        <v>9916.7634003701569</v>
      </c>
      <c r="AF334" s="11">
        <v>9849.6262513066085</v>
      </c>
      <c r="AG334" s="11">
        <v>9819.9899366563368</v>
      </c>
      <c r="AH334" s="11">
        <v>9792.5421869353904</v>
      </c>
      <c r="AI334" s="11">
        <v>9769.6314984673591</v>
      </c>
      <c r="AJ334" s="11">
        <v>9749.0320266697872</v>
      </c>
      <c r="AK334" s="11">
        <v>9734.2998604920067</v>
      </c>
      <c r="AL334" s="11">
        <v>9708.5876672671184</v>
      </c>
      <c r="AM334" s="11">
        <v>9698.1711838613337</v>
      </c>
      <c r="AN334" s="11">
        <v>9686.0403192741342</v>
      </c>
      <c r="AO334" s="11">
        <v>9678.5759882962793</v>
      </c>
      <c r="AP334" s="11">
        <v>9678.4905754484535</v>
      </c>
      <c r="AQ334" s="11">
        <v>9685.8032412207212</v>
      </c>
      <c r="AR334" s="11">
        <v>9686.4886018125871</v>
      </c>
      <c r="AS334" s="11">
        <v>9683.5040480965581</v>
      </c>
      <c r="AT334" s="11">
        <v>9692.8909347371446</v>
      </c>
      <c r="AU334" s="11">
        <v>9699.2090865182217</v>
      </c>
      <c r="AV334" s="11">
        <v>9693.7845658115548</v>
      </c>
      <c r="AW334" s="11">
        <v>9694.6333622442689</v>
      </c>
      <c r="AX334" s="11">
        <v>9697.7988743625301</v>
      </c>
      <c r="AY334" s="11">
        <v>9691.5050788063108</v>
      </c>
      <c r="AZ334" s="11">
        <v>9676.4030356885251</v>
      </c>
      <c r="BA334" s="11">
        <v>9653.1181465180634</v>
      </c>
      <c r="BB334" s="11">
        <v>9609.0230320368028</v>
      </c>
      <c r="BC334" s="11">
        <v>9537.6355823661215</v>
      </c>
      <c r="BD334" s="11">
        <v>9471.2034350984068</v>
      </c>
      <c r="BE334" s="11">
        <v>9452.0147783860939</v>
      </c>
      <c r="BF334" s="11">
        <v>9431.4963469656959</v>
      </c>
      <c r="BG334" s="11">
        <v>9397.9999280261018</v>
      </c>
      <c r="BH334" s="11">
        <v>9386.8183132304111</v>
      </c>
      <c r="BI334" s="11">
        <v>9371.8253922843905</v>
      </c>
      <c r="BJ334" s="11">
        <v>9347.6532649258133</v>
      </c>
      <c r="BK334" s="11">
        <v>9276.0563678184953</v>
      </c>
      <c r="BL334" s="11">
        <v>9045.8637666164486</v>
      </c>
      <c r="BM334" s="11">
        <v>8915.3944837906965</v>
      </c>
      <c r="BN334" s="11">
        <v>8889.8736179136231</v>
      </c>
      <c r="BO334" s="11">
        <v>8781.6938756430045</v>
      </c>
      <c r="BP334" s="11">
        <v>8775.0679472716602</v>
      </c>
      <c r="BQ334" s="11">
        <v>8686.651894321476</v>
      </c>
      <c r="BR334" s="11">
        <v>8603.0430104818679</v>
      </c>
      <c r="BS334" s="11">
        <v>8572.7577869673532</v>
      </c>
      <c r="BT334" s="11">
        <v>8523.1790609036543</v>
      </c>
      <c r="BU334" s="11">
        <v>8462.9000600645741</v>
      </c>
      <c r="BV334" s="11">
        <v>8458.9738703224921</v>
      </c>
      <c r="BW334" s="11">
        <v>8309.7565542883221</v>
      </c>
      <c r="BX334" s="11">
        <v>8221.5054343771226</v>
      </c>
      <c r="BY334" s="11">
        <v>8099.5920263418066</v>
      </c>
      <c r="BZ334" s="11">
        <v>8081.8679954504332</v>
      </c>
      <c r="CA334" s="11">
        <v>8042.512704535402</v>
      </c>
      <c r="CB334" s="11">
        <v>7980.3282861417138</v>
      </c>
      <c r="CC334" s="11">
        <v>7859.8377749186166</v>
      </c>
      <c r="CD334" s="11">
        <v>7765.6247236190957</v>
      </c>
      <c r="CE334" s="11">
        <v>7672.3471470734103</v>
      </c>
      <c r="CF334" s="11">
        <v>7588.5670207629173</v>
      </c>
      <c r="CG334" s="11">
        <v>7394.2434494299396</v>
      </c>
      <c r="CH334" s="11">
        <v>7316.9140516216394</v>
      </c>
      <c r="CI334" s="11">
        <v>7125.4336576785354</v>
      </c>
      <c r="CJ334" s="11">
        <v>7050.9273483603765</v>
      </c>
      <c r="CK334" s="11">
        <v>6960.8275459242504</v>
      </c>
      <c r="CL334" s="11">
        <v>6932.8568587057243</v>
      </c>
      <c r="CM334" s="11">
        <v>6884.5539155314245</v>
      </c>
      <c r="CN334" s="11">
        <v>6825.7570693306807</v>
      </c>
      <c r="CO334" s="11">
        <v>6744.0573814878526</v>
      </c>
      <c r="CP334" s="11">
        <v>6691.3523487883922</v>
      </c>
      <c r="CQ334" s="11">
        <v>6495.4977503058171</v>
      </c>
      <c r="CR334" s="11">
        <v>6318.2600529933952</v>
      </c>
      <c r="CS334" s="11">
        <v>6244.5380125658075</v>
      </c>
      <c r="CT334" s="11">
        <v>6216.3698314891308</v>
      </c>
      <c r="CU334" s="11">
        <v>6174.9397247709421</v>
      </c>
      <c r="CV334" s="11">
        <v>6076.7951872629355</v>
      </c>
      <c r="CW334" s="11">
        <v>5949.5353811799996</v>
      </c>
      <c r="CX334" s="11">
        <v>5888.6220857243625</v>
      </c>
      <c r="CY334" s="11">
        <v>5831.565093490236</v>
      </c>
      <c r="CZ334" s="11">
        <v>5780.0843809961043</v>
      </c>
      <c r="DA334" s="11">
        <v>5727.6557784160441</v>
      </c>
      <c r="DB334" s="11">
        <v>5671.4322428260439</v>
      </c>
      <c r="DC334" s="11">
        <v>5580.2780846967798</v>
      </c>
      <c r="DD334" s="11">
        <v>5571.299296616723</v>
      </c>
      <c r="DE334" s="11">
        <v>5540.9750621706762</v>
      </c>
      <c r="DF334" s="11">
        <v>5527.563848127711</v>
      </c>
      <c r="DG334" s="11">
        <v>5477.0159724598307</v>
      </c>
      <c r="DH334" s="11">
        <v>5439.1796424014883</v>
      </c>
      <c r="DI334" s="11">
        <v>5395.7490980403991</v>
      </c>
      <c r="DJ334" s="11">
        <v>5322.7287062698424</v>
      </c>
      <c r="DK334" s="11">
        <v>5003.6226728438705</v>
      </c>
      <c r="DL334" s="11">
        <v>4936.5769091428492</v>
      </c>
      <c r="DM334" s="11">
        <v>4873.2747640298994</v>
      </c>
      <c r="DN334" s="11">
        <v>4794.4635824332909</v>
      </c>
      <c r="DO334" s="11">
        <v>4768.6437165640045</v>
      </c>
      <c r="DP334" s="11">
        <v>4696.1649339413652</v>
      </c>
      <c r="DQ334" s="11">
        <v>4690.8588419654352</v>
      </c>
      <c r="DR334" s="11">
        <v>4681.9194952320331</v>
      </c>
      <c r="DS334" s="11">
        <v>4670.2828824046346</v>
      </c>
      <c r="DT334" s="11">
        <v>4653.5054813210509</v>
      </c>
      <c r="DU334" s="11">
        <v>4644.5896862830632</v>
      </c>
      <c r="DV334" s="11">
        <v>4635.8567453270953</v>
      </c>
      <c r="DW334" s="11">
        <v>4632.5707378413172</v>
      </c>
      <c r="DX334" s="11">
        <v>4520.3340289350363</v>
      </c>
      <c r="DY334" s="11">
        <v>4552.2320222506414</v>
      </c>
      <c r="DZ334" s="11">
        <v>4528.1792378229766</v>
      </c>
      <c r="EA334" s="11">
        <v>4408.9327314830416</v>
      </c>
      <c r="EB334" s="11">
        <v>4383.2599667059249</v>
      </c>
      <c r="EC334" s="11">
        <v>4200.0483125784958</v>
      </c>
      <c r="ED334" s="11">
        <v>4125.1423849201301</v>
      </c>
      <c r="EE334" s="11">
        <v>3890.286300103523</v>
      </c>
      <c r="EF334" s="11">
        <v>3711.6813135957473</v>
      </c>
      <c r="EG334" s="11">
        <v>3560.2307764269226</v>
      </c>
      <c r="EH334" s="11">
        <v>3443.895520047658</v>
      </c>
      <c r="EI334" s="11">
        <v>3381.5105182945858</v>
      </c>
      <c r="EJ334" s="11">
        <v>3324.7174183351972</v>
      </c>
      <c r="EK334" s="11">
        <v>3246.9121126881682</v>
      </c>
      <c r="EL334" s="11">
        <v>3243.3683953125542</v>
      </c>
      <c r="EM334" s="11">
        <v>3162.4493355347122</v>
      </c>
      <c r="EN334" s="11">
        <v>3077.3262390740779</v>
      </c>
      <c r="EO334" s="11">
        <v>3031.9283997078642</v>
      </c>
      <c r="EP334" s="11">
        <v>2892.325018477894</v>
      </c>
      <c r="EQ334" s="11">
        <v>2818.5247992611912</v>
      </c>
      <c r="ER334" s="11">
        <v>2683.0418535386202</v>
      </c>
      <c r="ES334" s="11">
        <v>2620.5320015338161</v>
      </c>
      <c r="ET334" s="11">
        <v>2545.0880731867874</v>
      </c>
      <c r="EU334" s="11">
        <v>2482.594988585799</v>
      </c>
      <c r="EV334" s="11">
        <v>2412.569915109656</v>
      </c>
      <c r="EW334" s="11">
        <v>2167.5486400938098</v>
      </c>
      <c r="EX334" s="11">
        <v>2089.4975663539067</v>
      </c>
      <c r="EY334" s="11">
        <v>1921.5840709505471</v>
      </c>
      <c r="EZ334" s="11">
        <v>1761.8952995398458</v>
      </c>
      <c r="FA334" s="11">
        <v>1683.3584441046398</v>
      </c>
      <c r="FB334" s="11">
        <v>1642.3347684052171</v>
      </c>
      <c r="FC334" s="11">
        <v>1587.6884879294846</v>
      </c>
      <c r="FD334" s="11">
        <v>1463.5967960772912</v>
      </c>
      <c r="FE334" s="11">
        <v>1291.4131477080721</v>
      </c>
      <c r="FF334" s="11">
        <v>1267.3349319472579</v>
      </c>
      <c r="FG334" s="11">
        <v>1223.0113771815932</v>
      </c>
      <c r="FH334" s="11">
        <v>1141.1395551645705</v>
      </c>
      <c r="FI334" s="11">
        <v>1097.1856111437789</v>
      </c>
      <c r="FJ334" s="11">
        <v>1081.1731254366016</v>
      </c>
      <c r="FK334" s="11">
        <v>1068.4718338476227</v>
      </c>
      <c r="FL334" s="11">
        <v>1059.431440975924</v>
      </c>
      <c r="FM334" s="11">
        <v>1032.9586929228076</v>
      </c>
      <c r="FN334" s="11">
        <v>1028.1017807887124</v>
      </c>
      <c r="FO334" s="11">
        <v>1013.5116808637755</v>
      </c>
      <c r="FP334" s="11">
        <v>998.14071015644572</v>
      </c>
      <c r="FQ334" s="11">
        <v>992.82070227131783</v>
      </c>
      <c r="FR334" s="11">
        <v>958.56004769951846</v>
      </c>
      <c r="FS334" s="11">
        <v>906.02044433337596</v>
      </c>
      <c r="FT334" s="11">
        <v>821.57244180098246</v>
      </c>
      <c r="FU334" s="11">
        <v>695.06894521558002</v>
      </c>
      <c r="FV334" s="11">
        <v>648.93200342206865</v>
      </c>
      <c r="FW334" s="11">
        <v>619.77981167036046</v>
      </c>
      <c r="FX334" s="11">
        <v>590.74482972091755</v>
      </c>
      <c r="FY334" s="11">
        <v>567.82584387454585</v>
      </c>
      <c r="FZ334" s="11">
        <v>537.69956891841673</v>
      </c>
      <c r="GA334" s="11">
        <v>516.30618927535932</v>
      </c>
      <c r="GB334" s="11">
        <v>488.1497152913372</v>
      </c>
      <c r="GC334" s="11">
        <v>461.89195922597202</v>
      </c>
      <c r="GD334" s="11">
        <v>446.6641451803016</v>
      </c>
      <c r="GE334" s="11">
        <v>434.37862566808212</v>
      </c>
      <c r="GF334" s="11">
        <v>427.45186559912912</v>
      </c>
      <c r="GG334" s="11">
        <v>416.53014274181885</v>
      </c>
      <c r="GH334" s="11">
        <v>411.29749097544283</v>
      </c>
      <c r="GI334" s="11">
        <v>393.8867924325113</v>
      </c>
      <c r="GJ334" s="11">
        <v>371.24406333166809</v>
      </c>
      <c r="GK334" s="11">
        <v>345.45922283051908</v>
      </c>
      <c r="GL334" s="11">
        <v>344.92654972802779</v>
      </c>
      <c r="GM334" s="11">
        <v>314.62178015552206</v>
      </c>
      <c r="GN334" s="11">
        <v>295.18798159569377</v>
      </c>
      <c r="GO334" s="11">
        <v>263.96271639623552</v>
      </c>
      <c r="GP334" s="11">
        <v>181.37381578524435</v>
      </c>
      <c r="GQ334" s="11">
        <v>41.041663491153585</v>
      </c>
      <c r="GR334" s="11">
        <v>7.0969008447718807E-11</v>
      </c>
      <c r="GS334" s="11">
        <v>123.23061252567123</v>
      </c>
      <c r="GT334" s="11">
        <v>192.90848078855004</v>
      </c>
      <c r="GU334" s="11">
        <v>213.06158847761776</v>
      </c>
      <c r="GV334" s="11">
        <v>236.69206589546266</v>
      </c>
      <c r="GW334" s="11">
        <v>260.50799166073426</v>
      </c>
      <c r="GX334" s="11">
        <v>284.41167840162268</v>
      </c>
      <c r="GY334" s="11">
        <v>291.5222291150198</v>
      </c>
      <c r="GZ334" s="11">
        <v>424.726245915248</v>
      </c>
      <c r="HA334" s="11">
        <v>444.61018993457657</v>
      </c>
      <c r="HB334" s="11">
        <v>459.83822329373419</v>
      </c>
      <c r="HC334" s="11">
        <v>476.08626632376792</v>
      </c>
      <c r="HD334" s="11">
        <v>488.09225186137365</v>
      </c>
      <c r="HE334" s="11">
        <v>495.75130997331769</v>
      </c>
      <c r="HF334" s="11">
        <v>493.1431778357437</v>
      </c>
      <c r="HG334" s="11">
        <v>555.28178284609476</v>
      </c>
      <c r="HH334" s="11">
        <v>586.44379361376139</v>
      </c>
      <c r="HI334" s="11">
        <v>637.2549527610106</v>
      </c>
      <c r="HJ334" s="11">
        <v>661.9204649553908</v>
      </c>
      <c r="HK334" s="11">
        <v>670.88283985334522</v>
      </c>
      <c r="HL334" s="11">
        <v>686.38526265571784</v>
      </c>
      <c r="HM334" s="11">
        <v>678.79827920213529</v>
      </c>
      <c r="HN334" s="11">
        <v>688.48859560582275</v>
      </c>
      <c r="HO334" s="11">
        <v>733.60023756518956</v>
      </c>
      <c r="HP334" s="11">
        <v>805.98173148647868</v>
      </c>
      <c r="HQ334" s="11">
        <v>818.19426043691499</v>
      </c>
      <c r="HR334" s="11">
        <v>808.59388598799524</v>
      </c>
      <c r="HS334" s="11">
        <v>915.96616136708701</v>
      </c>
      <c r="HT334" s="11">
        <v>958.13744827319817</v>
      </c>
      <c r="HU334" s="11">
        <v>963.67391360376018</v>
      </c>
      <c r="HV334" s="11">
        <v>1020.3700610143009</v>
      </c>
      <c r="HW334" s="11">
        <v>1058.8295211010275</v>
      </c>
      <c r="HX334" s="11">
        <v>1094.5271440625238</v>
      </c>
      <c r="HY334" s="11">
        <v>1130.9694192418328</v>
      </c>
      <c r="HZ334" s="11">
        <v>1177.7918721174537</v>
      </c>
      <c r="IA334" s="11">
        <v>1336.3458815896245</v>
      </c>
      <c r="IB334" s="11">
        <v>1491.056835533697</v>
      </c>
      <c r="IC334" s="11">
        <v>1547.6402224735655</v>
      </c>
      <c r="ID334" s="11">
        <v>1604.4892732483859</v>
      </c>
      <c r="IE334" s="11">
        <v>1655.6776784172139</v>
      </c>
      <c r="IF334" s="11">
        <v>1712.5393047007144</v>
      </c>
      <c r="IG334" s="11">
        <v>1843.2923509623756</v>
      </c>
      <c r="IH334" s="11">
        <v>1875.2741138260985</v>
      </c>
      <c r="II334" s="11">
        <v>1914.7955243989063</v>
      </c>
      <c r="IJ334" s="11">
        <v>1944.3626951960809</v>
      </c>
      <c r="IK334" s="11">
        <v>1982.6277021217345</v>
      </c>
      <c r="IL334" s="11">
        <v>2007.4281450968713</v>
      </c>
      <c r="IM334" s="11">
        <v>2032.9329950825843</v>
      </c>
      <c r="IN334" s="11">
        <v>2066.0340618524724</v>
      </c>
      <c r="IO334" s="11">
        <v>2181.0242341456214</v>
      </c>
      <c r="IP334" s="11">
        <v>2210.6722487914831</v>
      </c>
      <c r="IQ334" s="11">
        <v>2208.6206228867482</v>
      </c>
      <c r="IR334" s="11">
        <v>2257.8231027286774</v>
      </c>
      <c r="IS334" s="11">
        <v>2322.013684797977</v>
      </c>
      <c r="IT334" s="11">
        <v>2358.9014463516792</v>
      </c>
      <c r="IU334" s="11">
        <v>2379.9565895813025</v>
      </c>
      <c r="IV334" s="11">
        <v>2396.4353327665726</v>
      </c>
      <c r="IW334" s="11">
        <v>2401.55330979068</v>
      </c>
      <c r="IX334" s="11">
        <v>2409.876571307429</v>
      </c>
      <c r="IY334" s="11">
        <v>2426.027516228196</v>
      </c>
      <c r="IZ334" s="11">
        <v>2459.8167584835664</v>
      </c>
      <c r="JA334" s="11">
        <v>2499.076285226879</v>
      </c>
      <c r="JB334" s="11">
        <v>2573.4959245935884</v>
      </c>
      <c r="JC334" s="11">
        <v>2659.5935552243131</v>
      </c>
      <c r="JD334" s="11">
        <v>2722.484973066008</v>
      </c>
      <c r="JE334" s="11">
        <v>2731.8558022033349</v>
      </c>
      <c r="JF334" s="11">
        <v>2736.3516911225029</v>
      </c>
      <c r="JG334" s="11">
        <v>2689.349233707067</v>
      </c>
      <c r="JH334" s="11">
        <v>2758.8861166904539</v>
      </c>
      <c r="JI334" s="11">
        <v>2842.5312062249441</v>
      </c>
      <c r="JJ334" s="11">
        <v>2858.6959767963144</v>
      </c>
      <c r="JK334" s="11">
        <v>2853.0209997981497</v>
      </c>
      <c r="JL334" s="11">
        <v>2925.1419417959601</v>
      </c>
      <c r="JM334" s="11">
        <v>2929.3264772919156</v>
      </c>
      <c r="JN334" s="11">
        <v>2941.4341839610215</v>
      </c>
      <c r="JO334" s="11">
        <v>3150.9090852377321</v>
      </c>
      <c r="JP334" s="11">
        <v>3295.6744223888099</v>
      </c>
      <c r="JQ334" s="11">
        <v>3335.4333934681108</v>
      </c>
      <c r="JR334" s="11">
        <v>3365.8647635872921</v>
      </c>
      <c r="JS334" s="11">
        <v>3309.4697727701086</v>
      </c>
      <c r="JT334" s="11">
        <v>3342.5517169467098</v>
      </c>
      <c r="JU334" s="11">
        <v>3372.3255125477203</v>
      </c>
      <c r="JV334" s="11">
        <v>3354.9087788765587</v>
      </c>
      <c r="JW334" s="11">
        <v>3288.117879173642</v>
      </c>
      <c r="JX334" s="11">
        <v>3267.1060103389455</v>
      </c>
      <c r="JY334" s="11">
        <v>3251.4992779744575</v>
      </c>
      <c r="JZ334" s="11">
        <v>3231.3082607226397</v>
      </c>
      <c r="KA334" s="11">
        <v>3214.7216493907722</v>
      </c>
      <c r="KB334" s="11">
        <v>3202.7057840251296</v>
      </c>
      <c r="KC334" s="11">
        <v>3180.6972317665927</v>
      </c>
      <c r="KD334" s="11">
        <v>3165.4079192129234</v>
      </c>
      <c r="KE334" s="11">
        <v>3171.3605994634136</v>
      </c>
      <c r="KF334" s="11">
        <v>3185.6896818183982</v>
      </c>
      <c r="KG334" s="11">
        <v>3194.3091986658596</v>
      </c>
      <c r="KH334" s="11">
        <v>3215.4839170109899</v>
      </c>
      <c r="KI334" s="11">
        <v>3222.4787469984949</v>
      </c>
      <c r="KJ334" s="11">
        <v>3249.1279633124336</v>
      </c>
      <c r="KK334" s="11">
        <v>3254.0338121729974</v>
      </c>
      <c r="KL334" s="23"/>
      <c r="KM334" s="11">
        <f>SMALL(Tabela2[[#This Row],[1]:[285]],1)</f>
        <v>7.0969008447718807E-11</v>
      </c>
      <c r="KN334" s="11">
        <f>MATCH(Tabela2[[#This Row],[1° menor]],Tabela2[[#This Row],[1]:[285]],0)</f>
        <v>187</v>
      </c>
      <c r="KO33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0.24999980308026243</v>
      </c>
      <c r="KP334" s="11">
        <f>VLOOKUP(Tabela2[[#This Row],[Shape]],shape!A:D,4,0)+VLOOKUP(Tabela2[[#This Row],[Shape]]+1,shape!A:E,5,0)*Tabela2[[#This Row],[% avanc]]</f>
        <v>6040.1382854036028</v>
      </c>
      <c r="KQ334" s="15">
        <f>Tabela2[[#This Row],[8686,881807]]/Tabela2[[#Headers],[8686,881807]]</f>
        <v>0.6953171943166514</v>
      </c>
      <c r="KR334" s="11">
        <f>Tabela2[[#This Row],[8686,881807]]-KP333</f>
        <v>371.13292893133803</v>
      </c>
      <c r="KS334" s="11">
        <f>(Tabela2[[#This Row],[hora bus]]-H333)*86400</f>
        <v>44.000000227242708</v>
      </c>
      <c r="KT334" s="11">
        <f>Tabela2[[#This Row],[desloc]]/Tabela2[[#This Row],[seconds]]</f>
        <v>8.4348392503314162</v>
      </c>
      <c r="KU334" s="11">
        <f>Tabela2[[#This Row],[spd m/s]]*3.6</f>
        <v>30.365421301193098</v>
      </c>
      <c r="KV334" s="23"/>
      <c r="KW334" s="22">
        <f t="shared" si="90"/>
        <v>0</v>
      </c>
      <c r="KX334" s="23">
        <f t="shared" si="91"/>
        <v>0</v>
      </c>
      <c r="KY334" s="23">
        <f t="shared" si="92"/>
        <v>0</v>
      </c>
      <c r="KZ334" s="23">
        <f t="shared" si="93"/>
        <v>0</v>
      </c>
      <c r="LA334" s="23">
        <f t="shared" si="94"/>
        <v>0</v>
      </c>
      <c r="LB334" s="23">
        <f t="shared" si="95"/>
        <v>0</v>
      </c>
      <c r="LC334" s="23">
        <f t="shared" si="96"/>
        <v>0</v>
      </c>
      <c r="LD334" s="23">
        <f t="shared" si="97"/>
        <v>0</v>
      </c>
      <c r="LE334" s="23">
        <f t="shared" si="98"/>
        <v>6040.1382854036028</v>
      </c>
      <c r="LF334" s="22">
        <f t="shared" si="107"/>
        <v>0</v>
      </c>
      <c r="LG334" s="23">
        <f t="shared" si="99"/>
        <v>0</v>
      </c>
      <c r="LH334" s="23">
        <f t="shared" si="100"/>
        <v>0</v>
      </c>
      <c r="LI334" s="23">
        <f t="shared" si="101"/>
        <v>6040.1382854036028</v>
      </c>
      <c r="LJ334" s="23">
        <f t="shared" si="102"/>
        <v>8570.3152119992501</v>
      </c>
      <c r="LK334" s="23">
        <f t="shared" si="103"/>
        <v>0</v>
      </c>
      <c r="LL334" s="23">
        <f t="shared" si="104"/>
        <v>12</v>
      </c>
      <c r="LM334" s="23">
        <f t="shared" si="105"/>
        <v>0</v>
      </c>
      <c r="LN334" s="23">
        <f t="shared" si="106"/>
        <v>0</v>
      </c>
    </row>
    <row r="335" spans="1:326" x14ac:dyDescent="0.25">
      <c r="A335" s="22">
        <v>268</v>
      </c>
      <c r="B335" s="22">
        <v>1</v>
      </c>
      <c r="C335" s="23" t="s">
        <v>1578</v>
      </c>
      <c r="D335" s="22">
        <v>332</v>
      </c>
      <c r="E335" s="24">
        <v>0.96875</v>
      </c>
      <c r="F335" s="23" t="s">
        <v>812</v>
      </c>
      <c r="G335" s="23" t="b">
        <v>1</v>
      </c>
      <c r="H335" s="25">
        <v>43538.969155092593</v>
      </c>
      <c r="I335" s="26" t="s">
        <v>224</v>
      </c>
      <c r="J335" s="23" t="s">
        <v>225</v>
      </c>
      <c r="K335" s="11">
        <f>IF(AND(Tabela2[[#This Row],[hora bus]]=H334,Tabela2[[#This Row],[lat bus]]=I334,Tabela2[[#This Row],[lon bus]]=J334),1,0)</f>
        <v>0</v>
      </c>
      <c r="L335" s="23"/>
      <c r="M335" s="11">
        <v>466</v>
      </c>
      <c r="N335" s="11">
        <v>10678.799006157475</v>
      </c>
      <c r="O335" s="11">
        <v>10671.69986122091</v>
      </c>
      <c r="P335" s="11">
        <v>10661.878952428859</v>
      </c>
      <c r="Q335" s="11">
        <v>10603.095037860465</v>
      </c>
      <c r="R335" s="11">
        <v>10517.810267713219</v>
      </c>
      <c r="S335" s="11">
        <v>10498.829340739259</v>
      </c>
      <c r="T335" s="11">
        <v>10479.091869335252</v>
      </c>
      <c r="U335" s="11">
        <v>10466.976540073798</v>
      </c>
      <c r="V335" s="11">
        <v>10450.102261929758</v>
      </c>
      <c r="W335" s="11">
        <v>10437.555013846048</v>
      </c>
      <c r="X335" s="11">
        <v>10426.352458868461</v>
      </c>
      <c r="Y335" s="11">
        <v>10401.965386127365</v>
      </c>
      <c r="Z335" s="11">
        <v>10386.13777338921</v>
      </c>
      <c r="AA335" s="11">
        <v>10363.253308081314</v>
      </c>
      <c r="AB335" s="11">
        <v>10352.583413098539</v>
      </c>
      <c r="AC335" s="11">
        <v>10336.248659502675</v>
      </c>
      <c r="AD335" s="11">
        <v>10311.365539162083</v>
      </c>
      <c r="AE335" s="11">
        <v>10301.420541732838</v>
      </c>
      <c r="AF335" s="11">
        <v>10234.47797917461</v>
      </c>
      <c r="AG335" s="11">
        <v>10205.131658833017</v>
      </c>
      <c r="AH335" s="11">
        <v>10177.838668376076</v>
      </c>
      <c r="AI335" s="11">
        <v>10155.021115479056</v>
      </c>
      <c r="AJ335" s="11">
        <v>10134.495181854727</v>
      </c>
      <c r="AK335" s="11">
        <v>10119.82147857382</v>
      </c>
      <c r="AL335" s="11">
        <v>10094.17537827418</v>
      </c>
      <c r="AM335" s="11">
        <v>10083.824860256944</v>
      </c>
      <c r="AN335" s="11">
        <v>10071.778432473089</v>
      </c>
      <c r="AO335" s="11">
        <v>10064.460743714117</v>
      </c>
      <c r="AP335" s="11">
        <v>10064.553010116806</v>
      </c>
      <c r="AQ335" s="11">
        <v>10071.997447050309</v>
      </c>
      <c r="AR335" s="11">
        <v>10072.771971176444</v>
      </c>
      <c r="AS335" s="11">
        <v>10069.934246519369</v>
      </c>
      <c r="AT335" s="11">
        <v>10079.479504862753</v>
      </c>
      <c r="AU335" s="11">
        <v>10085.887217002874</v>
      </c>
      <c r="AV335" s="11">
        <v>10080.597694087992</v>
      </c>
      <c r="AW335" s="11">
        <v>10081.685527333762</v>
      </c>
      <c r="AX335" s="11">
        <v>10085.098500190019</v>
      </c>
      <c r="AY335" s="11">
        <v>10079.006454086029</v>
      </c>
      <c r="AZ335" s="11">
        <v>10064.082250396354</v>
      </c>
      <c r="BA335" s="11">
        <v>10040.973965009254</v>
      </c>
      <c r="BB335" s="11">
        <v>9997.0739536515212</v>
      </c>
      <c r="BC335" s="11">
        <v>9925.8034239249519</v>
      </c>
      <c r="BD335" s="11">
        <v>9859.4486042985209</v>
      </c>
      <c r="BE335" s="11">
        <v>9840.379453998361</v>
      </c>
      <c r="BF335" s="11">
        <v>9819.9897763034369</v>
      </c>
      <c r="BG335" s="11">
        <v>9786.6988804733537</v>
      </c>
      <c r="BH335" s="11">
        <v>9775.7197625565041</v>
      </c>
      <c r="BI335" s="11">
        <v>9760.8608822013375</v>
      </c>
      <c r="BJ335" s="11">
        <v>9736.8290670103215</v>
      </c>
      <c r="BK335" s="11">
        <v>9665.4808184282174</v>
      </c>
      <c r="BL335" s="11">
        <v>9435.9950271938924</v>
      </c>
      <c r="BM335" s="11">
        <v>9306.4156823876983</v>
      </c>
      <c r="BN335" s="11">
        <v>9281.346839199743</v>
      </c>
      <c r="BO335" s="11">
        <v>9173.4944989402975</v>
      </c>
      <c r="BP335" s="11">
        <v>9167.1360681702154</v>
      </c>
      <c r="BQ335" s="11">
        <v>9078.9159418123745</v>
      </c>
      <c r="BR335" s="11">
        <v>8995.6031401436503</v>
      </c>
      <c r="BS335" s="11">
        <v>8965.499841681818</v>
      </c>
      <c r="BT335" s="11">
        <v>8915.9940057874446</v>
      </c>
      <c r="BU335" s="11">
        <v>8855.9907579290793</v>
      </c>
      <c r="BV335" s="11">
        <v>8852.5129914558383</v>
      </c>
      <c r="BW335" s="11">
        <v>8703.2830756280691</v>
      </c>
      <c r="BX335" s="11">
        <v>8614.6665962541101</v>
      </c>
      <c r="BY335" s="11">
        <v>8492.391548531732</v>
      </c>
      <c r="BZ335" s="11">
        <v>8474.3876053154981</v>
      </c>
      <c r="CA335" s="11">
        <v>8434.9460477768134</v>
      </c>
      <c r="CB335" s="11">
        <v>8372.7185641438737</v>
      </c>
      <c r="CC335" s="11">
        <v>8252.1792153884526</v>
      </c>
      <c r="CD335" s="11">
        <v>8157.9271919654766</v>
      </c>
      <c r="CE335" s="11">
        <v>8064.6579623047928</v>
      </c>
      <c r="CF335" s="11">
        <v>7980.9197051333713</v>
      </c>
      <c r="CG335" s="11">
        <v>7786.664022825149</v>
      </c>
      <c r="CH335" s="11">
        <v>7709.394844654229</v>
      </c>
      <c r="CI335" s="11">
        <v>7517.9776359287571</v>
      </c>
      <c r="CJ335" s="11">
        <v>7443.5425158452817</v>
      </c>
      <c r="CK335" s="11">
        <v>7353.4722968349561</v>
      </c>
      <c r="CL335" s="11">
        <v>7325.5169778627014</v>
      </c>
      <c r="CM335" s="11">
        <v>7277.2372420279944</v>
      </c>
      <c r="CN335" s="11">
        <v>7218.4687403902226</v>
      </c>
      <c r="CO335" s="11">
        <v>7136.7917322305357</v>
      </c>
      <c r="CP335" s="11">
        <v>7084.1153328705859</v>
      </c>
      <c r="CQ335" s="11">
        <v>6888.3427824998626</v>
      </c>
      <c r="CR335" s="11">
        <v>6711.2253174552934</v>
      </c>
      <c r="CS335" s="11">
        <v>6637.5711260343587</v>
      </c>
      <c r="CT335" s="11">
        <v>6609.419792313889</v>
      </c>
      <c r="CU335" s="11">
        <v>6568.0005049655765</v>
      </c>
      <c r="CV335" s="11">
        <v>6469.892336232454</v>
      </c>
      <c r="CW335" s="11">
        <v>6342.698410605979</v>
      </c>
      <c r="CX335" s="11">
        <v>6281.8377406141299</v>
      </c>
      <c r="CY335" s="11">
        <v>6224.8078851929122</v>
      </c>
      <c r="CZ335" s="11">
        <v>6173.3244560471558</v>
      </c>
      <c r="DA335" s="11">
        <v>6120.862246635962</v>
      </c>
      <c r="DB335" s="11">
        <v>6064.5564894937406</v>
      </c>
      <c r="DC335" s="11">
        <v>5973.2246838140163</v>
      </c>
      <c r="DD335" s="11">
        <v>5964.1137967486438</v>
      </c>
      <c r="DE335" s="11">
        <v>5933.7347002562565</v>
      </c>
      <c r="DF335" s="11">
        <v>5920.254638475817</v>
      </c>
      <c r="DG335" s="11">
        <v>5869.5629447182146</v>
      </c>
      <c r="DH335" s="11">
        <v>5831.4452999819678</v>
      </c>
      <c r="DI335" s="11">
        <v>5787.65055687728</v>
      </c>
      <c r="DJ335" s="11">
        <v>5714.6974547093278</v>
      </c>
      <c r="DK335" s="11">
        <v>5396.7100779933171</v>
      </c>
      <c r="DL335" s="11">
        <v>5330.7095635230753</v>
      </c>
      <c r="DM335" s="11">
        <v>5267.6879142306252</v>
      </c>
      <c r="DN335" s="11">
        <v>5189.0330592478631</v>
      </c>
      <c r="DO335" s="11">
        <v>5163.303723975966</v>
      </c>
      <c r="DP335" s="11">
        <v>5090.8908614412467</v>
      </c>
      <c r="DQ335" s="11">
        <v>5085.6306969814332</v>
      </c>
      <c r="DR335" s="11">
        <v>5076.6985393108362</v>
      </c>
      <c r="DS335" s="11">
        <v>5065.0674734666554</v>
      </c>
      <c r="DT335" s="11">
        <v>5048.2893989190734</v>
      </c>
      <c r="DU335" s="11">
        <v>5039.365453743033</v>
      </c>
      <c r="DV335" s="11">
        <v>5030.6191349437786</v>
      </c>
      <c r="DW335" s="11">
        <v>5027.3120417821556</v>
      </c>
      <c r="DX335" s="11">
        <v>4914.823150950815</v>
      </c>
      <c r="DY335" s="11">
        <v>4946.4198155672593</v>
      </c>
      <c r="DZ335" s="11">
        <v>4922.1970639944102</v>
      </c>
      <c r="EA335" s="11">
        <v>4803.0014161983863</v>
      </c>
      <c r="EB335" s="11">
        <v>4777.5084271508376</v>
      </c>
      <c r="EC335" s="11">
        <v>4594.4176559172402</v>
      </c>
      <c r="ED335" s="11">
        <v>4519.6496337914532</v>
      </c>
      <c r="EE335" s="11">
        <v>4284.7052329623602</v>
      </c>
      <c r="EF335" s="11">
        <v>4105.8393846424033</v>
      </c>
      <c r="EG335" s="11">
        <v>3954.1040531883345</v>
      </c>
      <c r="EH335" s="11">
        <v>3837.5113274563596</v>
      </c>
      <c r="EI335" s="11">
        <v>3774.9842158544475</v>
      </c>
      <c r="EJ335" s="11">
        <v>3718.1766535497809</v>
      </c>
      <c r="EK335" s="11">
        <v>3640.1357220133364</v>
      </c>
      <c r="EL335" s="11">
        <v>3636.3038795060324</v>
      </c>
      <c r="EM335" s="11">
        <v>3555.1063656829178</v>
      </c>
      <c r="EN335" s="11">
        <v>3469.6869115019713</v>
      </c>
      <c r="EO335" s="11">
        <v>3424.2753437139736</v>
      </c>
      <c r="EP335" s="11">
        <v>3284.8999160367689</v>
      </c>
      <c r="EQ335" s="11">
        <v>3211.413356126387</v>
      </c>
      <c r="ER335" s="11">
        <v>3076.2509360246017</v>
      </c>
      <c r="ES335" s="11">
        <v>3014.0154165993713</v>
      </c>
      <c r="ET335" s="11">
        <v>2938.7338272325437</v>
      </c>
      <c r="EU335" s="11">
        <v>2876.4097719097554</v>
      </c>
      <c r="EV335" s="11">
        <v>2806.5564591077241</v>
      </c>
      <c r="EW335" s="11">
        <v>2561.8687227238279</v>
      </c>
      <c r="EX335" s="11">
        <v>2484.1215605630032</v>
      </c>
      <c r="EY335" s="11">
        <v>2316.3282104148307</v>
      </c>
      <c r="EZ335" s="11">
        <v>2156.6440816304739</v>
      </c>
      <c r="FA335" s="11">
        <v>2078.0154112165851</v>
      </c>
      <c r="FB335" s="11">
        <v>2036.9365997098892</v>
      </c>
      <c r="FC335" s="11">
        <v>1982.2403532348362</v>
      </c>
      <c r="FD335" s="11">
        <v>1858.0345495821437</v>
      </c>
      <c r="FE335" s="11">
        <v>1685.6296056288759</v>
      </c>
      <c r="FF335" s="11">
        <v>1661.3804499114608</v>
      </c>
      <c r="FG335" s="11">
        <v>1616.9565235633072</v>
      </c>
      <c r="FH335" s="11">
        <v>1534.9647276804465</v>
      </c>
      <c r="FI335" s="11">
        <v>1490.7556466810265</v>
      </c>
      <c r="FJ335" s="11">
        <v>1474.3692723686304</v>
      </c>
      <c r="FK335" s="11">
        <v>1461.2801328260209</v>
      </c>
      <c r="FL335" s="11">
        <v>1451.8146944319285</v>
      </c>
      <c r="FM335" s="11">
        <v>1424.2544271642857</v>
      </c>
      <c r="FN335" s="11">
        <v>1417.9077999659339</v>
      </c>
      <c r="FO335" s="11">
        <v>1401.9956340640247</v>
      </c>
      <c r="FP335" s="11">
        <v>1385.1587867380117</v>
      </c>
      <c r="FQ335" s="11">
        <v>1378.6533216419184</v>
      </c>
      <c r="FR335" s="11">
        <v>1342.4327396321796</v>
      </c>
      <c r="FS335" s="11">
        <v>1286.1092179632021</v>
      </c>
      <c r="FT335" s="11">
        <v>1196.0344824940951</v>
      </c>
      <c r="FU335" s="11">
        <v>1061.227445126646</v>
      </c>
      <c r="FV335" s="11">
        <v>1010.3205470166896</v>
      </c>
      <c r="FW335" s="11">
        <v>982.1314249716462</v>
      </c>
      <c r="FX335" s="11">
        <v>954.7406053377199</v>
      </c>
      <c r="FY335" s="11">
        <v>933.0756686052365</v>
      </c>
      <c r="FZ335" s="11">
        <v>903.10517809678674</v>
      </c>
      <c r="GA335" s="11">
        <v>880.66163570365791</v>
      </c>
      <c r="GB335" s="11">
        <v>850.10619226137123</v>
      </c>
      <c r="GC335" s="11">
        <v>819.38693126233477</v>
      </c>
      <c r="GD335" s="11">
        <v>798.9707280076916</v>
      </c>
      <c r="GE335" s="11">
        <v>782.07069793452001</v>
      </c>
      <c r="GF335" s="11">
        <v>771.30173944251828</v>
      </c>
      <c r="GG335" s="11">
        <v>758.21859548479051</v>
      </c>
      <c r="GH335" s="11">
        <v>752.11138713434241</v>
      </c>
      <c r="GI335" s="11">
        <v>734.47621803520281</v>
      </c>
      <c r="GJ335" s="11">
        <v>713.36393317029751</v>
      </c>
      <c r="GK335" s="11">
        <v>692.62806406744915</v>
      </c>
      <c r="GL335" s="11">
        <v>696.03651936748543</v>
      </c>
      <c r="GM335" s="11">
        <v>670.95201394364892</v>
      </c>
      <c r="GN335" s="11">
        <v>659.11915798584789</v>
      </c>
      <c r="GO335" s="11">
        <v>633.43333319434475</v>
      </c>
      <c r="GP335" s="11">
        <v>558.75172942941151</v>
      </c>
      <c r="GQ335" s="11">
        <v>428.26677984219413</v>
      </c>
      <c r="GR335" s="11">
        <v>276.83664176276443</v>
      </c>
      <c r="GS335" s="11">
        <v>222.18631859011072</v>
      </c>
      <c r="GT335" s="11">
        <v>211.18167826103399</v>
      </c>
      <c r="GU335" s="11">
        <v>190.01998861458634</v>
      </c>
      <c r="GV335" s="11">
        <v>165.62326508748509</v>
      </c>
      <c r="GW335" s="11">
        <v>139.2952597493024</v>
      </c>
      <c r="GX335" s="11">
        <v>113.72747378213714</v>
      </c>
      <c r="GY335" s="11">
        <v>4.4764192352886312E-12</v>
      </c>
      <c r="GZ335" s="11">
        <v>38.025116392878516</v>
      </c>
      <c r="HA335" s="11">
        <v>60.341191552367214</v>
      </c>
      <c r="HB335" s="11">
        <v>75.929742917203797</v>
      </c>
      <c r="HC335" s="11">
        <v>91.779771129509768</v>
      </c>
      <c r="HD335" s="11">
        <v>103.74780802496575</v>
      </c>
      <c r="HE335" s="11">
        <v>111.55937362269557</v>
      </c>
      <c r="HF335" s="11">
        <v>106.07444010938448</v>
      </c>
      <c r="HG335" s="11">
        <v>175.06636630903552</v>
      </c>
      <c r="HH335" s="11">
        <v>229.90378665793705</v>
      </c>
      <c r="HI335" s="11">
        <v>301.44549686485419</v>
      </c>
      <c r="HJ335" s="11">
        <v>338.12131708120074</v>
      </c>
      <c r="HK335" s="11">
        <v>360.78702677245872</v>
      </c>
      <c r="HL335" s="11">
        <v>394.02187883230027</v>
      </c>
      <c r="HM335" s="11">
        <v>414.84990594332203</v>
      </c>
      <c r="HN335" s="11">
        <v>469.84337125201972</v>
      </c>
      <c r="HO335" s="11">
        <v>561.53700092143242</v>
      </c>
      <c r="HP335" s="11">
        <v>658.22299832011151</v>
      </c>
      <c r="HQ335" s="11">
        <v>678.36834976486182</v>
      </c>
      <c r="HR335" s="11">
        <v>694.02819507211484</v>
      </c>
      <c r="HS335" s="11">
        <v>828.94056988335967</v>
      </c>
      <c r="HT335" s="11">
        <v>879.31668486880892</v>
      </c>
      <c r="HU335" s="11">
        <v>893.19460149878932</v>
      </c>
      <c r="HV335" s="11">
        <v>958.24428645515161</v>
      </c>
      <c r="HW335" s="11">
        <v>998.07421110242569</v>
      </c>
      <c r="HX335" s="11">
        <v>1032.2644600367078</v>
      </c>
      <c r="HY335" s="11">
        <v>1064.5097953612028</v>
      </c>
      <c r="HZ335" s="11">
        <v>1095.9292757501557</v>
      </c>
      <c r="IA335" s="11">
        <v>1233.5397187150586</v>
      </c>
      <c r="IB335" s="11">
        <v>1376.5494689793709</v>
      </c>
      <c r="IC335" s="11">
        <v>1427.2657182865207</v>
      </c>
      <c r="ID335" s="11">
        <v>1479.0670468170781</v>
      </c>
      <c r="IE335" s="11">
        <v>1525.198047130451</v>
      </c>
      <c r="IF335" s="11">
        <v>1573.8281017007755</v>
      </c>
      <c r="IG335" s="11">
        <v>1697.3340735889205</v>
      </c>
      <c r="IH335" s="11">
        <v>1725.09165143476</v>
      </c>
      <c r="II335" s="11">
        <v>1759.8999463431146</v>
      </c>
      <c r="IJ335" s="11">
        <v>1783.7474746357293</v>
      </c>
      <c r="IK335" s="11">
        <v>1815.5220508939651</v>
      </c>
      <c r="IL335" s="11">
        <v>1834.2696096391999</v>
      </c>
      <c r="IM335" s="11">
        <v>1852.2113291052403</v>
      </c>
      <c r="IN335" s="11">
        <v>1871.9332842892336</v>
      </c>
      <c r="IO335" s="11">
        <v>1976.4063846545419</v>
      </c>
      <c r="IP335" s="11">
        <v>2004.313576780253</v>
      </c>
      <c r="IQ335" s="11">
        <v>1999.7526208117977</v>
      </c>
      <c r="IR335" s="11">
        <v>2043.9993410045056</v>
      </c>
      <c r="IS335" s="11">
        <v>2104.2013859148587</v>
      </c>
      <c r="IT335" s="11">
        <v>2138.7144112909396</v>
      </c>
      <c r="IU335" s="11">
        <v>2158.2232095719346</v>
      </c>
      <c r="IV335" s="11">
        <v>2173.8400603304403</v>
      </c>
      <c r="IW335" s="11">
        <v>2178.3153888998932</v>
      </c>
      <c r="IX335" s="11">
        <v>2185.3282859386941</v>
      </c>
      <c r="IY335" s="11">
        <v>2198.8598957370777</v>
      </c>
      <c r="IZ335" s="11">
        <v>2228.9295688350176</v>
      </c>
      <c r="JA335" s="11">
        <v>2262.6429536412879</v>
      </c>
      <c r="JB335" s="11">
        <v>2329.1833984910336</v>
      </c>
      <c r="JC335" s="11">
        <v>2407.2653945364227</v>
      </c>
      <c r="JD335" s="11">
        <v>2465.3003653462092</v>
      </c>
      <c r="JE335" s="11">
        <v>2472.5134904417364</v>
      </c>
      <c r="JF335" s="11">
        <v>2475.0757762189273</v>
      </c>
      <c r="JG335" s="11">
        <v>2419.7834140964892</v>
      </c>
      <c r="JH335" s="11">
        <v>2484.6146098717309</v>
      </c>
      <c r="JI335" s="11">
        <v>2571.5042500091281</v>
      </c>
      <c r="JJ335" s="11">
        <v>2588.3929136425563</v>
      </c>
      <c r="JK335" s="11">
        <v>2585.3808169963463</v>
      </c>
      <c r="JL335" s="11">
        <v>2660.1570581564324</v>
      </c>
      <c r="JM335" s="11">
        <v>2664.9206693186402</v>
      </c>
      <c r="JN335" s="11">
        <v>2681.3995797037369</v>
      </c>
      <c r="JO335" s="11">
        <v>2897.1839313249293</v>
      </c>
      <c r="JP335" s="11">
        <v>3044.7580628197725</v>
      </c>
      <c r="JQ335" s="11">
        <v>3085.2607385151487</v>
      </c>
      <c r="JR335" s="11">
        <v>3112.089466448479</v>
      </c>
      <c r="JS335" s="11">
        <v>3043.9019598894311</v>
      </c>
      <c r="JT335" s="11">
        <v>3064.5464715308963</v>
      </c>
      <c r="JU335" s="11">
        <v>3090.6071787065225</v>
      </c>
      <c r="JV335" s="11">
        <v>3074.8803816757991</v>
      </c>
      <c r="JW335" s="11">
        <v>3007.5156989140037</v>
      </c>
      <c r="JX335" s="11">
        <v>2984.6003638337547</v>
      </c>
      <c r="JY335" s="11">
        <v>2968.1351079423926</v>
      </c>
      <c r="JZ335" s="11">
        <v>2947.1767925431868</v>
      </c>
      <c r="KA335" s="11">
        <v>2929.8353446368319</v>
      </c>
      <c r="KB335" s="11">
        <v>2917.2372815685048</v>
      </c>
      <c r="KC335" s="11">
        <v>2894.5038197745612</v>
      </c>
      <c r="KD335" s="11">
        <v>2879.7155266531927</v>
      </c>
      <c r="KE335" s="11">
        <v>2886.945261508818</v>
      </c>
      <c r="KF335" s="11">
        <v>2901.7646763084554</v>
      </c>
      <c r="KG335" s="11">
        <v>2911.0056201161519</v>
      </c>
      <c r="KH335" s="11">
        <v>2932.7777079056568</v>
      </c>
      <c r="KI335" s="11">
        <v>2940.4628699809568</v>
      </c>
      <c r="KJ335" s="11">
        <v>2967.7339364105883</v>
      </c>
      <c r="KK335" s="11">
        <v>2972.8584498171031</v>
      </c>
      <c r="KL335" s="23"/>
      <c r="KM335" s="11">
        <f>SMALL(Tabela2[[#This Row],[1]:[285]],1)</f>
        <v>4.4764192352886312E-12</v>
      </c>
      <c r="KN335" s="11">
        <f>MATCH(Tabela2[[#This Row],[1° menor]],Tabela2[[#This Row],[1]:[285]],0)</f>
        <v>194</v>
      </c>
      <c r="KO33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0.74999998852161731</v>
      </c>
      <c r="KP335" s="11">
        <f>VLOOKUP(Tabela2[[#This Row],[Shape]],shape!A:D,4,0)+VLOOKUP(Tabela2[[#This Row],[Shape]]+1,shape!A:E,5,0)*Tabela2[[#This Row],[% avanc]]</f>
        <v>6257.4991190336286</v>
      </c>
      <c r="KQ335" s="15">
        <f>Tabela2[[#This Row],[8686,881807]]/Tabela2[[#Headers],[8686,881807]]</f>
        <v>0.7203389269083017</v>
      </c>
      <c r="KR335" s="11">
        <f>Tabela2[[#This Row],[8686,881807]]-KP334</f>
        <v>217.36083363002581</v>
      </c>
      <c r="KS335" s="11">
        <f>(Tabela2[[#This Row],[hora bus]]-H334)*86400</f>
        <v>46.000000066123903</v>
      </c>
      <c r="KT335" s="11">
        <f>Tabela2[[#This Row],[desloc]]/Tabela2[[#This Row],[seconds]]</f>
        <v>4.7252355069038003</v>
      </c>
      <c r="KU335" s="11">
        <f>Tabela2[[#This Row],[spd m/s]]*3.6</f>
        <v>17.010847824853681</v>
      </c>
      <c r="KV335" s="23"/>
      <c r="KW335" s="22">
        <f t="shared" si="90"/>
        <v>0</v>
      </c>
      <c r="KX335" s="23">
        <f t="shared" si="91"/>
        <v>0</v>
      </c>
      <c r="KY335" s="23">
        <f t="shared" si="92"/>
        <v>0</v>
      </c>
      <c r="KZ335" s="23">
        <f t="shared" si="93"/>
        <v>0</v>
      </c>
      <c r="LA335" s="23">
        <f t="shared" si="94"/>
        <v>0</v>
      </c>
      <c r="LB335" s="23">
        <f t="shared" si="95"/>
        <v>0</v>
      </c>
      <c r="LC335" s="23">
        <f t="shared" si="96"/>
        <v>0</v>
      </c>
      <c r="LD335" s="23">
        <f t="shared" si="97"/>
        <v>0</v>
      </c>
      <c r="LE335" s="23">
        <f t="shared" si="98"/>
        <v>6257.4991190336286</v>
      </c>
      <c r="LF335" s="22">
        <f t="shared" si="107"/>
        <v>0</v>
      </c>
      <c r="LG335" s="23">
        <f t="shared" si="99"/>
        <v>0</v>
      </c>
      <c r="LH335" s="23">
        <f t="shared" si="100"/>
        <v>0</v>
      </c>
      <c r="LI335" s="23">
        <f t="shared" si="101"/>
        <v>6257.4991190336286</v>
      </c>
      <c r="LJ335" s="23">
        <f t="shared" si="102"/>
        <v>8570.3152119992501</v>
      </c>
      <c r="LK335" s="23">
        <f t="shared" si="103"/>
        <v>0</v>
      </c>
      <c r="LL335" s="23">
        <f t="shared" si="104"/>
        <v>11</v>
      </c>
      <c r="LM335" s="23">
        <f t="shared" si="105"/>
        <v>0</v>
      </c>
      <c r="LN335" s="23">
        <f t="shared" si="106"/>
        <v>0</v>
      </c>
    </row>
    <row r="336" spans="1:326" x14ac:dyDescent="0.25">
      <c r="A336" s="22">
        <v>269</v>
      </c>
      <c r="B336" s="22">
        <v>1</v>
      </c>
      <c r="C336" s="23" t="s">
        <v>1579</v>
      </c>
      <c r="D336" s="22">
        <v>332</v>
      </c>
      <c r="E336" s="24">
        <v>0.96944444444444444</v>
      </c>
      <c r="F336" s="23" t="s">
        <v>812</v>
      </c>
      <c r="G336" s="23" t="b">
        <v>1</v>
      </c>
      <c r="H336" s="25">
        <v>43538.969340277778</v>
      </c>
      <c r="I336" s="26" t="s">
        <v>266</v>
      </c>
      <c r="J336" s="23" t="s">
        <v>267</v>
      </c>
      <c r="K336" s="11">
        <f>IF(AND(Tabela2[[#This Row],[hora bus]]=H335,Tabela2[[#This Row],[lat bus]]=I335,Tabela2[[#This Row],[lon bus]]=J335),1,0)</f>
        <v>0</v>
      </c>
      <c r="L336" s="23"/>
      <c r="M336" s="11">
        <v>467</v>
      </c>
      <c r="N336" s="11">
        <v>10848.534202467879</v>
      </c>
      <c r="O336" s="11">
        <v>10841.37327032712</v>
      </c>
      <c r="P336" s="11">
        <v>10831.484239833051</v>
      </c>
      <c r="Q336" s="11">
        <v>10772.620581562689</v>
      </c>
      <c r="R336" s="11">
        <v>10687.452589280003</v>
      </c>
      <c r="S336" s="11">
        <v>10668.650392277499</v>
      </c>
      <c r="T336" s="11">
        <v>10648.92597268017</v>
      </c>
      <c r="U336" s="11">
        <v>10636.785632138741</v>
      </c>
      <c r="V336" s="11">
        <v>10619.84974010475</v>
      </c>
      <c r="W336" s="11">
        <v>10607.211427491487</v>
      </c>
      <c r="X336" s="11">
        <v>10595.914610607599</v>
      </c>
      <c r="Y336" s="11">
        <v>10571.375321945095</v>
      </c>
      <c r="Z336" s="11">
        <v>10555.365774885546</v>
      </c>
      <c r="AA336" s="11">
        <v>10532.339233512213</v>
      </c>
      <c r="AB336" s="11">
        <v>10521.584342237929</v>
      </c>
      <c r="AC336" s="11">
        <v>10505.204936718317</v>
      </c>
      <c r="AD336" s="11">
        <v>10480.330532368836</v>
      </c>
      <c r="AE336" s="11">
        <v>10470.429336412422</v>
      </c>
      <c r="AF336" s="11">
        <v>10403.770596238306</v>
      </c>
      <c r="AG336" s="11">
        <v>10374.848031932153</v>
      </c>
      <c r="AH336" s="11">
        <v>10347.783927764864</v>
      </c>
      <c r="AI336" s="11">
        <v>10325.105845080347</v>
      </c>
      <c r="AJ336" s="11">
        <v>10304.690499321187</v>
      </c>
      <c r="AK336" s="11">
        <v>10290.104968017509</v>
      </c>
      <c r="AL336" s="11">
        <v>10264.558807890864</v>
      </c>
      <c r="AM336" s="11">
        <v>10254.307936868679</v>
      </c>
      <c r="AN336" s="11">
        <v>10242.387775338442</v>
      </c>
      <c r="AO336" s="11">
        <v>10235.288771269672</v>
      </c>
      <c r="AP336" s="11">
        <v>10235.646672301929</v>
      </c>
      <c r="AQ336" s="11">
        <v>10243.288972649692</v>
      </c>
      <c r="AR336" s="11">
        <v>10244.198090736863</v>
      </c>
      <c r="AS336" s="11">
        <v>10241.583177356766</v>
      </c>
      <c r="AT336" s="11">
        <v>10251.369799365555</v>
      </c>
      <c r="AU336" s="11">
        <v>10257.914750929558</v>
      </c>
      <c r="AV336" s="11">
        <v>10252.833613321625</v>
      </c>
      <c r="AW336" s="11">
        <v>10254.293582200722</v>
      </c>
      <c r="AX336" s="11">
        <v>10258.096258167916</v>
      </c>
      <c r="AY336" s="11">
        <v>10252.326324801086</v>
      </c>
      <c r="AZ336" s="11">
        <v>10237.689836474681</v>
      </c>
      <c r="BA336" s="11">
        <v>10214.870526522551</v>
      </c>
      <c r="BB336" s="11">
        <v>10171.294479698741</v>
      </c>
      <c r="BC336" s="11">
        <v>10100.223777960779</v>
      </c>
      <c r="BD336" s="11">
        <v>10034.006021464329</v>
      </c>
      <c r="BE336" s="11">
        <v>10015.141292866803</v>
      </c>
      <c r="BF336" s="11">
        <v>9994.9703701538674</v>
      </c>
      <c r="BG336" s="11">
        <v>9962.0317543336914</v>
      </c>
      <c r="BH336" s="11">
        <v>9951.4026579014226</v>
      </c>
      <c r="BI336" s="11">
        <v>9936.7782677635623</v>
      </c>
      <c r="BJ336" s="11">
        <v>9912.9947810280228</v>
      </c>
      <c r="BK336" s="11">
        <v>9842.0945099085293</v>
      </c>
      <c r="BL336" s="11">
        <v>9613.9432428638247</v>
      </c>
      <c r="BM336" s="11">
        <v>9486.1204600457568</v>
      </c>
      <c r="BN336" s="11">
        <v>9461.9973915337741</v>
      </c>
      <c r="BO336" s="11">
        <v>9354.8772521800747</v>
      </c>
      <c r="BP336" s="11">
        <v>9349.1280911798731</v>
      </c>
      <c r="BQ336" s="11">
        <v>9261.379794720835</v>
      </c>
      <c r="BR336" s="11">
        <v>9178.8024497351489</v>
      </c>
      <c r="BS336" s="11">
        <v>9149.1674247443243</v>
      </c>
      <c r="BT336" s="11">
        <v>9099.8573019400228</v>
      </c>
      <c r="BU336" s="11">
        <v>9040.6296701946685</v>
      </c>
      <c r="BV336" s="11">
        <v>9038.4980567481271</v>
      </c>
      <c r="BW336" s="11">
        <v>8889.2394073066098</v>
      </c>
      <c r="BX336" s="11">
        <v>8799.5166944561624</v>
      </c>
      <c r="BY336" s="11">
        <v>8676.26534659551</v>
      </c>
      <c r="BZ336" s="11">
        <v>8657.5409909294849</v>
      </c>
      <c r="CA336" s="11">
        <v>8617.8892114574646</v>
      </c>
      <c r="CB336" s="11">
        <v>8555.5626699832992</v>
      </c>
      <c r="CC336" s="11">
        <v>8434.9158686452065</v>
      </c>
      <c r="CD336" s="11">
        <v>8340.5831809536303</v>
      </c>
      <c r="CE336" s="11">
        <v>8247.3458836388363</v>
      </c>
      <c r="CF336" s="11">
        <v>8163.7198416994434</v>
      </c>
      <c r="CG336" s="11">
        <v>7969.6477868237798</v>
      </c>
      <c r="CH336" s="11">
        <v>7892.5441841886131</v>
      </c>
      <c r="CI336" s="11">
        <v>7701.3027812056371</v>
      </c>
      <c r="CJ336" s="11">
        <v>7627.0644068684887</v>
      </c>
      <c r="CK336" s="11">
        <v>7537.0808995340776</v>
      </c>
      <c r="CL336" s="11">
        <v>7509.1732628819373</v>
      </c>
      <c r="CM336" s="11">
        <v>7460.9583423857212</v>
      </c>
      <c r="CN336" s="11">
        <v>7402.2703534004695</v>
      </c>
      <c r="CO336" s="11">
        <v>7320.6623583659248</v>
      </c>
      <c r="CP336" s="11">
        <v>7268.0702830984719</v>
      </c>
      <c r="CQ336" s="11">
        <v>7072.5324477583281</v>
      </c>
      <c r="CR336" s="11">
        <v>6895.765032174003</v>
      </c>
      <c r="CS336" s="11">
        <v>6822.3151709025487</v>
      </c>
      <c r="CT336" s="11">
        <v>6794.2186768470274</v>
      </c>
      <c r="CU336" s="11">
        <v>6752.8351414203535</v>
      </c>
      <c r="CV336" s="11">
        <v>6654.8398954216964</v>
      </c>
      <c r="CW336" s="11">
        <v>6527.8503072894619</v>
      </c>
      <c r="CX336" s="11">
        <v>6467.1555372688363</v>
      </c>
      <c r="CY336" s="11">
        <v>6410.2142381117965</v>
      </c>
      <c r="CZ336" s="11">
        <v>6358.733282793195</v>
      </c>
      <c r="DA336" s="11">
        <v>6306.1852380795835</v>
      </c>
      <c r="DB336" s="11">
        <v>6249.6602864937049</v>
      </c>
      <c r="DC336" s="11">
        <v>6157.8631541581726</v>
      </c>
      <c r="DD336" s="11">
        <v>6148.4125116868181</v>
      </c>
      <c r="DE336" s="11">
        <v>6117.8973366986647</v>
      </c>
      <c r="DF336" s="11">
        <v>6104.2471945323814</v>
      </c>
      <c r="DG336" s="11">
        <v>6053.2077588243537</v>
      </c>
      <c r="DH336" s="11">
        <v>6014.4290992354909</v>
      </c>
      <c r="DI336" s="11">
        <v>5969.8175303947601</v>
      </c>
      <c r="DJ336" s="11">
        <v>5897.0335392264551</v>
      </c>
      <c r="DK336" s="11">
        <v>5582.0847240350586</v>
      </c>
      <c r="DL336" s="11">
        <v>5519.323252540572</v>
      </c>
      <c r="DM336" s="11">
        <v>5457.5813163969715</v>
      </c>
      <c r="DN336" s="11">
        <v>5379.8567278763239</v>
      </c>
      <c r="DO336" s="11">
        <v>5354.7816234994725</v>
      </c>
      <c r="DP336" s="11">
        <v>5283.0560177299649</v>
      </c>
      <c r="DQ336" s="11">
        <v>5278.3522479011126</v>
      </c>
      <c r="DR336" s="11">
        <v>5269.5483159560317</v>
      </c>
      <c r="DS336" s="11">
        <v>5258.0296755377967</v>
      </c>
      <c r="DT336" s="11">
        <v>5241.2407416702454</v>
      </c>
      <c r="DU336" s="11">
        <v>5232.1633981997111</v>
      </c>
      <c r="DV336" s="11">
        <v>5223.2051266120025</v>
      </c>
      <c r="DW336" s="11">
        <v>5219.6168800583728</v>
      </c>
      <c r="DX336" s="11">
        <v>5105.4766593154036</v>
      </c>
      <c r="DY336" s="11">
        <v>5135.3155560533569</v>
      </c>
      <c r="DZ336" s="11">
        <v>5110.423322449642</v>
      </c>
      <c r="EA336" s="11">
        <v>4991.4589965345313</v>
      </c>
      <c r="EB336" s="11">
        <v>4966.7021702587062</v>
      </c>
      <c r="EC336" s="11">
        <v>4784.2267263838185</v>
      </c>
      <c r="ED336" s="11">
        <v>4710.2092160475158</v>
      </c>
      <c r="EE336" s="11">
        <v>4474.8663135096176</v>
      </c>
      <c r="EF336" s="11">
        <v>4294.8479619499167</v>
      </c>
      <c r="EG336" s="11">
        <v>4142.0985562537617</v>
      </c>
      <c r="EH336" s="11">
        <v>4024.707665354656</v>
      </c>
      <c r="EI336" s="11">
        <v>3961.7860776321054</v>
      </c>
      <c r="EJ336" s="11">
        <v>3904.9642900389354</v>
      </c>
      <c r="EK336" s="11">
        <v>3826.3157009917604</v>
      </c>
      <c r="EL336" s="11">
        <v>3821.7246790172858</v>
      </c>
      <c r="EM336" s="11">
        <v>3739.882413401871</v>
      </c>
      <c r="EN336" s="11">
        <v>3653.8127428853895</v>
      </c>
      <c r="EO336" s="11">
        <v>3608.4141086640129</v>
      </c>
      <c r="EP336" s="11">
        <v>3469.6299441658762</v>
      </c>
      <c r="EQ336" s="11">
        <v>3396.9654808465575</v>
      </c>
      <c r="ER336" s="11">
        <v>3262.706748909985</v>
      </c>
      <c r="ES336" s="11">
        <v>3201.2878724703851</v>
      </c>
      <c r="ET336" s="11">
        <v>3126.5358384141332</v>
      </c>
      <c r="EU336" s="11">
        <v>3064.7905323068499</v>
      </c>
      <c r="EV336" s="11">
        <v>2995.5649781948468</v>
      </c>
      <c r="EW336" s="11">
        <v>2752.4116918173277</v>
      </c>
      <c r="EX336" s="11">
        <v>2676.3025995152075</v>
      </c>
      <c r="EY336" s="11">
        <v>2509.9221157186043</v>
      </c>
      <c r="EZ336" s="11">
        <v>2352.2113093717958</v>
      </c>
      <c r="FA336" s="11">
        <v>2274.8431632174988</v>
      </c>
      <c r="FB336" s="11">
        <v>2234.1438707508787</v>
      </c>
      <c r="FC336" s="11">
        <v>2179.7325278025774</v>
      </c>
      <c r="FD336" s="11">
        <v>2056.0609748878005</v>
      </c>
      <c r="FE336" s="11">
        <v>1884.4904595063929</v>
      </c>
      <c r="FF336" s="11">
        <v>1860.7985796907722</v>
      </c>
      <c r="FG336" s="11">
        <v>1816.6384245820341</v>
      </c>
      <c r="FH336" s="11">
        <v>1734.955663785345</v>
      </c>
      <c r="FI336" s="11">
        <v>1691.2777940924195</v>
      </c>
      <c r="FJ336" s="11">
        <v>1675.5640943473625</v>
      </c>
      <c r="FK336" s="11">
        <v>1663.059781289684</v>
      </c>
      <c r="FL336" s="11">
        <v>1654.1608222592977</v>
      </c>
      <c r="FM336" s="11">
        <v>1627.7270235271703</v>
      </c>
      <c r="FN336" s="11">
        <v>1622.7115281600009</v>
      </c>
      <c r="FO336" s="11">
        <v>1607.7179466527793</v>
      </c>
      <c r="FP336" s="11">
        <v>1591.7405031564672</v>
      </c>
      <c r="FQ336" s="11">
        <v>1585.8465201783738</v>
      </c>
      <c r="FR336" s="11">
        <v>1550.4435162441916</v>
      </c>
      <c r="FS336" s="11">
        <v>1495.3939938108406</v>
      </c>
      <c r="FT336" s="11">
        <v>1406.6405964478224</v>
      </c>
      <c r="FU336" s="11">
        <v>1273.0409718116839</v>
      </c>
      <c r="FV336" s="11">
        <v>1222.6208918861507</v>
      </c>
      <c r="FW336" s="11">
        <v>1194.2594782979941</v>
      </c>
      <c r="FX336" s="11">
        <v>1166.628987580325</v>
      </c>
      <c r="FY336" s="11">
        <v>1144.7577190162488</v>
      </c>
      <c r="FZ336" s="11">
        <v>1114.7045035099127</v>
      </c>
      <c r="GA336" s="11">
        <v>1092.3249211724772</v>
      </c>
      <c r="GB336" s="11">
        <v>1061.9736849480253</v>
      </c>
      <c r="GC336" s="11">
        <v>1031.6059907375595</v>
      </c>
      <c r="GD336" s="11">
        <v>1011.5405038340193</v>
      </c>
      <c r="GE336" s="11">
        <v>994.88092999550724</v>
      </c>
      <c r="GF336" s="11">
        <v>984.27477435653338</v>
      </c>
      <c r="GG336" s="11">
        <v>971.25653219547212</v>
      </c>
      <c r="GH336" s="11">
        <v>965.16056627233968</v>
      </c>
      <c r="GI336" s="11">
        <v>947.50417006023281</v>
      </c>
      <c r="GJ336" s="11">
        <v>926.26690117208284</v>
      </c>
      <c r="GK336" s="11">
        <v>905.1706867766801</v>
      </c>
      <c r="GL336" s="11">
        <v>908.28650442647188</v>
      </c>
      <c r="GM336" s="11">
        <v>882.65962619412767</v>
      </c>
      <c r="GN336" s="11">
        <v>869.90731094151693</v>
      </c>
      <c r="GO336" s="11">
        <v>843.26957019304916</v>
      </c>
      <c r="GP336" s="11">
        <v>766.60478037099324</v>
      </c>
      <c r="GQ336" s="11">
        <v>632.36766492387574</v>
      </c>
      <c r="GR336" s="11">
        <v>473.28409157028989</v>
      </c>
      <c r="GS336" s="11">
        <v>408.25839465628559</v>
      </c>
      <c r="GT336" s="11">
        <v>390.06064561022214</v>
      </c>
      <c r="GU336" s="11">
        <v>365.2444833866063</v>
      </c>
      <c r="GV336" s="11">
        <v>338.51447898281589</v>
      </c>
      <c r="GW336" s="11">
        <v>311.09495424513113</v>
      </c>
      <c r="GX336" s="11">
        <v>286.13060029359349</v>
      </c>
      <c r="GY336" s="11">
        <v>166.3241428929224</v>
      </c>
      <c r="GZ336" s="11">
        <v>183.12737574115948</v>
      </c>
      <c r="HA336" s="11">
        <v>180.87432919030979</v>
      </c>
      <c r="HB336" s="11">
        <v>174.48687616341539</v>
      </c>
      <c r="HC336" s="11">
        <v>170.54140474134681</v>
      </c>
      <c r="HD336" s="11">
        <v>169.21889229096087</v>
      </c>
      <c r="HE336" s="11">
        <v>151.2939060144158</v>
      </c>
      <c r="HF336" s="11">
        <v>40.450917048064561</v>
      </c>
      <c r="HG336" s="11">
        <v>1.0480505352461478E-11</v>
      </c>
      <c r="HH336" s="11">
        <v>40.758886201659159</v>
      </c>
      <c r="HI336" s="11">
        <v>126.36953401122106</v>
      </c>
      <c r="HJ336" s="11">
        <v>168.97693013383915</v>
      </c>
      <c r="HK336" s="11">
        <v>198.79371056835589</v>
      </c>
      <c r="HL336" s="11">
        <v>242.23319432445257</v>
      </c>
      <c r="HM336" s="11">
        <v>279.2176614518678</v>
      </c>
      <c r="HN336" s="11">
        <v>356.89393538121698</v>
      </c>
      <c r="HO336" s="11">
        <v>468.05578732317747</v>
      </c>
      <c r="HP336" s="11">
        <v>573.28006550351517</v>
      </c>
      <c r="HQ336" s="11">
        <v>595.88693074154378</v>
      </c>
      <c r="HR336" s="11">
        <v>619.08839552970835</v>
      </c>
      <c r="HS336" s="11">
        <v>761.89662789676345</v>
      </c>
      <c r="HT336" s="11">
        <v>814.41004389350667</v>
      </c>
      <c r="HU336" s="11">
        <v>830.16826196320437</v>
      </c>
      <c r="HV336" s="11">
        <v>896.35634049014027</v>
      </c>
      <c r="HW336" s="11">
        <v>934.58647738257878</v>
      </c>
      <c r="HX336" s="11">
        <v>965.90712849745717</v>
      </c>
      <c r="HY336" s="11">
        <v>993.68274471828943</v>
      </c>
      <c r="HZ336" s="11">
        <v>1012.6308028519046</v>
      </c>
      <c r="IA336" s="11">
        <v>1133.8028828738859</v>
      </c>
      <c r="IB336" s="11">
        <v>1267.6694756864499</v>
      </c>
      <c r="IC336" s="11">
        <v>1313.9948696491244</v>
      </c>
      <c r="ID336" s="11">
        <v>1362.0079708377052</v>
      </c>
      <c r="IE336" s="11">
        <v>1404.4580281956601</v>
      </c>
      <c r="IF336" s="11">
        <v>1447.3029564528326</v>
      </c>
      <c r="IG336" s="11">
        <v>1565.8667814816886</v>
      </c>
      <c r="IH336" s="11">
        <v>1591.0358497794464</v>
      </c>
      <c r="II336" s="11">
        <v>1623.0644915628045</v>
      </c>
      <c r="IJ336" s="11">
        <v>1643.7059073663218</v>
      </c>
      <c r="IK336" s="11">
        <v>1672.0092881080157</v>
      </c>
      <c r="IL336" s="11">
        <v>1687.6036902169735</v>
      </c>
      <c r="IM336" s="11">
        <v>1701.6398358470431</v>
      </c>
      <c r="IN336" s="11">
        <v>1714.5905498248294</v>
      </c>
      <c r="IO336" s="11">
        <v>1813.762123437094</v>
      </c>
      <c r="IP336" s="11">
        <v>1840.7823934057158</v>
      </c>
      <c r="IQ336" s="11">
        <v>1834.9273968271154</v>
      </c>
      <c r="IR336" s="11">
        <v>1876.6043644090776</v>
      </c>
      <c r="IS336" s="11">
        <v>1934.7458678353446</v>
      </c>
      <c r="IT336" s="11">
        <v>1968.0631442486558</v>
      </c>
      <c r="IU336" s="11">
        <v>1986.8042461412642</v>
      </c>
      <c r="IV336" s="11">
        <v>2001.9924411986692</v>
      </c>
      <c r="IW336" s="11">
        <v>2006.1535842889496</v>
      </c>
      <c r="IX336" s="11">
        <v>2012.5382606788353</v>
      </c>
      <c r="IY336" s="11">
        <v>2024.8335096141952</v>
      </c>
      <c r="IZ336" s="11">
        <v>2053.1636434146221</v>
      </c>
      <c r="JA336" s="11">
        <v>2084.3355301663155</v>
      </c>
      <c r="JB336" s="11">
        <v>2147.3900412722955</v>
      </c>
      <c r="JC336" s="11">
        <v>2222.0999099369774</v>
      </c>
      <c r="JD336" s="11">
        <v>2278.1861533395272</v>
      </c>
      <c r="JE336" s="11">
        <v>2284.5758755154675</v>
      </c>
      <c r="JF336" s="11">
        <v>2286.4160934510678</v>
      </c>
      <c r="JG336" s="11">
        <v>2228.1461785506194</v>
      </c>
      <c r="JH336" s="11">
        <v>2291.1561914235631</v>
      </c>
      <c r="JI336" s="11">
        <v>2379.0453863885155</v>
      </c>
      <c r="JJ336" s="11">
        <v>2396.1632368777305</v>
      </c>
      <c r="JK336" s="11">
        <v>2394.0003888361707</v>
      </c>
      <c r="JL336" s="11">
        <v>2469.6212278305889</v>
      </c>
      <c r="JM336" s="11">
        <v>2474.5575303855362</v>
      </c>
      <c r="JN336" s="11">
        <v>2492.3131085713326</v>
      </c>
      <c r="JO336" s="11">
        <v>2709.9392891642401</v>
      </c>
      <c r="JP336" s="11">
        <v>2858.3199550100139</v>
      </c>
      <c r="JQ336" s="11">
        <v>2898.9614710987007</v>
      </c>
      <c r="JR336" s="11">
        <v>2924.4259520574547</v>
      </c>
      <c r="JS336" s="11">
        <v>2852.1603795149986</v>
      </c>
      <c r="JT336" s="11">
        <v>2868.6363612957798</v>
      </c>
      <c r="JU336" s="11">
        <v>2893.501905623692</v>
      </c>
      <c r="JV336" s="11">
        <v>2878.3465379986119</v>
      </c>
      <c r="JW336" s="11">
        <v>2810.8651122304173</v>
      </c>
      <c r="JX336" s="11">
        <v>2787.4135375207493</v>
      </c>
      <c r="JY336" s="11">
        <v>2770.7076777507623</v>
      </c>
      <c r="JZ336" s="11">
        <v>2749.5357033699502</v>
      </c>
      <c r="KA336" s="11">
        <v>2731.9858847309984</v>
      </c>
      <c r="KB336" s="11">
        <v>2719.2282122849547</v>
      </c>
      <c r="KC336" s="11">
        <v>2696.2945153031255</v>
      </c>
      <c r="KD336" s="11">
        <v>2681.6908282347349</v>
      </c>
      <c r="KE336" s="11">
        <v>2689.3204007314066</v>
      </c>
      <c r="KF336" s="11">
        <v>2704.2756850583505</v>
      </c>
      <c r="KG336" s="11">
        <v>2713.6892918834255</v>
      </c>
      <c r="KH336" s="11">
        <v>2735.6277814407504</v>
      </c>
      <c r="KI336" s="11">
        <v>2743.5056221621148</v>
      </c>
      <c r="KJ336" s="11">
        <v>2770.9502530881264</v>
      </c>
      <c r="KK336" s="11">
        <v>2776.1360583456967</v>
      </c>
      <c r="KL336" s="23"/>
      <c r="KM336" s="11">
        <f>SMALL(Tabela2[[#This Row],[1]:[285]],1)</f>
        <v>1.0480505352461478E-11</v>
      </c>
      <c r="KN336" s="11">
        <f>MATCH(Tabela2[[#This Row],[1° menor]],Tabela2[[#This Row],[1]:[285]],0)</f>
        <v>202</v>
      </c>
      <c r="KO33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0.50000007900690857</v>
      </c>
      <c r="KP336" s="11">
        <f>VLOOKUP(Tabela2[[#This Row],[Shape]],shape!A:D,4,0)+VLOOKUP(Tabela2[[#This Row],[Shape]]+1,shape!A:E,5,0)*Tabela2[[#This Row],[% avanc]]</f>
        <v>6415.4481655887575</v>
      </c>
      <c r="KQ336" s="15">
        <f>Tabela2[[#This Row],[8686,881807]]/Tabela2[[#Headers],[8686,881807]]</f>
        <v>0.73852140596860749</v>
      </c>
      <c r="KR336" s="11">
        <f>Tabela2[[#This Row],[8686,881807]]-KP335</f>
        <v>157.94904655512892</v>
      </c>
      <c r="KS336" s="11">
        <f>(Tabela2[[#This Row],[hora bus]]-H335)*86400</f>
        <v>15.999999968335032</v>
      </c>
      <c r="KT336" s="11">
        <f>Tabela2[[#This Row],[desloc]]/Tabela2[[#This Row],[seconds]]</f>
        <v>9.8718154292324769</v>
      </c>
      <c r="KU336" s="11">
        <f>Tabela2[[#This Row],[spd m/s]]*3.6</f>
        <v>35.538535545236918</v>
      </c>
      <c r="KV336" s="23"/>
      <c r="KW336" s="22">
        <f t="shared" si="90"/>
        <v>0</v>
      </c>
      <c r="KX336" s="23">
        <f t="shared" si="91"/>
        <v>0</v>
      </c>
      <c r="KY336" s="23">
        <f t="shared" si="92"/>
        <v>0</v>
      </c>
      <c r="KZ336" s="23">
        <f t="shared" si="93"/>
        <v>0</v>
      </c>
      <c r="LA336" s="23">
        <f t="shared" si="94"/>
        <v>0</v>
      </c>
      <c r="LB336" s="23">
        <f t="shared" si="95"/>
        <v>0</v>
      </c>
      <c r="LC336" s="23">
        <f t="shared" si="96"/>
        <v>0</v>
      </c>
      <c r="LD336" s="23">
        <f t="shared" si="97"/>
        <v>0</v>
      </c>
      <c r="LE336" s="23">
        <f t="shared" si="98"/>
        <v>6415.4481655887575</v>
      </c>
      <c r="LF336" s="22">
        <f t="shared" si="107"/>
        <v>0</v>
      </c>
      <c r="LG336" s="23">
        <f t="shared" si="99"/>
        <v>0</v>
      </c>
      <c r="LH336" s="23">
        <f t="shared" si="100"/>
        <v>0</v>
      </c>
      <c r="LI336" s="23">
        <f t="shared" si="101"/>
        <v>6415.4481655887575</v>
      </c>
      <c r="LJ336" s="23">
        <f t="shared" si="102"/>
        <v>8570.3152119992501</v>
      </c>
      <c r="LK336" s="23">
        <f t="shared" si="103"/>
        <v>0</v>
      </c>
      <c r="LL336" s="23">
        <f t="shared" si="104"/>
        <v>10</v>
      </c>
      <c r="LM336" s="23">
        <f t="shared" si="105"/>
        <v>0</v>
      </c>
      <c r="LN336" s="23">
        <f t="shared" si="106"/>
        <v>0</v>
      </c>
    </row>
    <row r="337" spans="1:326" x14ac:dyDescent="0.25">
      <c r="A337" s="22">
        <v>270</v>
      </c>
      <c r="B337" s="22">
        <v>1</v>
      </c>
      <c r="C337" s="23" t="s">
        <v>1580</v>
      </c>
      <c r="D337" s="22">
        <v>332</v>
      </c>
      <c r="E337" s="24">
        <v>0.96944444444444444</v>
      </c>
      <c r="F337" s="23" t="s">
        <v>812</v>
      </c>
      <c r="G337" s="23" t="b">
        <v>1</v>
      </c>
      <c r="H337" s="25">
        <v>43538.969675925924</v>
      </c>
      <c r="I337" s="26" t="s">
        <v>702</v>
      </c>
      <c r="J337" s="23" t="s">
        <v>703</v>
      </c>
      <c r="K337" s="11">
        <f>IF(AND(Tabela2[[#This Row],[hora bus]]=H336,Tabela2[[#This Row],[lat bus]]=I336,Tabela2[[#This Row],[lon bus]]=J336),1,0)</f>
        <v>0</v>
      </c>
      <c r="L337" s="23"/>
      <c r="M337" s="11">
        <v>468</v>
      </c>
      <c r="N337" s="11">
        <v>10720.945408835121</v>
      </c>
      <c r="O337" s="11">
        <v>10713.589452117852</v>
      </c>
      <c r="P337" s="11">
        <v>10703.485758014491</v>
      </c>
      <c r="Q337" s="11">
        <v>10644.396395872202</v>
      </c>
      <c r="R337" s="11">
        <v>10559.685026885993</v>
      </c>
      <c r="S337" s="11">
        <v>10541.522823786334</v>
      </c>
      <c r="T337" s="11">
        <v>10521.862555689984</v>
      </c>
      <c r="U337" s="11">
        <v>10509.656818036532</v>
      </c>
      <c r="V337" s="11">
        <v>10492.53362734188</v>
      </c>
      <c r="W337" s="11">
        <v>10479.611768999272</v>
      </c>
      <c r="X337" s="11">
        <v>10468.018557505809</v>
      </c>
      <c r="Y337" s="11">
        <v>10442.999607951959</v>
      </c>
      <c r="Z337" s="11">
        <v>10426.417107038642</v>
      </c>
      <c r="AA337" s="11">
        <v>10402.949367660045</v>
      </c>
      <c r="AB337" s="11">
        <v>10391.936924004187</v>
      </c>
      <c r="AC337" s="11">
        <v>10375.427405038809</v>
      </c>
      <c r="AD337" s="11">
        <v>10350.603618086918</v>
      </c>
      <c r="AE337" s="11">
        <v>10340.863791477814</v>
      </c>
      <c r="AF337" s="11">
        <v>10275.169492723549</v>
      </c>
      <c r="AG337" s="11">
        <v>10247.683074377706</v>
      </c>
      <c r="AH337" s="11">
        <v>10221.405075641265</v>
      </c>
      <c r="AI337" s="11">
        <v>10199.215702064728</v>
      </c>
      <c r="AJ337" s="11">
        <v>10179.189564546041</v>
      </c>
      <c r="AK337" s="11">
        <v>10164.915116796923</v>
      </c>
      <c r="AL337" s="11">
        <v>10139.722032453861</v>
      </c>
      <c r="AM337" s="11">
        <v>10129.821170696638</v>
      </c>
      <c r="AN337" s="11">
        <v>10118.330694820908</v>
      </c>
      <c r="AO337" s="11">
        <v>10111.964124213324</v>
      </c>
      <c r="AP337" s="11">
        <v>10113.206374211761</v>
      </c>
      <c r="AQ337" s="11">
        <v>10121.507516365227</v>
      </c>
      <c r="AR337" s="11">
        <v>10122.865512778633</v>
      </c>
      <c r="AS337" s="11">
        <v>10120.994320688356</v>
      </c>
      <c r="AT337" s="11">
        <v>10131.587688590567</v>
      </c>
      <c r="AU337" s="11">
        <v>10138.592276970501</v>
      </c>
      <c r="AV337" s="11">
        <v>10134.211374346036</v>
      </c>
      <c r="AW337" s="11">
        <v>10136.929174223686</v>
      </c>
      <c r="AX337" s="11">
        <v>10142.059700769956</v>
      </c>
      <c r="AY337" s="11">
        <v>10137.401468285438</v>
      </c>
      <c r="AZ337" s="11">
        <v>10123.770994320565</v>
      </c>
      <c r="BA337" s="11">
        <v>10101.972556253037</v>
      </c>
      <c r="BB337" s="11">
        <v>10059.559813927888</v>
      </c>
      <c r="BC337" s="11">
        <v>9989.2534255756727</v>
      </c>
      <c r="BD337" s="11">
        <v>9923.5967907921386</v>
      </c>
      <c r="BE337" s="11">
        <v>9905.4957776829233</v>
      </c>
      <c r="BF337" s="11">
        <v>9886.1133934252794</v>
      </c>
      <c r="BG337" s="11">
        <v>9854.443991461867</v>
      </c>
      <c r="BH337" s="11">
        <v>9845.0781068323049</v>
      </c>
      <c r="BI337" s="11">
        <v>9831.3047034776573</v>
      </c>
      <c r="BJ337" s="11">
        <v>9808.4302233975905</v>
      </c>
      <c r="BK337" s="11">
        <v>9739.191270819525</v>
      </c>
      <c r="BL337" s="11">
        <v>9516.077529036098</v>
      </c>
      <c r="BM337" s="11">
        <v>9394.9763409224761</v>
      </c>
      <c r="BN337" s="11">
        <v>9374.5353323820418</v>
      </c>
      <c r="BO337" s="11">
        <v>9270.3229438018061</v>
      </c>
      <c r="BP337" s="11">
        <v>9267.006813706972</v>
      </c>
      <c r="BQ337" s="11">
        <v>9181.1756413032508</v>
      </c>
      <c r="BR337" s="11">
        <v>9101.6161761797284</v>
      </c>
      <c r="BS337" s="11">
        <v>9073.9304956162414</v>
      </c>
      <c r="BT337" s="11">
        <v>9025.4681656325338</v>
      </c>
      <c r="BU337" s="11">
        <v>8969.4325207416878</v>
      </c>
      <c r="BV337" s="11">
        <v>8972.8500170817406</v>
      </c>
      <c r="BW337" s="11">
        <v>8823.6150327614178</v>
      </c>
      <c r="BX337" s="11">
        <v>8729.5304494591255</v>
      </c>
      <c r="BY337" s="11">
        <v>8602.4964479685386</v>
      </c>
      <c r="BZ337" s="11">
        <v>8581.0035222157458</v>
      </c>
      <c r="CA337" s="11">
        <v>8540.5766834662736</v>
      </c>
      <c r="CB337" s="11">
        <v>8477.9457120758852</v>
      </c>
      <c r="CC337" s="11">
        <v>8357.0272667131867</v>
      </c>
      <c r="CD337" s="11">
        <v>8262.5590625614041</v>
      </c>
      <c r="CE337" s="11">
        <v>8169.6104244696162</v>
      </c>
      <c r="CF337" s="11">
        <v>8086.5834874795401</v>
      </c>
      <c r="CG337" s="11">
        <v>7893.4925061248387</v>
      </c>
      <c r="CH337" s="11">
        <v>7817.2990033268725</v>
      </c>
      <c r="CI337" s="11">
        <v>7627.0210361289674</v>
      </c>
      <c r="CJ337" s="11">
        <v>7553.8328202208058</v>
      </c>
      <c r="CK337" s="11">
        <v>7464.3673148200651</v>
      </c>
      <c r="CL337" s="11">
        <v>7436.775075032474</v>
      </c>
      <c r="CM337" s="11">
        <v>7388.901363991562</v>
      </c>
      <c r="CN337" s="11">
        <v>7330.652316260288</v>
      </c>
      <c r="CO337" s="11">
        <v>7249.476857824432</v>
      </c>
      <c r="CP337" s="11">
        <v>7197.3744203279366</v>
      </c>
      <c r="CQ337" s="11">
        <v>7003.0722479845226</v>
      </c>
      <c r="CR337" s="11">
        <v>6828.170514953059</v>
      </c>
      <c r="CS337" s="11">
        <v>6755.8655863118138</v>
      </c>
      <c r="CT337" s="11">
        <v>6728.1246499764857</v>
      </c>
      <c r="CU337" s="11">
        <v>6686.9783473153529</v>
      </c>
      <c r="CV337" s="11">
        <v>6589.6307186456497</v>
      </c>
      <c r="CW337" s="11">
        <v>6463.7864994805295</v>
      </c>
      <c r="CX337" s="11">
        <v>6404.0371515554689</v>
      </c>
      <c r="CY337" s="11">
        <v>6347.631075170626</v>
      </c>
      <c r="CZ337" s="11">
        <v>6296.3202856980843</v>
      </c>
      <c r="DA337" s="11">
        <v>6243.5749522854876</v>
      </c>
      <c r="DB337" s="11">
        <v>6186.3153511685423</v>
      </c>
      <c r="DC337" s="11">
        <v>6092.8492216832892</v>
      </c>
      <c r="DD337" s="11">
        <v>6082.1807712987311</v>
      </c>
      <c r="DE337" s="11">
        <v>6051.1845795695808</v>
      </c>
      <c r="DF337" s="11">
        <v>6036.9200856864754</v>
      </c>
      <c r="DG337" s="11">
        <v>5984.5901592507307</v>
      </c>
      <c r="DH337" s="11">
        <v>5943.3208632994829</v>
      </c>
      <c r="DI337" s="11">
        <v>5895.6346565701178</v>
      </c>
      <c r="DJ337" s="11">
        <v>5823.7135519791873</v>
      </c>
      <c r="DK337" s="11">
        <v>5521.7696615417617</v>
      </c>
      <c r="DL337" s="11">
        <v>5473.2319471758619</v>
      </c>
      <c r="DM337" s="11">
        <v>5417.4603575495648</v>
      </c>
      <c r="DN337" s="11">
        <v>5344.2397148610589</v>
      </c>
      <c r="DO337" s="11">
        <v>5322.3845528573174</v>
      </c>
      <c r="DP337" s="11">
        <v>5254.07113941443</v>
      </c>
      <c r="DQ337" s="11">
        <v>5252.1534108914066</v>
      </c>
      <c r="DR337" s="11">
        <v>5244.0083447955112</v>
      </c>
      <c r="DS337" s="11">
        <v>5233.0711961491988</v>
      </c>
      <c r="DT337" s="11">
        <v>5216.291780016466</v>
      </c>
      <c r="DU337" s="11">
        <v>5206.5355961850655</v>
      </c>
      <c r="DV337" s="11">
        <v>5196.6016424841846</v>
      </c>
      <c r="DW337" s="11">
        <v>5191.6977804616163</v>
      </c>
      <c r="DX337" s="11">
        <v>5070.1833683682962</v>
      </c>
      <c r="DY337" s="11">
        <v>5092.2634092294766</v>
      </c>
      <c r="DZ337" s="11">
        <v>5064.5361403184806</v>
      </c>
      <c r="EA337" s="11">
        <v>4946.9236053506575</v>
      </c>
      <c r="EB337" s="11">
        <v>4925.7422174044978</v>
      </c>
      <c r="EC337" s="11">
        <v>4746.5397797254682</v>
      </c>
      <c r="ED337" s="11">
        <v>4676.5441314635</v>
      </c>
      <c r="EE337" s="11">
        <v>4440.2928257658241</v>
      </c>
      <c r="EF337" s="11">
        <v>4256.3935796157648</v>
      </c>
      <c r="EG337" s="11">
        <v>4100.3331945262162</v>
      </c>
      <c r="EH337" s="11">
        <v>3980.489283883488</v>
      </c>
      <c r="EI337" s="11">
        <v>3916.579547198678</v>
      </c>
      <c r="EJ337" s="11">
        <v>3860.1662810474436</v>
      </c>
      <c r="EK337" s="11">
        <v>3779.5147907322003</v>
      </c>
      <c r="EL337" s="11">
        <v>3772.1164599032686</v>
      </c>
      <c r="EM337" s="11">
        <v>3688.0414509517582</v>
      </c>
      <c r="EN337" s="11">
        <v>3600.0832273199362</v>
      </c>
      <c r="EO337" s="11">
        <v>3555.3537319800603</v>
      </c>
      <c r="EP337" s="11">
        <v>3419.8395617221836</v>
      </c>
      <c r="EQ337" s="11">
        <v>3351.5691479392226</v>
      </c>
      <c r="ER337" s="11">
        <v>3222.1634106627148</v>
      </c>
      <c r="ES337" s="11">
        <v>3165.2580139528104</v>
      </c>
      <c r="ET337" s="11">
        <v>3093.5723654994986</v>
      </c>
      <c r="EU337" s="11">
        <v>3035.1462433788588</v>
      </c>
      <c r="EV337" s="11">
        <v>2969.480589362418</v>
      </c>
      <c r="EW337" s="11">
        <v>2735.3448183682694</v>
      </c>
      <c r="EX337" s="11">
        <v>2669.0091284070795</v>
      </c>
      <c r="EY337" s="11">
        <v>2511.3620569176919</v>
      </c>
      <c r="EZ337" s="11">
        <v>2366.2270496179722</v>
      </c>
      <c r="FA337" s="11">
        <v>2297.5860113140052</v>
      </c>
      <c r="FB337" s="11">
        <v>2260.1812021864462</v>
      </c>
      <c r="FC337" s="11">
        <v>2208.3514110085744</v>
      </c>
      <c r="FD337" s="11">
        <v>2089.6845578557845</v>
      </c>
      <c r="FE337" s="11">
        <v>1926.6057255854478</v>
      </c>
      <c r="FF337" s="11">
        <v>1908.7853878279855</v>
      </c>
      <c r="FG337" s="11">
        <v>1867.1711688301252</v>
      </c>
      <c r="FH337" s="11">
        <v>1789.3408234049296</v>
      </c>
      <c r="FI337" s="11">
        <v>1750.8209627490855</v>
      </c>
      <c r="FJ337" s="11">
        <v>1739.9397796169553</v>
      </c>
      <c r="FK337" s="11">
        <v>1731.2896670964305</v>
      </c>
      <c r="FL337" s="11">
        <v>1726.088548868825</v>
      </c>
      <c r="FM337" s="11">
        <v>1706.9922910923683</v>
      </c>
      <c r="FN337" s="11">
        <v>1710.9018487737244</v>
      </c>
      <c r="FO337" s="11">
        <v>1702.6333068628167</v>
      </c>
      <c r="FP337" s="11">
        <v>1693.3563463316386</v>
      </c>
      <c r="FQ337" s="11">
        <v>1692.4589842884784</v>
      </c>
      <c r="FR337" s="11">
        <v>1664.2733612932975</v>
      </c>
      <c r="FS337" s="11">
        <v>1621.8413749142635</v>
      </c>
      <c r="FT337" s="11">
        <v>1549.1793290668004</v>
      </c>
      <c r="FU337" s="11">
        <v>1435.2457092635821</v>
      </c>
      <c r="FV337" s="11">
        <v>1395.9236412689495</v>
      </c>
      <c r="FW337" s="11">
        <v>1367.0461200005655</v>
      </c>
      <c r="FX337" s="11">
        <v>1337.5286792871052</v>
      </c>
      <c r="FY337" s="11">
        <v>1314.3625450984696</v>
      </c>
      <c r="FZ337" s="11">
        <v>1284.863336148775</v>
      </c>
      <c r="GA337" s="11">
        <v>1264.9268402929754</v>
      </c>
      <c r="GB337" s="11">
        <v>1238.8967576007319</v>
      </c>
      <c r="GC337" s="11">
        <v>1215.4433624029878</v>
      </c>
      <c r="GD337" s="11">
        <v>1202.5839700788863</v>
      </c>
      <c r="GE337" s="11">
        <v>1191.7071295422036</v>
      </c>
      <c r="GF337" s="11">
        <v>1185.5884771714625</v>
      </c>
      <c r="GG337" s="11">
        <v>1175.0222643391583</v>
      </c>
      <c r="GH337" s="11">
        <v>1169.9275005756713</v>
      </c>
      <c r="GI337" s="11">
        <v>1152.5904668321655</v>
      </c>
      <c r="GJ337" s="11">
        <v>1129.9423956896039</v>
      </c>
      <c r="GK337" s="11">
        <v>1103.8087552155198</v>
      </c>
      <c r="GL337" s="11">
        <v>1102.9244203471283</v>
      </c>
      <c r="GM337" s="11">
        <v>1071.6432954130194</v>
      </c>
      <c r="GN337" s="11">
        <v>1050.5533561658181</v>
      </c>
      <c r="GO337" s="11">
        <v>1017.8387742225646</v>
      </c>
      <c r="GP337" s="11">
        <v>933.32702888121469</v>
      </c>
      <c r="GQ337" s="11">
        <v>794.45613354712498</v>
      </c>
      <c r="GR337" s="11">
        <v>639.52959397867266</v>
      </c>
      <c r="GS337" s="11">
        <v>580.47427198802234</v>
      </c>
      <c r="GT337" s="11">
        <v>564.94846168832066</v>
      </c>
      <c r="GU337" s="11">
        <v>545.28205154480861</v>
      </c>
      <c r="GV337" s="11">
        <v>530.02009427073972</v>
      </c>
      <c r="GW337" s="11">
        <v>518.5465365187506</v>
      </c>
      <c r="GX337" s="11">
        <v>512.82643174095836</v>
      </c>
      <c r="GY337" s="11">
        <v>469.14137835679378</v>
      </c>
      <c r="GZ337" s="11">
        <v>559.65517921588525</v>
      </c>
      <c r="HA337" s="11">
        <v>570.4240970321431</v>
      </c>
      <c r="HB337" s="11">
        <v>573.98514838728511</v>
      </c>
      <c r="HC337" s="11">
        <v>578.1492135181154</v>
      </c>
      <c r="HD337" s="11">
        <v>582.21948071168708</v>
      </c>
      <c r="HE337" s="11">
        <v>573.92033132737254</v>
      </c>
      <c r="HF337" s="11">
        <v>476.55100174818938</v>
      </c>
      <c r="HG337" s="11">
        <v>403.37025822736018</v>
      </c>
      <c r="HH337" s="11">
        <v>322.37047443060635</v>
      </c>
      <c r="HI337" s="11">
        <v>284.02011062685182</v>
      </c>
      <c r="HJ337" s="11">
        <v>256.72655328472746</v>
      </c>
      <c r="HK337" s="11">
        <v>213.42332394243851</v>
      </c>
      <c r="HL337" s="11">
        <v>172.43999062625534</v>
      </c>
      <c r="HM337" s="11">
        <v>87.600937463760843</v>
      </c>
      <c r="HN337" s="11">
        <v>0.36240564372108253</v>
      </c>
      <c r="HO337" s="11">
        <v>29.473336687160561</v>
      </c>
      <c r="HP337" s="11">
        <v>136.12862333149454</v>
      </c>
      <c r="HQ337" s="11">
        <v>159.09063105314789</v>
      </c>
      <c r="HR337" s="11">
        <v>183.68482569378702</v>
      </c>
      <c r="HS337" s="11">
        <v>327.84134918543498</v>
      </c>
      <c r="HT337" s="11">
        <v>380.63673251096066</v>
      </c>
      <c r="HU337" s="11">
        <v>396.4275159292954</v>
      </c>
      <c r="HV337" s="11">
        <v>461.93411569729994</v>
      </c>
      <c r="HW337" s="11">
        <v>498.43207293544236</v>
      </c>
      <c r="HX337" s="11">
        <v>527.7133261384015</v>
      </c>
      <c r="HY337" s="11">
        <v>553.22359019305293</v>
      </c>
      <c r="HZ337" s="11">
        <v>570.01757722810873</v>
      </c>
      <c r="IA337" s="11">
        <v>692.41950477735804</v>
      </c>
      <c r="IB337" s="11">
        <v>829.64425491433019</v>
      </c>
      <c r="IC337" s="11">
        <v>878.48235898575842</v>
      </c>
      <c r="ID337" s="11">
        <v>929.01147328796401</v>
      </c>
      <c r="IE337" s="11">
        <v>974.23034239714377</v>
      </c>
      <c r="IF337" s="11">
        <v>1022.1294923020426</v>
      </c>
      <c r="IG337" s="11">
        <v>1145.3449002219822</v>
      </c>
      <c r="IH337" s="11">
        <v>1173.2610969890593</v>
      </c>
      <c r="II337" s="11">
        <v>1208.4028267230406</v>
      </c>
      <c r="IJ337" s="11">
        <v>1232.9152215884963</v>
      </c>
      <c r="IK337" s="11">
        <v>1265.6883010742397</v>
      </c>
      <c r="IL337" s="11">
        <v>1285.6578296105436</v>
      </c>
      <c r="IM337" s="11">
        <v>1305.5641882301964</v>
      </c>
      <c r="IN337" s="11">
        <v>1330.0020981114442</v>
      </c>
      <c r="IO337" s="11">
        <v>1438.7096573099157</v>
      </c>
      <c r="IP337" s="11">
        <v>1467.451251806948</v>
      </c>
      <c r="IQ337" s="11">
        <v>1464.1876544624315</v>
      </c>
      <c r="IR337" s="11">
        <v>1511.1132534095429</v>
      </c>
      <c r="IS337" s="11">
        <v>1573.603197307013</v>
      </c>
      <c r="IT337" s="11">
        <v>1609.5364338839386</v>
      </c>
      <c r="IU337" s="11">
        <v>1629.9939552617197</v>
      </c>
      <c r="IV337" s="11">
        <v>1646.1483116628726</v>
      </c>
      <c r="IW337" s="11">
        <v>1651.0281944553738</v>
      </c>
      <c r="IX337" s="11">
        <v>1658.8737044549198</v>
      </c>
      <c r="IY337" s="11">
        <v>1674.1113912038052</v>
      </c>
      <c r="IZ337" s="11">
        <v>1706.6915213391412</v>
      </c>
      <c r="JA337" s="11">
        <v>1744.3885212178325</v>
      </c>
      <c r="JB337" s="11">
        <v>1816.9924091909652</v>
      </c>
      <c r="JC337" s="11">
        <v>1901.7260766533313</v>
      </c>
      <c r="JD337" s="11">
        <v>1964.0192247269563</v>
      </c>
      <c r="JE337" s="11">
        <v>1973.2165253004227</v>
      </c>
      <c r="JF337" s="11">
        <v>1977.5971195611378</v>
      </c>
      <c r="JG337" s="11">
        <v>1930.8558701459474</v>
      </c>
      <c r="JH337" s="11">
        <v>2000.4318729503934</v>
      </c>
      <c r="JI337" s="11">
        <v>2083.7754643988596</v>
      </c>
      <c r="JJ337" s="11">
        <v>2099.9016196802095</v>
      </c>
      <c r="JK337" s="11">
        <v>2094.1928178452313</v>
      </c>
      <c r="JL337" s="11">
        <v>2166.2884232771744</v>
      </c>
      <c r="JM337" s="11">
        <v>2170.4901239388419</v>
      </c>
      <c r="JN337" s="11">
        <v>2182.9609749981464</v>
      </c>
      <c r="JO337" s="11">
        <v>2393.1853198184599</v>
      </c>
      <c r="JP337" s="11">
        <v>2538.4379500342084</v>
      </c>
      <c r="JQ337" s="11">
        <v>2578.3726453057793</v>
      </c>
      <c r="JR337" s="11">
        <v>2608.2807510201469</v>
      </c>
      <c r="JS337" s="11">
        <v>2550.9868502341492</v>
      </c>
      <c r="JT337" s="11">
        <v>2584.2436684338086</v>
      </c>
      <c r="JU337" s="11">
        <v>2614.3597428774024</v>
      </c>
      <c r="JV337" s="11">
        <v>2596.7246413340658</v>
      </c>
      <c r="JW337" s="11">
        <v>2530.0429674363654</v>
      </c>
      <c r="JX337" s="11">
        <v>2509.3301643793752</v>
      </c>
      <c r="JY337" s="11">
        <v>2493.881059802728</v>
      </c>
      <c r="JZ337" s="11">
        <v>2473.8423598518175</v>
      </c>
      <c r="KA337" s="11">
        <v>2457.4145558022947</v>
      </c>
      <c r="KB337" s="11">
        <v>2445.5278275647465</v>
      </c>
      <c r="KC337" s="11">
        <v>2423.6885157587712</v>
      </c>
      <c r="KD337" s="11">
        <v>2408.3135247083319</v>
      </c>
      <c r="KE337" s="11">
        <v>2414.0037390601678</v>
      </c>
      <c r="KF337" s="11">
        <v>2428.2295689700363</v>
      </c>
      <c r="KG337" s="11">
        <v>2436.725456889194</v>
      </c>
      <c r="KH337" s="11">
        <v>2457.7849110640027</v>
      </c>
      <c r="KI337" s="11">
        <v>2464.6567283369072</v>
      </c>
      <c r="KJ337" s="11">
        <v>2491.1977144500597</v>
      </c>
      <c r="KK337" s="11">
        <v>2496.0677198469903</v>
      </c>
      <c r="KL337" s="23"/>
      <c r="KM337" s="11">
        <f>SMALL(Tabela2[[#This Row],[1]:[285]],1)</f>
        <v>0.36240564372108253</v>
      </c>
      <c r="KN337" s="11">
        <f>MATCH(Tabela2[[#This Row],[1° menor]],Tabela2[[#This Row],[1]:[285]],0)</f>
        <v>209</v>
      </c>
      <c r="KO33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0.7463409021567543</v>
      </c>
      <c r="KP337" s="11">
        <f>VLOOKUP(Tabela2[[#This Row],[Shape]],shape!A:D,4,0)+VLOOKUP(Tabela2[[#This Row],[Shape]]+1,shape!A:E,5,0)*Tabela2[[#This Row],[% avanc]]</f>
        <v>6644.8505911134398</v>
      </c>
      <c r="KQ337" s="15">
        <f>Tabela2[[#This Row],[8686,881807]]/Tabela2[[#Headers],[8686,881807]]</f>
        <v>0.76492931971964151</v>
      </c>
      <c r="KR337" s="11">
        <f>Tabela2[[#This Row],[8686,881807]]-KP336</f>
        <v>229.40242552468226</v>
      </c>
      <c r="KS337" s="11">
        <f>(Tabela2[[#This Row],[hora bus]]-H336)*86400</f>
        <v>28.999999864026904</v>
      </c>
      <c r="KT337" s="11">
        <f>Tabela2[[#This Row],[desloc]]/Tabela2[[#This Row],[seconds]]</f>
        <v>7.9104285034581974</v>
      </c>
      <c r="KU337" s="11">
        <f>Tabela2[[#This Row],[spd m/s]]*3.6</f>
        <v>28.477542612449511</v>
      </c>
      <c r="KV337" s="23"/>
      <c r="KW337" s="22">
        <f t="shared" si="90"/>
        <v>0</v>
      </c>
      <c r="KX337" s="23">
        <f t="shared" si="91"/>
        <v>0</v>
      </c>
      <c r="KY337" s="23">
        <f t="shared" si="92"/>
        <v>0</v>
      </c>
      <c r="KZ337" s="23">
        <f t="shared" si="93"/>
        <v>0</v>
      </c>
      <c r="LA337" s="23">
        <f t="shared" si="94"/>
        <v>0</v>
      </c>
      <c r="LB337" s="23">
        <f t="shared" si="95"/>
        <v>0</v>
      </c>
      <c r="LC337" s="23">
        <f t="shared" si="96"/>
        <v>0</v>
      </c>
      <c r="LD337" s="23">
        <f t="shared" si="97"/>
        <v>0</v>
      </c>
      <c r="LE337" s="23">
        <f t="shared" si="98"/>
        <v>6644.8505911134398</v>
      </c>
      <c r="LF337" s="22">
        <f t="shared" si="107"/>
        <v>0</v>
      </c>
      <c r="LG337" s="23">
        <f t="shared" si="99"/>
        <v>0</v>
      </c>
      <c r="LH337" s="23">
        <f t="shared" si="100"/>
        <v>0</v>
      </c>
      <c r="LI337" s="23">
        <f t="shared" si="101"/>
        <v>6644.8505911134398</v>
      </c>
      <c r="LJ337" s="23">
        <f t="shared" si="102"/>
        <v>8570.3152119992501</v>
      </c>
      <c r="LK337" s="23">
        <f t="shared" si="103"/>
        <v>0</v>
      </c>
      <c r="LL337" s="23">
        <f t="shared" si="104"/>
        <v>9</v>
      </c>
      <c r="LM337" s="23">
        <f t="shared" si="105"/>
        <v>0</v>
      </c>
      <c r="LN337" s="23">
        <f t="shared" si="106"/>
        <v>0</v>
      </c>
    </row>
    <row r="338" spans="1:326" x14ac:dyDescent="0.25">
      <c r="A338" s="22">
        <v>272</v>
      </c>
      <c r="B338" s="22">
        <v>1</v>
      </c>
      <c r="C338" s="23" t="s">
        <v>1582</v>
      </c>
      <c r="D338" s="22">
        <v>332</v>
      </c>
      <c r="E338" s="24">
        <v>0.97013888888888888</v>
      </c>
      <c r="F338" s="23" t="s">
        <v>812</v>
      </c>
      <c r="G338" s="23" t="b">
        <v>1</v>
      </c>
      <c r="H338" s="25">
        <v>43538.970208333332</v>
      </c>
      <c r="I338" s="26" t="s">
        <v>794</v>
      </c>
      <c r="J338" s="23" t="s">
        <v>795</v>
      </c>
      <c r="K338" s="11">
        <f>IF(AND(Tabela2[[#This Row],[hora bus]]=H337,Tabela2[[#This Row],[lat bus]]=I337,Tabela2[[#This Row],[lon bus]]=J337),1,0)</f>
        <v>0</v>
      </c>
      <c r="L338" s="23"/>
      <c r="M338" s="11">
        <v>469</v>
      </c>
      <c r="N338" s="11">
        <v>10473.399238444903</v>
      </c>
      <c r="O338" s="11">
        <v>10465.862049536319</v>
      </c>
      <c r="P338" s="11">
        <v>10455.559158309496</v>
      </c>
      <c r="Q338" s="11">
        <v>10396.300168239037</v>
      </c>
      <c r="R338" s="11">
        <v>10312.151583894834</v>
      </c>
      <c r="S338" s="11">
        <v>10294.703878246673</v>
      </c>
      <c r="T338" s="11">
        <v>10275.139274723815</v>
      </c>
      <c r="U338" s="11">
        <v>10262.894186321864</v>
      </c>
      <c r="V338" s="11">
        <v>10245.60831056588</v>
      </c>
      <c r="W338" s="11">
        <v>10232.42885187293</v>
      </c>
      <c r="X338" s="11">
        <v>10220.561265270133</v>
      </c>
      <c r="Y338" s="11">
        <v>10195.095357527562</v>
      </c>
      <c r="Z338" s="11">
        <v>10177.97825584822</v>
      </c>
      <c r="AA338" s="11">
        <v>10154.107251605748</v>
      </c>
      <c r="AB338" s="11">
        <v>10142.869048059169</v>
      </c>
      <c r="AC338" s="11">
        <v>10126.253648283735</v>
      </c>
      <c r="AD338" s="11">
        <v>10101.513463389789</v>
      </c>
      <c r="AE338" s="11">
        <v>10091.961703392486</v>
      </c>
      <c r="AF338" s="11">
        <v>10027.279079382539</v>
      </c>
      <c r="AG338" s="11">
        <v>10001.290188300965</v>
      </c>
      <c r="AH338" s="11">
        <v>9975.8429940448841</v>
      </c>
      <c r="AI338" s="11">
        <v>9954.1826980124533</v>
      </c>
      <c r="AJ338" s="11">
        <v>9934.5796484727744</v>
      </c>
      <c r="AK338" s="11">
        <v>9920.6440177771256</v>
      </c>
      <c r="AL338" s="11">
        <v>9895.8356072244569</v>
      </c>
      <c r="AM338" s="11">
        <v>9886.3127949037771</v>
      </c>
      <c r="AN338" s="11">
        <v>9875.2655863744931</v>
      </c>
      <c r="AO338" s="11">
        <v>9869.6350856913996</v>
      </c>
      <c r="AP338" s="11">
        <v>9871.7546484426857</v>
      </c>
      <c r="AQ338" s="11">
        <v>9880.7073706851388</v>
      </c>
      <c r="AR338" s="11">
        <v>9882.5087751633437</v>
      </c>
      <c r="AS338" s="11">
        <v>9881.3704147929748</v>
      </c>
      <c r="AT338" s="11">
        <v>9892.758100086412</v>
      </c>
      <c r="AU338" s="11">
        <v>9900.2150473400925</v>
      </c>
      <c r="AV338" s="11">
        <v>9896.5237272293398</v>
      </c>
      <c r="AW338" s="11">
        <v>9900.4857877681443</v>
      </c>
      <c r="AX338" s="11">
        <v>9906.9382088161383</v>
      </c>
      <c r="AY338" s="11">
        <v>9903.4015716716076</v>
      </c>
      <c r="AZ338" s="11">
        <v>9890.8003366835892</v>
      </c>
      <c r="BA338" s="11">
        <v>9870.0571519645455</v>
      </c>
      <c r="BB338" s="11">
        <v>9828.8690122431726</v>
      </c>
      <c r="BC338" s="11">
        <v>9759.4357189729417</v>
      </c>
      <c r="BD338" s="11">
        <v>9694.470098359021</v>
      </c>
      <c r="BE338" s="11">
        <v>9677.2108855500737</v>
      </c>
      <c r="BF338" s="11">
        <v>9658.6521971875791</v>
      </c>
      <c r="BG338" s="11">
        <v>9628.3004654629494</v>
      </c>
      <c r="BH338" s="11">
        <v>9620.243212600335</v>
      </c>
      <c r="BI338" s="11">
        <v>9607.3534942388687</v>
      </c>
      <c r="BJ338" s="11">
        <v>9585.4303661578797</v>
      </c>
      <c r="BK338" s="11">
        <v>9517.9505314306407</v>
      </c>
      <c r="BL338" s="11">
        <v>9300.1944547859675</v>
      </c>
      <c r="BM338" s="11">
        <v>9186.2451855326362</v>
      </c>
      <c r="BN338" s="11">
        <v>9169.7274717417822</v>
      </c>
      <c r="BO338" s="11">
        <v>9068.6264729262075</v>
      </c>
      <c r="BP338" s="11">
        <v>9067.9182524209918</v>
      </c>
      <c r="BQ338" s="11">
        <v>8984.1561542902673</v>
      </c>
      <c r="BR338" s="11">
        <v>8907.8692603974068</v>
      </c>
      <c r="BS338" s="11">
        <v>8882.3200264492025</v>
      </c>
      <c r="BT338" s="11">
        <v>8834.830995338647</v>
      </c>
      <c r="BU338" s="11">
        <v>8782.1355525444087</v>
      </c>
      <c r="BV338" s="11">
        <v>8791.2623557367206</v>
      </c>
      <c r="BW338" s="11">
        <v>8642.2906045724758</v>
      </c>
      <c r="BX338" s="11">
        <v>8544.0792829287584</v>
      </c>
      <c r="BY338" s="11">
        <v>8413.44284746222</v>
      </c>
      <c r="BZ338" s="11">
        <v>8389.3060013492886</v>
      </c>
      <c r="CA338" s="11">
        <v>8348.1822702055524</v>
      </c>
      <c r="CB338" s="11">
        <v>8285.3839013064789</v>
      </c>
      <c r="CC338" s="11">
        <v>8164.4400583061906</v>
      </c>
      <c r="CD338" s="11">
        <v>8070.1358988175434</v>
      </c>
      <c r="CE338" s="11">
        <v>7977.7542746856416</v>
      </c>
      <c r="CF338" s="11">
        <v>7895.6032583480237</v>
      </c>
      <c r="CG338" s="11">
        <v>7703.9459185772794</v>
      </c>
      <c r="CH338" s="11">
        <v>7629.1132841022936</v>
      </c>
      <c r="CI338" s="11">
        <v>7440.2702596470544</v>
      </c>
      <c r="CJ338" s="11">
        <v>7368.6112333130959</v>
      </c>
      <c r="CK338" s="11">
        <v>7279.9687341480185</v>
      </c>
      <c r="CL338" s="11">
        <v>7252.911904546474</v>
      </c>
      <c r="CM338" s="11">
        <v>7205.5280932395317</v>
      </c>
      <c r="CN338" s="11">
        <v>7147.9284628445675</v>
      </c>
      <c r="CO338" s="11">
        <v>7067.4626426085779</v>
      </c>
      <c r="CP338" s="11">
        <v>7016.1212164425706</v>
      </c>
      <c r="CQ338" s="11">
        <v>6823.5875970945581</v>
      </c>
      <c r="CR338" s="11">
        <v>6651.3811445965985</v>
      </c>
      <c r="CS338" s="11">
        <v>6580.799898777469</v>
      </c>
      <c r="CT338" s="11">
        <v>6553.653570082839</v>
      </c>
      <c r="CU338" s="11">
        <v>6512.9098364872389</v>
      </c>
      <c r="CV338" s="11">
        <v>6416.5536886168475</v>
      </c>
      <c r="CW338" s="11">
        <v>6292.4291935265419</v>
      </c>
      <c r="CX338" s="11">
        <v>6234.1174097189578</v>
      </c>
      <c r="CY338" s="11">
        <v>6178.5624257568252</v>
      </c>
      <c r="CZ338" s="11">
        <v>6127.7044226231465</v>
      </c>
      <c r="DA338" s="11">
        <v>6075.0223435613807</v>
      </c>
      <c r="DB338" s="11">
        <v>6017.2803058098125</v>
      </c>
      <c r="DC338" s="11">
        <v>5922.4671130565057</v>
      </c>
      <c r="DD338" s="11">
        <v>5910.8086718288396</v>
      </c>
      <c r="DE338" s="11">
        <v>5879.4280887255982</v>
      </c>
      <c r="DF338" s="11">
        <v>5864.6445948828778</v>
      </c>
      <c r="DG338" s="11">
        <v>5811.1439587034329</v>
      </c>
      <c r="DH338" s="11">
        <v>5767.5122019807768</v>
      </c>
      <c r="DI338" s="11">
        <v>5716.8537360438504</v>
      </c>
      <c r="DJ338" s="11">
        <v>5646.1666433168266</v>
      </c>
      <c r="DK338" s="11">
        <v>5358.8783899521368</v>
      </c>
      <c r="DL338" s="11">
        <v>5326.4422710736262</v>
      </c>
      <c r="DM338" s="11">
        <v>5277.5408423954714</v>
      </c>
      <c r="DN338" s="11">
        <v>5209.6081784816852</v>
      </c>
      <c r="DO338" s="11">
        <v>5191.5506724937923</v>
      </c>
      <c r="DP338" s="11">
        <v>5127.2039305818025</v>
      </c>
      <c r="DQ338" s="11">
        <v>5128.5379543639447</v>
      </c>
      <c r="DR338" s="11">
        <v>5121.1781978758627</v>
      </c>
      <c r="DS338" s="11">
        <v>5110.9378196582111</v>
      </c>
      <c r="DT338" s="11">
        <v>5094.2804451587317</v>
      </c>
      <c r="DU338" s="11">
        <v>5083.9024772827424</v>
      </c>
      <c r="DV338" s="11">
        <v>5072.9923291117857</v>
      </c>
      <c r="DW338" s="11">
        <v>5066.71914444912</v>
      </c>
      <c r="DX338" s="11">
        <v>4937.6980195144661</v>
      </c>
      <c r="DY338" s="11">
        <v>4951.925540827192</v>
      </c>
      <c r="DZ338" s="11">
        <v>4921.3468781645906</v>
      </c>
      <c r="EA338" s="11">
        <v>4805.7654052031548</v>
      </c>
      <c r="EB338" s="11">
        <v>4789.0161818709557</v>
      </c>
      <c r="EC338" s="11">
        <v>4614.233134906608</v>
      </c>
      <c r="ED338" s="11">
        <v>4549.679735342911</v>
      </c>
      <c r="EE338" s="11">
        <v>4314.0441955475771</v>
      </c>
      <c r="EF338" s="11">
        <v>4128.2717830716647</v>
      </c>
      <c r="EG338" s="11">
        <v>3970.6720305636145</v>
      </c>
      <c r="EH338" s="11">
        <v>3849.9503069388888</v>
      </c>
      <c r="EI338" s="11">
        <v>3786.2140503936539</v>
      </c>
      <c r="EJ338" s="11">
        <v>3731.0786762492835</v>
      </c>
      <c r="EK338" s="11">
        <v>3649.2315358272076</v>
      </c>
      <c r="EL338" s="11">
        <v>3639.4652490300923</v>
      </c>
      <c r="EM338" s="11">
        <v>3553.7076247850787</v>
      </c>
      <c r="EN338" s="11">
        <v>3465.0756665634049</v>
      </c>
      <c r="EO338" s="11">
        <v>3422.1646531085394</v>
      </c>
      <c r="EP338" s="11">
        <v>3291.7178190884347</v>
      </c>
      <c r="EQ338" s="11">
        <v>3230.0231075623415</v>
      </c>
      <c r="ER338" s="11">
        <v>3107.8140787946109</v>
      </c>
      <c r="ES338" s="11">
        <v>3057.7316550781029</v>
      </c>
      <c r="ET338" s="11">
        <v>2990.8236505635546</v>
      </c>
      <c r="EU338" s="11">
        <v>2937.4893859437452</v>
      </c>
      <c r="EV338" s="11">
        <v>2877.179989704699</v>
      </c>
      <c r="EW338" s="11">
        <v>2656.7363329793452</v>
      </c>
      <c r="EX338" s="11">
        <v>2605.251309057755</v>
      </c>
      <c r="EY338" s="11">
        <v>2460.7741209094388</v>
      </c>
      <c r="EZ338" s="11">
        <v>2334.5538576006934</v>
      </c>
      <c r="FA338" s="11">
        <v>2279.6878246909932</v>
      </c>
      <c r="FB338" s="11">
        <v>2248.2813777682331</v>
      </c>
      <c r="FC338" s="11">
        <v>2201.2351250385864</v>
      </c>
      <c r="FD338" s="11">
        <v>2091.9259044449159</v>
      </c>
      <c r="FE338" s="11">
        <v>1945.2086202141652</v>
      </c>
      <c r="FF338" s="11">
        <v>1938.7854899927204</v>
      </c>
      <c r="FG338" s="11">
        <v>1901.8126256103928</v>
      </c>
      <c r="FH338" s="11">
        <v>1831.8576340837744</v>
      </c>
      <c r="FI338" s="11">
        <v>1802.5658391363841</v>
      </c>
      <c r="FJ338" s="11">
        <v>1798.4263739344681</v>
      </c>
      <c r="FK338" s="11">
        <v>1794.4957050904338</v>
      </c>
      <c r="FL338" s="11">
        <v>1793.6385578509094</v>
      </c>
      <c r="FM338" s="11">
        <v>1782.5135562374724</v>
      </c>
      <c r="FN338" s="11">
        <v>1796.0338592356607</v>
      </c>
      <c r="FO338" s="11">
        <v>1795.241846420799</v>
      </c>
      <c r="FP338" s="11">
        <v>1793.5389857954506</v>
      </c>
      <c r="FQ338" s="11">
        <v>1798.3239418847004</v>
      </c>
      <c r="FR338" s="11">
        <v>1778.3344956279161</v>
      </c>
      <c r="FS338" s="11">
        <v>1750.8662769591117</v>
      </c>
      <c r="FT338" s="11">
        <v>1698.5412754766271</v>
      </c>
      <c r="FU338" s="11">
        <v>1611.2179555262253</v>
      </c>
      <c r="FV338" s="11">
        <v>1589.6466471866261</v>
      </c>
      <c r="FW338" s="11">
        <v>1564.0122411395355</v>
      </c>
      <c r="FX338" s="11">
        <v>1535.4754557145034</v>
      </c>
      <c r="FY338" s="11">
        <v>1513.6478161168125</v>
      </c>
      <c r="FZ338" s="11">
        <v>1487.2667476889042</v>
      </c>
      <c r="GA338" s="11">
        <v>1472.0383762989652</v>
      </c>
      <c r="GB338" s="11">
        <v>1452.244707845827</v>
      </c>
      <c r="GC338" s="11">
        <v>1437.4395957428271</v>
      </c>
      <c r="GD338" s="11">
        <v>1432.94451002134</v>
      </c>
      <c r="GE338" s="11">
        <v>1428.6171076595258</v>
      </c>
      <c r="GF338" s="11">
        <v>1427.5015014213918</v>
      </c>
      <c r="GG338" s="11">
        <v>1420.2235778438455</v>
      </c>
      <c r="GH338" s="11">
        <v>1417.0105315606277</v>
      </c>
      <c r="GI338" s="11">
        <v>1401.2417906607632</v>
      </c>
      <c r="GJ338" s="11">
        <v>1379.6812711634846</v>
      </c>
      <c r="GK338" s="11">
        <v>1352.0224403997272</v>
      </c>
      <c r="GL338" s="11">
        <v>1349.3493801991417</v>
      </c>
      <c r="GM338" s="11">
        <v>1315.2130144752862</v>
      </c>
      <c r="GN338" s="11">
        <v>1290.4371758251441</v>
      </c>
      <c r="GO338" s="11">
        <v>1256.6039515958155</v>
      </c>
      <c r="GP338" s="11">
        <v>1174.8552930062579</v>
      </c>
      <c r="GQ338" s="11">
        <v>1052.468860611023</v>
      </c>
      <c r="GR338" s="11">
        <v>932.92412064863606</v>
      </c>
      <c r="GS338" s="11">
        <v>906.2887223441187</v>
      </c>
      <c r="GT338" s="11">
        <v>904.74484748913369</v>
      </c>
      <c r="GU338" s="11">
        <v>893.75198246273965</v>
      </c>
      <c r="GV338" s="11">
        <v>889.76533635736359</v>
      </c>
      <c r="GW338" s="11">
        <v>890.37802005671665</v>
      </c>
      <c r="GX338" s="11">
        <v>896.40670627441261</v>
      </c>
      <c r="GY338" s="11">
        <v>881.69673995615005</v>
      </c>
      <c r="GZ338" s="11">
        <v>998.06613298293587</v>
      </c>
      <c r="HA338" s="11">
        <v>1013.0751158502237</v>
      </c>
      <c r="HB338" s="11">
        <v>1020.2815956289619</v>
      </c>
      <c r="HC338" s="11">
        <v>1027.6366865681798</v>
      </c>
      <c r="HD338" s="11">
        <v>1033.8417957479649</v>
      </c>
      <c r="HE338" s="11">
        <v>1029.6989522469282</v>
      </c>
      <c r="HF338" s="11">
        <v>941.20876444237024</v>
      </c>
      <c r="HG338" s="11">
        <v>875.93317315235254</v>
      </c>
      <c r="HH338" s="11">
        <v>799.36492949229421</v>
      </c>
      <c r="HI338" s="11">
        <v>763.9491683045203</v>
      </c>
      <c r="HJ338" s="11">
        <v>737.91454004404864</v>
      </c>
      <c r="HK338" s="11">
        <v>695.23436200461481</v>
      </c>
      <c r="HL338" s="11">
        <v>654.48597857119216</v>
      </c>
      <c r="HM338" s="11">
        <v>569.66342917313818</v>
      </c>
      <c r="HN338" s="11">
        <v>453.1535214648485</v>
      </c>
      <c r="HO338" s="11">
        <v>346.31391296026209</v>
      </c>
      <c r="HP338" s="11">
        <v>323.33065435838006</v>
      </c>
      <c r="HQ338" s="11">
        <v>298.7246436625237</v>
      </c>
      <c r="HR338" s="11">
        <v>154.65293383307042</v>
      </c>
      <c r="HS338" s="11">
        <v>102.03340315527686</v>
      </c>
      <c r="HT338" s="11">
        <v>86.244660660302571</v>
      </c>
      <c r="HU338" s="11">
        <v>19.882956978868322</v>
      </c>
      <c r="HV338" s="11">
        <v>1.4139800441625994E-12</v>
      </c>
      <c r="HW338" s="11">
        <v>19.939454526443797</v>
      </c>
      <c r="HX338" s="11">
        <v>55.288239525012173</v>
      </c>
      <c r="HY338" s="11">
        <v>91.002579575804745</v>
      </c>
      <c r="HZ338" s="11">
        <v>139.00434504800978</v>
      </c>
      <c r="IA338" s="11">
        <v>301.259902358776</v>
      </c>
      <c r="IB338" s="11">
        <v>459.02628361219587</v>
      </c>
      <c r="IC338" s="11">
        <v>517.42271292169676</v>
      </c>
      <c r="ID338" s="11">
        <v>575.83147878703949</v>
      </c>
      <c r="IE338" s="11">
        <v>628.74551073215616</v>
      </c>
      <c r="IF338" s="11">
        <v>688.72187766545937</v>
      </c>
      <c r="IG338" s="11">
        <v>822.48341304959786</v>
      </c>
      <c r="IH338" s="11">
        <v>856.78893248979955</v>
      </c>
      <c r="II338" s="11">
        <v>899.18522872583469</v>
      </c>
      <c r="IJ338" s="11">
        <v>932.77022231118531</v>
      </c>
      <c r="IK338" s="11">
        <v>976.21490647334781</v>
      </c>
      <c r="IL338" s="11">
        <v>1006.3264603409283</v>
      </c>
      <c r="IM338" s="11">
        <v>1038.9469742027779</v>
      </c>
      <c r="IN338" s="11">
        <v>1085.9355780987389</v>
      </c>
      <c r="IO338" s="11">
        <v>1212.1736708222056</v>
      </c>
      <c r="IP338" s="11">
        <v>1243.6670946591532</v>
      </c>
      <c r="IQ338" s="11">
        <v>1244.1668411342885</v>
      </c>
      <c r="IR338" s="11">
        <v>1298.2608729178889</v>
      </c>
      <c r="IS338" s="11">
        <v>1366.3512334798324</v>
      </c>
      <c r="IT338" s="11">
        <v>1405.7032571640964</v>
      </c>
      <c r="IU338" s="11">
        <v>1428.4130908383263</v>
      </c>
      <c r="IV338" s="11">
        <v>1445.8028654911877</v>
      </c>
      <c r="IW338" s="11">
        <v>1451.632564723428</v>
      </c>
      <c r="IX338" s="11">
        <v>1461.4849655389464</v>
      </c>
      <c r="IY338" s="11">
        <v>1480.803654108639</v>
      </c>
      <c r="IZ338" s="11">
        <v>1519.1544528419104</v>
      </c>
      <c r="JA338" s="11">
        <v>1565.4475708928694</v>
      </c>
      <c r="JB338" s="11">
        <v>1650.5787792332137</v>
      </c>
      <c r="JC338" s="11">
        <v>1748.8067396378594</v>
      </c>
      <c r="JD338" s="11">
        <v>1819.8405432794925</v>
      </c>
      <c r="JE338" s="11">
        <v>1833.2596782903736</v>
      </c>
      <c r="JF338" s="11">
        <v>1841.5675040538383</v>
      </c>
      <c r="JG338" s="11">
        <v>1812.2938063463134</v>
      </c>
      <c r="JH338" s="11">
        <v>1889.9333516065842</v>
      </c>
      <c r="JI338" s="11">
        <v>1964.2399119860586</v>
      </c>
      <c r="JJ338" s="11">
        <v>1978.4580567787361</v>
      </c>
      <c r="JK338" s="11">
        <v>1965.8599971643036</v>
      </c>
      <c r="JL338" s="11">
        <v>2031.0603567483799</v>
      </c>
      <c r="JM338" s="11">
        <v>2033.6206231065833</v>
      </c>
      <c r="JN338" s="11">
        <v>2033.757240810429</v>
      </c>
      <c r="JO338" s="11">
        <v>2226.5834545761008</v>
      </c>
      <c r="JP338" s="11">
        <v>2364.2519186442164</v>
      </c>
      <c r="JQ338" s="11">
        <v>2401.5216649729418</v>
      </c>
      <c r="JR338" s="11">
        <v>2437.5773425402308</v>
      </c>
      <c r="JS338" s="11">
        <v>2403.6901659817877</v>
      </c>
      <c r="JT338" s="11">
        <v>2462.2381290985754</v>
      </c>
      <c r="JU338" s="11">
        <v>2500.3124684695463</v>
      </c>
      <c r="JV338" s="11">
        <v>2479.6397830653523</v>
      </c>
      <c r="JW338" s="11">
        <v>2415.3346658121013</v>
      </c>
      <c r="JX338" s="11">
        <v>2399.9521729083099</v>
      </c>
      <c r="JY338" s="11">
        <v>2386.9401201255437</v>
      </c>
      <c r="JZ338" s="11">
        <v>2369.1095255828131</v>
      </c>
      <c r="KA338" s="11">
        <v>2354.8914912317455</v>
      </c>
      <c r="KB338" s="11">
        <v>2344.7330737298857</v>
      </c>
      <c r="KC338" s="11">
        <v>2325.0211504228632</v>
      </c>
      <c r="KD338" s="11">
        <v>2309.0458224758704</v>
      </c>
      <c r="KE338" s="11">
        <v>2311.865492445268</v>
      </c>
      <c r="KF338" s="11">
        <v>2324.6467041012143</v>
      </c>
      <c r="KG338" s="11">
        <v>2331.3242700505007</v>
      </c>
      <c r="KH338" s="11">
        <v>2350.6453919026462</v>
      </c>
      <c r="KI338" s="11">
        <v>2355.5211882933986</v>
      </c>
      <c r="KJ338" s="11">
        <v>2380.2657009996501</v>
      </c>
      <c r="KK338" s="11">
        <v>2384.5099086289965</v>
      </c>
      <c r="KL338" s="23"/>
      <c r="KM338" s="11">
        <f>SMALL(Tabela2[[#This Row],[1]:[285]],1)</f>
        <v>1.4139800441625994E-12</v>
      </c>
      <c r="KN338" s="11">
        <f>MATCH(Tabela2[[#This Row],[1° menor]],Tabela2[[#This Row],[1]:[285]],0)</f>
        <v>217</v>
      </c>
      <c r="KO33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0.50000006484337756</v>
      </c>
      <c r="KP338" s="11">
        <f>VLOOKUP(Tabela2[[#This Row],[Shape]],shape!A:D,4,0)+VLOOKUP(Tabela2[[#This Row],[Shape]]+1,shape!A:E,5,0)*Tabela2[[#This Row],[% avanc]]</f>
        <v>6886.8995941634448</v>
      </c>
      <c r="KQ338" s="15">
        <f>Tabela2[[#This Row],[8686,881807]]/Tabela2[[#Headers],[8686,881807]]</f>
        <v>0.79279305821956658</v>
      </c>
      <c r="KR338" s="11">
        <f>Tabela2[[#This Row],[8686,881807]]-KP337</f>
        <v>242.04900305000501</v>
      </c>
      <c r="KS338" s="11">
        <f>(Tabela2[[#This Row],[hora bus]]-H337)*86400</f>
        <v>46.000000066123903</v>
      </c>
      <c r="KT338" s="11">
        <f>Tabela2[[#This Row],[desloc]]/Tabela2[[#This Row],[seconds]]</f>
        <v>5.2619348413492464</v>
      </c>
      <c r="KU338" s="11">
        <f>Tabela2[[#This Row],[spd m/s]]*3.6</f>
        <v>18.942965428857288</v>
      </c>
      <c r="KV338" s="23"/>
      <c r="KW338" s="22">
        <f t="shared" si="90"/>
        <v>0</v>
      </c>
      <c r="KX338" s="23">
        <f t="shared" si="91"/>
        <v>0</v>
      </c>
      <c r="KY338" s="23">
        <f t="shared" si="92"/>
        <v>0</v>
      </c>
      <c r="KZ338" s="23">
        <f t="shared" si="93"/>
        <v>0</v>
      </c>
      <c r="LA338" s="23">
        <f t="shared" si="94"/>
        <v>0</v>
      </c>
      <c r="LB338" s="23">
        <f t="shared" si="95"/>
        <v>0</v>
      </c>
      <c r="LC338" s="23">
        <f t="shared" si="96"/>
        <v>0</v>
      </c>
      <c r="LD338" s="23">
        <f t="shared" si="97"/>
        <v>0</v>
      </c>
      <c r="LE338" s="23">
        <f t="shared" si="98"/>
        <v>6886.8995941634448</v>
      </c>
      <c r="LF338" s="22">
        <f t="shared" si="107"/>
        <v>0</v>
      </c>
      <c r="LG338" s="23">
        <f t="shared" si="99"/>
        <v>0</v>
      </c>
      <c r="LH338" s="23">
        <f t="shared" si="100"/>
        <v>0</v>
      </c>
      <c r="LI338" s="23">
        <f t="shared" si="101"/>
        <v>6886.8995941634448</v>
      </c>
      <c r="LJ338" s="23">
        <f t="shared" si="102"/>
        <v>8570.3152119992501</v>
      </c>
      <c r="LK338" s="23">
        <f t="shared" si="103"/>
        <v>0</v>
      </c>
      <c r="LL338" s="23">
        <f t="shared" si="104"/>
        <v>8</v>
      </c>
      <c r="LM338" s="23">
        <f t="shared" si="105"/>
        <v>0</v>
      </c>
      <c r="LN338" s="23">
        <f t="shared" si="106"/>
        <v>0</v>
      </c>
    </row>
    <row r="339" spans="1:326" x14ac:dyDescent="0.25">
      <c r="A339" s="22">
        <v>273</v>
      </c>
      <c r="B339" s="22">
        <v>1</v>
      </c>
      <c r="C339" s="23" t="s">
        <v>1583</v>
      </c>
      <c r="D339" s="22">
        <v>332</v>
      </c>
      <c r="E339" s="24">
        <v>0.97083333333333333</v>
      </c>
      <c r="F339" s="23" t="s">
        <v>812</v>
      </c>
      <c r="G339" s="23" t="b">
        <v>1</v>
      </c>
      <c r="H339" s="25">
        <v>43538.970717592594</v>
      </c>
      <c r="I339" s="26" t="s">
        <v>722</v>
      </c>
      <c r="J339" s="23" t="s">
        <v>723</v>
      </c>
      <c r="K339" s="11">
        <f>IF(AND(Tabela2[[#This Row],[hora bus]]=H338,Tabela2[[#This Row],[lat bus]]=I338,Tabela2[[#This Row],[lon bus]]=J338),1,0)</f>
        <v>0</v>
      </c>
      <c r="L339" s="23"/>
      <c r="M339" s="11">
        <v>470</v>
      </c>
      <c r="N339" s="11">
        <v>10975.79870970457</v>
      </c>
      <c r="O339" s="11">
        <v>10967.960165326993</v>
      </c>
      <c r="P339" s="11">
        <v>10957.326588032543</v>
      </c>
      <c r="Q339" s="11">
        <v>10897.896180722371</v>
      </c>
      <c r="R339" s="11">
        <v>10815.063977544498</v>
      </c>
      <c r="S339" s="11">
        <v>10799.132240181463</v>
      </c>
      <c r="T339" s="11">
        <v>10779.825058085391</v>
      </c>
      <c r="U339" s="11">
        <v>10767.573790402277</v>
      </c>
      <c r="V339" s="11">
        <v>10750.05005282544</v>
      </c>
      <c r="W339" s="11">
        <v>10736.460415826954</v>
      </c>
      <c r="X339" s="11">
        <v>10724.141167944215</v>
      </c>
      <c r="Y339" s="11">
        <v>10697.93020119195</v>
      </c>
      <c r="Z339" s="11">
        <v>10679.918805742145</v>
      </c>
      <c r="AA339" s="11">
        <v>10655.395230568036</v>
      </c>
      <c r="AB339" s="11">
        <v>10643.81855292468</v>
      </c>
      <c r="AC339" s="11">
        <v>10627.068342397883</v>
      </c>
      <c r="AD339" s="11">
        <v>10602.568914471603</v>
      </c>
      <c r="AE339" s="11">
        <v>10593.436239932522</v>
      </c>
      <c r="AF339" s="11">
        <v>10530.749784089037</v>
      </c>
      <c r="AG339" s="11">
        <v>10507.686354518428</v>
      </c>
      <c r="AH339" s="11">
        <v>10483.880324256996</v>
      </c>
      <c r="AI339" s="11">
        <v>10463.291869771057</v>
      </c>
      <c r="AJ339" s="11">
        <v>10444.548097330129</v>
      </c>
      <c r="AK339" s="11">
        <v>10431.300942485101</v>
      </c>
      <c r="AL339" s="11">
        <v>10407.272952477178</v>
      </c>
      <c r="AM339" s="11">
        <v>10398.508550842111</v>
      </c>
      <c r="AN339" s="11">
        <v>10388.300025131453</v>
      </c>
      <c r="AO339" s="11">
        <v>10384.011510815928</v>
      </c>
      <c r="AP339" s="11">
        <v>10387.697363017809</v>
      </c>
      <c r="AQ339" s="11">
        <v>10397.805336981493</v>
      </c>
      <c r="AR339" s="11">
        <v>10400.389497956283</v>
      </c>
      <c r="AS339" s="11">
        <v>10400.536685039116</v>
      </c>
      <c r="AT339" s="11">
        <v>10413.313350432712</v>
      </c>
      <c r="AU339" s="11">
        <v>10421.558820126324</v>
      </c>
      <c r="AV339" s="11">
        <v>10419.066766029135</v>
      </c>
      <c r="AW339" s="11">
        <v>10425.199311147042</v>
      </c>
      <c r="AX339" s="11">
        <v>10433.967998193702</v>
      </c>
      <c r="AY339" s="11">
        <v>10432.423452013438</v>
      </c>
      <c r="AZ339" s="11">
        <v>10421.6761953121</v>
      </c>
      <c r="BA339" s="11">
        <v>10402.851150722814</v>
      </c>
      <c r="BB339" s="11">
        <v>10363.929013543202</v>
      </c>
      <c r="BC339" s="11">
        <v>10296.260977342708</v>
      </c>
      <c r="BD339" s="11">
        <v>10232.789001982026</v>
      </c>
      <c r="BE339" s="11">
        <v>10217.155398792336</v>
      </c>
      <c r="BF339" s="11">
        <v>10200.083478772387</v>
      </c>
      <c r="BG339" s="11">
        <v>10172.080663925473</v>
      </c>
      <c r="BH339" s="11">
        <v>10166.34084513923</v>
      </c>
      <c r="BI339" s="11">
        <v>10155.012954509726</v>
      </c>
      <c r="BJ339" s="11">
        <v>10134.780821647168</v>
      </c>
      <c r="BK339" s="11">
        <v>10070.4518264901</v>
      </c>
      <c r="BL339" s="11">
        <v>9862.1609469234645</v>
      </c>
      <c r="BM339" s="11">
        <v>9760.6398534721629</v>
      </c>
      <c r="BN339" s="11">
        <v>9750.8127984705989</v>
      </c>
      <c r="BO339" s="11">
        <v>9654.9349076329563</v>
      </c>
      <c r="BP339" s="11">
        <v>9658.5902769415898</v>
      </c>
      <c r="BQ339" s="11">
        <v>9578.2648328675023</v>
      </c>
      <c r="BR339" s="11">
        <v>9507.399031656525</v>
      </c>
      <c r="BS339" s="11">
        <v>9485.4003160104494</v>
      </c>
      <c r="BT339" s="11">
        <v>9439.5960627893655</v>
      </c>
      <c r="BU339" s="11">
        <v>9392.0493298494112</v>
      </c>
      <c r="BV339" s="11">
        <v>9409.6879626077662</v>
      </c>
      <c r="BW339" s="11">
        <v>9261.5602009662398</v>
      </c>
      <c r="BX339" s="11">
        <v>9157.9236538312871</v>
      </c>
      <c r="BY339" s="11">
        <v>9022.4342961577186</v>
      </c>
      <c r="BZ339" s="11">
        <v>8994.6960409477215</v>
      </c>
      <c r="CA339" s="11">
        <v>8952.7077661441999</v>
      </c>
      <c r="CB339" s="11">
        <v>8889.9389529836917</v>
      </c>
      <c r="CC339" s="11">
        <v>8769.4522014771501</v>
      </c>
      <c r="CD339" s="11">
        <v>8675.9890301009746</v>
      </c>
      <c r="CE339" s="11">
        <v>8584.9912230695354</v>
      </c>
      <c r="CF339" s="11">
        <v>8504.6656749051053</v>
      </c>
      <c r="CG339" s="11">
        <v>8315.9719603157027</v>
      </c>
      <c r="CH339" s="11">
        <v>8243.9824569482735</v>
      </c>
      <c r="CI339" s="11">
        <v>8058.0967696799471</v>
      </c>
      <c r="CJ339" s="11">
        <v>7989.5304465918007</v>
      </c>
      <c r="CK339" s="11">
        <v>7902.6297809858734</v>
      </c>
      <c r="CL339" s="11">
        <v>7876.743846198613</v>
      </c>
      <c r="CM339" s="11">
        <v>7830.3268027479799</v>
      </c>
      <c r="CN339" s="11">
        <v>7774.0308504857376</v>
      </c>
      <c r="CO339" s="11">
        <v>7695.0730831508017</v>
      </c>
      <c r="CP339" s="11">
        <v>7645.2943405264414</v>
      </c>
      <c r="CQ339" s="11">
        <v>7456.1749758838214</v>
      </c>
      <c r="CR339" s="11">
        <v>7289.1591389894602</v>
      </c>
      <c r="CS339" s="11">
        <v>7221.9532230434261</v>
      </c>
      <c r="CT339" s="11">
        <v>7196.0337763772222</v>
      </c>
      <c r="CU339" s="11">
        <v>7156.1237679538208</v>
      </c>
      <c r="CV339" s="11">
        <v>7061.6968594547643</v>
      </c>
      <c r="CW339" s="11">
        <v>6940.8570299637377</v>
      </c>
      <c r="CX339" s="11">
        <v>6885.2942875232402</v>
      </c>
      <c r="CY339" s="11">
        <v>6831.3978398550234</v>
      </c>
      <c r="CZ339" s="11">
        <v>6781.6198982237674</v>
      </c>
      <c r="DA339" s="11">
        <v>6729.474573625891</v>
      </c>
      <c r="DB339" s="11">
        <v>6671.5523458913831</v>
      </c>
      <c r="DC339" s="11">
        <v>6575.5671365968401</v>
      </c>
      <c r="DD339" s="11">
        <v>6563.0312972733109</v>
      </c>
      <c r="DE339" s="11">
        <v>6531.3239047971865</v>
      </c>
      <c r="DF339" s="11">
        <v>6516.0369265258105</v>
      </c>
      <c r="DG339" s="11">
        <v>6461.2289404618541</v>
      </c>
      <c r="DH339" s="11">
        <v>6414.7433938050071</v>
      </c>
      <c r="DI339" s="11">
        <v>6360.3636418551059</v>
      </c>
      <c r="DJ339" s="11">
        <v>6291.9515032590825</v>
      </c>
      <c r="DK339" s="11">
        <v>6025.8313028828325</v>
      </c>
      <c r="DL339" s="11">
        <v>6016.1143297109584</v>
      </c>
      <c r="DM339" s="11">
        <v>5976.5025807890952</v>
      </c>
      <c r="DN339" s="11">
        <v>5915.6570249289634</v>
      </c>
      <c r="DO339" s="11">
        <v>5902.630463627821</v>
      </c>
      <c r="DP339" s="11">
        <v>5843.3521023553367</v>
      </c>
      <c r="DQ339" s="11">
        <v>5848.8285929402209</v>
      </c>
      <c r="DR339" s="11">
        <v>5842.4756229085324</v>
      </c>
      <c r="DS339" s="11">
        <v>5833.1295920040811</v>
      </c>
      <c r="DT339" s="11">
        <v>5816.7548935198693</v>
      </c>
      <c r="DU339" s="11">
        <v>5805.7982420425487</v>
      </c>
      <c r="DV339" s="11">
        <v>5793.8540074090506</v>
      </c>
      <c r="DW339" s="11">
        <v>5786.0517806670978</v>
      </c>
      <c r="DX339" s="11">
        <v>5648.6747457134061</v>
      </c>
      <c r="DY339" s="11">
        <v>5654.1712235500645</v>
      </c>
      <c r="DZ339" s="11">
        <v>5620.3612035747446</v>
      </c>
      <c r="EA339" s="11">
        <v>5508.0327217385566</v>
      </c>
      <c r="EB339" s="11">
        <v>5497.4816573857916</v>
      </c>
      <c r="EC339" s="11">
        <v>5329.0789787084186</v>
      </c>
      <c r="ED339" s="11">
        <v>5272.3046176866219</v>
      </c>
      <c r="EE339" s="11">
        <v>5039.3835360512639</v>
      </c>
      <c r="EF339" s="11">
        <v>4854.3709754060774</v>
      </c>
      <c r="EG339" s="11">
        <v>4697.5606870935871</v>
      </c>
      <c r="EH339" s="11">
        <v>4578.0403998203656</v>
      </c>
      <c r="EI339" s="11">
        <v>4516.0182391907401</v>
      </c>
      <c r="EJ339" s="11">
        <v>4463.3056036082562</v>
      </c>
      <c r="EK339" s="11">
        <v>4381.3186187255578</v>
      </c>
      <c r="EL339" s="11">
        <v>4369.7591946161137</v>
      </c>
      <c r="EM339" s="11">
        <v>4283.0377446818238</v>
      </c>
      <c r="EN339" s="11">
        <v>4195.3284340107366</v>
      </c>
      <c r="EO339" s="11">
        <v>4155.7309513399987</v>
      </c>
      <c r="EP339" s="11">
        <v>4032.4608706865015</v>
      </c>
      <c r="EQ339" s="11">
        <v>3979.7110519065805</v>
      </c>
      <c r="ER339" s="11">
        <v>3866.7798226911304</v>
      </c>
      <c r="ES339" s="11">
        <v>3825.3668071662319</v>
      </c>
      <c r="ET339" s="11">
        <v>3764.3859839689708</v>
      </c>
      <c r="EU339" s="11">
        <v>3717.1519962211687</v>
      </c>
      <c r="EV339" s="11">
        <v>3662.9926050529584</v>
      </c>
      <c r="EW339" s="11">
        <v>3457.2061397415569</v>
      </c>
      <c r="EX339" s="11">
        <v>3421.0027363604868</v>
      </c>
      <c r="EY339" s="11">
        <v>3288.5199045104155</v>
      </c>
      <c r="EZ339" s="11">
        <v>3178.1257974712657</v>
      </c>
      <c r="FA339" s="11">
        <v>3134.0936293222262</v>
      </c>
      <c r="FB339" s="11">
        <v>3107.3126929420378</v>
      </c>
      <c r="FC339" s="11">
        <v>3063.7916185891108</v>
      </c>
      <c r="FD339" s="11">
        <v>2960.9430581331744</v>
      </c>
      <c r="FE339" s="11">
        <v>2824.4994801408693</v>
      </c>
      <c r="FF339" s="11">
        <v>2824.7469178159004</v>
      </c>
      <c r="FG339" s="11">
        <v>2790.1345725909414</v>
      </c>
      <c r="FH339" s="11">
        <v>2724.0652717686467</v>
      </c>
      <c r="FI339" s="11">
        <v>2698.8486717500959</v>
      </c>
      <c r="FJ339" s="11">
        <v>2697.2160096638686</v>
      </c>
      <c r="FK339" s="11">
        <v>2694.8306276097323</v>
      </c>
      <c r="FL339" s="11">
        <v>2695.3105586856245</v>
      </c>
      <c r="FM339" s="11">
        <v>2686.3665360465134</v>
      </c>
      <c r="FN339" s="11">
        <v>2702.3698799601775</v>
      </c>
      <c r="FO339" s="11">
        <v>2703.3689079284254</v>
      </c>
      <c r="FP339" s="11">
        <v>2703.3547217096038</v>
      </c>
      <c r="FQ339" s="11">
        <v>2709.3253367575512</v>
      </c>
      <c r="FR339" s="11">
        <v>2690.8284128911864</v>
      </c>
      <c r="FS339" s="11">
        <v>2665.6921338856118</v>
      </c>
      <c r="FT339" s="11">
        <v>2615.5391278284133</v>
      </c>
      <c r="FU339" s="11">
        <v>2529.1078467101388</v>
      </c>
      <c r="FV339" s="11">
        <v>2507.2638261898164</v>
      </c>
      <c r="FW339" s="11">
        <v>2481.335063445315</v>
      </c>
      <c r="FX339" s="11">
        <v>2452.6374352020407</v>
      </c>
      <c r="FY339" s="11">
        <v>2430.6165460348134</v>
      </c>
      <c r="FZ339" s="11">
        <v>2403.8636134089429</v>
      </c>
      <c r="GA339" s="11">
        <v>2388.0747367052418</v>
      </c>
      <c r="GB339" s="11">
        <v>2367.454630276929</v>
      </c>
      <c r="GC339" s="11">
        <v>2351.349886558356</v>
      </c>
      <c r="GD339" s="11">
        <v>2345.4349073734938</v>
      </c>
      <c r="GE339" s="11">
        <v>2339.8456899064995</v>
      </c>
      <c r="GF339" s="11">
        <v>2337.6848713448535</v>
      </c>
      <c r="GG339" s="11">
        <v>2329.6398563091998</v>
      </c>
      <c r="GH339" s="11">
        <v>2325.9435929420192</v>
      </c>
      <c r="GI339" s="11">
        <v>2309.7218650533896</v>
      </c>
      <c r="GJ339" s="11">
        <v>2287.7265330048331</v>
      </c>
      <c r="GK339" s="11">
        <v>2260.1747054397574</v>
      </c>
      <c r="GL339" s="11">
        <v>2257.7646747399976</v>
      </c>
      <c r="GM339" s="11">
        <v>2224.0766501768044</v>
      </c>
      <c r="GN339" s="11">
        <v>2199.8030598198625</v>
      </c>
      <c r="GO339" s="11">
        <v>2165.8834614845473</v>
      </c>
      <c r="GP339" s="11">
        <v>2082.8041732478168</v>
      </c>
      <c r="GQ339" s="11">
        <v>1954.5166946928387</v>
      </c>
      <c r="GR339" s="11">
        <v>1820.623084476061</v>
      </c>
      <c r="GS339" s="11">
        <v>1778.6977431722537</v>
      </c>
      <c r="GT339" s="11">
        <v>1769.5624820231119</v>
      </c>
      <c r="GU339" s="11">
        <v>1753.6124601246017</v>
      </c>
      <c r="GV339" s="11">
        <v>1743.0164872382124</v>
      </c>
      <c r="GW339" s="11">
        <v>1736.086429187721</v>
      </c>
      <c r="GX339" s="11">
        <v>1734.2082565774513</v>
      </c>
      <c r="GY339" s="11">
        <v>1693.1189288204162</v>
      </c>
      <c r="GZ339" s="11">
        <v>1783.6255037129902</v>
      </c>
      <c r="HA339" s="11">
        <v>1792.615281069586</v>
      </c>
      <c r="HB339" s="11">
        <v>1794.2707694290286</v>
      </c>
      <c r="HC339" s="11">
        <v>1796.4969914000524</v>
      </c>
      <c r="HD339" s="11">
        <v>1799.0596514546376</v>
      </c>
      <c r="HE339" s="11">
        <v>1786.9560464356343</v>
      </c>
      <c r="HF339" s="11">
        <v>1681.5277753878352</v>
      </c>
      <c r="HG339" s="11">
        <v>1601.3345505401182</v>
      </c>
      <c r="HH339" s="11">
        <v>1515.7419448730354</v>
      </c>
      <c r="HI339" s="11">
        <v>1473.1602442896242</v>
      </c>
      <c r="HJ339" s="11">
        <v>1442.9042058222205</v>
      </c>
      <c r="HK339" s="11">
        <v>1398.4024315566592</v>
      </c>
      <c r="HL339" s="11">
        <v>1360.0445502793877</v>
      </c>
      <c r="HM339" s="11">
        <v>1286.5207004783235</v>
      </c>
      <c r="HN339" s="11">
        <v>1194.640900188992</v>
      </c>
      <c r="HO339" s="11">
        <v>1119.5131572492253</v>
      </c>
      <c r="HP339" s="11">
        <v>1115.3649166315645</v>
      </c>
      <c r="HQ339" s="11">
        <v>1098.047729940771</v>
      </c>
      <c r="HR339" s="11">
        <v>984.63724092611324</v>
      </c>
      <c r="HS339" s="11">
        <v>969.55463381469474</v>
      </c>
      <c r="HT339" s="11">
        <v>968.05082119278677</v>
      </c>
      <c r="HU339" s="11">
        <v>918.9551424534252</v>
      </c>
      <c r="HV339" s="11">
        <v>898.19329616599077</v>
      </c>
      <c r="HW339" s="11">
        <v>869.66207325506264</v>
      </c>
      <c r="HX339" s="11">
        <v>836.26592685761636</v>
      </c>
      <c r="HY339" s="11">
        <v>786.47248056369767</v>
      </c>
      <c r="HZ339" s="11">
        <v>621.50470231001941</v>
      </c>
      <c r="IA339" s="11">
        <v>463.38702137656372</v>
      </c>
      <c r="IB339" s="11">
        <v>404.970378912841</v>
      </c>
      <c r="IC339" s="11">
        <v>346.46531577459723</v>
      </c>
      <c r="ID339" s="11">
        <v>293.46655325043895</v>
      </c>
      <c r="IE339" s="11">
        <v>233.03491019569356</v>
      </c>
      <c r="IF339" s="11">
        <v>99.033852298134619</v>
      </c>
      <c r="IG339" s="11">
        <v>63.82778839287041</v>
      </c>
      <c r="IH339" s="11">
        <v>19.086929786870851</v>
      </c>
      <c r="II339" s="11">
        <v>1.2114753644709708E-12</v>
      </c>
      <c r="IJ339" s="11">
        <v>19.024258257421391</v>
      </c>
      <c r="IK339" s="11">
        <v>69.929540717039146</v>
      </c>
      <c r="IL339" s="11">
        <v>108.01515991140606</v>
      </c>
      <c r="IM339" s="11">
        <v>150.34171140507016</v>
      </c>
      <c r="IN339" s="11">
        <v>213.65366975279699</v>
      </c>
      <c r="IO339" s="11">
        <v>351.26106953808329</v>
      </c>
      <c r="IP339" s="11">
        <v>383.80833130230155</v>
      </c>
      <c r="IQ339" s="11">
        <v>384.97764145980403</v>
      </c>
      <c r="IR339" s="11">
        <v>439.52578626269849</v>
      </c>
      <c r="IS339" s="11">
        <v>507.60280039287795</v>
      </c>
      <c r="IT339" s="11">
        <v>547.47244359416436</v>
      </c>
      <c r="IU339" s="11">
        <v>570.67282672294414</v>
      </c>
      <c r="IV339" s="11">
        <v>588.27340548641996</v>
      </c>
      <c r="IW339" s="11">
        <v>594.37404505266989</v>
      </c>
      <c r="IX339" s="11">
        <v>605.04383027465406</v>
      </c>
      <c r="IY339" s="11">
        <v>626.26477465429059</v>
      </c>
      <c r="IZ339" s="11">
        <v>667.26329500344934</v>
      </c>
      <c r="JA339" s="11">
        <v>717.54427223946595</v>
      </c>
      <c r="JB339" s="11">
        <v>809.42281076012387</v>
      </c>
      <c r="JC339" s="11">
        <v>916.853626704004</v>
      </c>
      <c r="JD339" s="11">
        <v>995.18052400576312</v>
      </c>
      <c r="JE339" s="11">
        <v>1012.8733414173935</v>
      </c>
      <c r="JF339" s="11">
        <v>1025.461714462301</v>
      </c>
      <c r="JG339" s="11">
        <v>1016.5067998018117</v>
      </c>
      <c r="JH339" s="11">
        <v>1099.730832174364</v>
      </c>
      <c r="JI339" s="11">
        <v>1159.0941143800944</v>
      </c>
      <c r="JJ339" s="11">
        <v>1170.4011308524471</v>
      </c>
      <c r="JK339" s="11">
        <v>1147.7764199556705</v>
      </c>
      <c r="JL339" s="11">
        <v>1202.9324510663721</v>
      </c>
      <c r="JM339" s="11">
        <v>1202.9956391190622</v>
      </c>
      <c r="JN339" s="11">
        <v>1185.8787255367527</v>
      </c>
      <c r="JO339" s="11">
        <v>1356.2174721714173</v>
      </c>
      <c r="JP339" s="11">
        <v>1485.313086865048</v>
      </c>
      <c r="JQ339" s="11">
        <v>1519.3911282407278</v>
      </c>
      <c r="JR339" s="11">
        <v>1559.3840828826076</v>
      </c>
      <c r="JS339" s="11">
        <v>1545.2044332444837</v>
      </c>
      <c r="JT339" s="11">
        <v>1626.9078558569108</v>
      </c>
      <c r="JU339" s="11">
        <v>1673.0838272442891</v>
      </c>
      <c r="JV339" s="11">
        <v>1650.0628721575772</v>
      </c>
      <c r="JW339" s="11">
        <v>1589.8574295707938</v>
      </c>
      <c r="JX339" s="11">
        <v>1581.8554519270469</v>
      </c>
      <c r="JY339" s="11">
        <v>1572.3330051750743</v>
      </c>
      <c r="JZ339" s="11">
        <v>1557.7366910266967</v>
      </c>
      <c r="KA339" s="11">
        <v>1546.8277297109189</v>
      </c>
      <c r="KB339" s="11">
        <v>1539.3075300265307</v>
      </c>
      <c r="KC339" s="11">
        <v>1522.8472498969531</v>
      </c>
      <c r="KD339" s="11">
        <v>1506.989046303119</v>
      </c>
      <c r="KE339" s="11">
        <v>1506.45601799413</v>
      </c>
      <c r="KF339" s="11">
        <v>1517.0247113837206</v>
      </c>
      <c r="KG339" s="11">
        <v>1520.9578284297331</v>
      </c>
      <c r="KH339" s="11">
        <v>1537.6787518423328</v>
      </c>
      <c r="KI339" s="11">
        <v>1539.6210361675787</v>
      </c>
      <c r="KJ339" s="11">
        <v>1561.7367041980183</v>
      </c>
      <c r="KK339" s="11">
        <v>1565.0797323572172</v>
      </c>
      <c r="KL339" s="23"/>
      <c r="KM339" s="11">
        <f>SMALL(Tabela2[[#This Row],[1]:[285]],1)</f>
        <v>1.2114753644709708E-12</v>
      </c>
      <c r="KN339" s="11">
        <f>MATCH(Tabela2[[#This Row],[1° menor]],Tabela2[[#This Row],[1]:[285]],0)</f>
        <v>230</v>
      </c>
      <c r="KO33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0.49999993719496361</v>
      </c>
      <c r="KP339" s="11">
        <f>VLOOKUP(Tabela2[[#This Row],[Shape]],shape!A:D,4,0)+VLOOKUP(Tabela2[[#This Row],[Shape]]+1,shape!A:E,5,0)*Tabela2[[#This Row],[% avanc]]</f>
        <v>7354.295526503628</v>
      </c>
      <c r="KQ339" s="15">
        <f>Tabela2[[#This Row],[8686,881807]]/Tabela2[[#Headers],[8686,881807]]</f>
        <v>0.84659785753933514</v>
      </c>
      <c r="KR339" s="11">
        <f>Tabela2[[#This Row],[8686,881807]]-KP338</f>
        <v>467.39593234018321</v>
      </c>
      <c r="KS339" s="11">
        <f>(Tabela2[[#This Row],[hora bus]]-H338)*86400</f>
        <v>44.000000227242708</v>
      </c>
      <c r="KT339" s="11">
        <f>Tabela2[[#This Row],[desloc]]/Tabela2[[#This Row],[seconds]]</f>
        <v>10.622634771051521</v>
      </c>
      <c r="KU339" s="11">
        <f>Tabela2[[#This Row],[spd m/s]]*3.6</f>
        <v>38.241485175785478</v>
      </c>
      <c r="KV339" s="23"/>
      <c r="KW339" s="22">
        <f t="shared" si="90"/>
        <v>0</v>
      </c>
      <c r="KX339" s="23">
        <f t="shared" si="91"/>
        <v>0</v>
      </c>
      <c r="KY339" s="23">
        <f t="shared" si="92"/>
        <v>0</v>
      </c>
      <c r="KZ339" s="23">
        <f t="shared" si="93"/>
        <v>0</v>
      </c>
      <c r="LA339" s="23">
        <f t="shared" si="94"/>
        <v>0</v>
      </c>
      <c r="LB339" s="23">
        <f t="shared" si="95"/>
        <v>0</v>
      </c>
      <c r="LC339" s="23">
        <f t="shared" si="96"/>
        <v>0</v>
      </c>
      <c r="LD339" s="23">
        <f t="shared" si="97"/>
        <v>0</v>
      </c>
      <c r="LE339" s="23">
        <f t="shared" si="98"/>
        <v>7354.295526503628</v>
      </c>
      <c r="LF339" s="22">
        <f t="shared" si="107"/>
        <v>0</v>
      </c>
      <c r="LG339" s="23">
        <f t="shared" si="99"/>
        <v>0</v>
      </c>
      <c r="LH339" s="23">
        <f t="shared" si="100"/>
        <v>0</v>
      </c>
      <c r="LI339" s="23">
        <f t="shared" si="101"/>
        <v>7354.295526503628</v>
      </c>
      <c r="LJ339" s="23">
        <f t="shared" si="102"/>
        <v>8570.3152119992501</v>
      </c>
      <c r="LK339" s="23">
        <f t="shared" si="103"/>
        <v>0</v>
      </c>
      <c r="LL339" s="23">
        <f t="shared" si="104"/>
        <v>7</v>
      </c>
      <c r="LM339" s="23">
        <f t="shared" si="105"/>
        <v>0</v>
      </c>
      <c r="LN339" s="23">
        <f t="shared" si="106"/>
        <v>0</v>
      </c>
    </row>
    <row r="340" spans="1:326" x14ac:dyDescent="0.25">
      <c r="A340" s="22">
        <v>274</v>
      </c>
      <c r="B340" s="22">
        <v>1</v>
      </c>
      <c r="C340" s="23" t="s">
        <v>1584</v>
      </c>
      <c r="D340" s="22">
        <v>332</v>
      </c>
      <c r="E340" s="24">
        <v>0.97083333333333333</v>
      </c>
      <c r="F340" s="23" t="s">
        <v>812</v>
      </c>
      <c r="G340" s="23" t="b">
        <v>1</v>
      </c>
      <c r="H340" s="25">
        <v>43538.971238425926</v>
      </c>
      <c r="I340" s="26" t="s">
        <v>316</v>
      </c>
      <c r="J340" s="23" t="s">
        <v>317</v>
      </c>
      <c r="K340" s="11">
        <f>IF(AND(Tabela2[[#This Row],[hora bus]]=H339,Tabela2[[#This Row],[lat bus]]=I339,Tabela2[[#This Row],[lon bus]]=J339),1,0)</f>
        <v>0</v>
      </c>
      <c r="L340" s="23"/>
      <c r="M340" s="11">
        <v>471</v>
      </c>
      <c r="N340" s="11">
        <v>11880.875334376102</v>
      </c>
      <c r="O340" s="11">
        <v>11872.932608176367</v>
      </c>
      <c r="P340" s="11">
        <v>11862.184908733543</v>
      </c>
      <c r="Q340" s="11">
        <v>11802.737220343693</v>
      </c>
      <c r="R340" s="11">
        <v>11720.502268994122</v>
      </c>
      <c r="S340" s="11">
        <v>11705.216002998521</v>
      </c>
      <c r="T340" s="11">
        <v>11686.033938459641</v>
      </c>
      <c r="U340" s="11">
        <v>11673.802571131808</v>
      </c>
      <c r="V340" s="11">
        <v>11656.20924953451</v>
      </c>
      <c r="W340" s="11">
        <v>11642.485452364097</v>
      </c>
      <c r="X340" s="11">
        <v>11630.012734923397</v>
      </c>
      <c r="Y340" s="11">
        <v>11603.545061019739</v>
      </c>
      <c r="Z340" s="11">
        <v>11585.224324327892</v>
      </c>
      <c r="AA340" s="11">
        <v>11560.483270252307</v>
      </c>
      <c r="AB340" s="11">
        <v>11548.80423718183</v>
      </c>
      <c r="AC340" s="11">
        <v>11532.023332391509</v>
      </c>
      <c r="AD340" s="11">
        <v>11507.645045294965</v>
      </c>
      <c r="AE340" s="11">
        <v>11498.696428538615</v>
      </c>
      <c r="AF340" s="11">
        <v>11436.810559605032</v>
      </c>
      <c r="AG340" s="11">
        <v>11414.908728303461</v>
      </c>
      <c r="AH340" s="11">
        <v>11391.756937849008</v>
      </c>
      <c r="AI340" s="11">
        <v>11371.602613799878</v>
      </c>
      <c r="AJ340" s="11">
        <v>11353.206735661648</v>
      </c>
      <c r="AK340" s="11">
        <v>11340.237944121951</v>
      </c>
      <c r="AL340" s="11">
        <v>11316.524495896376</v>
      </c>
      <c r="AM340" s="11">
        <v>11308.062892342647</v>
      </c>
      <c r="AN340" s="11">
        <v>11298.173770766896</v>
      </c>
      <c r="AO340" s="11">
        <v>11294.37990821928</v>
      </c>
      <c r="AP340" s="11">
        <v>11298.631471293444</v>
      </c>
      <c r="AQ340" s="11">
        <v>11309.153482120342</v>
      </c>
      <c r="AR340" s="11">
        <v>11312.016651344164</v>
      </c>
      <c r="AS340" s="11">
        <v>11312.61873478853</v>
      </c>
      <c r="AT340" s="11">
        <v>11325.884896833657</v>
      </c>
      <c r="AU340" s="11">
        <v>11334.407052176717</v>
      </c>
      <c r="AV340" s="11">
        <v>11332.334143429614</v>
      </c>
      <c r="AW340" s="11">
        <v>11339.225764695946</v>
      </c>
      <c r="AX340" s="11">
        <v>11348.805382939137</v>
      </c>
      <c r="AY340" s="11">
        <v>11347.964009810947</v>
      </c>
      <c r="AZ340" s="11">
        <v>11337.876542670279</v>
      </c>
      <c r="BA340" s="11">
        <v>11319.736525104698</v>
      </c>
      <c r="BB340" s="11">
        <v>11281.631018413455</v>
      </c>
      <c r="BC340" s="11">
        <v>11214.637426232177</v>
      </c>
      <c r="BD340" s="11">
        <v>11151.756104556174</v>
      </c>
      <c r="BE340" s="11">
        <v>11136.718633708979</v>
      </c>
      <c r="BF340" s="11">
        <v>11120.162937384453</v>
      </c>
      <c r="BG340" s="11">
        <v>11092.9638908138</v>
      </c>
      <c r="BH340" s="11">
        <v>11088.00986686913</v>
      </c>
      <c r="BI340" s="11">
        <v>11077.208009309641</v>
      </c>
      <c r="BJ340" s="11">
        <v>11057.545426529996</v>
      </c>
      <c r="BK340" s="11">
        <v>10994.275744554969</v>
      </c>
      <c r="BL340" s="11">
        <v>10789.062895166862</v>
      </c>
      <c r="BM340" s="11">
        <v>10691.447629869879</v>
      </c>
      <c r="BN340" s="11">
        <v>10683.636337003825</v>
      </c>
      <c r="BO340" s="11">
        <v>10589.266754482374</v>
      </c>
      <c r="BP340" s="11">
        <v>10594.16883862873</v>
      </c>
      <c r="BQ340" s="11">
        <v>10514.795788444173</v>
      </c>
      <c r="BR340" s="11">
        <v>10445.408354055004</v>
      </c>
      <c r="BS340" s="11">
        <v>10424.364531526562</v>
      </c>
      <c r="BT340" s="11">
        <v>10379.017650640157</v>
      </c>
      <c r="BU340" s="11">
        <v>10332.734715262468</v>
      </c>
      <c r="BV340" s="11">
        <v>10352.366212830855</v>
      </c>
      <c r="BW340" s="11">
        <v>10204.512624200001</v>
      </c>
      <c r="BX340" s="11">
        <v>10099.752948300924</v>
      </c>
      <c r="BY340" s="11">
        <v>9963.217132233056</v>
      </c>
      <c r="BZ340" s="11">
        <v>9934.6874731027401</v>
      </c>
      <c r="CA340" s="11">
        <v>9892.5252778122249</v>
      </c>
      <c r="CB340" s="11">
        <v>9829.8161466118581</v>
      </c>
      <c r="CC340" s="11">
        <v>9709.5308818404828</v>
      </c>
      <c r="CD340" s="11">
        <v>9616.377740157699</v>
      </c>
      <c r="CE340" s="11">
        <v>9525.8029125890826</v>
      </c>
      <c r="CF340" s="11">
        <v>9445.9951361568437</v>
      </c>
      <c r="CG340" s="11">
        <v>9258.1204880135447</v>
      </c>
      <c r="CH340" s="11">
        <v>9186.9107168118862</v>
      </c>
      <c r="CI340" s="11">
        <v>9001.8048884165692</v>
      </c>
      <c r="CJ340" s="11">
        <v>8934.0366421176586</v>
      </c>
      <c r="CK340" s="11">
        <v>8847.5827772574939</v>
      </c>
      <c r="CL340" s="11">
        <v>8821.9980834533362</v>
      </c>
      <c r="CM340" s="11">
        <v>8775.81608096946</v>
      </c>
      <c r="CN340" s="11">
        <v>8719.8367804687678</v>
      </c>
      <c r="CO340" s="11">
        <v>8641.2491353132518</v>
      </c>
      <c r="CP340" s="11">
        <v>8591.8439318772816</v>
      </c>
      <c r="CQ340" s="11">
        <v>8403.4935791879052</v>
      </c>
      <c r="CR340" s="11">
        <v>8237.6109548850163</v>
      </c>
      <c r="CS340" s="11">
        <v>8171.1211847329678</v>
      </c>
      <c r="CT340" s="11">
        <v>8145.4598975465105</v>
      </c>
      <c r="CU340" s="11">
        <v>8105.7228333198473</v>
      </c>
      <c r="CV340" s="11">
        <v>8011.6786609398105</v>
      </c>
      <c r="CW340" s="11">
        <v>7891.468222671132</v>
      </c>
      <c r="CX340" s="11">
        <v>7836.4183146400592</v>
      </c>
      <c r="CY340" s="11">
        <v>7782.8237356248119</v>
      </c>
      <c r="CZ340" s="11">
        <v>7733.2531172262261</v>
      </c>
      <c r="DA340" s="11">
        <v>7681.2311744992867</v>
      </c>
      <c r="DB340" s="11">
        <v>7623.3298595662945</v>
      </c>
      <c r="DC340" s="11">
        <v>7527.2396596405579</v>
      </c>
      <c r="DD340" s="11">
        <v>7514.6227521167903</v>
      </c>
      <c r="DE340" s="11">
        <v>7482.8873073040359</v>
      </c>
      <c r="DF340" s="11">
        <v>7467.5470407323592</v>
      </c>
      <c r="DG340" s="11">
        <v>7412.5754818351234</v>
      </c>
      <c r="DH340" s="11">
        <v>7365.700545701493</v>
      </c>
      <c r="DI340" s="11">
        <v>7310.7881993357832</v>
      </c>
      <c r="DJ340" s="11">
        <v>7242.7776864092557</v>
      </c>
      <c r="DK340" s="11">
        <v>6979.4320310133862</v>
      </c>
      <c r="DL340" s="11">
        <v>6972.2766715929638</v>
      </c>
      <c r="DM340" s="11">
        <v>6933.3452720151681</v>
      </c>
      <c r="DN340" s="11">
        <v>6872.8828345360753</v>
      </c>
      <c r="DO340" s="11">
        <v>6860.0719212484919</v>
      </c>
      <c r="DP340" s="11">
        <v>6800.9273556166245</v>
      </c>
      <c r="DQ340" s="11">
        <v>6806.493123037867</v>
      </c>
      <c r="DR340" s="11">
        <v>6800.1525387315924</v>
      </c>
      <c r="DS340" s="11">
        <v>6790.8152007527196</v>
      </c>
      <c r="DT340" s="11">
        <v>6774.4435809690885</v>
      </c>
      <c r="DU340" s="11">
        <v>6763.4827785402613</v>
      </c>
      <c r="DV340" s="11">
        <v>6751.5287944445417</v>
      </c>
      <c r="DW340" s="11">
        <v>6743.7077025043054</v>
      </c>
      <c r="DX340" s="11">
        <v>6606.0981197715346</v>
      </c>
      <c r="DY340" s="11">
        <v>6611.3174819298556</v>
      </c>
      <c r="DZ340" s="11">
        <v>6577.3503644610437</v>
      </c>
      <c r="EA340" s="11">
        <v>6465.179056971434</v>
      </c>
      <c r="EB340" s="11">
        <v>6454.9205794641121</v>
      </c>
      <c r="EC340" s="11">
        <v>6286.6625608458098</v>
      </c>
      <c r="ED340" s="11">
        <v>6229.9984536105012</v>
      </c>
      <c r="EE340" s="11">
        <v>5997.0687065660368</v>
      </c>
      <c r="EF340" s="11">
        <v>5812.0325630836742</v>
      </c>
      <c r="EG340" s="11">
        <v>5655.1905682995339</v>
      </c>
      <c r="EH340" s="11">
        <v>5535.6231177137652</v>
      </c>
      <c r="EI340" s="11">
        <v>5473.5391962744307</v>
      </c>
      <c r="EJ340" s="11">
        <v>5420.7346122236004</v>
      </c>
      <c r="EK340" s="11">
        <v>5338.7329500127062</v>
      </c>
      <c r="EL340" s="11">
        <v>5327.2206559280312</v>
      </c>
      <c r="EM340" s="11">
        <v>5240.5141766200168</v>
      </c>
      <c r="EN340" s="11">
        <v>5152.7423999544444</v>
      </c>
      <c r="EO340" s="11">
        <v>5112.9946604384322</v>
      </c>
      <c r="EP340" s="11">
        <v>4989.2743968253635</v>
      </c>
      <c r="EQ340" s="11">
        <v>4935.8487823840624</v>
      </c>
      <c r="ER340" s="11">
        <v>4821.9156860779904</v>
      </c>
      <c r="ES340" s="11">
        <v>4779.4097177158419</v>
      </c>
      <c r="ET340" s="11">
        <v>4717.510520945214</v>
      </c>
      <c r="EU340" s="11">
        <v>4669.2242759617602</v>
      </c>
      <c r="EV340" s="11">
        <v>4613.8743054469733</v>
      </c>
      <c r="EW340" s="11">
        <v>4404.4774207366563</v>
      </c>
      <c r="EX340" s="11">
        <v>4364.072695483077</v>
      </c>
      <c r="EY340" s="11">
        <v>4227.2399361707712</v>
      </c>
      <c r="EZ340" s="11">
        <v>4110.0691391178316</v>
      </c>
      <c r="FA340" s="11">
        <v>4060.6078792401672</v>
      </c>
      <c r="FB340" s="11">
        <v>4031.1668872479495</v>
      </c>
      <c r="FC340" s="11">
        <v>3985.4595267729837</v>
      </c>
      <c r="FD340" s="11">
        <v>3878.2102767403867</v>
      </c>
      <c r="FE340" s="11">
        <v>3733.7533948002069</v>
      </c>
      <c r="FF340" s="11">
        <v>3728.3051381446526</v>
      </c>
      <c r="FG340" s="11">
        <v>3691.3685928381165</v>
      </c>
      <c r="FH340" s="11">
        <v>3621.1782428348129</v>
      </c>
      <c r="FI340" s="11">
        <v>3591.2671101264464</v>
      </c>
      <c r="FJ340" s="11">
        <v>3586.4695316519069</v>
      </c>
      <c r="FK340" s="11">
        <v>3581.964120832667</v>
      </c>
      <c r="FL340" s="11">
        <v>3580.5095511999907</v>
      </c>
      <c r="FM340" s="11">
        <v>3568.0694234752582</v>
      </c>
      <c r="FN340" s="11">
        <v>3579.8002625848553</v>
      </c>
      <c r="FO340" s="11">
        <v>3577.3130139032487</v>
      </c>
      <c r="FP340" s="11">
        <v>3573.6604712884314</v>
      </c>
      <c r="FQ340" s="11">
        <v>3576.8480971243002</v>
      </c>
      <c r="FR340" s="11">
        <v>3554.2252293813849</v>
      </c>
      <c r="FS340" s="11">
        <v>3521.2289345899621</v>
      </c>
      <c r="FT340" s="11">
        <v>3459.7570886186104</v>
      </c>
      <c r="FU340" s="11">
        <v>3357.6865354088486</v>
      </c>
      <c r="FV340" s="11">
        <v>3325.0080525270305</v>
      </c>
      <c r="FW340" s="11">
        <v>3296.8748717713593</v>
      </c>
      <c r="FX340" s="11">
        <v>3267.3935360335122</v>
      </c>
      <c r="FY340" s="11">
        <v>3244.408675442713</v>
      </c>
      <c r="FZ340" s="11">
        <v>3215.6759623283533</v>
      </c>
      <c r="GA340" s="11">
        <v>3197.0064607690788</v>
      </c>
      <c r="GB340" s="11">
        <v>3172.6201458519458</v>
      </c>
      <c r="GC340" s="11">
        <v>3151.2816084553765</v>
      </c>
      <c r="GD340" s="11">
        <v>3140.2629013497799</v>
      </c>
      <c r="GE340" s="11">
        <v>3130.6215301784091</v>
      </c>
      <c r="GF340" s="11">
        <v>3125.3341528880278</v>
      </c>
      <c r="GG340" s="11">
        <v>3115.2272044210986</v>
      </c>
      <c r="GH340" s="11">
        <v>3110.3551467437014</v>
      </c>
      <c r="GI340" s="11">
        <v>3093.167450749238</v>
      </c>
      <c r="GJ340" s="11">
        <v>3070.5433262221918</v>
      </c>
      <c r="GK340" s="11">
        <v>3044.0173720662133</v>
      </c>
      <c r="GL340" s="11">
        <v>3042.762743139122</v>
      </c>
      <c r="GM340" s="11">
        <v>3010.8364035178388</v>
      </c>
      <c r="GN340" s="11">
        <v>2988.8151782944142</v>
      </c>
      <c r="GO340" s="11">
        <v>2955.5632170097883</v>
      </c>
      <c r="GP340" s="11">
        <v>2870.9270659751787</v>
      </c>
      <c r="GQ340" s="11">
        <v>2733.64832575746</v>
      </c>
      <c r="GR340" s="11">
        <v>2581.0615457696949</v>
      </c>
      <c r="GS340" s="11">
        <v>2522.3882438551104</v>
      </c>
      <c r="GT340" s="11">
        <v>2506.1328861167622</v>
      </c>
      <c r="GU340" s="11">
        <v>2485.4599586037839</v>
      </c>
      <c r="GV340" s="11">
        <v>2468.2188605115248</v>
      </c>
      <c r="GW340" s="11">
        <v>2453.6211351590473</v>
      </c>
      <c r="GX340" s="11">
        <v>2443.6204349361974</v>
      </c>
      <c r="GY340" s="11">
        <v>2374.0766097041519</v>
      </c>
      <c r="GZ340" s="11">
        <v>2436.5292892109856</v>
      </c>
      <c r="HA340" s="11">
        <v>2439.1519650823102</v>
      </c>
      <c r="HB340" s="11">
        <v>2435.379339116992</v>
      </c>
      <c r="HC340" s="11">
        <v>2432.8036620453022</v>
      </c>
      <c r="HD340" s="11">
        <v>2431.9201561423038</v>
      </c>
      <c r="HE340" s="11">
        <v>2412.2680411402039</v>
      </c>
      <c r="HF340" s="11">
        <v>2300.0658031787748</v>
      </c>
      <c r="HG340" s="11">
        <v>2222.0351108231021</v>
      </c>
      <c r="HH340" s="11">
        <v>2143.164795491909</v>
      </c>
      <c r="HI340" s="11">
        <v>2106.620509111674</v>
      </c>
      <c r="HJ340" s="11">
        <v>2080.2909300971683</v>
      </c>
      <c r="HK340" s="11">
        <v>2042.0492229031877</v>
      </c>
      <c r="HL340" s="11">
        <v>2013.9194976171088</v>
      </c>
      <c r="HM340" s="11">
        <v>1959.6634877617548</v>
      </c>
      <c r="HN340" s="11">
        <v>1901.0707662945749</v>
      </c>
      <c r="HO340" s="11">
        <v>1863.7681316444662</v>
      </c>
      <c r="HP340" s="11">
        <v>1881.2922866035933</v>
      </c>
      <c r="HQ340" s="11">
        <v>1871.8291113227012</v>
      </c>
      <c r="HR340" s="11">
        <v>1786.2583669150551</v>
      </c>
      <c r="HS340" s="11">
        <v>1803.1888563732393</v>
      </c>
      <c r="HT340" s="11">
        <v>1812.437566660532</v>
      </c>
      <c r="HU340" s="11">
        <v>1775.5691050957967</v>
      </c>
      <c r="HV340" s="11">
        <v>1769.4946143168811</v>
      </c>
      <c r="HW340" s="11">
        <v>1749.0827009139512</v>
      </c>
      <c r="HX340" s="11">
        <v>1721.7206629775344</v>
      </c>
      <c r="HY340" s="11">
        <v>1677.4533489086116</v>
      </c>
      <c r="HZ340" s="11">
        <v>1520.2777372292355</v>
      </c>
      <c r="IA340" s="11">
        <v>1374.1574306834916</v>
      </c>
      <c r="IB340" s="11">
        <v>1325.0470717318638</v>
      </c>
      <c r="IC340" s="11">
        <v>1271.6756030726917</v>
      </c>
      <c r="ID340" s="11">
        <v>1224.1665976540849</v>
      </c>
      <c r="IE340" s="11">
        <v>1169.2695734305348</v>
      </c>
      <c r="IF340" s="11">
        <v>1044.9868852836928</v>
      </c>
      <c r="IG340" s="11">
        <v>1017.8733216287411</v>
      </c>
      <c r="IH340" s="11">
        <v>975.30834275378982</v>
      </c>
      <c r="II340" s="11">
        <v>938.60378435016889</v>
      </c>
      <c r="IJ340" s="11">
        <v>887.76573713085486</v>
      </c>
      <c r="IK340" s="11">
        <v>849.4563014892783</v>
      </c>
      <c r="IL340" s="11">
        <v>807.14706121216386</v>
      </c>
      <c r="IM340" s="11">
        <v>743.90542715452341</v>
      </c>
      <c r="IN340" s="11">
        <v>606.89534814764761</v>
      </c>
      <c r="IO340" s="11">
        <v>574.74139886263367</v>
      </c>
      <c r="IP340" s="11">
        <v>573.14498614760464</v>
      </c>
      <c r="IQ340" s="11">
        <v>517.50083795997011</v>
      </c>
      <c r="IR340" s="11">
        <v>449.14451445304485</v>
      </c>
      <c r="IS340" s="11">
        <v>409.97725647970464</v>
      </c>
      <c r="IT340" s="11">
        <v>387.13666834020228</v>
      </c>
      <c r="IU340" s="11">
        <v>369.72966854559894</v>
      </c>
      <c r="IV340" s="11">
        <v>363.81248326370184</v>
      </c>
      <c r="IW340" s="11">
        <v>353.23881816126305</v>
      </c>
      <c r="IX340" s="11">
        <v>332.10507499640426</v>
      </c>
      <c r="IY340" s="11">
        <v>291.19544765692672</v>
      </c>
      <c r="IZ340" s="11">
        <v>241.08616512310101</v>
      </c>
      <c r="JA340" s="11">
        <v>149.34687356186865</v>
      </c>
      <c r="JB340" s="11">
        <v>40.604547852703625</v>
      </c>
      <c r="JC340" s="11">
        <v>6.6009420152113307E-12</v>
      </c>
      <c r="JD340" s="11">
        <v>40.535963733793928</v>
      </c>
      <c r="JE340" s="11">
        <v>61.530189342090637</v>
      </c>
      <c r="JF340" s="11">
        <v>78.365899932254223</v>
      </c>
      <c r="JG340" s="11">
        <v>92.206392654720077</v>
      </c>
      <c r="JH340" s="11">
        <v>174.38123124025486</v>
      </c>
      <c r="JI340" s="11">
        <v>210.02541815359342</v>
      </c>
      <c r="JJ340" s="11">
        <v>218.62388446614273</v>
      </c>
      <c r="JK340" s="11">
        <v>193.18245831391459</v>
      </c>
      <c r="JL340" s="11">
        <v>246.08662486731981</v>
      </c>
      <c r="JM340" s="11">
        <v>247.20313411833988</v>
      </c>
      <c r="JN340" s="11">
        <v>249.06262262614246</v>
      </c>
      <c r="JO340" s="11">
        <v>451.34568412190441</v>
      </c>
      <c r="JP340" s="11">
        <v>597.09809684165589</v>
      </c>
      <c r="JQ340" s="11">
        <v>637.46145022048927</v>
      </c>
      <c r="JR340" s="11">
        <v>666.92963705878094</v>
      </c>
      <c r="JS340" s="11">
        <v>619.70161958985977</v>
      </c>
      <c r="JT340" s="11">
        <v>677.22623702250758</v>
      </c>
      <c r="JU340" s="11">
        <v>718.6025089340128</v>
      </c>
      <c r="JV340" s="11">
        <v>696.38898757884851</v>
      </c>
      <c r="JW340" s="11">
        <v>634.84139131652</v>
      </c>
      <c r="JX340" s="11">
        <v>624.71055734618403</v>
      </c>
      <c r="JY340" s="11">
        <v>614.76263510389231</v>
      </c>
      <c r="JZ340" s="11">
        <v>600.07609095177645</v>
      </c>
      <c r="KA340" s="11">
        <v>589.31508026279801</v>
      </c>
      <c r="KB340" s="11">
        <v>582.10291255112293</v>
      </c>
      <c r="KC340" s="11">
        <v>566.30851702186681</v>
      </c>
      <c r="KD340" s="11">
        <v>550.56434637857626</v>
      </c>
      <c r="KE340" s="11">
        <v>549.41066408583151</v>
      </c>
      <c r="KF340" s="11">
        <v>559.62962621439749</v>
      </c>
      <c r="KG340" s="11">
        <v>563.35605813294944</v>
      </c>
      <c r="KH340" s="11">
        <v>579.98820648579886</v>
      </c>
      <c r="KI340" s="11">
        <v>582.13830278348883</v>
      </c>
      <c r="KJ340" s="11">
        <v>604.5179848591871</v>
      </c>
      <c r="KK340" s="11">
        <v>608.01360103483421</v>
      </c>
      <c r="KL340" s="23"/>
      <c r="KM340" s="11">
        <f>SMALL(Tabela2[[#This Row],[1]:[285]],1)</f>
        <v>6.6009420152113307E-12</v>
      </c>
      <c r="KN340" s="11">
        <f>MATCH(Tabela2[[#This Row],[1° menor]],Tabela2[[#This Row],[1]:[285]],0)</f>
        <v>250</v>
      </c>
      <c r="KO34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0.49999993635199136</v>
      </c>
      <c r="KP340" s="11">
        <f>VLOOKUP(Tabela2[[#This Row],[Shape]],shape!A:D,4,0)+VLOOKUP(Tabela2[[#This Row],[Shape]]+1,shape!A:E,5,0)*Tabela2[[#This Row],[% avanc]]</f>
        <v>7836.9351595834542</v>
      </c>
      <c r="KQ340" s="15">
        <f>Tabela2[[#This Row],[8686,881807]]/Tabela2[[#Headers],[8686,881807]]</f>
        <v>0.90215745231716538</v>
      </c>
      <c r="KR340" s="11">
        <f>Tabela2[[#This Row],[8686,881807]]-KP339</f>
        <v>482.63963307982613</v>
      </c>
      <c r="KS340" s="11">
        <f>(Tabela2[[#This Row],[hora bus]]-H339)*86400</f>
        <v>44.999999832361937</v>
      </c>
      <c r="KT340" s="11">
        <f>Tabela2[[#This Row],[desloc]]/Tabela2[[#This Row],[seconds]]</f>
        <v>10.725325219506642</v>
      </c>
      <c r="KU340" s="11">
        <f>Tabela2[[#This Row],[spd m/s]]*3.6</f>
        <v>38.611170790223909</v>
      </c>
      <c r="KV340" s="23"/>
      <c r="KW340" s="22">
        <f t="shared" si="90"/>
        <v>0</v>
      </c>
      <c r="KX340" s="23">
        <f t="shared" si="91"/>
        <v>0</v>
      </c>
      <c r="KY340" s="23">
        <f t="shared" si="92"/>
        <v>0</v>
      </c>
      <c r="KZ340" s="23">
        <f t="shared" si="93"/>
        <v>0</v>
      </c>
      <c r="LA340" s="23">
        <f t="shared" si="94"/>
        <v>0</v>
      </c>
      <c r="LB340" s="23">
        <f t="shared" si="95"/>
        <v>0</v>
      </c>
      <c r="LC340" s="23">
        <f t="shared" si="96"/>
        <v>0</v>
      </c>
      <c r="LD340" s="23">
        <f t="shared" si="97"/>
        <v>0</v>
      </c>
      <c r="LE340" s="23">
        <f t="shared" si="98"/>
        <v>7836.9351595834542</v>
      </c>
      <c r="LF340" s="22">
        <f t="shared" si="107"/>
        <v>0</v>
      </c>
      <c r="LG340" s="23">
        <f t="shared" si="99"/>
        <v>0</v>
      </c>
      <c r="LH340" s="23">
        <f t="shared" si="100"/>
        <v>0</v>
      </c>
      <c r="LI340" s="23">
        <f t="shared" si="101"/>
        <v>7836.9351595834542</v>
      </c>
      <c r="LJ340" s="23">
        <f t="shared" si="102"/>
        <v>8570.3152119992501</v>
      </c>
      <c r="LK340" s="23">
        <f t="shared" si="103"/>
        <v>0</v>
      </c>
      <c r="LL340" s="23">
        <f t="shared" si="104"/>
        <v>6</v>
      </c>
      <c r="LM340" s="23">
        <f t="shared" si="105"/>
        <v>0</v>
      </c>
      <c r="LN340" s="23">
        <f t="shared" si="106"/>
        <v>0</v>
      </c>
    </row>
    <row r="341" spans="1:326" x14ac:dyDescent="0.25">
      <c r="A341" s="22">
        <v>275</v>
      </c>
      <c r="B341" s="22">
        <v>1</v>
      </c>
      <c r="C341" s="23" t="s">
        <v>1585</v>
      </c>
      <c r="D341" s="22">
        <v>332</v>
      </c>
      <c r="E341" s="24">
        <v>0.97152777777777777</v>
      </c>
      <c r="F341" s="23" t="s">
        <v>812</v>
      </c>
      <c r="G341" s="23" t="b">
        <v>1</v>
      </c>
      <c r="H341" s="25">
        <v>43538.971435185187</v>
      </c>
      <c r="I341" s="26" t="s">
        <v>206</v>
      </c>
      <c r="J341" s="23" t="s">
        <v>207</v>
      </c>
      <c r="K341" s="11">
        <f>IF(AND(Tabela2[[#This Row],[hora bus]]=H340,Tabela2[[#This Row],[lat bus]]=I340,Tabela2[[#This Row],[lon bus]]=J340),1,0)</f>
        <v>0</v>
      </c>
      <c r="L341" s="23"/>
      <c r="M341" s="11">
        <v>472</v>
      </c>
      <c r="N341" s="11">
        <v>11950.846274450867</v>
      </c>
      <c r="O341" s="11">
        <v>11942.906193656039</v>
      </c>
      <c r="P341" s="11">
        <v>11932.161378169099</v>
      </c>
      <c r="Q341" s="11">
        <v>11872.713800237992</v>
      </c>
      <c r="R341" s="11">
        <v>11790.462351153699</v>
      </c>
      <c r="S341" s="11">
        <v>11775.158414545516</v>
      </c>
      <c r="T341" s="11">
        <v>11755.972752075997</v>
      </c>
      <c r="U341" s="11">
        <v>11743.740680758292</v>
      </c>
      <c r="V341" s="11">
        <v>11726.149103528129</v>
      </c>
      <c r="W341" s="11">
        <v>11712.428792551709</v>
      </c>
      <c r="X341" s="11">
        <v>11699.960091587438</v>
      </c>
      <c r="Y341" s="11">
        <v>11673.499104021226</v>
      </c>
      <c r="Z341" s="11">
        <v>11655.186373852412</v>
      </c>
      <c r="AA341" s="11">
        <v>11630.450831537863</v>
      </c>
      <c r="AB341" s="11">
        <v>11618.774294512441</v>
      </c>
      <c r="AC341" s="11">
        <v>11601.99404613685</v>
      </c>
      <c r="AD341" s="11">
        <v>11577.612371522164</v>
      </c>
      <c r="AE341" s="11">
        <v>11568.658744736318</v>
      </c>
      <c r="AF341" s="11">
        <v>11506.750855213659</v>
      </c>
      <c r="AG341" s="11">
        <v>11484.816621097481</v>
      </c>
      <c r="AH341" s="11">
        <v>11461.645902930271</v>
      </c>
      <c r="AI341" s="11">
        <v>11441.478700037156</v>
      </c>
      <c r="AJ341" s="11">
        <v>11423.072353392423</v>
      </c>
      <c r="AK341" s="11">
        <v>11410.095095951317</v>
      </c>
      <c r="AL341" s="11">
        <v>11386.371968073683</v>
      </c>
      <c r="AM341" s="11">
        <v>11377.90099166767</v>
      </c>
      <c r="AN341" s="11">
        <v>11368.001954396064</v>
      </c>
      <c r="AO341" s="11">
        <v>11364.192649834686</v>
      </c>
      <c r="AP341" s="11">
        <v>11368.426336236784</v>
      </c>
      <c r="AQ341" s="11">
        <v>11378.935097419153</v>
      </c>
      <c r="AR341" s="11">
        <v>11381.789214806373</v>
      </c>
      <c r="AS341" s="11">
        <v>11382.376337906768</v>
      </c>
      <c r="AT341" s="11">
        <v>11395.62623091599</v>
      </c>
      <c r="AU341" s="11">
        <v>11404.139069641598</v>
      </c>
      <c r="AV341" s="11">
        <v>11402.051807458727</v>
      </c>
      <c r="AW341" s="11">
        <v>11408.916937036634</v>
      </c>
      <c r="AX341" s="11">
        <v>11418.46753568938</v>
      </c>
      <c r="AY341" s="11">
        <v>11417.600258966662</v>
      </c>
      <c r="AZ341" s="11">
        <v>11407.487818542306</v>
      </c>
      <c r="BA341" s="11">
        <v>11389.321217087927</v>
      </c>
      <c r="BB341" s="11">
        <v>11351.183037035673</v>
      </c>
      <c r="BC341" s="11">
        <v>11284.161554804345</v>
      </c>
      <c r="BD341" s="11">
        <v>11221.25488660741</v>
      </c>
      <c r="BE341" s="11">
        <v>11206.191849088493</v>
      </c>
      <c r="BF341" s="11">
        <v>11189.613740715808</v>
      </c>
      <c r="BG341" s="11">
        <v>11162.378998264661</v>
      </c>
      <c r="BH341" s="11">
        <v>11157.389405660173</v>
      </c>
      <c r="BI341" s="11">
        <v>11146.563120917897</v>
      </c>
      <c r="BJ341" s="11">
        <v>11126.873493736124</v>
      </c>
      <c r="BK341" s="11">
        <v>11063.551680334986</v>
      </c>
      <c r="BL341" s="11">
        <v>10858.172205123841</v>
      </c>
      <c r="BM341" s="11">
        <v>10760.327096680161</v>
      </c>
      <c r="BN341" s="11">
        <v>10752.384705961866</v>
      </c>
      <c r="BO341" s="11">
        <v>10657.906596599289</v>
      </c>
      <c r="BP341" s="11">
        <v>10662.716624465205</v>
      </c>
      <c r="BQ341" s="11">
        <v>10583.267751289415</v>
      </c>
      <c r="BR341" s="11">
        <v>10513.757789855777</v>
      </c>
      <c r="BS341" s="11">
        <v>10492.631240996412</v>
      </c>
      <c r="BT341" s="11">
        <v>10447.242816870348</v>
      </c>
      <c r="BU341" s="11">
        <v>10400.839302687851</v>
      </c>
      <c r="BV341" s="11">
        <v>10420.269472631875</v>
      </c>
      <c r="BW341" s="11">
        <v>10272.386381020593</v>
      </c>
      <c r="BX341" s="11">
        <v>10167.743030313002</v>
      </c>
      <c r="BY341" s="11">
        <v>10031.308786761092</v>
      </c>
      <c r="BZ341" s="11">
        <v>10002.853565124589</v>
      </c>
      <c r="CA341" s="11">
        <v>9960.7069274734331</v>
      </c>
      <c r="CB341" s="11">
        <v>9897.9914241580482</v>
      </c>
      <c r="CC341" s="11">
        <v>9777.685918168303</v>
      </c>
      <c r="CD341" s="11">
        <v>9684.5018960880097</v>
      </c>
      <c r="CE341" s="11">
        <v>9593.8849784772301</v>
      </c>
      <c r="CF341" s="11">
        <v>9514.0251464956509</v>
      </c>
      <c r="CG341" s="11">
        <v>9326.064659814836</v>
      </c>
      <c r="CH341" s="11">
        <v>9254.7712314537057</v>
      </c>
      <c r="CI341" s="11">
        <v>9069.5766064978161</v>
      </c>
      <c r="CJ341" s="11">
        <v>9001.7154287530029</v>
      </c>
      <c r="CK341" s="11">
        <v>8915.2070462455486</v>
      </c>
      <c r="CL341" s="11">
        <v>8889.5848902401631</v>
      </c>
      <c r="CM341" s="11">
        <v>8843.3731577325598</v>
      </c>
      <c r="CN341" s="11">
        <v>8787.3531833613797</v>
      </c>
      <c r="CO341" s="11">
        <v>8708.7167797355578</v>
      </c>
      <c r="CP341" s="11">
        <v>8659.2614420375612</v>
      </c>
      <c r="CQ341" s="11">
        <v>8470.8025176185329</v>
      </c>
      <c r="CR341" s="11">
        <v>8304.7518947423869</v>
      </c>
      <c r="CS341" s="11">
        <v>8238.1496866706366</v>
      </c>
      <c r="CT341" s="11">
        <v>8212.4458952001114</v>
      </c>
      <c r="CU341" s="11">
        <v>8172.6796830168987</v>
      </c>
      <c r="CV341" s="11">
        <v>8078.5692433607628</v>
      </c>
      <c r="CW341" s="11">
        <v>7958.2454697021694</v>
      </c>
      <c r="CX341" s="11">
        <v>7903.0994287853664</v>
      </c>
      <c r="CY341" s="11">
        <v>7849.4455298521261</v>
      </c>
      <c r="CZ341" s="11">
        <v>7799.8329730349706</v>
      </c>
      <c r="DA341" s="11">
        <v>7747.7852211520703</v>
      </c>
      <c r="DB341" s="11">
        <v>7689.8786871258508</v>
      </c>
      <c r="DC341" s="11">
        <v>7593.8082929313732</v>
      </c>
      <c r="DD341" s="11">
        <v>7581.2066770444471</v>
      </c>
      <c r="DE341" s="11">
        <v>7549.4763928947541</v>
      </c>
      <c r="DF341" s="11">
        <v>7534.1462331501225</v>
      </c>
      <c r="DG341" s="11">
        <v>7479.2058922395881</v>
      </c>
      <c r="DH341" s="11">
        <v>7432.4036809684376</v>
      </c>
      <c r="DI341" s="11">
        <v>7377.5872590359204</v>
      </c>
      <c r="DJ341" s="11">
        <v>7309.4995986993763</v>
      </c>
      <c r="DK341" s="11">
        <v>7045.465759394514</v>
      </c>
      <c r="DL341" s="11">
        <v>7037.5350153542504</v>
      </c>
      <c r="DM341" s="11">
        <v>6998.2524686609595</v>
      </c>
      <c r="DN341" s="11">
        <v>6937.5078702275259</v>
      </c>
      <c r="DO341" s="11">
        <v>6924.4915732373456</v>
      </c>
      <c r="DP341" s="11">
        <v>6865.1347256244517</v>
      </c>
      <c r="DQ341" s="11">
        <v>6870.5249918225772</v>
      </c>
      <c r="DR341" s="11">
        <v>6864.1405777546115</v>
      </c>
      <c r="DS341" s="11">
        <v>6854.76403322231</v>
      </c>
      <c r="DT341" s="11">
        <v>6838.3775332149153</v>
      </c>
      <c r="DU341" s="11">
        <v>6827.4378325979205</v>
      </c>
      <c r="DV341" s="11">
        <v>6815.5246922375591</v>
      </c>
      <c r="DW341" s="11">
        <v>6807.7653112929456</v>
      </c>
      <c r="DX341" s="11">
        <v>6670.4735117987748</v>
      </c>
      <c r="DY341" s="11">
        <v>6676.0196533772259</v>
      </c>
      <c r="DZ341" s="11">
        <v>6642.1668251137262</v>
      </c>
      <c r="EA341" s="11">
        <v>6529.8551309228233</v>
      </c>
      <c r="EB341" s="11">
        <v>6519.3456529193218</v>
      </c>
      <c r="EC341" s="11">
        <v>6350.8097055976978</v>
      </c>
      <c r="ED341" s="11">
        <v>6293.801974223873</v>
      </c>
      <c r="EE341" s="11">
        <v>6060.7180022043976</v>
      </c>
      <c r="EF341" s="11">
        <v>5875.5899304918412</v>
      </c>
      <c r="EG341" s="11">
        <v>5718.6629904079182</v>
      </c>
      <c r="EH341" s="11">
        <v>5599.0010306525546</v>
      </c>
      <c r="EI341" s="11">
        <v>5536.8151017365672</v>
      </c>
      <c r="EJ341" s="11">
        <v>5483.8888093382757</v>
      </c>
      <c r="EK341" s="11">
        <v>5401.8692568723527</v>
      </c>
      <c r="EL341" s="11">
        <v>5390.4156452617854</v>
      </c>
      <c r="EM341" s="11">
        <v>5303.7308271171196</v>
      </c>
      <c r="EN341" s="11">
        <v>5215.8880145863659</v>
      </c>
      <c r="EO341" s="11">
        <v>5175.9774566441711</v>
      </c>
      <c r="EP341" s="11">
        <v>5051.9172241198939</v>
      </c>
      <c r="EQ341" s="11">
        <v>4998.0629798383143</v>
      </c>
      <c r="ER341" s="11">
        <v>4883.6661660937471</v>
      </c>
      <c r="ES341" s="11">
        <v>4840.7152944794698</v>
      </c>
      <c r="ET341" s="11">
        <v>4778.4994336695781</v>
      </c>
      <c r="EU341" s="11">
        <v>4729.8805199546259</v>
      </c>
      <c r="EV341" s="11">
        <v>4674.1867953618548</v>
      </c>
      <c r="EW341" s="11">
        <v>4463.9149129845218</v>
      </c>
      <c r="EX341" s="11">
        <v>4422.5659418203522</v>
      </c>
      <c r="EY341" s="11">
        <v>4284.9130761099723</v>
      </c>
      <c r="EZ341" s="11">
        <v>4166.578779066529</v>
      </c>
      <c r="FA341" s="11">
        <v>4116.2607391458523</v>
      </c>
      <c r="FB341" s="11">
        <v>4086.42966121259</v>
      </c>
      <c r="FC341" s="11">
        <v>4040.4132069199404</v>
      </c>
      <c r="FD341" s="11">
        <v>3932.5674937664076</v>
      </c>
      <c r="FE341" s="11">
        <v>3787.0846747389719</v>
      </c>
      <c r="FF341" s="11">
        <v>3780.9317871205626</v>
      </c>
      <c r="FG341" s="11">
        <v>3743.7196688810945</v>
      </c>
      <c r="FH341" s="11">
        <v>3673.0561763621808</v>
      </c>
      <c r="FI341" s="11">
        <v>3642.6116134176973</v>
      </c>
      <c r="FJ341" s="11">
        <v>3637.4510623769174</v>
      </c>
      <c r="FK341" s="11">
        <v>3632.7009543032796</v>
      </c>
      <c r="FL341" s="11">
        <v>3631.0233074935177</v>
      </c>
      <c r="FM341" s="11">
        <v>3618.1791766434621</v>
      </c>
      <c r="FN341" s="11">
        <v>3629.4204319189366</v>
      </c>
      <c r="FO341" s="11">
        <v>3626.5437093144187</v>
      </c>
      <c r="FP341" s="11">
        <v>3622.4916844144054</v>
      </c>
      <c r="FQ341" s="11">
        <v>3625.3773253379045</v>
      </c>
      <c r="FR341" s="11">
        <v>3602.3144664922024</v>
      </c>
      <c r="FS341" s="11">
        <v>3568.5044700399412</v>
      </c>
      <c r="FT341" s="11">
        <v>3505.9142019908363</v>
      </c>
      <c r="FU341" s="11">
        <v>3402.3855483584448</v>
      </c>
      <c r="FV341" s="11">
        <v>3368.7560976710524</v>
      </c>
      <c r="FW341" s="11">
        <v>3340.4756623271001</v>
      </c>
      <c r="FX341" s="11">
        <v>3310.9670555848261</v>
      </c>
      <c r="FY341" s="11">
        <v>3287.9336209470011</v>
      </c>
      <c r="FZ341" s="11">
        <v>3259.0561483781048</v>
      </c>
      <c r="GA341" s="11">
        <v>3240.1544137647315</v>
      </c>
      <c r="GB341" s="11">
        <v>3215.4517835552665</v>
      </c>
      <c r="GC341" s="11">
        <v>3193.6649986640509</v>
      </c>
      <c r="GD341" s="11">
        <v>3182.2063620400477</v>
      </c>
      <c r="GE341" s="11">
        <v>3172.2177910867154</v>
      </c>
      <c r="GF341" s="11">
        <v>3166.6637212633595</v>
      </c>
      <c r="GG341" s="11">
        <v>3156.390218796997</v>
      </c>
      <c r="GH341" s="11">
        <v>3151.4301862788484</v>
      </c>
      <c r="GI341" s="11">
        <v>3134.1789691872873</v>
      </c>
      <c r="GJ341" s="11">
        <v>3111.5401368344674</v>
      </c>
      <c r="GK341" s="11">
        <v>3085.1566266252999</v>
      </c>
      <c r="GL341" s="11">
        <v>3084.0349178252982</v>
      </c>
      <c r="GM341" s="11">
        <v>3052.30079544714</v>
      </c>
      <c r="GN341" s="11">
        <v>3030.5391920583274</v>
      </c>
      <c r="GO341" s="11">
        <v>2997.4105846419066</v>
      </c>
      <c r="GP341" s="11">
        <v>2912.7712755602884</v>
      </c>
      <c r="GQ341" s="11">
        <v>2774.9764164476819</v>
      </c>
      <c r="GR341" s="11">
        <v>2621.1935655903176</v>
      </c>
      <c r="GS341" s="11">
        <v>2561.458129408998</v>
      </c>
      <c r="GT341" s="11">
        <v>2544.7632789970476</v>
      </c>
      <c r="GU341" s="11">
        <v>2523.7759790599794</v>
      </c>
      <c r="GV341" s="11">
        <v>2506.0631565908561</v>
      </c>
      <c r="GW341" s="11">
        <v>2490.9072249236337</v>
      </c>
      <c r="GX341" s="11">
        <v>2480.3038472045741</v>
      </c>
      <c r="GY341" s="11">
        <v>2408.5616539673292</v>
      </c>
      <c r="GZ341" s="11">
        <v>2468.8374503694736</v>
      </c>
      <c r="HA341" s="11">
        <v>2470.9718240187008</v>
      </c>
      <c r="HB341" s="11">
        <v>2466.7988152111916</v>
      </c>
      <c r="HC341" s="11">
        <v>2463.8770699364918</v>
      </c>
      <c r="HD341" s="11">
        <v>2462.743713868249</v>
      </c>
      <c r="HE341" s="11">
        <v>2442.5437675319804</v>
      </c>
      <c r="HF341" s="11">
        <v>2330.1763414462371</v>
      </c>
      <c r="HG341" s="11">
        <v>2252.8541315792386</v>
      </c>
      <c r="HH341" s="11">
        <v>2174.9412845198704</v>
      </c>
      <c r="HI341" s="11">
        <v>2139.2058832784974</v>
      </c>
      <c r="HJ341" s="11">
        <v>2113.3766484650491</v>
      </c>
      <c r="HK341" s="11">
        <v>2075.7995195304397</v>
      </c>
      <c r="HL341" s="11">
        <v>2048.6218631307165</v>
      </c>
      <c r="HM341" s="11">
        <v>1996.0003171826779</v>
      </c>
      <c r="HN341" s="11">
        <v>1940.1376625014339</v>
      </c>
      <c r="HO341" s="11">
        <v>1905.9002749090566</v>
      </c>
      <c r="HP341" s="11">
        <v>1925.1875858209869</v>
      </c>
      <c r="HQ341" s="11">
        <v>1916.3650979273739</v>
      </c>
      <c r="HR341" s="11">
        <v>1833.0630214794699</v>
      </c>
      <c r="HS341" s="11">
        <v>1852.6194002958646</v>
      </c>
      <c r="HT341" s="11">
        <v>1862.765935786927</v>
      </c>
      <c r="HU341" s="11">
        <v>1826.9478221442155</v>
      </c>
      <c r="HV341" s="11">
        <v>1822.1734885590056</v>
      </c>
      <c r="HW341" s="11">
        <v>1802.5474256054465</v>
      </c>
      <c r="HX341" s="11">
        <v>1775.8177320585335</v>
      </c>
      <c r="HY341" s="11">
        <v>1732.184331050428</v>
      </c>
      <c r="HZ341" s="11">
        <v>1576.1253531306256</v>
      </c>
      <c r="IA341" s="11">
        <v>1431.729674769558</v>
      </c>
      <c r="IB341" s="11">
        <v>1383.8981935697004</v>
      </c>
      <c r="IC341" s="11">
        <v>1331.235560609322</v>
      </c>
      <c r="ID341" s="11">
        <v>1284.4509041706026</v>
      </c>
      <c r="IE341" s="11">
        <v>1230.2911741878061</v>
      </c>
      <c r="IF341" s="11">
        <v>1107.3081058498685</v>
      </c>
      <c r="IG341" s="11">
        <v>1081.3081844716785</v>
      </c>
      <c r="IH341" s="11">
        <v>1039.142886759359</v>
      </c>
      <c r="II341" s="11">
        <v>1002.7773067522475</v>
      </c>
      <c r="IJ341" s="11">
        <v>952.15489645027753</v>
      </c>
      <c r="IK341" s="11">
        <v>913.8443104544682</v>
      </c>
      <c r="IL341" s="11">
        <v>871.42127533410314</v>
      </c>
      <c r="IM341" s="11">
        <v>808.01645157637313</v>
      </c>
      <c r="IN341" s="11">
        <v>670.58630223455134</v>
      </c>
      <c r="IO341" s="11">
        <v>638.17242658504654</v>
      </c>
      <c r="IP341" s="11">
        <v>636.61284229295541</v>
      </c>
      <c r="IQ341" s="11">
        <v>581.16610810440966</v>
      </c>
      <c r="IR341" s="11">
        <v>513.43998236990058</v>
      </c>
      <c r="IS341" s="11">
        <v>474.97134401703215</v>
      </c>
      <c r="IT341" s="11">
        <v>452.5216149235992</v>
      </c>
      <c r="IU341" s="11">
        <v>435.36674452481094</v>
      </c>
      <c r="IV341" s="11">
        <v>429.61562810860181</v>
      </c>
      <c r="IW341" s="11">
        <v>419.14261163967558</v>
      </c>
      <c r="IX341" s="11">
        <v>398.15091481271554</v>
      </c>
      <c r="IY341" s="11">
        <v>357.47614755986513</v>
      </c>
      <c r="IZ341" s="11">
        <v>307.78876688450407</v>
      </c>
      <c r="JA341" s="11">
        <v>216.95457072949105</v>
      </c>
      <c r="JB341" s="11">
        <v>109.80971108771726</v>
      </c>
      <c r="JC341" s="11">
        <v>30.009638154379751</v>
      </c>
      <c r="JD341" s="11">
        <v>8.9852903340489068</v>
      </c>
      <c r="JE341" s="11">
        <v>0</v>
      </c>
      <c r="JF341" s="11">
        <v>8.9595692368070488</v>
      </c>
      <c r="JG341" s="11">
        <v>25.463390623913767</v>
      </c>
      <c r="JH341" s="11">
        <v>106.95400259685415</v>
      </c>
      <c r="JI341" s="11">
        <v>140.53528976224129</v>
      </c>
      <c r="JJ341" s="11">
        <v>149.88128079414963</v>
      </c>
      <c r="JK341" s="11">
        <v>130.07353356909948</v>
      </c>
      <c r="JL341" s="11">
        <v>188.81400963039579</v>
      </c>
      <c r="JM341" s="11">
        <v>191.69782540822052</v>
      </c>
      <c r="JN341" s="11">
        <v>203.34770366495593</v>
      </c>
      <c r="JO341" s="11">
        <v>416.68968638829142</v>
      </c>
      <c r="JP341" s="11">
        <v>565.40492941812909</v>
      </c>
      <c r="JQ341" s="11">
        <v>606.11835492344187</v>
      </c>
      <c r="JR341" s="11">
        <v>631.88973424137032</v>
      </c>
      <c r="JS341" s="11">
        <v>574.02665981004247</v>
      </c>
      <c r="JT341" s="11">
        <v>621.56672356151353</v>
      </c>
      <c r="JU341" s="11">
        <v>660.16690066341289</v>
      </c>
      <c r="JV341" s="11">
        <v>638.66575830603051</v>
      </c>
      <c r="JW341" s="11">
        <v>575.90222740832621</v>
      </c>
      <c r="JX341" s="11">
        <v>563.58513729430206</v>
      </c>
      <c r="JY341" s="11">
        <v>552.65939179299403</v>
      </c>
      <c r="JZ341" s="11">
        <v>537.10130402862001</v>
      </c>
      <c r="KA341" s="11">
        <v>525.47719730203926</v>
      </c>
      <c r="KB341" s="11">
        <v>517.60137495479262</v>
      </c>
      <c r="KC341" s="11">
        <v>501.03818976720146</v>
      </c>
      <c r="KD341" s="11">
        <v>485.15693911889821</v>
      </c>
      <c r="KE341" s="11">
        <v>484.69715392748265</v>
      </c>
      <c r="KF341" s="11">
        <v>495.48276420823237</v>
      </c>
      <c r="KG341" s="11">
        <v>499.94516606549189</v>
      </c>
      <c r="KH341" s="11">
        <v>517.28886067307269</v>
      </c>
      <c r="KI341" s="11">
        <v>520.28002225514615</v>
      </c>
      <c r="KJ341" s="11">
        <v>543.42250847431865</v>
      </c>
      <c r="KK341" s="11">
        <v>547.18606138423957</v>
      </c>
      <c r="KL341" s="23"/>
      <c r="KM341" s="11">
        <f>SMALL(Tabela2[[#This Row],[1]:[285]],1)</f>
        <v>0</v>
      </c>
      <c r="KN341" s="11">
        <f>MATCH(Tabela2[[#This Row],[1° menor]],Tabela2[[#This Row],[1]:[285]],0)</f>
        <v>252</v>
      </c>
      <c r="KO34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0.49999999997806954</v>
      </c>
      <c r="KP341" s="11">
        <f>VLOOKUP(Tabela2[[#This Row],[Shape]],shape!A:D,4,0)+VLOOKUP(Tabela2[[#This Row],[Shape]]+1,shape!A:E,5,0)*Tabela2[[#This Row],[% avanc]]</f>
        <v>7872.8075779218307</v>
      </c>
      <c r="KQ341" s="15">
        <f>Tabela2[[#This Row],[8686,881807]]/Tabela2[[#Headers],[8686,881807]]</f>
        <v>0.90628694540057197</v>
      </c>
      <c r="KR341" s="11">
        <f>Tabela2[[#This Row],[8686,881807]]-KP340</f>
        <v>35.872418338376519</v>
      </c>
      <c r="KS341" s="11">
        <f>(Tabela2[[#This Row],[hora bus]]-H340)*86400</f>
        <v>17.000000202096999</v>
      </c>
      <c r="KT341" s="11">
        <f>Tabela2[[#This Row],[desloc]]/Tabela2[[#This Row],[seconds]]</f>
        <v>2.1101422301131239</v>
      </c>
      <c r="KU341" s="11">
        <f>Tabela2[[#This Row],[spd m/s]]*3.6</f>
        <v>7.596512028407246</v>
      </c>
      <c r="KV341" s="23"/>
      <c r="KW341" s="22">
        <f t="shared" si="90"/>
        <v>0</v>
      </c>
      <c r="KX341" s="23">
        <f t="shared" si="91"/>
        <v>0</v>
      </c>
      <c r="KY341" s="23">
        <f t="shared" si="92"/>
        <v>0</v>
      </c>
      <c r="KZ341" s="23">
        <f t="shared" si="93"/>
        <v>0</v>
      </c>
      <c r="LA341" s="23">
        <f t="shared" si="94"/>
        <v>0</v>
      </c>
      <c r="LB341" s="23">
        <f t="shared" si="95"/>
        <v>0</v>
      </c>
      <c r="LC341" s="23">
        <f t="shared" si="96"/>
        <v>0</v>
      </c>
      <c r="LD341" s="23">
        <f t="shared" si="97"/>
        <v>0</v>
      </c>
      <c r="LE341" s="23">
        <f t="shared" si="98"/>
        <v>7872.8075779218307</v>
      </c>
      <c r="LF341" s="22">
        <f t="shared" si="107"/>
        <v>0</v>
      </c>
      <c r="LG341" s="23">
        <f t="shared" si="99"/>
        <v>0</v>
      </c>
      <c r="LH341" s="23">
        <f t="shared" si="100"/>
        <v>0</v>
      </c>
      <c r="LI341" s="23">
        <f t="shared" si="101"/>
        <v>7872.8075779218307</v>
      </c>
      <c r="LJ341" s="23">
        <f t="shared" si="102"/>
        <v>8570.3152119992501</v>
      </c>
      <c r="LK341" s="23">
        <f t="shared" si="103"/>
        <v>0</v>
      </c>
      <c r="LL341" s="23">
        <f t="shared" si="104"/>
        <v>5</v>
      </c>
      <c r="LM341" s="23">
        <f t="shared" si="105"/>
        <v>0</v>
      </c>
      <c r="LN341" s="23">
        <f t="shared" si="106"/>
        <v>0</v>
      </c>
    </row>
    <row r="342" spans="1:326" x14ac:dyDescent="0.25">
      <c r="A342" s="22">
        <v>276</v>
      </c>
      <c r="B342" s="22">
        <v>1</v>
      </c>
      <c r="C342" s="23" t="s">
        <v>1586</v>
      </c>
      <c r="D342" s="22">
        <v>332</v>
      </c>
      <c r="E342" s="24">
        <v>0.97152777777777777</v>
      </c>
      <c r="F342" s="23" t="s">
        <v>812</v>
      </c>
      <c r="G342" s="23" t="b">
        <v>1</v>
      </c>
      <c r="H342" s="25">
        <v>43538.971759259257</v>
      </c>
      <c r="I342" s="26" t="s">
        <v>174</v>
      </c>
      <c r="J342" s="23" t="s">
        <v>175</v>
      </c>
      <c r="K342" s="11">
        <f>IF(AND(Tabela2[[#This Row],[hora bus]]=H341,Tabela2[[#This Row],[lat bus]]=I341,Tabela2[[#This Row],[lon bus]]=J341),1,0)</f>
        <v>0</v>
      </c>
      <c r="L342" s="23"/>
      <c r="M342" s="11">
        <v>473</v>
      </c>
      <c r="N342" s="11">
        <v>12104.786047102083</v>
      </c>
      <c r="O342" s="11">
        <v>12096.826240801116</v>
      </c>
      <c r="P342" s="11">
        <v>12086.059844613037</v>
      </c>
      <c r="Q342" s="11">
        <v>12026.611881678387</v>
      </c>
      <c r="R342" s="11">
        <v>11944.483372569826</v>
      </c>
      <c r="S342" s="11">
        <v>11929.310140416164</v>
      </c>
      <c r="T342" s="11">
        <v>11910.150712354249</v>
      </c>
      <c r="U342" s="11">
        <v>11897.923912898486</v>
      </c>
      <c r="V342" s="11">
        <v>11880.319953220849</v>
      </c>
      <c r="W342" s="11">
        <v>11866.574652102336</v>
      </c>
      <c r="X342" s="11">
        <v>11854.076976501803</v>
      </c>
      <c r="Y342" s="11">
        <v>11827.567343581888</v>
      </c>
      <c r="Z342" s="11">
        <v>11809.195974816937</v>
      </c>
      <c r="AA342" s="11">
        <v>11784.41982519938</v>
      </c>
      <c r="AB342" s="11">
        <v>11772.724930144661</v>
      </c>
      <c r="AC342" s="11">
        <v>11755.939965098016</v>
      </c>
      <c r="AD342" s="11">
        <v>11731.583776961665</v>
      </c>
      <c r="AE342" s="11">
        <v>11722.667621707455</v>
      </c>
      <c r="AF342" s="11">
        <v>11660.919183465581</v>
      </c>
      <c r="AG342" s="11">
        <v>11639.216037672202</v>
      </c>
      <c r="AH342" s="11">
        <v>11616.176128718052</v>
      </c>
      <c r="AI342" s="11">
        <v>11596.096318377829</v>
      </c>
      <c r="AJ342" s="11">
        <v>11577.760103101155</v>
      </c>
      <c r="AK342" s="11">
        <v>11564.839005307742</v>
      </c>
      <c r="AL342" s="11">
        <v>11541.179366261033</v>
      </c>
      <c r="AM342" s="11">
        <v>11532.769404116483</v>
      </c>
      <c r="AN342" s="11">
        <v>11522.933978372526</v>
      </c>
      <c r="AO342" s="11">
        <v>11519.222411430253</v>
      </c>
      <c r="AP342" s="11">
        <v>11523.567447619591</v>
      </c>
      <c r="AQ342" s="11">
        <v>11534.157675741215</v>
      </c>
      <c r="AR342" s="11">
        <v>11537.066716784995</v>
      </c>
      <c r="AS342" s="11">
        <v>11537.743386270791</v>
      </c>
      <c r="AT342" s="11">
        <v>11551.089678663429</v>
      </c>
      <c r="AU342" s="11">
        <v>11559.657047511562</v>
      </c>
      <c r="AV342" s="11">
        <v>11557.652511062617</v>
      </c>
      <c r="AW342" s="11">
        <v>11564.667907014929</v>
      </c>
      <c r="AX342" s="11">
        <v>11574.379686863884</v>
      </c>
      <c r="AY342" s="11">
        <v>11573.653073668178</v>
      </c>
      <c r="AZ342" s="11">
        <v>11563.67342150576</v>
      </c>
      <c r="BA342" s="11">
        <v>11545.645310221225</v>
      </c>
      <c r="BB342" s="11">
        <v>11507.673319228172</v>
      </c>
      <c r="BC342" s="11">
        <v>11440.791549887044</v>
      </c>
      <c r="BD342" s="11">
        <v>11378.008738478195</v>
      </c>
      <c r="BE342" s="11">
        <v>11363.068669429118</v>
      </c>
      <c r="BF342" s="11">
        <v>11346.59591746862</v>
      </c>
      <c r="BG342" s="11">
        <v>11319.525251188334</v>
      </c>
      <c r="BH342" s="11">
        <v>11314.696224891828</v>
      </c>
      <c r="BI342" s="11">
        <v>11303.977713877766</v>
      </c>
      <c r="BJ342" s="11">
        <v>11284.405210514427</v>
      </c>
      <c r="BK342" s="11">
        <v>11221.302443786044</v>
      </c>
      <c r="BL342" s="11">
        <v>11016.565440426251</v>
      </c>
      <c r="BM342" s="11">
        <v>10919.542394262811</v>
      </c>
      <c r="BN342" s="11">
        <v>10912.029027899896</v>
      </c>
      <c r="BO342" s="11">
        <v>10817.876186533304</v>
      </c>
      <c r="BP342" s="11">
        <v>10822.956060829985</v>
      </c>
      <c r="BQ342" s="11">
        <v>10743.715701942772</v>
      </c>
      <c r="BR342" s="11">
        <v>10674.531527486723</v>
      </c>
      <c r="BS342" s="11">
        <v>10653.617115311352</v>
      </c>
      <c r="BT342" s="11">
        <v>10608.331582452218</v>
      </c>
      <c r="BU342" s="11">
        <v>10562.211600414339</v>
      </c>
      <c r="BV342" s="11">
        <v>10582.092549412326</v>
      </c>
      <c r="BW342" s="11">
        <v>10434.275074528006</v>
      </c>
      <c r="BX342" s="11">
        <v>10329.380905947135</v>
      </c>
      <c r="BY342" s="11">
        <v>10192.716118222739</v>
      </c>
      <c r="BZ342" s="11">
        <v>10164.087638617346</v>
      </c>
      <c r="CA342" s="11">
        <v>10121.904088647605</v>
      </c>
      <c r="CB342" s="11">
        <v>10059.204165528854</v>
      </c>
      <c r="CC342" s="11">
        <v>9938.9473532026223</v>
      </c>
      <c r="CD342" s="11">
        <v>9845.836842174811</v>
      </c>
      <c r="CE342" s="11">
        <v>9755.3180649657352</v>
      </c>
      <c r="CF342" s="11">
        <v>9675.5774793988239</v>
      </c>
      <c r="CG342" s="11">
        <v>9487.8067364142044</v>
      </c>
      <c r="CH342" s="11">
        <v>9416.6947158135081</v>
      </c>
      <c r="CI342" s="11">
        <v>9231.683194942505</v>
      </c>
      <c r="CJ342" s="11">
        <v>9164.0099341168261</v>
      </c>
      <c r="CK342" s="11">
        <v>9077.6078894428356</v>
      </c>
      <c r="CL342" s="11">
        <v>9052.0577897792391</v>
      </c>
      <c r="CM342" s="11">
        <v>9005.9021813138315</v>
      </c>
      <c r="CN342" s="11">
        <v>8949.9581113589393</v>
      </c>
      <c r="CO342" s="11">
        <v>8871.4111085856312</v>
      </c>
      <c r="CP342" s="11">
        <v>8822.046203463151</v>
      </c>
      <c r="CQ342" s="11">
        <v>8633.7749628131351</v>
      </c>
      <c r="CR342" s="11">
        <v>8468.0039967794182</v>
      </c>
      <c r="CS342" s="11">
        <v>8401.5810802436681</v>
      </c>
      <c r="CT342" s="11">
        <v>8375.9428130144479</v>
      </c>
      <c r="CU342" s="11">
        <v>8336.220761522758</v>
      </c>
      <c r="CV342" s="11">
        <v>8242.2085493567974</v>
      </c>
      <c r="CW342" s="11">
        <v>8122.047951833234</v>
      </c>
      <c r="CX342" s="11">
        <v>8067.0364041981866</v>
      </c>
      <c r="CY342" s="11">
        <v>8013.4628225448041</v>
      </c>
      <c r="CZ342" s="11">
        <v>7963.9061569553942</v>
      </c>
      <c r="DA342" s="11">
        <v>7911.8923604708953</v>
      </c>
      <c r="DB342" s="11">
        <v>7853.9927547612424</v>
      </c>
      <c r="DC342" s="11">
        <v>7757.8965814422427</v>
      </c>
      <c r="DD342" s="11">
        <v>7745.2749992330555</v>
      </c>
      <c r="DE342" s="11">
        <v>7713.5379471629367</v>
      </c>
      <c r="DF342" s="11">
        <v>7698.1944538039515</v>
      </c>
      <c r="DG342" s="11">
        <v>7643.2124551817797</v>
      </c>
      <c r="DH342" s="11">
        <v>7596.3112452199966</v>
      </c>
      <c r="DI342" s="11">
        <v>7541.3608788411548</v>
      </c>
      <c r="DJ342" s="11">
        <v>7473.378295831064</v>
      </c>
      <c r="DK342" s="11">
        <v>7210.1335846131924</v>
      </c>
      <c r="DL342" s="11">
        <v>7202.9942309002236</v>
      </c>
      <c r="DM342" s="11">
        <v>7163.9874072929424</v>
      </c>
      <c r="DN342" s="11">
        <v>7103.4363618871603</v>
      </c>
      <c r="DO342" s="11">
        <v>7090.5501661121461</v>
      </c>
      <c r="DP342" s="11">
        <v>7031.3126729021951</v>
      </c>
      <c r="DQ342" s="11">
        <v>7036.7979969560793</v>
      </c>
      <c r="DR342" s="11">
        <v>7030.4356430324824</v>
      </c>
      <c r="DS342" s="11">
        <v>7021.0784283009516</v>
      </c>
      <c r="DT342" s="11">
        <v>7004.6991994705413</v>
      </c>
      <c r="DU342" s="11">
        <v>6993.7491352147472</v>
      </c>
      <c r="DV342" s="11">
        <v>6981.8156904948346</v>
      </c>
      <c r="DW342" s="11">
        <v>6974.024955426381</v>
      </c>
      <c r="DX342" s="11">
        <v>6836.5488628467874</v>
      </c>
      <c r="DY342" s="11">
        <v>6841.8991063640997</v>
      </c>
      <c r="DZ342" s="11">
        <v>6807.9676957333613</v>
      </c>
      <c r="EA342" s="11">
        <v>6695.7463304263265</v>
      </c>
      <c r="EB342" s="11">
        <v>6685.4003769940955</v>
      </c>
      <c r="EC342" s="11">
        <v>6517.015304031177</v>
      </c>
      <c r="ED342" s="11">
        <v>6460.1826911911949</v>
      </c>
      <c r="EE342" s="11">
        <v>6227.1674254052723</v>
      </c>
      <c r="EF342" s="11">
        <v>6042.0770476123789</v>
      </c>
      <c r="EG342" s="11">
        <v>5885.1834879507805</v>
      </c>
      <c r="EH342" s="11">
        <v>5765.5569850715165</v>
      </c>
      <c r="EI342" s="11">
        <v>5703.407787969847</v>
      </c>
      <c r="EJ342" s="11">
        <v>5650.5225715321676</v>
      </c>
      <c r="EK342" s="11">
        <v>5568.5088634312178</v>
      </c>
      <c r="EL342" s="11">
        <v>5557.0358550250603</v>
      </c>
      <c r="EM342" s="11">
        <v>5470.3434506203921</v>
      </c>
      <c r="EN342" s="11">
        <v>5382.5234137355137</v>
      </c>
      <c r="EO342" s="11">
        <v>5342.6640099199585</v>
      </c>
      <c r="EP342" s="11">
        <v>5218.6897419223023</v>
      </c>
      <c r="EQ342" s="11">
        <v>5164.9274431594122</v>
      </c>
      <c r="ER342" s="11">
        <v>5050.5894923846254</v>
      </c>
      <c r="ES342" s="11">
        <v>5007.6757077044558</v>
      </c>
      <c r="ET342" s="11">
        <v>4945.4658909986301</v>
      </c>
      <c r="EU342" s="11">
        <v>4896.8406740714163</v>
      </c>
      <c r="EV342" s="11">
        <v>4841.1255879749924</v>
      </c>
      <c r="EW342" s="11">
        <v>4630.7184723996806</v>
      </c>
      <c r="EX342" s="11">
        <v>4589.1815367673235</v>
      </c>
      <c r="EY342" s="11">
        <v>4451.2703836792734</v>
      </c>
      <c r="EZ342" s="11">
        <v>4332.4898507835605</v>
      </c>
      <c r="FA342" s="11">
        <v>4281.7900730800202</v>
      </c>
      <c r="FB342" s="11">
        <v>4251.7657626745486</v>
      </c>
      <c r="FC342" s="11">
        <v>4205.5874591754382</v>
      </c>
      <c r="FD342" s="11">
        <v>4097.4092989813371</v>
      </c>
      <c r="FE342" s="11">
        <v>3951.3083878981838</v>
      </c>
      <c r="FF342" s="11">
        <v>3944.7106111721005</v>
      </c>
      <c r="FG342" s="11">
        <v>3907.3128397305854</v>
      </c>
      <c r="FH342" s="11">
        <v>3836.3219910183179</v>
      </c>
      <c r="FI342" s="11">
        <v>3805.4965765121847</v>
      </c>
      <c r="FJ342" s="11">
        <v>3800.0679878458127</v>
      </c>
      <c r="FK342" s="11">
        <v>3795.1322227750343</v>
      </c>
      <c r="FL342" s="11">
        <v>3793.2826780292671</v>
      </c>
      <c r="FM342" s="11">
        <v>3780.11828723596</v>
      </c>
      <c r="FN342" s="11">
        <v>3790.9648311987416</v>
      </c>
      <c r="FO342" s="11">
        <v>3787.7658517419736</v>
      </c>
      <c r="FP342" s="11">
        <v>3783.376897846108</v>
      </c>
      <c r="FQ342" s="11">
        <v>3786.004024527168</v>
      </c>
      <c r="FR342" s="11">
        <v>3762.5548769482511</v>
      </c>
      <c r="FS342" s="11">
        <v>3728.0134252630232</v>
      </c>
      <c r="FT342" s="11">
        <v>3664.3800257058911</v>
      </c>
      <c r="FU342" s="11">
        <v>3559.4307486520929</v>
      </c>
      <c r="FV342" s="11">
        <v>3524.8572362520404</v>
      </c>
      <c r="FW342" s="11">
        <v>3496.435379929494</v>
      </c>
      <c r="FX342" s="11">
        <v>3466.9070426752651</v>
      </c>
      <c r="FY342" s="11">
        <v>3443.8307289895115</v>
      </c>
      <c r="FZ342" s="11">
        <v>3414.8091426536739</v>
      </c>
      <c r="GA342" s="11">
        <v>3395.6697471401608</v>
      </c>
      <c r="GB342" s="11">
        <v>3370.637271477161</v>
      </c>
      <c r="GC342" s="11">
        <v>3348.3753977892843</v>
      </c>
      <c r="GD342" s="11">
        <v>3336.4441783054613</v>
      </c>
      <c r="GE342" s="11">
        <v>3326.0781743501966</v>
      </c>
      <c r="GF342" s="11">
        <v>3320.2318448500814</v>
      </c>
      <c r="GG342" s="11">
        <v>3309.77651277019</v>
      </c>
      <c r="GH342" s="11">
        <v>3304.7215762451669</v>
      </c>
      <c r="GI342" s="11">
        <v>3287.4036760023464</v>
      </c>
      <c r="GJ342" s="11">
        <v>3264.7564601227232</v>
      </c>
      <c r="GK342" s="11">
        <v>3238.5419293045315</v>
      </c>
      <c r="GL342" s="11">
        <v>3237.5742879074714</v>
      </c>
      <c r="GM342" s="11">
        <v>3206.0593815379566</v>
      </c>
      <c r="GN342" s="11">
        <v>3184.5951540346591</v>
      </c>
      <c r="GO342" s="11">
        <v>3151.6135801055034</v>
      </c>
      <c r="GP342" s="11">
        <v>3066.9959144699096</v>
      </c>
      <c r="GQ342" s="11">
        <v>2928.681748896513</v>
      </c>
      <c r="GR342" s="11">
        <v>2773.6304316140649</v>
      </c>
      <c r="GS342" s="11">
        <v>2712.7439281055599</v>
      </c>
      <c r="GT342" s="11">
        <v>2695.5646426553576</v>
      </c>
      <c r="GU342" s="11">
        <v>2674.2201796488521</v>
      </c>
      <c r="GV342" s="11">
        <v>2655.9598141094175</v>
      </c>
      <c r="GW342" s="11">
        <v>2640.1450355932802</v>
      </c>
      <c r="GX342" s="11">
        <v>2628.8184950445434</v>
      </c>
      <c r="GY342" s="11">
        <v>2554.2922785429882</v>
      </c>
      <c r="GZ342" s="11">
        <v>2611.7760585971341</v>
      </c>
      <c r="HA342" s="11">
        <v>2613.2594664456992</v>
      </c>
      <c r="HB342" s="11">
        <v>2608.5515419955727</v>
      </c>
      <c r="HC342" s="11">
        <v>2605.1663949935091</v>
      </c>
      <c r="HD342" s="11">
        <v>2603.6963881869074</v>
      </c>
      <c r="HE342" s="11">
        <v>2582.7505412800228</v>
      </c>
      <c r="HF342" s="11">
        <v>2470.2345639777855</v>
      </c>
      <c r="HG342" s="11">
        <v>2393.9986510050749</v>
      </c>
      <c r="HH342" s="11">
        <v>2317.4653835351173</v>
      </c>
      <c r="HI342" s="11">
        <v>2282.8724343536937</v>
      </c>
      <c r="HJ342" s="11">
        <v>2257.7355960310924</v>
      </c>
      <c r="HK342" s="11">
        <v>2221.0492122892965</v>
      </c>
      <c r="HL342" s="11">
        <v>2195.1105917107934</v>
      </c>
      <c r="HM342" s="11">
        <v>2144.5229106403531</v>
      </c>
      <c r="HN342" s="11">
        <v>2091.8798774128395</v>
      </c>
      <c r="HO342" s="11">
        <v>2061.0147426736676</v>
      </c>
      <c r="HP342" s="11">
        <v>2082.1369583352016</v>
      </c>
      <c r="HQ342" s="11">
        <v>2073.9425712000007</v>
      </c>
      <c r="HR342" s="11">
        <v>1992.6735870364403</v>
      </c>
      <c r="HS342" s="11">
        <v>2014.4755357142942</v>
      </c>
      <c r="HT342" s="11">
        <v>2025.3107064039</v>
      </c>
      <c r="HU342" s="11">
        <v>1990.2234957512846</v>
      </c>
      <c r="HV342" s="11">
        <v>1986.3127181305704</v>
      </c>
      <c r="HW342" s="11">
        <v>1967.1634877110121</v>
      </c>
      <c r="HX342" s="11">
        <v>1940.7924465708736</v>
      </c>
      <c r="HY342" s="11">
        <v>1897.494875151777</v>
      </c>
      <c r="HZ342" s="11">
        <v>1741.9517687643304</v>
      </c>
      <c r="IA342" s="11">
        <v>1598.1819787196698</v>
      </c>
      <c r="IB342" s="11">
        <v>1550.6938600066296</v>
      </c>
      <c r="IC342" s="11">
        <v>1498.1357720511294</v>
      </c>
      <c r="ID342" s="11">
        <v>1451.4063103558774</v>
      </c>
      <c r="IE342" s="11">
        <v>1397.2407942816108</v>
      </c>
      <c r="IF342" s="11">
        <v>1274.0359615839027</v>
      </c>
      <c r="IG342" s="11">
        <v>1247.7545190750031</v>
      </c>
      <c r="IH342" s="11">
        <v>1205.4164474886916</v>
      </c>
      <c r="II342" s="11">
        <v>1168.8827170502159</v>
      </c>
      <c r="IJ342" s="11">
        <v>1118.1396954205579</v>
      </c>
      <c r="IK342" s="11">
        <v>1079.8243380879233</v>
      </c>
      <c r="IL342" s="11">
        <v>1037.4590170973481</v>
      </c>
      <c r="IM342" s="11">
        <v>974.12957964625764</v>
      </c>
      <c r="IN342" s="11">
        <v>836.86912388966675</v>
      </c>
      <c r="IO342" s="11">
        <v>804.54822926072313</v>
      </c>
      <c r="IP342" s="11">
        <v>802.96935667058472</v>
      </c>
      <c r="IQ342" s="11">
        <v>747.42955334290161</v>
      </c>
      <c r="IR342" s="11">
        <v>679.36900874722187</v>
      </c>
      <c r="IS342" s="11">
        <v>640.47943298769235</v>
      </c>
      <c r="IT342" s="11">
        <v>617.75370493777541</v>
      </c>
      <c r="IU342" s="11">
        <v>600.40249047020029</v>
      </c>
      <c r="IV342" s="11">
        <v>594.51701691695359</v>
      </c>
      <c r="IW342" s="11">
        <v>583.95866445089132</v>
      </c>
      <c r="IX342" s="11">
        <v>562.84193135228861</v>
      </c>
      <c r="IY342" s="11">
        <v>521.95104439876729</v>
      </c>
      <c r="IZ342" s="11">
        <v>471.85279026140188</v>
      </c>
      <c r="JA342" s="11">
        <v>380.03030731327863</v>
      </c>
      <c r="JB342" s="11">
        <v>270.9043552097221</v>
      </c>
      <c r="JC342" s="11">
        <v>190.02037413887365</v>
      </c>
      <c r="JD342" s="11">
        <v>171.15646328221445</v>
      </c>
      <c r="JE342" s="11">
        <v>158.08468796272484</v>
      </c>
      <c r="JF342" s="11">
        <v>149.12368885661641</v>
      </c>
      <c r="JG342" s="11">
        <v>88.608918519920138</v>
      </c>
      <c r="JH342" s="11">
        <v>63.505354463806313</v>
      </c>
      <c r="JI342" s="11">
        <v>44.779083059776646</v>
      </c>
      <c r="JJ342" s="11">
        <v>40.804095613195798</v>
      </c>
      <c r="JK342" s="11">
        <v>1.0956568985420745E-11</v>
      </c>
      <c r="JL342" s="11">
        <v>40.748819380866408</v>
      </c>
      <c r="JM342" s="11">
        <v>46.206040170198172</v>
      </c>
      <c r="JN342" s="11">
        <v>67.861923535563548</v>
      </c>
      <c r="JO342" s="11">
        <v>291.21418132057033</v>
      </c>
      <c r="JP342" s="11">
        <v>441.84939387015299</v>
      </c>
      <c r="JQ342" s="11">
        <v>481.48540706689585</v>
      </c>
      <c r="JR342" s="11">
        <v>499.40076261002599</v>
      </c>
      <c r="JS342" s="11">
        <v>424.11208148461577</v>
      </c>
      <c r="JT342" s="11">
        <v>458.30688263779143</v>
      </c>
      <c r="JU342" s="11">
        <v>494.32421398337692</v>
      </c>
      <c r="JV342" s="11">
        <v>473.32405876519567</v>
      </c>
      <c r="JW342" s="11">
        <v>410.01603047943831</v>
      </c>
      <c r="JX342" s="11">
        <v>396.74931125396216</v>
      </c>
      <c r="JY342" s="11">
        <v>385.70871347088331</v>
      </c>
      <c r="JZ342" s="11">
        <v>370.25531217150092</v>
      </c>
      <c r="KA342" s="11">
        <v>358.92199189041872</v>
      </c>
      <c r="KB342" s="11">
        <v>351.43364065713138</v>
      </c>
      <c r="KC342" s="11">
        <v>335.60251310563973</v>
      </c>
      <c r="KD342" s="11">
        <v>319.84462258426163</v>
      </c>
      <c r="KE342" s="11">
        <v>318.69675964290519</v>
      </c>
      <c r="KF342" s="11">
        <v>329.06668266571165</v>
      </c>
      <c r="KG342" s="11">
        <v>333.21960812038617</v>
      </c>
      <c r="KH342" s="11">
        <v>350.36167117328972</v>
      </c>
      <c r="KI342" s="11">
        <v>353.36645041349163</v>
      </c>
      <c r="KJ342" s="11">
        <v>376.57779221245767</v>
      </c>
      <c r="KK342" s="11">
        <v>380.40766982927113</v>
      </c>
      <c r="KL342" s="23"/>
      <c r="KM342" s="11">
        <f>SMALL(Tabela2[[#This Row],[1]:[285]],1)</f>
        <v>1.0956568985420745E-11</v>
      </c>
      <c r="KN342" s="11">
        <f>MATCH(Tabela2[[#This Row],[1° menor]],Tabela2[[#This Row],[1]:[285]],0)</f>
        <v>258</v>
      </c>
      <c r="KO34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0.50000010524189364</v>
      </c>
      <c r="KP342" s="11">
        <f>VLOOKUP(Tabela2[[#This Row],[Shape]],shape!A:D,4,0)+VLOOKUP(Tabela2[[#This Row],[Shape]]+1,shape!A:E,5,0)*Tabela2[[#This Row],[% avanc]]</f>
        <v>8031.68990727648</v>
      </c>
      <c r="KQ342" s="15">
        <f>Tabela2[[#This Row],[8686,881807]]/Tabela2[[#Headers],[8686,881807]]</f>
        <v>0.92457686034181363</v>
      </c>
      <c r="KR342" s="11">
        <f>Tabela2[[#This Row],[8686,881807]]-KP341</f>
        <v>158.8823293546493</v>
      </c>
      <c r="KS342" s="11">
        <f>(Tabela2[[#This Row],[hora bus]]-H341)*86400</f>
        <v>27.999999630264938</v>
      </c>
      <c r="KT342" s="11">
        <f>Tabela2[[#This Row],[desloc]]/Tabela2[[#This Row],[seconds]]</f>
        <v>5.6743689804522308</v>
      </c>
      <c r="KU342" s="11">
        <f>Tabela2[[#This Row],[spd m/s]]*3.6</f>
        <v>20.427728329628032</v>
      </c>
      <c r="KV342" s="23"/>
      <c r="KW342" s="22">
        <f t="shared" si="90"/>
        <v>0</v>
      </c>
      <c r="KX342" s="23">
        <f t="shared" si="91"/>
        <v>0</v>
      </c>
      <c r="KY342" s="23">
        <f t="shared" si="92"/>
        <v>0</v>
      </c>
      <c r="KZ342" s="23">
        <f t="shared" si="93"/>
        <v>0</v>
      </c>
      <c r="LA342" s="23">
        <f t="shared" si="94"/>
        <v>0</v>
      </c>
      <c r="LB342" s="23">
        <f t="shared" si="95"/>
        <v>0</v>
      </c>
      <c r="LC342" s="23">
        <f t="shared" si="96"/>
        <v>0</v>
      </c>
      <c r="LD342" s="23">
        <f t="shared" si="97"/>
        <v>0</v>
      </c>
      <c r="LE342" s="23">
        <f t="shared" si="98"/>
        <v>8031.68990727648</v>
      </c>
      <c r="LF342" s="22">
        <f t="shared" si="107"/>
        <v>0</v>
      </c>
      <c r="LG342" s="23">
        <f t="shared" si="99"/>
        <v>0</v>
      </c>
      <c r="LH342" s="23">
        <f t="shared" si="100"/>
        <v>0</v>
      </c>
      <c r="LI342" s="23">
        <f t="shared" si="101"/>
        <v>8031.68990727648</v>
      </c>
      <c r="LJ342" s="23">
        <f t="shared" si="102"/>
        <v>8570.3152119992501</v>
      </c>
      <c r="LK342" s="23">
        <f t="shared" si="103"/>
        <v>0</v>
      </c>
      <c r="LL342" s="23">
        <f t="shared" si="104"/>
        <v>4</v>
      </c>
      <c r="LM342" s="23">
        <f t="shared" si="105"/>
        <v>0</v>
      </c>
      <c r="LN342" s="23">
        <f t="shared" si="106"/>
        <v>0</v>
      </c>
    </row>
    <row r="343" spans="1:326" x14ac:dyDescent="0.25">
      <c r="A343" s="22">
        <v>277</v>
      </c>
      <c r="B343" s="22">
        <v>1</v>
      </c>
      <c r="C343" s="23" t="s">
        <v>1587</v>
      </c>
      <c r="D343" s="22">
        <v>332</v>
      </c>
      <c r="E343" s="24">
        <v>0.97222222222222221</v>
      </c>
      <c r="F343" s="23" t="s">
        <v>812</v>
      </c>
      <c r="G343" s="23" t="b">
        <v>1</v>
      </c>
      <c r="H343" s="25">
        <v>43538.972280092596</v>
      </c>
      <c r="I343" s="26" t="s">
        <v>290</v>
      </c>
      <c r="J343" s="23" t="s">
        <v>291</v>
      </c>
      <c r="K343" s="11">
        <f>IF(AND(Tabela2[[#This Row],[hora bus]]=H342,Tabela2[[#This Row],[lat bus]]=I342,Tabela2[[#This Row],[lon bus]]=J342),1,0)</f>
        <v>0</v>
      </c>
      <c r="L343" s="23"/>
      <c r="M343" s="11">
        <v>474</v>
      </c>
      <c r="N343" s="11">
        <v>12236.21208043584</v>
      </c>
      <c r="O343" s="11">
        <v>12228.14186401482</v>
      </c>
      <c r="P343" s="11">
        <v>12217.254898110916</v>
      </c>
      <c r="Q343" s="11">
        <v>12157.825213299269</v>
      </c>
      <c r="R343" s="11">
        <v>12076.456635465816</v>
      </c>
      <c r="S343" s="11">
        <v>12062.077935275878</v>
      </c>
      <c r="T343" s="11">
        <v>12043.084514303448</v>
      </c>
      <c r="U343" s="11">
        <v>12030.898258515715</v>
      </c>
      <c r="V343" s="11">
        <v>12013.230282873119</v>
      </c>
      <c r="W343" s="11">
        <v>11999.347229459061</v>
      </c>
      <c r="X343" s="11">
        <v>11986.68704414616</v>
      </c>
      <c r="Y343" s="11">
        <v>11959.903447215767</v>
      </c>
      <c r="Z343" s="11">
        <v>11941.201868491016</v>
      </c>
      <c r="AA343" s="11">
        <v>11916.201560494528</v>
      </c>
      <c r="AB343" s="11">
        <v>11904.410760228086</v>
      </c>
      <c r="AC343" s="11">
        <v>11887.60703091359</v>
      </c>
      <c r="AD343" s="11">
        <v>11863.412131869625</v>
      </c>
      <c r="AE343" s="11">
        <v>11854.725206803998</v>
      </c>
      <c r="AF343" s="11">
        <v>11793.93277727609</v>
      </c>
      <c r="AG343" s="11">
        <v>11773.616221367281</v>
      </c>
      <c r="AH343" s="11">
        <v>11751.36930840998</v>
      </c>
      <c r="AI343" s="11">
        <v>11731.824918763774</v>
      </c>
      <c r="AJ343" s="11">
        <v>11713.919911657582</v>
      </c>
      <c r="AK343" s="11">
        <v>11701.3449556961</v>
      </c>
      <c r="AL343" s="11">
        <v>11678.077532382607</v>
      </c>
      <c r="AM343" s="11">
        <v>11670.044174548882</v>
      </c>
      <c r="AN343" s="11">
        <v>11660.596750964321</v>
      </c>
      <c r="AO343" s="11">
        <v>11657.476642993164</v>
      </c>
      <c r="AP343" s="11">
        <v>11662.493644930259</v>
      </c>
      <c r="AQ343" s="11">
        <v>11673.57606664631</v>
      </c>
      <c r="AR343" s="11">
        <v>11676.81766092627</v>
      </c>
      <c r="AS343" s="11">
        <v>11678.037391288526</v>
      </c>
      <c r="AT343" s="11">
        <v>11691.969335881</v>
      </c>
      <c r="AU343" s="11">
        <v>11700.868794168071</v>
      </c>
      <c r="AV343" s="11">
        <v>11699.369925448384</v>
      </c>
      <c r="AW343" s="11">
        <v>11707.309211129113</v>
      </c>
      <c r="AX343" s="11">
        <v>11718.019809025227</v>
      </c>
      <c r="AY343" s="11">
        <v>11718.17477943779</v>
      </c>
      <c r="AZ343" s="11">
        <v>11709.036342545125</v>
      </c>
      <c r="BA343" s="11">
        <v>11691.893323307742</v>
      </c>
      <c r="BB343" s="11">
        <v>11654.996457381956</v>
      </c>
      <c r="BC343" s="11">
        <v>11589.041872056754</v>
      </c>
      <c r="BD343" s="11">
        <v>11527.097374101229</v>
      </c>
      <c r="BE343" s="11">
        <v>11512.974726344273</v>
      </c>
      <c r="BF343" s="11">
        <v>11497.195061224242</v>
      </c>
      <c r="BG343" s="11">
        <v>11471.207657517536</v>
      </c>
      <c r="BH343" s="11">
        <v>11467.442925252517</v>
      </c>
      <c r="BI343" s="11">
        <v>11457.443796830761</v>
      </c>
      <c r="BJ343" s="11">
        <v>11438.659260008581</v>
      </c>
      <c r="BK343" s="11">
        <v>11377.048395124755</v>
      </c>
      <c r="BL343" s="11">
        <v>11176.803277066025</v>
      </c>
      <c r="BM343" s="11">
        <v>11085.661869929176</v>
      </c>
      <c r="BN343" s="11">
        <v>11081.308888223013</v>
      </c>
      <c r="BO343" s="11">
        <v>10989.628870119177</v>
      </c>
      <c r="BP343" s="11">
        <v>10996.777630992621</v>
      </c>
      <c r="BQ343" s="11">
        <v>10919.177198267327</v>
      </c>
      <c r="BR343" s="11">
        <v>10852.591739335889</v>
      </c>
      <c r="BS343" s="11">
        <v>10833.398524690738</v>
      </c>
      <c r="BT343" s="11">
        <v>10788.969144674105</v>
      </c>
      <c r="BU343" s="11">
        <v>10745.19637465618</v>
      </c>
      <c r="BV343" s="11">
        <v>10768.862142031294</v>
      </c>
      <c r="BW343" s="11">
        <v>10621.660407174784</v>
      </c>
      <c r="BX343" s="11">
        <v>10514.721927812287</v>
      </c>
      <c r="BY343" s="11">
        <v>10376.211588076127</v>
      </c>
      <c r="BZ343" s="11">
        <v>10346.208495964847</v>
      </c>
      <c r="CA343" s="11">
        <v>10303.749886994252</v>
      </c>
      <c r="CB343" s="11">
        <v>10241.214901573818</v>
      </c>
      <c r="CC343" s="11">
        <v>10121.421793041382</v>
      </c>
      <c r="CD343" s="11">
        <v>10028.99202982052</v>
      </c>
      <c r="CE343" s="11">
        <v>9939.3522501618845</v>
      </c>
      <c r="CF343" s="11">
        <v>9860.6681398278288</v>
      </c>
      <c r="CG343" s="11">
        <v>9674.6031571238273</v>
      </c>
      <c r="CH343" s="11">
        <v>9605.1382795749669</v>
      </c>
      <c r="CI343" s="11">
        <v>9421.8247065384221</v>
      </c>
      <c r="CJ343" s="11">
        <v>9355.9053740370546</v>
      </c>
      <c r="CK343" s="11">
        <v>9270.5187218014198</v>
      </c>
      <c r="CL343" s="11">
        <v>9245.6639431226104</v>
      </c>
      <c r="CM343" s="11">
        <v>9200.0476682194494</v>
      </c>
      <c r="CN343" s="11">
        <v>9144.8388201436919</v>
      </c>
      <c r="CO343" s="11">
        <v>9067.1715504907443</v>
      </c>
      <c r="CP343" s="11">
        <v>9018.6998981731758</v>
      </c>
      <c r="CQ343" s="11">
        <v>8832.3066920813071</v>
      </c>
      <c r="CR343" s="11">
        <v>8669.3876853344391</v>
      </c>
      <c r="CS343" s="11">
        <v>8604.8388160313989</v>
      </c>
      <c r="CT343" s="11">
        <v>8579.9023421602396</v>
      </c>
      <c r="CU343" s="11">
        <v>8540.6578361131087</v>
      </c>
      <c r="CV343" s="11">
        <v>8447.7121618876772</v>
      </c>
      <c r="CW343" s="11">
        <v>8329.3472254833596</v>
      </c>
      <c r="CX343" s="11">
        <v>8275.8396315082264</v>
      </c>
      <c r="CY343" s="11">
        <v>8223.1829949745861</v>
      </c>
      <c r="CZ343" s="11">
        <v>8174.28363719341</v>
      </c>
      <c r="DA343" s="11">
        <v>8122.6919169543917</v>
      </c>
      <c r="DB343" s="11">
        <v>8064.9238500838674</v>
      </c>
      <c r="DC343" s="11">
        <v>7968.6254933774235</v>
      </c>
      <c r="DD343" s="11">
        <v>7955.8427775305681</v>
      </c>
      <c r="DE343" s="11">
        <v>7924.0557545681631</v>
      </c>
      <c r="DF343" s="11">
        <v>7908.5925256282098</v>
      </c>
      <c r="DG343" s="11">
        <v>7853.1986007674532</v>
      </c>
      <c r="DH343" s="11">
        <v>7805.2944730213312</v>
      </c>
      <c r="DI343" s="11">
        <v>7748.9910427367768</v>
      </c>
      <c r="DJ343" s="11">
        <v>7682.1883704951088</v>
      </c>
      <c r="DK343" s="11">
        <v>7428.3698266349875</v>
      </c>
      <c r="DL343" s="11">
        <v>7431.3834132145848</v>
      </c>
      <c r="DM343" s="11">
        <v>7396.5853368489297</v>
      </c>
      <c r="DN343" s="11">
        <v>7339.2914601067478</v>
      </c>
      <c r="DO343" s="11">
        <v>7328.7249337671938</v>
      </c>
      <c r="DP343" s="11">
        <v>7271.8041831201554</v>
      </c>
      <c r="DQ343" s="11">
        <v>7279.188516792191</v>
      </c>
      <c r="DR343" s="11">
        <v>7273.2939301095403</v>
      </c>
      <c r="DS343" s="11">
        <v>7264.3535160199326</v>
      </c>
      <c r="DT343" s="11">
        <v>7248.1432133005492</v>
      </c>
      <c r="DU343" s="11">
        <v>7236.988224354378</v>
      </c>
      <c r="DV343" s="11">
        <v>7224.6392647974781</v>
      </c>
      <c r="DW343" s="11">
        <v>7216.2091450785447</v>
      </c>
      <c r="DX343" s="11">
        <v>7075.3622239788956</v>
      </c>
      <c r="DY343" s="11">
        <v>7077.2248067140717</v>
      </c>
      <c r="DZ343" s="11">
        <v>7042.0317300508968</v>
      </c>
      <c r="EA343" s="11">
        <v>6931.443727840654</v>
      </c>
      <c r="EB343" s="11">
        <v>6923.9653557111551</v>
      </c>
      <c r="EC343" s="11">
        <v>6758.6364946974572</v>
      </c>
      <c r="ED343" s="11">
        <v>6705.5246699260579</v>
      </c>
      <c r="EE343" s="11">
        <v>6474.2577541031951</v>
      </c>
      <c r="EF343" s="11">
        <v>6290.3476227456767</v>
      </c>
      <c r="EG343" s="11">
        <v>6134.5162299125777</v>
      </c>
      <c r="EH343" s="11">
        <v>6016.0004184148902</v>
      </c>
      <c r="EI343" s="11">
        <v>5954.964661681046</v>
      </c>
      <c r="EJ343" s="11">
        <v>5903.3224186155303</v>
      </c>
      <c r="EK343" s="11">
        <v>5821.5776680330691</v>
      </c>
      <c r="EL343" s="11">
        <v>5809.618305142345</v>
      </c>
      <c r="EM343" s="11">
        <v>5722.7942621652628</v>
      </c>
      <c r="EN343" s="11">
        <v>5635.7774556173727</v>
      </c>
      <c r="EO343" s="11">
        <v>5597.5461180154516</v>
      </c>
      <c r="EP343" s="11">
        <v>5476.7862373675189</v>
      </c>
      <c r="EQ343" s="11">
        <v>5426.981557308226</v>
      </c>
      <c r="ER343" s="11">
        <v>5316.7135744813904</v>
      </c>
      <c r="ES343" s="11">
        <v>5277.6105037128964</v>
      </c>
      <c r="ET343" s="11">
        <v>5218.0137117906024</v>
      </c>
      <c r="EU343" s="11">
        <v>5172.065890905119</v>
      </c>
      <c r="EV343" s="11">
        <v>5119.0379440623401</v>
      </c>
      <c r="EW343" s="11">
        <v>4915.0630108469495</v>
      </c>
      <c r="EX343" s="11">
        <v>4880.2544424670868</v>
      </c>
      <c r="EY343" s="11">
        <v>4747.7047746447879</v>
      </c>
      <c r="EZ343" s="11">
        <v>4636.1301600576026</v>
      </c>
      <c r="FA343" s="11">
        <v>4590.479554854187</v>
      </c>
      <c r="FB343" s="11">
        <v>4562.6660210593227</v>
      </c>
      <c r="FC343" s="11">
        <v>4518.1947930634624</v>
      </c>
      <c r="FD343" s="11">
        <v>4413.2066851170657</v>
      </c>
      <c r="FE343" s="11">
        <v>4272.3545781182947</v>
      </c>
      <c r="FF343" s="11">
        <v>4269.2563632991887</v>
      </c>
      <c r="FG343" s="11">
        <v>4233.1658335143456</v>
      </c>
      <c r="FH343" s="11">
        <v>4164.3768791154562</v>
      </c>
      <c r="FI343" s="11">
        <v>4135.9721162223641</v>
      </c>
      <c r="FJ343" s="11">
        <v>4132.1434924352197</v>
      </c>
      <c r="FK343" s="11">
        <v>4128.2622546847069</v>
      </c>
      <c r="FL343" s="11">
        <v>4127.361977976152</v>
      </c>
      <c r="FM343" s="11">
        <v>4115.8775896212674</v>
      </c>
      <c r="FN343" s="11">
        <v>4128.7315791407009</v>
      </c>
      <c r="FO343" s="11">
        <v>4127.0940092156879</v>
      </c>
      <c r="FP343" s="11">
        <v>4124.2784551454979</v>
      </c>
      <c r="FQ343" s="11">
        <v>4128.0781326205633</v>
      </c>
      <c r="FR343" s="11">
        <v>4106.2948438132098</v>
      </c>
      <c r="FS343" s="11">
        <v>4074.7535706361377</v>
      </c>
      <c r="FT343" s="11">
        <v>4015.0605362190981</v>
      </c>
      <c r="FU343" s="11">
        <v>3914.9406223906453</v>
      </c>
      <c r="FV343" s="11">
        <v>3883.3988888442618</v>
      </c>
      <c r="FW343" s="11">
        <v>3855.426851931712</v>
      </c>
      <c r="FX343" s="11">
        <v>3825.9805294052389</v>
      </c>
      <c r="FY343" s="11">
        <v>3803.0503664666298</v>
      </c>
      <c r="FZ343" s="11">
        <v>3774.4627563849781</v>
      </c>
      <c r="GA343" s="11">
        <v>3756.0145882632046</v>
      </c>
      <c r="GB343" s="11">
        <v>3731.9099815878271</v>
      </c>
      <c r="GC343" s="11">
        <v>3710.9398951614312</v>
      </c>
      <c r="GD343" s="11">
        <v>3700.2539237187011</v>
      </c>
      <c r="GE343" s="11">
        <v>3690.8513855708129</v>
      </c>
      <c r="GF343" s="11">
        <v>3685.7348919068745</v>
      </c>
      <c r="GG343" s="11">
        <v>3675.7294178732463</v>
      </c>
      <c r="GH343" s="11">
        <v>3670.9096602286031</v>
      </c>
      <c r="GI343" s="11">
        <v>3653.7594193502464</v>
      </c>
      <c r="GJ343" s="11">
        <v>3631.1465461879534</v>
      </c>
      <c r="GK343" s="11">
        <v>3604.5426099939841</v>
      </c>
      <c r="GL343" s="11">
        <v>3603.213311783375</v>
      </c>
      <c r="GM343" s="11">
        <v>3571.1700181762367</v>
      </c>
      <c r="GN343" s="11">
        <v>3548.9883606983972</v>
      </c>
      <c r="GO343" s="11">
        <v>3515.6595611368311</v>
      </c>
      <c r="GP343" s="11">
        <v>3431.037840343623</v>
      </c>
      <c r="GQ343" s="11">
        <v>3294.0898414257053</v>
      </c>
      <c r="GR343" s="11">
        <v>3142.0970128258309</v>
      </c>
      <c r="GS343" s="11">
        <v>3083.8130143445314</v>
      </c>
      <c r="GT343" s="11">
        <v>3067.6630321905559</v>
      </c>
      <c r="GU343" s="11">
        <v>3047.0400776521474</v>
      </c>
      <c r="GV343" s="11">
        <v>3029.8497316583416</v>
      </c>
      <c r="GW343" s="11">
        <v>3015.2737952963507</v>
      </c>
      <c r="GX343" s="11">
        <v>3005.2517634812093</v>
      </c>
      <c r="GY343" s="11">
        <v>2935.0365329505357</v>
      </c>
      <c r="GZ343" s="11">
        <v>2996.6708024559234</v>
      </c>
      <c r="HA343" s="11">
        <v>2998.9907653633145</v>
      </c>
      <c r="HB343" s="11">
        <v>2994.9482681345926</v>
      </c>
      <c r="HC343" s="11">
        <v>2992.1257204226113</v>
      </c>
      <c r="HD343" s="11">
        <v>2991.055934523486</v>
      </c>
      <c r="HE343" s="11">
        <v>2970.9601373774008</v>
      </c>
      <c r="HF343" s="11">
        <v>2858.6236943347826</v>
      </c>
      <c r="HG343" s="11">
        <v>2781.146512222364</v>
      </c>
      <c r="HH343" s="11">
        <v>2702.9402941860485</v>
      </c>
      <c r="HI343" s="11">
        <v>2666.8943774319446</v>
      </c>
      <c r="HJ343" s="11">
        <v>2640.8313576496844</v>
      </c>
      <c r="HK343" s="11">
        <v>2602.8915666293633</v>
      </c>
      <c r="HL343" s="11">
        <v>2575.1167397064742</v>
      </c>
      <c r="HM343" s="11">
        <v>2521.1738774984333</v>
      </c>
      <c r="HN343" s="11">
        <v>2462.3938475964896</v>
      </c>
      <c r="HO343" s="11">
        <v>2423.841315616517</v>
      </c>
      <c r="HP343" s="11">
        <v>2440.1816648603999</v>
      </c>
      <c r="HQ343" s="11">
        <v>2430.1164693487945</v>
      </c>
      <c r="HR343" s="11">
        <v>2341.5585885190048</v>
      </c>
      <c r="HS343" s="11">
        <v>2354.5374999172886</v>
      </c>
      <c r="HT343" s="11">
        <v>2362.0700395540293</v>
      </c>
      <c r="HU343" s="11">
        <v>2322.8439192564592</v>
      </c>
      <c r="HV343" s="11">
        <v>2313.6670632449791</v>
      </c>
      <c r="HW343" s="11">
        <v>2291.1945790194113</v>
      </c>
      <c r="HX343" s="11">
        <v>2262.0900013108317</v>
      </c>
      <c r="HY343" s="11">
        <v>2216.0165028980255</v>
      </c>
      <c r="HZ343" s="11">
        <v>2055.5806747927745</v>
      </c>
      <c r="IA343" s="11">
        <v>1903.9431320072881</v>
      </c>
      <c r="IB343" s="11">
        <v>1850.3769620341852</v>
      </c>
      <c r="IC343" s="11">
        <v>1794.3059855896201</v>
      </c>
      <c r="ID343" s="11">
        <v>1743.8620755007851</v>
      </c>
      <c r="IE343" s="11">
        <v>1685.8224491393789</v>
      </c>
      <c r="IF343" s="11">
        <v>1555.4116157829578</v>
      </c>
      <c r="IG343" s="11">
        <v>1522.8665313955619</v>
      </c>
      <c r="IH343" s="11">
        <v>1478.4330906008749</v>
      </c>
      <c r="II343" s="11">
        <v>1440.3223739973287</v>
      </c>
      <c r="IJ343" s="11">
        <v>1389.1288380798194</v>
      </c>
      <c r="IK343" s="11">
        <v>1352.1121385998672</v>
      </c>
      <c r="IL343" s="11">
        <v>1311.8492329537701</v>
      </c>
      <c r="IM343" s="11">
        <v>1251.4162132968156</v>
      </c>
      <c r="IN343" s="11">
        <v>1120.5908982334436</v>
      </c>
      <c r="IO343" s="11">
        <v>1093.2386781685027</v>
      </c>
      <c r="IP343" s="11">
        <v>1092.1675713144912</v>
      </c>
      <c r="IQ343" s="11">
        <v>1036.81122327602</v>
      </c>
      <c r="IR343" s="11">
        <v>968.26370610961749</v>
      </c>
      <c r="IS343" s="11">
        <v>928.4799985237338</v>
      </c>
      <c r="IT343" s="11">
        <v>905.60731775552222</v>
      </c>
      <c r="IU343" s="11">
        <v>888.29991569370259</v>
      </c>
      <c r="IV343" s="11">
        <v>882.36218301401072</v>
      </c>
      <c r="IW343" s="11">
        <v>871.90328312343036</v>
      </c>
      <c r="IX343" s="11">
        <v>851.34494009339357</v>
      </c>
      <c r="IY343" s="11">
        <v>812.05942068478578</v>
      </c>
      <c r="IZ343" s="11">
        <v>764.47630711571287</v>
      </c>
      <c r="JA343" s="11">
        <v>677.61064987762097</v>
      </c>
      <c r="JB343" s="11">
        <v>580.50120905241909</v>
      </c>
      <c r="JC343" s="11">
        <v>521.61153896339499</v>
      </c>
      <c r="JD343" s="11">
        <v>522.02577508294189</v>
      </c>
      <c r="JE343" s="11">
        <v>519.63853799510207</v>
      </c>
      <c r="JF343" s="11">
        <v>520.20203856577655</v>
      </c>
      <c r="JG343" s="11">
        <v>477.79105627280171</v>
      </c>
      <c r="JH343" s="11">
        <v>466.33771546651292</v>
      </c>
      <c r="JI343" s="11">
        <v>447.88437730281242</v>
      </c>
      <c r="JJ343" s="11">
        <v>444.13987943284462</v>
      </c>
      <c r="JK343" s="11">
        <v>363.62399872067158</v>
      </c>
      <c r="JL343" s="11">
        <v>359.03486134927471</v>
      </c>
      <c r="JM343" s="11">
        <v>336.88548832856378</v>
      </c>
      <c r="JN343" s="11">
        <v>113.13170887181063</v>
      </c>
      <c r="JO343" s="11">
        <v>4.7549519877065904E-11</v>
      </c>
      <c r="JP343" s="11">
        <v>37.650261233024182</v>
      </c>
      <c r="JQ343" s="11">
        <v>78.10925046599381</v>
      </c>
      <c r="JR343" s="11">
        <v>110.66984290649597</v>
      </c>
      <c r="JS343" s="11">
        <v>115.49711600001901</v>
      </c>
      <c r="JT343" s="11">
        <v>252.03775469281709</v>
      </c>
      <c r="JU343" s="11">
        <v>324.40825514006343</v>
      </c>
      <c r="JV343" s="11">
        <v>302.02677679787894</v>
      </c>
      <c r="JW343" s="11">
        <v>273.64513757734176</v>
      </c>
      <c r="JX343" s="11">
        <v>311.16252439021662</v>
      </c>
      <c r="JY343" s="11">
        <v>324.3721474869381</v>
      </c>
      <c r="JZ343" s="11">
        <v>331.34348920429352</v>
      </c>
      <c r="KA343" s="11">
        <v>342.98660952286872</v>
      </c>
      <c r="KB343" s="11">
        <v>353.70805481895661</v>
      </c>
      <c r="KC343" s="11">
        <v>359.16877320135922</v>
      </c>
      <c r="KD343" s="11">
        <v>356.96160709484695</v>
      </c>
      <c r="KE343" s="11">
        <v>346.42039429463398</v>
      </c>
      <c r="KF343" s="11">
        <v>341.24253981748149</v>
      </c>
      <c r="KG343" s="11">
        <v>325.60864240035681</v>
      </c>
      <c r="KH343" s="11">
        <v>323.84852455807305</v>
      </c>
      <c r="KI343" s="11">
        <v>305.005669853521</v>
      </c>
      <c r="KJ343" s="11">
        <v>308.51009622582319</v>
      </c>
      <c r="KK343" s="11">
        <v>305.56638506658095</v>
      </c>
      <c r="KL343" s="23"/>
      <c r="KM343" s="11">
        <f>SMALL(Tabela2[[#This Row],[1]:[285]],1)</f>
        <v>4.7549519877065904E-11</v>
      </c>
      <c r="KN343" s="11">
        <f>MATCH(Tabela2[[#This Row],[1° menor]],Tabela2[[#This Row],[1]:[285]],0)</f>
        <v>262</v>
      </c>
      <c r="KO34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0.75000004531765341</v>
      </c>
      <c r="KP343" s="11">
        <f>VLOOKUP(Tabela2[[#This Row],[Shape]],shape!A:D,4,0)+VLOOKUP(Tabela2[[#This Row],[Shape]]+1,shape!A:E,5,0)*Tabela2[[#This Row],[% avanc]]</f>
        <v>8234.4412330341893</v>
      </c>
      <c r="KQ343" s="15">
        <f>Tabela2[[#This Row],[8686,881807]]/Tabela2[[#Headers],[8686,881807]]</f>
        <v>0.94791680328823769</v>
      </c>
      <c r="KR343" s="11">
        <f>Tabela2[[#This Row],[8686,881807]]-KP342</f>
        <v>202.75132575770931</v>
      </c>
      <c r="KS343" s="11">
        <f>(Tabela2[[#This Row],[hora bus]]-H342)*86400</f>
        <v>45.000000461004674</v>
      </c>
      <c r="KT343" s="11">
        <f>Tabela2[[#This Row],[desloc]]/Tabela2[[#This Row],[seconds]]</f>
        <v>4.5055849706803013</v>
      </c>
      <c r="KU343" s="11">
        <f>Tabela2[[#This Row],[spd m/s]]*3.6</f>
        <v>16.220105894449084</v>
      </c>
      <c r="KV343" s="23"/>
      <c r="KW343" s="22">
        <f t="shared" si="90"/>
        <v>0</v>
      </c>
      <c r="KX343" s="23">
        <f t="shared" si="91"/>
        <v>0</v>
      </c>
      <c r="KY343" s="23">
        <f t="shared" si="92"/>
        <v>0</v>
      </c>
      <c r="KZ343" s="23">
        <f t="shared" si="93"/>
        <v>0</v>
      </c>
      <c r="LA343" s="23">
        <f t="shared" si="94"/>
        <v>0</v>
      </c>
      <c r="LB343" s="23">
        <f t="shared" si="95"/>
        <v>0</v>
      </c>
      <c r="LC343" s="23">
        <f t="shared" si="96"/>
        <v>0</v>
      </c>
      <c r="LD343" s="23">
        <f t="shared" si="97"/>
        <v>0</v>
      </c>
      <c r="LE343" s="23">
        <f t="shared" si="98"/>
        <v>8234.4412330341893</v>
      </c>
      <c r="LF343" s="22">
        <f t="shared" si="107"/>
        <v>0</v>
      </c>
      <c r="LG343" s="23">
        <f t="shared" si="99"/>
        <v>0</v>
      </c>
      <c r="LH343" s="23">
        <f t="shared" si="100"/>
        <v>0</v>
      </c>
      <c r="LI343" s="23">
        <f t="shared" si="101"/>
        <v>8234.4412330341893</v>
      </c>
      <c r="LJ343" s="23">
        <f t="shared" si="102"/>
        <v>8570.3152119992501</v>
      </c>
      <c r="LK343" s="23">
        <f t="shared" si="103"/>
        <v>0</v>
      </c>
      <c r="LL343" s="23">
        <f t="shared" si="104"/>
        <v>3</v>
      </c>
      <c r="LM343" s="23">
        <f t="shared" si="105"/>
        <v>0</v>
      </c>
      <c r="LN343" s="23">
        <f t="shared" si="106"/>
        <v>0</v>
      </c>
    </row>
    <row r="344" spans="1:326" x14ac:dyDescent="0.25">
      <c r="A344" s="22">
        <v>279</v>
      </c>
      <c r="B344" s="22">
        <v>1</v>
      </c>
      <c r="C344" s="23" t="s">
        <v>1589</v>
      </c>
      <c r="D344" s="22">
        <v>332</v>
      </c>
      <c r="E344" s="24">
        <v>0.97291666666666665</v>
      </c>
      <c r="F344" s="23" t="s">
        <v>812</v>
      </c>
      <c r="G344" s="23" t="b">
        <v>1</v>
      </c>
      <c r="H344" s="25">
        <v>43538.973032407404</v>
      </c>
      <c r="I344" s="26" t="s">
        <v>176</v>
      </c>
      <c r="J344" s="23" t="s">
        <v>177</v>
      </c>
      <c r="K344" s="11">
        <f>IF(AND(Tabela2[[#This Row],[hora bus]]=H343,Tabela2[[#This Row],[lat bus]]=I343,Tabela2[[#This Row],[lon bus]]=J343),1,0)</f>
        <v>0</v>
      </c>
      <c r="L344" s="23"/>
      <c r="M344" s="11">
        <v>475</v>
      </c>
      <c r="N344" s="11">
        <v>12259.608622653828</v>
      </c>
      <c r="O344" s="11">
        <v>12251.523820607497</v>
      </c>
      <c r="P344" s="11">
        <v>12240.620945858447</v>
      </c>
      <c r="Q344" s="11">
        <v>12181.196535368706</v>
      </c>
      <c r="R344" s="11">
        <v>12099.938144465905</v>
      </c>
      <c r="S344" s="11">
        <v>12085.672839430685</v>
      </c>
      <c r="T344" s="11">
        <v>12066.703874396999</v>
      </c>
      <c r="U344" s="11">
        <v>12054.524484919244</v>
      </c>
      <c r="V344" s="11">
        <v>12036.848871231698</v>
      </c>
      <c r="W344" s="11">
        <v>12022.948064956316</v>
      </c>
      <c r="X344" s="11">
        <v>12010.266516331167</v>
      </c>
      <c r="Y344" s="11">
        <v>11983.446684478113</v>
      </c>
      <c r="Z344" s="11">
        <v>11964.701375082697</v>
      </c>
      <c r="AA344" s="11">
        <v>11939.671958099332</v>
      </c>
      <c r="AB344" s="11">
        <v>11927.869462588602</v>
      </c>
      <c r="AC344" s="11">
        <v>11911.064324287854</v>
      </c>
      <c r="AD344" s="11">
        <v>11886.893310820542</v>
      </c>
      <c r="AE344" s="11">
        <v>11878.239346113607</v>
      </c>
      <c r="AF344" s="11">
        <v>11817.581146542472</v>
      </c>
      <c r="AG344" s="11">
        <v>11797.458852178732</v>
      </c>
      <c r="AH344" s="11">
        <v>11775.323405536259</v>
      </c>
      <c r="AI344" s="11">
        <v>11755.854727899974</v>
      </c>
      <c r="AJ344" s="11">
        <v>11738.010738710125</v>
      </c>
      <c r="AK344" s="11">
        <v>11725.484774615674</v>
      </c>
      <c r="AL344" s="11">
        <v>11702.272853351868</v>
      </c>
      <c r="AM344" s="11">
        <v>11694.292666280448</v>
      </c>
      <c r="AN344" s="11">
        <v>11684.899268084218</v>
      </c>
      <c r="AO344" s="11">
        <v>11681.860671046396</v>
      </c>
      <c r="AP344" s="11">
        <v>11686.969709427794</v>
      </c>
      <c r="AQ344" s="11">
        <v>11698.119423398964</v>
      </c>
      <c r="AR344" s="11">
        <v>11701.406442860505</v>
      </c>
      <c r="AS344" s="11">
        <v>11702.700235766311</v>
      </c>
      <c r="AT344" s="11">
        <v>11716.711999827672</v>
      </c>
      <c r="AU344" s="11">
        <v>11725.656694970807</v>
      </c>
      <c r="AV344" s="11">
        <v>11724.226702761833</v>
      </c>
      <c r="AW344" s="11">
        <v>11732.292059855996</v>
      </c>
      <c r="AX344" s="11">
        <v>11743.139293141377</v>
      </c>
      <c r="AY344" s="11">
        <v>11743.415502656067</v>
      </c>
      <c r="AZ344" s="11">
        <v>11734.39333299098</v>
      </c>
      <c r="BA344" s="11">
        <v>11717.373037322715</v>
      </c>
      <c r="BB344" s="11">
        <v>11680.626045355024</v>
      </c>
      <c r="BC344" s="11">
        <v>11614.803235062442</v>
      </c>
      <c r="BD344" s="11">
        <v>11552.979231647159</v>
      </c>
      <c r="BE344" s="11">
        <v>11538.971761834886</v>
      </c>
      <c r="BF344" s="11">
        <v>11523.288250180321</v>
      </c>
      <c r="BG344" s="11">
        <v>11497.45072582079</v>
      </c>
      <c r="BH344" s="11">
        <v>11493.833065826366</v>
      </c>
      <c r="BI344" s="11">
        <v>11483.933366386627</v>
      </c>
      <c r="BJ344" s="11">
        <v>11465.257970216566</v>
      </c>
      <c r="BK344" s="11">
        <v>11403.854335657654</v>
      </c>
      <c r="BL344" s="11">
        <v>11204.232464797504</v>
      </c>
      <c r="BM344" s="11">
        <v>11113.905463368657</v>
      </c>
      <c r="BN344" s="11">
        <v>11109.98912439398</v>
      </c>
      <c r="BO344" s="11">
        <v>11018.650294345221</v>
      </c>
      <c r="BP344" s="11">
        <v>11026.08446640522</v>
      </c>
      <c r="BQ344" s="11">
        <v>10948.710284935732</v>
      </c>
      <c r="BR344" s="11">
        <v>10882.483468502835</v>
      </c>
      <c r="BS344" s="11">
        <v>10863.528214636704</v>
      </c>
      <c r="BT344" s="11">
        <v>10819.218358249007</v>
      </c>
      <c r="BU344" s="11">
        <v>10775.76470931756</v>
      </c>
      <c r="BV344" s="11">
        <v>10799.941039474948</v>
      </c>
      <c r="BW344" s="11">
        <v>10652.830842484267</v>
      </c>
      <c r="BX344" s="11">
        <v>10545.629805734661</v>
      </c>
      <c r="BY344" s="11">
        <v>10406.880945678919</v>
      </c>
      <c r="BZ344" s="11">
        <v>10376.699730366852</v>
      </c>
      <c r="CA344" s="11">
        <v>10334.207604756693</v>
      </c>
      <c r="CB344" s="11">
        <v>10271.700104546802</v>
      </c>
      <c r="CC344" s="11">
        <v>10151.978617157005</v>
      </c>
      <c r="CD344" s="11">
        <v>10059.651429100008</v>
      </c>
      <c r="CE344" s="11">
        <v>9970.1395988317181</v>
      </c>
      <c r="CF344" s="11">
        <v>9891.6068106834155</v>
      </c>
      <c r="CG344" s="11">
        <v>9705.7858169227075</v>
      </c>
      <c r="CH344" s="11">
        <v>9636.5567809053919</v>
      </c>
      <c r="CI344" s="11">
        <v>9453.485800645567</v>
      </c>
      <c r="CJ344" s="11">
        <v>9387.8164361047548</v>
      </c>
      <c r="CK344" s="11">
        <v>9302.5751851916084</v>
      </c>
      <c r="CL344" s="11">
        <v>9277.8202949257684</v>
      </c>
      <c r="CM344" s="11">
        <v>9232.2805923710421</v>
      </c>
      <c r="CN344" s="11">
        <v>9177.1763335562373</v>
      </c>
      <c r="CO344" s="11">
        <v>9099.6349832324631</v>
      </c>
      <c r="CP344" s="11">
        <v>9051.2906835575541</v>
      </c>
      <c r="CQ344" s="11">
        <v>8865.1631387740999</v>
      </c>
      <c r="CR344" s="11">
        <v>8702.6473115566787</v>
      </c>
      <c r="CS344" s="11">
        <v>8638.3638091790599</v>
      </c>
      <c r="CT344" s="11">
        <v>8613.5272557498756</v>
      </c>
      <c r="CU344" s="11">
        <v>8574.3507495911781</v>
      </c>
      <c r="CV344" s="11">
        <v>8481.5558622341268</v>
      </c>
      <c r="CW344" s="11">
        <v>8363.4441519851789</v>
      </c>
      <c r="CX344" s="11">
        <v>8310.1486194163681</v>
      </c>
      <c r="CY344" s="11">
        <v>8257.6215121859495</v>
      </c>
      <c r="CZ344" s="11">
        <v>8208.8167209361509</v>
      </c>
      <c r="DA344" s="11">
        <v>8157.2882054146867</v>
      </c>
      <c r="DB344" s="11">
        <v>8099.545324358216</v>
      </c>
      <c r="DC344" s="11">
        <v>8003.2310703911935</v>
      </c>
      <c r="DD344" s="11">
        <v>7990.4347588707542</v>
      </c>
      <c r="DE344" s="11">
        <v>7958.6443488170389</v>
      </c>
      <c r="DF344" s="11">
        <v>7943.1686484520606</v>
      </c>
      <c r="DG344" s="11">
        <v>7887.7251602683964</v>
      </c>
      <c r="DH344" s="11">
        <v>7839.6951088208534</v>
      </c>
      <c r="DI344" s="11">
        <v>7783.2194980107797</v>
      </c>
      <c r="DJ344" s="11">
        <v>7716.5815592758427</v>
      </c>
      <c r="DK344" s="11">
        <v>7464.0282931782203</v>
      </c>
      <c r="DL344" s="11">
        <v>7468.4018856293942</v>
      </c>
      <c r="DM344" s="11">
        <v>7434.1659813238393</v>
      </c>
      <c r="DN344" s="11">
        <v>7377.307607242521</v>
      </c>
      <c r="DO344" s="11">
        <v>7367.0509724026379</v>
      </c>
      <c r="DP344" s="11">
        <v>7310.4380712370494</v>
      </c>
      <c r="DQ344" s="11">
        <v>7318.0747653670542</v>
      </c>
      <c r="DR344" s="11">
        <v>7312.2425063407854</v>
      </c>
      <c r="DS344" s="11">
        <v>7303.3576604311165</v>
      </c>
      <c r="DT344" s="11">
        <v>7287.1714608954635</v>
      </c>
      <c r="DU344" s="11">
        <v>7275.9919043831833</v>
      </c>
      <c r="DV344" s="11">
        <v>7263.5903266121504</v>
      </c>
      <c r="DW344" s="11">
        <v>7255.077938002205</v>
      </c>
      <c r="DX344" s="11">
        <v>7113.8003283333492</v>
      </c>
      <c r="DY344" s="11">
        <v>7115.2181929852059</v>
      </c>
      <c r="DZ344" s="11">
        <v>7079.8644337704272</v>
      </c>
      <c r="EA344" s="11">
        <v>6969.5006220914574</v>
      </c>
      <c r="EB344" s="11">
        <v>6962.4073949003387</v>
      </c>
      <c r="EC344" s="11">
        <v>6797.4919150263941</v>
      </c>
      <c r="ED344" s="11">
        <v>6744.8827464696278</v>
      </c>
      <c r="EE344" s="11">
        <v>6513.869679919605</v>
      </c>
      <c r="EF344" s="11">
        <v>6330.1512735021925</v>
      </c>
      <c r="EG344" s="11">
        <v>6174.4902001393011</v>
      </c>
      <c r="EH344" s="11">
        <v>6056.1454307096074</v>
      </c>
      <c r="EI344" s="11">
        <v>5995.2717661035167</v>
      </c>
      <c r="EJ344" s="11">
        <v>5943.8011525261436</v>
      </c>
      <c r="EK344" s="11">
        <v>5862.1056311316988</v>
      </c>
      <c r="EL344" s="11">
        <v>5850.0944943339337</v>
      </c>
      <c r="EM344" s="11">
        <v>5763.2648199985024</v>
      </c>
      <c r="EN344" s="11">
        <v>5676.3705841232668</v>
      </c>
      <c r="EO344" s="11">
        <v>5638.3620326770315</v>
      </c>
      <c r="EP344" s="11">
        <v>5518.0301187639743</v>
      </c>
      <c r="EQ344" s="11">
        <v>5468.7496838873176</v>
      </c>
      <c r="ER344" s="11">
        <v>5359.0174309627218</v>
      </c>
      <c r="ES344" s="11">
        <v>5320.4153090734044</v>
      </c>
      <c r="ET344" s="11">
        <v>5261.161278314019</v>
      </c>
      <c r="EU344" s="11">
        <v>5215.5632613393236</v>
      </c>
      <c r="EV344" s="11">
        <v>5162.8846868865749</v>
      </c>
      <c r="EW344" s="11">
        <v>4959.7405102977937</v>
      </c>
      <c r="EX344" s="11">
        <v>4925.7977338345545</v>
      </c>
      <c r="EY344" s="11">
        <v>4793.9302503990702</v>
      </c>
      <c r="EZ344" s="11">
        <v>4683.2661439392941</v>
      </c>
      <c r="FA344" s="11">
        <v>4638.251422199327</v>
      </c>
      <c r="FB344" s="11">
        <v>4610.7171233666195</v>
      </c>
      <c r="FC344" s="11">
        <v>4566.4608548564511</v>
      </c>
      <c r="FD344" s="11">
        <v>4461.872643393508</v>
      </c>
      <c r="FE344" s="11">
        <v>4321.674837419594</v>
      </c>
      <c r="FF344" s="11">
        <v>4319.0109625692312</v>
      </c>
      <c r="FG344" s="11">
        <v>4283.0810102989763</v>
      </c>
      <c r="FH344" s="11">
        <v>4214.5630263489966</v>
      </c>
      <c r="FI344" s="11">
        <v>4186.4532765098775</v>
      </c>
      <c r="FJ344" s="11">
        <v>4182.8158395836181</v>
      </c>
      <c r="FK344" s="11">
        <v>4179.0589048093916</v>
      </c>
      <c r="FL344" s="11">
        <v>4178.269933475678</v>
      </c>
      <c r="FM344" s="11">
        <v>4166.9805276562611</v>
      </c>
      <c r="FN344" s="11">
        <v>4180.0670031281097</v>
      </c>
      <c r="FO344" s="11">
        <v>4178.6105760656119</v>
      </c>
      <c r="FP344" s="11">
        <v>4175.97757543854</v>
      </c>
      <c r="FQ344" s="11">
        <v>4179.9131954583927</v>
      </c>
      <c r="FR344" s="11">
        <v>4158.322526200197</v>
      </c>
      <c r="FS344" s="11">
        <v>4127.1285177368381</v>
      </c>
      <c r="FT344" s="11">
        <v>4067.8914715314268</v>
      </c>
      <c r="FU344" s="11">
        <v>3968.3284974615081</v>
      </c>
      <c r="FV344" s="11">
        <v>3937.1381243583528</v>
      </c>
      <c r="FW344" s="11">
        <v>3909.2224236070892</v>
      </c>
      <c r="FX344" s="11">
        <v>3879.7898152671164</v>
      </c>
      <c r="FY344" s="11">
        <v>3856.8799659642305</v>
      </c>
      <c r="FZ344" s="11">
        <v>3828.3442514407234</v>
      </c>
      <c r="GA344" s="11">
        <v>3809.9757991025717</v>
      </c>
      <c r="GB344" s="11">
        <v>3785.9762103984708</v>
      </c>
      <c r="GC344" s="11">
        <v>3765.1505854570973</v>
      </c>
      <c r="GD344" s="11">
        <v>3754.6027735768589</v>
      </c>
      <c r="GE344" s="11">
        <v>3745.3066460012401</v>
      </c>
      <c r="GF344" s="11">
        <v>3740.2705077961646</v>
      </c>
      <c r="GG344" s="11">
        <v>3730.3151089719213</v>
      </c>
      <c r="GH344" s="11">
        <v>3725.5220334099977</v>
      </c>
      <c r="GI344" s="11">
        <v>3708.3915135003817</v>
      </c>
      <c r="GJ344" s="11">
        <v>3685.7852688067487</v>
      </c>
      <c r="GK344" s="11">
        <v>3659.1429281793771</v>
      </c>
      <c r="GL344" s="11">
        <v>3657.7767427808963</v>
      </c>
      <c r="GM344" s="11">
        <v>3625.6789332219892</v>
      </c>
      <c r="GN344" s="11">
        <v>3603.4240853983069</v>
      </c>
      <c r="GO344" s="11">
        <v>3570.0625347238438</v>
      </c>
      <c r="GP344" s="11">
        <v>3485.4503791679031</v>
      </c>
      <c r="GQ344" s="11">
        <v>3348.6672776204296</v>
      </c>
      <c r="GR344" s="11">
        <v>3197.0226020640994</v>
      </c>
      <c r="GS344" s="11">
        <v>3139.0292341471991</v>
      </c>
      <c r="GT344" s="11">
        <v>3122.9926634342346</v>
      </c>
      <c r="GU344" s="11">
        <v>3102.4468682048609</v>
      </c>
      <c r="GV344" s="11">
        <v>3085.3686499402311</v>
      </c>
      <c r="GW344" s="11">
        <v>3070.9208892430179</v>
      </c>
      <c r="GX344" s="11">
        <v>3061.0322779486519</v>
      </c>
      <c r="GY344" s="11">
        <v>2991.2430913939161</v>
      </c>
      <c r="GZ344" s="11">
        <v>3053.2840188035475</v>
      </c>
      <c r="HA344" s="11">
        <v>3055.6836405671697</v>
      </c>
      <c r="HB344" s="11">
        <v>3051.7043460567479</v>
      </c>
      <c r="HC344" s="11">
        <v>3048.9350809512052</v>
      </c>
      <c r="HD344" s="11">
        <v>3047.9029691662117</v>
      </c>
      <c r="HE344" s="11">
        <v>3027.8863150448319</v>
      </c>
      <c r="HF344" s="11">
        <v>2915.5724802465043</v>
      </c>
      <c r="HG344" s="11">
        <v>2837.9900989601197</v>
      </c>
      <c r="HH344" s="11">
        <v>2759.6368671256623</v>
      </c>
      <c r="HI344" s="11">
        <v>2723.4621709114404</v>
      </c>
      <c r="HJ344" s="11">
        <v>2697.316378751822</v>
      </c>
      <c r="HK344" s="11">
        <v>2659.2623785381379</v>
      </c>
      <c r="HL344" s="11">
        <v>2631.3171219379424</v>
      </c>
      <c r="HM344" s="11">
        <v>2577.055418219782</v>
      </c>
      <c r="HN344" s="11">
        <v>2517.6795150244743</v>
      </c>
      <c r="HO344" s="11">
        <v>2478.3654677117247</v>
      </c>
      <c r="HP344" s="11">
        <v>2494.2267628433237</v>
      </c>
      <c r="HQ344" s="11">
        <v>2483.9721802585659</v>
      </c>
      <c r="HR344" s="11">
        <v>2394.6652242058658</v>
      </c>
      <c r="HS344" s="11">
        <v>2406.7319059048373</v>
      </c>
      <c r="HT344" s="11">
        <v>2413.9191591400736</v>
      </c>
      <c r="HU344" s="11">
        <v>2374.2575720924965</v>
      </c>
      <c r="HV344" s="11">
        <v>2364.5287106940664</v>
      </c>
      <c r="HW344" s="11">
        <v>2341.7146738165366</v>
      </c>
      <c r="HX344" s="11">
        <v>2312.3359360440845</v>
      </c>
      <c r="HY344" s="11">
        <v>2265.9933800411372</v>
      </c>
      <c r="HZ344" s="11">
        <v>2105.1274248422742</v>
      </c>
      <c r="IA344" s="11">
        <v>1952.8146741770263</v>
      </c>
      <c r="IB344" s="11">
        <v>1898.730263231022</v>
      </c>
      <c r="IC344" s="11">
        <v>1842.3691979500506</v>
      </c>
      <c r="ID344" s="11">
        <v>1791.6172613686692</v>
      </c>
      <c r="IE344" s="11">
        <v>1733.2646840149264</v>
      </c>
      <c r="IF344" s="11">
        <v>1602.2905742121427</v>
      </c>
      <c r="IG344" s="11">
        <v>1569.2739728459853</v>
      </c>
      <c r="IH344" s="11">
        <v>1524.7285459424788</v>
      </c>
      <c r="II344" s="11">
        <v>1486.5719543238085</v>
      </c>
      <c r="IJ344" s="11">
        <v>1435.4693522436453</v>
      </c>
      <c r="IK344" s="11">
        <v>1398.7272005565999</v>
      </c>
      <c r="IL344" s="11">
        <v>1358.8097515736144</v>
      </c>
      <c r="IM344" s="11">
        <v>1298.8464166315678</v>
      </c>
      <c r="IN344" s="11">
        <v>1169.0136345631549</v>
      </c>
      <c r="IO344" s="11">
        <v>1142.4655666505037</v>
      </c>
      <c r="IP344" s="11">
        <v>1141.5150334905031</v>
      </c>
      <c r="IQ344" s="11">
        <v>1086.3097970801505</v>
      </c>
      <c r="IR344" s="11">
        <v>1018.0348183510025</v>
      </c>
      <c r="IS344" s="11">
        <v>978.47582923343452</v>
      </c>
      <c r="IT344" s="11">
        <v>955.782027922211</v>
      </c>
      <c r="IU344" s="11">
        <v>938.60882414697801</v>
      </c>
      <c r="IV344" s="11">
        <v>932.74497495743356</v>
      </c>
      <c r="IW344" s="11">
        <v>922.35046237902759</v>
      </c>
      <c r="IX344" s="11">
        <v>901.94515099039108</v>
      </c>
      <c r="IY344" s="11">
        <v>863.0034837811055</v>
      </c>
      <c r="IZ344" s="11">
        <v>815.94950906101246</v>
      </c>
      <c r="JA344" s="11">
        <v>730.01000836003982</v>
      </c>
      <c r="JB344" s="11">
        <v>634.49130000829609</v>
      </c>
      <c r="JC344" s="11">
        <v>577.40179451777897</v>
      </c>
      <c r="JD344" s="11">
        <v>578.87521527626257</v>
      </c>
      <c r="JE344" s="11">
        <v>576.86003019405541</v>
      </c>
      <c r="JF344" s="11">
        <v>577.69510500379613</v>
      </c>
      <c r="JG344" s="11">
        <v>535.44623871978695</v>
      </c>
      <c r="JH344" s="11">
        <v>524.08515182930103</v>
      </c>
      <c r="JI344" s="11">
        <v>505.69834887406563</v>
      </c>
      <c r="JJ344" s="11">
        <v>501.9780693972429</v>
      </c>
      <c r="JK344" s="11">
        <v>421.54172758229726</v>
      </c>
      <c r="JL344" s="11">
        <v>417.02862535560985</v>
      </c>
      <c r="JM344" s="11">
        <v>394.88269229733675</v>
      </c>
      <c r="JN344" s="11">
        <v>171.13467375298632</v>
      </c>
      <c r="JO344" s="11">
        <v>20.35067708387156</v>
      </c>
      <c r="JP344" s="11">
        <v>1.2398970739013748E-12</v>
      </c>
      <c r="JQ344" s="11">
        <v>20.348394368663392</v>
      </c>
      <c r="JR344" s="11">
        <v>62.24955073075305</v>
      </c>
      <c r="JS344" s="11">
        <v>94.448104801868894</v>
      </c>
      <c r="JT344" s="11">
        <v>252.53736160442827</v>
      </c>
      <c r="JU344" s="11">
        <v>329.57385275095351</v>
      </c>
      <c r="JV344" s="11">
        <v>309.53921893032998</v>
      </c>
      <c r="JW344" s="11">
        <v>288.41763480146187</v>
      </c>
      <c r="JX344" s="11">
        <v>334.14375820993627</v>
      </c>
      <c r="JY344" s="11">
        <v>350.45310500811235</v>
      </c>
      <c r="JZ344" s="11">
        <v>359.97283017493828</v>
      </c>
      <c r="KA344" s="11">
        <v>374.02786498163658</v>
      </c>
      <c r="KB344" s="11">
        <v>386.5143869118026</v>
      </c>
      <c r="KC344" s="11">
        <v>393.80654275685589</v>
      </c>
      <c r="KD344" s="11">
        <v>393.56953530868367</v>
      </c>
      <c r="KE344" s="11">
        <v>383.16179966342287</v>
      </c>
      <c r="KF344" s="11">
        <v>376.75497393023096</v>
      </c>
      <c r="KG344" s="11">
        <v>359.39487444880939</v>
      </c>
      <c r="KH344" s="11">
        <v>355.90432038411751</v>
      </c>
      <c r="KI344" s="11">
        <v>334.75630643080939</v>
      </c>
      <c r="KJ344" s="11">
        <v>336.09320306332017</v>
      </c>
      <c r="KK344" s="11">
        <v>332.33253220350093</v>
      </c>
      <c r="KL344" s="23"/>
      <c r="KM344" s="11">
        <f>SMALL(Tabela2[[#This Row],[1]:[285]],1)</f>
        <v>1.2398970739013748E-12</v>
      </c>
      <c r="KN344" s="11">
        <f>MATCH(Tabela2[[#This Row],[1° menor]],Tabela2[[#This Row],[1]:[285]],0)</f>
        <v>263</v>
      </c>
      <c r="KO34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0.49999999712482496</v>
      </c>
      <c r="KP344" s="11">
        <f>VLOOKUP(Tabela2[[#This Row],[Shape]],shape!A:D,4,0)+VLOOKUP(Tabela2[[#This Row],[Shape]]+1,shape!A:E,5,0)*Tabela2[[#This Row],[% avanc]]</f>
        <v>8263.4995104336413</v>
      </c>
      <c r="KQ344" s="15">
        <f>Tabela2[[#This Row],[8686,881807]]/Tabela2[[#Headers],[8686,881807]]</f>
        <v>0.95126187900643566</v>
      </c>
      <c r="KR344" s="11">
        <f>Tabela2[[#This Row],[8686,881807]]-KP343</f>
        <v>29.058277399451981</v>
      </c>
      <c r="KS344" s="11">
        <f>(Tabela2[[#This Row],[hora bus]]-H343)*86400</f>
        <v>64.999999478459358</v>
      </c>
      <c r="KT344" s="11">
        <f>Tabela2[[#This Row],[desloc]]/Tabela2[[#This Row],[seconds]]</f>
        <v>0.44705042511702997</v>
      </c>
      <c r="KU344" s="11">
        <f>Tabela2[[#This Row],[spd m/s]]*3.6</f>
        <v>1.6093815304213079</v>
      </c>
      <c r="KV344" s="23"/>
      <c r="KW344" s="22">
        <f t="shared" si="90"/>
        <v>0</v>
      </c>
      <c r="KX344" s="23">
        <f t="shared" si="91"/>
        <v>0</v>
      </c>
      <c r="KY344" s="23">
        <f t="shared" si="92"/>
        <v>0</v>
      </c>
      <c r="KZ344" s="23">
        <f t="shared" si="93"/>
        <v>0</v>
      </c>
      <c r="LA344" s="23">
        <f t="shared" si="94"/>
        <v>0</v>
      </c>
      <c r="LB344" s="23">
        <f t="shared" si="95"/>
        <v>0</v>
      </c>
      <c r="LC344" s="23">
        <f t="shared" si="96"/>
        <v>0</v>
      </c>
      <c r="LD344" s="23">
        <f t="shared" si="97"/>
        <v>0</v>
      </c>
      <c r="LE344" s="23">
        <f t="shared" si="98"/>
        <v>8263.4995104336413</v>
      </c>
      <c r="LF344" s="22">
        <f t="shared" si="107"/>
        <v>0</v>
      </c>
      <c r="LG344" s="23">
        <f t="shared" si="99"/>
        <v>0</v>
      </c>
      <c r="LH344" s="23">
        <f t="shared" si="100"/>
        <v>0</v>
      </c>
      <c r="LI344" s="23">
        <f t="shared" si="101"/>
        <v>8263.4995104336413</v>
      </c>
      <c r="LJ344" s="23">
        <f t="shared" si="102"/>
        <v>8570.3152119992501</v>
      </c>
      <c r="LK344" s="23">
        <f t="shared" si="103"/>
        <v>0</v>
      </c>
      <c r="LL344" s="23">
        <f t="shared" si="104"/>
        <v>2</v>
      </c>
      <c r="LM344" s="23">
        <f t="shared" si="105"/>
        <v>0</v>
      </c>
      <c r="LN344" s="23">
        <f t="shared" si="106"/>
        <v>0</v>
      </c>
    </row>
    <row r="345" spans="1:326" x14ac:dyDescent="0.25">
      <c r="A345" s="22">
        <v>280</v>
      </c>
      <c r="B345" s="22">
        <v>1</v>
      </c>
      <c r="C345" s="23" t="s">
        <v>1590</v>
      </c>
      <c r="D345" s="22">
        <v>332</v>
      </c>
      <c r="E345" s="24">
        <v>0.97291666666666665</v>
      </c>
      <c r="F345" s="23" t="s">
        <v>812</v>
      </c>
      <c r="G345" s="23" t="b">
        <v>1</v>
      </c>
      <c r="H345" s="25">
        <v>43538.973321759258</v>
      </c>
      <c r="I345" s="26" t="s">
        <v>376</v>
      </c>
      <c r="J345" s="23" t="s">
        <v>377</v>
      </c>
      <c r="K345" s="11">
        <f>IF(AND(Tabela2[[#This Row],[hora bus]]=H344,Tabela2[[#This Row],[lat bus]]=I344,Tabela2[[#This Row],[lon bus]]=J344),1,0)</f>
        <v>0</v>
      </c>
      <c r="L345" s="23"/>
      <c r="M345" s="11">
        <v>476</v>
      </c>
      <c r="N345" s="11">
        <v>12456.14141263049</v>
      </c>
      <c r="O345" s="11">
        <v>12448.07944447206</v>
      </c>
      <c r="P345" s="11">
        <v>12437.201455401299</v>
      </c>
      <c r="Q345" s="11">
        <v>12377.769108817141</v>
      </c>
      <c r="R345" s="11">
        <v>12296.338632886629</v>
      </c>
      <c r="S345" s="11">
        <v>12281.895765129451</v>
      </c>
      <c r="T345" s="11">
        <v>12262.888385009866</v>
      </c>
      <c r="U345" s="11">
        <v>12250.698293452937</v>
      </c>
      <c r="V345" s="11">
        <v>12233.034873438864</v>
      </c>
      <c r="W345" s="11">
        <v>12219.16222388445</v>
      </c>
      <c r="X345" s="11">
        <v>12206.514475389822</v>
      </c>
      <c r="Y345" s="11">
        <v>12179.751840249253</v>
      </c>
      <c r="Z345" s="11">
        <v>12161.075445358952</v>
      </c>
      <c r="AA345" s="11">
        <v>12136.091878864763</v>
      </c>
      <c r="AB345" s="11">
        <v>12124.307872349837</v>
      </c>
      <c r="AC345" s="11">
        <v>12107.505067014497</v>
      </c>
      <c r="AD345" s="11">
        <v>12083.296784666327</v>
      </c>
      <c r="AE345" s="11">
        <v>12074.591270539628</v>
      </c>
      <c r="AF345" s="11">
        <v>12013.721181047238</v>
      </c>
      <c r="AG345" s="11">
        <v>11993.290964006217</v>
      </c>
      <c r="AH345" s="11">
        <v>11970.977353905126</v>
      </c>
      <c r="AI345" s="11">
        <v>11951.387085471542</v>
      </c>
      <c r="AJ345" s="11">
        <v>11933.44475856409</v>
      </c>
      <c r="AK345" s="11">
        <v>11920.839623568587</v>
      </c>
      <c r="AL345" s="11">
        <v>11897.537727443243</v>
      </c>
      <c r="AM345" s="11">
        <v>11889.471157302554</v>
      </c>
      <c r="AN345" s="11">
        <v>11879.989586503672</v>
      </c>
      <c r="AO345" s="11">
        <v>11876.817415227788</v>
      </c>
      <c r="AP345" s="11">
        <v>11881.774936505266</v>
      </c>
      <c r="AQ345" s="11">
        <v>11892.813472675056</v>
      </c>
      <c r="AR345" s="11">
        <v>11896.025171124778</v>
      </c>
      <c r="AS345" s="11">
        <v>11897.195697207469</v>
      </c>
      <c r="AT345" s="11">
        <v>11911.07424490522</v>
      </c>
      <c r="AU345" s="11">
        <v>11919.943187322002</v>
      </c>
      <c r="AV345" s="11">
        <v>11918.397371210227</v>
      </c>
      <c r="AW345" s="11">
        <v>11926.249814226574</v>
      </c>
      <c r="AX345" s="11">
        <v>11936.864981311757</v>
      </c>
      <c r="AY345" s="11">
        <v>11936.934029033093</v>
      </c>
      <c r="AZ345" s="11">
        <v>11927.712064309757</v>
      </c>
      <c r="BA345" s="11">
        <v>11910.479674444356</v>
      </c>
      <c r="BB345" s="11">
        <v>11873.471938324183</v>
      </c>
      <c r="BC345" s="11">
        <v>11807.419044067883</v>
      </c>
      <c r="BD345" s="11">
        <v>11745.383220335219</v>
      </c>
      <c r="BE345" s="11">
        <v>11731.172075385206</v>
      </c>
      <c r="BF345" s="11">
        <v>11715.317208466835</v>
      </c>
      <c r="BG345" s="11">
        <v>11689.210768582017</v>
      </c>
      <c r="BH345" s="11">
        <v>11685.327804916486</v>
      </c>
      <c r="BI345" s="11">
        <v>11675.247528877255</v>
      </c>
      <c r="BJ345" s="11">
        <v>11656.372853137973</v>
      </c>
      <c r="BK345" s="11">
        <v>11594.587466952515</v>
      </c>
      <c r="BL345" s="11">
        <v>11393.787302161556</v>
      </c>
      <c r="BM345" s="11">
        <v>11301.884910060131</v>
      </c>
      <c r="BN345" s="11">
        <v>11297.100621921401</v>
      </c>
      <c r="BO345" s="11">
        <v>11205.065144054915</v>
      </c>
      <c r="BP345" s="11">
        <v>11211.912610289595</v>
      </c>
      <c r="BQ345" s="11">
        <v>11134.064260061972</v>
      </c>
      <c r="BR345" s="11">
        <v>11067.078142207665</v>
      </c>
      <c r="BS345" s="11">
        <v>11047.613650620582</v>
      </c>
      <c r="BT345" s="11">
        <v>11003.045601022104</v>
      </c>
      <c r="BU345" s="11">
        <v>10958.889847429378</v>
      </c>
      <c r="BV345" s="11">
        <v>10981.925557623992</v>
      </c>
      <c r="BW345" s="11">
        <v>10834.612788601115</v>
      </c>
      <c r="BX345" s="11">
        <v>10728.009302594188</v>
      </c>
      <c r="BY345" s="11">
        <v>10589.795299933658</v>
      </c>
      <c r="BZ345" s="11">
        <v>10560.010605343357</v>
      </c>
      <c r="CA345" s="11">
        <v>10517.593346029817</v>
      </c>
      <c r="CB345" s="11">
        <v>10455.02710030355</v>
      </c>
      <c r="CC345" s="11">
        <v>10335.150682653597</v>
      </c>
      <c r="CD345" s="11">
        <v>10242.600261684231</v>
      </c>
      <c r="CE345" s="11">
        <v>10152.807071890116</v>
      </c>
      <c r="CF345" s="11">
        <v>10073.939020881919</v>
      </c>
      <c r="CG345" s="11">
        <v>9887.5713648784877</v>
      </c>
      <c r="CH345" s="11">
        <v>9817.8108413513655</v>
      </c>
      <c r="CI345" s="11">
        <v>9634.1845546279401</v>
      </c>
      <c r="CJ345" s="11">
        <v>9567.9394010838296</v>
      </c>
      <c r="CK345" s="11">
        <v>9482.3597754581297</v>
      </c>
      <c r="CL345" s="11">
        <v>9457.3715576792911</v>
      </c>
      <c r="CM345" s="11">
        <v>9411.6516963803188</v>
      </c>
      <c r="CN345" s="11">
        <v>9356.3005825709388</v>
      </c>
      <c r="CO345" s="11">
        <v>9278.46073745789</v>
      </c>
      <c r="CP345" s="11">
        <v>9229.8129253194493</v>
      </c>
      <c r="CQ345" s="11">
        <v>9043.0436363338158</v>
      </c>
      <c r="CR345" s="11">
        <v>8879.5432064154429</v>
      </c>
      <c r="CS345" s="11">
        <v>8814.6038774991921</v>
      </c>
      <c r="CT345" s="11">
        <v>8789.5182578670501</v>
      </c>
      <c r="CU345" s="11">
        <v>8750.1714308679529</v>
      </c>
      <c r="CV345" s="11">
        <v>8656.9961459203732</v>
      </c>
      <c r="CW345" s="11">
        <v>8538.2402412916126</v>
      </c>
      <c r="CX345" s="11">
        <v>8484.4010388839251</v>
      </c>
      <c r="CY345" s="11">
        <v>8431.5390447797545</v>
      </c>
      <c r="CZ345" s="11">
        <v>8382.4894904197481</v>
      </c>
      <c r="DA345" s="11">
        <v>8330.7979256407107</v>
      </c>
      <c r="DB345" s="11">
        <v>8272.9924733460375</v>
      </c>
      <c r="DC345" s="11">
        <v>8176.7257920293832</v>
      </c>
      <c r="DD345" s="11">
        <v>8163.9693520113315</v>
      </c>
      <c r="DE345" s="11">
        <v>8132.1895276699088</v>
      </c>
      <c r="DF345" s="11">
        <v>8116.7484519193795</v>
      </c>
      <c r="DG345" s="11">
        <v>8061.4379968876856</v>
      </c>
      <c r="DH345" s="11">
        <v>8013.7414917775432</v>
      </c>
      <c r="DI345" s="11">
        <v>7957.7181028548121</v>
      </c>
      <c r="DJ345" s="11">
        <v>7890.651959583397</v>
      </c>
      <c r="DK345" s="11">
        <v>7634.643913267606</v>
      </c>
      <c r="DL345" s="11">
        <v>7635.2023050399539</v>
      </c>
      <c r="DM345" s="11">
        <v>7599.2997637785438</v>
      </c>
      <c r="DN345" s="11">
        <v>7541.1175716376019</v>
      </c>
      <c r="DO345" s="11">
        <v>7529.9055331979735</v>
      </c>
      <c r="DP345" s="11">
        <v>7472.3234222092669</v>
      </c>
      <c r="DQ345" s="11">
        <v>7479.1609712423524</v>
      </c>
      <c r="DR345" s="11">
        <v>7473.129290706398</v>
      </c>
      <c r="DS345" s="11">
        <v>7464.0661393789951</v>
      </c>
      <c r="DT345" s="11">
        <v>7447.8038163954398</v>
      </c>
      <c r="DU345" s="11">
        <v>7436.7054376862006</v>
      </c>
      <c r="DV345" s="11">
        <v>7424.4748601226283</v>
      </c>
      <c r="DW345" s="11">
        <v>7416.2278755911102</v>
      </c>
      <c r="DX345" s="11">
        <v>7276.31521414087</v>
      </c>
      <c r="DY345" s="11">
        <v>7279.1358602274076</v>
      </c>
      <c r="DZ345" s="11">
        <v>7244.2777272915419</v>
      </c>
      <c r="EA345" s="11">
        <v>7133.2267075253849</v>
      </c>
      <c r="EB345" s="11">
        <v>7124.9488395304998</v>
      </c>
      <c r="EC345" s="11">
        <v>6958.7251457537013</v>
      </c>
      <c r="ED345" s="11">
        <v>6904.5092670445511</v>
      </c>
      <c r="EE345" s="11">
        <v>6672.6833002709918</v>
      </c>
      <c r="EF345" s="11">
        <v>6488.3607511817781</v>
      </c>
      <c r="EG345" s="11">
        <v>6332.1576028227146</v>
      </c>
      <c r="EH345" s="11">
        <v>6213.2592945871693</v>
      </c>
      <c r="EI345" s="11">
        <v>6151.8504577052863</v>
      </c>
      <c r="EJ345" s="11">
        <v>6099.8006352399289</v>
      </c>
      <c r="EK345" s="11">
        <v>6017.9496725061927</v>
      </c>
      <c r="EL345" s="11">
        <v>6006.127964806069</v>
      </c>
      <c r="EM345" s="11">
        <v>5919.3285250863828</v>
      </c>
      <c r="EN345" s="11">
        <v>5832.0281364364191</v>
      </c>
      <c r="EO345" s="11">
        <v>5793.2574701500134</v>
      </c>
      <c r="EP345" s="11">
        <v>5671.4190137859396</v>
      </c>
      <c r="EQ345" s="11">
        <v>5620.2654788964628</v>
      </c>
      <c r="ER345" s="11">
        <v>5508.5532877713131</v>
      </c>
      <c r="ES345" s="11">
        <v>5468.0679778418125</v>
      </c>
      <c r="ET345" s="11">
        <v>5407.4912127372181</v>
      </c>
      <c r="EU345" s="11">
        <v>5360.5201813178901</v>
      </c>
      <c r="EV345" s="11">
        <v>5306.4426122598707</v>
      </c>
      <c r="EW345" s="11">
        <v>5099.8234853948134</v>
      </c>
      <c r="EX345" s="11">
        <v>5062.1772069401832</v>
      </c>
      <c r="EY345" s="11">
        <v>4927.2017272969442</v>
      </c>
      <c r="EZ345" s="11">
        <v>4812.2181832212154</v>
      </c>
      <c r="FA345" s="11">
        <v>4764.069741960996</v>
      </c>
      <c r="FB345" s="11">
        <v>4735.1169764721853</v>
      </c>
      <c r="FC345" s="11">
        <v>4689.7468355483943</v>
      </c>
      <c r="FD345" s="11">
        <v>4583.0343769915598</v>
      </c>
      <c r="FE345" s="11">
        <v>4439.2388433801061</v>
      </c>
      <c r="FF345" s="11">
        <v>4434.1300988172643</v>
      </c>
      <c r="FG345" s="11">
        <v>4397.2621674448037</v>
      </c>
      <c r="FH345" s="11">
        <v>4327.1381915920456</v>
      </c>
      <c r="FI345" s="11">
        <v>4297.2419064392188</v>
      </c>
      <c r="FJ345" s="11">
        <v>4292.4146201165695</v>
      </c>
      <c r="FK345" s="11">
        <v>4287.8670469288791</v>
      </c>
      <c r="FL345" s="11">
        <v>4286.3616050872042</v>
      </c>
      <c r="FM345" s="11">
        <v>4273.7885604407729</v>
      </c>
      <c r="FN345" s="11">
        <v>4285.324907076656</v>
      </c>
      <c r="FO345" s="11">
        <v>4282.6377487938389</v>
      </c>
      <c r="FP345" s="11">
        <v>4278.7455528052978</v>
      </c>
      <c r="FQ345" s="11">
        <v>4281.73173444246</v>
      </c>
      <c r="FR345" s="11">
        <v>4258.7650945810637</v>
      </c>
      <c r="FS345" s="11">
        <v>4225.0356514907844</v>
      </c>
      <c r="FT345" s="11">
        <v>4162.3410300283222</v>
      </c>
      <c r="FU345" s="11">
        <v>4058.3301269594303</v>
      </c>
      <c r="FV345" s="11">
        <v>4024.2589732965362</v>
      </c>
      <c r="FW345" s="11">
        <v>3995.893849406551</v>
      </c>
      <c r="FX345" s="11">
        <v>3966.3721824396143</v>
      </c>
      <c r="FY345" s="11">
        <v>3943.3114822691232</v>
      </c>
      <c r="FZ345" s="11">
        <v>3914.3423759998968</v>
      </c>
      <c r="GA345" s="11">
        <v>3895.2853450933685</v>
      </c>
      <c r="GB345" s="11">
        <v>3870.3546217653688</v>
      </c>
      <c r="GC345" s="11">
        <v>3848.2170571093816</v>
      </c>
      <c r="GD345" s="11">
        <v>3836.3878236354421</v>
      </c>
      <c r="GE345" s="11">
        <v>3826.084871386332</v>
      </c>
      <c r="GF345" s="11">
        <v>3820.2777443998493</v>
      </c>
      <c r="GG345" s="11">
        <v>3809.84227176887</v>
      </c>
      <c r="GH345" s="11">
        <v>3804.7962888360439</v>
      </c>
      <c r="GI345" s="11">
        <v>3787.4839405305306</v>
      </c>
      <c r="GJ345" s="11">
        <v>3764.8371104899288</v>
      </c>
      <c r="GK345" s="11">
        <v>3738.60579494991</v>
      </c>
      <c r="GL345" s="11">
        <v>3737.6222897866355</v>
      </c>
      <c r="GM345" s="11">
        <v>3706.0771351330513</v>
      </c>
      <c r="GN345" s="11">
        <v>3684.5683481968576</v>
      </c>
      <c r="GO345" s="11">
        <v>3651.5601757590503</v>
      </c>
      <c r="GP345" s="11">
        <v>3566.9366228203794</v>
      </c>
      <c r="GQ345" s="11">
        <v>3428.6914310986772</v>
      </c>
      <c r="GR345" s="11">
        <v>3273.7201622957796</v>
      </c>
      <c r="GS345" s="11">
        <v>3212.8236876732876</v>
      </c>
      <c r="GT345" s="11">
        <v>3195.6066889372632</v>
      </c>
      <c r="GU345" s="11">
        <v>3174.2185832081577</v>
      </c>
      <c r="GV345" s="11">
        <v>3155.8749868937098</v>
      </c>
      <c r="GW345" s="11">
        <v>3139.9336871640317</v>
      </c>
      <c r="GX345" s="11">
        <v>3128.4368932401699</v>
      </c>
      <c r="GY345" s="11">
        <v>3052.8248093448892</v>
      </c>
      <c r="GZ345" s="11">
        <v>3109.1128171512973</v>
      </c>
      <c r="HA345" s="11">
        <v>3110.2356538664335</v>
      </c>
      <c r="HB345" s="11">
        <v>3105.2191718004433</v>
      </c>
      <c r="HC345" s="11">
        <v>3101.559043374883</v>
      </c>
      <c r="HD345" s="11">
        <v>3099.8839584806778</v>
      </c>
      <c r="HE345" s="11">
        <v>3078.4612617860062</v>
      </c>
      <c r="HF345" s="11">
        <v>2965.8977132043533</v>
      </c>
      <c r="HG345" s="11">
        <v>2890.4087976417891</v>
      </c>
      <c r="HH345" s="11">
        <v>2814.7078621427709</v>
      </c>
      <c r="HI345" s="11">
        <v>2780.7448675117057</v>
      </c>
      <c r="HJ345" s="11">
        <v>2755.9517524367238</v>
      </c>
      <c r="HK345" s="11">
        <v>2719.6578571227046</v>
      </c>
      <c r="HL345" s="11">
        <v>2694.1975264506809</v>
      </c>
      <c r="HM345" s="11">
        <v>2644.1642977771744</v>
      </c>
      <c r="HN345" s="11">
        <v>2591.8629787774494</v>
      </c>
      <c r="HO345" s="11">
        <v>2560.5503086542512</v>
      </c>
      <c r="HP345" s="11">
        <v>2581.0475257533608</v>
      </c>
      <c r="HQ345" s="11">
        <v>2572.4921789123869</v>
      </c>
      <c r="HR345" s="11">
        <v>2489.2958887564005</v>
      </c>
      <c r="HS345" s="11">
        <v>2508.4944044548024</v>
      </c>
      <c r="HT345" s="11">
        <v>2518.1648302697499</v>
      </c>
      <c r="HU345" s="11">
        <v>2481.4519761433435</v>
      </c>
      <c r="HV345" s="11">
        <v>2475.3784918682891</v>
      </c>
      <c r="HW345" s="11">
        <v>2454.7531946581876</v>
      </c>
      <c r="HX345" s="11">
        <v>2427.1043809658172</v>
      </c>
      <c r="HY345" s="11">
        <v>2382.4469619128959</v>
      </c>
      <c r="HZ345" s="11">
        <v>2224.3001650591586</v>
      </c>
      <c r="IA345" s="11">
        <v>2076.1015313932844</v>
      </c>
      <c r="IB345" s="11">
        <v>2025.0560602468447</v>
      </c>
      <c r="IC345" s="11">
        <v>1970.338744365122</v>
      </c>
      <c r="ID345" s="11">
        <v>1921.284737791568</v>
      </c>
      <c r="IE345" s="11">
        <v>1864.6289281088302</v>
      </c>
      <c r="IF345" s="11">
        <v>1736.6068248747868</v>
      </c>
      <c r="IG345" s="11">
        <v>1706.0481406888453</v>
      </c>
      <c r="IH345" s="11">
        <v>1662.1551229028055</v>
      </c>
      <c r="II345" s="11">
        <v>1624.3687158257546</v>
      </c>
      <c r="IJ345" s="11">
        <v>1573.0581480127078</v>
      </c>
      <c r="IK345" s="11">
        <v>1535.295133339034</v>
      </c>
      <c r="IL345" s="11">
        <v>1494.0116298559321</v>
      </c>
      <c r="IM345" s="11">
        <v>1432.1454056946739</v>
      </c>
      <c r="IN345" s="11">
        <v>1298.0831964696458</v>
      </c>
      <c r="IO345" s="11">
        <v>1268.0831786022786</v>
      </c>
      <c r="IP345" s="11">
        <v>1266.6380280790042</v>
      </c>
      <c r="IQ345" s="11">
        <v>1210.8814993271631</v>
      </c>
      <c r="IR345" s="11">
        <v>1141.738203319542</v>
      </c>
      <c r="IS345" s="11">
        <v>1101.5286868856751</v>
      </c>
      <c r="IT345" s="11">
        <v>1078.2141164469158</v>
      </c>
      <c r="IU345" s="11">
        <v>1060.5449020045264</v>
      </c>
      <c r="IV345" s="11">
        <v>1054.4179561721041</v>
      </c>
      <c r="IW345" s="11">
        <v>1043.7698379028</v>
      </c>
      <c r="IX345" s="11">
        <v>1022.7068341768502</v>
      </c>
      <c r="IY345" s="11">
        <v>982.20732806558874</v>
      </c>
      <c r="IZ345" s="11">
        <v>932.68826379999985</v>
      </c>
      <c r="JA345" s="11">
        <v>842.07427506046361</v>
      </c>
      <c r="JB345" s="11">
        <v>737.00211363408209</v>
      </c>
      <c r="JC345" s="11">
        <v>665.44913762127703</v>
      </c>
      <c r="JD345" s="11">
        <v>655.57554666618114</v>
      </c>
      <c r="JE345" s="11">
        <v>647.59048970788558</v>
      </c>
      <c r="JF345" s="11">
        <v>642.87135463266907</v>
      </c>
      <c r="JG345" s="11">
        <v>575.30297160100997</v>
      </c>
      <c r="JH345" s="11">
        <v>546.15291842816032</v>
      </c>
      <c r="JI345" s="11">
        <v>534.07897648115249</v>
      </c>
      <c r="JJ345" s="11">
        <v>532.19910548120879</v>
      </c>
      <c r="JK345" s="11">
        <v>459.96596433084375</v>
      </c>
      <c r="JL345" s="11">
        <v>463.69688546914449</v>
      </c>
      <c r="JM345" s="11">
        <v>443.46799344783255</v>
      </c>
      <c r="JN345" s="11">
        <v>246.51168939971296</v>
      </c>
      <c r="JO345" s="11">
        <v>168.58686242094177</v>
      </c>
      <c r="JP345" s="11">
        <v>194.15909343423422</v>
      </c>
      <c r="JQ345" s="11">
        <v>176.42206980749657</v>
      </c>
      <c r="JR345" s="11">
        <v>132.52046278762393</v>
      </c>
      <c r="JS345" s="11">
        <v>3.822719918389339E-11</v>
      </c>
      <c r="JT345" s="11">
        <v>44.079621221626994</v>
      </c>
      <c r="JU345" s="11">
        <v>125.51473830240357</v>
      </c>
      <c r="JV345" s="11">
        <v>111.94848733872782</v>
      </c>
      <c r="JW345" s="11">
        <v>109.71496509693395</v>
      </c>
      <c r="JX345" s="11">
        <v>176.08172262997832</v>
      </c>
      <c r="JY345" s="11">
        <v>200.76291312236978</v>
      </c>
      <c r="JZ345" s="11">
        <v>217.37482602483792</v>
      </c>
      <c r="KA345" s="11">
        <v>238.34096426649967</v>
      </c>
      <c r="KB345" s="11">
        <v>256.0223816920066</v>
      </c>
      <c r="KC345" s="11">
        <v>268.73250321773696</v>
      </c>
      <c r="KD345" s="11">
        <v>276.95480944672391</v>
      </c>
      <c r="KE345" s="11">
        <v>269.57003624481985</v>
      </c>
      <c r="KF345" s="11">
        <v>259.51783943426136</v>
      </c>
      <c r="KG345" s="11">
        <v>237.14780482641595</v>
      </c>
      <c r="KH345" s="11">
        <v>228.69781012058829</v>
      </c>
      <c r="KI345" s="11">
        <v>201.07774815331365</v>
      </c>
      <c r="KJ345" s="11">
        <v>196.35380115859039</v>
      </c>
      <c r="KK345" s="11">
        <v>190.34599262576387</v>
      </c>
      <c r="KL345" s="23"/>
      <c r="KM345" s="11">
        <f>SMALL(Tabela2[[#This Row],[1]:[285]],1)</f>
        <v>3.822719918389339E-11</v>
      </c>
      <c r="KN345" s="11">
        <f>MATCH(Tabela2[[#This Row],[1° menor]],Tabela2[[#This Row],[1]:[285]],0)</f>
        <v>266</v>
      </c>
      <c r="KO34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0.74999992302026086</v>
      </c>
      <c r="KP345" s="11">
        <f>VLOOKUP(Tabela2[[#This Row],[Shape]],shape!A:D,4,0)+VLOOKUP(Tabela2[[#This Row],[Shape]]+1,shape!A:E,5,0)*Tabela2[[#This Row],[% avanc]]</f>
        <v>8422.7613732124646</v>
      </c>
      <c r="KQ345" s="15">
        <f>Tabela2[[#This Row],[8686,881807]]/Tabela2[[#Headers],[8686,881807]]</f>
        <v>0.96959548435726339</v>
      </c>
      <c r="KR345" s="11">
        <f>Tabela2[[#This Row],[8686,881807]]-KP344</f>
        <v>159.26186277882334</v>
      </c>
      <c r="KS345" s="11">
        <f>(Tabela2[[#This Row],[hora bus]]-H344)*86400</f>
        <v>25.000000186264515</v>
      </c>
      <c r="KT345" s="11">
        <f>Tabela2[[#This Row],[desloc]]/Tabela2[[#This Row],[seconds]]</f>
        <v>6.3704744636892006</v>
      </c>
      <c r="KU345" s="11">
        <f>Tabela2[[#This Row],[spd m/s]]*3.6</f>
        <v>22.933708069281124</v>
      </c>
      <c r="KV345" s="23"/>
      <c r="KW345" s="22">
        <f t="shared" si="90"/>
        <v>0</v>
      </c>
      <c r="KX345" s="23">
        <f t="shared" si="91"/>
        <v>0</v>
      </c>
      <c r="KY345" s="23">
        <f t="shared" si="92"/>
        <v>0</v>
      </c>
      <c r="KZ345" s="23">
        <f t="shared" si="93"/>
        <v>0</v>
      </c>
      <c r="LA345" s="23">
        <f t="shared" si="94"/>
        <v>0</v>
      </c>
      <c r="LB345" s="23">
        <f t="shared" si="95"/>
        <v>0</v>
      </c>
      <c r="LC345" s="23">
        <f t="shared" si="96"/>
        <v>0</v>
      </c>
      <c r="LD345" s="23">
        <f t="shared" si="97"/>
        <v>0</v>
      </c>
      <c r="LE345" s="23">
        <f t="shared" si="98"/>
        <v>8422.7613732124646</v>
      </c>
      <c r="LF345" s="22">
        <f t="shared" si="107"/>
        <v>0</v>
      </c>
      <c r="LG345" s="23">
        <f t="shared" si="99"/>
        <v>0</v>
      </c>
      <c r="LH345" s="23">
        <f t="shared" si="100"/>
        <v>0</v>
      </c>
      <c r="LI345" s="23">
        <f t="shared" si="101"/>
        <v>8422.7613732124646</v>
      </c>
      <c r="LJ345" s="23">
        <f t="shared" si="102"/>
        <v>8570.3152119992501</v>
      </c>
      <c r="LK345" s="23">
        <f t="shared" si="103"/>
        <v>0</v>
      </c>
      <c r="LL345" s="23">
        <f t="shared" si="104"/>
        <v>1</v>
      </c>
      <c r="LM345" s="23">
        <f t="shared" si="105"/>
        <v>0</v>
      </c>
      <c r="LN345" s="23">
        <f t="shared" si="106"/>
        <v>0</v>
      </c>
    </row>
    <row r="346" spans="1:326" x14ac:dyDescent="0.25">
      <c r="A346" s="22">
        <v>281</v>
      </c>
      <c r="B346" s="22">
        <v>1</v>
      </c>
      <c r="C346" s="23" t="s">
        <v>1591</v>
      </c>
      <c r="D346" s="22">
        <v>332</v>
      </c>
      <c r="E346" s="24">
        <v>0.97361111111111109</v>
      </c>
      <c r="F346" s="23" t="s">
        <v>812</v>
      </c>
      <c r="G346" s="23" t="b">
        <v>1</v>
      </c>
      <c r="H346" s="25">
        <v>43538.973530092589</v>
      </c>
      <c r="I346" s="26" t="s">
        <v>374</v>
      </c>
      <c r="J346" s="23" t="s">
        <v>375</v>
      </c>
      <c r="K346" s="11">
        <f>IF(AND(Tabela2[[#This Row],[hora bus]]=H345,Tabela2[[#This Row],[lat bus]]=I345,Tabela2[[#This Row],[lon bus]]=J345),1,0)</f>
        <v>0</v>
      </c>
      <c r="L346" s="23"/>
      <c r="M346" s="11">
        <v>477</v>
      </c>
      <c r="N346" s="11">
        <v>12477.651541953064</v>
      </c>
      <c r="O346" s="11">
        <v>12469.641895166253</v>
      </c>
      <c r="P346" s="11">
        <v>12458.821009919429</v>
      </c>
      <c r="Q346" s="11">
        <v>12399.376810004122</v>
      </c>
      <c r="R346" s="11">
        <v>12317.575120924914</v>
      </c>
      <c r="S346" s="11">
        <v>12302.746078219861</v>
      </c>
      <c r="T346" s="11">
        <v>12283.657108894033</v>
      </c>
      <c r="U346" s="11">
        <v>12271.44610533181</v>
      </c>
      <c r="V346" s="11">
        <v>12253.812175811339</v>
      </c>
      <c r="W346" s="11">
        <v>12240.004425830663</v>
      </c>
      <c r="X346" s="11">
        <v>12227.433686057431</v>
      </c>
      <c r="Y346" s="11">
        <v>12200.801064274274</v>
      </c>
      <c r="Z346" s="11">
        <v>12182.281384662761</v>
      </c>
      <c r="AA346" s="11">
        <v>12157.403516439457</v>
      </c>
      <c r="AB346" s="11">
        <v>12145.663877688321</v>
      </c>
      <c r="AC346" s="11">
        <v>12128.868773328137</v>
      </c>
      <c r="AD346" s="11">
        <v>12104.581186676956</v>
      </c>
      <c r="AE346" s="11">
        <v>12095.764054031262</v>
      </c>
      <c r="AF346" s="11">
        <v>12034.431476347791</v>
      </c>
      <c r="AG346" s="11">
        <v>12013.330503127341</v>
      </c>
      <c r="AH346" s="11">
        <v>11990.63234976312</v>
      </c>
      <c r="AI346" s="11">
        <v>11970.781738387637</v>
      </c>
      <c r="AJ346" s="11">
        <v>11952.629578641488</v>
      </c>
      <c r="AK346" s="11">
        <v>11939.855921350081</v>
      </c>
      <c r="AL346" s="11">
        <v>11916.362989542715</v>
      </c>
      <c r="AM346" s="11">
        <v>11908.113058843292</v>
      </c>
      <c r="AN346" s="11">
        <v>11898.443266860095</v>
      </c>
      <c r="AO346" s="11">
        <v>11894.984897765602</v>
      </c>
      <c r="AP346" s="11">
        <v>11899.617615578405</v>
      </c>
      <c r="AQ346" s="11">
        <v>11910.418216473612</v>
      </c>
      <c r="AR346" s="11">
        <v>11913.469086839623</v>
      </c>
      <c r="AS346" s="11">
        <v>11914.37691753451</v>
      </c>
      <c r="AT346" s="11">
        <v>11927.97207117001</v>
      </c>
      <c r="AU346" s="11">
        <v>11936.680238346496</v>
      </c>
      <c r="AV346" s="11">
        <v>11934.889416731006</v>
      </c>
      <c r="AW346" s="11">
        <v>11942.293599911565</v>
      </c>
      <c r="AX346" s="11">
        <v>11952.423260168753</v>
      </c>
      <c r="AY346" s="11">
        <v>11952.06262046582</v>
      </c>
      <c r="AZ346" s="11">
        <v>11942.429604467541</v>
      </c>
      <c r="BA346" s="11">
        <v>11924.763870715869</v>
      </c>
      <c r="BB346" s="11">
        <v>11887.228306458279</v>
      </c>
      <c r="BC346" s="11">
        <v>11820.717405761688</v>
      </c>
      <c r="BD346" s="11">
        <v>11758.265677588413</v>
      </c>
      <c r="BE346" s="11">
        <v>11743.650911504528</v>
      </c>
      <c r="BF346" s="11">
        <v>11727.454847015835</v>
      </c>
      <c r="BG346" s="11">
        <v>11700.814863889247</v>
      </c>
      <c r="BH346" s="11">
        <v>11696.407349780487</v>
      </c>
      <c r="BI346" s="11">
        <v>11685.972050460832</v>
      </c>
      <c r="BJ346" s="11">
        <v>11666.707891008315</v>
      </c>
      <c r="BK346" s="11">
        <v>11604.183314635597</v>
      </c>
      <c r="BL346" s="11">
        <v>11401.14746560686</v>
      </c>
      <c r="BM346" s="11">
        <v>11306.306481756044</v>
      </c>
      <c r="BN346" s="11">
        <v>11299.93574474874</v>
      </c>
      <c r="BO346" s="11">
        <v>11206.65278693449</v>
      </c>
      <c r="BP346" s="11">
        <v>11212.455188541406</v>
      </c>
      <c r="BQ346" s="11">
        <v>11133.775255979544</v>
      </c>
      <c r="BR346" s="11">
        <v>11065.468622686631</v>
      </c>
      <c r="BS346" s="11">
        <v>11045.127354863782</v>
      </c>
      <c r="BT346" s="11">
        <v>11000.121597243757</v>
      </c>
      <c r="BU346" s="11">
        <v>10954.766887094909</v>
      </c>
      <c r="BV346" s="11">
        <v>10975.865323889897</v>
      </c>
      <c r="BW346" s="11">
        <v>10828.232880338817</v>
      </c>
      <c r="BX346" s="11">
        <v>10722.67152757963</v>
      </c>
      <c r="BY346" s="11">
        <v>10585.395304718086</v>
      </c>
      <c r="BZ346" s="11">
        <v>10556.307987884329</v>
      </c>
      <c r="CA346" s="11">
        <v>10514.028859197326</v>
      </c>
      <c r="CB346" s="11">
        <v>10451.375742140106</v>
      </c>
      <c r="CC346" s="11">
        <v>10331.258181776275</v>
      </c>
      <c r="CD346" s="11">
        <v>10238.355072801196</v>
      </c>
      <c r="CE346" s="11">
        <v>10148.108585962736</v>
      </c>
      <c r="CF346" s="11">
        <v>10068.696610196512</v>
      </c>
      <c r="CG346" s="11">
        <v>9881.4494263306151</v>
      </c>
      <c r="CH346" s="11">
        <v>9810.8387140974955</v>
      </c>
      <c r="CI346" s="11">
        <v>9626.334175909984</v>
      </c>
      <c r="CJ346" s="11">
        <v>9559.1812614572882</v>
      </c>
      <c r="CK346" s="11">
        <v>9473.074929846669</v>
      </c>
      <c r="CL346" s="11">
        <v>9447.7256696298919</v>
      </c>
      <c r="CM346" s="11">
        <v>9401.7258878370521</v>
      </c>
      <c r="CN346" s="11">
        <v>9345.9928986461837</v>
      </c>
      <c r="CO346" s="11">
        <v>9267.6954520253821</v>
      </c>
      <c r="CP346" s="11">
        <v>9218.5828439950001</v>
      </c>
      <c r="CQ346" s="11">
        <v>9030.8351248058789</v>
      </c>
      <c r="CR346" s="11">
        <v>8865.8462861091593</v>
      </c>
      <c r="CS346" s="11">
        <v>8799.9268268205869</v>
      </c>
      <c r="CT346" s="11">
        <v>8774.4734612875072</v>
      </c>
      <c r="CU346" s="11">
        <v>8734.8762068704182</v>
      </c>
      <c r="CV346" s="11">
        <v>8641.1413323469114</v>
      </c>
      <c r="CW346" s="11">
        <v>8521.4421911256304</v>
      </c>
      <c r="CX346" s="11">
        <v>8466.8119685035981</v>
      </c>
      <c r="CY346" s="11">
        <v>8413.4669630731023</v>
      </c>
      <c r="CZ346" s="11">
        <v>8364.0706857240421</v>
      </c>
      <c r="DA346" s="11">
        <v>8312.1560375038207</v>
      </c>
      <c r="DB346" s="11">
        <v>8254.2803438349983</v>
      </c>
      <c r="DC346" s="11">
        <v>8158.1186015860076</v>
      </c>
      <c r="DD346" s="11">
        <v>8145.4458807367055</v>
      </c>
      <c r="DE346" s="11">
        <v>8113.6918844941711</v>
      </c>
      <c r="DF346" s="11">
        <v>8098.3132668205481</v>
      </c>
      <c r="DG346" s="11">
        <v>8043.2184134699628</v>
      </c>
      <c r="DH346" s="11">
        <v>7996.0468160122164</v>
      </c>
      <c r="DI346" s="11">
        <v>7940.7305845671754</v>
      </c>
      <c r="DJ346" s="11">
        <v>7873.0444528365324</v>
      </c>
      <c r="DK346" s="11">
        <v>7612.0433629126182</v>
      </c>
      <c r="DL346" s="11">
        <v>7607.1897499960605</v>
      </c>
      <c r="DM346" s="11">
        <v>7569.0138081189716</v>
      </c>
      <c r="DN346" s="11">
        <v>7509.0615889739183</v>
      </c>
      <c r="DO346" s="11">
        <v>7496.5846356723287</v>
      </c>
      <c r="DP346" s="11">
        <v>7437.7324944372285</v>
      </c>
      <c r="DQ346" s="11">
        <v>7443.5275201093482</v>
      </c>
      <c r="DR346" s="11">
        <v>7437.2384209623669</v>
      </c>
      <c r="DS346" s="11">
        <v>7427.945747409045</v>
      </c>
      <c r="DT346" s="11">
        <v>7411.5911801484663</v>
      </c>
      <c r="DU346" s="11">
        <v>7400.6070543955375</v>
      </c>
      <c r="DV346" s="11">
        <v>7388.6065748820793</v>
      </c>
      <c r="DW346" s="11">
        <v>7380.712670350078</v>
      </c>
      <c r="DX346" s="11">
        <v>7242.6513091854322</v>
      </c>
      <c r="DY346" s="11">
        <v>7247.3846575296466</v>
      </c>
      <c r="DZ346" s="11">
        <v>7213.2135407003971</v>
      </c>
      <c r="EA346" s="11">
        <v>7101.2760373032988</v>
      </c>
      <c r="EB346" s="11">
        <v>7091.4399044133979</v>
      </c>
      <c r="EC346" s="11">
        <v>6923.5455019920009</v>
      </c>
      <c r="ED346" s="11">
        <v>6867.2911300712822</v>
      </c>
      <c r="EE346" s="11">
        <v>6634.5139556318591</v>
      </c>
      <c r="EF346" s="11">
        <v>6449.5609105703015</v>
      </c>
      <c r="EG346" s="11">
        <v>6292.7896420456327</v>
      </c>
      <c r="EH346" s="11">
        <v>6173.293167040556</v>
      </c>
      <c r="EI346" s="11">
        <v>6111.2785624277039</v>
      </c>
      <c r="EJ346" s="11">
        <v>6058.5455262630885</v>
      </c>
      <c r="EK346" s="11">
        <v>5976.5553467134914</v>
      </c>
      <c r="EL346" s="11">
        <v>5965.0120841862999</v>
      </c>
      <c r="EM346" s="11">
        <v>5878.2937371403123</v>
      </c>
      <c r="EN346" s="11">
        <v>5790.5607606328258</v>
      </c>
      <c r="EO346" s="11">
        <v>5750.8944406677301</v>
      </c>
      <c r="EP346" s="11">
        <v>5627.2711418372073</v>
      </c>
      <c r="EQ346" s="11">
        <v>5573.9113857623679</v>
      </c>
      <c r="ER346" s="11">
        <v>5459.9109621141224</v>
      </c>
      <c r="ES346" s="11">
        <v>5417.2744788578639</v>
      </c>
      <c r="ET346" s="11">
        <v>5355.2133344654721</v>
      </c>
      <c r="EU346" s="11">
        <v>5306.7141802604328</v>
      </c>
      <c r="EV346" s="11">
        <v>5251.0941453614414</v>
      </c>
      <c r="EW346" s="11">
        <v>5040.7384555982653</v>
      </c>
      <c r="EX346" s="11">
        <v>4999.1585338432051</v>
      </c>
      <c r="EY346" s="11">
        <v>4860.9889784243496</v>
      </c>
      <c r="EZ346" s="11">
        <v>4741.6582055741255</v>
      </c>
      <c r="FA346" s="11">
        <v>4690.4317532933264</v>
      </c>
      <c r="FB346" s="11">
        <v>4660.1237594534596</v>
      </c>
      <c r="FC346" s="11">
        <v>4613.7011610472846</v>
      </c>
      <c r="FD346" s="11">
        <v>4505.006985221622</v>
      </c>
      <c r="FE346" s="11">
        <v>4357.9172243447247</v>
      </c>
      <c r="FF346" s="11">
        <v>4350.5957978065353</v>
      </c>
      <c r="FG346" s="11">
        <v>4312.8895070228791</v>
      </c>
      <c r="FH346" s="11">
        <v>4241.3514882478557</v>
      </c>
      <c r="FI346" s="11">
        <v>4209.8824922808153</v>
      </c>
      <c r="FJ346" s="11">
        <v>4203.9943382296769</v>
      </c>
      <c r="FK346" s="11">
        <v>4198.7365701162762</v>
      </c>
      <c r="FL346" s="11">
        <v>4196.5871257347135</v>
      </c>
      <c r="FM346" s="11">
        <v>4182.8575967327261</v>
      </c>
      <c r="FN346" s="11">
        <v>4193.0040092900235</v>
      </c>
      <c r="FO346" s="11">
        <v>4189.2300730811266</v>
      </c>
      <c r="FP346" s="11">
        <v>4184.2374291088208</v>
      </c>
      <c r="FQ346" s="11">
        <v>4186.3997607865103</v>
      </c>
      <c r="FR346" s="11">
        <v>4162.2518408846117</v>
      </c>
      <c r="FS346" s="11">
        <v>4126.3834721562826</v>
      </c>
      <c r="FT346" s="11">
        <v>4060.8510719649839</v>
      </c>
      <c r="FU346" s="11">
        <v>3953.3102331972468</v>
      </c>
      <c r="FV346" s="11">
        <v>3917.0282841868093</v>
      </c>
      <c r="FW346" s="11">
        <v>3888.3741399051655</v>
      </c>
      <c r="FX346" s="11">
        <v>3858.8330207376002</v>
      </c>
      <c r="FY346" s="11">
        <v>3835.6983277704303</v>
      </c>
      <c r="FZ346" s="11">
        <v>3806.4287896139294</v>
      </c>
      <c r="GA346" s="11">
        <v>3786.8647042071584</v>
      </c>
      <c r="GB346" s="11">
        <v>3761.2330400836322</v>
      </c>
      <c r="GC346" s="11">
        <v>3738.0996304678142</v>
      </c>
      <c r="GD346" s="11">
        <v>3725.2965726053344</v>
      </c>
      <c r="GE346" s="11">
        <v>3714.2326812010542</v>
      </c>
      <c r="GF346" s="11">
        <v>3707.8451920287207</v>
      </c>
      <c r="GG346" s="11">
        <v>3697.0580775228127</v>
      </c>
      <c r="GH346" s="11">
        <v>3691.8342322360218</v>
      </c>
      <c r="GI346" s="11">
        <v>3674.4036592532498</v>
      </c>
      <c r="GJ346" s="11">
        <v>3651.7639937474751</v>
      </c>
      <c r="GK346" s="11">
        <v>3625.8954076459841</v>
      </c>
      <c r="GL346" s="11">
        <v>3625.2336587507839</v>
      </c>
      <c r="GM346" s="11">
        <v>3594.148056379539</v>
      </c>
      <c r="GN346" s="11">
        <v>3573.2713001133384</v>
      </c>
      <c r="GO346" s="11">
        <v>3540.5974099154801</v>
      </c>
      <c r="GP346" s="11">
        <v>3456.0899048656502</v>
      </c>
      <c r="GQ346" s="11">
        <v>3316.9521515752276</v>
      </c>
      <c r="GR346" s="11">
        <v>3159.7618204200048</v>
      </c>
      <c r="GS346" s="11">
        <v>3096.9262050628181</v>
      </c>
      <c r="GT346" s="11">
        <v>3078.9296128875753</v>
      </c>
      <c r="GU346" s="11">
        <v>3056.9631434541161</v>
      </c>
      <c r="GV346" s="11">
        <v>3037.7270570819392</v>
      </c>
      <c r="GW346" s="11">
        <v>3020.7258197401793</v>
      </c>
      <c r="GX346" s="11">
        <v>3008.0855585625309</v>
      </c>
      <c r="GY346" s="11">
        <v>2928.3805109998352</v>
      </c>
      <c r="GZ346" s="11">
        <v>2980.6481987416</v>
      </c>
      <c r="HA346" s="11">
        <v>2980.9059842666138</v>
      </c>
      <c r="HB346" s="11">
        <v>2975.1997111170763</v>
      </c>
      <c r="HC346" s="11">
        <v>2970.9542735422083</v>
      </c>
      <c r="HD346" s="11">
        <v>2968.8573978904847</v>
      </c>
      <c r="HE346" s="11">
        <v>2946.5188015735034</v>
      </c>
      <c r="HF346" s="11">
        <v>2833.9666213556357</v>
      </c>
      <c r="HG346" s="11">
        <v>2760.1457326390569</v>
      </c>
      <c r="HH346" s="11">
        <v>2686.4661247354006</v>
      </c>
      <c r="HI346" s="11">
        <v>2654.1978374429364</v>
      </c>
      <c r="HJ346" s="11">
        <v>2630.4483371027268</v>
      </c>
      <c r="HK346" s="11">
        <v>2595.4920111358283</v>
      </c>
      <c r="HL346" s="11">
        <v>2571.8965846866704</v>
      </c>
      <c r="HM346" s="11">
        <v>2525.0484585138438</v>
      </c>
      <c r="HN346" s="11">
        <v>2478.1983763331546</v>
      </c>
      <c r="HO346" s="11">
        <v>2453.2620229039903</v>
      </c>
      <c r="HP346" s="11">
        <v>2477.5561172858634</v>
      </c>
      <c r="HQ346" s="11">
        <v>2470.4277047279925</v>
      </c>
      <c r="HR346" s="11">
        <v>2392.5123884634468</v>
      </c>
      <c r="HS346" s="11">
        <v>2417.965016453019</v>
      </c>
      <c r="HT346" s="11">
        <v>2429.8797056116669</v>
      </c>
      <c r="HU346" s="11">
        <v>2395.8996574195367</v>
      </c>
      <c r="HV346" s="11">
        <v>2393.2748256495347</v>
      </c>
      <c r="HW346" s="11">
        <v>2374.8108482077055</v>
      </c>
      <c r="HX346" s="11">
        <v>2348.9393276794945</v>
      </c>
      <c r="HY346" s="11">
        <v>2306.0924026652428</v>
      </c>
      <c r="HZ346" s="11">
        <v>2151.1800318296573</v>
      </c>
      <c r="IA346" s="11">
        <v>2008.0309652337721</v>
      </c>
      <c r="IB346" s="11">
        <v>1960.7605567248104</v>
      </c>
      <c r="IC346" s="11">
        <v>1908.1597950382284</v>
      </c>
      <c r="ID346" s="11">
        <v>1861.2936569207307</v>
      </c>
      <c r="IE346" s="11">
        <v>1806.8803830708548</v>
      </c>
      <c r="IF346" s="11">
        <v>1682.8883644306709</v>
      </c>
      <c r="IG346" s="11">
        <v>1655.7877327548031</v>
      </c>
      <c r="IH346" s="11">
        <v>1613.0530431741249</v>
      </c>
      <c r="II346" s="11">
        <v>1576.1603255373641</v>
      </c>
      <c r="IJ346" s="11">
        <v>1525.1905934170036</v>
      </c>
      <c r="IK346" s="11">
        <v>1486.9100066340277</v>
      </c>
      <c r="IL346" s="11">
        <v>1444.7121667272907</v>
      </c>
      <c r="IM346" s="11">
        <v>1381.6000719044966</v>
      </c>
      <c r="IN346" s="11">
        <v>1244.8034587373279</v>
      </c>
      <c r="IO346" s="11">
        <v>1212.7696198234444</v>
      </c>
      <c r="IP346" s="11">
        <v>1211.1710882523446</v>
      </c>
      <c r="IQ346" s="11">
        <v>1155.492888508265</v>
      </c>
      <c r="IR346" s="11">
        <v>1086.9503803389359</v>
      </c>
      <c r="IS346" s="11">
        <v>1047.4968175354261</v>
      </c>
      <c r="IT346" s="11">
        <v>1024.4507128782188</v>
      </c>
      <c r="IU346" s="11">
        <v>1006.8930372629964</v>
      </c>
      <c r="IV346" s="11">
        <v>1000.8670093103143</v>
      </c>
      <c r="IW346" s="11">
        <v>990.22907991501609</v>
      </c>
      <c r="IX346" s="11">
        <v>969.02159083746437</v>
      </c>
      <c r="IY346" s="11">
        <v>928.02334959728807</v>
      </c>
      <c r="IZ346" s="11">
        <v>877.73486386484524</v>
      </c>
      <c r="JA346" s="11">
        <v>785.59216636757174</v>
      </c>
      <c r="JB346" s="11">
        <v>676.5529975367067</v>
      </c>
      <c r="JC346" s="11">
        <v>597.29585201459906</v>
      </c>
      <c r="JD346" s="11">
        <v>580.31460277339318</v>
      </c>
      <c r="JE346" s="11">
        <v>567.96791310029778</v>
      </c>
      <c r="JF346" s="11">
        <v>558.94917627196787</v>
      </c>
      <c r="JG346" s="11">
        <v>471.66464626014613</v>
      </c>
      <c r="JH346" s="11">
        <v>432.6587423136607</v>
      </c>
      <c r="JI346" s="11">
        <v>430.40557920109165</v>
      </c>
      <c r="JJ346" s="11">
        <v>431.13671889887388</v>
      </c>
      <c r="JK346" s="11">
        <v>370.79348808207743</v>
      </c>
      <c r="JL346" s="11">
        <v>386.70261629779787</v>
      </c>
      <c r="JM346" s="11">
        <v>370.39798134847643</v>
      </c>
      <c r="JN346" s="11">
        <v>227.11390635037793</v>
      </c>
      <c r="JO346" s="11">
        <v>245.86346222250751</v>
      </c>
      <c r="JP346" s="11">
        <v>327.49066237021066</v>
      </c>
      <c r="JQ346" s="11">
        <v>333.59363403671239</v>
      </c>
      <c r="JR346" s="11">
        <v>305.71803731869426</v>
      </c>
      <c r="JS346" s="11">
        <v>143.12237181303971</v>
      </c>
      <c r="JT346" s="11">
        <v>84.131198539472663</v>
      </c>
      <c r="JU346" s="11">
        <v>93.213200848719225</v>
      </c>
      <c r="JV346" s="11">
        <v>80.843542832572112</v>
      </c>
      <c r="JW346" s="11">
        <v>13.442377808369685</v>
      </c>
      <c r="JX346" s="11">
        <v>3.5704772471945034E-13</v>
      </c>
      <c r="JY346" s="11">
        <v>13.442381894972501</v>
      </c>
      <c r="JZ346" s="11">
        <v>31.710353375386301</v>
      </c>
      <c r="KA346" s="11">
        <v>54.239034198809726</v>
      </c>
      <c r="KB346" s="11">
        <v>73.052346557769525</v>
      </c>
      <c r="KC346" s="11">
        <v>86.747116624467751</v>
      </c>
      <c r="KD346" s="11">
        <v>99.81797874830535</v>
      </c>
      <c r="KE346" s="11">
        <v>96.709748763262709</v>
      </c>
      <c r="KF346" s="11">
        <v>86.616574879117607</v>
      </c>
      <c r="KG346" s="11">
        <v>64.386209656152602</v>
      </c>
      <c r="KH346" s="11">
        <v>56.266172953846976</v>
      </c>
      <c r="KI346" s="11">
        <v>30.419718611117851</v>
      </c>
      <c r="KJ346" s="11">
        <v>28.077031265823383</v>
      </c>
      <c r="KK346" s="11">
        <v>24.183649066582319</v>
      </c>
      <c r="KL346" s="23"/>
      <c r="KM346" s="11">
        <f>SMALL(Tabela2[[#This Row],[1]:[285]],1)</f>
        <v>3.5704772471945034E-13</v>
      </c>
      <c r="KN346" s="11">
        <f>MATCH(Tabela2[[#This Row],[1° menor]],Tabela2[[#This Row],[1]:[285]],0)</f>
        <v>271</v>
      </c>
      <c r="KO34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0.4999999877321113</v>
      </c>
      <c r="KP346" s="11">
        <f>VLOOKUP(Tabela2[[#This Row],[Shape]],shape!A:D,4,0)+VLOOKUP(Tabela2[[#This Row],[Shape]]+1,shape!A:E,5,0)*Tabela2[[#This Row],[% avanc]]</f>
        <v>8570.3152119992501</v>
      </c>
      <c r="KQ346" s="15">
        <f>Tabela2[[#This Row],[8686,881807]]/Tabela2[[#Headers],[8686,881807]]</f>
        <v>0.98658130758647844</v>
      </c>
      <c r="KR346" s="11">
        <f>Tabela2[[#This Row],[8686,881807]]-KP345</f>
        <v>147.55383878678549</v>
      </c>
      <c r="KS346" s="11">
        <f>(Tabela2[[#This Row],[hora bus]]-H345)*86400</f>
        <v>17.999999807216227</v>
      </c>
      <c r="KT346" s="11">
        <f>Tabela2[[#This Row],[desloc]]/Tabela2[[#This Row],[seconds]]</f>
        <v>8.1974355759510029</v>
      </c>
      <c r="KU346" s="11">
        <f>Tabela2[[#This Row],[spd m/s]]*3.6</f>
        <v>29.510768073423613</v>
      </c>
      <c r="KV346" s="23"/>
      <c r="KW346" s="22">
        <f t="shared" si="90"/>
        <v>0</v>
      </c>
      <c r="KX346" s="23">
        <f t="shared" si="91"/>
        <v>1</v>
      </c>
      <c r="KY346" s="23">
        <f t="shared" si="92"/>
        <v>0</v>
      </c>
      <c r="KZ346" s="23">
        <f t="shared" si="93"/>
        <v>0</v>
      </c>
      <c r="LA346" s="23">
        <f t="shared" si="94"/>
        <v>1</v>
      </c>
      <c r="LB346" s="23">
        <f t="shared" si="95"/>
        <v>0</v>
      </c>
      <c r="LC346" s="23">
        <f t="shared" si="96"/>
        <v>0</v>
      </c>
      <c r="LD346" s="23">
        <f t="shared" si="97"/>
        <v>0</v>
      </c>
      <c r="LE346" s="23">
        <f t="shared" si="98"/>
        <v>8570.3152119992501</v>
      </c>
      <c r="LF346" s="22">
        <f t="shared" si="107"/>
        <v>0</v>
      </c>
      <c r="LG346" s="23">
        <f t="shared" si="99"/>
        <v>0</v>
      </c>
      <c r="LH346" s="23">
        <f t="shared" si="100"/>
        <v>0</v>
      </c>
      <c r="LI346" s="23">
        <f t="shared" si="101"/>
        <v>8570.3152119992501</v>
      </c>
      <c r="LJ346" s="23">
        <f t="shared" si="102"/>
        <v>8570.3152119992501</v>
      </c>
      <c r="LK346" s="23">
        <f t="shared" si="103"/>
        <v>1</v>
      </c>
      <c r="LL346" s="23">
        <f t="shared" si="104"/>
        <v>0</v>
      </c>
      <c r="LM346" s="23">
        <f t="shared" si="105"/>
        <v>0</v>
      </c>
      <c r="LN346" s="23">
        <f t="shared" si="106"/>
        <v>0</v>
      </c>
    </row>
    <row r="347" spans="1:326" x14ac:dyDescent="0.25">
      <c r="A347" s="22">
        <v>282</v>
      </c>
      <c r="B347" s="22">
        <v>1</v>
      </c>
      <c r="C347" s="23" t="s">
        <v>1592</v>
      </c>
      <c r="D347" s="22">
        <v>332</v>
      </c>
      <c r="E347" s="24">
        <v>0.97361111111111109</v>
      </c>
      <c r="F347" s="23" t="s">
        <v>812</v>
      </c>
      <c r="G347" s="23" t="b">
        <v>1</v>
      </c>
      <c r="H347" s="25">
        <v>43538.973912037036</v>
      </c>
      <c r="I347" s="26" t="s">
        <v>180</v>
      </c>
      <c r="J347" s="23" t="s">
        <v>181</v>
      </c>
      <c r="K347" s="11">
        <f>IF(AND(Tabela2[[#This Row],[hora bus]]=H346,Tabela2[[#This Row],[lat bus]]=I346,Tabela2[[#This Row],[lon bus]]=J346),1,0)</f>
        <v>0</v>
      </c>
      <c r="L347" s="23"/>
      <c r="M347" s="11">
        <v>478</v>
      </c>
      <c r="N347" s="11">
        <v>12494.830021888851</v>
      </c>
      <c r="O347" s="11">
        <v>12486.806861253204</v>
      </c>
      <c r="P347" s="11">
        <v>12475.971219330722</v>
      </c>
      <c r="Q347" s="11">
        <v>12416.529272290421</v>
      </c>
      <c r="R347" s="11">
        <v>12334.820621563395</v>
      </c>
      <c r="S347" s="11">
        <v>12320.088836036259</v>
      </c>
      <c r="T347" s="11">
        <v>12301.020183692543</v>
      </c>
      <c r="U347" s="11">
        <v>12288.814142005907</v>
      </c>
      <c r="V347" s="11">
        <v>12271.172379100031</v>
      </c>
      <c r="W347" s="11">
        <v>12257.347773330403</v>
      </c>
      <c r="X347" s="11">
        <v>12244.75714924055</v>
      </c>
      <c r="Y347" s="11">
        <v>12218.091008311309</v>
      </c>
      <c r="Z347" s="11">
        <v>12199.530930423911</v>
      </c>
      <c r="AA347" s="11">
        <v>12174.625643012387</v>
      </c>
      <c r="AB347" s="11">
        <v>12162.874276923478</v>
      </c>
      <c r="AC347" s="11">
        <v>12146.07688209562</v>
      </c>
      <c r="AD347" s="11">
        <v>12121.80903308475</v>
      </c>
      <c r="AE347" s="11">
        <v>12113.01994745246</v>
      </c>
      <c r="AF347" s="11">
        <v>12051.80430932218</v>
      </c>
      <c r="AG347" s="11">
        <v>12030.872930985972</v>
      </c>
      <c r="AH347" s="11">
        <v>12008.271750808733</v>
      </c>
      <c r="AI347" s="11">
        <v>11988.48660329489</v>
      </c>
      <c r="AJ347" s="11">
        <v>11970.387159713189</v>
      </c>
      <c r="AK347" s="11">
        <v>11957.655815437727</v>
      </c>
      <c r="AL347" s="11">
        <v>11934.210824216272</v>
      </c>
      <c r="AM347" s="11">
        <v>11926.006924847261</v>
      </c>
      <c r="AN347" s="11">
        <v>11916.384564365255</v>
      </c>
      <c r="AO347" s="11">
        <v>11912.998509820854</v>
      </c>
      <c r="AP347" s="11">
        <v>11917.713394892624</v>
      </c>
      <c r="AQ347" s="11">
        <v>11928.574183629566</v>
      </c>
      <c r="AR347" s="11">
        <v>11931.665721828511</v>
      </c>
      <c r="AS347" s="11">
        <v>11932.639967432253</v>
      </c>
      <c r="AT347" s="11">
        <v>11946.306747432751</v>
      </c>
      <c r="AU347" s="11">
        <v>11955.055531408401</v>
      </c>
      <c r="AV347" s="11">
        <v>11953.326558570843</v>
      </c>
      <c r="AW347" s="11">
        <v>11960.843739794504</v>
      </c>
      <c r="AX347" s="11">
        <v>11971.095554319198</v>
      </c>
      <c r="AY347" s="11">
        <v>11970.842707840173</v>
      </c>
      <c r="AZ347" s="11">
        <v>11961.312523304416</v>
      </c>
      <c r="BA347" s="11">
        <v>11943.754960262595</v>
      </c>
      <c r="BB347" s="11">
        <v>11906.350739140325</v>
      </c>
      <c r="BC347" s="11">
        <v>11839.952965292594</v>
      </c>
      <c r="BD347" s="11">
        <v>11777.603418943312</v>
      </c>
      <c r="BE347" s="11">
        <v>11763.088392712647</v>
      </c>
      <c r="BF347" s="11">
        <v>11746.976967201908</v>
      </c>
      <c r="BG347" s="11">
        <v>11720.46928104626</v>
      </c>
      <c r="BH347" s="11">
        <v>11716.191749337335</v>
      </c>
      <c r="BI347" s="11">
        <v>11705.844298156573</v>
      </c>
      <c r="BJ347" s="11">
        <v>11686.676337576891</v>
      </c>
      <c r="BK347" s="11">
        <v>11624.333822083925</v>
      </c>
      <c r="BL347" s="11">
        <v>11421.845874307674</v>
      </c>
      <c r="BM347" s="11">
        <v>11327.722095321091</v>
      </c>
      <c r="BN347" s="11">
        <v>11321.736594648884</v>
      </c>
      <c r="BO347" s="11">
        <v>11228.754927625116</v>
      </c>
      <c r="BP347" s="11">
        <v>11234.809367840558</v>
      </c>
      <c r="BQ347" s="11">
        <v>11156.329112075415</v>
      </c>
      <c r="BR347" s="11">
        <v>11088.338786588773</v>
      </c>
      <c r="BS347" s="11">
        <v>11068.2068781655</v>
      </c>
      <c r="BT347" s="11">
        <v>11023.30502409807</v>
      </c>
      <c r="BU347" s="11">
        <v>10978.236571828094</v>
      </c>
      <c r="BV347" s="11">
        <v>10999.797255863332</v>
      </c>
      <c r="BW347" s="11">
        <v>10852.238381205911</v>
      </c>
      <c r="BX347" s="11">
        <v>10746.424904834928</v>
      </c>
      <c r="BY347" s="11">
        <v>10608.921556702628</v>
      </c>
      <c r="BZ347" s="11">
        <v>10579.665221091504</v>
      </c>
      <c r="CA347" s="11">
        <v>10537.351912154953</v>
      </c>
      <c r="CB347" s="11">
        <v>10474.717993386512</v>
      </c>
      <c r="CC347" s="11">
        <v>10354.655366186358</v>
      </c>
      <c r="CD347" s="11">
        <v>10261.833316445753</v>
      </c>
      <c r="CE347" s="11">
        <v>10171.692223757867</v>
      </c>
      <c r="CF347" s="11">
        <v>10092.407299546927</v>
      </c>
      <c r="CG347" s="11">
        <v>9905.3651017099237</v>
      </c>
      <c r="CH347" s="11">
        <v>9834.95217105341</v>
      </c>
      <c r="CI347" s="11">
        <v>9650.6513204742932</v>
      </c>
      <c r="CJ347" s="11">
        <v>9583.7088165695204</v>
      </c>
      <c r="CK347" s="11">
        <v>9497.7240156386524</v>
      </c>
      <c r="CL347" s="11">
        <v>9472.457870991504</v>
      </c>
      <c r="CM347" s="11">
        <v>9426.5227230567671</v>
      </c>
      <c r="CN347" s="11">
        <v>9370.8777662955854</v>
      </c>
      <c r="CO347" s="11">
        <v>9292.6854217545879</v>
      </c>
      <c r="CP347" s="11">
        <v>9243.6795939065596</v>
      </c>
      <c r="CQ347" s="11">
        <v>9056.1565957037456</v>
      </c>
      <c r="CR347" s="11">
        <v>8891.5087192388764</v>
      </c>
      <c r="CS347" s="11">
        <v>8825.81292266327</v>
      </c>
      <c r="CT347" s="11">
        <v>8800.4430877891391</v>
      </c>
      <c r="CU347" s="11">
        <v>8760.9026387819158</v>
      </c>
      <c r="CV347" s="11">
        <v>8667.2948402984148</v>
      </c>
      <c r="CW347" s="11">
        <v>8547.8096427278615</v>
      </c>
      <c r="CX347" s="11">
        <v>8493.3584687182847</v>
      </c>
      <c r="CY347" s="11">
        <v>8440.1224535374513</v>
      </c>
      <c r="CZ347" s="11">
        <v>8390.8037614794721</v>
      </c>
      <c r="DA347" s="11">
        <v>8338.9381727031214</v>
      </c>
      <c r="DB347" s="11">
        <v>8281.0761405486774</v>
      </c>
      <c r="DC347" s="11">
        <v>8184.8866688721628</v>
      </c>
      <c r="DD347" s="11">
        <v>8172.1921294995391</v>
      </c>
      <c r="DE347" s="11">
        <v>8140.4311274955307</v>
      </c>
      <c r="DF347" s="11">
        <v>8125.0370069362552</v>
      </c>
      <c r="DG347" s="11">
        <v>8069.8907934106028</v>
      </c>
      <c r="DH347" s="11">
        <v>8022.5957229481828</v>
      </c>
      <c r="DI347" s="11">
        <v>7967.1136504935848</v>
      </c>
      <c r="DJ347" s="11">
        <v>7899.5679134541988</v>
      </c>
      <c r="DK347" s="11">
        <v>7639.7012402337068</v>
      </c>
      <c r="DL347" s="11">
        <v>7636.0691887838138</v>
      </c>
      <c r="DM347" s="11">
        <v>7598.3990282503028</v>
      </c>
      <c r="DN347" s="11">
        <v>7538.8375537889115</v>
      </c>
      <c r="DO347" s="11">
        <v>7526.6387756347658</v>
      </c>
      <c r="DP347" s="11">
        <v>7468.0648688645761</v>
      </c>
      <c r="DQ347" s="11">
        <v>7474.0878783274411</v>
      </c>
      <c r="DR347" s="11">
        <v>7467.8548258348064</v>
      </c>
      <c r="DS347" s="11">
        <v>7458.6120677505369</v>
      </c>
      <c r="DT347" s="11">
        <v>7442.2769944928086</v>
      </c>
      <c r="DU347" s="11">
        <v>7431.2670545420351</v>
      </c>
      <c r="DV347" s="11">
        <v>7419.21554123652</v>
      </c>
      <c r="DW347" s="11">
        <v>7411.2437116621441</v>
      </c>
      <c r="DX347" s="11">
        <v>7272.7703676481406</v>
      </c>
      <c r="DY347" s="11">
        <v>7277.077115747491</v>
      </c>
      <c r="DZ347" s="11">
        <v>7242.7517113126205</v>
      </c>
      <c r="EA347" s="11">
        <v>7131.0070280574619</v>
      </c>
      <c r="EB347" s="11">
        <v>7121.5129475686344</v>
      </c>
      <c r="EC347" s="11">
        <v>6953.9809014249222</v>
      </c>
      <c r="ED347" s="11">
        <v>6898.1675387696978</v>
      </c>
      <c r="EE347" s="11">
        <v>6665.5885433667117</v>
      </c>
      <c r="EF347" s="11">
        <v>6480.7589751865062</v>
      </c>
      <c r="EG347" s="11">
        <v>6324.0994538489767</v>
      </c>
      <c r="EH347" s="11">
        <v>6204.7229073207427</v>
      </c>
      <c r="EI347" s="11">
        <v>6142.8329386899732</v>
      </c>
      <c r="EJ347" s="11">
        <v>6090.2434964699059</v>
      </c>
      <c r="EK347" s="11">
        <v>6008.2781424026871</v>
      </c>
      <c r="EL347" s="11">
        <v>5996.6708102008115</v>
      </c>
      <c r="EM347" s="11">
        <v>5909.9308364153067</v>
      </c>
      <c r="EN347" s="11">
        <v>5822.2842564530247</v>
      </c>
      <c r="EO347" s="11">
        <v>5782.8061801466947</v>
      </c>
      <c r="EP347" s="11">
        <v>5659.5597463704444</v>
      </c>
      <c r="EQ347" s="11">
        <v>5606.6647382784813</v>
      </c>
      <c r="ER347" s="11">
        <v>5493.1424353024422</v>
      </c>
      <c r="ES347" s="11">
        <v>5450.9531240578535</v>
      </c>
      <c r="ET347" s="11">
        <v>5389.1980921946515</v>
      </c>
      <c r="EU347" s="11">
        <v>5341.0128759711633</v>
      </c>
      <c r="EV347" s="11">
        <v>5285.7083281965679</v>
      </c>
      <c r="EW347" s="11">
        <v>5076.107743762178</v>
      </c>
      <c r="EX347" s="11">
        <v>5035.3179065443346</v>
      </c>
      <c r="EY347" s="11">
        <v>4897.7790061573514</v>
      </c>
      <c r="EZ347" s="11">
        <v>4779.2968546071406</v>
      </c>
      <c r="FA347" s="11">
        <v>4728.6634524423889</v>
      </c>
      <c r="FB347" s="11">
        <v>4698.6128276214422</v>
      </c>
      <c r="FC347" s="11">
        <v>4652.3888470557022</v>
      </c>
      <c r="FD347" s="11">
        <v>4544.0658852060396</v>
      </c>
      <c r="FE347" s="11">
        <v>4397.5864604248</v>
      </c>
      <c r="FF347" s="11">
        <v>4390.6720692036524</v>
      </c>
      <c r="FG347" s="11">
        <v>4353.1186516683247</v>
      </c>
      <c r="FH347" s="11">
        <v>4281.8363979768328</v>
      </c>
      <c r="FI347" s="11">
        <v>4250.6512514056603</v>
      </c>
      <c r="FJ347" s="11">
        <v>4244.9551524831841</v>
      </c>
      <c r="FK347" s="11">
        <v>4239.8260587117411</v>
      </c>
      <c r="FL347" s="11">
        <v>4237.7931543450059</v>
      </c>
      <c r="FM347" s="11">
        <v>4224.2724789605008</v>
      </c>
      <c r="FN347" s="11">
        <v>4234.6689263671942</v>
      </c>
      <c r="FO347" s="11">
        <v>4231.0886205280267</v>
      </c>
      <c r="FP347" s="11">
        <v>4226.290702566278</v>
      </c>
      <c r="FQ347" s="11">
        <v>4228.5980826356226</v>
      </c>
      <c r="FR347" s="11">
        <v>4204.656449796521</v>
      </c>
      <c r="FS347" s="11">
        <v>4169.1574614024239</v>
      </c>
      <c r="FT347" s="11">
        <v>4104.1062958459715</v>
      </c>
      <c r="FU347" s="11">
        <v>3997.1503362433723</v>
      </c>
      <c r="FV347" s="11">
        <v>3961.2276390458992</v>
      </c>
      <c r="FW347" s="11">
        <v>3932.6165803190138</v>
      </c>
      <c r="FX347" s="11">
        <v>3903.0754862512085</v>
      </c>
      <c r="FY347" s="11">
        <v>3879.9500737695557</v>
      </c>
      <c r="FZ347" s="11">
        <v>3850.7269345644208</v>
      </c>
      <c r="GA347" s="11">
        <v>3831.2431594816203</v>
      </c>
      <c r="GB347" s="11">
        <v>3805.7232506611367</v>
      </c>
      <c r="GC347" s="11">
        <v>3782.7486158093375</v>
      </c>
      <c r="GD347" s="11">
        <v>3770.1003639084192</v>
      </c>
      <c r="GE347" s="11">
        <v>3759.1567077955697</v>
      </c>
      <c r="GF347" s="11">
        <v>3752.8605254405684</v>
      </c>
      <c r="GG347" s="11">
        <v>3742.1280371816729</v>
      </c>
      <c r="GH347" s="11">
        <v>3736.9313375746287</v>
      </c>
      <c r="GI347" s="11">
        <v>3719.518184841726</v>
      </c>
      <c r="GJ347" s="11">
        <v>3696.8751623220733</v>
      </c>
      <c r="GK347" s="11">
        <v>3670.9464777888688</v>
      </c>
      <c r="GL347" s="11">
        <v>3670.2321925399865</v>
      </c>
      <c r="GM347" s="11">
        <v>3639.0715273080828</v>
      </c>
      <c r="GN347" s="11">
        <v>3618.0907585315094</v>
      </c>
      <c r="GO347" s="11">
        <v>3585.3597818304711</v>
      </c>
      <c r="GP347" s="11">
        <v>3500.8262318940651</v>
      </c>
      <c r="GQ347" s="11">
        <v>3361.8170545242042</v>
      </c>
      <c r="GR347" s="11">
        <v>3204.9592116572612</v>
      </c>
      <c r="GS347" s="11">
        <v>3142.4129130006399</v>
      </c>
      <c r="GT347" s="11">
        <v>3124.5314181374547</v>
      </c>
      <c r="GU347" s="11">
        <v>3102.6513796517183</v>
      </c>
      <c r="GV347" s="11">
        <v>3083.5496496731384</v>
      </c>
      <c r="GW347" s="11">
        <v>3066.7075448449477</v>
      </c>
      <c r="GX347" s="11">
        <v>3054.2380416407382</v>
      </c>
      <c r="GY347" s="11">
        <v>2975.1256817304334</v>
      </c>
      <c r="GZ347" s="11">
        <v>3027.9698590172184</v>
      </c>
      <c r="HA347" s="11">
        <v>3028.346690468305</v>
      </c>
      <c r="HB347" s="11">
        <v>3022.7340469933683</v>
      </c>
      <c r="HC347" s="11">
        <v>3018.5672889479765</v>
      </c>
      <c r="HD347" s="11">
        <v>3016.526830282517</v>
      </c>
      <c r="HE347" s="11">
        <v>2994.3093104007198</v>
      </c>
      <c r="HF347" s="11">
        <v>2881.7472934388247</v>
      </c>
      <c r="HG347" s="11">
        <v>2807.689199971072</v>
      </c>
      <c r="HH347" s="11">
        <v>2733.7200144941653</v>
      </c>
      <c r="HI347" s="11">
        <v>2701.2049799988645</v>
      </c>
      <c r="HJ347" s="11">
        <v>2677.3010121789107</v>
      </c>
      <c r="HK347" s="11">
        <v>2642.1452234544495</v>
      </c>
      <c r="HL347" s="11">
        <v>2618.2697241880078</v>
      </c>
      <c r="HM347" s="11">
        <v>2570.9324231543633</v>
      </c>
      <c r="HN347" s="11">
        <v>2523.2170496529066</v>
      </c>
      <c r="HO347" s="11">
        <v>2497.2283369302413</v>
      </c>
      <c r="HP347" s="11">
        <v>2520.8783595114842</v>
      </c>
      <c r="HQ347" s="11">
        <v>2513.5019377765484</v>
      </c>
      <c r="HR347" s="11">
        <v>2434.6425906169516</v>
      </c>
      <c r="HS347" s="11">
        <v>2458.9627482649398</v>
      </c>
      <c r="HT347" s="11">
        <v>2470.460644271785</v>
      </c>
      <c r="HU347" s="11">
        <v>2435.9633796907578</v>
      </c>
      <c r="HV347" s="11">
        <v>2432.6787999269081</v>
      </c>
      <c r="HW347" s="11">
        <v>2413.7913812433303</v>
      </c>
      <c r="HX347" s="11">
        <v>2387.5650090555741</v>
      </c>
      <c r="HY347" s="11">
        <v>2344.3493091310174</v>
      </c>
      <c r="HZ347" s="11">
        <v>2188.750476774776</v>
      </c>
      <c r="IA347" s="11">
        <v>2044.5086158057927</v>
      </c>
      <c r="IB347" s="11">
        <v>1996.4109547502123</v>
      </c>
      <c r="IC347" s="11">
        <v>1943.3368539695191</v>
      </c>
      <c r="ID347" s="11">
        <v>1895.9788842892378</v>
      </c>
      <c r="IE347" s="11">
        <v>1841.0549582178655</v>
      </c>
      <c r="IF347" s="11">
        <v>1716.1282856158193</v>
      </c>
      <c r="IG347" s="11">
        <v>1688.2153926712049</v>
      </c>
      <c r="IH347" s="11">
        <v>1645.1900775298586</v>
      </c>
      <c r="II347" s="11">
        <v>1608.0595996043949</v>
      </c>
      <c r="IJ347" s="11">
        <v>1556.9650825410936</v>
      </c>
      <c r="IK347" s="11">
        <v>1518.744778793103</v>
      </c>
      <c r="IL347" s="11">
        <v>1476.6965474813971</v>
      </c>
      <c r="IM347" s="11">
        <v>1413.7862623557501</v>
      </c>
      <c r="IN347" s="11">
        <v>1277.4351425166342</v>
      </c>
      <c r="IO347" s="11">
        <v>1245.707871629716</v>
      </c>
      <c r="IP347" s="11">
        <v>1244.1123116757026</v>
      </c>
      <c r="IQ347" s="11">
        <v>1188.3625030000048</v>
      </c>
      <c r="IR347" s="11">
        <v>1119.5626163135059</v>
      </c>
      <c r="IS347" s="11">
        <v>1079.8233575691897</v>
      </c>
      <c r="IT347" s="11">
        <v>1056.6418165077507</v>
      </c>
      <c r="IU347" s="11">
        <v>1039.0072543057934</v>
      </c>
      <c r="IV347" s="11">
        <v>1032.9277386045574</v>
      </c>
      <c r="IW347" s="11">
        <v>1022.2648410141051</v>
      </c>
      <c r="IX347" s="11">
        <v>1001.0449233780516</v>
      </c>
      <c r="IY347" s="11">
        <v>960.06595823541738</v>
      </c>
      <c r="IZ347" s="11">
        <v>909.80406718309393</v>
      </c>
      <c r="JA347" s="11">
        <v>817.74160155906702</v>
      </c>
      <c r="JB347" s="11">
        <v>709.14698865376909</v>
      </c>
      <c r="JC347" s="11">
        <v>631.113205344893</v>
      </c>
      <c r="JD347" s="11">
        <v>615.42605027019806</v>
      </c>
      <c r="JE347" s="11">
        <v>603.94687478319224</v>
      </c>
      <c r="JF347" s="11">
        <v>595.80297619105954</v>
      </c>
      <c r="JG347" s="11">
        <v>512.39810066415293</v>
      </c>
      <c r="JH347" s="11">
        <v>475.05871582598479</v>
      </c>
      <c r="JI347" s="11">
        <v>470.5333558332307</v>
      </c>
      <c r="JJ347" s="11">
        <v>470.64402267415795</v>
      </c>
      <c r="JK347" s="11">
        <v>407.33748515519619</v>
      </c>
      <c r="JL347" s="11">
        <v>420.18994728216848</v>
      </c>
      <c r="JM347" s="11">
        <v>402.81169551169802</v>
      </c>
      <c r="JN347" s="11">
        <v>244.39751616084783</v>
      </c>
      <c r="JO347" s="11">
        <v>237.09222676006908</v>
      </c>
      <c r="JP347" s="11">
        <v>304.33239840489472</v>
      </c>
      <c r="JQ347" s="11">
        <v>303.62640806385014</v>
      </c>
      <c r="JR347" s="11">
        <v>270.3163286560212</v>
      </c>
      <c r="JS347" s="11">
        <v>100.98036145272199</v>
      </c>
      <c r="JT347" s="11">
        <v>39.0418020819708</v>
      </c>
      <c r="JU347" s="11">
        <v>48.017611299567378</v>
      </c>
      <c r="JV347" s="11">
        <v>31.402974272123217</v>
      </c>
      <c r="JW347" s="11">
        <v>7.8586026575067081E-12</v>
      </c>
      <c r="JX347" s="11">
        <v>37.564796908050909</v>
      </c>
      <c r="JY347" s="11">
        <v>64.449557675195777</v>
      </c>
      <c r="JZ347" s="11">
        <v>82.717047827534969</v>
      </c>
      <c r="KA347" s="11">
        <v>105.2437448076752</v>
      </c>
      <c r="KB347" s="11">
        <v>124.0541093082452</v>
      </c>
      <c r="KC347" s="11">
        <v>137.74865174475786</v>
      </c>
      <c r="KD347" s="11">
        <v>150.36945591479594</v>
      </c>
      <c r="KE347" s="11">
        <v>146.69793451088617</v>
      </c>
      <c r="KF347" s="11">
        <v>136.39069394333774</v>
      </c>
      <c r="KG347" s="11">
        <v>113.68775145257749</v>
      </c>
      <c r="KH347" s="11">
        <v>104.94345569878458</v>
      </c>
      <c r="KI347" s="11">
        <v>76.998064035955423</v>
      </c>
      <c r="KJ347" s="11">
        <v>71.992791915151528</v>
      </c>
      <c r="KK347" s="11">
        <v>65.954048565733444</v>
      </c>
      <c r="KL347" s="23"/>
      <c r="KM347" s="11">
        <f>SMALL(Tabela2[[#This Row],[1]:[285]],1)</f>
        <v>7.8586026575067081E-12</v>
      </c>
      <c r="KN347" s="11">
        <f>MATCH(Tabela2[[#This Row],[1° menor]],Tabela2[[#This Row],[1]:[285]],0)</f>
        <v>270</v>
      </c>
      <c r="KO34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347" s="11">
        <f>VLOOKUP(Tabela2[[#This Row],[Shape]],shape!A:D,4,0)+VLOOKUP(Tabela2[[#This Row],[Shape]]+1,shape!A:E,5,0)*Tabela2[[#This Row],[% avanc]]</f>
        <v>8544.8116110658502</v>
      </c>
      <c r="KQ347" s="15">
        <f>Tabela2[[#This Row],[8686,881807]]/Tabela2[[#Headers],[8686,881807]]</f>
        <v>0.98364543237831692</v>
      </c>
      <c r="KR347" s="11">
        <f>Tabela2[[#This Row],[8686,881807]]-KP346</f>
        <v>-25.503600933399866</v>
      </c>
      <c r="KS347" s="11">
        <f>(Tabela2[[#This Row],[hora bus]]-H346)*86400</f>
        <v>33.000000170432031</v>
      </c>
      <c r="KT347" s="11">
        <f>Tabela2[[#This Row],[desloc]]/Tabela2[[#This Row],[seconds]]</f>
        <v>-0.7728363879298118</v>
      </c>
      <c r="KU347" s="11">
        <f>Tabela2[[#This Row],[spd m/s]]*3.6</f>
        <v>-2.7822109965473225</v>
      </c>
      <c r="KV347" s="23"/>
      <c r="KW347" s="22">
        <f t="shared" si="90"/>
        <v>0</v>
      </c>
      <c r="KX347" s="23">
        <f t="shared" si="91"/>
        <v>0</v>
      </c>
      <c r="KY347" s="23">
        <f t="shared" si="92"/>
        <v>1</v>
      </c>
      <c r="KZ347" s="23">
        <f t="shared" si="93"/>
        <v>7</v>
      </c>
      <c r="LA347" s="23">
        <f t="shared" si="94"/>
        <v>0</v>
      </c>
      <c r="LB347" s="23">
        <f t="shared" si="95"/>
        <v>0</v>
      </c>
      <c r="LC347" s="23">
        <f t="shared" si="96"/>
        <v>0</v>
      </c>
      <c r="LD347" s="23">
        <f t="shared" si="97"/>
        <v>1</v>
      </c>
      <c r="LE347" s="23">
        <f t="shared" si="98"/>
        <v>8544.8116110658502</v>
      </c>
      <c r="LF347" s="22">
        <f t="shared" si="107"/>
        <v>0</v>
      </c>
      <c r="LG347" s="23">
        <f t="shared" si="99"/>
        <v>0</v>
      </c>
      <c r="LH347" s="23">
        <f t="shared" si="100"/>
        <v>0</v>
      </c>
      <c r="LI347" s="23">
        <f t="shared" si="101"/>
        <v>8570.3152119992501</v>
      </c>
      <c r="LJ347" s="23">
        <f t="shared" si="102"/>
        <v>8544.8116110658502</v>
      </c>
      <c r="LK347" s="23">
        <f t="shared" si="103"/>
        <v>0.5</v>
      </c>
      <c r="LL347" s="23">
        <f t="shared" si="104"/>
        <v>0</v>
      </c>
      <c r="LM347" s="23">
        <f t="shared" si="105"/>
        <v>1</v>
      </c>
      <c r="LN347" s="23">
        <f t="shared" si="106"/>
        <v>1</v>
      </c>
    </row>
    <row r="348" spans="1:326" x14ac:dyDescent="0.25">
      <c r="A348" s="22">
        <v>77992</v>
      </c>
      <c r="B348" s="22">
        <v>1</v>
      </c>
      <c r="C348" s="23" t="s">
        <v>849</v>
      </c>
      <c r="D348" s="22">
        <v>332</v>
      </c>
      <c r="E348" s="24">
        <v>1.6666666666666666E-2</v>
      </c>
      <c r="F348" s="23" t="s">
        <v>850</v>
      </c>
      <c r="G348" s="23" t="b">
        <v>1</v>
      </c>
      <c r="H348" s="25">
        <v>43538.016655092593</v>
      </c>
      <c r="I348" s="26" t="s">
        <v>679</v>
      </c>
      <c r="J348" s="23" t="s">
        <v>680</v>
      </c>
      <c r="K348" s="11">
        <f>IF(AND(Tabela2[[#This Row],[hora bus]]=H347,Tabela2[[#This Row],[lat bus]]=I347,Tabela2[[#This Row],[lon bus]]=J347),1,0)</f>
        <v>0</v>
      </c>
      <c r="L348" s="23"/>
      <c r="M348" s="11">
        <v>55</v>
      </c>
      <c r="N348" s="11">
        <v>33.65444794224711</v>
      </c>
      <c r="O348" s="11">
        <v>25.289051275002659</v>
      </c>
      <c r="P348" s="11">
        <v>14.543776369409835</v>
      </c>
      <c r="Q348" s="11">
        <v>0.10549956119679038</v>
      </c>
      <c r="R348" s="11">
        <v>43.443089774629648</v>
      </c>
      <c r="S348" s="11">
        <v>129.25462303767719</v>
      </c>
      <c r="T348" s="11">
        <v>150.06494933939098</v>
      </c>
      <c r="U348" s="11">
        <v>169.39420595498055</v>
      </c>
      <c r="V348" s="11">
        <v>180.27991599579948</v>
      </c>
      <c r="W348" s="11">
        <v>195.82608047973133</v>
      </c>
      <c r="X348" s="11">
        <v>207.85786997767082</v>
      </c>
      <c r="Y348" s="11">
        <v>217.87214456225598</v>
      </c>
      <c r="Z348" s="11">
        <v>242.58158781357744</v>
      </c>
      <c r="AA348" s="11">
        <v>261.4945160525653</v>
      </c>
      <c r="AB348" s="11">
        <v>287.11625756401043</v>
      </c>
      <c r="AC348" s="11">
        <v>299.0798614417904</v>
      </c>
      <c r="AD348" s="11">
        <v>315.03323424982148</v>
      </c>
      <c r="AE348" s="11">
        <v>339.36216916022909</v>
      </c>
      <c r="AF348" s="11">
        <v>340.85466832079902</v>
      </c>
      <c r="AG348" s="11">
        <v>402.6297726041937</v>
      </c>
      <c r="AH348" s="11">
        <v>438.32756444060357</v>
      </c>
      <c r="AI348" s="11">
        <v>469.26640459026032</v>
      </c>
      <c r="AJ348" s="11">
        <v>493.27784505775799</v>
      </c>
      <c r="AK348" s="11">
        <v>514.76766333886212</v>
      </c>
      <c r="AL348" s="11">
        <v>530.02288433208059</v>
      </c>
      <c r="AM348" s="11">
        <v>556.2761048020742</v>
      </c>
      <c r="AN348" s="11">
        <v>565.0425545756533</v>
      </c>
      <c r="AO348" s="11">
        <v>570.90702023267397</v>
      </c>
      <c r="AP348" s="11">
        <v>574.07721587525202</v>
      </c>
      <c r="AQ348" s="11">
        <v>581.67297704282703</v>
      </c>
      <c r="AR348" s="11">
        <v>582.0834943127345</v>
      </c>
      <c r="AS348" s="11">
        <v>576.82475654177631</v>
      </c>
      <c r="AT348" s="11">
        <v>583.25518625531913</v>
      </c>
      <c r="AU348" s="11">
        <v>587.81147755334553</v>
      </c>
      <c r="AV348" s="11">
        <v>580.45741903352678</v>
      </c>
      <c r="AW348" s="11">
        <v>584.31018244340862</v>
      </c>
      <c r="AX348" s="11">
        <v>600.09638754103275</v>
      </c>
      <c r="AY348" s="11">
        <v>620.19934374133459</v>
      </c>
      <c r="AZ348" s="11">
        <v>643.65688926503981</v>
      </c>
      <c r="BA348" s="11">
        <v>670.01879423252558</v>
      </c>
      <c r="BB348" s="11">
        <v>703.86609900047517</v>
      </c>
      <c r="BC348" s="11">
        <v>752.11466745307234</v>
      </c>
      <c r="BD348" s="11">
        <v>822.14104793572596</v>
      </c>
      <c r="BE348" s="11">
        <v>888.75348938482296</v>
      </c>
      <c r="BF348" s="11">
        <v>910.57311400926574</v>
      </c>
      <c r="BG348" s="11">
        <v>936.10176723514428</v>
      </c>
      <c r="BH348" s="11">
        <v>980.13536264236723</v>
      </c>
      <c r="BI348" s="11">
        <v>1003.6345012202997</v>
      </c>
      <c r="BJ348" s="11">
        <v>1026.983422962579</v>
      </c>
      <c r="BK348" s="11">
        <v>1058.9903239092141</v>
      </c>
      <c r="BL348" s="11">
        <v>1142.7692678733144</v>
      </c>
      <c r="BM348" s="11">
        <v>1409.0708240840479</v>
      </c>
      <c r="BN348" s="11">
        <v>1590.0403397114078</v>
      </c>
      <c r="BO348" s="11">
        <v>1644.0128393678297</v>
      </c>
      <c r="BP348" s="11">
        <v>1774.205968950793</v>
      </c>
      <c r="BQ348" s="11">
        <v>1799.0280794511914</v>
      </c>
      <c r="BR348" s="11">
        <v>1900.6357909411802</v>
      </c>
      <c r="BS348" s="11">
        <v>2003.4180952212182</v>
      </c>
      <c r="BT348" s="11">
        <v>2042.4932650789531</v>
      </c>
      <c r="BU348" s="11">
        <v>2073.985733655652</v>
      </c>
      <c r="BV348" s="11">
        <v>2154.1286901715303</v>
      </c>
      <c r="BW348" s="11">
        <v>2172.3448193337358</v>
      </c>
      <c r="BX348" s="11">
        <v>2274.111590117217</v>
      </c>
      <c r="BY348" s="11">
        <v>2301.8985167527971</v>
      </c>
      <c r="BZ348" s="11">
        <v>2388.8846101142444</v>
      </c>
      <c r="CA348" s="11">
        <v>2408.6623095555174</v>
      </c>
      <c r="CB348" s="11">
        <v>2442.5701400121111</v>
      </c>
      <c r="CC348" s="11">
        <v>2490.5120952607294</v>
      </c>
      <c r="CD348" s="11">
        <v>2596.909731588963</v>
      </c>
      <c r="CE348" s="11">
        <v>2682.7769899241625</v>
      </c>
      <c r="CF348" s="11">
        <v>2771.0494804357504</v>
      </c>
      <c r="CG348" s="11">
        <v>2847.709360416427</v>
      </c>
      <c r="CH348" s="11">
        <v>3035.2673245156261</v>
      </c>
      <c r="CI348" s="11">
        <v>3106.7065329093616</v>
      </c>
      <c r="CJ348" s="11">
        <v>3293.1120300826333</v>
      </c>
      <c r="CK348" s="11">
        <v>3364.232086997652</v>
      </c>
      <c r="CL348" s="11">
        <v>3451.4649026289862</v>
      </c>
      <c r="CM348" s="11">
        <v>3478.2349886660259</v>
      </c>
      <c r="CN348" s="11">
        <v>3524.8164183130489</v>
      </c>
      <c r="CO348" s="11">
        <v>3580.7207187890008</v>
      </c>
      <c r="CP348" s="11">
        <v>3659.9090863883148</v>
      </c>
      <c r="CQ348" s="11">
        <v>3709.5233288833388</v>
      </c>
      <c r="CR348" s="11">
        <v>3901.2967408526647</v>
      </c>
      <c r="CS348" s="11">
        <v>4075.9865441564261</v>
      </c>
      <c r="CT348" s="11">
        <v>4148.3763969103147</v>
      </c>
      <c r="CU348" s="11">
        <v>4175.3397231010458</v>
      </c>
      <c r="CV348" s="11">
        <v>4214.9054713056876</v>
      </c>
      <c r="CW348" s="11">
        <v>4310.6310049306558</v>
      </c>
      <c r="CX348" s="11">
        <v>4436.138345482681</v>
      </c>
      <c r="CY348" s="11">
        <v>4495.835397377813</v>
      </c>
      <c r="CZ348" s="11">
        <v>4550.1898683642448</v>
      </c>
      <c r="DA348" s="11">
        <v>4597.3949956746574</v>
      </c>
      <c r="DB348" s="11">
        <v>4641.8670820305151</v>
      </c>
      <c r="DC348" s="11">
        <v>4684.3112746405914</v>
      </c>
      <c r="DD348" s="11">
        <v>4769.4127498703192</v>
      </c>
      <c r="DE348" s="11">
        <v>4777.9886033689854</v>
      </c>
      <c r="DF348" s="11">
        <v>4804.2567825813294</v>
      </c>
      <c r="DG348" s="11">
        <v>4808.2691474102176</v>
      </c>
      <c r="DH348" s="11">
        <v>4839.5558974512824</v>
      </c>
      <c r="DI348" s="11">
        <v>4861.3126753077404</v>
      </c>
      <c r="DJ348" s="11">
        <v>4904.2412260504507</v>
      </c>
      <c r="DK348" s="11">
        <v>4971.5781354354549</v>
      </c>
      <c r="DL348" s="11">
        <v>5326.2937002326744</v>
      </c>
      <c r="DM348" s="11">
        <v>5452.7845872470652</v>
      </c>
      <c r="DN348" s="11">
        <v>5537.9404542277371</v>
      </c>
      <c r="DO348" s="11">
        <v>5630.7029179663796</v>
      </c>
      <c r="DP348" s="11">
        <v>5664.6537358962778</v>
      </c>
      <c r="DQ348" s="11">
        <v>5748.4870994241601</v>
      </c>
      <c r="DR348" s="11">
        <v>5764.1747012249452</v>
      </c>
      <c r="DS348" s="11">
        <v>5775.0300721146814</v>
      </c>
      <c r="DT348" s="11">
        <v>5785.3082730697124</v>
      </c>
      <c r="DU348" s="11">
        <v>5796.4313920772456</v>
      </c>
      <c r="DV348" s="11">
        <v>5796.6283187592371</v>
      </c>
      <c r="DW348" s="11">
        <v>5792.6555512472478</v>
      </c>
      <c r="DX348" s="11">
        <v>5716.0634435089742</v>
      </c>
      <c r="DY348" s="11">
        <v>5796.1749126251898</v>
      </c>
      <c r="DZ348" s="11">
        <v>5793.5715573934258</v>
      </c>
      <c r="EA348" s="11">
        <v>5818.7783187674031</v>
      </c>
      <c r="EB348" s="11">
        <v>5957.3898306950896</v>
      </c>
      <c r="EC348" s="11">
        <v>5990.7817586472829</v>
      </c>
      <c r="ED348" s="11">
        <v>6177.6858926601117</v>
      </c>
      <c r="EE348" s="11">
        <v>6239.1463028045628</v>
      </c>
      <c r="EF348" s="11">
        <v>6448.8059440875895</v>
      </c>
      <c r="EG348" s="11">
        <v>6611.8296461732643</v>
      </c>
      <c r="EH348" s="11">
        <v>6753.5158053988998</v>
      </c>
      <c r="EI348" s="11">
        <v>6866.7864615683193</v>
      </c>
      <c r="EJ348" s="11">
        <v>6928.8673050874104</v>
      </c>
      <c r="EK348" s="11">
        <v>6971.8355259212822</v>
      </c>
      <c r="EL348" s="11">
        <v>7042.8011917755748</v>
      </c>
      <c r="EM348" s="11">
        <v>7044.8682288998953</v>
      </c>
      <c r="EN348" s="11">
        <v>7121.1518105051791</v>
      </c>
      <c r="EO348" s="11">
        <v>7210.2575554056157</v>
      </c>
      <c r="EP348" s="11">
        <v>7255.9094904694175</v>
      </c>
      <c r="EQ348" s="11">
        <v>7396.8699072366835</v>
      </c>
      <c r="ER348" s="11">
        <v>7472.9975564630959</v>
      </c>
      <c r="ES348" s="11">
        <v>7611.4219563042871</v>
      </c>
      <c r="ET348" s="11">
        <v>7676.4761283057496</v>
      </c>
      <c r="EU348" s="11">
        <v>7753.3222971260193</v>
      </c>
      <c r="EV348" s="11">
        <v>7817.4927933418821</v>
      </c>
      <c r="EW348" s="11">
        <v>7889.5501955611044</v>
      </c>
      <c r="EX348" s="11">
        <v>8139.7078187979887</v>
      </c>
      <c r="EY348" s="11">
        <v>8223.3690562199663</v>
      </c>
      <c r="EZ348" s="11">
        <v>8396.6190980676383</v>
      </c>
      <c r="FA348" s="11">
        <v>8563.764833765199</v>
      </c>
      <c r="FB348" s="11">
        <v>8646.1882934446785</v>
      </c>
      <c r="FC348" s="11">
        <v>8687.2151653739966</v>
      </c>
      <c r="FD348" s="11">
        <v>8740.9379227612408</v>
      </c>
      <c r="FE348" s="11">
        <v>8863.0297871717157</v>
      </c>
      <c r="FF348" s="11">
        <v>9034.4175494292122</v>
      </c>
      <c r="FG348" s="11">
        <v>9058.8263049366451</v>
      </c>
      <c r="FH348" s="11">
        <v>9101.812276781664</v>
      </c>
      <c r="FI348" s="11">
        <v>9182.5865044987022</v>
      </c>
      <c r="FJ348" s="11">
        <v>9227.8936034331073</v>
      </c>
      <c r="FK348" s="11">
        <v>9246.2964304273592</v>
      </c>
      <c r="FL348" s="11">
        <v>9262.3760898701166</v>
      </c>
      <c r="FM348" s="11">
        <v>9269.68638923453</v>
      </c>
      <c r="FN348" s="11">
        <v>9304.4569137278395</v>
      </c>
      <c r="FO348" s="11">
        <v>9326.8668897780153</v>
      </c>
      <c r="FP348" s="11">
        <v>9352.2790281919588</v>
      </c>
      <c r="FQ348" s="11">
        <v>9378.6336443917135</v>
      </c>
      <c r="FR348" s="11">
        <v>9390.7061071303178</v>
      </c>
      <c r="FS348" s="11">
        <v>9436.2973845571632</v>
      </c>
      <c r="FT348" s="11">
        <v>9508.6935644927144</v>
      </c>
      <c r="FU348" s="11">
        <v>9611.1915122754308</v>
      </c>
      <c r="FV348" s="11">
        <v>9748.483083023295</v>
      </c>
      <c r="FW348" s="11">
        <v>9790.853515983461</v>
      </c>
      <c r="FX348" s="11">
        <v>9807.5188955122194</v>
      </c>
      <c r="FY348" s="11">
        <v>9826.7814466978871</v>
      </c>
      <c r="FZ348" s="11">
        <v>9843.5730910992079</v>
      </c>
      <c r="GA348" s="11">
        <v>9870.7647827429028</v>
      </c>
      <c r="GB348" s="11">
        <v>9892.280660805116</v>
      </c>
      <c r="GC348" s="11">
        <v>9923.3900108566486</v>
      </c>
      <c r="GD348" s="11">
        <v>9957.4327632259647</v>
      </c>
      <c r="GE348" s="11">
        <v>9982.2285351164337</v>
      </c>
      <c r="GF348" s="11">
        <v>10002.884877603638</v>
      </c>
      <c r="GG348" s="11">
        <v>10015.570671672747</v>
      </c>
      <c r="GH348" s="11">
        <v>10028.205837061792</v>
      </c>
      <c r="GI348" s="11">
        <v>10030.949835773497</v>
      </c>
      <c r="GJ348" s="11">
        <v>10038.932843716328</v>
      </c>
      <c r="GK348" s="11">
        <v>10041.431114893156</v>
      </c>
      <c r="GL348" s="11">
        <v>10054.614633007524</v>
      </c>
      <c r="GM348" s="11">
        <v>10037.707610726151</v>
      </c>
      <c r="GN348" s="11">
        <v>10043.852322033083</v>
      </c>
      <c r="GO348" s="11">
        <v>10048.719676113233</v>
      </c>
      <c r="GP348" s="11">
        <v>10054.001239902274</v>
      </c>
      <c r="GQ348" s="11">
        <v>10104.051669979828</v>
      </c>
      <c r="GR348" s="11">
        <v>10214.030115045336</v>
      </c>
      <c r="GS348" s="11">
        <v>10356.762324718016</v>
      </c>
      <c r="GT348" s="11">
        <v>10418.179461725347</v>
      </c>
      <c r="GU348" s="11">
        <v>10436.548481194604</v>
      </c>
      <c r="GV348" s="11">
        <v>10461.476091460749</v>
      </c>
      <c r="GW348" s="11">
        <v>10488.245202794062</v>
      </c>
      <c r="GX348" s="11">
        <v>10516.08700489387</v>
      </c>
      <c r="GY348" s="11">
        <v>10536.62901181921</v>
      </c>
      <c r="GZ348" s="11">
        <v>10681.884849046741</v>
      </c>
      <c r="HA348" s="11">
        <v>10702.960861497924</v>
      </c>
      <c r="HB348" s="11">
        <v>10718.657148101516</v>
      </c>
      <c r="HC348" s="11">
        <v>10735.083398441549</v>
      </c>
      <c r="HD348" s="11">
        <v>10747.25290054071</v>
      </c>
      <c r="HE348" s="11">
        <v>10755.26092220905</v>
      </c>
      <c r="HF348" s="11">
        <v>10740.833753946637</v>
      </c>
      <c r="HG348" s="11">
        <v>10776.577030424964</v>
      </c>
      <c r="HH348" s="11">
        <v>10773.671194468297</v>
      </c>
      <c r="HI348" s="11">
        <v>10793.317379203532</v>
      </c>
      <c r="HJ348" s="11">
        <v>10797.817604619579</v>
      </c>
      <c r="HK348" s="11">
        <v>10783.547506540666</v>
      </c>
      <c r="HL348" s="11">
        <v>10770.217062499371</v>
      </c>
      <c r="HM348" s="11">
        <v>10716.25031077544</v>
      </c>
      <c r="HN348" s="11">
        <v>10643.331647121342</v>
      </c>
      <c r="HO348" s="11">
        <v>10584.806103080045</v>
      </c>
      <c r="HP348" s="11">
        <v>10592.082193485998</v>
      </c>
      <c r="HQ348" s="11">
        <v>10579.056953012883</v>
      </c>
      <c r="HR348" s="11">
        <v>10474.977766930428</v>
      </c>
      <c r="HS348" s="11">
        <v>10469.731487310739</v>
      </c>
      <c r="HT348" s="11">
        <v>10471.123415560131</v>
      </c>
      <c r="HU348" s="11">
        <v>10426.9400937925</v>
      </c>
      <c r="HV348" s="11">
        <v>10421.054839635328</v>
      </c>
      <c r="HW348" s="11">
        <v>10420.819037734384</v>
      </c>
      <c r="HX348" s="11">
        <v>10425.626134764596</v>
      </c>
      <c r="HY348" s="11">
        <v>10432.014646246458</v>
      </c>
      <c r="HZ348" s="11">
        <v>10431.048322601306</v>
      </c>
      <c r="IA348" s="11">
        <v>10522.946357020674</v>
      </c>
      <c r="IB348" s="11">
        <v>10632.44983399229</v>
      </c>
      <c r="IC348" s="11">
        <v>10666.693607633346</v>
      </c>
      <c r="ID348" s="11">
        <v>10701.597191468882</v>
      </c>
      <c r="IE348" s="11">
        <v>10732.002932389547</v>
      </c>
      <c r="IF348" s="11">
        <v>10755.912295472968</v>
      </c>
      <c r="IG348" s="11">
        <v>10860.563606800213</v>
      </c>
      <c r="IH348" s="11">
        <v>10886.852074443599</v>
      </c>
      <c r="II348" s="11">
        <v>10923.851515996414</v>
      </c>
      <c r="IJ348" s="11">
        <v>10956.670485530822</v>
      </c>
      <c r="IK348" s="11">
        <v>11005.481937512055</v>
      </c>
      <c r="IL348" s="11">
        <v>11042.914519171958</v>
      </c>
      <c r="IM348" s="11">
        <v>11083.905701464017</v>
      </c>
      <c r="IN348" s="11">
        <v>11144.684804271425</v>
      </c>
      <c r="IO348" s="11">
        <v>11279.225243743711</v>
      </c>
      <c r="IP348" s="11">
        <v>11310.576630152233</v>
      </c>
      <c r="IQ348" s="11">
        <v>11309.05225379273</v>
      </c>
      <c r="IR348" s="11">
        <v>11356.841405118032</v>
      </c>
      <c r="IS348" s="11">
        <v>11418.506458273416</v>
      </c>
      <c r="IT348" s="11">
        <v>11454.977967389297</v>
      </c>
      <c r="IU348" s="11">
        <v>11476.112448477657</v>
      </c>
      <c r="IV348" s="11">
        <v>11492.446062118684</v>
      </c>
      <c r="IW348" s="11">
        <v>11497.772362318799</v>
      </c>
      <c r="IX348" s="11">
        <v>11507.286152979917</v>
      </c>
      <c r="IY348" s="11">
        <v>11526.634819804201</v>
      </c>
      <c r="IZ348" s="11">
        <v>11564.879232851283</v>
      </c>
      <c r="JA348" s="11">
        <v>11611.120269586072</v>
      </c>
      <c r="JB348" s="11">
        <v>11699.210470944385</v>
      </c>
      <c r="JC348" s="11">
        <v>11806.915502204518</v>
      </c>
      <c r="JD348" s="11">
        <v>11888.262582696079</v>
      </c>
      <c r="JE348" s="11">
        <v>11908.791088874792</v>
      </c>
      <c r="JF348" s="11">
        <v>11924.415426584515</v>
      </c>
      <c r="JG348" s="11">
        <v>11927.294859888374</v>
      </c>
      <c r="JH348" s="11">
        <v>12010.719507699525</v>
      </c>
      <c r="JI348" s="11">
        <v>12057.646489971681</v>
      </c>
      <c r="JJ348" s="11">
        <v>12066.018657784733</v>
      </c>
      <c r="JK348" s="11">
        <v>12030.975631844907</v>
      </c>
      <c r="JL348" s="11">
        <v>12073.408535404813</v>
      </c>
      <c r="JM348" s="11">
        <v>12069.315530422386</v>
      </c>
      <c r="JN348" s="11">
        <v>12011.04701647426</v>
      </c>
      <c r="JO348" s="11">
        <v>12114.026018410397</v>
      </c>
      <c r="JP348" s="11">
        <v>12205.931033827434</v>
      </c>
      <c r="JQ348" s="11">
        <v>12219.095375503211</v>
      </c>
      <c r="JR348" s="11">
        <v>12265.781737459713</v>
      </c>
      <c r="JS348" s="11">
        <v>12305.917865944275</v>
      </c>
      <c r="JT348" s="11">
        <v>12437.741323432268</v>
      </c>
      <c r="JU348" s="11">
        <v>12499.085535467573</v>
      </c>
      <c r="JV348" s="11">
        <v>12474.331815323356</v>
      </c>
      <c r="JW348" s="11">
        <v>12424.130277333943</v>
      </c>
      <c r="JX348" s="11">
        <v>12431.053426938772</v>
      </c>
      <c r="JY348" s="11">
        <v>12427.809590766899</v>
      </c>
      <c r="JZ348" s="11">
        <v>12418.692224880953</v>
      </c>
      <c r="KA348" s="11">
        <v>12413.157367649103</v>
      </c>
      <c r="KB348" s="11">
        <v>12409.737680719682</v>
      </c>
      <c r="KC348" s="11">
        <v>12397.985774022129</v>
      </c>
      <c r="KD348" s="11">
        <v>12383.451709386858</v>
      </c>
      <c r="KE348" s="11">
        <v>12379.263489865369</v>
      </c>
      <c r="KF348" s="11">
        <v>12386.526627770161</v>
      </c>
      <c r="KG348" s="11">
        <v>12386.134456636939</v>
      </c>
      <c r="KH348" s="11">
        <v>12398.652607362672</v>
      </c>
      <c r="KI348" s="11">
        <v>12395.510700980061</v>
      </c>
      <c r="KJ348" s="11">
        <v>12412.977222427546</v>
      </c>
      <c r="KK348" s="11">
        <v>12414.656886579758</v>
      </c>
      <c r="KL348" s="23"/>
      <c r="KM348" s="11">
        <f>SMALL(Tabela2[[#This Row],[1]:[285]],1)</f>
        <v>0.10549956119679038</v>
      </c>
      <c r="KN348" s="11">
        <f>MATCH(Tabela2[[#This Row],[1° menor]],Tabela2[[#This Row],[1]:[285]],0)</f>
        <v>4</v>
      </c>
      <c r="KO34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0.25187575039257465</v>
      </c>
      <c r="KP348" s="11">
        <f>VLOOKUP(Tabela2[[#This Row],[Shape]],shape!A:D,4,0)+VLOOKUP(Tabela2[[#This Row],[Shape]]+1,shape!A:E,5,0)*Tabela2[[#This Row],[% avanc]]</f>
        <v>22.444407888316814</v>
      </c>
      <c r="KQ348" s="15">
        <f>Tabela2[[#This Row],[8686,881807]]/Tabela2[[#Headers],[8686,881807]]</f>
        <v>2.5837128197405456E-3</v>
      </c>
      <c r="KR348" s="11">
        <f>Tabela2[[#This Row],[8686,881807]]-KP347</f>
        <v>-8522.3672031775332</v>
      </c>
      <c r="KS348" s="11">
        <f>(Tabela2[[#This Row],[hora bus]]-H347)*86400</f>
        <v>-82706.999999843538</v>
      </c>
      <c r="KT348" s="11">
        <f>Tabela2[[#This Row],[desloc]]/Tabela2[[#This Row],[seconds]]</f>
        <v>0.10304287669959804</v>
      </c>
      <c r="KU348" s="11">
        <f>Tabela2[[#This Row],[spd m/s]]*3.6</f>
        <v>0.37095435611855293</v>
      </c>
      <c r="KV348" s="23"/>
      <c r="KW348" s="22">
        <f t="shared" si="90"/>
        <v>1</v>
      </c>
      <c r="KX348" s="23">
        <f t="shared" si="91"/>
        <v>1</v>
      </c>
      <c r="KY348" s="23">
        <f t="shared" si="92"/>
        <v>1</v>
      </c>
      <c r="KZ348" s="23">
        <f t="shared" si="93"/>
        <v>6</v>
      </c>
      <c r="LA348" s="23">
        <f t="shared" si="94"/>
        <v>0</v>
      </c>
      <c r="LB348" s="23">
        <f t="shared" si="95"/>
        <v>0</v>
      </c>
      <c r="LC348" s="23">
        <f t="shared" si="96"/>
        <v>0</v>
      </c>
      <c r="LD348" s="23">
        <f t="shared" si="97"/>
        <v>0</v>
      </c>
      <c r="LE348" s="23">
        <f t="shared" si="98"/>
        <v>22.444407888316814</v>
      </c>
      <c r="LF348" s="22">
        <f t="shared" si="107"/>
        <v>0</v>
      </c>
      <c r="LG348" s="23">
        <f t="shared" si="99"/>
        <v>0.5</v>
      </c>
      <c r="LH348" s="23">
        <f t="shared" si="100"/>
        <v>0.5</v>
      </c>
      <c r="LI348" s="23">
        <f t="shared" si="101"/>
        <v>8570.3152119992501</v>
      </c>
      <c r="LJ348" s="23">
        <f t="shared" si="102"/>
        <v>0</v>
      </c>
      <c r="LK348" s="23">
        <f t="shared" si="103"/>
        <v>0.5</v>
      </c>
      <c r="LL348" s="23">
        <f t="shared" si="104"/>
        <v>0</v>
      </c>
      <c r="LM348" s="23">
        <f t="shared" si="105"/>
        <v>1</v>
      </c>
      <c r="LN348" s="23">
        <f t="shared" si="106"/>
        <v>1</v>
      </c>
    </row>
    <row r="349" spans="1:326" x14ac:dyDescent="0.25">
      <c r="A349" s="22">
        <v>77993</v>
      </c>
      <c r="B349" s="22">
        <v>1</v>
      </c>
      <c r="C349" s="23" t="s">
        <v>851</v>
      </c>
      <c r="D349" s="22">
        <v>332</v>
      </c>
      <c r="E349" s="24">
        <v>1.6666666666666666E-2</v>
      </c>
      <c r="F349" s="23" t="s">
        <v>850</v>
      </c>
      <c r="G349" s="23" t="b">
        <v>1</v>
      </c>
      <c r="H349" s="25">
        <v>43538.016898148147</v>
      </c>
      <c r="I349" s="26" t="s">
        <v>681</v>
      </c>
      <c r="J349" s="23" t="s">
        <v>682</v>
      </c>
      <c r="K349" s="11">
        <f>IF(AND(Tabela2[[#This Row],[hora bus]]=H348,Tabela2[[#This Row],[lat bus]]=I348,Tabela2[[#This Row],[lon bus]]=J348),1,0)</f>
        <v>0</v>
      </c>
      <c r="L349" s="23"/>
      <c r="M349" s="11">
        <v>56</v>
      </c>
      <c r="N349" s="11">
        <v>0.83458663983971793</v>
      </c>
      <c r="O349" s="11">
        <v>1.3984196839489078</v>
      </c>
      <c r="P349" s="11">
        <v>9.4267941257220311</v>
      </c>
      <c r="Q349" s="11">
        <v>19.688773108132185</v>
      </c>
      <c r="R349" s="11">
        <v>75.195397337780264</v>
      </c>
      <c r="S349" s="11">
        <v>159.30451526494889</v>
      </c>
      <c r="T349" s="11">
        <v>180.18195583801287</v>
      </c>
      <c r="U349" s="11">
        <v>199.79338924508923</v>
      </c>
      <c r="V349" s="11">
        <v>211.09716553928146</v>
      </c>
      <c r="W349" s="11">
        <v>227.14293750271159</v>
      </c>
      <c r="X349" s="11">
        <v>239.59169647723874</v>
      </c>
      <c r="Y349" s="11">
        <v>250.11206903549589</v>
      </c>
      <c r="Z349" s="11">
        <v>275.30364977201225</v>
      </c>
      <c r="AA349" s="11">
        <v>294.46895517304961</v>
      </c>
      <c r="AB349" s="11">
        <v>320.19106785367666</v>
      </c>
      <c r="AC349" s="11">
        <v>332.17949791971603</v>
      </c>
      <c r="AD349" s="11">
        <v>348.04076670293443</v>
      </c>
      <c r="AE349" s="11">
        <v>372.23091522388552</v>
      </c>
      <c r="AF349" s="11">
        <v>373.05585750378327</v>
      </c>
      <c r="AG349" s="11">
        <v>433.84569918205443</v>
      </c>
      <c r="AH349" s="11">
        <v>469.02374511556127</v>
      </c>
      <c r="AI349" s="11">
        <v>499.67607388344703</v>
      </c>
      <c r="AJ349" s="11">
        <v>523.47830821792434</v>
      </c>
      <c r="AK349" s="11">
        <v>544.81141607945688</v>
      </c>
      <c r="AL349" s="11">
        <v>559.9004097040812</v>
      </c>
      <c r="AM349" s="11">
        <v>585.98771261657532</v>
      </c>
      <c r="AN349" s="11">
        <v>594.50788944836063</v>
      </c>
      <c r="AO349" s="11">
        <v>599.8950753359245</v>
      </c>
      <c r="AP349" s="11">
        <v>602.43355425919754</v>
      </c>
      <c r="AQ349" s="11">
        <v>609.53499398530153</v>
      </c>
      <c r="AR349" s="11">
        <v>609.5933977620092</v>
      </c>
      <c r="AS349" s="11">
        <v>603.71880286526709</v>
      </c>
      <c r="AT349" s="11">
        <v>609.45835281434404</v>
      </c>
      <c r="AU349" s="11">
        <v>613.60649452394352</v>
      </c>
      <c r="AV349" s="11">
        <v>605.61020293550882</v>
      </c>
      <c r="AW349" s="11">
        <v>608.32810058706082</v>
      </c>
      <c r="AX349" s="11">
        <v>622.97194103037293</v>
      </c>
      <c r="AY349" s="11">
        <v>642.28327131710535</v>
      </c>
      <c r="AZ349" s="11">
        <v>665.20596166221469</v>
      </c>
      <c r="BA349" s="11">
        <v>691.17393543887101</v>
      </c>
      <c r="BB349" s="11">
        <v>724.84333895562133</v>
      </c>
      <c r="BC349" s="11">
        <v>773.63812755161598</v>
      </c>
      <c r="BD349" s="11">
        <v>844.46226035941891</v>
      </c>
      <c r="BE349" s="11">
        <v>911.23618194706376</v>
      </c>
      <c r="BF349" s="11">
        <v>932.86527223275039</v>
      </c>
      <c r="BG349" s="11">
        <v>958.04135839229252</v>
      </c>
      <c r="BH349" s="11">
        <v>1001.7149381650798</v>
      </c>
      <c r="BI349" s="11">
        <v>1024.9959211584271</v>
      </c>
      <c r="BJ349" s="11">
        <v>1048.1727764714142</v>
      </c>
      <c r="BK349" s="11">
        <v>1080.0184074949607</v>
      </c>
      <c r="BL349" s="11">
        <v>1163.4808684345098</v>
      </c>
      <c r="BM349" s="11">
        <v>1429.3703496024175</v>
      </c>
      <c r="BN349" s="11">
        <v>1610.1385446972781</v>
      </c>
      <c r="BO349" s="11">
        <v>1664.0038873728233</v>
      </c>
      <c r="BP349" s="11">
        <v>1794.1242484398404</v>
      </c>
      <c r="BQ349" s="11">
        <v>1818.9378647754288</v>
      </c>
      <c r="BR349" s="11">
        <v>1920.5792764721948</v>
      </c>
      <c r="BS349" s="11">
        <v>2023.456323096907</v>
      </c>
      <c r="BT349" s="11">
        <v>2062.7199622631242</v>
      </c>
      <c r="BU349" s="11">
        <v>2093.7864244056359</v>
      </c>
      <c r="BV349" s="11">
        <v>2172.8574253488505</v>
      </c>
      <c r="BW349" s="11">
        <v>2191.8290547309048</v>
      </c>
      <c r="BX349" s="11">
        <v>2295.4935471481876</v>
      </c>
      <c r="BY349" s="11">
        <v>2324.6369620900828</v>
      </c>
      <c r="BZ349" s="11">
        <v>2412.5365562142952</v>
      </c>
      <c r="CA349" s="11">
        <v>2432.6327643351483</v>
      </c>
      <c r="CB349" s="11">
        <v>2466.8518007263533</v>
      </c>
      <c r="CC349" s="11">
        <v>2515.2508761381587</v>
      </c>
      <c r="CD349" s="11">
        <v>2622.1218445308405</v>
      </c>
      <c r="CE349" s="11">
        <v>2708.3090496803202</v>
      </c>
      <c r="CF349" s="11">
        <v>2796.8178431894862</v>
      </c>
      <c r="CG349" s="11">
        <v>2873.8082765070517</v>
      </c>
      <c r="CH349" s="11">
        <v>3061.6775590172806</v>
      </c>
      <c r="CI349" s="11">
        <v>3133.3825096557152</v>
      </c>
      <c r="CJ349" s="11">
        <v>3320.0285201183906</v>
      </c>
      <c r="CK349" s="11">
        <v>3391.2986814978881</v>
      </c>
      <c r="CL349" s="11">
        <v>3478.6413522149041</v>
      </c>
      <c r="CM349" s="11">
        <v>3505.4667594392477</v>
      </c>
      <c r="CN349" s="11">
        <v>3552.1278475871927</v>
      </c>
      <c r="CO349" s="11">
        <v>3608.1458168222821</v>
      </c>
      <c r="CP349" s="11">
        <v>3687.4332746012733</v>
      </c>
      <c r="CQ349" s="11">
        <v>3737.1928476528274</v>
      </c>
      <c r="CR349" s="11">
        <v>3929.1744458657076</v>
      </c>
      <c r="CS349" s="11">
        <v>4104.0052570842136</v>
      </c>
      <c r="CT349" s="11">
        <v>4176.4577406368426</v>
      </c>
      <c r="CU349" s="11">
        <v>4203.4628929622522</v>
      </c>
      <c r="CV349" s="11">
        <v>4243.0993420587138</v>
      </c>
      <c r="CW349" s="11">
        <v>4338.9296512059445</v>
      </c>
      <c r="CX349" s="11">
        <v>4464.5231926731885</v>
      </c>
      <c r="CY349" s="11">
        <v>4524.2760657256158</v>
      </c>
      <c r="CZ349" s="11">
        <v>4578.6984197787751</v>
      </c>
      <c r="DA349" s="11">
        <v>4625.9862234456259</v>
      </c>
      <c r="DB349" s="11">
        <v>4670.5685961378485</v>
      </c>
      <c r="DC349" s="11">
        <v>4713.1890396674316</v>
      </c>
      <c r="DD349" s="11">
        <v>4798.4137717572912</v>
      </c>
      <c r="DE349" s="11">
        <v>4807.037159512015</v>
      </c>
      <c r="DF349" s="11">
        <v>4833.3595568537676</v>
      </c>
      <c r="DG349" s="11">
        <v>4837.4660928582471</v>
      </c>
      <c r="DH349" s="11">
        <v>4868.9105840188495</v>
      </c>
      <c r="DI349" s="11">
        <v>4890.8441073800923</v>
      </c>
      <c r="DJ349" s="11">
        <v>4933.7892254471935</v>
      </c>
      <c r="DK349" s="11">
        <v>5000.7579650678817</v>
      </c>
      <c r="DL349" s="11">
        <v>5355.0982520495172</v>
      </c>
      <c r="DM349" s="11">
        <v>5481.4636259201425</v>
      </c>
      <c r="DN349" s="11">
        <v>5566.547527242612</v>
      </c>
      <c r="DO349" s="11">
        <v>5659.2630610073802</v>
      </c>
      <c r="DP349" s="11">
        <v>5693.1558385127737</v>
      </c>
      <c r="DQ349" s="11">
        <v>5776.9445825899438</v>
      </c>
      <c r="DR349" s="11">
        <v>5792.6247187292447</v>
      </c>
      <c r="DS349" s="11">
        <v>5803.4741841190025</v>
      </c>
      <c r="DT349" s="11">
        <v>5813.7715248560444</v>
      </c>
      <c r="DU349" s="11">
        <v>5824.9346720622971</v>
      </c>
      <c r="DV349" s="11">
        <v>5825.1745121438535</v>
      </c>
      <c r="DW349" s="11">
        <v>5821.2504329611656</v>
      </c>
      <c r="DX349" s="11">
        <v>5744.9467721272558</v>
      </c>
      <c r="DY349" s="11">
        <v>5825.3656271915142</v>
      </c>
      <c r="DZ349" s="11">
        <v>5822.8710960649087</v>
      </c>
      <c r="EA349" s="11">
        <v>5848.1092840949059</v>
      </c>
      <c r="EB349" s="11">
        <v>5986.6876289379934</v>
      </c>
      <c r="EC349" s="11">
        <v>6020.0909995452303</v>
      </c>
      <c r="ED349" s="11">
        <v>6207.0095294329822</v>
      </c>
      <c r="EE349" s="11">
        <v>6268.6393389472287</v>
      </c>
      <c r="EF349" s="11">
        <v>6478.5792596829533</v>
      </c>
      <c r="EG349" s="11">
        <v>6641.8090630503166</v>
      </c>
      <c r="EH349" s="11">
        <v>6783.6444952193469</v>
      </c>
      <c r="EI349" s="11">
        <v>6896.9965306641579</v>
      </c>
      <c r="EJ349" s="11">
        <v>6959.1088579445704</v>
      </c>
      <c r="EK349" s="11">
        <v>7002.153431776841</v>
      </c>
      <c r="EL349" s="11">
        <v>7073.1953672712252</v>
      </c>
      <c r="EM349" s="11">
        <v>7075.3262845401323</v>
      </c>
      <c r="EN349" s="11">
        <v>7151.6879619664223</v>
      </c>
      <c r="EO349" s="11">
        <v>7240.8180322916714</v>
      </c>
      <c r="EP349" s="11">
        <v>7286.4661372792516</v>
      </c>
      <c r="EQ349" s="11">
        <v>7427.4147993236202</v>
      </c>
      <c r="ER349" s="11">
        <v>7503.528752018271</v>
      </c>
      <c r="ES349" s="11">
        <v>7641.9445001082595</v>
      </c>
      <c r="ET349" s="11">
        <v>7706.9969287432486</v>
      </c>
      <c r="EU349" s="11">
        <v>7783.839371621817</v>
      </c>
      <c r="EV349" s="11">
        <v>7848.003579749442</v>
      </c>
      <c r="EW349" s="11">
        <v>7920.0502191520318</v>
      </c>
      <c r="EX349" s="11">
        <v>8170.1976758281144</v>
      </c>
      <c r="EY349" s="11">
        <v>8253.8507761105539</v>
      </c>
      <c r="EZ349" s="11">
        <v>8427.0913450311855</v>
      </c>
      <c r="FA349" s="11">
        <v>8594.2438038042274</v>
      </c>
      <c r="FB349" s="11">
        <v>8676.6840382255305</v>
      </c>
      <c r="FC349" s="11">
        <v>8717.7247633272764</v>
      </c>
      <c r="FD349" s="11">
        <v>8771.4739760100674</v>
      </c>
      <c r="FE349" s="11">
        <v>8893.6135699383703</v>
      </c>
      <c r="FF349" s="11">
        <v>9065.0338004001496</v>
      </c>
      <c r="FG349" s="11">
        <v>9089.4518895774327</v>
      </c>
      <c r="FH349" s="11">
        <v>9132.4613225008943</v>
      </c>
      <c r="FI349" s="11">
        <v>9213.2517811949929</v>
      </c>
      <c r="FJ349" s="11">
        <v>9258.5529202091093</v>
      </c>
      <c r="FK349" s="11">
        <v>9276.9443705762678</v>
      </c>
      <c r="FL349" s="11">
        <v>9293.0114538271737</v>
      </c>
      <c r="FM349" s="11">
        <v>9300.2906392708373</v>
      </c>
      <c r="FN349" s="11">
        <v>9335.0232682876049</v>
      </c>
      <c r="FO349" s="11">
        <v>9357.4087411423534</v>
      </c>
      <c r="FP349" s="11">
        <v>9382.7990856108881</v>
      </c>
      <c r="FQ349" s="11">
        <v>9409.1385400335821</v>
      </c>
      <c r="FR349" s="11">
        <v>9421.1906549559717</v>
      </c>
      <c r="FS349" s="11">
        <v>9466.7581936920196</v>
      </c>
      <c r="FT349" s="11">
        <v>9539.1484753576369</v>
      </c>
      <c r="FU349" s="11">
        <v>9641.6738222451222</v>
      </c>
      <c r="FV349" s="11">
        <v>9779.017950426427</v>
      </c>
      <c r="FW349" s="11">
        <v>9821.434220159681</v>
      </c>
      <c r="FX349" s="11">
        <v>9838.135513969115</v>
      </c>
      <c r="FY349" s="11">
        <v>9857.4286615768779</v>
      </c>
      <c r="FZ349" s="11">
        <v>9874.2452191986067</v>
      </c>
      <c r="GA349" s="11">
        <v>9901.4547819486997</v>
      </c>
      <c r="GB349" s="11">
        <v>9922.9819174009899</v>
      </c>
      <c r="GC349" s="11">
        <v>9954.0976258923893</v>
      </c>
      <c r="GD349" s="11">
        <v>9988.1420165077998</v>
      </c>
      <c r="GE349" s="11">
        <v>10012.938672110253</v>
      </c>
      <c r="GF349" s="11">
        <v>10033.595547162446</v>
      </c>
      <c r="GG349" s="11">
        <v>10046.287288510401</v>
      </c>
      <c r="GH349" s="11">
        <v>10058.930188944694</v>
      </c>
      <c r="GI349" s="11">
        <v>10061.685839773543</v>
      </c>
      <c r="GJ349" s="11">
        <v>10069.693000556052</v>
      </c>
      <c r="GK349" s="11">
        <v>10072.225767656042</v>
      </c>
      <c r="GL349" s="11">
        <v>10085.43100008395</v>
      </c>
      <c r="GM349" s="11">
        <v>10068.550239778924</v>
      </c>
      <c r="GN349" s="11">
        <v>10074.736454623482</v>
      </c>
      <c r="GO349" s="11">
        <v>10079.642576567499</v>
      </c>
      <c r="GP349" s="11">
        <v>10084.992936379438</v>
      </c>
      <c r="GQ349" s="11">
        <v>10135.150250812301</v>
      </c>
      <c r="GR349" s="11">
        <v>10245.248897921485</v>
      </c>
      <c r="GS349" s="11">
        <v>10388.066699844365</v>
      </c>
      <c r="GT349" s="11">
        <v>10449.516134437868</v>
      </c>
      <c r="GU349" s="11">
        <v>10467.896842447322</v>
      </c>
      <c r="GV349" s="11">
        <v>10492.830609653456</v>
      </c>
      <c r="GW349" s="11">
        <v>10519.601462543904</v>
      </c>
      <c r="GX349" s="11">
        <v>10547.440830723548</v>
      </c>
      <c r="GY349" s="11">
        <v>10567.944609991304</v>
      </c>
      <c r="GZ349" s="11">
        <v>10713.159231175461</v>
      </c>
      <c r="HA349" s="11">
        <v>10734.226971408629</v>
      </c>
      <c r="HB349" s="11">
        <v>10749.920198918937</v>
      </c>
      <c r="HC349" s="11">
        <v>10766.345728825368</v>
      </c>
      <c r="HD349" s="11">
        <v>10778.514271849044</v>
      </c>
      <c r="HE349" s="11">
        <v>10786.519833673112</v>
      </c>
      <c r="HF349" s="11">
        <v>10772.164055953479</v>
      </c>
      <c r="HG349" s="11">
        <v>10808.0281462408</v>
      </c>
      <c r="HH349" s="11">
        <v>10805.218393617286</v>
      </c>
      <c r="HI349" s="11">
        <v>10824.937222917126</v>
      </c>
      <c r="HJ349" s="11">
        <v>10829.478183856889</v>
      </c>
      <c r="HK349" s="11">
        <v>10815.249208961885</v>
      </c>
      <c r="HL349" s="11">
        <v>10801.9635334499</v>
      </c>
      <c r="HM349" s="11">
        <v>10748.055877674638</v>
      </c>
      <c r="HN349" s="11">
        <v>10675.226257243699</v>
      </c>
      <c r="HO349" s="11">
        <v>10616.797962526314</v>
      </c>
      <c r="HP349" s="11">
        <v>10624.131374686811</v>
      </c>
      <c r="HQ349" s="11">
        <v>10611.127200117844</v>
      </c>
      <c r="HR349" s="11">
        <v>10507.120910763781</v>
      </c>
      <c r="HS349" s="11">
        <v>10501.959530384433</v>
      </c>
      <c r="HT349" s="11">
        <v>10503.380998434217</v>
      </c>
      <c r="HU349" s="11">
        <v>10459.233620469293</v>
      </c>
      <c r="HV349" s="11">
        <v>10453.396412270602</v>
      </c>
      <c r="HW349" s="11">
        <v>10453.196700018136</v>
      </c>
      <c r="HX349" s="11">
        <v>10458.037755011774</v>
      </c>
      <c r="HY349" s="11">
        <v>10464.465320736488</v>
      </c>
      <c r="HZ349" s="11">
        <v>10463.582721919323</v>
      </c>
      <c r="IA349" s="11">
        <v>10555.599234303039</v>
      </c>
      <c r="IB349" s="11">
        <v>10665.179016159778</v>
      </c>
      <c r="IC349" s="11">
        <v>10699.461477296431</v>
      </c>
      <c r="ID349" s="11">
        <v>10734.401411436105</v>
      </c>
      <c r="IE349" s="11">
        <v>10764.842637469441</v>
      </c>
      <c r="IF349" s="11">
        <v>10788.809487309522</v>
      </c>
      <c r="IG349" s="11">
        <v>10893.508794984076</v>
      </c>
      <c r="IH349" s="11">
        <v>10919.815974389829</v>
      </c>
      <c r="II349" s="11">
        <v>10956.832605345633</v>
      </c>
      <c r="IJ349" s="11">
        <v>10989.666307677073</v>
      </c>
      <c r="IK349" s="11">
        <v>11038.487673130592</v>
      </c>
      <c r="IL349" s="11">
        <v>11075.926791218846</v>
      </c>
      <c r="IM349" s="11">
        <v>11116.926617451812</v>
      </c>
      <c r="IN349" s="11">
        <v>11177.721404388481</v>
      </c>
      <c r="IO349" s="11">
        <v>11312.276911003804</v>
      </c>
      <c r="IP349" s="11">
        <v>11343.632583027649</v>
      </c>
      <c r="IQ349" s="11">
        <v>11342.116648052108</v>
      </c>
      <c r="IR349" s="11">
        <v>11389.92538944361</v>
      </c>
      <c r="IS349" s="11">
        <v>11451.607982184751</v>
      </c>
      <c r="IT349" s="11">
        <v>11488.088840226816</v>
      </c>
      <c r="IU349" s="11">
        <v>11509.229065980831</v>
      </c>
      <c r="IV349" s="11">
        <v>11525.566108350193</v>
      </c>
      <c r="IW349" s="11">
        <v>11530.894620254085</v>
      </c>
      <c r="IX349" s="11">
        <v>11540.412080816301</v>
      </c>
      <c r="IY349" s="11">
        <v>11559.767237170692</v>
      </c>
      <c r="IZ349" s="11">
        <v>11598.021107070694</v>
      </c>
      <c r="JA349" s="11">
        <v>11644.276268095444</v>
      </c>
      <c r="JB349" s="11">
        <v>11732.382922355064</v>
      </c>
      <c r="JC349" s="11">
        <v>11840.096435748903</v>
      </c>
      <c r="JD349" s="11">
        <v>11921.442572214779</v>
      </c>
      <c r="JE349" s="11">
        <v>11941.96712556025</v>
      </c>
      <c r="JF349" s="11">
        <v>11957.586502006563</v>
      </c>
      <c r="JG349" s="11">
        <v>11960.440759779864</v>
      </c>
      <c r="JH349" s="11">
        <v>12043.869779985902</v>
      </c>
      <c r="JI349" s="11">
        <v>12090.828793968145</v>
      </c>
      <c r="JJ349" s="11">
        <v>12099.207356850964</v>
      </c>
      <c r="JK349" s="11">
        <v>12064.187835913004</v>
      </c>
      <c r="JL349" s="11">
        <v>12106.644589823976</v>
      </c>
      <c r="JM349" s="11">
        <v>12102.558724647608</v>
      </c>
      <c r="JN349" s="11">
        <v>12044.349310296213</v>
      </c>
      <c r="JO349" s="11">
        <v>12147.414606839688</v>
      </c>
      <c r="JP349" s="11">
        <v>12239.360545986052</v>
      </c>
      <c r="JQ349" s="11">
        <v>12252.546981648733</v>
      </c>
      <c r="JR349" s="11">
        <v>12299.233013174477</v>
      </c>
      <c r="JS349" s="11">
        <v>12339.324485688019</v>
      </c>
      <c r="JT349" s="11">
        <v>12471.100725768529</v>
      </c>
      <c r="JU349" s="11">
        <v>12532.427515146897</v>
      </c>
      <c r="JV349" s="11">
        <v>12507.673831402115</v>
      </c>
      <c r="JW349" s="11">
        <v>12457.455614308014</v>
      </c>
      <c r="JX349" s="11">
        <v>12464.355269788801</v>
      </c>
      <c r="JY349" s="11">
        <v>12461.100810222477</v>
      </c>
      <c r="JZ349" s="11">
        <v>12451.973772389019</v>
      </c>
      <c r="KA349" s="11">
        <v>12446.429094667041</v>
      </c>
      <c r="KB349" s="11">
        <v>12443.001658813047</v>
      </c>
      <c r="KC349" s="11">
        <v>12431.24054046872</v>
      </c>
      <c r="KD349" s="11">
        <v>12416.702930404357</v>
      </c>
      <c r="KE349" s="11">
        <v>12412.520930932924</v>
      </c>
      <c r="KF349" s="11">
        <v>12419.790417483538</v>
      </c>
      <c r="KG349" s="11">
        <v>12419.406267517794</v>
      </c>
      <c r="KH349" s="11">
        <v>12431.932074979568</v>
      </c>
      <c r="KI349" s="11">
        <v>12428.799040342261</v>
      </c>
      <c r="KJ349" s="11">
        <v>12446.273580137449</v>
      </c>
      <c r="KK349" s="11">
        <v>12447.956030445448</v>
      </c>
      <c r="KL349" s="23"/>
      <c r="KM349" s="11">
        <f>SMALL(Tabela2[[#This Row],[1]:[285]],1)</f>
        <v>0.83458663983971793</v>
      </c>
      <c r="KN349" s="11">
        <f>MATCH(Tabela2[[#This Row],[1° menor]],Tabela2[[#This Row],[1]:[285]],0)</f>
        <v>1</v>
      </c>
      <c r="KO34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349" s="11">
        <f>VLOOKUP(Tabela2[[#This Row],[Shape]],shape!A:D,4,0)+VLOOKUP(Tabela2[[#This Row],[Shape]]+1,shape!A:E,5,0)*Tabela2[[#This Row],[% avanc]]</f>
        <v>3.8776556234191881</v>
      </c>
      <c r="KQ349" s="15">
        <f>Tabela2[[#This Row],[8686,881807]]/Tabela2[[#Headers],[8686,881807]]</f>
        <v>4.4638061269517033E-4</v>
      </c>
      <c r="KR349" s="11">
        <f>Tabela2[[#This Row],[8686,881807]]-KP348</f>
        <v>-18.566752264897627</v>
      </c>
      <c r="KS349" s="11">
        <f>(Tabela2[[#This Row],[hora bus]]-H348)*86400</f>
        <v>20.999999879859388</v>
      </c>
      <c r="KT349" s="11">
        <f>Tabela2[[#This Row],[desloc]]/Tabela2[[#This Row],[seconds]]</f>
        <v>-0.8841310652913178</v>
      </c>
      <c r="KU349" s="11">
        <f>Tabela2[[#This Row],[spd m/s]]*3.6</f>
        <v>-3.1828718350487439</v>
      </c>
      <c r="KV349" s="23"/>
      <c r="KW349" s="22">
        <f t="shared" si="90"/>
        <v>0</v>
      </c>
      <c r="KX349" s="23">
        <f t="shared" si="91"/>
        <v>0.5</v>
      </c>
      <c r="KY349" s="23">
        <f t="shared" si="92"/>
        <v>1</v>
      </c>
      <c r="KZ349" s="23">
        <f t="shared" si="93"/>
        <v>5</v>
      </c>
      <c r="LA349" s="23">
        <f t="shared" si="94"/>
        <v>0</v>
      </c>
      <c r="LB349" s="23">
        <f t="shared" si="95"/>
        <v>0</v>
      </c>
      <c r="LC349" s="23">
        <f t="shared" si="96"/>
        <v>0</v>
      </c>
      <c r="LD349" s="23">
        <f t="shared" si="97"/>
        <v>1</v>
      </c>
      <c r="LE349" s="23">
        <f t="shared" si="98"/>
        <v>3.8776556234191881</v>
      </c>
      <c r="LF349" s="22">
        <f t="shared" si="107"/>
        <v>0</v>
      </c>
      <c r="LG349" s="23">
        <f t="shared" si="99"/>
        <v>0.5</v>
      </c>
      <c r="LH349" s="23">
        <f t="shared" si="100"/>
        <v>0.5</v>
      </c>
      <c r="LI349" s="23">
        <f t="shared" si="101"/>
        <v>8570.3152119992501</v>
      </c>
      <c r="LJ349" s="23">
        <f t="shared" si="102"/>
        <v>3.8776556234191881</v>
      </c>
      <c r="LK349" s="23">
        <f t="shared" si="103"/>
        <v>0.5</v>
      </c>
      <c r="LL349" s="23">
        <f t="shared" si="104"/>
        <v>0</v>
      </c>
      <c r="LM349" s="23">
        <f t="shared" si="105"/>
        <v>1</v>
      </c>
      <c r="LN349" s="23">
        <f t="shared" si="106"/>
        <v>1</v>
      </c>
    </row>
    <row r="350" spans="1:326" x14ac:dyDescent="0.25">
      <c r="A350" s="22">
        <v>77994</v>
      </c>
      <c r="B350" s="22">
        <v>1</v>
      </c>
      <c r="C350" s="23" t="s">
        <v>852</v>
      </c>
      <c r="D350" s="22">
        <v>332</v>
      </c>
      <c r="E350" s="24">
        <v>1.7361111111111112E-2</v>
      </c>
      <c r="F350" s="23" t="s">
        <v>850</v>
      </c>
      <c r="G350" s="23" t="b">
        <v>1</v>
      </c>
      <c r="H350" s="25">
        <v>43538.017418981479</v>
      </c>
      <c r="I350" s="26" t="s">
        <v>681</v>
      </c>
      <c r="J350" s="23" t="s">
        <v>682</v>
      </c>
      <c r="K350" s="11">
        <f>IF(AND(Tabela2[[#This Row],[hora bus]]=H349,Tabela2[[#This Row],[lat bus]]=I349,Tabela2[[#This Row],[lon bus]]=J349),1,0)</f>
        <v>0</v>
      </c>
      <c r="L350" s="23"/>
      <c r="M350" s="11">
        <v>58</v>
      </c>
      <c r="N350" s="11">
        <v>0.83458663983971793</v>
      </c>
      <c r="O350" s="11">
        <v>1.3984196839489078</v>
      </c>
      <c r="P350" s="11">
        <v>9.4267941257220311</v>
      </c>
      <c r="Q350" s="11">
        <v>19.688773108132185</v>
      </c>
      <c r="R350" s="11">
        <v>75.195397337780264</v>
      </c>
      <c r="S350" s="11">
        <v>159.30451526494889</v>
      </c>
      <c r="T350" s="11">
        <v>180.18195583801287</v>
      </c>
      <c r="U350" s="11">
        <v>199.79338924508923</v>
      </c>
      <c r="V350" s="11">
        <v>211.09716553928146</v>
      </c>
      <c r="W350" s="11">
        <v>227.14293750271159</v>
      </c>
      <c r="X350" s="11">
        <v>239.59169647723874</v>
      </c>
      <c r="Y350" s="11">
        <v>250.11206903549589</v>
      </c>
      <c r="Z350" s="11">
        <v>275.30364977201225</v>
      </c>
      <c r="AA350" s="11">
        <v>294.46895517304961</v>
      </c>
      <c r="AB350" s="11">
        <v>320.19106785367666</v>
      </c>
      <c r="AC350" s="11">
        <v>332.17949791971603</v>
      </c>
      <c r="AD350" s="11">
        <v>348.04076670293443</v>
      </c>
      <c r="AE350" s="11">
        <v>372.23091522388552</v>
      </c>
      <c r="AF350" s="11">
        <v>373.05585750378327</v>
      </c>
      <c r="AG350" s="11">
        <v>433.84569918205443</v>
      </c>
      <c r="AH350" s="11">
        <v>469.02374511556127</v>
      </c>
      <c r="AI350" s="11">
        <v>499.67607388344703</v>
      </c>
      <c r="AJ350" s="11">
        <v>523.47830821792434</v>
      </c>
      <c r="AK350" s="11">
        <v>544.81141607945688</v>
      </c>
      <c r="AL350" s="11">
        <v>559.9004097040812</v>
      </c>
      <c r="AM350" s="11">
        <v>585.98771261657532</v>
      </c>
      <c r="AN350" s="11">
        <v>594.50788944836063</v>
      </c>
      <c r="AO350" s="11">
        <v>599.8950753359245</v>
      </c>
      <c r="AP350" s="11">
        <v>602.43355425919754</v>
      </c>
      <c r="AQ350" s="11">
        <v>609.53499398530153</v>
      </c>
      <c r="AR350" s="11">
        <v>609.5933977620092</v>
      </c>
      <c r="AS350" s="11">
        <v>603.71880286526709</v>
      </c>
      <c r="AT350" s="11">
        <v>609.45835281434404</v>
      </c>
      <c r="AU350" s="11">
        <v>613.60649452394352</v>
      </c>
      <c r="AV350" s="11">
        <v>605.61020293550882</v>
      </c>
      <c r="AW350" s="11">
        <v>608.32810058706082</v>
      </c>
      <c r="AX350" s="11">
        <v>622.97194103037293</v>
      </c>
      <c r="AY350" s="11">
        <v>642.28327131710535</v>
      </c>
      <c r="AZ350" s="11">
        <v>665.20596166221469</v>
      </c>
      <c r="BA350" s="11">
        <v>691.17393543887101</v>
      </c>
      <c r="BB350" s="11">
        <v>724.84333895562133</v>
      </c>
      <c r="BC350" s="11">
        <v>773.63812755161598</v>
      </c>
      <c r="BD350" s="11">
        <v>844.46226035941891</v>
      </c>
      <c r="BE350" s="11">
        <v>911.23618194706376</v>
      </c>
      <c r="BF350" s="11">
        <v>932.86527223275039</v>
      </c>
      <c r="BG350" s="11">
        <v>958.04135839229252</v>
      </c>
      <c r="BH350" s="11">
        <v>1001.7149381650798</v>
      </c>
      <c r="BI350" s="11">
        <v>1024.9959211584271</v>
      </c>
      <c r="BJ350" s="11">
        <v>1048.1727764714142</v>
      </c>
      <c r="BK350" s="11">
        <v>1080.0184074949607</v>
      </c>
      <c r="BL350" s="11">
        <v>1163.4808684345098</v>
      </c>
      <c r="BM350" s="11">
        <v>1429.3703496024175</v>
      </c>
      <c r="BN350" s="11">
        <v>1610.1385446972781</v>
      </c>
      <c r="BO350" s="11">
        <v>1664.0038873728233</v>
      </c>
      <c r="BP350" s="11">
        <v>1794.1242484398404</v>
      </c>
      <c r="BQ350" s="11">
        <v>1818.9378647754288</v>
      </c>
      <c r="BR350" s="11">
        <v>1920.5792764721948</v>
      </c>
      <c r="BS350" s="11">
        <v>2023.456323096907</v>
      </c>
      <c r="BT350" s="11">
        <v>2062.7199622631242</v>
      </c>
      <c r="BU350" s="11">
        <v>2093.7864244056359</v>
      </c>
      <c r="BV350" s="11">
        <v>2172.8574253488505</v>
      </c>
      <c r="BW350" s="11">
        <v>2191.8290547309048</v>
      </c>
      <c r="BX350" s="11">
        <v>2295.4935471481876</v>
      </c>
      <c r="BY350" s="11">
        <v>2324.6369620900828</v>
      </c>
      <c r="BZ350" s="11">
        <v>2412.5365562142952</v>
      </c>
      <c r="CA350" s="11">
        <v>2432.6327643351483</v>
      </c>
      <c r="CB350" s="11">
        <v>2466.8518007263533</v>
      </c>
      <c r="CC350" s="11">
        <v>2515.2508761381587</v>
      </c>
      <c r="CD350" s="11">
        <v>2622.1218445308405</v>
      </c>
      <c r="CE350" s="11">
        <v>2708.3090496803202</v>
      </c>
      <c r="CF350" s="11">
        <v>2796.8178431894862</v>
      </c>
      <c r="CG350" s="11">
        <v>2873.8082765070517</v>
      </c>
      <c r="CH350" s="11">
        <v>3061.6775590172806</v>
      </c>
      <c r="CI350" s="11">
        <v>3133.3825096557152</v>
      </c>
      <c r="CJ350" s="11">
        <v>3320.0285201183906</v>
      </c>
      <c r="CK350" s="11">
        <v>3391.2986814978881</v>
      </c>
      <c r="CL350" s="11">
        <v>3478.6413522149041</v>
      </c>
      <c r="CM350" s="11">
        <v>3505.4667594392477</v>
      </c>
      <c r="CN350" s="11">
        <v>3552.1278475871927</v>
      </c>
      <c r="CO350" s="11">
        <v>3608.1458168222821</v>
      </c>
      <c r="CP350" s="11">
        <v>3687.4332746012733</v>
      </c>
      <c r="CQ350" s="11">
        <v>3737.1928476528274</v>
      </c>
      <c r="CR350" s="11">
        <v>3929.1744458657076</v>
      </c>
      <c r="CS350" s="11">
        <v>4104.0052570842136</v>
      </c>
      <c r="CT350" s="11">
        <v>4176.4577406368426</v>
      </c>
      <c r="CU350" s="11">
        <v>4203.4628929622522</v>
      </c>
      <c r="CV350" s="11">
        <v>4243.0993420587138</v>
      </c>
      <c r="CW350" s="11">
        <v>4338.9296512059445</v>
      </c>
      <c r="CX350" s="11">
        <v>4464.5231926731885</v>
      </c>
      <c r="CY350" s="11">
        <v>4524.2760657256158</v>
      </c>
      <c r="CZ350" s="11">
        <v>4578.6984197787751</v>
      </c>
      <c r="DA350" s="11">
        <v>4625.9862234456259</v>
      </c>
      <c r="DB350" s="11">
        <v>4670.5685961378485</v>
      </c>
      <c r="DC350" s="11">
        <v>4713.1890396674316</v>
      </c>
      <c r="DD350" s="11">
        <v>4798.4137717572912</v>
      </c>
      <c r="DE350" s="11">
        <v>4807.037159512015</v>
      </c>
      <c r="DF350" s="11">
        <v>4833.3595568537676</v>
      </c>
      <c r="DG350" s="11">
        <v>4837.4660928582471</v>
      </c>
      <c r="DH350" s="11">
        <v>4868.9105840188495</v>
      </c>
      <c r="DI350" s="11">
        <v>4890.8441073800923</v>
      </c>
      <c r="DJ350" s="11">
        <v>4933.7892254471935</v>
      </c>
      <c r="DK350" s="11">
        <v>5000.7579650678817</v>
      </c>
      <c r="DL350" s="11">
        <v>5355.0982520495172</v>
      </c>
      <c r="DM350" s="11">
        <v>5481.4636259201425</v>
      </c>
      <c r="DN350" s="11">
        <v>5566.547527242612</v>
      </c>
      <c r="DO350" s="11">
        <v>5659.2630610073802</v>
      </c>
      <c r="DP350" s="11">
        <v>5693.1558385127737</v>
      </c>
      <c r="DQ350" s="11">
        <v>5776.9445825899438</v>
      </c>
      <c r="DR350" s="11">
        <v>5792.6247187292447</v>
      </c>
      <c r="DS350" s="11">
        <v>5803.4741841190025</v>
      </c>
      <c r="DT350" s="11">
        <v>5813.7715248560444</v>
      </c>
      <c r="DU350" s="11">
        <v>5824.9346720622971</v>
      </c>
      <c r="DV350" s="11">
        <v>5825.1745121438535</v>
      </c>
      <c r="DW350" s="11">
        <v>5821.2504329611656</v>
      </c>
      <c r="DX350" s="11">
        <v>5744.9467721272558</v>
      </c>
      <c r="DY350" s="11">
        <v>5825.3656271915142</v>
      </c>
      <c r="DZ350" s="11">
        <v>5822.8710960649087</v>
      </c>
      <c r="EA350" s="11">
        <v>5848.1092840949059</v>
      </c>
      <c r="EB350" s="11">
        <v>5986.6876289379934</v>
      </c>
      <c r="EC350" s="11">
        <v>6020.0909995452303</v>
      </c>
      <c r="ED350" s="11">
        <v>6207.0095294329822</v>
      </c>
      <c r="EE350" s="11">
        <v>6268.6393389472287</v>
      </c>
      <c r="EF350" s="11">
        <v>6478.5792596829533</v>
      </c>
      <c r="EG350" s="11">
        <v>6641.8090630503166</v>
      </c>
      <c r="EH350" s="11">
        <v>6783.6444952193469</v>
      </c>
      <c r="EI350" s="11">
        <v>6896.9965306641579</v>
      </c>
      <c r="EJ350" s="11">
        <v>6959.1088579445704</v>
      </c>
      <c r="EK350" s="11">
        <v>7002.153431776841</v>
      </c>
      <c r="EL350" s="11">
        <v>7073.1953672712252</v>
      </c>
      <c r="EM350" s="11">
        <v>7075.3262845401323</v>
      </c>
      <c r="EN350" s="11">
        <v>7151.6879619664223</v>
      </c>
      <c r="EO350" s="11">
        <v>7240.8180322916714</v>
      </c>
      <c r="EP350" s="11">
        <v>7286.4661372792516</v>
      </c>
      <c r="EQ350" s="11">
        <v>7427.4147993236202</v>
      </c>
      <c r="ER350" s="11">
        <v>7503.528752018271</v>
      </c>
      <c r="ES350" s="11">
        <v>7641.9445001082595</v>
      </c>
      <c r="ET350" s="11">
        <v>7706.9969287432486</v>
      </c>
      <c r="EU350" s="11">
        <v>7783.839371621817</v>
      </c>
      <c r="EV350" s="11">
        <v>7848.003579749442</v>
      </c>
      <c r="EW350" s="11">
        <v>7920.0502191520318</v>
      </c>
      <c r="EX350" s="11">
        <v>8170.1976758281144</v>
      </c>
      <c r="EY350" s="11">
        <v>8253.8507761105539</v>
      </c>
      <c r="EZ350" s="11">
        <v>8427.0913450311855</v>
      </c>
      <c r="FA350" s="11">
        <v>8594.2438038042274</v>
      </c>
      <c r="FB350" s="11">
        <v>8676.6840382255305</v>
      </c>
      <c r="FC350" s="11">
        <v>8717.7247633272764</v>
      </c>
      <c r="FD350" s="11">
        <v>8771.4739760100674</v>
      </c>
      <c r="FE350" s="11">
        <v>8893.6135699383703</v>
      </c>
      <c r="FF350" s="11">
        <v>9065.0338004001496</v>
      </c>
      <c r="FG350" s="11">
        <v>9089.4518895774327</v>
      </c>
      <c r="FH350" s="11">
        <v>9132.4613225008943</v>
      </c>
      <c r="FI350" s="11">
        <v>9213.2517811949929</v>
      </c>
      <c r="FJ350" s="11">
        <v>9258.5529202091093</v>
      </c>
      <c r="FK350" s="11">
        <v>9276.9443705762678</v>
      </c>
      <c r="FL350" s="11">
        <v>9293.0114538271737</v>
      </c>
      <c r="FM350" s="11">
        <v>9300.2906392708373</v>
      </c>
      <c r="FN350" s="11">
        <v>9335.0232682876049</v>
      </c>
      <c r="FO350" s="11">
        <v>9357.4087411423534</v>
      </c>
      <c r="FP350" s="11">
        <v>9382.7990856108881</v>
      </c>
      <c r="FQ350" s="11">
        <v>9409.1385400335821</v>
      </c>
      <c r="FR350" s="11">
        <v>9421.1906549559717</v>
      </c>
      <c r="FS350" s="11">
        <v>9466.7581936920196</v>
      </c>
      <c r="FT350" s="11">
        <v>9539.1484753576369</v>
      </c>
      <c r="FU350" s="11">
        <v>9641.6738222451222</v>
      </c>
      <c r="FV350" s="11">
        <v>9779.017950426427</v>
      </c>
      <c r="FW350" s="11">
        <v>9821.434220159681</v>
      </c>
      <c r="FX350" s="11">
        <v>9838.135513969115</v>
      </c>
      <c r="FY350" s="11">
        <v>9857.4286615768779</v>
      </c>
      <c r="FZ350" s="11">
        <v>9874.2452191986067</v>
      </c>
      <c r="GA350" s="11">
        <v>9901.4547819486997</v>
      </c>
      <c r="GB350" s="11">
        <v>9922.9819174009899</v>
      </c>
      <c r="GC350" s="11">
        <v>9954.0976258923893</v>
      </c>
      <c r="GD350" s="11">
        <v>9988.1420165077998</v>
      </c>
      <c r="GE350" s="11">
        <v>10012.938672110253</v>
      </c>
      <c r="GF350" s="11">
        <v>10033.595547162446</v>
      </c>
      <c r="GG350" s="11">
        <v>10046.287288510401</v>
      </c>
      <c r="GH350" s="11">
        <v>10058.930188944694</v>
      </c>
      <c r="GI350" s="11">
        <v>10061.685839773543</v>
      </c>
      <c r="GJ350" s="11">
        <v>10069.693000556052</v>
      </c>
      <c r="GK350" s="11">
        <v>10072.225767656042</v>
      </c>
      <c r="GL350" s="11">
        <v>10085.43100008395</v>
      </c>
      <c r="GM350" s="11">
        <v>10068.550239778924</v>
      </c>
      <c r="GN350" s="11">
        <v>10074.736454623482</v>
      </c>
      <c r="GO350" s="11">
        <v>10079.642576567499</v>
      </c>
      <c r="GP350" s="11">
        <v>10084.992936379438</v>
      </c>
      <c r="GQ350" s="11">
        <v>10135.150250812301</v>
      </c>
      <c r="GR350" s="11">
        <v>10245.248897921485</v>
      </c>
      <c r="GS350" s="11">
        <v>10388.066699844365</v>
      </c>
      <c r="GT350" s="11">
        <v>10449.516134437868</v>
      </c>
      <c r="GU350" s="11">
        <v>10467.896842447322</v>
      </c>
      <c r="GV350" s="11">
        <v>10492.830609653456</v>
      </c>
      <c r="GW350" s="11">
        <v>10519.601462543904</v>
      </c>
      <c r="GX350" s="11">
        <v>10547.440830723548</v>
      </c>
      <c r="GY350" s="11">
        <v>10567.944609991304</v>
      </c>
      <c r="GZ350" s="11">
        <v>10713.159231175461</v>
      </c>
      <c r="HA350" s="11">
        <v>10734.226971408629</v>
      </c>
      <c r="HB350" s="11">
        <v>10749.920198918937</v>
      </c>
      <c r="HC350" s="11">
        <v>10766.345728825368</v>
      </c>
      <c r="HD350" s="11">
        <v>10778.514271849044</v>
      </c>
      <c r="HE350" s="11">
        <v>10786.519833673112</v>
      </c>
      <c r="HF350" s="11">
        <v>10772.164055953479</v>
      </c>
      <c r="HG350" s="11">
        <v>10808.0281462408</v>
      </c>
      <c r="HH350" s="11">
        <v>10805.218393617286</v>
      </c>
      <c r="HI350" s="11">
        <v>10824.937222917126</v>
      </c>
      <c r="HJ350" s="11">
        <v>10829.478183856889</v>
      </c>
      <c r="HK350" s="11">
        <v>10815.249208961885</v>
      </c>
      <c r="HL350" s="11">
        <v>10801.9635334499</v>
      </c>
      <c r="HM350" s="11">
        <v>10748.055877674638</v>
      </c>
      <c r="HN350" s="11">
        <v>10675.226257243699</v>
      </c>
      <c r="HO350" s="11">
        <v>10616.797962526314</v>
      </c>
      <c r="HP350" s="11">
        <v>10624.131374686811</v>
      </c>
      <c r="HQ350" s="11">
        <v>10611.127200117844</v>
      </c>
      <c r="HR350" s="11">
        <v>10507.120910763781</v>
      </c>
      <c r="HS350" s="11">
        <v>10501.959530384433</v>
      </c>
      <c r="HT350" s="11">
        <v>10503.380998434217</v>
      </c>
      <c r="HU350" s="11">
        <v>10459.233620469293</v>
      </c>
      <c r="HV350" s="11">
        <v>10453.396412270602</v>
      </c>
      <c r="HW350" s="11">
        <v>10453.196700018136</v>
      </c>
      <c r="HX350" s="11">
        <v>10458.037755011774</v>
      </c>
      <c r="HY350" s="11">
        <v>10464.465320736488</v>
      </c>
      <c r="HZ350" s="11">
        <v>10463.582721919323</v>
      </c>
      <c r="IA350" s="11">
        <v>10555.599234303039</v>
      </c>
      <c r="IB350" s="11">
        <v>10665.179016159778</v>
      </c>
      <c r="IC350" s="11">
        <v>10699.461477296431</v>
      </c>
      <c r="ID350" s="11">
        <v>10734.401411436105</v>
      </c>
      <c r="IE350" s="11">
        <v>10764.842637469441</v>
      </c>
      <c r="IF350" s="11">
        <v>10788.809487309522</v>
      </c>
      <c r="IG350" s="11">
        <v>10893.508794984076</v>
      </c>
      <c r="IH350" s="11">
        <v>10919.815974389829</v>
      </c>
      <c r="II350" s="11">
        <v>10956.832605345633</v>
      </c>
      <c r="IJ350" s="11">
        <v>10989.666307677073</v>
      </c>
      <c r="IK350" s="11">
        <v>11038.487673130592</v>
      </c>
      <c r="IL350" s="11">
        <v>11075.926791218846</v>
      </c>
      <c r="IM350" s="11">
        <v>11116.926617451812</v>
      </c>
      <c r="IN350" s="11">
        <v>11177.721404388481</v>
      </c>
      <c r="IO350" s="11">
        <v>11312.276911003804</v>
      </c>
      <c r="IP350" s="11">
        <v>11343.632583027649</v>
      </c>
      <c r="IQ350" s="11">
        <v>11342.116648052108</v>
      </c>
      <c r="IR350" s="11">
        <v>11389.92538944361</v>
      </c>
      <c r="IS350" s="11">
        <v>11451.607982184751</v>
      </c>
      <c r="IT350" s="11">
        <v>11488.088840226816</v>
      </c>
      <c r="IU350" s="11">
        <v>11509.229065980831</v>
      </c>
      <c r="IV350" s="11">
        <v>11525.566108350193</v>
      </c>
      <c r="IW350" s="11">
        <v>11530.894620254085</v>
      </c>
      <c r="IX350" s="11">
        <v>11540.412080816301</v>
      </c>
      <c r="IY350" s="11">
        <v>11559.767237170692</v>
      </c>
      <c r="IZ350" s="11">
        <v>11598.021107070694</v>
      </c>
      <c r="JA350" s="11">
        <v>11644.276268095444</v>
      </c>
      <c r="JB350" s="11">
        <v>11732.382922355064</v>
      </c>
      <c r="JC350" s="11">
        <v>11840.096435748903</v>
      </c>
      <c r="JD350" s="11">
        <v>11921.442572214779</v>
      </c>
      <c r="JE350" s="11">
        <v>11941.96712556025</v>
      </c>
      <c r="JF350" s="11">
        <v>11957.586502006563</v>
      </c>
      <c r="JG350" s="11">
        <v>11960.440759779864</v>
      </c>
      <c r="JH350" s="11">
        <v>12043.869779985902</v>
      </c>
      <c r="JI350" s="11">
        <v>12090.828793968145</v>
      </c>
      <c r="JJ350" s="11">
        <v>12099.207356850964</v>
      </c>
      <c r="JK350" s="11">
        <v>12064.187835913004</v>
      </c>
      <c r="JL350" s="11">
        <v>12106.644589823976</v>
      </c>
      <c r="JM350" s="11">
        <v>12102.558724647608</v>
      </c>
      <c r="JN350" s="11">
        <v>12044.349310296213</v>
      </c>
      <c r="JO350" s="11">
        <v>12147.414606839688</v>
      </c>
      <c r="JP350" s="11">
        <v>12239.360545986052</v>
      </c>
      <c r="JQ350" s="11">
        <v>12252.546981648733</v>
      </c>
      <c r="JR350" s="11">
        <v>12299.233013174477</v>
      </c>
      <c r="JS350" s="11">
        <v>12339.324485688019</v>
      </c>
      <c r="JT350" s="11">
        <v>12471.100725768529</v>
      </c>
      <c r="JU350" s="11">
        <v>12532.427515146897</v>
      </c>
      <c r="JV350" s="11">
        <v>12507.673831402115</v>
      </c>
      <c r="JW350" s="11">
        <v>12457.455614308014</v>
      </c>
      <c r="JX350" s="11">
        <v>12464.355269788801</v>
      </c>
      <c r="JY350" s="11">
        <v>12461.100810222477</v>
      </c>
      <c r="JZ350" s="11">
        <v>12451.973772389019</v>
      </c>
      <c r="KA350" s="11">
        <v>12446.429094667041</v>
      </c>
      <c r="KB350" s="11">
        <v>12443.001658813047</v>
      </c>
      <c r="KC350" s="11">
        <v>12431.24054046872</v>
      </c>
      <c r="KD350" s="11">
        <v>12416.702930404357</v>
      </c>
      <c r="KE350" s="11">
        <v>12412.520930932924</v>
      </c>
      <c r="KF350" s="11">
        <v>12419.790417483538</v>
      </c>
      <c r="KG350" s="11">
        <v>12419.406267517794</v>
      </c>
      <c r="KH350" s="11">
        <v>12431.932074979568</v>
      </c>
      <c r="KI350" s="11">
        <v>12428.799040342261</v>
      </c>
      <c r="KJ350" s="11">
        <v>12446.273580137449</v>
      </c>
      <c r="KK350" s="11">
        <v>12447.956030445448</v>
      </c>
      <c r="KL350" s="23"/>
      <c r="KM350" s="11">
        <f>SMALL(Tabela2[[#This Row],[1]:[285]],1)</f>
        <v>0.83458663983971793</v>
      </c>
      <c r="KN350" s="11">
        <f>MATCH(Tabela2[[#This Row],[1° menor]],Tabela2[[#This Row],[1]:[285]],0)</f>
        <v>1</v>
      </c>
      <c r="KO35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350" s="11">
        <f>VLOOKUP(Tabela2[[#This Row],[Shape]],shape!A:D,4,0)+VLOOKUP(Tabela2[[#This Row],[Shape]]+1,shape!A:E,5,0)*Tabela2[[#This Row],[% avanc]]</f>
        <v>3.8776556234191881</v>
      </c>
      <c r="KQ350" s="15">
        <f>Tabela2[[#This Row],[8686,881807]]/Tabela2[[#Headers],[8686,881807]]</f>
        <v>4.4638061269517033E-4</v>
      </c>
      <c r="KR350" s="11">
        <f>Tabela2[[#This Row],[8686,881807]]-KP349</f>
        <v>0</v>
      </c>
      <c r="KS350" s="11">
        <f>(Tabela2[[#This Row],[hora bus]]-H349)*86400</f>
        <v>44.999999832361937</v>
      </c>
      <c r="KT350" s="11">
        <f>Tabela2[[#This Row],[desloc]]/Tabela2[[#This Row],[seconds]]</f>
        <v>0</v>
      </c>
      <c r="KU350" s="11">
        <f>Tabela2[[#This Row],[spd m/s]]*3.6</f>
        <v>0</v>
      </c>
      <c r="KV350" s="23"/>
      <c r="KW350" s="22">
        <f t="shared" si="90"/>
        <v>0</v>
      </c>
      <c r="KX350" s="23">
        <f t="shared" si="91"/>
        <v>0.5</v>
      </c>
      <c r="KY350" s="23">
        <f t="shared" si="92"/>
        <v>1</v>
      </c>
      <c r="KZ350" s="23">
        <f t="shared" si="93"/>
        <v>4</v>
      </c>
      <c r="LA350" s="23">
        <f t="shared" si="94"/>
        <v>0</v>
      </c>
      <c r="LB350" s="23">
        <f t="shared" si="95"/>
        <v>1</v>
      </c>
      <c r="LC350" s="23">
        <f t="shared" si="96"/>
        <v>3</v>
      </c>
      <c r="LD350" s="23">
        <f t="shared" si="97"/>
        <v>0</v>
      </c>
      <c r="LE350" s="23">
        <f t="shared" si="98"/>
        <v>3.8776556234191881</v>
      </c>
      <c r="LF350" s="22">
        <f t="shared" si="107"/>
        <v>0</v>
      </c>
      <c r="LG350" s="23">
        <f t="shared" si="99"/>
        <v>0.5</v>
      </c>
      <c r="LH350" s="23">
        <f t="shared" si="100"/>
        <v>0.5</v>
      </c>
      <c r="LI350" s="23">
        <f t="shared" si="101"/>
        <v>8570.3152119992501</v>
      </c>
      <c r="LJ350" s="23">
        <f t="shared" si="102"/>
        <v>3.8776556234191881</v>
      </c>
      <c r="LK350" s="23">
        <f t="shared" si="103"/>
        <v>0.5</v>
      </c>
      <c r="LL350" s="23">
        <f t="shared" si="104"/>
        <v>0</v>
      </c>
      <c r="LM350" s="23">
        <f t="shared" si="105"/>
        <v>1</v>
      </c>
      <c r="LN350" s="23">
        <f t="shared" si="106"/>
        <v>1</v>
      </c>
    </row>
    <row r="351" spans="1:326" x14ac:dyDescent="0.25">
      <c r="A351" s="22">
        <v>77996</v>
      </c>
      <c r="B351" s="22">
        <v>1</v>
      </c>
      <c r="C351" s="23" t="s">
        <v>854</v>
      </c>
      <c r="D351" s="22">
        <v>332</v>
      </c>
      <c r="E351" s="24">
        <v>1.8055555555555554E-2</v>
      </c>
      <c r="F351" s="23" t="s">
        <v>850</v>
      </c>
      <c r="G351" s="23" t="b">
        <v>1</v>
      </c>
      <c r="H351" s="25">
        <v>43538.017939814818</v>
      </c>
      <c r="I351" s="26" t="s">
        <v>681</v>
      </c>
      <c r="J351" s="23" t="s">
        <v>682</v>
      </c>
      <c r="K351" s="11">
        <f>IF(AND(Tabela2[[#This Row],[hora bus]]=H350,Tabela2[[#This Row],[lat bus]]=I350,Tabela2[[#This Row],[lon bus]]=J350),1,0)</f>
        <v>0</v>
      </c>
      <c r="L351" s="23"/>
      <c r="M351" s="11">
        <v>60</v>
      </c>
      <c r="N351" s="11">
        <v>0.83458663983971793</v>
      </c>
      <c r="O351" s="11">
        <v>1.3984196839489078</v>
      </c>
      <c r="P351" s="11">
        <v>9.4267941257220311</v>
      </c>
      <c r="Q351" s="11">
        <v>19.688773108132185</v>
      </c>
      <c r="R351" s="11">
        <v>75.195397337780264</v>
      </c>
      <c r="S351" s="11">
        <v>159.30451526494889</v>
      </c>
      <c r="T351" s="11">
        <v>180.18195583801287</v>
      </c>
      <c r="U351" s="11">
        <v>199.79338924508923</v>
      </c>
      <c r="V351" s="11">
        <v>211.09716553928146</v>
      </c>
      <c r="W351" s="11">
        <v>227.14293750271159</v>
      </c>
      <c r="X351" s="11">
        <v>239.59169647723874</v>
      </c>
      <c r="Y351" s="11">
        <v>250.11206903549589</v>
      </c>
      <c r="Z351" s="11">
        <v>275.30364977201225</v>
      </c>
      <c r="AA351" s="11">
        <v>294.46895517304961</v>
      </c>
      <c r="AB351" s="11">
        <v>320.19106785367666</v>
      </c>
      <c r="AC351" s="11">
        <v>332.17949791971603</v>
      </c>
      <c r="AD351" s="11">
        <v>348.04076670293443</v>
      </c>
      <c r="AE351" s="11">
        <v>372.23091522388552</v>
      </c>
      <c r="AF351" s="11">
        <v>373.05585750378327</v>
      </c>
      <c r="AG351" s="11">
        <v>433.84569918205443</v>
      </c>
      <c r="AH351" s="11">
        <v>469.02374511556127</v>
      </c>
      <c r="AI351" s="11">
        <v>499.67607388344703</v>
      </c>
      <c r="AJ351" s="11">
        <v>523.47830821792434</v>
      </c>
      <c r="AK351" s="11">
        <v>544.81141607945688</v>
      </c>
      <c r="AL351" s="11">
        <v>559.9004097040812</v>
      </c>
      <c r="AM351" s="11">
        <v>585.98771261657532</v>
      </c>
      <c r="AN351" s="11">
        <v>594.50788944836063</v>
      </c>
      <c r="AO351" s="11">
        <v>599.8950753359245</v>
      </c>
      <c r="AP351" s="11">
        <v>602.43355425919754</v>
      </c>
      <c r="AQ351" s="11">
        <v>609.53499398530153</v>
      </c>
      <c r="AR351" s="11">
        <v>609.5933977620092</v>
      </c>
      <c r="AS351" s="11">
        <v>603.71880286526709</v>
      </c>
      <c r="AT351" s="11">
        <v>609.45835281434404</v>
      </c>
      <c r="AU351" s="11">
        <v>613.60649452394352</v>
      </c>
      <c r="AV351" s="11">
        <v>605.61020293550882</v>
      </c>
      <c r="AW351" s="11">
        <v>608.32810058706082</v>
      </c>
      <c r="AX351" s="11">
        <v>622.97194103037293</v>
      </c>
      <c r="AY351" s="11">
        <v>642.28327131710535</v>
      </c>
      <c r="AZ351" s="11">
        <v>665.20596166221469</v>
      </c>
      <c r="BA351" s="11">
        <v>691.17393543887101</v>
      </c>
      <c r="BB351" s="11">
        <v>724.84333895562133</v>
      </c>
      <c r="BC351" s="11">
        <v>773.63812755161598</v>
      </c>
      <c r="BD351" s="11">
        <v>844.46226035941891</v>
      </c>
      <c r="BE351" s="11">
        <v>911.23618194706376</v>
      </c>
      <c r="BF351" s="11">
        <v>932.86527223275039</v>
      </c>
      <c r="BG351" s="11">
        <v>958.04135839229252</v>
      </c>
      <c r="BH351" s="11">
        <v>1001.7149381650798</v>
      </c>
      <c r="BI351" s="11">
        <v>1024.9959211584271</v>
      </c>
      <c r="BJ351" s="11">
        <v>1048.1727764714142</v>
      </c>
      <c r="BK351" s="11">
        <v>1080.0184074949607</v>
      </c>
      <c r="BL351" s="11">
        <v>1163.4808684345098</v>
      </c>
      <c r="BM351" s="11">
        <v>1429.3703496024175</v>
      </c>
      <c r="BN351" s="11">
        <v>1610.1385446972781</v>
      </c>
      <c r="BO351" s="11">
        <v>1664.0038873728233</v>
      </c>
      <c r="BP351" s="11">
        <v>1794.1242484398404</v>
      </c>
      <c r="BQ351" s="11">
        <v>1818.9378647754288</v>
      </c>
      <c r="BR351" s="11">
        <v>1920.5792764721948</v>
      </c>
      <c r="BS351" s="11">
        <v>2023.456323096907</v>
      </c>
      <c r="BT351" s="11">
        <v>2062.7199622631242</v>
      </c>
      <c r="BU351" s="11">
        <v>2093.7864244056359</v>
      </c>
      <c r="BV351" s="11">
        <v>2172.8574253488505</v>
      </c>
      <c r="BW351" s="11">
        <v>2191.8290547309048</v>
      </c>
      <c r="BX351" s="11">
        <v>2295.4935471481876</v>
      </c>
      <c r="BY351" s="11">
        <v>2324.6369620900828</v>
      </c>
      <c r="BZ351" s="11">
        <v>2412.5365562142952</v>
      </c>
      <c r="CA351" s="11">
        <v>2432.6327643351483</v>
      </c>
      <c r="CB351" s="11">
        <v>2466.8518007263533</v>
      </c>
      <c r="CC351" s="11">
        <v>2515.2508761381587</v>
      </c>
      <c r="CD351" s="11">
        <v>2622.1218445308405</v>
      </c>
      <c r="CE351" s="11">
        <v>2708.3090496803202</v>
      </c>
      <c r="CF351" s="11">
        <v>2796.8178431894862</v>
      </c>
      <c r="CG351" s="11">
        <v>2873.8082765070517</v>
      </c>
      <c r="CH351" s="11">
        <v>3061.6775590172806</v>
      </c>
      <c r="CI351" s="11">
        <v>3133.3825096557152</v>
      </c>
      <c r="CJ351" s="11">
        <v>3320.0285201183906</v>
      </c>
      <c r="CK351" s="11">
        <v>3391.2986814978881</v>
      </c>
      <c r="CL351" s="11">
        <v>3478.6413522149041</v>
      </c>
      <c r="CM351" s="11">
        <v>3505.4667594392477</v>
      </c>
      <c r="CN351" s="11">
        <v>3552.1278475871927</v>
      </c>
      <c r="CO351" s="11">
        <v>3608.1458168222821</v>
      </c>
      <c r="CP351" s="11">
        <v>3687.4332746012733</v>
      </c>
      <c r="CQ351" s="11">
        <v>3737.1928476528274</v>
      </c>
      <c r="CR351" s="11">
        <v>3929.1744458657076</v>
      </c>
      <c r="CS351" s="11">
        <v>4104.0052570842136</v>
      </c>
      <c r="CT351" s="11">
        <v>4176.4577406368426</v>
      </c>
      <c r="CU351" s="11">
        <v>4203.4628929622522</v>
      </c>
      <c r="CV351" s="11">
        <v>4243.0993420587138</v>
      </c>
      <c r="CW351" s="11">
        <v>4338.9296512059445</v>
      </c>
      <c r="CX351" s="11">
        <v>4464.5231926731885</v>
      </c>
      <c r="CY351" s="11">
        <v>4524.2760657256158</v>
      </c>
      <c r="CZ351" s="11">
        <v>4578.6984197787751</v>
      </c>
      <c r="DA351" s="11">
        <v>4625.9862234456259</v>
      </c>
      <c r="DB351" s="11">
        <v>4670.5685961378485</v>
      </c>
      <c r="DC351" s="11">
        <v>4713.1890396674316</v>
      </c>
      <c r="DD351" s="11">
        <v>4798.4137717572912</v>
      </c>
      <c r="DE351" s="11">
        <v>4807.037159512015</v>
      </c>
      <c r="DF351" s="11">
        <v>4833.3595568537676</v>
      </c>
      <c r="DG351" s="11">
        <v>4837.4660928582471</v>
      </c>
      <c r="DH351" s="11">
        <v>4868.9105840188495</v>
      </c>
      <c r="DI351" s="11">
        <v>4890.8441073800923</v>
      </c>
      <c r="DJ351" s="11">
        <v>4933.7892254471935</v>
      </c>
      <c r="DK351" s="11">
        <v>5000.7579650678817</v>
      </c>
      <c r="DL351" s="11">
        <v>5355.0982520495172</v>
      </c>
      <c r="DM351" s="11">
        <v>5481.4636259201425</v>
      </c>
      <c r="DN351" s="11">
        <v>5566.547527242612</v>
      </c>
      <c r="DO351" s="11">
        <v>5659.2630610073802</v>
      </c>
      <c r="DP351" s="11">
        <v>5693.1558385127737</v>
      </c>
      <c r="DQ351" s="11">
        <v>5776.9445825899438</v>
      </c>
      <c r="DR351" s="11">
        <v>5792.6247187292447</v>
      </c>
      <c r="DS351" s="11">
        <v>5803.4741841190025</v>
      </c>
      <c r="DT351" s="11">
        <v>5813.7715248560444</v>
      </c>
      <c r="DU351" s="11">
        <v>5824.9346720622971</v>
      </c>
      <c r="DV351" s="11">
        <v>5825.1745121438535</v>
      </c>
      <c r="DW351" s="11">
        <v>5821.2504329611656</v>
      </c>
      <c r="DX351" s="11">
        <v>5744.9467721272558</v>
      </c>
      <c r="DY351" s="11">
        <v>5825.3656271915142</v>
      </c>
      <c r="DZ351" s="11">
        <v>5822.8710960649087</v>
      </c>
      <c r="EA351" s="11">
        <v>5848.1092840949059</v>
      </c>
      <c r="EB351" s="11">
        <v>5986.6876289379934</v>
      </c>
      <c r="EC351" s="11">
        <v>6020.0909995452303</v>
      </c>
      <c r="ED351" s="11">
        <v>6207.0095294329822</v>
      </c>
      <c r="EE351" s="11">
        <v>6268.6393389472287</v>
      </c>
      <c r="EF351" s="11">
        <v>6478.5792596829533</v>
      </c>
      <c r="EG351" s="11">
        <v>6641.8090630503166</v>
      </c>
      <c r="EH351" s="11">
        <v>6783.6444952193469</v>
      </c>
      <c r="EI351" s="11">
        <v>6896.9965306641579</v>
      </c>
      <c r="EJ351" s="11">
        <v>6959.1088579445704</v>
      </c>
      <c r="EK351" s="11">
        <v>7002.153431776841</v>
      </c>
      <c r="EL351" s="11">
        <v>7073.1953672712252</v>
      </c>
      <c r="EM351" s="11">
        <v>7075.3262845401323</v>
      </c>
      <c r="EN351" s="11">
        <v>7151.6879619664223</v>
      </c>
      <c r="EO351" s="11">
        <v>7240.8180322916714</v>
      </c>
      <c r="EP351" s="11">
        <v>7286.4661372792516</v>
      </c>
      <c r="EQ351" s="11">
        <v>7427.4147993236202</v>
      </c>
      <c r="ER351" s="11">
        <v>7503.528752018271</v>
      </c>
      <c r="ES351" s="11">
        <v>7641.9445001082595</v>
      </c>
      <c r="ET351" s="11">
        <v>7706.9969287432486</v>
      </c>
      <c r="EU351" s="11">
        <v>7783.839371621817</v>
      </c>
      <c r="EV351" s="11">
        <v>7848.003579749442</v>
      </c>
      <c r="EW351" s="11">
        <v>7920.0502191520318</v>
      </c>
      <c r="EX351" s="11">
        <v>8170.1976758281144</v>
      </c>
      <c r="EY351" s="11">
        <v>8253.8507761105539</v>
      </c>
      <c r="EZ351" s="11">
        <v>8427.0913450311855</v>
      </c>
      <c r="FA351" s="11">
        <v>8594.2438038042274</v>
      </c>
      <c r="FB351" s="11">
        <v>8676.6840382255305</v>
      </c>
      <c r="FC351" s="11">
        <v>8717.7247633272764</v>
      </c>
      <c r="FD351" s="11">
        <v>8771.4739760100674</v>
      </c>
      <c r="FE351" s="11">
        <v>8893.6135699383703</v>
      </c>
      <c r="FF351" s="11">
        <v>9065.0338004001496</v>
      </c>
      <c r="FG351" s="11">
        <v>9089.4518895774327</v>
      </c>
      <c r="FH351" s="11">
        <v>9132.4613225008943</v>
      </c>
      <c r="FI351" s="11">
        <v>9213.2517811949929</v>
      </c>
      <c r="FJ351" s="11">
        <v>9258.5529202091093</v>
      </c>
      <c r="FK351" s="11">
        <v>9276.9443705762678</v>
      </c>
      <c r="FL351" s="11">
        <v>9293.0114538271737</v>
      </c>
      <c r="FM351" s="11">
        <v>9300.2906392708373</v>
      </c>
      <c r="FN351" s="11">
        <v>9335.0232682876049</v>
      </c>
      <c r="FO351" s="11">
        <v>9357.4087411423534</v>
      </c>
      <c r="FP351" s="11">
        <v>9382.7990856108881</v>
      </c>
      <c r="FQ351" s="11">
        <v>9409.1385400335821</v>
      </c>
      <c r="FR351" s="11">
        <v>9421.1906549559717</v>
      </c>
      <c r="FS351" s="11">
        <v>9466.7581936920196</v>
      </c>
      <c r="FT351" s="11">
        <v>9539.1484753576369</v>
      </c>
      <c r="FU351" s="11">
        <v>9641.6738222451222</v>
      </c>
      <c r="FV351" s="11">
        <v>9779.017950426427</v>
      </c>
      <c r="FW351" s="11">
        <v>9821.434220159681</v>
      </c>
      <c r="FX351" s="11">
        <v>9838.135513969115</v>
      </c>
      <c r="FY351" s="11">
        <v>9857.4286615768779</v>
      </c>
      <c r="FZ351" s="11">
        <v>9874.2452191986067</v>
      </c>
      <c r="GA351" s="11">
        <v>9901.4547819486997</v>
      </c>
      <c r="GB351" s="11">
        <v>9922.9819174009899</v>
      </c>
      <c r="GC351" s="11">
        <v>9954.0976258923893</v>
      </c>
      <c r="GD351" s="11">
        <v>9988.1420165077998</v>
      </c>
      <c r="GE351" s="11">
        <v>10012.938672110253</v>
      </c>
      <c r="GF351" s="11">
        <v>10033.595547162446</v>
      </c>
      <c r="GG351" s="11">
        <v>10046.287288510401</v>
      </c>
      <c r="GH351" s="11">
        <v>10058.930188944694</v>
      </c>
      <c r="GI351" s="11">
        <v>10061.685839773543</v>
      </c>
      <c r="GJ351" s="11">
        <v>10069.693000556052</v>
      </c>
      <c r="GK351" s="11">
        <v>10072.225767656042</v>
      </c>
      <c r="GL351" s="11">
        <v>10085.43100008395</v>
      </c>
      <c r="GM351" s="11">
        <v>10068.550239778924</v>
      </c>
      <c r="GN351" s="11">
        <v>10074.736454623482</v>
      </c>
      <c r="GO351" s="11">
        <v>10079.642576567499</v>
      </c>
      <c r="GP351" s="11">
        <v>10084.992936379438</v>
      </c>
      <c r="GQ351" s="11">
        <v>10135.150250812301</v>
      </c>
      <c r="GR351" s="11">
        <v>10245.248897921485</v>
      </c>
      <c r="GS351" s="11">
        <v>10388.066699844365</v>
      </c>
      <c r="GT351" s="11">
        <v>10449.516134437868</v>
      </c>
      <c r="GU351" s="11">
        <v>10467.896842447322</v>
      </c>
      <c r="GV351" s="11">
        <v>10492.830609653456</v>
      </c>
      <c r="GW351" s="11">
        <v>10519.601462543904</v>
      </c>
      <c r="GX351" s="11">
        <v>10547.440830723548</v>
      </c>
      <c r="GY351" s="11">
        <v>10567.944609991304</v>
      </c>
      <c r="GZ351" s="11">
        <v>10713.159231175461</v>
      </c>
      <c r="HA351" s="11">
        <v>10734.226971408629</v>
      </c>
      <c r="HB351" s="11">
        <v>10749.920198918937</v>
      </c>
      <c r="HC351" s="11">
        <v>10766.345728825368</v>
      </c>
      <c r="HD351" s="11">
        <v>10778.514271849044</v>
      </c>
      <c r="HE351" s="11">
        <v>10786.519833673112</v>
      </c>
      <c r="HF351" s="11">
        <v>10772.164055953479</v>
      </c>
      <c r="HG351" s="11">
        <v>10808.0281462408</v>
      </c>
      <c r="HH351" s="11">
        <v>10805.218393617286</v>
      </c>
      <c r="HI351" s="11">
        <v>10824.937222917126</v>
      </c>
      <c r="HJ351" s="11">
        <v>10829.478183856889</v>
      </c>
      <c r="HK351" s="11">
        <v>10815.249208961885</v>
      </c>
      <c r="HL351" s="11">
        <v>10801.9635334499</v>
      </c>
      <c r="HM351" s="11">
        <v>10748.055877674638</v>
      </c>
      <c r="HN351" s="11">
        <v>10675.226257243699</v>
      </c>
      <c r="HO351" s="11">
        <v>10616.797962526314</v>
      </c>
      <c r="HP351" s="11">
        <v>10624.131374686811</v>
      </c>
      <c r="HQ351" s="11">
        <v>10611.127200117844</v>
      </c>
      <c r="HR351" s="11">
        <v>10507.120910763781</v>
      </c>
      <c r="HS351" s="11">
        <v>10501.959530384433</v>
      </c>
      <c r="HT351" s="11">
        <v>10503.380998434217</v>
      </c>
      <c r="HU351" s="11">
        <v>10459.233620469293</v>
      </c>
      <c r="HV351" s="11">
        <v>10453.396412270602</v>
      </c>
      <c r="HW351" s="11">
        <v>10453.196700018136</v>
      </c>
      <c r="HX351" s="11">
        <v>10458.037755011774</v>
      </c>
      <c r="HY351" s="11">
        <v>10464.465320736488</v>
      </c>
      <c r="HZ351" s="11">
        <v>10463.582721919323</v>
      </c>
      <c r="IA351" s="11">
        <v>10555.599234303039</v>
      </c>
      <c r="IB351" s="11">
        <v>10665.179016159778</v>
      </c>
      <c r="IC351" s="11">
        <v>10699.461477296431</v>
      </c>
      <c r="ID351" s="11">
        <v>10734.401411436105</v>
      </c>
      <c r="IE351" s="11">
        <v>10764.842637469441</v>
      </c>
      <c r="IF351" s="11">
        <v>10788.809487309522</v>
      </c>
      <c r="IG351" s="11">
        <v>10893.508794984076</v>
      </c>
      <c r="IH351" s="11">
        <v>10919.815974389829</v>
      </c>
      <c r="II351" s="11">
        <v>10956.832605345633</v>
      </c>
      <c r="IJ351" s="11">
        <v>10989.666307677073</v>
      </c>
      <c r="IK351" s="11">
        <v>11038.487673130592</v>
      </c>
      <c r="IL351" s="11">
        <v>11075.926791218846</v>
      </c>
      <c r="IM351" s="11">
        <v>11116.926617451812</v>
      </c>
      <c r="IN351" s="11">
        <v>11177.721404388481</v>
      </c>
      <c r="IO351" s="11">
        <v>11312.276911003804</v>
      </c>
      <c r="IP351" s="11">
        <v>11343.632583027649</v>
      </c>
      <c r="IQ351" s="11">
        <v>11342.116648052108</v>
      </c>
      <c r="IR351" s="11">
        <v>11389.92538944361</v>
      </c>
      <c r="IS351" s="11">
        <v>11451.607982184751</v>
      </c>
      <c r="IT351" s="11">
        <v>11488.088840226816</v>
      </c>
      <c r="IU351" s="11">
        <v>11509.229065980831</v>
      </c>
      <c r="IV351" s="11">
        <v>11525.566108350193</v>
      </c>
      <c r="IW351" s="11">
        <v>11530.894620254085</v>
      </c>
      <c r="IX351" s="11">
        <v>11540.412080816301</v>
      </c>
      <c r="IY351" s="11">
        <v>11559.767237170692</v>
      </c>
      <c r="IZ351" s="11">
        <v>11598.021107070694</v>
      </c>
      <c r="JA351" s="11">
        <v>11644.276268095444</v>
      </c>
      <c r="JB351" s="11">
        <v>11732.382922355064</v>
      </c>
      <c r="JC351" s="11">
        <v>11840.096435748903</v>
      </c>
      <c r="JD351" s="11">
        <v>11921.442572214779</v>
      </c>
      <c r="JE351" s="11">
        <v>11941.96712556025</v>
      </c>
      <c r="JF351" s="11">
        <v>11957.586502006563</v>
      </c>
      <c r="JG351" s="11">
        <v>11960.440759779864</v>
      </c>
      <c r="JH351" s="11">
        <v>12043.869779985902</v>
      </c>
      <c r="JI351" s="11">
        <v>12090.828793968145</v>
      </c>
      <c r="JJ351" s="11">
        <v>12099.207356850964</v>
      </c>
      <c r="JK351" s="11">
        <v>12064.187835913004</v>
      </c>
      <c r="JL351" s="11">
        <v>12106.644589823976</v>
      </c>
      <c r="JM351" s="11">
        <v>12102.558724647608</v>
      </c>
      <c r="JN351" s="11">
        <v>12044.349310296213</v>
      </c>
      <c r="JO351" s="11">
        <v>12147.414606839688</v>
      </c>
      <c r="JP351" s="11">
        <v>12239.360545986052</v>
      </c>
      <c r="JQ351" s="11">
        <v>12252.546981648733</v>
      </c>
      <c r="JR351" s="11">
        <v>12299.233013174477</v>
      </c>
      <c r="JS351" s="11">
        <v>12339.324485688019</v>
      </c>
      <c r="JT351" s="11">
        <v>12471.100725768529</v>
      </c>
      <c r="JU351" s="11">
        <v>12532.427515146897</v>
      </c>
      <c r="JV351" s="11">
        <v>12507.673831402115</v>
      </c>
      <c r="JW351" s="11">
        <v>12457.455614308014</v>
      </c>
      <c r="JX351" s="11">
        <v>12464.355269788801</v>
      </c>
      <c r="JY351" s="11">
        <v>12461.100810222477</v>
      </c>
      <c r="JZ351" s="11">
        <v>12451.973772389019</v>
      </c>
      <c r="KA351" s="11">
        <v>12446.429094667041</v>
      </c>
      <c r="KB351" s="11">
        <v>12443.001658813047</v>
      </c>
      <c r="KC351" s="11">
        <v>12431.24054046872</v>
      </c>
      <c r="KD351" s="11">
        <v>12416.702930404357</v>
      </c>
      <c r="KE351" s="11">
        <v>12412.520930932924</v>
      </c>
      <c r="KF351" s="11">
        <v>12419.790417483538</v>
      </c>
      <c r="KG351" s="11">
        <v>12419.406267517794</v>
      </c>
      <c r="KH351" s="11">
        <v>12431.932074979568</v>
      </c>
      <c r="KI351" s="11">
        <v>12428.799040342261</v>
      </c>
      <c r="KJ351" s="11">
        <v>12446.273580137449</v>
      </c>
      <c r="KK351" s="11">
        <v>12447.956030445448</v>
      </c>
      <c r="KL351" s="23"/>
      <c r="KM351" s="11">
        <f>SMALL(Tabela2[[#This Row],[1]:[285]],1)</f>
        <v>0.83458663983971793</v>
      </c>
      <c r="KN351" s="11">
        <f>MATCH(Tabela2[[#This Row],[1° menor]],Tabela2[[#This Row],[1]:[285]],0)</f>
        <v>1</v>
      </c>
      <c r="KO35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351" s="11">
        <f>VLOOKUP(Tabela2[[#This Row],[Shape]],shape!A:D,4,0)+VLOOKUP(Tabela2[[#This Row],[Shape]]+1,shape!A:E,5,0)*Tabela2[[#This Row],[% avanc]]</f>
        <v>3.8776556234191881</v>
      </c>
      <c r="KQ351" s="15">
        <f>Tabela2[[#This Row],[8686,881807]]/Tabela2[[#Headers],[8686,881807]]</f>
        <v>4.4638061269517033E-4</v>
      </c>
      <c r="KR351" s="11">
        <f>Tabela2[[#This Row],[8686,881807]]-KP350</f>
        <v>0</v>
      </c>
      <c r="KS351" s="11">
        <f>(Tabela2[[#This Row],[hora bus]]-H350)*86400</f>
        <v>45.000000461004674</v>
      </c>
      <c r="KT351" s="11">
        <f>Tabela2[[#This Row],[desloc]]/Tabela2[[#This Row],[seconds]]</f>
        <v>0</v>
      </c>
      <c r="KU351" s="11">
        <f>Tabela2[[#This Row],[spd m/s]]*3.6</f>
        <v>0</v>
      </c>
      <c r="KV351" s="23"/>
      <c r="KW351" s="22">
        <f t="shared" si="90"/>
        <v>0</v>
      </c>
      <c r="KX351" s="23">
        <f t="shared" si="91"/>
        <v>0.5</v>
      </c>
      <c r="KY351" s="23">
        <f t="shared" si="92"/>
        <v>1</v>
      </c>
      <c r="KZ351" s="23">
        <f t="shared" si="93"/>
        <v>3</v>
      </c>
      <c r="LA351" s="23">
        <f t="shared" si="94"/>
        <v>0</v>
      </c>
      <c r="LB351" s="23">
        <f t="shared" si="95"/>
        <v>1</v>
      </c>
      <c r="LC351" s="23">
        <f t="shared" si="96"/>
        <v>2</v>
      </c>
      <c r="LD351" s="23">
        <f t="shared" si="97"/>
        <v>0</v>
      </c>
      <c r="LE351" s="23">
        <f t="shared" si="98"/>
        <v>3.8776556234191881</v>
      </c>
      <c r="LF351" s="22">
        <f t="shared" si="107"/>
        <v>0</v>
      </c>
      <c r="LG351" s="23">
        <f t="shared" si="99"/>
        <v>0.5</v>
      </c>
      <c r="LH351" s="23">
        <f t="shared" si="100"/>
        <v>0.5</v>
      </c>
      <c r="LI351" s="23">
        <f t="shared" si="101"/>
        <v>8570.3152119992501</v>
      </c>
      <c r="LJ351" s="23">
        <f t="shared" si="102"/>
        <v>3.8776556234191881</v>
      </c>
      <c r="LK351" s="23">
        <f t="shared" si="103"/>
        <v>0.5</v>
      </c>
      <c r="LL351" s="23">
        <f t="shared" si="104"/>
        <v>0</v>
      </c>
      <c r="LM351" s="23">
        <f t="shared" si="105"/>
        <v>1</v>
      </c>
      <c r="LN351" s="23">
        <f t="shared" si="106"/>
        <v>1</v>
      </c>
    </row>
    <row r="352" spans="1:326" x14ac:dyDescent="0.25">
      <c r="A352" s="22">
        <v>77997</v>
      </c>
      <c r="B352" s="22">
        <v>1</v>
      </c>
      <c r="C352" s="23" t="s">
        <v>855</v>
      </c>
      <c r="D352" s="22">
        <v>332</v>
      </c>
      <c r="E352" s="24">
        <v>1.8055555555555554E-2</v>
      </c>
      <c r="F352" s="23" t="s">
        <v>850</v>
      </c>
      <c r="G352" s="23" t="b">
        <v>1</v>
      </c>
      <c r="H352" s="25">
        <v>43538.018460648149</v>
      </c>
      <c r="I352" s="26" t="s">
        <v>681</v>
      </c>
      <c r="J352" s="23" t="s">
        <v>682</v>
      </c>
      <c r="K352" s="11">
        <f>IF(AND(Tabela2[[#This Row],[hora bus]]=H351,Tabela2[[#This Row],[lat bus]]=I351,Tabela2[[#This Row],[lon bus]]=J351),1,0)</f>
        <v>0</v>
      </c>
      <c r="L352" s="23"/>
      <c r="M352" s="11">
        <v>62</v>
      </c>
      <c r="N352" s="11">
        <v>0.83458663983971793</v>
      </c>
      <c r="O352" s="11">
        <v>1.3984196839489078</v>
      </c>
      <c r="P352" s="11">
        <v>9.4267941257220311</v>
      </c>
      <c r="Q352" s="11">
        <v>19.688773108132185</v>
      </c>
      <c r="R352" s="11">
        <v>75.195397337780264</v>
      </c>
      <c r="S352" s="11">
        <v>159.30451526494889</v>
      </c>
      <c r="T352" s="11">
        <v>180.18195583801287</v>
      </c>
      <c r="U352" s="11">
        <v>199.79338924508923</v>
      </c>
      <c r="V352" s="11">
        <v>211.09716553928146</v>
      </c>
      <c r="W352" s="11">
        <v>227.14293750271159</v>
      </c>
      <c r="X352" s="11">
        <v>239.59169647723874</v>
      </c>
      <c r="Y352" s="11">
        <v>250.11206903549589</v>
      </c>
      <c r="Z352" s="11">
        <v>275.30364977201225</v>
      </c>
      <c r="AA352" s="11">
        <v>294.46895517304961</v>
      </c>
      <c r="AB352" s="11">
        <v>320.19106785367666</v>
      </c>
      <c r="AC352" s="11">
        <v>332.17949791971603</v>
      </c>
      <c r="AD352" s="11">
        <v>348.04076670293443</v>
      </c>
      <c r="AE352" s="11">
        <v>372.23091522388552</v>
      </c>
      <c r="AF352" s="11">
        <v>373.05585750378327</v>
      </c>
      <c r="AG352" s="11">
        <v>433.84569918205443</v>
      </c>
      <c r="AH352" s="11">
        <v>469.02374511556127</v>
      </c>
      <c r="AI352" s="11">
        <v>499.67607388344703</v>
      </c>
      <c r="AJ352" s="11">
        <v>523.47830821792434</v>
      </c>
      <c r="AK352" s="11">
        <v>544.81141607945688</v>
      </c>
      <c r="AL352" s="11">
        <v>559.9004097040812</v>
      </c>
      <c r="AM352" s="11">
        <v>585.98771261657532</v>
      </c>
      <c r="AN352" s="11">
        <v>594.50788944836063</v>
      </c>
      <c r="AO352" s="11">
        <v>599.8950753359245</v>
      </c>
      <c r="AP352" s="11">
        <v>602.43355425919754</v>
      </c>
      <c r="AQ352" s="11">
        <v>609.53499398530153</v>
      </c>
      <c r="AR352" s="11">
        <v>609.5933977620092</v>
      </c>
      <c r="AS352" s="11">
        <v>603.71880286526709</v>
      </c>
      <c r="AT352" s="11">
        <v>609.45835281434404</v>
      </c>
      <c r="AU352" s="11">
        <v>613.60649452394352</v>
      </c>
      <c r="AV352" s="11">
        <v>605.61020293550882</v>
      </c>
      <c r="AW352" s="11">
        <v>608.32810058706082</v>
      </c>
      <c r="AX352" s="11">
        <v>622.97194103037293</v>
      </c>
      <c r="AY352" s="11">
        <v>642.28327131710535</v>
      </c>
      <c r="AZ352" s="11">
        <v>665.20596166221469</v>
      </c>
      <c r="BA352" s="11">
        <v>691.17393543887101</v>
      </c>
      <c r="BB352" s="11">
        <v>724.84333895562133</v>
      </c>
      <c r="BC352" s="11">
        <v>773.63812755161598</v>
      </c>
      <c r="BD352" s="11">
        <v>844.46226035941891</v>
      </c>
      <c r="BE352" s="11">
        <v>911.23618194706376</v>
      </c>
      <c r="BF352" s="11">
        <v>932.86527223275039</v>
      </c>
      <c r="BG352" s="11">
        <v>958.04135839229252</v>
      </c>
      <c r="BH352" s="11">
        <v>1001.7149381650798</v>
      </c>
      <c r="BI352" s="11">
        <v>1024.9959211584271</v>
      </c>
      <c r="BJ352" s="11">
        <v>1048.1727764714142</v>
      </c>
      <c r="BK352" s="11">
        <v>1080.0184074949607</v>
      </c>
      <c r="BL352" s="11">
        <v>1163.4808684345098</v>
      </c>
      <c r="BM352" s="11">
        <v>1429.3703496024175</v>
      </c>
      <c r="BN352" s="11">
        <v>1610.1385446972781</v>
      </c>
      <c r="BO352" s="11">
        <v>1664.0038873728233</v>
      </c>
      <c r="BP352" s="11">
        <v>1794.1242484398404</v>
      </c>
      <c r="BQ352" s="11">
        <v>1818.9378647754288</v>
      </c>
      <c r="BR352" s="11">
        <v>1920.5792764721948</v>
      </c>
      <c r="BS352" s="11">
        <v>2023.456323096907</v>
      </c>
      <c r="BT352" s="11">
        <v>2062.7199622631242</v>
      </c>
      <c r="BU352" s="11">
        <v>2093.7864244056359</v>
      </c>
      <c r="BV352" s="11">
        <v>2172.8574253488505</v>
      </c>
      <c r="BW352" s="11">
        <v>2191.8290547309048</v>
      </c>
      <c r="BX352" s="11">
        <v>2295.4935471481876</v>
      </c>
      <c r="BY352" s="11">
        <v>2324.6369620900828</v>
      </c>
      <c r="BZ352" s="11">
        <v>2412.5365562142952</v>
      </c>
      <c r="CA352" s="11">
        <v>2432.6327643351483</v>
      </c>
      <c r="CB352" s="11">
        <v>2466.8518007263533</v>
      </c>
      <c r="CC352" s="11">
        <v>2515.2508761381587</v>
      </c>
      <c r="CD352" s="11">
        <v>2622.1218445308405</v>
      </c>
      <c r="CE352" s="11">
        <v>2708.3090496803202</v>
      </c>
      <c r="CF352" s="11">
        <v>2796.8178431894862</v>
      </c>
      <c r="CG352" s="11">
        <v>2873.8082765070517</v>
      </c>
      <c r="CH352" s="11">
        <v>3061.6775590172806</v>
      </c>
      <c r="CI352" s="11">
        <v>3133.3825096557152</v>
      </c>
      <c r="CJ352" s="11">
        <v>3320.0285201183906</v>
      </c>
      <c r="CK352" s="11">
        <v>3391.2986814978881</v>
      </c>
      <c r="CL352" s="11">
        <v>3478.6413522149041</v>
      </c>
      <c r="CM352" s="11">
        <v>3505.4667594392477</v>
      </c>
      <c r="CN352" s="11">
        <v>3552.1278475871927</v>
      </c>
      <c r="CO352" s="11">
        <v>3608.1458168222821</v>
      </c>
      <c r="CP352" s="11">
        <v>3687.4332746012733</v>
      </c>
      <c r="CQ352" s="11">
        <v>3737.1928476528274</v>
      </c>
      <c r="CR352" s="11">
        <v>3929.1744458657076</v>
      </c>
      <c r="CS352" s="11">
        <v>4104.0052570842136</v>
      </c>
      <c r="CT352" s="11">
        <v>4176.4577406368426</v>
      </c>
      <c r="CU352" s="11">
        <v>4203.4628929622522</v>
      </c>
      <c r="CV352" s="11">
        <v>4243.0993420587138</v>
      </c>
      <c r="CW352" s="11">
        <v>4338.9296512059445</v>
      </c>
      <c r="CX352" s="11">
        <v>4464.5231926731885</v>
      </c>
      <c r="CY352" s="11">
        <v>4524.2760657256158</v>
      </c>
      <c r="CZ352" s="11">
        <v>4578.6984197787751</v>
      </c>
      <c r="DA352" s="11">
        <v>4625.9862234456259</v>
      </c>
      <c r="DB352" s="11">
        <v>4670.5685961378485</v>
      </c>
      <c r="DC352" s="11">
        <v>4713.1890396674316</v>
      </c>
      <c r="DD352" s="11">
        <v>4798.4137717572912</v>
      </c>
      <c r="DE352" s="11">
        <v>4807.037159512015</v>
      </c>
      <c r="DF352" s="11">
        <v>4833.3595568537676</v>
      </c>
      <c r="DG352" s="11">
        <v>4837.4660928582471</v>
      </c>
      <c r="DH352" s="11">
        <v>4868.9105840188495</v>
      </c>
      <c r="DI352" s="11">
        <v>4890.8441073800923</v>
      </c>
      <c r="DJ352" s="11">
        <v>4933.7892254471935</v>
      </c>
      <c r="DK352" s="11">
        <v>5000.7579650678817</v>
      </c>
      <c r="DL352" s="11">
        <v>5355.0982520495172</v>
      </c>
      <c r="DM352" s="11">
        <v>5481.4636259201425</v>
      </c>
      <c r="DN352" s="11">
        <v>5566.547527242612</v>
      </c>
      <c r="DO352" s="11">
        <v>5659.2630610073802</v>
      </c>
      <c r="DP352" s="11">
        <v>5693.1558385127737</v>
      </c>
      <c r="DQ352" s="11">
        <v>5776.9445825899438</v>
      </c>
      <c r="DR352" s="11">
        <v>5792.6247187292447</v>
      </c>
      <c r="DS352" s="11">
        <v>5803.4741841190025</v>
      </c>
      <c r="DT352" s="11">
        <v>5813.7715248560444</v>
      </c>
      <c r="DU352" s="11">
        <v>5824.9346720622971</v>
      </c>
      <c r="DV352" s="11">
        <v>5825.1745121438535</v>
      </c>
      <c r="DW352" s="11">
        <v>5821.2504329611656</v>
      </c>
      <c r="DX352" s="11">
        <v>5744.9467721272558</v>
      </c>
      <c r="DY352" s="11">
        <v>5825.3656271915142</v>
      </c>
      <c r="DZ352" s="11">
        <v>5822.8710960649087</v>
      </c>
      <c r="EA352" s="11">
        <v>5848.1092840949059</v>
      </c>
      <c r="EB352" s="11">
        <v>5986.6876289379934</v>
      </c>
      <c r="EC352" s="11">
        <v>6020.0909995452303</v>
      </c>
      <c r="ED352" s="11">
        <v>6207.0095294329822</v>
      </c>
      <c r="EE352" s="11">
        <v>6268.6393389472287</v>
      </c>
      <c r="EF352" s="11">
        <v>6478.5792596829533</v>
      </c>
      <c r="EG352" s="11">
        <v>6641.8090630503166</v>
      </c>
      <c r="EH352" s="11">
        <v>6783.6444952193469</v>
      </c>
      <c r="EI352" s="11">
        <v>6896.9965306641579</v>
      </c>
      <c r="EJ352" s="11">
        <v>6959.1088579445704</v>
      </c>
      <c r="EK352" s="11">
        <v>7002.153431776841</v>
      </c>
      <c r="EL352" s="11">
        <v>7073.1953672712252</v>
      </c>
      <c r="EM352" s="11">
        <v>7075.3262845401323</v>
      </c>
      <c r="EN352" s="11">
        <v>7151.6879619664223</v>
      </c>
      <c r="EO352" s="11">
        <v>7240.8180322916714</v>
      </c>
      <c r="EP352" s="11">
        <v>7286.4661372792516</v>
      </c>
      <c r="EQ352" s="11">
        <v>7427.4147993236202</v>
      </c>
      <c r="ER352" s="11">
        <v>7503.528752018271</v>
      </c>
      <c r="ES352" s="11">
        <v>7641.9445001082595</v>
      </c>
      <c r="ET352" s="11">
        <v>7706.9969287432486</v>
      </c>
      <c r="EU352" s="11">
        <v>7783.839371621817</v>
      </c>
      <c r="EV352" s="11">
        <v>7848.003579749442</v>
      </c>
      <c r="EW352" s="11">
        <v>7920.0502191520318</v>
      </c>
      <c r="EX352" s="11">
        <v>8170.1976758281144</v>
      </c>
      <c r="EY352" s="11">
        <v>8253.8507761105539</v>
      </c>
      <c r="EZ352" s="11">
        <v>8427.0913450311855</v>
      </c>
      <c r="FA352" s="11">
        <v>8594.2438038042274</v>
      </c>
      <c r="FB352" s="11">
        <v>8676.6840382255305</v>
      </c>
      <c r="FC352" s="11">
        <v>8717.7247633272764</v>
      </c>
      <c r="FD352" s="11">
        <v>8771.4739760100674</v>
      </c>
      <c r="FE352" s="11">
        <v>8893.6135699383703</v>
      </c>
      <c r="FF352" s="11">
        <v>9065.0338004001496</v>
      </c>
      <c r="FG352" s="11">
        <v>9089.4518895774327</v>
      </c>
      <c r="FH352" s="11">
        <v>9132.4613225008943</v>
      </c>
      <c r="FI352" s="11">
        <v>9213.2517811949929</v>
      </c>
      <c r="FJ352" s="11">
        <v>9258.5529202091093</v>
      </c>
      <c r="FK352" s="11">
        <v>9276.9443705762678</v>
      </c>
      <c r="FL352" s="11">
        <v>9293.0114538271737</v>
      </c>
      <c r="FM352" s="11">
        <v>9300.2906392708373</v>
      </c>
      <c r="FN352" s="11">
        <v>9335.0232682876049</v>
      </c>
      <c r="FO352" s="11">
        <v>9357.4087411423534</v>
      </c>
      <c r="FP352" s="11">
        <v>9382.7990856108881</v>
      </c>
      <c r="FQ352" s="11">
        <v>9409.1385400335821</v>
      </c>
      <c r="FR352" s="11">
        <v>9421.1906549559717</v>
      </c>
      <c r="FS352" s="11">
        <v>9466.7581936920196</v>
      </c>
      <c r="FT352" s="11">
        <v>9539.1484753576369</v>
      </c>
      <c r="FU352" s="11">
        <v>9641.6738222451222</v>
      </c>
      <c r="FV352" s="11">
        <v>9779.017950426427</v>
      </c>
      <c r="FW352" s="11">
        <v>9821.434220159681</v>
      </c>
      <c r="FX352" s="11">
        <v>9838.135513969115</v>
      </c>
      <c r="FY352" s="11">
        <v>9857.4286615768779</v>
      </c>
      <c r="FZ352" s="11">
        <v>9874.2452191986067</v>
      </c>
      <c r="GA352" s="11">
        <v>9901.4547819486997</v>
      </c>
      <c r="GB352" s="11">
        <v>9922.9819174009899</v>
      </c>
      <c r="GC352" s="11">
        <v>9954.0976258923893</v>
      </c>
      <c r="GD352" s="11">
        <v>9988.1420165077998</v>
      </c>
      <c r="GE352" s="11">
        <v>10012.938672110253</v>
      </c>
      <c r="GF352" s="11">
        <v>10033.595547162446</v>
      </c>
      <c r="GG352" s="11">
        <v>10046.287288510401</v>
      </c>
      <c r="GH352" s="11">
        <v>10058.930188944694</v>
      </c>
      <c r="GI352" s="11">
        <v>10061.685839773543</v>
      </c>
      <c r="GJ352" s="11">
        <v>10069.693000556052</v>
      </c>
      <c r="GK352" s="11">
        <v>10072.225767656042</v>
      </c>
      <c r="GL352" s="11">
        <v>10085.43100008395</v>
      </c>
      <c r="GM352" s="11">
        <v>10068.550239778924</v>
      </c>
      <c r="GN352" s="11">
        <v>10074.736454623482</v>
      </c>
      <c r="GO352" s="11">
        <v>10079.642576567499</v>
      </c>
      <c r="GP352" s="11">
        <v>10084.992936379438</v>
      </c>
      <c r="GQ352" s="11">
        <v>10135.150250812301</v>
      </c>
      <c r="GR352" s="11">
        <v>10245.248897921485</v>
      </c>
      <c r="GS352" s="11">
        <v>10388.066699844365</v>
      </c>
      <c r="GT352" s="11">
        <v>10449.516134437868</v>
      </c>
      <c r="GU352" s="11">
        <v>10467.896842447322</v>
      </c>
      <c r="GV352" s="11">
        <v>10492.830609653456</v>
      </c>
      <c r="GW352" s="11">
        <v>10519.601462543904</v>
      </c>
      <c r="GX352" s="11">
        <v>10547.440830723548</v>
      </c>
      <c r="GY352" s="11">
        <v>10567.944609991304</v>
      </c>
      <c r="GZ352" s="11">
        <v>10713.159231175461</v>
      </c>
      <c r="HA352" s="11">
        <v>10734.226971408629</v>
      </c>
      <c r="HB352" s="11">
        <v>10749.920198918937</v>
      </c>
      <c r="HC352" s="11">
        <v>10766.345728825368</v>
      </c>
      <c r="HD352" s="11">
        <v>10778.514271849044</v>
      </c>
      <c r="HE352" s="11">
        <v>10786.519833673112</v>
      </c>
      <c r="HF352" s="11">
        <v>10772.164055953479</v>
      </c>
      <c r="HG352" s="11">
        <v>10808.0281462408</v>
      </c>
      <c r="HH352" s="11">
        <v>10805.218393617286</v>
      </c>
      <c r="HI352" s="11">
        <v>10824.937222917126</v>
      </c>
      <c r="HJ352" s="11">
        <v>10829.478183856889</v>
      </c>
      <c r="HK352" s="11">
        <v>10815.249208961885</v>
      </c>
      <c r="HL352" s="11">
        <v>10801.9635334499</v>
      </c>
      <c r="HM352" s="11">
        <v>10748.055877674638</v>
      </c>
      <c r="HN352" s="11">
        <v>10675.226257243699</v>
      </c>
      <c r="HO352" s="11">
        <v>10616.797962526314</v>
      </c>
      <c r="HP352" s="11">
        <v>10624.131374686811</v>
      </c>
      <c r="HQ352" s="11">
        <v>10611.127200117844</v>
      </c>
      <c r="HR352" s="11">
        <v>10507.120910763781</v>
      </c>
      <c r="HS352" s="11">
        <v>10501.959530384433</v>
      </c>
      <c r="HT352" s="11">
        <v>10503.380998434217</v>
      </c>
      <c r="HU352" s="11">
        <v>10459.233620469293</v>
      </c>
      <c r="HV352" s="11">
        <v>10453.396412270602</v>
      </c>
      <c r="HW352" s="11">
        <v>10453.196700018136</v>
      </c>
      <c r="HX352" s="11">
        <v>10458.037755011774</v>
      </c>
      <c r="HY352" s="11">
        <v>10464.465320736488</v>
      </c>
      <c r="HZ352" s="11">
        <v>10463.582721919323</v>
      </c>
      <c r="IA352" s="11">
        <v>10555.599234303039</v>
      </c>
      <c r="IB352" s="11">
        <v>10665.179016159778</v>
      </c>
      <c r="IC352" s="11">
        <v>10699.461477296431</v>
      </c>
      <c r="ID352" s="11">
        <v>10734.401411436105</v>
      </c>
      <c r="IE352" s="11">
        <v>10764.842637469441</v>
      </c>
      <c r="IF352" s="11">
        <v>10788.809487309522</v>
      </c>
      <c r="IG352" s="11">
        <v>10893.508794984076</v>
      </c>
      <c r="IH352" s="11">
        <v>10919.815974389829</v>
      </c>
      <c r="II352" s="11">
        <v>10956.832605345633</v>
      </c>
      <c r="IJ352" s="11">
        <v>10989.666307677073</v>
      </c>
      <c r="IK352" s="11">
        <v>11038.487673130592</v>
      </c>
      <c r="IL352" s="11">
        <v>11075.926791218846</v>
      </c>
      <c r="IM352" s="11">
        <v>11116.926617451812</v>
      </c>
      <c r="IN352" s="11">
        <v>11177.721404388481</v>
      </c>
      <c r="IO352" s="11">
        <v>11312.276911003804</v>
      </c>
      <c r="IP352" s="11">
        <v>11343.632583027649</v>
      </c>
      <c r="IQ352" s="11">
        <v>11342.116648052108</v>
      </c>
      <c r="IR352" s="11">
        <v>11389.92538944361</v>
      </c>
      <c r="IS352" s="11">
        <v>11451.607982184751</v>
      </c>
      <c r="IT352" s="11">
        <v>11488.088840226816</v>
      </c>
      <c r="IU352" s="11">
        <v>11509.229065980831</v>
      </c>
      <c r="IV352" s="11">
        <v>11525.566108350193</v>
      </c>
      <c r="IW352" s="11">
        <v>11530.894620254085</v>
      </c>
      <c r="IX352" s="11">
        <v>11540.412080816301</v>
      </c>
      <c r="IY352" s="11">
        <v>11559.767237170692</v>
      </c>
      <c r="IZ352" s="11">
        <v>11598.021107070694</v>
      </c>
      <c r="JA352" s="11">
        <v>11644.276268095444</v>
      </c>
      <c r="JB352" s="11">
        <v>11732.382922355064</v>
      </c>
      <c r="JC352" s="11">
        <v>11840.096435748903</v>
      </c>
      <c r="JD352" s="11">
        <v>11921.442572214779</v>
      </c>
      <c r="JE352" s="11">
        <v>11941.96712556025</v>
      </c>
      <c r="JF352" s="11">
        <v>11957.586502006563</v>
      </c>
      <c r="JG352" s="11">
        <v>11960.440759779864</v>
      </c>
      <c r="JH352" s="11">
        <v>12043.869779985902</v>
      </c>
      <c r="JI352" s="11">
        <v>12090.828793968145</v>
      </c>
      <c r="JJ352" s="11">
        <v>12099.207356850964</v>
      </c>
      <c r="JK352" s="11">
        <v>12064.187835913004</v>
      </c>
      <c r="JL352" s="11">
        <v>12106.644589823976</v>
      </c>
      <c r="JM352" s="11">
        <v>12102.558724647608</v>
      </c>
      <c r="JN352" s="11">
        <v>12044.349310296213</v>
      </c>
      <c r="JO352" s="11">
        <v>12147.414606839688</v>
      </c>
      <c r="JP352" s="11">
        <v>12239.360545986052</v>
      </c>
      <c r="JQ352" s="11">
        <v>12252.546981648733</v>
      </c>
      <c r="JR352" s="11">
        <v>12299.233013174477</v>
      </c>
      <c r="JS352" s="11">
        <v>12339.324485688019</v>
      </c>
      <c r="JT352" s="11">
        <v>12471.100725768529</v>
      </c>
      <c r="JU352" s="11">
        <v>12532.427515146897</v>
      </c>
      <c r="JV352" s="11">
        <v>12507.673831402115</v>
      </c>
      <c r="JW352" s="11">
        <v>12457.455614308014</v>
      </c>
      <c r="JX352" s="11">
        <v>12464.355269788801</v>
      </c>
      <c r="JY352" s="11">
        <v>12461.100810222477</v>
      </c>
      <c r="JZ352" s="11">
        <v>12451.973772389019</v>
      </c>
      <c r="KA352" s="11">
        <v>12446.429094667041</v>
      </c>
      <c r="KB352" s="11">
        <v>12443.001658813047</v>
      </c>
      <c r="KC352" s="11">
        <v>12431.24054046872</v>
      </c>
      <c r="KD352" s="11">
        <v>12416.702930404357</v>
      </c>
      <c r="KE352" s="11">
        <v>12412.520930932924</v>
      </c>
      <c r="KF352" s="11">
        <v>12419.790417483538</v>
      </c>
      <c r="KG352" s="11">
        <v>12419.406267517794</v>
      </c>
      <c r="KH352" s="11">
        <v>12431.932074979568</v>
      </c>
      <c r="KI352" s="11">
        <v>12428.799040342261</v>
      </c>
      <c r="KJ352" s="11">
        <v>12446.273580137449</v>
      </c>
      <c r="KK352" s="11">
        <v>12447.956030445448</v>
      </c>
      <c r="KL352" s="23"/>
      <c r="KM352" s="11">
        <f>SMALL(Tabela2[[#This Row],[1]:[285]],1)</f>
        <v>0.83458663983971793</v>
      </c>
      <c r="KN352" s="11">
        <f>MATCH(Tabela2[[#This Row],[1° menor]],Tabela2[[#This Row],[1]:[285]],0)</f>
        <v>1</v>
      </c>
      <c r="KO35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352" s="11">
        <f>VLOOKUP(Tabela2[[#This Row],[Shape]],shape!A:D,4,0)+VLOOKUP(Tabela2[[#This Row],[Shape]]+1,shape!A:E,5,0)*Tabela2[[#This Row],[% avanc]]</f>
        <v>3.8776556234191881</v>
      </c>
      <c r="KQ352" s="15">
        <f>Tabela2[[#This Row],[8686,881807]]/Tabela2[[#Headers],[8686,881807]]</f>
        <v>4.4638061269517033E-4</v>
      </c>
      <c r="KR352" s="11">
        <f>Tabela2[[#This Row],[8686,881807]]-KP351</f>
        <v>0</v>
      </c>
      <c r="KS352" s="11">
        <f>(Tabela2[[#This Row],[hora bus]]-H351)*86400</f>
        <v>44.999999832361937</v>
      </c>
      <c r="KT352" s="11">
        <f>Tabela2[[#This Row],[desloc]]/Tabela2[[#This Row],[seconds]]</f>
        <v>0</v>
      </c>
      <c r="KU352" s="11">
        <f>Tabela2[[#This Row],[spd m/s]]*3.6</f>
        <v>0</v>
      </c>
      <c r="KV352" s="23"/>
      <c r="KW352" s="22">
        <f t="shared" si="90"/>
        <v>0</v>
      </c>
      <c r="KX352" s="23">
        <f t="shared" si="91"/>
        <v>0.5</v>
      </c>
      <c r="KY352" s="23">
        <f t="shared" si="92"/>
        <v>1</v>
      </c>
      <c r="KZ352" s="23">
        <f t="shared" si="93"/>
        <v>2</v>
      </c>
      <c r="LA352" s="23">
        <f t="shared" si="94"/>
        <v>0</v>
      </c>
      <c r="LB352" s="23">
        <f t="shared" si="95"/>
        <v>1</v>
      </c>
      <c r="LC352" s="23">
        <f t="shared" si="96"/>
        <v>1</v>
      </c>
      <c r="LD352" s="23">
        <f t="shared" si="97"/>
        <v>0</v>
      </c>
      <c r="LE352" s="23">
        <f t="shared" si="98"/>
        <v>3.8776556234191881</v>
      </c>
      <c r="LF352" s="22">
        <f t="shared" si="107"/>
        <v>0</v>
      </c>
      <c r="LG352" s="23">
        <f t="shared" si="99"/>
        <v>1</v>
      </c>
      <c r="LH352" s="23">
        <f t="shared" si="100"/>
        <v>0</v>
      </c>
      <c r="LI352" s="23">
        <f t="shared" si="101"/>
        <v>8570.3152119992501</v>
      </c>
      <c r="LJ352" s="23">
        <f t="shared" si="102"/>
        <v>3.8776556234191881</v>
      </c>
      <c r="LK352" s="23">
        <f t="shared" si="103"/>
        <v>0.5</v>
      </c>
      <c r="LL352" s="23">
        <f t="shared" si="104"/>
        <v>0</v>
      </c>
      <c r="LM352" s="23">
        <f t="shared" si="105"/>
        <v>1</v>
      </c>
      <c r="LN352" s="23">
        <f t="shared" si="106"/>
        <v>1</v>
      </c>
    </row>
    <row r="353" spans="1:326" x14ac:dyDescent="0.25">
      <c r="A353" s="22">
        <v>176</v>
      </c>
      <c r="B353" s="22">
        <v>2</v>
      </c>
      <c r="C353" s="23" t="s">
        <v>1483</v>
      </c>
      <c r="D353" s="22">
        <v>332</v>
      </c>
      <c r="E353" s="24">
        <v>0.93680555555555556</v>
      </c>
      <c r="F353" s="23" t="s">
        <v>1484</v>
      </c>
      <c r="G353" s="23" t="b">
        <v>1</v>
      </c>
      <c r="H353" s="25">
        <v>43538.937268518515</v>
      </c>
      <c r="I353" s="26" t="s">
        <v>700</v>
      </c>
      <c r="J353" s="23" t="s">
        <v>701</v>
      </c>
      <c r="K353" s="11">
        <f>IF(AND(Tabela2[[#This Row],[hora bus]]=H352,Tabela2[[#This Row],[lat bus]]=I352,Tabela2[[#This Row],[lon bus]]=J352),1,0)</f>
        <v>0</v>
      </c>
      <c r="L353" s="23"/>
      <c r="M353" s="11">
        <v>347</v>
      </c>
      <c r="N353" s="11">
        <v>307.37905432727894</v>
      </c>
      <c r="O353" s="11">
        <v>299.51538121765412</v>
      </c>
      <c r="P353" s="11">
        <v>288.91561590929871</v>
      </c>
      <c r="Q353" s="11">
        <v>229.4997499763895</v>
      </c>
      <c r="R353" s="11">
        <v>148.56601199486749</v>
      </c>
      <c r="S353" s="11">
        <v>135.74094758789826</v>
      </c>
      <c r="T353" s="11">
        <v>118.47242362389771</v>
      </c>
      <c r="U353" s="11">
        <v>107.3434277036652</v>
      </c>
      <c r="V353" s="11">
        <v>89.904600361789775</v>
      </c>
      <c r="W353" s="11">
        <v>75.572404208410603</v>
      </c>
      <c r="X353" s="11">
        <v>62.037973590250985</v>
      </c>
      <c r="Y353" s="11">
        <v>33.599972737112225</v>
      </c>
      <c r="Z353" s="11">
        <v>12.948182407399662</v>
      </c>
      <c r="AA353" s="11">
        <v>3.1974423109204508E-13</v>
      </c>
      <c r="AB353" s="11">
        <v>13.024730973765234</v>
      </c>
      <c r="AC353" s="11">
        <v>24.984204665839506</v>
      </c>
      <c r="AD353" s="11">
        <v>40.73656934515467</v>
      </c>
      <c r="AE353" s="11">
        <v>64.938486710608785</v>
      </c>
      <c r="AF353" s="11">
        <v>70.539191732810266</v>
      </c>
      <c r="AG353" s="11">
        <v>139.0034495041925</v>
      </c>
      <c r="AH353" s="11">
        <v>178.20292428659099</v>
      </c>
      <c r="AI353" s="11">
        <v>210.59101213126596</v>
      </c>
      <c r="AJ353" s="11">
        <v>235.56935555376165</v>
      </c>
      <c r="AK353" s="11">
        <v>257.74383973260694</v>
      </c>
      <c r="AL353" s="11">
        <v>273.7074901029485</v>
      </c>
      <c r="AM353" s="11">
        <v>300.75019038810598</v>
      </c>
      <c r="AN353" s="11">
        <v>311.25305258962328</v>
      </c>
      <c r="AO353" s="11">
        <v>320.97051151674015</v>
      </c>
      <c r="AP353" s="11">
        <v>329.58462141994914</v>
      </c>
      <c r="AQ353" s="11">
        <v>341.54558352816207</v>
      </c>
      <c r="AR353" s="11">
        <v>345.11624595693576</v>
      </c>
      <c r="AS353" s="11">
        <v>345.48293828871482</v>
      </c>
      <c r="AT353" s="11">
        <v>358.26809067566188</v>
      </c>
      <c r="AU353" s="11">
        <v>366.59497312240103</v>
      </c>
      <c r="AV353" s="11">
        <v>365.14782440845227</v>
      </c>
      <c r="AW353" s="11">
        <v>379.13344659844773</v>
      </c>
      <c r="AX353" s="11">
        <v>404.61189119574487</v>
      </c>
      <c r="AY353" s="11">
        <v>430.6008822535544</v>
      </c>
      <c r="AZ353" s="11">
        <v>457.1581794034372</v>
      </c>
      <c r="BA353" s="11">
        <v>485.06364865675573</v>
      </c>
      <c r="BB353" s="11">
        <v>517.88237821868427</v>
      </c>
      <c r="BC353" s="11">
        <v>558.45196610391361</v>
      </c>
      <c r="BD353" s="11">
        <v>619.06964016398547</v>
      </c>
      <c r="BE353" s="11">
        <v>682.8683729840476</v>
      </c>
      <c r="BF353" s="11">
        <v>705.54673021869917</v>
      </c>
      <c r="BG353" s="11">
        <v>732.99594022192196</v>
      </c>
      <c r="BH353" s="11">
        <v>779.07978549595998</v>
      </c>
      <c r="BI353" s="11">
        <v>803.77095715791995</v>
      </c>
      <c r="BJ353" s="11">
        <v>827.85549733093842</v>
      </c>
      <c r="BK353" s="11">
        <v>859.93142124937401</v>
      </c>
      <c r="BL353" s="11">
        <v>943.33789724152393</v>
      </c>
      <c r="BM353" s="11">
        <v>1209.8738896669627</v>
      </c>
      <c r="BN353" s="11">
        <v>1391.1746900342323</v>
      </c>
      <c r="BO353" s="11">
        <v>1445.1893848677653</v>
      </c>
      <c r="BP353" s="11">
        <v>1575.3182452187561</v>
      </c>
      <c r="BQ353" s="11">
        <v>1599.7761975974154</v>
      </c>
      <c r="BR353" s="11">
        <v>1700.4981698595604</v>
      </c>
      <c r="BS353" s="11">
        <v>1802.1817188334976</v>
      </c>
      <c r="BT353" s="11">
        <v>1839.6668754871791</v>
      </c>
      <c r="BU353" s="11">
        <v>1873.9197233544612</v>
      </c>
      <c r="BV353" s="11">
        <v>1961.4411203894983</v>
      </c>
      <c r="BW353" s="11">
        <v>1973.9434816777134</v>
      </c>
      <c r="BX353" s="11">
        <v>2062.0019997398931</v>
      </c>
      <c r="BY353" s="11">
        <v>2080.3107661342106</v>
      </c>
      <c r="BZ353" s="11">
        <v>2161.0168329579055</v>
      </c>
      <c r="CA353" s="11">
        <v>2178.6228509886269</v>
      </c>
      <c r="CB353" s="11">
        <v>2210.3866343529598</v>
      </c>
      <c r="CC353" s="11">
        <v>2255.2084838737505</v>
      </c>
      <c r="CD353" s="11">
        <v>2358.4080391534239</v>
      </c>
      <c r="CE353" s="11">
        <v>2442.1266119941783</v>
      </c>
      <c r="CF353" s="11">
        <v>2528.8130337448706</v>
      </c>
      <c r="CG353" s="11">
        <v>2603.2965086428917</v>
      </c>
      <c r="CH353" s="11">
        <v>2788.8317212038614</v>
      </c>
      <c r="CI353" s="11">
        <v>2858.585564569335</v>
      </c>
      <c r="CJ353" s="11">
        <v>3043.4764076864335</v>
      </c>
      <c r="CK353" s="11">
        <v>3113.6746946479275</v>
      </c>
      <c r="CL353" s="11">
        <v>3200.2393867862984</v>
      </c>
      <c r="CM353" s="11">
        <v>3226.6711299273975</v>
      </c>
      <c r="CN353" s="11">
        <v>3272.7696882224714</v>
      </c>
      <c r="CO353" s="11">
        <v>3327.995656035122</v>
      </c>
      <c r="CP353" s="11">
        <v>3406.594111397063</v>
      </c>
      <c r="CQ353" s="11">
        <v>3455.3466145175785</v>
      </c>
      <c r="CR353" s="11">
        <v>3645.9003807517374</v>
      </c>
      <c r="CS353" s="11">
        <v>3819.7796470643298</v>
      </c>
      <c r="CT353" s="11">
        <v>3891.8160513998178</v>
      </c>
      <c r="CU353" s="11">
        <v>3918.5449200324547</v>
      </c>
      <c r="CV353" s="11">
        <v>3957.7135575702077</v>
      </c>
      <c r="CW353" s="11">
        <v>4052.8535809361415</v>
      </c>
      <c r="CX353" s="11">
        <v>4177.8832809283067</v>
      </c>
      <c r="CY353" s="11">
        <v>4237.274957123298</v>
      </c>
      <c r="CZ353" s="11">
        <v>4291.2656803258706</v>
      </c>
      <c r="DA353" s="11">
        <v>4338.0348077565859</v>
      </c>
      <c r="DB353" s="11">
        <v>4381.9349825981599</v>
      </c>
      <c r="DC353" s="11">
        <v>4423.4812779342701</v>
      </c>
      <c r="DD353" s="11">
        <v>4507.9595436191976</v>
      </c>
      <c r="DE353" s="11">
        <v>4516.2981325225192</v>
      </c>
      <c r="DF353" s="11">
        <v>4542.2970819397506</v>
      </c>
      <c r="DG353" s="11">
        <v>4545.8482101674754</v>
      </c>
      <c r="DH353" s="11">
        <v>4576.372610858336</v>
      </c>
      <c r="DI353" s="11">
        <v>4597.2913406779671</v>
      </c>
      <c r="DJ353" s="11">
        <v>4640.1329169626797</v>
      </c>
      <c r="DK353" s="11">
        <v>4709.2022954198892</v>
      </c>
      <c r="DL353" s="11">
        <v>5065.705899950357</v>
      </c>
      <c r="DM353" s="11">
        <v>5192.8069526045119</v>
      </c>
      <c r="DN353" s="11">
        <v>5278.3109240538997</v>
      </c>
      <c r="DO353" s="11">
        <v>5371.3003912859349</v>
      </c>
      <c r="DP353" s="11">
        <v>5405.5366352921928</v>
      </c>
      <c r="DQ353" s="11">
        <v>5489.5891454191506</v>
      </c>
      <c r="DR353" s="11">
        <v>5505.3127280104527</v>
      </c>
      <c r="DS353" s="11">
        <v>5516.1963301431642</v>
      </c>
      <c r="DT353" s="11">
        <v>5526.3750514061239</v>
      </c>
      <c r="DU353" s="11">
        <v>5537.2933335396683</v>
      </c>
      <c r="DV353" s="11">
        <v>5537.272432468787</v>
      </c>
      <c r="DW353" s="11">
        <v>5533.0541506200916</v>
      </c>
      <c r="DX353" s="11">
        <v>5455.038268028612</v>
      </c>
      <c r="DY353" s="11">
        <v>5533.6404969121022</v>
      </c>
      <c r="DZ353" s="11">
        <v>5530.5184484816264</v>
      </c>
      <c r="EA353" s="11">
        <v>5555.5675682978645</v>
      </c>
      <c r="EB353" s="11">
        <v>5694.3261941256051</v>
      </c>
      <c r="EC353" s="11">
        <v>5727.652423002226</v>
      </c>
      <c r="ED353" s="11">
        <v>5914.4748391392859</v>
      </c>
      <c r="EE353" s="11">
        <v>5975.1386957902087</v>
      </c>
      <c r="EF353" s="11">
        <v>6183.5052516372571</v>
      </c>
      <c r="EG353" s="11">
        <v>6345.6086614003443</v>
      </c>
      <c r="EH353" s="11">
        <v>6486.6439944319982</v>
      </c>
      <c r="EI353" s="11">
        <v>6599.5651562929661</v>
      </c>
      <c r="EJ353" s="11">
        <v>6661.5109486057872</v>
      </c>
      <c r="EK353" s="11">
        <v>6704.1610694390092</v>
      </c>
      <c r="EL353" s="11">
        <v>6774.8110888308829</v>
      </c>
      <c r="EM353" s="11">
        <v>6776.6189999681073</v>
      </c>
      <c r="EN353" s="11">
        <v>6852.586388095383</v>
      </c>
      <c r="EO353" s="11">
        <v>6941.5930226397077</v>
      </c>
      <c r="EP353" s="11">
        <v>6987.2564370361815</v>
      </c>
      <c r="EQ353" s="11">
        <v>7128.2591028390989</v>
      </c>
      <c r="ER353" s="11">
        <v>7204.4369364167151</v>
      </c>
      <c r="ES353" s="11">
        <v>7342.8918587681646</v>
      </c>
      <c r="ET353" s="11">
        <v>7407.9503972146658</v>
      </c>
      <c r="EU353" s="11">
        <v>7484.8088482126041</v>
      </c>
      <c r="EV353" s="11">
        <v>7549.0019189587165</v>
      </c>
      <c r="EW353" s="11">
        <v>7621.0966530712622</v>
      </c>
      <c r="EX353" s="11">
        <v>7871.2891657512355</v>
      </c>
      <c r="EY353" s="11">
        <v>7954.978729492299</v>
      </c>
      <c r="EZ353" s="11">
        <v>8128.2612569368303</v>
      </c>
      <c r="FA353" s="11">
        <v>8295.3765730961059</v>
      </c>
      <c r="FB353" s="11">
        <v>8377.7316380914726</v>
      </c>
      <c r="FC353" s="11">
        <v>8418.7023594882121</v>
      </c>
      <c r="FD353" s="11">
        <v>8472.318552106899</v>
      </c>
      <c r="FE353" s="11">
        <v>8594.2201064753299</v>
      </c>
      <c r="FF353" s="11">
        <v>8765.479118116129</v>
      </c>
      <c r="FG353" s="11">
        <v>8789.8510023197832</v>
      </c>
      <c r="FH353" s="11">
        <v>8832.745312977404</v>
      </c>
      <c r="FI353" s="11">
        <v>8913.4557552538099</v>
      </c>
      <c r="FJ353" s="11">
        <v>8958.7849564236458</v>
      </c>
      <c r="FK353" s="11">
        <v>8977.2310361172822</v>
      </c>
      <c r="FL353" s="11">
        <v>8993.3587135804319</v>
      </c>
      <c r="FM353" s="11">
        <v>9000.7888704619945</v>
      </c>
      <c r="FN353" s="11">
        <v>9035.705903114007</v>
      </c>
      <c r="FO353" s="11">
        <v>9058.2111204470639</v>
      </c>
      <c r="FP353" s="11">
        <v>9083.7082148332374</v>
      </c>
      <c r="FQ353" s="11">
        <v>9110.1220685418521</v>
      </c>
      <c r="FR353" s="11">
        <v>9122.2743247352773</v>
      </c>
      <c r="FS353" s="11">
        <v>9167.9583225284823</v>
      </c>
      <c r="FT353" s="11">
        <v>9240.375833651533</v>
      </c>
      <c r="FU353" s="11">
        <v>9342.7624540265078</v>
      </c>
      <c r="FV353" s="11">
        <v>9479.84509081533</v>
      </c>
      <c r="FW353" s="11">
        <v>9522.0359527441287</v>
      </c>
      <c r="FX353" s="11">
        <v>9538.5620119743817</v>
      </c>
      <c r="FY353" s="11">
        <v>9557.7065578661914</v>
      </c>
      <c r="FZ353" s="11">
        <v>9574.4025613868234</v>
      </c>
      <c r="GA353" s="11">
        <v>9601.525740770121</v>
      </c>
      <c r="GB353" s="11">
        <v>9622.9984131544134</v>
      </c>
      <c r="GC353" s="11">
        <v>9654.0830642524943</v>
      </c>
      <c r="GD353" s="11">
        <v>9688.1190710373248</v>
      </c>
      <c r="GE353" s="11">
        <v>9712.9110799725659</v>
      </c>
      <c r="GF353" s="11">
        <v>9733.5650917327621</v>
      </c>
      <c r="GG353" s="11">
        <v>9746.2281898651727</v>
      </c>
      <c r="GH353" s="11">
        <v>9758.8340053933862</v>
      </c>
      <c r="GI353" s="11">
        <v>9761.53401094111</v>
      </c>
      <c r="GJ353" s="11">
        <v>9769.4262963354868</v>
      </c>
      <c r="GK353" s="11">
        <v>9771.7959869892948</v>
      </c>
      <c r="GL353" s="11">
        <v>9784.8989122064959</v>
      </c>
      <c r="GM353" s="11">
        <v>9767.8954030746991</v>
      </c>
      <c r="GN353" s="11">
        <v>9773.8882615056682</v>
      </c>
      <c r="GO353" s="11">
        <v>9778.6151674156627</v>
      </c>
      <c r="GP353" s="11">
        <v>9783.6512381364391</v>
      </c>
      <c r="GQ353" s="11">
        <v>9833.3279115802761</v>
      </c>
      <c r="GR353" s="11">
        <v>9942.8983108929224</v>
      </c>
      <c r="GS353" s="11">
        <v>10085.347261165714</v>
      </c>
      <c r="GT353" s="11">
        <v>10146.659841892069</v>
      </c>
      <c r="GU353" s="11">
        <v>10164.991325558958</v>
      </c>
      <c r="GV353" s="11">
        <v>10189.89908149075</v>
      </c>
      <c r="GW353" s="11">
        <v>10216.66238738169</v>
      </c>
      <c r="GX353" s="11">
        <v>10244.511658668571</v>
      </c>
      <c r="GY353" s="11">
        <v>10265.175792503946</v>
      </c>
      <c r="GZ353" s="11">
        <v>10410.563726001739</v>
      </c>
      <c r="HA353" s="11">
        <v>10431.666562284838</v>
      </c>
      <c r="HB353" s="11">
        <v>10447.372690061484</v>
      </c>
      <c r="HC353" s="11">
        <v>10463.801151761441</v>
      </c>
      <c r="HD353" s="11">
        <v>10475.973690222132</v>
      </c>
      <c r="HE353" s="11">
        <v>10483.989548587613</v>
      </c>
      <c r="HF353" s="11">
        <v>10469.333713541011</v>
      </c>
      <c r="HG353" s="11">
        <v>10504.696523765208</v>
      </c>
      <c r="HH353" s="11">
        <v>10501.501670024396</v>
      </c>
      <c r="HI353" s="11">
        <v>10520.935625278327</v>
      </c>
      <c r="HJ353" s="11">
        <v>10525.320224777426</v>
      </c>
      <c r="HK353" s="11">
        <v>10510.936047199642</v>
      </c>
      <c r="HL353" s="11">
        <v>10497.483722974852</v>
      </c>
      <c r="HM353" s="11">
        <v>10443.36137351891</v>
      </c>
      <c r="HN353" s="11">
        <v>10370.217619270568</v>
      </c>
      <c r="HO353" s="11">
        <v>10311.459164517488</v>
      </c>
      <c r="HP353" s="11">
        <v>10318.603607252311</v>
      </c>
      <c r="HQ353" s="11">
        <v>10305.53204557627</v>
      </c>
      <c r="HR353" s="11">
        <v>10201.302276996059</v>
      </c>
      <c r="HS353" s="11">
        <v>10195.88599353861</v>
      </c>
      <c r="HT353" s="11">
        <v>10197.222767484542</v>
      </c>
      <c r="HU353" s="11">
        <v>10152.976206535443</v>
      </c>
      <c r="HV353" s="11">
        <v>10147.009135617745</v>
      </c>
      <c r="HW353" s="11">
        <v>10146.715567125866</v>
      </c>
      <c r="HX353" s="11">
        <v>10151.471153280148</v>
      </c>
      <c r="HY353" s="11">
        <v>10157.804132158706</v>
      </c>
      <c r="HZ353" s="11">
        <v>10156.735945929304</v>
      </c>
      <c r="IA353" s="11">
        <v>10248.51668757028</v>
      </c>
      <c r="IB353" s="11">
        <v>10357.963378298271</v>
      </c>
      <c r="IC353" s="11">
        <v>10392.18824796318</v>
      </c>
      <c r="ID353" s="11">
        <v>10427.078911127111</v>
      </c>
      <c r="IE353" s="11">
        <v>10457.477162266501</v>
      </c>
      <c r="IF353" s="11">
        <v>10481.387758625136</v>
      </c>
      <c r="IG353" s="11">
        <v>10586.045759907995</v>
      </c>
      <c r="IH353" s="11">
        <v>10612.341020751153</v>
      </c>
      <c r="II353" s="11">
        <v>10649.348061772429</v>
      </c>
      <c r="IJ353" s="11">
        <v>10682.174807089894</v>
      </c>
      <c r="IK353" s="11">
        <v>10730.991993414791</v>
      </c>
      <c r="IL353" s="11">
        <v>10768.428741148853</v>
      </c>
      <c r="IM353" s="11">
        <v>10809.425762510809</v>
      </c>
      <c r="IN353" s="11">
        <v>10870.216729389849</v>
      </c>
      <c r="IO353" s="11">
        <v>11004.769285883447</v>
      </c>
      <c r="IP353" s="11">
        <v>11036.12438656992</v>
      </c>
      <c r="IQ353" s="11">
        <v>11034.607917074181</v>
      </c>
      <c r="IR353" s="11">
        <v>11082.416757321504</v>
      </c>
      <c r="IS353" s="11">
        <v>11144.100940865608</v>
      </c>
      <c r="IT353" s="11">
        <v>11180.583479740641</v>
      </c>
      <c r="IU353" s="11">
        <v>11201.725051359108</v>
      </c>
      <c r="IV353" s="11">
        <v>11218.062985662113</v>
      </c>
      <c r="IW353" s="11">
        <v>11223.392127767898</v>
      </c>
      <c r="IX353" s="11">
        <v>11232.910710041282</v>
      </c>
      <c r="IY353" s="11">
        <v>11252.268081285216</v>
      </c>
      <c r="IZ353" s="11">
        <v>11290.525655566147</v>
      </c>
      <c r="JA353" s="11">
        <v>11336.787583287476</v>
      </c>
      <c r="JB353" s="11">
        <v>11424.903587846053</v>
      </c>
      <c r="JC353" s="11">
        <v>11532.622487823079</v>
      </c>
      <c r="JD353" s="11">
        <v>11613.96797391299</v>
      </c>
      <c r="JE353" s="11">
        <v>11634.489878889644</v>
      </c>
      <c r="JF353" s="11">
        <v>11650.106096892183</v>
      </c>
      <c r="JG353" s="11">
        <v>11652.948606201931</v>
      </c>
      <c r="JH353" s="11">
        <v>11736.380377786974</v>
      </c>
      <c r="JI353" s="11">
        <v>11783.355857757577</v>
      </c>
      <c r="JJ353" s="11">
        <v>11791.738956887051</v>
      </c>
      <c r="JK353" s="11">
        <v>11756.741042567326</v>
      </c>
      <c r="JL353" s="11">
        <v>11799.220198414452</v>
      </c>
      <c r="JM353" s="11">
        <v>11795.142643945554</v>
      </c>
      <c r="JN353" s="11">
        <v>11737.031723619843</v>
      </c>
      <c r="JO353" s="11">
        <v>11840.276114732706</v>
      </c>
      <c r="JP353" s="11">
        <v>11932.334974752202</v>
      </c>
      <c r="JQ353" s="11">
        <v>11945.596352417533</v>
      </c>
      <c r="JR353" s="11">
        <v>11992.28122514877</v>
      </c>
      <c r="JS353" s="11">
        <v>12032.234889528327</v>
      </c>
      <c r="JT353" s="11">
        <v>12163.884722817662</v>
      </c>
      <c r="JU353" s="11">
        <v>12225.171443510661</v>
      </c>
      <c r="JV353" s="11">
        <v>12200.417857712519</v>
      </c>
      <c r="JW353" s="11">
        <v>12150.167445179641</v>
      </c>
      <c r="JX353" s="11">
        <v>12157.023090051365</v>
      </c>
      <c r="JY353" s="11">
        <v>12153.750995800268</v>
      </c>
      <c r="JZ353" s="11">
        <v>12144.608962260312</v>
      </c>
      <c r="KA353" s="11">
        <v>12139.049850517089</v>
      </c>
      <c r="KB353" s="11">
        <v>12135.611625293084</v>
      </c>
      <c r="KC353" s="11">
        <v>12123.838520002317</v>
      </c>
      <c r="KD353" s="11">
        <v>12109.29632898136</v>
      </c>
      <c r="KE353" s="11">
        <v>12105.12226735816</v>
      </c>
      <c r="KF353" s="11">
        <v>12112.400120569344</v>
      </c>
      <c r="KG353" s="11">
        <v>12112.027199630011</v>
      </c>
      <c r="KH353" s="11">
        <v>12124.564045993286</v>
      </c>
      <c r="KI353" s="11">
        <v>12121.444792059216</v>
      </c>
      <c r="KJ353" s="11">
        <v>12138.932044795509</v>
      </c>
      <c r="KK353" s="11">
        <v>12140.619127746859</v>
      </c>
      <c r="KL353" s="23"/>
      <c r="KM353" s="11">
        <f>SMALL(Tabela2[[#This Row],[1]:[285]],1)</f>
        <v>3.1974423109204508E-13</v>
      </c>
      <c r="KN353" s="11">
        <f>MATCH(Tabela2[[#This Row],[1° menor]],Tabela2[[#This Row],[1]:[285]],0)</f>
        <v>14</v>
      </c>
      <c r="KO35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0.49999996703521277</v>
      </c>
      <c r="KP353" s="11">
        <f>VLOOKUP(Tabela2[[#This Row],[Shape]],shape!A:D,4,0)+VLOOKUP(Tabela2[[#This Row],[Shape]]+1,shape!A:E,5,0)*Tabela2[[#This Row],[% avanc]]</f>
        <v>169.25015699748897</v>
      </c>
      <c r="KQ353" s="15">
        <f>Tabela2[[#This Row],[8686,881807]]/Tabela2[[#Headers],[8686,881807]]</f>
        <v>1.9483418878924432E-2</v>
      </c>
      <c r="KR353" s="11">
        <f>Tabela2[[#This Row],[8686,881807]]-KP352</f>
        <v>165.37250137406977</v>
      </c>
      <c r="KS353" s="11">
        <f>(Tabela2[[#This Row],[hora bus]]-H352)*86400</f>
        <v>79384.999999660067</v>
      </c>
      <c r="KT353" s="11">
        <f>Tabela2[[#This Row],[desloc]]/Tabela2[[#This Row],[seconds]]</f>
        <v>2.0831706414911875E-3</v>
      </c>
      <c r="KU353" s="11">
        <f>Tabela2[[#This Row],[spd m/s]]*3.6</f>
        <v>7.4994143093682752E-3</v>
      </c>
      <c r="KV353" s="23"/>
      <c r="KW353" s="22">
        <f t="shared" si="90"/>
        <v>1</v>
      </c>
      <c r="KX353" s="23">
        <f t="shared" si="91"/>
        <v>0</v>
      </c>
      <c r="KY353" s="23">
        <f t="shared" si="92"/>
        <v>1</v>
      </c>
      <c r="KZ353" s="23">
        <f t="shared" si="93"/>
        <v>1</v>
      </c>
      <c r="LA353" s="23">
        <f t="shared" si="94"/>
        <v>0</v>
      </c>
      <c r="LB353" s="23">
        <f t="shared" si="95"/>
        <v>0</v>
      </c>
      <c r="LC353" s="23">
        <f t="shared" si="96"/>
        <v>0</v>
      </c>
      <c r="LD353" s="23">
        <f t="shared" si="97"/>
        <v>1</v>
      </c>
      <c r="LE353" s="23">
        <f t="shared" si="98"/>
        <v>169.25015699748897</v>
      </c>
      <c r="LF353" s="22">
        <f t="shared" si="107"/>
        <v>1</v>
      </c>
      <c r="LG353" s="23">
        <f t="shared" si="99"/>
        <v>0</v>
      </c>
      <c r="LH353" s="23">
        <f t="shared" si="100"/>
        <v>0</v>
      </c>
      <c r="LI353" s="23">
        <f t="shared" si="101"/>
        <v>169.25015699748897</v>
      </c>
      <c r="LJ353" s="23">
        <f t="shared" si="102"/>
        <v>0</v>
      </c>
      <c r="LK353" s="23">
        <f t="shared" si="103"/>
        <v>0</v>
      </c>
      <c r="LL353" s="23">
        <f t="shared" si="104"/>
        <v>33</v>
      </c>
      <c r="LM353" s="23">
        <f t="shared" si="105"/>
        <v>0</v>
      </c>
      <c r="LN353" s="23">
        <f t="shared" si="106"/>
        <v>0</v>
      </c>
    </row>
    <row r="354" spans="1:326" x14ac:dyDescent="0.25">
      <c r="A354" s="22">
        <v>177</v>
      </c>
      <c r="B354" s="22">
        <v>2</v>
      </c>
      <c r="C354" s="23" t="s">
        <v>1485</v>
      </c>
      <c r="D354" s="22">
        <v>332</v>
      </c>
      <c r="E354" s="24">
        <v>0.9375</v>
      </c>
      <c r="F354" s="23" t="s">
        <v>1484</v>
      </c>
      <c r="G354" s="23" t="b">
        <v>1</v>
      </c>
      <c r="H354" s="25">
        <v>43538.937395833331</v>
      </c>
      <c r="I354" s="26" t="s">
        <v>414</v>
      </c>
      <c r="J354" s="23" t="s">
        <v>415</v>
      </c>
      <c r="K354" s="11">
        <f>IF(AND(Tabela2[[#This Row],[hora bus]]=H353,Tabela2[[#This Row],[lat bus]]=I353,Tabela2[[#This Row],[lon bus]]=J353),1,0)</f>
        <v>0</v>
      </c>
      <c r="L354" s="23"/>
      <c r="M354" s="11">
        <v>348</v>
      </c>
      <c r="N354" s="11">
        <v>409.17088905716821</v>
      </c>
      <c r="O354" s="11">
        <v>401.6514929376612</v>
      </c>
      <c r="P354" s="11">
        <v>391.43026293965596</v>
      </c>
      <c r="Q354" s="11">
        <v>332.27872868393865</v>
      </c>
      <c r="R354" s="11">
        <v>248.42068900779509</v>
      </c>
      <c r="S354" s="11">
        <v>231.49035320119148</v>
      </c>
      <c r="T354" s="11">
        <v>212.28458386181734</v>
      </c>
      <c r="U354" s="11">
        <v>200.06224520500618</v>
      </c>
      <c r="V354" s="11">
        <v>182.45727814465968</v>
      </c>
      <c r="W354" s="11">
        <v>168.78296556179831</v>
      </c>
      <c r="X354" s="11">
        <v>156.52983210840534</v>
      </c>
      <c r="Y354" s="11">
        <v>131.09911221488699</v>
      </c>
      <c r="Z354" s="11">
        <v>114.94361390058133</v>
      </c>
      <c r="AA354" s="11">
        <v>93.236066944292901</v>
      </c>
      <c r="AB354" s="11">
        <v>84.112107932135629</v>
      </c>
      <c r="AC354" s="11">
        <v>69.552786786601786</v>
      </c>
      <c r="AD354" s="11">
        <v>45.989680396691341</v>
      </c>
      <c r="AE354" s="11">
        <v>36.556560893798199</v>
      </c>
      <c r="AF354" s="11">
        <v>3.6095570976613089E-12</v>
      </c>
      <c r="AG354" s="11">
        <v>36.985129152960987</v>
      </c>
      <c r="AH354" s="11">
        <v>76.855430504296436</v>
      </c>
      <c r="AI354" s="11">
        <v>108.77857631300188</v>
      </c>
      <c r="AJ354" s="11">
        <v>133.47458242744753</v>
      </c>
      <c r="AK354" s="11">
        <v>155.45620006750462</v>
      </c>
      <c r="AL354" s="11">
        <v>171.26288926838259</v>
      </c>
      <c r="AM354" s="11">
        <v>198.26191023805771</v>
      </c>
      <c r="AN354" s="11">
        <v>209.3060560691487</v>
      </c>
      <c r="AO354" s="11">
        <v>220.58712087623351</v>
      </c>
      <c r="AP354" s="11">
        <v>231.66116446114984</v>
      </c>
      <c r="AQ354" s="11">
        <v>245.6730363579704</v>
      </c>
      <c r="AR354" s="11">
        <v>250.76004629487147</v>
      </c>
      <c r="AS354" s="11">
        <v>253.87313055836574</v>
      </c>
      <c r="AT354" s="11">
        <v>269.76568692558084</v>
      </c>
      <c r="AU354" s="11">
        <v>279.92612915834758</v>
      </c>
      <c r="AV354" s="11">
        <v>281.28147757492172</v>
      </c>
      <c r="AW354" s="11">
        <v>299.76952494525062</v>
      </c>
      <c r="AX354" s="11">
        <v>329.09858510001561</v>
      </c>
      <c r="AY354" s="11">
        <v>356.78071565673207</v>
      </c>
      <c r="AZ354" s="11">
        <v>383.51830878719522</v>
      </c>
      <c r="BA354" s="11">
        <v>410.80224469879965</v>
      </c>
      <c r="BB354" s="11">
        <v>441.5731875812192</v>
      </c>
      <c r="BC354" s="11">
        <v>477.22141202700527</v>
      </c>
      <c r="BD354" s="11">
        <v>532.60357781779805</v>
      </c>
      <c r="BE354" s="11">
        <v>594.54799456676335</v>
      </c>
      <c r="BF354" s="11">
        <v>617.21004174341851</v>
      </c>
      <c r="BG354" s="11">
        <v>644.92707960937867</v>
      </c>
      <c r="BH354" s="11">
        <v>691.36544734298116</v>
      </c>
      <c r="BI354" s="11">
        <v>716.23378401458046</v>
      </c>
      <c r="BJ354" s="11">
        <v>740.29228957603084</v>
      </c>
      <c r="BK354" s="11">
        <v>771.85444162163549</v>
      </c>
      <c r="BL354" s="11">
        <v>853.94135905690337</v>
      </c>
      <c r="BM354" s="11">
        <v>1119.3826072026297</v>
      </c>
      <c r="BN354" s="11">
        <v>1300.3414711686278</v>
      </c>
      <c r="BO354" s="11">
        <v>1354.0932150847668</v>
      </c>
      <c r="BP354" s="11">
        <v>1483.9826349196076</v>
      </c>
      <c r="BQ354" s="11">
        <v>1508.1768705195086</v>
      </c>
      <c r="BR354" s="11">
        <v>1608.4043762260683</v>
      </c>
      <c r="BS354" s="11">
        <v>1709.6151997218731</v>
      </c>
      <c r="BT354" s="11">
        <v>1746.5507218395021</v>
      </c>
      <c r="BU354" s="11">
        <v>1781.5179415298203</v>
      </c>
      <c r="BV354" s="11">
        <v>1871.1183980731355</v>
      </c>
      <c r="BW354" s="11">
        <v>1881.85220242579</v>
      </c>
      <c r="BX354" s="11">
        <v>1965.8925553492431</v>
      </c>
      <c r="BY354" s="11">
        <v>1981.6468811616892</v>
      </c>
      <c r="BZ354" s="11">
        <v>2060.7336730723673</v>
      </c>
      <c r="CA354" s="11">
        <v>2077.8053842390159</v>
      </c>
      <c r="CB354" s="11">
        <v>2109.0469972121114</v>
      </c>
      <c r="CC354" s="11">
        <v>2153.138108392608</v>
      </c>
      <c r="CD354" s="11">
        <v>2255.6181603245295</v>
      </c>
      <c r="CE354" s="11">
        <v>2338.8753432847921</v>
      </c>
      <c r="CF354" s="11">
        <v>2425.2331338491254</v>
      </c>
      <c r="CG354" s="11">
        <v>2499.2949263441255</v>
      </c>
      <c r="CH354" s="11">
        <v>2684.4547131177364</v>
      </c>
      <c r="CI354" s="11">
        <v>2753.9244599971134</v>
      </c>
      <c r="CJ354" s="11">
        <v>2938.5696862337491</v>
      </c>
      <c r="CK354" s="11">
        <v>3008.6308283485282</v>
      </c>
      <c r="CL354" s="11">
        <v>3095.0992264749666</v>
      </c>
      <c r="CM354" s="11">
        <v>3121.4836331059901</v>
      </c>
      <c r="CN354" s="11">
        <v>3167.516581123497</v>
      </c>
      <c r="CO354" s="11">
        <v>3222.6545153674715</v>
      </c>
      <c r="CP354" s="11">
        <v>3301.1786957702616</v>
      </c>
      <c r="CQ354" s="11">
        <v>3349.8304351619436</v>
      </c>
      <c r="CR354" s="11">
        <v>3540.2509712964811</v>
      </c>
      <c r="CS354" s="11">
        <v>3714.0498456723726</v>
      </c>
      <c r="CT354" s="11">
        <v>3786.0539171049713</v>
      </c>
      <c r="CU354" s="11">
        <v>3812.7623772839725</v>
      </c>
      <c r="CV354" s="11">
        <v>3851.8978681776616</v>
      </c>
      <c r="CW354" s="11">
        <v>3946.9921811178256</v>
      </c>
      <c r="CX354" s="11">
        <v>4071.9870514830609</v>
      </c>
      <c r="CY354" s="11">
        <v>4131.3583958334539</v>
      </c>
      <c r="CZ354" s="11">
        <v>4185.3268607775462</v>
      </c>
      <c r="DA354" s="11">
        <v>4232.0716729928054</v>
      </c>
      <c r="DB354" s="11">
        <v>4275.9443548210784</v>
      </c>
      <c r="DC354" s="11">
        <v>4317.4575056333842</v>
      </c>
      <c r="DD354" s="11">
        <v>4401.91653567091</v>
      </c>
      <c r="DE354" s="11">
        <v>4410.2504500007308</v>
      </c>
      <c r="DF354" s="11">
        <v>4436.2448679552217</v>
      </c>
      <c r="DG354" s="11">
        <v>4439.7923905598755</v>
      </c>
      <c r="DH354" s="11">
        <v>4470.3178758628737</v>
      </c>
      <c r="DI354" s="11">
        <v>4491.2508056047964</v>
      </c>
      <c r="DJ354" s="11">
        <v>4534.0940613973589</v>
      </c>
      <c r="DK354" s="11">
        <v>4603.1614264597865</v>
      </c>
      <c r="DL354" s="11">
        <v>4959.6854103348769</v>
      </c>
      <c r="DM354" s="11">
        <v>5086.8079198214919</v>
      </c>
      <c r="DN354" s="11">
        <v>5172.3263666361554</v>
      </c>
      <c r="DO354" s="11">
        <v>5265.3260301733908</v>
      </c>
      <c r="DP354" s="11">
        <v>5299.5763557727878</v>
      </c>
      <c r="DQ354" s="11">
        <v>5383.639913574365</v>
      </c>
      <c r="DR354" s="11">
        <v>5399.3653572545772</v>
      </c>
      <c r="DS354" s="11">
        <v>5410.2504165875444</v>
      </c>
      <c r="DT354" s="11">
        <v>5420.4237016681918</v>
      </c>
      <c r="DU354" s="11">
        <v>5431.3311320059183</v>
      </c>
      <c r="DV354" s="11">
        <v>5431.2993662626659</v>
      </c>
      <c r="DW354" s="11">
        <v>5427.0695264890182</v>
      </c>
      <c r="DX354" s="11">
        <v>5349.0146541215427</v>
      </c>
      <c r="DY354" s="11">
        <v>5427.5829873898901</v>
      </c>
      <c r="DZ354" s="11">
        <v>5424.462879839426</v>
      </c>
      <c r="EA354" s="11">
        <v>5449.5127735453361</v>
      </c>
      <c r="EB354" s="11">
        <v>5588.2699058914523</v>
      </c>
      <c r="EC354" s="11">
        <v>5621.5968216381661</v>
      </c>
      <c r="ED354" s="11">
        <v>5808.4201492161064</v>
      </c>
      <c r="EE354" s="11">
        <v>5869.1057485541623</v>
      </c>
      <c r="EF354" s="11">
        <v>6077.5240075670272</v>
      </c>
      <c r="EG354" s="11">
        <v>6239.6912513616708</v>
      </c>
      <c r="EH354" s="11">
        <v>6380.7864382724256</v>
      </c>
      <c r="EI354" s="11">
        <v>6493.7454867138213</v>
      </c>
      <c r="EJ354" s="11">
        <v>6555.7073963228404</v>
      </c>
      <c r="EK354" s="11">
        <v>6598.3997611806635</v>
      </c>
      <c r="EL354" s="11">
        <v>6669.0924754422595</v>
      </c>
      <c r="EM354" s="11">
        <v>6670.9410519050061</v>
      </c>
      <c r="EN354" s="11">
        <v>6746.9600167596955</v>
      </c>
      <c r="EO354" s="11">
        <v>6835.9840986717682</v>
      </c>
      <c r="EP354" s="11">
        <v>6881.6459098717469</v>
      </c>
      <c r="EQ354" s="11">
        <v>7022.6416332641347</v>
      </c>
      <c r="ER354" s="11">
        <v>7098.8112203293222</v>
      </c>
      <c r="ES354" s="11">
        <v>7237.2613109862386</v>
      </c>
      <c r="ET354" s="11">
        <v>7302.3193911161288</v>
      </c>
      <c r="EU354" s="11">
        <v>7379.176032568751</v>
      </c>
      <c r="EV354" s="11">
        <v>7443.365541209042</v>
      </c>
      <c r="EW354" s="11">
        <v>7515.454610490543</v>
      </c>
      <c r="EX354" s="11">
        <v>7765.6419115468561</v>
      </c>
      <c r="EY354" s="11">
        <v>7849.3272503199278</v>
      </c>
      <c r="EZ354" s="11">
        <v>8022.6050276357564</v>
      </c>
      <c r="FA354" s="11">
        <v>8189.7257707068356</v>
      </c>
      <c r="FB354" s="11">
        <v>8272.0923547689472</v>
      </c>
      <c r="FC354" s="11">
        <v>8313.0727228930209</v>
      </c>
      <c r="FD354" s="11">
        <v>8366.7077254270462</v>
      </c>
      <c r="FE354" s="11">
        <v>8488.6442289360039</v>
      </c>
      <c r="FF354" s="11">
        <v>8659.9274505337889</v>
      </c>
      <c r="FG354" s="11">
        <v>8684.3065547120259</v>
      </c>
      <c r="FH354" s="11">
        <v>8727.2191478755831</v>
      </c>
      <c r="FI354" s="11">
        <v>8807.9424354202347</v>
      </c>
      <c r="FJ354" s="11">
        <v>8853.2672800093023</v>
      </c>
      <c r="FK354" s="11">
        <v>8871.7047731209132</v>
      </c>
      <c r="FL354" s="11">
        <v>8887.8230108097287</v>
      </c>
      <c r="FM354" s="11">
        <v>8895.2303504868778</v>
      </c>
      <c r="FN354" s="11">
        <v>8930.1200398548153</v>
      </c>
      <c r="FO354" s="11">
        <v>8952.6081968514427</v>
      </c>
      <c r="FP354" s="11">
        <v>8978.0904558410712</v>
      </c>
      <c r="FQ354" s="11">
        <v>9004.4941608144254</v>
      </c>
      <c r="FR354" s="11">
        <v>9016.6331249317482</v>
      </c>
      <c r="FS354" s="11">
        <v>9062.3019717691077</v>
      </c>
      <c r="FT354" s="11">
        <v>9134.7162375703192</v>
      </c>
      <c r="FU354" s="11">
        <v>9237.1216479239702</v>
      </c>
      <c r="FV354" s="11">
        <v>9374.2404047927284</v>
      </c>
      <c r="FW354" s="11">
        <v>9416.4636737155015</v>
      </c>
      <c r="FX354" s="11">
        <v>9433.0161327201513</v>
      </c>
      <c r="FY354" s="11">
        <v>9452.1837898549547</v>
      </c>
      <c r="FZ354" s="11">
        <v>9468.8991518837738</v>
      </c>
      <c r="GA354" s="11">
        <v>9496.0364917006791</v>
      </c>
      <c r="GB354" s="11">
        <v>9517.5182914212965</v>
      </c>
      <c r="GC354" s="11">
        <v>9548.6082390057163</v>
      </c>
      <c r="GD354" s="11">
        <v>9582.6457528886167</v>
      </c>
      <c r="GE354" s="11">
        <v>9607.43861853813</v>
      </c>
      <c r="GF354" s="11">
        <v>9628.0931692868326</v>
      </c>
      <c r="GG354" s="11">
        <v>9640.7611655211331</v>
      </c>
      <c r="GH354" s="11">
        <v>9653.3733146347058</v>
      </c>
      <c r="GI354" s="11">
        <v>9656.0829503620644</v>
      </c>
      <c r="GJ354" s="11">
        <v>9663.9954357186634</v>
      </c>
      <c r="GK354" s="11">
        <v>9666.3946062086525</v>
      </c>
      <c r="GL354" s="11">
        <v>9679.516326890589</v>
      </c>
      <c r="GM354" s="11">
        <v>9662.5363558553508</v>
      </c>
      <c r="GN354" s="11">
        <v>9668.5670117366026</v>
      </c>
      <c r="GO354" s="11">
        <v>9673.3305682670907</v>
      </c>
      <c r="GP354" s="11">
        <v>9678.435121076649</v>
      </c>
      <c r="GQ354" s="11">
        <v>9728.2251739058665</v>
      </c>
      <c r="GR354" s="11">
        <v>9837.933896671404</v>
      </c>
      <c r="GS354" s="11">
        <v>9980.4875480631417</v>
      </c>
      <c r="GT354" s="11">
        <v>10041.841582039819</v>
      </c>
      <c r="GU354" s="11">
        <v>10060.188423963195</v>
      </c>
      <c r="GV354" s="11">
        <v>10085.104408845718</v>
      </c>
      <c r="GW354" s="11">
        <v>10111.870167951633</v>
      </c>
      <c r="GX354" s="11">
        <v>10139.716398120514</v>
      </c>
      <c r="GY354" s="11">
        <v>10160.332005954782</v>
      </c>
      <c r="GZ354" s="11">
        <v>10305.667853703237</v>
      </c>
      <c r="HA354" s="11">
        <v>10326.760535721844</v>
      </c>
      <c r="HB354" s="11">
        <v>10342.462976431269</v>
      </c>
      <c r="HC354" s="11">
        <v>10358.890632490091</v>
      </c>
      <c r="HD354" s="11">
        <v>10371.062047668222</v>
      </c>
      <c r="HE354" s="11">
        <v>10379.075006783858</v>
      </c>
      <c r="HF354" s="11">
        <v>10364.511825936308</v>
      </c>
      <c r="HG354" s="11">
        <v>10400.036415412596</v>
      </c>
      <c r="HH354" s="11">
        <v>10396.981610587693</v>
      </c>
      <c r="HI354" s="11">
        <v>10416.526786009592</v>
      </c>
      <c r="HJ354" s="11">
        <v>10420.976625050544</v>
      </c>
      <c r="HK354" s="11">
        <v>10406.660510230164</v>
      </c>
      <c r="HL354" s="11">
        <v>10393.284177744921</v>
      </c>
      <c r="HM354" s="11">
        <v>10339.266546849854</v>
      </c>
      <c r="HN354" s="11">
        <v>10266.28853674034</v>
      </c>
      <c r="HO354" s="11">
        <v>10207.722189331671</v>
      </c>
      <c r="HP354" s="11">
        <v>10214.984726479886</v>
      </c>
      <c r="HQ354" s="11">
        <v>10201.958336047568</v>
      </c>
      <c r="HR354" s="11">
        <v>10097.89319150657</v>
      </c>
      <c r="HS354" s="11">
        <v>10092.673248793675</v>
      </c>
      <c r="HT354" s="11">
        <v>10094.081767619031</v>
      </c>
      <c r="HU354" s="11">
        <v>10049.92583173793</v>
      </c>
      <c r="HV354" s="11">
        <v>10044.082244810308</v>
      </c>
      <c r="HW354" s="11">
        <v>10043.884624506783</v>
      </c>
      <c r="HX354" s="11">
        <v>10048.732933657937</v>
      </c>
      <c r="HY354" s="11">
        <v>10055.175715068997</v>
      </c>
      <c r="HZ354" s="11">
        <v>10054.357488163967</v>
      </c>
      <c r="IA354" s="11">
        <v>10146.514597720874</v>
      </c>
      <c r="IB354" s="11">
        <v>10256.219489990723</v>
      </c>
      <c r="IC354" s="11">
        <v>10290.583598636986</v>
      </c>
      <c r="ID354" s="11">
        <v>10325.609166794971</v>
      </c>
      <c r="IE354" s="11">
        <v>10356.143420131821</v>
      </c>
      <c r="IF354" s="11">
        <v>10380.285578809495</v>
      </c>
      <c r="IG354" s="11">
        <v>10485.14165968522</v>
      </c>
      <c r="IH354" s="11">
        <v>10511.517621772404</v>
      </c>
      <c r="II354" s="11">
        <v>10548.599911837831</v>
      </c>
      <c r="IJ354" s="11">
        <v>10581.492154973075</v>
      </c>
      <c r="IK354" s="11">
        <v>10630.353750572778</v>
      </c>
      <c r="IL354" s="11">
        <v>10667.820038416263</v>
      </c>
      <c r="IM354" s="11">
        <v>10708.856397914118</v>
      </c>
      <c r="IN354" s="11">
        <v>10769.719761882692</v>
      </c>
      <c r="IO354" s="11">
        <v>10904.342526163977</v>
      </c>
      <c r="IP354" s="11">
        <v>10935.717858863709</v>
      </c>
      <c r="IQ354" s="11">
        <v>10934.241764142665</v>
      </c>
      <c r="IR354" s="11">
        <v>10982.14544977213</v>
      </c>
      <c r="IS354" s="11">
        <v>11043.915815343822</v>
      </c>
      <c r="IT354" s="11">
        <v>11080.444969037275</v>
      </c>
      <c r="IU354" s="11">
        <v>11101.615438784267</v>
      </c>
      <c r="IV354" s="11">
        <v>11117.970697437222</v>
      </c>
      <c r="IW354" s="11">
        <v>11123.31105534477</v>
      </c>
      <c r="IX354" s="11">
        <v>11132.848297435952</v>
      </c>
      <c r="IY354" s="11">
        <v>11152.238837393232</v>
      </c>
      <c r="IZ354" s="11">
        <v>11190.545141011366</v>
      </c>
      <c r="JA354" s="11">
        <v>11236.88085274217</v>
      </c>
      <c r="JB354" s="11">
        <v>11325.0838986657</v>
      </c>
      <c r="JC354" s="11">
        <v>11432.84783932012</v>
      </c>
      <c r="JD354" s="11">
        <v>11514.187849943402</v>
      </c>
      <c r="JE354" s="11">
        <v>11534.688231508559</v>
      </c>
      <c r="JF354" s="11">
        <v>11550.277634944849</v>
      </c>
      <c r="JG354" s="11">
        <v>11552.987837360506</v>
      </c>
      <c r="JH354" s="11">
        <v>11636.442706302709</v>
      </c>
      <c r="JI354" s="11">
        <v>11683.587231539545</v>
      </c>
      <c r="JJ354" s="11">
        <v>11692.005141729014</v>
      </c>
      <c r="JK354" s="11">
        <v>11657.13934594791</v>
      </c>
      <c r="JL354" s="11">
        <v>11699.752961084467</v>
      </c>
      <c r="JM354" s="11">
        <v>11695.71699378341</v>
      </c>
      <c r="JN354" s="11">
        <v>11637.975317523231</v>
      </c>
      <c r="JO354" s="11">
        <v>11741.788596563976</v>
      </c>
      <c r="JP354" s="11">
        <v>11834.140810209639</v>
      </c>
      <c r="JQ354" s="11">
        <v>11847.572228550964</v>
      </c>
      <c r="JR354" s="11">
        <v>11894.254011589966</v>
      </c>
      <c r="JS354" s="11">
        <v>11933.87413284033</v>
      </c>
      <c r="JT354" s="11">
        <v>12065.187659697427</v>
      </c>
      <c r="JU354" s="11">
        <v>12126.355980052685</v>
      </c>
      <c r="JV354" s="11">
        <v>12101.602885139264</v>
      </c>
      <c r="JW354" s="11">
        <v>12051.244734676793</v>
      </c>
      <c r="JX354" s="11">
        <v>12057.949600047195</v>
      </c>
      <c r="JY354" s="11">
        <v>12054.611237260149</v>
      </c>
      <c r="JZ354" s="11">
        <v>12045.40976509543</v>
      </c>
      <c r="KA354" s="11">
        <v>12039.790972263716</v>
      </c>
      <c r="KB354" s="11">
        <v>12036.306162399596</v>
      </c>
      <c r="KC354" s="11">
        <v>12024.478382283583</v>
      </c>
      <c r="KD354" s="11">
        <v>12009.91526411148</v>
      </c>
      <c r="KE354" s="11">
        <v>12005.77808046913</v>
      </c>
      <c r="KF354" s="11">
        <v>12013.09370538196</v>
      </c>
      <c r="KG354" s="11">
        <v>12012.769061907433</v>
      </c>
      <c r="KH354" s="11">
        <v>12025.352262553199</v>
      </c>
      <c r="KI354" s="11">
        <v>12022.287552859774</v>
      </c>
      <c r="KJ354" s="11">
        <v>12039.824320134145</v>
      </c>
      <c r="KK354" s="11">
        <v>12041.528789745165</v>
      </c>
      <c r="KL354" s="23"/>
      <c r="KM354" s="11">
        <f>SMALL(Tabela2[[#This Row],[1]:[285]],1)</f>
        <v>3.6095570976613089E-12</v>
      </c>
      <c r="KN354" s="11">
        <f>MATCH(Tabela2[[#This Row],[1° menor]],Tabela2[[#This Row],[1]:[285]],0)</f>
        <v>19</v>
      </c>
      <c r="KO35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0.49999995863520547</v>
      </c>
      <c r="KP354" s="11">
        <f>VLOOKUP(Tabela2[[#This Row],[Shape]],shape!A:D,4,0)+VLOOKUP(Tabela2[[#This Row],[Shape]]+1,shape!A:E,5,0)*Tabela2[[#This Row],[% avanc]]</f>
        <v>226.51959980986692</v>
      </c>
      <c r="KQ354" s="15">
        <f>Tabela2[[#This Row],[8686,881807]]/Tabela2[[#Headers],[8686,881807]]</f>
        <v>2.6076054082758964E-2</v>
      </c>
      <c r="KR354" s="11">
        <f>Tabela2[[#This Row],[8686,881807]]-KP353</f>
        <v>57.269442812377946</v>
      </c>
      <c r="KS354" s="11">
        <f>(Tabela2[[#This Row],[hora bus]]-H353)*86400</f>
        <v>11.000000056810677</v>
      </c>
      <c r="KT354" s="11">
        <f>Tabela2[[#This Row],[desloc]]/Tabela2[[#This Row],[seconds]]</f>
        <v>5.2063129560548891</v>
      </c>
      <c r="KU354" s="11">
        <f>Tabela2[[#This Row],[spd m/s]]*3.6</f>
        <v>18.742726641797603</v>
      </c>
      <c r="KV354" s="23"/>
      <c r="KW354" s="22">
        <f t="shared" si="90"/>
        <v>0</v>
      </c>
      <c r="KX354" s="23">
        <f t="shared" si="91"/>
        <v>0</v>
      </c>
      <c r="KY354" s="23">
        <f t="shared" si="92"/>
        <v>0</v>
      </c>
      <c r="KZ354" s="23">
        <f t="shared" si="93"/>
        <v>0</v>
      </c>
      <c r="LA354" s="23">
        <f t="shared" si="94"/>
        <v>0</v>
      </c>
      <c r="LB354" s="23">
        <f t="shared" si="95"/>
        <v>0</v>
      </c>
      <c r="LC354" s="23">
        <f t="shared" si="96"/>
        <v>0</v>
      </c>
      <c r="LD354" s="23">
        <f t="shared" si="97"/>
        <v>0</v>
      </c>
      <c r="LE354" s="23">
        <f t="shared" si="98"/>
        <v>226.51959980986692</v>
      </c>
      <c r="LF354" s="22">
        <f t="shared" si="107"/>
        <v>0</v>
      </c>
      <c r="LG354" s="23">
        <f t="shared" si="99"/>
        <v>0</v>
      </c>
      <c r="LH354" s="23">
        <f t="shared" si="100"/>
        <v>0</v>
      </c>
      <c r="LI354" s="23">
        <f t="shared" si="101"/>
        <v>226.51959980986692</v>
      </c>
      <c r="LJ354" s="23">
        <f t="shared" si="102"/>
        <v>8570.3152119992501</v>
      </c>
      <c r="LK354" s="23">
        <f t="shared" si="103"/>
        <v>0</v>
      </c>
      <c r="LL354" s="23">
        <f t="shared" si="104"/>
        <v>32</v>
      </c>
      <c r="LM354" s="23">
        <f t="shared" si="105"/>
        <v>0</v>
      </c>
      <c r="LN354" s="23">
        <f t="shared" si="106"/>
        <v>0</v>
      </c>
    </row>
    <row r="355" spans="1:326" x14ac:dyDescent="0.25">
      <c r="A355" s="22">
        <v>178</v>
      </c>
      <c r="B355" s="22">
        <v>2</v>
      </c>
      <c r="C355" s="23" t="s">
        <v>1486</v>
      </c>
      <c r="D355" s="22">
        <v>332</v>
      </c>
      <c r="E355" s="24">
        <v>0.9375</v>
      </c>
      <c r="F355" s="23" t="s">
        <v>1484</v>
      </c>
      <c r="G355" s="23" t="b">
        <v>1</v>
      </c>
      <c r="H355" s="25">
        <v>43538.937916666669</v>
      </c>
      <c r="I355" s="26" t="s">
        <v>770</v>
      </c>
      <c r="J355" s="23" t="s">
        <v>771</v>
      </c>
      <c r="K355" s="11">
        <f>IF(AND(Tabela2[[#This Row],[hora bus]]=H354,Tabela2[[#This Row],[lat bus]]=I354,Tabela2[[#This Row],[lon bus]]=J354),1,0)</f>
        <v>0</v>
      </c>
      <c r="L355" s="23"/>
      <c r="M355" s="11">
        <v>351</v>
      </c>
      <c r="N355" s="11">
        <v>614.93512167368135</v>
      </c>
      <c r="O355" s="11">
        <v>609.12847707569472</v>
      </c>
      <c r="P355" s="11">
        <v>600.82366817317779</v>
      </c>
      <c r="Q355" s="11">
        <v>544.83685626045929</v>
      </c>
      <c r="R355" s="11">
        <v>459.57666623271774</v>
      </c>
      <c r="S355" s="11">
        <v>438.65702505973292</v>
      </c>
      <c r="T355" s="11">
        <v>419.49313569138144</v>
      </c>
      <c r="U355" s="11">
        <v>408.72058198508381</v>
      </c>
      <c r="V355" s="11">
        <v>394.19719343482649</v>
      </c>
      <c r="W355" s="11">
        <v>385.02208509759998</v>
      </c>
      <c r="X355" s="11">
        <v>377.44895876095063</v>
      </c>
      <c r="Y355" s="11">
        <v>359.61445709752257</v>
      </c>
      <c r="Z355" s="11">
        <v>352.41794884888986</v>
      </c>
      <c r="AA355" s="11">
        <v>338.01338380629488</v>
      </c>
      <c r="AB355" s="11">
        <v>333.76620800577132</v>
      </c>
      <c r="AC355" s="11">
        <v>322.06241451261587</v>
      </c>
      <c r="AD355" s="11">
        <v>300.94701334441277</v>
      </c>
      <c r="AE355" s="11">
        <v>292.6911776167118</v>
      </c>
      <c r="AF355" s="11">
        <v>219.57754446417277</v>
      </c>
      <c r="AG355" s="11">
        <v>179.63544682396559</v>
      </c>
      <c r="AH355" s="11">
        <v>148.63178726318182</v>
      </c>
      <c r="AI355" s="11">
        <v>126.33242757706245</v>
      </c>
      <c r="AJ355" s="11">
        <v>107.55991785976559</v>
      </c>
      <c r="AK355" s="11">
        <v>95.386529708659367</v>
      </c>
      <c r="AL355" s="11">
        <v>74.918817519077834</v>
      </c>
      <c r="AM355" s="11">
        <v>70.004247824133174</v>
      </c>
      <c r="AN355" s="11">
        <v>56.914060447618255</v>
      </c>
      <c r="AO355" s="11">
        <v>37.466456056897982</v>
      </c>
      <c r="AP355" s="11">
        <v>15.932644140650808</v>
      </c>
      <c r="AQ355" s="11">
        <v>5.8242411312461275</v>
      </c>
      <c r="AR355" s="11">
        <v>3.1086244689504383E-14</v>
      </c>
      <c r="AS355" s="11">
        <v>5.8279462618568996</v>
      </c>
      <c r="AT355" s="11">
        <v>30.72222020501836</v>
      </c>
      <c r="AU355" s="11">
        <v>45.719160387612021</v>
      </c>
      <c r="AV355" s="11">
        <v>53.561570199701123</v>
      </c>
      <c r="AW355" s="11">
        <v>80.350409837170687</v>
      </c>
      <c r="AX355" s="11">
        <v>114.24377748274566</v>
      </c>
      <c r="AY355" s="11">
        <v>140.65580126848806</v>
      </c>
      <c r="AZ355" s="11">
        <v>162.67956471425089</v>
      </c>
      <c r="BA355" s="11">
        <v>184.23085166238951</v>
      </c>
      <c r="BB355" s="11">
        <v>206.83988022045702</v>
      </c>
      <c r="BC355" s="11">
        <v>231.64980374393147</v>
      </c>
      <c r="BD355" s="11">
        <v>279.12498842080436</v>
      </c>
      <c r="BE355" s="11">
        <v>339.17475232855327</v>
      </c>
      <c r="BF355" s="11">
        <v>361.73583303398857</v>
      </c>
      <c r="BG355" s="11">
        <v>389.48673343972087</v>
      </c>
      <c r="BH355" s="11">
        <v>436.01797560431896</v>
      </c>
      <c r="BI355" s="11">
        <v>460.91928642975273</v>
      </c>
      <c r="BJ355" s="11">
        <v>484.89641599008007</v>
      </c>
      <c r="BK355" s="11">
        <v>516.13552250648127</v>
      </c>
      <c r="BL355" s="11">
        <v>597.69527289868438</v>
      </c>
      <c r="BM355" s="11">
        <v>862.86546824413324</v>
      </c>
      <c r="BN355" s="11">
        <v>1043.8005937165826</v>
      </c>
      <c r="BO355" s="11">
        <v>1097.5580353510254</v>
      </c>
      <c r="BP355" s="11">
        <v>1227.4570879307989</v>
      </c>
      <c r="BQ355" s="11">
        <v>1251.6774684946292</v>
      </c>
      <c r="BR355" s="11">
        <v>1351.9744331339905</v>
      </c>
      <c r="BS355" s="11">
        <v>1453.2761837312996</v>
      </c>
      <c r="BT355" s="11">
        <v>1490.3599849937789</v>
      </c>
      <c r="BU355" s="11">
        <v>1525.2176953687908</v>
      </c>
      <c r="BV355" s="11">
        <v>1614.6293707514217</v>
      </c>
      <c r="BW355" s="11">
        <v>1625.8932954647021</v>
      </c>
      <c r="BX355" s="11">
        <v>1711.3867911269933</v>
      </c>
      <c r="BY355" s="11">
        <v>1729.8851709618434</v>
      </c>
      <c r="BZ355" s="11">
        <v>1811.3402074589285</v>
      </c>
      <c r="CA355" s="11">
        <v>1829.4755300231523</v>
      </c>
      <c r="CB355" s="11">
        <v>1861.8924863785655</v>
      </c>
      <c r="CC355" s="11">
        <v>1907.8981501626661</v>
      </c>
      <c r="CD355" s="11">
        <v>2012.5323338714727</v>
      </c>
      <c r="CE355" s="11">
        <v>2097.3955428303925</v>
      </c>
      <c r="CF355" s="11">
        <v>2185.0311555297799</v>
      </c>
      <c r="CG355" s="11">
        <v>2260.9889922053876</v>
      </c>
      <c r="CH355" s="11">
        <v>2447.9865372001527</v>
      </c>
      <c r="CI355" s="11">
        <v>2519.1257122536172</v>
      </c>
      <c r="CJ355" s="11">
        <v>2705.3216321552845</v>
      </c>
      <c r="CK355" s="11">
        <v>2776.3797991501733</v>
      </c>
      <c r="CL355" s="11">
        <v>2863.5839457774737</v>
      </c>
      <c r="CM355" s="11">
        <v>2890.3512759243008</v>
      </c>
      <c r="CN355" s="11">
        <v>2936.9387587510851</v>
      </c>
      <c r="CO355" s="11">
        <v>2992.8719955542661</v>
      </c>
      <c r="CP355" s="11">
        <v>3072.1000131328851</v>
      </c>
      <c r="CQ355" s="11">
        <v>3121.8205409820666</v>
      </c>
      <c r="CR355" s="11">
        <v>3313.7963283036052</v>
      </c>
      <c r="CS355" s="11">
        <v>3488.6655639832115</v>
      </c>
      <c r="CT355" s="11">
        <v>3561.1487848907022</v>
      </c>
      <c r="CU355" s="11">
        <v>3588.1802423574318</v>
      </c>
      <c r="CV355" s="11">
        <v>3627.8698873461353</v>
      </c>
      <c r="CW355" s="11">
        <v>3723.796423722521</v>
      </c>
      <c r="CX355" s="11">
        <v>3849.4819020359623</v>
      </c>
      <c r="CY355" s="11">
        <v>3909.3043403118818</v>
      </c>
      <c r="CZ355" s="11">
        <v>3963.8213475471871</v>
      </c>
      <c r="DA355" s="11">
        <v>4011.2376276624177</v>
      </c>
      <c r="DB355" s="11">
        <v>4056.0181431795122</v>
      </c>
      <c r="DC355" s="11">
        <v>4099.0179768569378</v>
      </c>
      <c r="DD355" s="11">
        <v>4184.5316096283905</v>
      </c>
      <c r="DE355" s="11">
        <v>4193.2828239686678</v>
      </c>
      <c r="DF355" s="11">
        <v>4219.7559334931811</v>
      </c>
      <c r="DG355" s="11">
        <v>4224.1506006644631</v>
      </c>
      <c r="DH355" s="11">
        <v>4256.1231354091724</v>
      </c>
      <c r="DI355" s="11">
        <v>4278.7301555362728</v>
      </c>
      <c r="DJ355" s="11">
        <v>4321.732734422294</v>
      </c>
      <c r="DK355" s="11">
        <v>4387.4758932498016</v>
      </c>
      <c r="DL355" s="11">
        <v>4740.730324645353</v>
      </c>
      <c r="DM355" s="11">
        <v>4866.8408606304065</v>
      </c>
      <c r="DN355" s="11">
        <v>4951.7973855321816</v>
      </c>
      <c r="DO355" s="11">
        <v>5044.4363826909694</v>
      </c>
      <c r="DP355" s="11">
        <v>5078.2442796251053</v>
      </c>
      <c r="DQ355" s="11">
        <v>5161.9699031486007</v>
      </c>
      <c r="DR355" s="11">
        <v>5177.6401348460622</v>
      </c>
      <c r="DS355" s="11">
        <v>5188.4818336021644</v>
      </c>
      <c r="DT355" s="11">
        <v>5198.8043146372447</v>
      </c>
      <c r="DU355" s="11">
        <v>5210.0216700106757</v>
      </c>
      <c r="DV355" s="11">
        <v>5210.3240143814264</v>
      </c>
      <c r="DW355" s="11">
        <v>5206.4754741968263</v>
      </c>
      <c r="DX355" s="11">
        <v>5130.8117185084466</v>
      </c>
      <c r="DY355" s="11">
        <v>5211.9621925292122</v>
      </c>
      <c r="DZ355" s="11">
        <v>5209.8165040624526</v>
      </c>
      <c r="EA355" s="11">
        <v>5235.151929649729</v>
      </c>
      <c r="EB355" s="11">
        <v>5373.6121271051179</v>
      </c>
      <c r="EC355" s="11">
        <v>5407.0473806684804</v>
      </c>
      <c r="ED355" s="11">
        <v>5594.0065821564476</v>
      </c>
      <c r="EE355" s="11">
        <v>5656.273115317681</v>
      </c>
      <c r="EF355" s="11">
        <v>5867.3648341757607</v>
      </c>
      <c r="EG355" s="11">
        <v>6031.596349679915</v>
      </c>
      <c r="EH355" s="11">
        <v>6174.2376264944924</v>
      </c>
      <c r="EI355" s="11">
        <v>6288.0579426315508</v>
      </c>
      <c r="EJ355" s="11">
        <v>6350.3558516132753</v>
      </c>
      <c r="EK355" s="11">
        <v>6393.8843183772951</v>
      </c>
      <c r="EL355" s="11">
        <v>6465.4167082254207</v>
      </c>
      <c r="EM355" s="11">
        <v>6467.9869819826208</v>
      </c>
      <c r="EN355" s="11">
        <v>6544.8912759483965</v>
      </c>
      <c r="EO355" s="11">
        <v>6634.1904716476283</v>
      </c>
      <c r="EP355" s="11">
        <v>6679.7989584455136</v>
      </c>
      <c r="EQ355" s="11">
        <v>6820.648403735031</v>
      </c>
      <c r="ER355" s="11">
        <v>6896.6506295233312</v>
      </c>
      <c r="ES355" s="11">
        <v>7034.9925252962939</v>
      </c>
      <c r="ET355" s="11">
        <v>7100.0248221126585</v>
      </c>
      <c r="EU355" s="11">
        <v>7176.8331724129584</v>
      </c>
      <c r="EV355" s="11">
        <v>7240.945492324101</v>
      </c>
      <c r="EW355" s="11">
        <v>7312.9001576553374</v>
      </c>
      <c r="EX355" s="11">
        <v>7562.9600158520225</v>
      </c>
      <c r="EY355" s="11">
        <v>7646.5448136064024</v>
      </c>
      <c r="EZ355" s="11">
        <v>7819.7049043230345</v>
      </c>
      <c r="FA355" s="11">
        <v>7986.8938259591032</v>
      </c>
      <c r="FB355" s="11">
        <v>8069.4459730399194</v>
      </c>
      <c r="FC355" s="11">
        <v>8110.5803516382721</v>
      </c>
      <c r="FD355" s="11">
        <v>8164.5110979898036</v>
      </c>
      <c r="FE355" s="11">
        <v>8286.9861280420191</v>
      </c>
      <c r="FF355" s="11">
        <v>8458.6375082092309</v>
      </c>
      <c r="FG355" s="11">
        <v>8483.1228152927415</v>
      </c>
      <c r="FH355" s="11">
        <v>8526.3051679315558</v>
      </c>
      <c r="FI355" s="11">
        <v>8607.2139603986125</v>
      </c>
      <c r="FJ355" s="11">
        <v>8652.4668814335055</v>
      </c>
      <c r="FK355" s="11">
        <v>8670.7702814115546</v>
      </c>
      <c r="FL355" s="11">
        <v>8686.7409944819774</v>
      </c>
      <c r="FM355" s="11">
        <v>8693.7871129015712</v>
      </c>
      <c r="FN355" s="11">
        <v>8728.2388951502671</v>
      </c>
      <c r="FO355" s="11">
        <v>8750.4461006778729</v>
      </c>
      <c r="FP355" s="11">
        <v>8775.6796271088697</v>
      </c>
      <c r="FQ355" s="11">
        <v>8801.9109181212771</v>
      </c>
      <c r="FR355" s="11">
        <v>8813.8198163604357</v>
      </c>
      <c r="FS355" s="11">
        <v>8859.2200229839873</v>
      </c>
      <c r="FT355" s="11">
        <v>8931.5643040883187</v>
      </c>
      <c r="FU355" s="11">
        <v>9034.2706104099198</v>
      </c>
      <c r="FV355" s="11">
        <v>9171.9771978921053</v>
      </c>
      <c r="FW355" s="11">
        <v>9214.7204851403185</v>
      </c>
      <c r="FX355" s="11">
        <v>9231.6850077050858</v>
      </c>
      <c r="FY355" s="11">
        <v>9251.2061226214009</v>
      </c>
      <c r="FZ355" s="11">
        <v>9268.2108991851837</v>
      </c>
      <c r="GA355" s="11">
        <v>9295.5562250897856</v>
      </c>
      <c r="GB355" s="11">
        <v>9317.1689132552074</v>
      </c>
      <c r="GC355" s="11">
        <v>9348.3318565221525</v>
      </c>
      <c r="GD355" s="11">
        <v>9382.3869668441348</v>
      </c>
      <c r="GE355" s="11">
        <v>9407.1889289920964</v>
      </c>
      <c r="GF355" s="11">
        <v>9427.848759590328</v>
      </c>
      <c r="GG355" s="11">
        <v>9440.5862539632944</v>
      </c>
      <c r="GH355" s="11">
        <v>9453.2893280311273</v>
      </c>
      <c r="GI355" s="11">
        <v>9456.1366658743045</v>
      </c>
      <c r="GJ355" s="11">
        <v>9464.3361937635564</v>
      </c>
      <c r="GK355" s="11">
        <v>9467.1488351242042</v>
      </c>
      <c r="GL355" s="11">
        <v>9480.5320589189705</v>
      </c>
      <c r="GM355" s="11">
        <v>9463.8719221993724</v>
      </c>
      <c r="GN355" s="11">
        <v>9470.4102810083641</v>
      </c>
      <c r="GO355" s="11">
        <v>9475.65297640268</v>
      </c>
      <c r="GP355" s="11">
        <v>9481.6206727233966</v>
      </c>
      <c r="GQ355" s="11">
        <v>9532.7772823995438</v>
      </c>
      <c r="GR355" s="11">
        <v>9644.063511859249</v>
      </c>
      <c r="GS355" s="11">
        <v>9787.7647566386077</v>
      </c>
      <c r="GT355" s="11">
        <v>9849.5596440835998</v>
      </c>
      <c r="GU355" s="11">
        <v>9868.0665995853924</v>
      </c>
      <c r="GV355" s="11">
        <v>9893.065732104531</v>
      </c>
      <c r="GW355" s="11">
        <v>9919.8531237459374</v>
      </c>
      <c r="GX355" s="11">
        <v>9947.6629204274159</v>
      </c>
      <c r="GY355" s="11">
        <v>9967.744707550195</v>
      </c>
      <c r="GZ355" s="11">
        <v>10112.507222613649</v>
      </c>
      <c r="HA355" s="11">
        <v>10133.486012073694</v>
      </c>
      <c r="HB355" s="11">
        <v>10149.145621025435</v>
      </c>
      <c r="HC355" s="11">
        <v>10165.56231043675</v>
      </c>
      <c r="HD355" s="11">
        <v>10177.719884268818</v>
      </c>
      <c r="HE355" s="11">
        <v>10185.697730255622</v>
      </c>
      <c r="HF355" s="11">
        <v>10172.11779884142</v>
      </c>
      <c r="HG355" s="11">
        <v>10209.331488303684</v>
      </c>
      <c r="HH355" s="11">
        <v>10207.669281880186</v>
      </c>
      <c r="HI355" s="11">
        <v>10228.289981452561</v>
      </c>
      <c r="HJ355" s="11">
        <v>10233.355116570368</v>
      </c>
      <c r="HK355" s="11">
        <v>10219.670132217134</v>
      </c>
      <c r="HL355" s="11">
        <v>10206.989977317289</v>
      </c>
      <c r="HM355" s="11">
        <v>10153.911883934799</v>
      </c>
      <c r="HN355" s="11">
        <v>10082.384799856554</v>
      </c>
      <c r="HO355" s="11">
        <v>10025.450742948371</v>
      </c>
      <c r="HP355" s="11">
        <v>10033.69580106608</v>
      </c>
      <c r="HQ355" s="11">
        <v>10021.037975865709</v>
      </c>
      <c r="HR355" s="11">
        <v>9918.2840440021791</v>
      </c>
      <c r="HS355" s="11">
        <v>9914.6107756901711</v>
      </c>
      <c r="HT355" s="11">
        <v>9916.5719585871284</v>
      </c>
      <c r="HU355" s="11">
        <v>9873.1022989133671</v>
      </c>
      <c r="HV355" s="11">
        <v>9868.1848479137825</v>
      </c>
      <c r="HW355" s="11">
        <v>9868.6941243928486</v>
      </c>
      <c r="HX355" s="11">
        <v>9874.2163557109707</v>
      </c>
      <c r="HY355" s="11">
        <v>9881.4459109160543</v>
      </c>
      <c r="HZ355" s="11">
        <v>9882.3698069622733</v>
      </c>
      <c r="IA355" s="11">
        <v>9977.08470260984</v>
      </c>
      <c r="IB355" s="11">
        <v>10088.502175858921</v>
      </c>
      <c r="IC355" s="11">
        <v>10123.768451352573</v>
      </c>
      <c r="ID355" s="11">
        <v>10159.658650871814</v>
      </c>
      <c r="IE355" s="11">
        <v>10191.054330405646</v>
      </c>
      <c r="IF355" s="11">
        <v>10216.637605872946</v>
      </c>
      <c r="IG355" s="11">
        <v>10322.715704517033</v>
      </c>
      <c r="IH355" s="11">
        <v>10349.580545427149</v>
      </c>
      <c r="II355" s="11">
        <v>10387.115384379205</v>
      </c>
      <c r="IJ355" s="11">
        <v>10420.397364433888</v>
      </c>
      <c r="IK355" s="11">
        <v>10469.519153018598</v>
      </c>
      <c r="IL355" s="11">
        <v>10507.155601687258</v>
      </c>
      <c r="IM355" s="11">
        <v>10548.418317574517</v>
      </c>
      <c r="IN355" s="11">
        <v>10609.695853414883</v>
      </c>
      <c r="IO355" s="11">
        <v>10744.721883834556</v>
      </c>
      <c r="IP355" s="11">
        <v>10776.21461898684</v>
      </c>
      <c r="IQ355" s="11">
        <v>10774.973139856773</v>
      </c>
      <c r="IR355" s="11">
        <v>10823.427111433701</v>
      </c>
      <c r="IS355" s="11">
        <v>10885.695780705082</v>
      </c>
      <c r="IT355" s="11">
        <v>10922.492770499874</v>
      </c>
      <c r="IU355" s="11">
        <v>10943.828656473528</v>
      </c>
      <c r="IV355" s="11">
        <v>10960.28304300982</v>
      </c>
      <c r="IW355" s="11">
        <v>10965.687349463145</v>
      </c>
      <c r="IX355" s="11">
        <v>10975.330458428434</v>
      </c>
      <c r="IY355" s="11">
        <v>10994.908292053518</v>
      </c>
      <c r="IZ355" s="11">
        <v>11033.48913380753</v>
      </c>
      <c r="JA355" s="11">
        <v>11080.238491419366</v>
      </c>
      <c r="JB355" s="11">
        <v>11168.924300011446</v>
      </c>
      <c r="JC355" s="11">
        <v>11276.929082296299</v>
      </c>
      <c r="JD355" s="11">
        <v>11358.228099376625</v>
      </c>
      <c r="JE355" s="11">
        <v>11378.60162891785</v>
      </c>
      <c r="JF355" s="11">
        <v>11394.034341834262</v>
      </c>
      <c r="JG355" s="11">
        <v>11395.968232609601</v>
      </c>
      <c r="JH355" s="11">
        <v>11479.544150310057</v>
      </c>
      <c r="JI355" s="11">
        <v>11527.662430622371</v>
      </c>
      <c r="JJ355" s="11">
        <v>11536.279361638071</v>
      </c>
      <c r="JK355" s="11">
        <v>11502.162478162229</v>
      </c>
      <c r="JL355" s="11">
        <v>11545.537562037105</v>
      </c>
      <c r="JM355" s="11">
        <v>11541.734588285019</v>
      </c>
      <c r="JN355" s="11">
        <v>11486.024497802389</v>
      </c>
      <c r="JO355" s="11">
        <v>11592.927660227426</v>
      </c>
      <c r="JP355" s="11">
        <v>11686.842673366484</v>
      </c>
      <c r="JQ355" s="11">
        <v>11701.164090793382</v>
      </c>
      <c r="JR355" s="11">
        <v>11747.820104939066</v>
      </c>
      <c r="JS355" s="11">
        <v>11785.654322439312</v>
      </c>
      <c r="JT355" s="11">
        <v>11915.147378256976</v>
      </c>
      <c r="JU355" s="11">
        <v>11975.670242328615</v>
      </c>
      <c r="JV355" s="11">
        <v>11950.924715845207</v>
      </c>
      <c r="JW355" s="11">
        <v>11899.981104343429</v>
      </c>
      <c r="JX355" s="11">
        <v>11905.861998237007</v>
      </c>
      <c r="JY355" s="11">
        <v>11902.159001073369</v>
      </c>
      <c r="JZ355" s="11">
        <v>11892.62931320003</v>
      </c>
      <c r="KA355" s="11">
        <v>11886.680122037067</v>
      </c>
      <c r="KB355" s="11">
        <v>11882.936756178489</v>
      </c>
      <c r="KC355" s="11">
        <v>11870.804439799427</v>
      </c>
      <c r="KD355" s="11">
        <v>11856.126877538049</v>
      </c>
      <c r="KE355" s="11">
        <v>11852.197472927886</v>
      </c>
      <c r="KF355" s="11">
        <v>11859.72334167502</v>
      </c>
      <c r="KG355" s="11">
        <v>11859.66664203465</v>
      </c>
      <c r="KH355" s="11">
        <v>11872.506748251652</v>
      </c>
      <c r="KI355" s="11">
        <v>11869.743172769471</v>
      </c>
      <c r="KJ355" s="11">
        <v>11887.553003269821</v>
      </c>
      <c r="KK355" s="11">
        <v>11889.353117650788</v>
      </c>
      <c r="KL355" s="23"/>
      <c r="KM355" s="11">
        <f>SMALL(Tabela2[[#This Row],[1]:[285]],1)</f>
        <v>3.1086244689504383E-14</v>
      </c>
      <c r="KN355" s="11">
        <f>MATCH(Tabela2[[#This Row],[1° menor]],Tabela2[[#This Row],[1]:[285]],0)</f>
        <v>31</v>
      </c>
      <c r="KO35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0.49999999620556979</v>
      </c>
      <c r="KP355" s="11">
        <f>VLOOKUP(Tabela2[[#This Row],[Shape]],shape!A:D,4,0)+VLOOKUP(Tabela2[[#This Row],[Shape]]+1,shape!A:E,5,0)*Tabela2[[#This Row],[% avanc]]</f>
        <v>369.9509352954571</v>
      </c>
      <c r="KQ355" s="15">
        <f>Tabela2[[#This Row],[8686,881807]]/Tabela2[[#Headers],[8686,881807]]</f>
        <v>4.2587310788244633E-2</v>
      </c>
      <c r="KR355" s="11">
        <f>Tabela2[[#This Row],[8686,881807]]-KP354</f>
        <v>143.43133548559018</v>
      </c>
      <c r="KS355" s="11">
        <f>(Tabela2[[#This Row],[hora bus]]-H354)*86400</f>
        <v>45.000000461004674</v>
      </c>
      <c r="KT355" s="11">
        <f>Tabela2[[#This Row],[desloc]]/Tabela2[[#This Row],[seconds]]</f>
        <v>3.187362978137799</v>
      </c>
      <c r="KU355" s="11">
        <f>Tabela2[[#This Row],[spd m/s]]*3.6</f>
        <v>11.474506721296077</v>
      </c>
      <c r="KV355" s="23"/>
      <c r="KW355" s="22">
        <f t="shared" si="90"/>
        <v>0</v>
      </c>
      <c r="KX355" s="23">
        <f t="shared" si="91"/>
        <v>0</v>
      </c>
      <c r="KY355" s="23">
        <f t="shared" si="92"/>
        <v>0</v>
      </c>
      <c r="KZ355" s="23">
        <f t="shared" si="93"/>
        <v>0</v>
      </c>
      <c r="LA355" s="23">
        <f t="shared" si="94"/>
        <v>0</v>
      </c>
      <c r="LB355" s="23">
        <f t="shared" si="95"/>
        <v>0</v>
      </c>
      <c r="LC355" s="23">
        <f t="shared" si="96"/>
        <v>0</v>
      </c>
      <c r="LD355" s="23">
        <f t="shared" si="97"/>
        <v>0</v>
      </c>
      <c r="LE355" s="23">
        <f t="shared" si="98"/>
        <v>369.9509352954571</v>
      </c>
      <c r="LF355" s="22">
        <f t="shared" si="107"/>
        <v>0</v>
      </c>
      <c r="LG355" s="23">
        <f t="shared" si="99"/>
        <v>0</v>
      </c>
      <c r="LH355" s="23">
        <f t="shared" si="100"/>
        <v>0</v>
      </c>
      <c r="LI355" s="23">
        <f t="shared" si="101"/>
        <v>369.9509352954571</v>
      </c>
      <c r="LJ355" s="23">
        <f t="shared" si="102"/>
        <v>8570.3152119992501</v>
      </c>
      <c r="LK355" s="23">
        <f t="shared" si="103"/>
        <v>0</v>
      </c>
      <c r="LL355" s="23">
        <f t="shared" si="104"/>
        <v>31</v>
      </c>
      <c r="LM355" s="23">
        <f t="shared" si="105"/>
        <v>0</v>
      </c>
      <c r="LN355" s="23">
        <f t="shared" si="106"/>
        <v>0</v>
      </c>
    </row>
    <row r="356" spans="1:326" x14ac:dyDescent="0.25">
      <c r="A356" s="22">
        <v>180</v>
      </c>
      <c r="B356" s="22">
        <v>2</v>
      </c>
      <c r="C356" s="23" t="s">
        <v>1488</v>
      </c>
      <c r="D356" s="22">
        <v>332</v>
      </c>
      <c r="E356" s="24">
        <v>0.93819444444444444</v>
      </c>
      <c r="F356" s="23" t="s">
        <v>1484</v>
      </c>
      <c r="G356" s="23" t="b">
        <v>1</v>
      </c>
      <c r="H356" s="25">
        <v>43538.938622685186</v>
      </c>
      <c r="I356" s="26" t="s">
        <v>328</v>
      </c>
      <c r="J356" s="23" t="s">
        <v>329</v>
      </c>
      <c r="K356" s="11">
        <f>IF(AND(Tabela2[[#This Row],[hora bus]]=H355,Tabela2[[#This Row],[lat bus]]=I355,Tabela2[[#This Row],[lon bus]]=J355),1,0)</f>
        <v>0</v>
      </c>
      <c r="L356" s="23"/>
      <c r="M356" s="11">
        <v>356</v>
      </c>
      <c r="N356" s="11">
        <v>1196.2118976049833</v>
      </c>
      <c r="O356" s="11">
        <v>1192.546769277259</v>
      </c>
      <c r="P356" s="11">
        <v>1186.5928657041984</v>
      </c>
      <c r="Q356" s="11">
        <v>1135.9811511664018</v>
      </c>
      <c r="R356" s="11">
        <v>1056.2790092115151</v>
      </c>
      <c r="S356" s="11">
        <v>1037.7028425363901</v>
      </c>
      <c r="T356" s="11">
        <v>1020.7883785210837</v>
      </c>
      <c r="U356" s="11">
        <v>1012.5612819734961</v>
      </c>
      <c r="V356" s="11">
        <v>1001.0859669946939</v>
      </c>
      <c r="W356" s="11">
        <v>995.47009928613863</v>
      </c>
      <c r="X356" s="11">
        <v>991.03049540766006</v>
      </c>
      <c r="Y356" s="11">
        <v>977.55961941229816</v>
      </c>
      <c r="Z356" s="11">
        <v>975.01348769416393</v>
      </c>
      <c r="AA356" s="11">
        <v>964.05125132030639</v>
      </c>
      <c r="AB356" s="11">
        <v>962.04510489827169</v>
      </c>
      <c r="AC356" s="11">
        <v>951.58872705055103</v>
      </c>
      <c r="AD356" s="11">
        <v>931.60538314788676</v>
      </c>
      <c r="AE356" s="11">
        <v>923.97842054055161</v>
      </c>
      <c r="AF356" s="11">
        <v>851.22800952018451</v>
      </c>
      <c r="AG356" s="11">
        <v>811.56617824911007</v>
      </c>
      <c r="AH356" s="11">
        <v>780.61713796623292</v>
      </c>
      <c r="AI356" s="11">
        <v>757.91590952607703</v>
      </c>
      <c r="AJ356" s="11">
        <v>737.91079465200926</v>
      </c>
      <c r="AK356" s="11">
        <v>723.84650565355605</v>
      </c>
      <c r="AL356" s="11">
        <v>699.02565302088601</v>
      </c>
      <c r="AM356" s="11">
        <v>688.85687116758572</v>
      </c>
      <c r="AN356" s="11">
        <v>672.65132850551367</v>
      </c>
      <c r="AO356" s="11">
        <v>654.10292396278919</v>
      </c>
      <c r="AP356" s="11">
        <v>638.3543504257666</v>
      </c>
      <c r="AQ356" s="11">
        <v>633.71024191163406</v>
      </c>
      <c r="AR356" s="11">
        <v>626.27053111542841</v>
      </c>
      <c r="AS356" s="11">
        <v>609.74712126195243</v>
      </c>
      <c r="AT356" s="11">
        <v>604.58293084941636</v>
      </c>
      <c r="AU356" s="11">
        <v>602.76032064056392</v>
      </c>
      <c r="AV356" s="11">
        <v>585.39238365076028</v>
      </c>
      <c r="AW356" s="11">
        <v>566.27066773331967</v>
      </c>
      <c r="AX356" s="11">
        <v>550.36358678518297</v>
      </c>
      <c r="AY356" s="11">
        <v>530.45248116992718</v>
      </c>
      <c r="AZ356" s="11">
        <v>504.91758075214375</v>
      </c>
      <c r="BA356" s="11">
        <v>472.25356708593756</v>
      </c>
      <c r="BB356" s="11">
        <v>419.61513797970764</v>
      </c>
      <c r="BC356" s="11">
        <v>349.8853937511642</v>
      </c>
      <c r="BD356" s="11">
        <v>291.14825436296894</v>
      </c>
      <c r="BE356" s="11">
        <v>271.37558844899809</v>
      </c>
      <c r="BF356" s="11">
        <v>243.75949892273874</v>
      </c>
      <c r="BG356" s="11">
        <v>197.48785086223791</v>
      </c>
      <c r="BH356" s="11">
        <v>173.21136005586561</v>
      </c>
      <c r="BI356" s="11">
        <v>149.70968080887155</v>
      </c>
      <c r="BJ356" s="11">
        <v>117.46841102909855</v>
      </c>
      <c r="BK356" s="11">
        <v>33.377034897505013</v>
      </c>
      <c r="BL356" s="11">
        <v>6.9633188104489818E-11</v>
      </c>
      <c r="BM356" s="11">
        <v>233.68759416383227</v>
      </c>
      <c r="BN356" s="11">
        <v>415.09494834645295</v>
      </c>
      <c r="BO356" s="11">
        <v>469.25496439700566</v>
      </c>
      <c r="BP356" s="11">
        <v>599.54338298409152</v>
      </c>
      <c r="BQ356" s="11">
        <v>624.26760764358983</v>
      </c>
      <c r="BR356" s="11">
        <v>725.58852382729788</v>
      </c>
      <c r="BS356" s="11">
        <v>827.99534898476441</v>
      </c>
      <c r="BT356" s="11">
        <v>866.61447773314353</v>
      </c>
      <c r="BU356" s="11">
        <v>899.64725750153514</v>
      </c>
      <c r="BV356" s="11">
        <v>984.81721828686443</v>
      </c>
      <c r="BW356" s="11">
        <v>1001.0707570979854</v>
      </c>
      <c r="BX356" s="11">
        <v>1099.0422142039204</v>
      </c>
      <c r="BY356" s="11">
        <v>1133.4053258152512</v>
      </c>
      <c r="BZ356" s="11">
        <v>1227.5209569010524</v>
      </c>
      <c r="CA356" s="11">
        <v>1250.7621125579726</v>
      </c>
      <c r="CB356" s="11">
        <v>1288.3248953854895</v>
      </c>
      <c r="CC356" s="11">
        <v>1342.1604587185282</v>
      </c>
      <c r="CD356" s="11">
        <v>1455.1147188820603</v>
      </c>
      <c r="CE356" s="11">
        <v>1545.6254811028834</v>
      </c>
      <c r="CF356" s="11">
        <v>1637.3534317522601</v>
      </c>
      <c r="CG356" s="11">
        <v>1719.083936216708</v>
      </c>
      <c r="CH356" s="11">
        <v>1911.582671809864</v>
      </c>
      <c r="CI356" s="11">
        <v>1987.4548451921896</v>
      </c>
      <c r="CJ356" s="11">
        <v>2177.9058334084812</v>
      </c>
      <c r="CK356" s="11">
        <v>2251.7226797393128</v>
      </c>
      <c r="CL356" s="11">
        <v>2340.9827466685547</v>
      </c>
      <c r="CM356" s="11">
        <v>2368.7251338736387</v>
      </c>
      <c r="CN356" s="11">
        <v>2416.7448887788546</v>
      </c>
      <c r="CO356" s="11">
        <v>2474.8112351348373</v>
      </c>
      <c r="CP356" s="11">
        <v>2555.8703645425621</v>
      </c>
      <c r="CQ356" s="11">
        <v>2608.1442986347624</v>
      </c>
      <c r="CR356" s="11">
        <v>2803.8114345987892</v>
      </c>
      <c r="CS356" s="11">
        <v>2981.2719404623103</v>
      </c>
      <c r="CT356" s="11">
        <v>3054.9697047789773</v>
      </c>
      <c r="CU356" s="11">
        <v>3082.8183495307221</v>
      </c>
      <c r="CV356" s="11">
        <v>3123.8284646294646</v>
      </c>
      <c r="CW356" s="11">
        <v>3221.6840340049835</v>
      </c>
      <c r="CX356" s="11">
        <v>3348.9759587225967</v>
      </c>
      <c r="CY356" s="11">
        <v>3409.8739156488691</v>
      </c>
      <c r="CZ356" s="11">
        <v>3465.8338844471023</v>
      </c>
      <c r="DA356" s="11">
        <v>3515.1229808497947</v>
      </c>
      <c r="DB356" s="11">
        <v>3562.546552905821</v>
      </c>
      <c r="DC356" s="11">
        <v>3609.9579950141024</v>
      </c>
      <c r="DD356" s="11">
        <v>3698.5929294520533</v>
      </c>
      <c r="DE356" s="11">
        <v>3708.56610994018</v>
      </c>
      <c r="DF356" s="11">
        <v>3736.4561848099397</v>
      </c>
      <c r="DG356" s="11">
        <v>3743.4020529352506</v>
      </c>
      <c r="DH356" s="11">
        <v>3779.7985520005268</v>
      </c>
      <c r="DI356" s="11">
        <v>3807.5428792758294</v>
      </c>
      <c r="DJ356" s="11">
        <v>3850.6552649565547</v>
      </c>
      <c r="DK356" s="11">
        <v>3904.5879810160945</v>
      </c>
      <c r="DL356" s="11">
        <v>4246.1810667753662</v>
      </c>
      <c r="DM356" s="11">
        <v>4368.5836074621693</v>
      </c>
      <c r="DN356" s="11">
        <v>4451.3631290078556</v>
      </c>
      <c r="DO356" s="11">
        <v>4542.5837193037796</v>
      </c>
      <c r="DP356" s="11">
        <v>4574.7507997620996</v>
      </c>
      <c r="DQ356" s="11">
        <v>4657.2092569586894</v>
      </c>
      <c r="DR356" s="11">
        <v>4672.6526913624666</v>
      </c>
      <c r="DS356" s="11">
        <v>4683.3101776727071</v>
      </c>
      <c r="DT356" s="11">
        <v>4694.0540563031063</v>
      </c>
      <c r="DU356" s="11">
        <v>4706.2195581949072</v>
      </c>
      <c r="DV356" s="11">
        <v>4707.5682912292914</v>
      </c>
      <c r="DW356" s="11">
        <v>4704.9349198857817</v>
      </c>
      <c r="DX356" s="11">
        <v>4636.7532407647041</v>
      </c>
      <c r="DY356" s="11">
        <v>4725.9490268216077</v>
      </c>
      <c r="DZ356" s="11">
        <v>4726.8059501988255</v>
      </c>
      <c r="EA356" s="11">
        <v>4752.7182087668325</v>
      </c>
      <c r="EB356" s="11">
        <v>4889.8933012645175</v>
      </c>
      <c r="EC356" s="11">
        <v>4923.2225347627618</v>
      </c>
      <c r="ED356" s="11">
        <v>5110.0793387388976</v>
      </c>
      <c r="EE356" s="11">
        <v>5176.64753484635</v>
      </c>
      <c r="EF356" s="11">
        <v>5395.2054664360749</v>
      </c>
      <c r="EG356" s="11">
        <v>5565.1324146752277</v>
      </c>
      <c r="EH356" s="11">
        <v>5711.9798713785585</v>
      </c>
      <c r="EI356" s="11">
        <v>5828.08155421623</v>
      </c>
      <c r="EJ356" s="11">
        <v>5891.1833494149951</v>
      </c>
      <c r="EK356" s="11">
        <v>5937.0030729324526</v>
      </c>
      <c r="EL356" s="11">
        <v>6010.9141670264662</v>
      </c>
      <c r="EM356" s="11">
        <v>6015.4894388273251</v>
      </c>
      <c r="EN356" s="11">
        <v>6094.7535328717595</v>
      </c>
      <c r="EO356" s="11">
        <v>6184.6479648519462</v>
      </c>
      <c r="EP356" s="11">
        <v>6229.8078298464698</v>
      </c>
      <c r="EQ356" s="11">
        <v>6369.8946374104708</v>
      </c>
      <c r="ER356" s="11">
        <v>6445.0918633270385</v>
      </c>
      <c r="ES356" s="11">
        <v>6582.8255802722297</v>
      </c>
      <c r="ET356" s="11">
        <v>6647.5861648859891</v>
      </c>
      <c r="EU356" s="11">
        <v>6724.0620408969462</v>
      </c>
      <c r="EV356" s="11">
        <v>6787.7681384369553</v>
      </c>
      <c r="EW356" s="11">
        <v>6858.9231923621519</v>
      </c>
      <c r="EX356" s="11">
        <v>7108.1990722396558</v>
      </c>
      <c r="EY356" s="11">
        <v>7191.1929208469464</v>
      </c>
      <c r="EZ356" s="11">
        <v>7363.6288747414292</v>
      </c>
      <c r="FA356" s="11">
        <v>7530.7451900449769</v>
      </c>
      <c r="FB356" s="11">
        <v>7613.7056676219236</v>
      </c>
      <c r="FC356" s="11">
        <v>7655.1873047967247</v>
      </c>
      <c r="FD356" s="11">
        <v>7709.7932730944449</v>
      </c>
      <c r="FE356" s="11">
        <v>7833.5327676580782</v>
      </c>
      <c r="FF356" s="11">
        <v>8006.0562484849288</v>
      </c>
      <c r="FG356" s="11">
        <v>8030.7816073104714</v>
      </c>
      <c r="FH356" s="11">
        <v>8074.6233531745529</v>
      </c>
      <c r="FI356" s="11">
        <v>8155.9484039568424</v>
      </c>
      <c r="FJ356" s="11">
        <v>8200.9340819684367</v>
      </c>
      <c r="FK356" s="11">
        <v>8218.8194591840911</v>
      </c>
      <c r="FL356" s="11">
        <v>8234.3389522720754</v>
      </c>
      <c r="FM356" s="11">
        <v>8240.3059466135728</v>
      </c>
      <c r="FN356" s="11">
        <v>8273.4502706086296</v>
      </c>
      <c r="FO356" s="11">
        <v>8294.8070353483163</v>
      </c>
      <c r="FP356" s="11">
        <v>8319.2797694394194</v>
      </c>
      <c r="FQ356" s="11">
        <v>8344.9803396676216</v>
      </c>
      <c r="FR356" s="11">
        <v>8356.176912725412</v>
      </c>
      <c r="FS356" s="11">
        <v>8400.704159804236</v>
      </c>
      <c r="FT356" s="11">
        <v>8472.6989850615373</v>
      </c>
      <c r="FU356" s="11">
        <v>8576.0680715736562</v>
      </c>
      <c r="FV356" s="11">
        <v>8715.3139967655679</v>
      </c>
      <c r="FW356" s="11">
        <v>8759.5024105742887</v>
      </c>
      <c r="FX356" s="11">
        <v>8777.6211221108952</v>
      </c>
      <c r="FY356" s="11">
        <v>8798.1287647702138</v>
      </c>
      <c r="FZ356" s="11">
        <v>8815.9292061899596</v>
      </c>
      <c r="GA356" s="11">
        <v>8843.8322014753066</v>
      </c>
      <c r="GB356" s="11">
        <v>8865.7777187482989</v>
      </c>
      <c r="GC356" s="11">
        <v>8897.0979868891009</v>
      </c>
      <c r="GD356" s="11">
        <v>8931.1569272185498</v>
      </c>
      <c r="GE356" s="11">
        <v>8955.9492073431047</v>
      </c>
      <c r="GF356" s="11">
        <v>8976.5971931583008</v>
      </c>
      <c r="GG356" s="11">
        <v>8989.5130809989496</v>
      </c>
      <c r="GH356" s="11">
        <v>9002.4624405547056</v>
      </c>
      <c r="GI356" s="11">
        <v>9005.6895356500372</v>
      </c>
      <c r="GJ356" s="11">
        <v>9014.6918298456731</v>
      </c>
      <c r="GK356" s="11">
        <v>9018.675876671583</v>
      </c>
      <c r="GL356" s="11">
        <v>9032.8038103308372</v>
      </c>
      <c r="GM356" s="11">
        <v>9017.0564420223127</v>
      </c>
      <c r="GN356" s="11">
        <v>9025.0385812698441</v>
      </c>
      <c r="GO356" s="11">
        <v>9031.6303452145166</v>
      </c>
      <c r="GP356" s="11">
        <v>9040.002411500298</v>
      </c>
      <c r="GQ356" s="11">
        <v>9094.9112220925017</v>
      </c>
      <c r="GR356" s="11">
        <v>9210.4692759206555</v>
      </c>
      <c r="GS356" s="11">
        <v>9357.2611665110562</v>
      </c>
      <c r="GT356" s="11">
        <v>9420.2411586406051</v>
      </c>
      <c r="GU356" s="11">
        <v>9439.1668194855683</v>
      </c>
      <c r="GV356" s="11">
        <v>9464.3602610716171</v>
      </c>
      <c r="GW356" s="11">
        <v>9491.1661588396109</v>
      </c>
      <c r="GX356" s="11">
        <v>9518.8314520364493</v>
      </c>
      <c r="GY356" s="11">
        <v>9537.2843080937382</v>
      </c>
      <c r="GZ356" s="11">
        <v>9680.3117345757819</v>
      </c>
      <c r="HA356" s="11">
        <v>9700.9434208248385</v>
      </c>
      <c r="HB356" s="11">
        <v>9716.4592036745107</v>
      </c>
      <c r="HC356" s="11">
        <v>9732.8242068185627</v>
      </c>
      <c r="HD356" s="11">
        <v>9744.9281196400643</v>
      </c>
      <c r="HE356" s="11">
        <v>9752.7755736696618</v>
      </c>
      <c r="HF356" s="11">
        <v>9741.9162788589892</v>
      </c>
      <c r="HG356" s="11">
        <v>9783.8566691039232</v>
      </c>
      <c r="HH356" s="11">
        <v>9786.1003468892523</v>
      </c>
      <c r="HI356" s="11">
        <v>9809.7356452196527</v>
      </c>
      <c r="HJ356" s="11">
        <v>9816.5243385347367</v>
      </c>
      <c r="HK356" s="11">
        <v>9804.6135090552216</v>
      </c>
      <c r="HL356" s="11">
        <v>9793.901069471367</v>
      </c>
      <c r="HM356" s="11">
        <v>9743.4954282113995</v>
      </c>
      <c r="HN356" s="11">
        <v>9676.1036503387713</v>
      </c>
      <c r="HO356" s="11">
        <v>9623.8169288356312</v>
      </c>
      <c r="HP356" s="11">
        <v>9634.8522697151584</v>
      </c>
      <c r="HQ356" s="11">
        <v>9623.2392397135573</v>
      </c>
      <c r="HR356" s="11">
        <v>9524.2008140141916</v>
      </c>
      <c r="HS356" s="11">
        <v>9524.9064898214438</v>
      </c>
      <c r="HT356" s="11">
        <v>9528.4292524003486</v>
      </c>
      <c r="HU356" s="11">
        <v>9486.8932339339954</v>
      </c>
      <c r="HV356" s="11">
        <v>9484.5727738356654</v>
      </c>
      <c r="HW356" s="11">
        <v>9487.040752040084</v>
      </c>
      <c r="HX356" s="11">
        <v>9494.4148758822448</v>
      </c>
      <c r="HY356" s="11">
        <v>9503.7903289541955</v>
      </c>
      <c r="HZ356" s="11">
        <v>9509.4093177171453</v>
      </c>
      <c r="IA356" s="11">
        <v>9610.991814693296</v>
      </c>
      <c r="IB356" s="11">
        <v>9726.9969961804782</v>
      </c>
      <c r="IC356" s="11">
        <v>9764.6700434368977</v>
      </c>
      <c r="ID356" s="11">
        <v>9802.8655826824797</v>
      </c>
      <c r="IE356" s="11">
        <v>9836.5519300688993</v>
      </c>
      <c r="IF356" s="11">
        <v>9865.9542013779719</v>
      </c>
      <c r="IG356" s="11">
        <v>9975.2616192013538</v>
      </c>
      <c r="IH356" s="11">
        <v>10003.400690098522</v>
      </c>
      <c r="II356" s="11">
        <v>10042.105021534051</v>
      </c>
      <c r="IJ356" s="11">
        <v>10076.374802199618</v>
      </c>
      <c r="IK356" s="11">
        <v>10126.126865094382</v>
      </c>
      <c r="IL356" s="11">
        <v>10164.154550545563</v>
      </c>
      <c r="IM356" s="11">
        <v>10205.939955768663</v>
      </c>
      <c r="IN356" s="11">
        <v>10268.169001641545</v>
      </c>
      <c r="IO356" s="11">
        <v>10404.145625911442</v>
      </c>
      <c r="IP356" s="11">
        <v>10435.929307517607</v>
      </c>
      <c r="IQ356" s="11">
        <v>10435.279669609115</v>
      </c>
      <c r="IR356" s="11">
        <v>10485.130996980201</v>
      </c>
      <c r="IS356" s="11">
        <v>10548.668469466973</v>
      </c>
      <c r="IT356" s="11">
        <v>10586.142736822489</v>
      </c>
      <c r="IU356" s="11">
        <v>10607.895175163538</v>
      </c>
      <c r="IV356" s="11">
        <v>10624.599894329218</v>
      </c>
      <c r="IW356" s="11">
        <v>10630.164353159142</v>
      </c>
      <c r="IX356" s="11">
        <v>10640.0688864821</v>
      </c>
      <c r="IY356" s="11">
        <v>10660.104099392091</v>
      </c>
      <c r="IZ356" s="11">
        <v>10699.355435412544</v>
      </c>
      <c r="JA356" s="11">
        <v>10747.111201704354</v>
      </c>
      <c r="JB356" s="11">
        <v>10836.942475399339</v>
      </c>
      <c r="JC356" s="11">
        <v>10945.445845642927</v>
      </c>
      <c r="JD356" s="11">
        <v>11026.55254093077</v>
      </c>
      <c r="JE356" s="11">
        <v>11046.554566137305</v>
      </c>
      <c r="JF356" s="11">
        <v>11061.54127968343</v>
      </c>
      <c r="JG356" s="11">
        <v>11061.285114985309</v>
      </c>
      <c r="JH356" s="11">
        <v>11145.089134361066</v>
      </c>
      <c r="JI356" s="11">
        <v>11195.81957102151</v>
      </c>
      <c r="JJ356" s="11">
        <v>11204.971404675447</v>
      </c>
      <c r="JK356" s="11">
        <v>11172.865497121216</v>
      </c>
      <c r="JL356" s="11">
        <v>11218.284179020873</v>
      </c>
      <c r="JM356" s="11">
        <v>11215.101667167328</v>
      </c>
      <c r="JN356" s="11">
        <v>11164.782624940864</v>
      </c>
      <c r="JO356" s="11">
        <v>11279.871617622233</v>
      </c>
      <c r="JP356" s="11">
        <v>11377.913635272973</v>
      </c>
      <c r="JQ356" s="11">
        <v>11394.563869961532</v>
      </c>
      <c r="JR356" s="11">
        <v>11441.072799258354</v>
      </c>
      <c r="JS356" s="11">
        <v>11474.000977069625</v>
      </c>
      <c r="JT356" s="11">
        <v>11598.476913189947</v>
      </c>
      <c r="JU356" s="11">
        <v>11657.235889069012</v>
      </c>
      <c r="JV356" s="11">
        <v>11632.551493915611</v>
      </c>
      <c r="JW356" s="11">
        <v>11580.074855871238</v>
      </c>
      <c r="JX356" s="11">
        <v>11583.771266512813</v>
      </c>
      <c r="JY356" s="11">
        <v>11579.100815987125</v>
      </c>
      <c r="JZ356" s="11">
        <v>11568.700261841324</v>
      </c>
      <c r="KA356" s="11">
        <v>11561.874702542489</v>
      </c>
      <c r="KB356" s="11">
        <v>11557.4456301146</v>
      </c>
      <c r="KC356" s="11">
        <v>11544.504597502535</v>
      </c>
      <c r="KD356" s="11">
        <v>11529.541296760068</v>
      </c>
      <c r="KE356" s="11">
        <v>11526.182119516743</v>
      </c>
      <c r="KF356" s="11">
        <v>11534.266107385989</v>
      </c>
      <c r="KG356" s="11">
        <v>11534.920507870214</v>
      </c>
      <c r="KH356" s="11">
        <v>11548.442402917915</v>
      </c>
      <c r="KI356" s="11">
        <v>11546.477595581704</v>
      </c>
      <c r="KJ356" s="11">
        <v>11565.011595316622</v>
      </c>
      <c r="KK356" s="11">
        <v>11567.0653461286</v>
      </c>
      <c r="KL356" s="23"/>
      <c r="KM356" s="11">
        <f>SMALL(Tabela2[[#This Row],[1]:[285]],1)</f>
        <v>6.9633188104489818E-11</v>
      </c>
      <c r="KN356" s="11">
        <f>MATCH(Tabela2[[#This Row],[1° menor]],Tabela2[[#This Row],[1]:[285]],0)</f>
        <v>51</v>
      </c>
      <c r="KO35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0.12499993927453582</v>
      </c>
      <c r="KP356" s="11">
        <f>VLOOKUP(Tabela2[[#This Row],[Shape]],shape!A:D,4,0)+VLOOKUP(Tabela2[[#This Row],[Shape]]+1,shape!A:E,5,0)*Tabela2[[#This Row],[% avanc]]</f>
        <v>732.94741472834073</v>
      </c>
      <c r="KQ356" s="15">
        <f>Tabela2[[#This Row],[8686,881807]]/Tabela2[[#Headers],[8686,881807]]</f>
        <v>8.4374051703768133E-2</v>
      </c>
      <c r="KR356" s="11">
        <f>Tabela2[[#This Row],[8686,881807]]-KP355</f>
        <v>362.99647943288363</v>
      </c>
      <c r="KS356" s="11">
        <f>(Tabela2[[#This Row],[hora bus]]-H355)*86400</f>
        <v>60.999999800696969</v>
      </c>
      <c r="KT356" s="11">
        <f>Tabela2[[#This Row],[desloc]]/Tabela2[[#This Row],[seconds]]</f>
        <v>5.9507619773588285</v>
      </c>
      <c r="KU356" s="11">
        <f>Tabela2[[#This Row],[spd m/s]]*3.6</f>
        <v>21.422743118491784</v>
      </c>
      <c r="KV356" s="23"/>
      <c r="KW356" s="22">
        <f t="shared" si="90"/>
        <v>0</v>
      </c>
      <c r="KX356" s="23">
        <f t="shared" si="91"/>
        <v>0</v>
      </c>
      <c r="KY356" s="23">
        <f t="shared" si="92"/>
        <v>0</v>
      </c>
      <c r="KZ356" s="23">
        <f t="shared" si="93"/>
        <v>0</v>
      </c>
      <c r="LA356" s="23">
        <f t="shared" si="94"/>
        <v>0</v>
      </c>
      <c r="LB356" s="23">
        <f t="shared" si="95"/>
        <v>0</v>
      </c>
      <c r="LC356" s="23">
        <f t="shared" si="96"/>
        <v>0</v>
      </c>
      <c r="LD356" s="23">
        <f t="shared" si="97"/>
        <v>0</v>
      </c>
      <c r="LE356" s="23">
        <f t="shared" si="98"/>
        <v>732.94741472834073</v>
      </c>
      <c r="LF356" s="22">
        <f t="shared" si="107"/>
        <v>0</v>
      </c>
      <c r="LG356" s="23">
        <f t="shared" si="99"/>
        <v>0</v>
      </c>
      <c r="LH356" s="23">
        <f t="shared" si="100"/>
        <v>0</v>
      </c>
      <c r="LI356" s="23">
        <f t="shared" si="101"/>
        <v>732.94741472834073</v>
      </c>
      <c r="LJ356" s="23">
        <f t="shared" si="102"/>
        <v>8570.3152119992501</v>
      </c>
      <c r="LK356" s="23">
        <f t="shared" si="103"/>
        <v>0</v>
      </c>
      <c r="LL356" s="23">
        <f t="shared" si="104"/>
        <v>30</v>
      </c>
      <c r="LM356" s="23">
        <f t="shared" si="105"/>
        <v>0</v>
      </c>
      <c r="LN356" s="23">
        <f t="shared" si="106"/>
        <v>0</v>
      </c>
    </row>
    <row r="357" spans="1:326" x14ac:dyDescent="0.25">
      <c r="A357" s="22">
        <v>181</v>
      </c>
      <c r="B357" s="22">
        <v>2</v>
      </c>
      <c r="C357" s="23" t="s">
        <v>1489</v>
      </c>
      <c r="D357" s="22">
        <v>332</v>
      </c>
      <c r="E357" s="24">
        <v>0.93888888888888888</v>
      </c>
      <c r="F357" s="23" t="s">
        <v>1484</v>
      </c>
      <c r="G357" s="23" t="b">
        <v>1</v>
      </c>
      <c r="H357" s="25">
        <v>43538.938958333332</v>
      </c>
      <c r="I357" s="26" t="s">
        <v>264</v>
      </c>
      <c r="J357" s="23" t="s">
        <v>265</v>
      </c>
      <c r="K357" s="11">
        <f>IF(AND(Tabela2[[#This Row],[hora bus]]=H356,Tabela2[[#This Row],[lat bus]]=I356,Tabela2[[#This Row],[lon bus]]=J356),1,0)</f>
        <v>0</v>
      </c>
      <c r="L357" s="23"/>
      <c r="M357" s="11">
        <v>358</v>
      </c>
      <c r="N357" s="11">
        <v>1695.421958635264</v>
      </c>
      <c r="O357" s="11">
        <v>1692.0438763367304</v>
      </c>
      <c r="P357" s="11">
        <v>1686.389347909643</v>
      </c>
      <c r="Q357" s="11">
        <v>1636.4304243836966</v>
      </c>
      <c r="R357" s="11">
        <v>1557.4427004516847</v>
      </c>
      <c r="S357" s="11">
        <v>1539.1597245315152</v>
      </c>
      <c r="T357" s="11">
        <v>1522.3849018594135</v>
      </c>
      <c r="U357" s="11">
        <v>1514.2714548096706</v>
      </c>
      <c r="V357" s="11">
        <v>1502.8727586181767</v>
      </c>
      <c r="W357" s="11">
        <v>1497.2938475594156</v>
      </c>
      <c r="X357" s="11">
        <v>1492.8268345431129</v>
      </c>
      <c r="Y357" s="11">
        <v>1479.1756448529386</v>
      </c>
      <c r="Z357" s="11">
        <v>1476.2828281698746</v>
      </c>
      <c r="AA357" s="11">
        <v>1464.812772081847</v>
      </c>
      <c r="AB357" s="11">
        <v>1462.328959307278</v>
      </c>
      <c r="AC357" s="11">
        <v>1451.4529740316573</v>
      </c>
      <c r="AD357" s="11">
        <v>1430.9477622928957</v>
      </c>
      <c r="AE357" s="11">
        <v>1422.9255564808639</v>
      </c>
      <c r="AF357" s="11">
        <v>1349.836009105006</v>
      </c>
      <c r="AG357" s="11">
        <v>1309.8369166288326</v>
      </c>
      <c r="AH357" s="11">
        <v>1278.398829085073</v>
      </c>
      <c r="AI357" s="11">
        <v>1255.0187170536256</v>
      </c>
      <c r="AJ357" s="11">
        <v>1234.3531807481306</v>
      </c>
      <c r="AK357" s="11">
        <v>1219.6930628569357</v>
      </c>
      <c r="AL357" s="11">
        <v>1194.1139260864452</v>
      </c>
      <c r="AM357" s="11">
        <v>1183.280478187198</v>
      </c>
      <c r="AN357" s="11">
        <v>1167.0617156786343</v>
      </c>
      <c r="AO357" s="11">
        <v>1149.2847797734446</v>
      </c>
      <c r="AP357" s="11">
        <v>1134.8737083754015</v>
      </c>
      <c r="AQ357" s="11">
        <v>1131.2457069713059</v>
      </c>
      <c r="AR357" s="11">
        <v>1124.4580320772207</v>
      </c>
      <c r="AS357" s="11">
        <v>1108.940882475134</v>
      </c>
      <c r="AT357" s="11">
        <v>1104.7628691655295</v>
      </c>
      <c r="AU357" s="11">
        <v>1103.414607464724</v>
      </c>
      <c r="AV357" s="11">
        <v>1086.5621217661735</v>
      </c>
      <c r="AW357" s="11">
        <v>1067.9548004988205</v>
      </c>
      <c r="AX357" s="11">
        <v>1052.0702935142517</v>
      </c>
      <c r="AY357" s="11">
        <v>1031.8847111137545</v>
      </c>
      <c r="AZ357" s="11">
        <v>1005.994307392104</v>
      </c>
      <c r="BA357" s="11">
        <v>972.98459398828754</v>
      </c>
      <c r="BB357" s="11">
        <v>920.20350804947157</v>
      </c>
      <c r="BC357" s="11">
        <v>851.09447484058342</v>
      </c>
      <c r="BD357" s="11">
        <v>792.62649094095764</v>
      </c>
      <c r="BE357" s="11">
        <v>772.46373731364235</v>
      </c>
      <c r="BF357" s="11">
        <v>744.92725900476717</v>
      </c>
      <c r="BG357" s="11">
        <v>698.95179423006653</v>
      </c>
      <c r="BH357" s="11">
        <v>674.94292779397733</v>
      </c>
      <c r="BI357" s="11">
        <v>651.53475200908895</v>
      </c>
      <c r="BJ357" s="11">
        <v>619.26422976344452</v>
      </c>
      <c r="BK357" s="11">
        <v>535.17240234462338</v>
      </c>
      <c r="BL357" s="11">
        <v>268.14185784744461</v>
      </c>
      <c r="BM357" s="11">
        <v>86.733711593542822</v>
      </c>
      <c r="BN357" s="11">
        <v>32.571956079412871</v>
      </c>
      <c r="BO357" s="11">
        <v>1.382716163789155E-11</v>
      </c>
      <c r="BP357" s="11">
        <v>97.721242131802114</v>
      </c>
      <c r="BQ357" s="11">
        <v>122.50634820581416</v>
      </c>
      <c r="BR357" s="11">
        <v>224.03805495819583</v>
      </c>
      <c r="BS357" s="11">
        <v>326.8250391046688</v>
      </c>
      <c r="BT357" s="11">
        <v>366.30887934808896</v>
      </c>
      <c r="BU357" s="11">
        <v>399.04035534785095</v>
      </c>
      <c r="BV357" s="11">
        <v>485.22031225287213</v>
      </c>
      <c r="BW357" s="11">
        <v>503.47634209153409</v>
      </c>
      <c r="BX357" s="11">
        <v>607.44993640839459</v>
      </c>
      <c r="BY357" s="11">
        <v>658.72824996046779</v>
      </c>
      <c r="BZ357" s="11">
        <v>767.17003489326362</v>
      </c>
      <c r="CA357" s="11">
        <v>795.79974206368479</v>
      </c>
      <c r="CB357" s="11">
        <v>837.93137349862525</v>
      </c>
      <c r="CC357" s="11">
        <v>898.04339107867929</v>
      </c>
      <c r="CD357" s="11">
        <v>1017.0903925419293</v>
      </c>
      <c r="CE357" s="11">
        <v>1110.9294662712523</v>
      </c>
      <c r="CF357" s="11">
        <v>1204.4134817882152</v>
      </c>
      <c r="CG357" s="11">
        <v>1288.4679425172435</v>
      </c>
      <c r="CH357" s="11">
        <v>1483.2261666286872</v>
      </c>
      <c r="CI357" s="11">
        <v>1560.9125271963887</v>
      </c>
      <c r="CJ357" s="11">
        <v>1752.835033542535</v>
      </c>
      <c r="CK357" s="11">
        <v>1827.7929216551231</v>
      </c>
      <c r="CL357" s="11">
        <v>1917.9733181383058</v>
      </c>
      <c r="CM357" s="11">
        <v>1945.9955251114939</v>
      </c>
      <c r="CN357" s="11">
        <v>1994.4855486232459</v>
      </c>
      <c r="CO357" s="11">
        <v>2053.4409539195067</v>
      </c>
      <c r="CP357" s="11">
        <v>2135.1840535148976</v>
      </c>
      <c r="CQ357" s="11">
        <v>2188.0815282828985</v>
      </c>
      <c r="CR357" s="11">
        <v>2384.6964865193427</v>
      </c>
      <c r="CS357" s="11">
        <v>2562.9875717030409</v>
      </c>
      <c r="CT357" s="11">
        <v>2637.1908147648514</v>
      </c>
      <c r="CU357" s="11">
        <v>2665.3837642622188</v>
      </c>
      <c r="CV357" s="11">
        <v>2706.828864910115</v>
      </c>
      <c r="CW357" s="11">
        <v>2805.2511718965957</v>
      </c>
      <c r="CX357" s="11">
        <v>2933.0425051897632</v>
      </c>
      <c r="CY357" s="11">
        <v>2994.3314172767623</v>
      </c>
      <c r="CZ357" s="11">
        <v>3051.0436716329659</v>
      </c>
      <c r="DA357" s="11">
        <v>3101.4731433565125</v>
      </c>
      <c r="DB357" s="11">
        <v>3150.6712027045014</v>
      </c>
      <c r="DC357" s="11">
        <v>3201.1825242228142</v>
      </c>
      <c r="DD357" s="11">
        <v>3292.0112841013101</v>
      </c>
      <c r="DE357" s="11">
        <v>3302.8343586783599</v>
      </c>
      <c r="DF357" s="11">
        <v>3331.7311322896435</v>
      </c>
      <c r="DG357" s="11">
        <v>3340.5544472137494</v>
      </c>
      <c r="DH357" s="11">
        <v>3380.3045647630747</v>
      </c>
      <c r="DI357" s="11">
        <v>3411.9978969042409</v>
      </c>
      <c r="DJ357" s="11">
        <v>3454.7507112237886</v>
      </c>
      <c r="DK357" s="11">
        <v>3497.8447078318095</v>
      </c>
      <c r="DL357" s="11">
        <v>3828.7851460428578</v>
      </c>
      <c r="DM357" s="11">
        <v>3947.7725497043948</v>
      </c>
      <c r="DN357" s="11">
        <v>4028.4546965463569</v>
      </c>
      <c r="DO357" s="11">
        <v>4118.2965428578163</v>
      </c>
      <c r="DP357" s="11">
        <v>4148.9600588727326</v>
      </c>
      <c r="DQ357" s="11">
        <v>4230.2469637791673</v>
      </c>
      <c r="DR357" s="11">
        <v>4245.4642330749657</v>
      </c>
      <c r="DS357" s="11">
        <v>4255.9333376895847</v>
      </c>
      <c r="DT357" s="11">
        <v>4266.946187132794</v>
      </c>
      <c r="DU357" s="11">
        <v>4279.8009554695291</v>
      </c>
      <c r="DV357" s="11">
        <v>4281.9378817785082</v>
      </c>
      <c r="DW357" s="11">
        <v>4280.2435430938713</v>
      </c>
      <c r="DX357" s="11">
        <v>4217.7855094313654</v>
      </c>
      <c r="DY357" s="11">
        <v>4313.1203101380452</v>
      </c>
      <c r="DZ357" s="11">
        <v>4316.2692343729459</v>
      </c>
      <c r="EA357" s="11">
        <v>4342.3045576689929</v>
      </c>
      <c r="EB357" s="11">
        <v>4478.1089812438013</v>
      </c>
      <c r="EC357" s="11">
        <v>4510.9042279500536</v>
      </c>
      <c r="ED357" s="11">
        <v>4697.1487380466042</v>
      </c>
      <c r="EE357" s="11">
        <v>4766.4491646731713</v>
      </c>
      <c r="EF357" s="11">
        <v>4990.0017757307151</v>
      </c>
      <c r="EG357" s="11">
        <v>5163.7137092403655</v>
      </c>
      <c r="EH357" s="11">
        <v>5313.3164770670455</v>
      </c>
      <c r="EI357" s="11">
        <v>5430.8535478644417</v>
      </c>
      <c r="EJ357" s="11">
        <v>5494.3659738675715</v>
      </c>
      <c r="EK357" s="11">
        <v>5541.7264569088093</v>
      </c>
      <c r="EL357" s="11">
        <v>5617.3227300999552</v>
      </c>
      <c r="EM357" s="11">
        <v>5623.2851223043572</v>
      </c>
      <c r="EN357" s="11">
        <v>5704.0780276886062</v>
      </c>
      <c r="EO357" s="11">
        <v>5794.2066834447442</v>
      </c>
      <c r="EP357" s="11">
        <v>5838.7379846934582</v>
      </c>
      <c r="EQ357" s="11">
        <v>5977.9204544905797</v>
      </c>
      <c r="ER357" s="11">
        <v>6052.2038842670545</v>
      </c>
      <c r="ES357" s="11">
        <v>6189.1956440521226</v>
      </c>
      <c r="ET357" s="11">
        <v>6253.5608058962225</v>
      </c>
      <c r="EU357" s="11">
        <v>6329.6016102566364</v>
      </c>
      <c r="EV357" s="11">
        <v>6392.8289711242787</v>
      </c>
      <c r="EW357" s="11">
        <v>6462.9950497222171</v>
      </c>
      <c r="EX357" s="11">
        <v>6711.2907121641401</v>
      </c>
      <c r="EY357" s="11">
        <v>6793.5615534508142</v>
      </c>
      <c r="EZ357" s="11">
        <v>6965.098373789584</v>
      </c>
      <c r="FA357" s="11">
        <v>7131.9031122954138</v>
      </c>
      <c r="FB357" s="11">
        <v>7215.0395798454401</v>
      </c>
      <c r="FC357" s="11">
        <v>7256.6817367007234</v>
      </c>
      <c r="FD357" s="11">
        <v>7311.6109252166534</v>
      </c>
      <c r="FE357" s="11">
        <v>7435.9998507529126</v>
      </c>
      <c r="FF357" s="11">
        <v>7608.9810475082122</v>
      </c>
      <c r="FG357" s="11">
        <v>7633.8195284463254</v>
      </c>
      <c r="FH357" s="11">
        <v>7678.0322912534748</v>
      </c>
      <c r="FI357" s="11">
        <v>7759.5504068962</v>
      </c>
      <c r="FJ357" s="11">
        <v>7804.2841839328794</v>
      </c>
      <c r="FK357" s="11">
        <v>7821.8341821319264</v>
      </c>
      <c r="FL357" s="11">
        <v>7836.9993758445153</v>
      </c>
      <c r="FM357" s="11">
        <v>7842.1429581831953</v>
      </c>
      <c r="FN357" s="11">
        <v>7874.2911887270493</v>
      </c>
      <c r="FO357" s="11">
        <v>7894.9906568092565</v>
      </c>
      <c r="FP357" s="11">
        <v>7918.8689984067505</v>
      </c>
      <c r="FQ357" s="11">
        <v>7944.1523018114895</v>
      </c>
      <c r="FR357" s="11">
        <v>7954.7858954273579</v>
      </c>
      <c r="FS357" s="11">
        <v>7998.5880443718934</v>
      </c>
      <c r="FT357" s="11">
        <v>8070.1923407112326</v>
      </c>
      <c r="FU357" s="11">
        <v>8173.8526093502196</v>
      </c>
      <c r="FV357" s="11">
        <v>8314.0726538630424</v>
      </c>
      <c r="FW357" s="11">
        <v>8359.2621762093622</v>
      </c>
      <c r="FX357" s="11">
        <v>8378.1907323246214</v>
      </c>
      <c r="FY357" s="11">
        <v>8399.3881762807923</v>
      </c>
      <c r="FZ357" s="11">
        <v>8417.7341554760733</v>
      </c>
      <c r="GA357" s="11">
        <v>8446.0061613425587</v>
      </c>
      <c r="GB357" s="11">
        <v>8468.15414709367</v>
      </c>
      <c r="GC357" s="11">
        <v>8499.5406316105</v>
      </c>
      <c r="GD357" s="11">
        <v>8533.5592366644341</v>
      </c>
      <c r="GE357" s="11">
        <v>8558.3114291488855</v>
      </c>
      <c r="GF357" s="11">
        <v>8578.9258826592231</v>
      </c>
      <c r="GG357" s="11">
        <v>8591.9521630467316</v>
      </c>
      <c r="GH357" s="11">
        <v>8605.0672445354976</v>
      </c>
      <c r="GI357" s="11">
        <v>8608.5566554327252</v>
      </c>
      <c r="GJ357" s="11">
        <v>8618.124585469488</v>
      </c>
      <c r="GK357" s="11">
        <v>8622.9493201254245</v>
      </c>
      <c r="GL357" s="11">
        <v>8637.6156925624437</v>
      </c>
      <c r="GM357" s="11">
        <v>8622.531341870952</v>
      </c>
      <c r="GN357" s="11">
        <v>8631.5583194824321</v>
      </c>
      <c r="GO357" s="11">
        <v>8639.1157447527494</v>
      </c>
      <c r="GP357" s="11">
        <v>8649.189266267078</v>
      </c>
      <c r="GQ357" s="11">
        <v>8706.710802187019</v>
      </c>
      <c r="GR357" s="11">
        <v>8825.2000069697187</v>
      </c>
      <c r="GS357" s="11">
        <v>8974.1038624816993</v>
      </c>
      <c r="GT357" s="11">
        <v>9037.8939691348132</v>
      </c>
      <c r="GU357" s="11">
        <v>9057.0947342314648</v>
      </c>
      <c r="GV357" s="11">
        <v>9082.3926006056899</v>
      </c>
      <c r="GW357" s="11">
        <v>9109.1723408095277</v>
      </c>
      <c r="GX357" s="11">
        <v>9136.6930996808278</v>
      </c>
      <c r="GY357" s="11">
        <v>9153.8429853504986</v>
      </c>
      <c r="GZ357" s="11">
        <v>9295.4954870360925</v>
      </c>
      <c r="HA357" s="11">
        <v>9315.8505406560489</v>
      </c>
      <c r="HB357" s="11">
        <v>9331.240318349579</v>
      </c>
      <c r="HC357" s="11">
        <v>9347.5484698721793</v>
      </c>
      <c r="HD357" s="11">
        <v>9359.5997897704638</v>
      </c>
      <c r="HE357" s="11">
        <v>9367.3233500215301</v>
      </c>
      <c r="HF357" s="11">
        <v>9358.4001568675412</v>
      </c>
      <c r="HG357" s="11">
        <v>9403.7610447810403</v>
      </c>
      <c r="HH357" s="11">
        <v>9408.8545054942952</v>
      </c>
      <c r="HI357" s="11">
        <v>9434.6942339067427</v>
      </c>
      <c r="HJ357" s="11">
        <v>9442.7458748426707</v>
      </c>
      <c r="HK357" s="11">
        <v>9432.1436607436899</v>
      </c>
      <c r="HL357" s="11">
        <v>9422.8949912072276</v>
      </c>
      <c r="HM357" s="11">
        <v>9374.4986351798434</v>
      </c>
      <c r="HN357" s="11">
        <v>9310.2335467702214</v>
      </c>
      <c r="HO357" s="11">
        <v>9261.4696357375615</v>
      </c>
      <c r="HP357" s="11">
        <v>9274.6192660579418</v>
      </c>
      <c r="HQ357" s="11">
        <v>9263.7981858059757</v>
      </c>
      <c r="HR357" s="11">
        <v>9167.5841091605707</v>
      </c>
      <c r="HS357" s="11">
        <v>9171.6199889076506</v>
      </c>
      <c r="HT357" s="11">
        <v>9176.3311333123384</v>
      </c>
      <c r="HU357" s="11">
        <v>9136.2650001624188</v>
      </c>
      <c r="HV357" s="11">
        <v>9135.9092947171321</v>
      </c>
      <c r="HW357" s="11">
        <v>9139.8400074824767</v>
      </c>
      <c r="HX357" s="11">
        <v>9148.5846102667929</v>
      </c>
      <c r="HY357" s="11">
        <v>9159.5354468244077</v>
      </c>
      <c r="HZ357" s="11">
        <v>9168.5590955218468</v>
      </c>
      <c r="IA357" s="11">
        <v>9275.1154674447844</v>
      </c>
      <c r="IB357" s="11">
        <v>9394.4457254150911</v>
      </c>
      <c r="IC357" s="11">
        <v>9433.859783432581</v>
      </c>
      <c r="ID357" s="11">
        <v>9473.7247199869344</v>
      </c>
      <c r="IE357" s="11">
        <v>9509.0669233322969</v>
      </c>
      <c r="IF357" s="11">
        <v>9541.2247908931859</v>
      </c>
      <c r="IG357" s="11">
        <v>9652.8565811159515</v>
      </c>
      <c r="IH357" s="11">
        <v>9681.8975228025447</v>
      </c>
      <c r="II357" s="11">
        <v>9721.4201799486655</v>
      </c>
      <c r="IJ357" s="11">
        <v>9756.3620937876622</v>
      </c>
      <c r="IK357" s="11">
        <v>9806.5129959848291</v>
      </c>
      <c r="IL357" s="11">
        <v>9844.76573541578</v>
      </c>
      <c r="IM357" s="11">
        <v>9886.8545649278349</v>
      </c>
      <c r="IN357" s="11">
        <v>9949.6311284109324</v>
      </c>
      <c r="IO357" s="11">
        <v>10086.18264862355</v>
      </c>
      <c r="IP357" s="11">
        <v>10118.158194765043</v>
      </c>
      <c r="IQ357" s="11">
        <v>10117.910131642939</v>
      </c>
      <c r="IR357" s="11">
        <v>10168.719784126455</v>
      </c>
      <c r="IS357" s="11">
        <v>10233.131694643984</v>
      </c>
      <c r="IT357" s="11">
        <v>10271.06831185304</v>
      </c>
      <c r="IU357" s="11">
        <v>10293.10347048676</v>
      </c>
      <c r="IV357" s="11">
        <v>10309.978869262539</v>
      </c>
      <c r="IW357" s="11">
        <v>10315.651163487679</v>
      </c>
      <c r="IX357" s="11">
        <v>10325.727896348684</v>
      </c>
      <c r="IY357" s="11">
        <v>10346.059088555015</v>
      </c>
      <c r="IZ357" s="11">
        <v>10385.744600426828</v>
      </c>
      <c r="JA357" s="11">
        <v>10434.148555679758</v>
      </c>
      <c r="JB357" s="11">
        <v>10524.687130640301</v>
      </c>
      <c r="JC357" s="11">
        <v>10633.418849338341</v>
      </c>
      <c r="JD357" s="11">
        <v>10714.30269590655</v>
      </c>
      <c r="JE357" s="11">
        <v>10733.997988957477</v>
      </c>
      <c r="JF357" s="11">
        <v>10748.627979268933</v>
      </c>
      <c r="JG357" s="11">
        <v>10746.640512962724</v>
      </c>
      <c r="JH357" s="11">
        <v>10830.52098796419</v>
      </c>
      <c r="JI357" s="11">
        <v>10883.193120800282</v>
      </c>
      <c r="JJ357" s="11">
        <v>10892.744168532827</v>
      </c>
      <c r="JK357" s="11">
        <v>10862.139743405996</v>
      </c>
      <c r="JL357" s="11">
        <v>10909.083437442852</v>
      </c>
      <c r="JM357" s="11">
        <v>10906.360032008821</v>
      </c>
      <c r="JN357" s="11">
        <v>10860.025021365682</v>
      </c>
      <c r="JO357" s="11">
        <v>10981.165400854838</v>
      </c>
      <c r="JP357" s="11">
        <v>11082.256948736234</v>
      </c>
      <c r="JQ357" s="11">
        <v>11100.612320998325</v>
      </c>
      <c r="JR357" s="11">
        <v>11146.935031019271</v>
      </c>
      <c r="JS357" s="11">
        <v>11176.047342694343</v>
      </c>
      <c r="JT357" s="11">
        <v>11296.614129707281</v>
      </c>
      <c r="JU357" s="11">
        <v>11354.01554112303</v>
      </c>
      <c r="JV357" s="11">
        <v>11329.416252382189</v>
      </c>
      <c r="JW357" s="11">
        <v>11275.825254719131</v>
      </c>
      <c r="JX357" s="11">
        <v>11277.907827504197</v>
      </c>
      <c r="JY357" s="11">
        <v>11272.522876913317</v>
      </c>
      <c r="JZ357" s="11">
        <v>11261.479573746114</v>
      </c>
      <c r="KA357" s="11">
        <v>11254.007830196577</v>
      </c>
      <c r="KB357" s="11">
        <v>11249.073519231899</v>
      </c>
      <c r="KC357" s="11">
        <v>11235.535947641734</v>
      </c>
      <c r="KD357" s="11">
        <v>11220.379523270887</v>
      </c>
      <c r="KE357" s="11">
        <v>11217.458810333885</v>
      </c>
      <c r="KF357" s="11">
        <v>11225.954355750227</v>
      </c>
      <c r="KG357" s="11">
        <v>11227.1332301558</v>
      </c>
      <c r="KH357" s="11">
        <v>11241.158105828019</v>
      </c>
      <c r="KI357" s="11">
        <v>11239.782629320698</v>
      </c>
      <c r="KJ357" s="11">
        <v>11258.850897287773</v>
      </c>
      <c r="KK357" s="11">
        <v>11261.09185101478</v>
      </c>
      <c r="KL357" s="23"/>
      <c r="KM357" s="11">
        <f>SMALL(Tabela2[[#This Row],[1]:[285]],1)</f>
        <v>1.382716163789155E-11</v>
      </c>
      <c r="KN357" s="11">
        <f>MATCH(Tabela2[[#This Row],[1° menor]],Tabela2[[#This Row],[1]:[285]],0)</f>
        <v>54</v>
      </c>
      <c r="KO35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0.24999994932886441</v>
      </c>
      <c r="KP357" s="11">
        <f>VLOOKUP(Tabela2[[#This Row],[Shape]],shape!A:D,4,0)+VLOOKUP(Tabela2[[#This Row],[Shape]]+1,shape!A:E,5,0)*Tabela2[[#This Row],[% avanc]]</f>
        <v>983.87962214802815</v>
      </c>
      <c r="KQ357" s="15">
        <f>Tabela2[[#This Row],[8686,881807]]/Tabela2[[#Headers],[8686,881807]]</f>
        <v>0.11326039009247317</v>
      </c>
      <c r="KR357" s="11">
        <f>Tabela2[[#This Row],[8686,881807]]-KP356</f>
        <v>250.93220741968742</v>
      </c>
      <c r="KS357" s="11">
        <f>(Tabela2[[#This Row],[hora bus]]-H356)*86400</f>
        <v>28.999999864026904</v>
      </c>
      <c r="KT357" s="11">
        <f>Tabela2[[#This Row],[desloc]]/Tabela2[[#This Row],[seconds]]</f>
        <v>8.6528347791806954</v>
      </c>
      <c r="KU357" s="11">
        <f>Tabela2[[#This Row],[spd m/s]]*3.6</f>
        <v>31.150205205050504</v>
      </c>
      <c r="KV357" s="23"/>
      <c r="KW357" s="22">
        <f t="shared" si="90"/>
        <v>0</v>
      </c>
      <c r="KX357" s="23">
        <f t="shared" si="91"/>
        <v>0</v>
      </c>
      <c r="KY357" s="23">
        <f t="shared" si="92"/>
        <v>0</v>
      </c>
      <c r="KZ357" s="23">
        <f t="shared" si="93"/>
        <v>0</v>
      </c>
      <c r="LA357" s="23">
        <f t="shared" si="94"/>
        <v>0</v>
      </c>
      <c r="LB357" s="23">
        <f t="shared" si="95"/>
        <v>0</v>
      </c>
      <c r="LC357" s="23">
        <f t="shared" si="96"/>
        <v>0</v>
      </c>
      <c r="LD357" s="23">
        <f t="shared" si="97"/>
        <v>0</v>
      </c>
      <c r="LE357" s="23">
        <f t="shared" si="98"/>
        <v>983.87962214802815</v>
      </c>
      <c r="LF357" s="22">
        <f t="shared" si="107"/>
        <v>0</v>
      </c>
      <c r="LG357" s="23">
        <f t="shared" si="99"/>
        <v>0</v>
      </c>
      <c r="LH357" s="23">
        <f t="shared" si="100"/>
        <v>0</v>
      </c>
      <c r="LI357" s="23">
        <f t="shared" si="101"/>
        <v>983.87962214802815</v>
      </c>
      <c r="LJ357" s="23">
        <f t="shared" si="102"/>
        <v>8570.3152119992501</v>
      </c>
      <c r="LK357" s="23">
        <f t="shared" si="103"/>
        <v>0</v>
      </c>
      <c r="LL357" s="23">
        <f t="shared" si="104"/>
        <v>29</v>
      </c>
      <c r="LM357" s="23">
        <f t="shared" si="105"/>
        <v>0</v>
      </c>
      <c r="LN357" s="23">
        <f t="shared" si="106"/>
        <v>0</v>
      </c>
    </row>
    <row r="358" spans="1:326" x14ac:dyDescent="0.25">
      <c r="A358" s="22">
        <v>182</v>
      </c>
      <c r="B358" s="22">
        <v>2</v>
      </c>
      <c r="C358" s="23" t="s">
        <v>1490</v>
      </c>
      <c r="D358" s="22">
        <v>332</v>
      </c>
      <c r="E358" s="24">
        <v>0.93888888888888888</v>
      </c>
      <c r="F358" s="23" t="s">
        <v>1484</v>
      </c>
      <c r="G358" s="23" t="b">
        <v>1</v>
      </c>
      <c r="H358" s="25">
        <v>43538.939363425925</v>
      </c>
      <c r="I358" s="26" t="s">
        <v>200</v>
      </c>
      <c r="J358" s="23" t="s">
        <v>201</v>
      </c>
      <c r="K358" s="11">
        <f>IF(AND(Tabela2[[#This Row],[hora bus]]=H357,Tabela2[[#This Row],[lat bus]]=I357,Tabela2[[#This Row],[lon bus]]=J357),1,0)</f>
        <v>0</v>
      </c>
      <c r="L358" s="23"/>
      <c r="M358" s="11">
        <v>361</v>
      </c>
      <c r="N358" s="11">
        <v>2130.8119206222118</v>
      </c>
      <c r="O358" s="11">
        <v>2127.4298621180433</v>
      </c>
      <c r="P358" s="11">
        <v>2121.7602581055753</v>
      </c>
      <c r="Q358" s="11">
        <v>2071.6939104173734</v>
      </c>
      <c r="R358" s="11">
        <v>1992.4974808288175</v>
      </c>
      <c r="S358" s="11">
        <v>1974.0501302040955</v>
      </c>
      <c r="T358" s="11">
        <v>1957.1408600647555</v>
      </c>
      <c r="U358" s="11">
        <v>1948.8756642687263</v>
      </c>
      <c r="V358" s="11">
        <v>1937.2776726285681</v>
      </c>
      <c r="W358" s="11">
        <v>1931.4406560181469</v>
      </c>
      <c r="X358" s="11">
        <v>1926.7100017051948</v>
      </c>
      <c r="Y358" s="11">
        <v>1912.5920682993758</v>
      </c>
      <c r="Z358" s="11">
        <v>1909.0883250626769</v>
      </c>
      <c r="AA358" s="11">
        <v>1896.9782300426464</v>
      </c>
      <c r="AB358" s="11">
        <v>1893.9683455096988</v>
      </c>
      <c r="AC358" s="11">
        <v>1882.6865498658492</v>
      </c>
      <c r="AD358" s="11">
        <v>1861.7189913522172</v>
      </c>
      <c r="AE358" s="11">
        <v>1853.3710139284765</v>
      </c>
      <c r="AF358" s="11">
        <v>1780.0774789901545</v>
      </c>
      <c r="AG358" s="11">
        <v>1739.9234484882072</v>
      </c>
      <c r="AH358" s="11">
        <v>1708.2006553193173</v>
      </c>
      <c r="AI358" s="11">
        <v>1684.4004511121002</v>
      </c>
      <c r="AJ358" s="11">
        <v>1663.3457678589268</v>
      </c>
      <c r="AK358" s="11">
        <v>1648.3475921373147</v>
      </c>
      <c r="AL358" s="11">
        <v>1622.3599829432665</v>
      </c>
      <c r="AM358" s="11">
        <v>1611.1851819551755</v>
      </c>
      <c r="AN358" s="11">
        <v>1595.0196856202595</v>
      </c>
      <c r="AO358" s="11">
        <v>1577.7840709338018</v>
      </c>
      <c r="AP358" s="11">
        <v>1564.265814662577</v>
      </c>
      <c r="AQ358" s="11">
        <v>1561.3252828475759</v>
      </c>
      <c r="AR358" s="11">
        <v>1554.9953640398467</v>
      </c>
      <c r="AS358" s="11">
        <v>1540.2261118601209</v>
      </c>
      <c r="AT358" s="11">
        <v>1536.8286492415039</v>
      </c>
      <c r="AU358" s="11">
        <v>1535.8973976855762</v>
      </c>
      <c r="AV358" s="11">
        <v>1519.6089062803283</v>
      </c>
      <c r="AW358" s="11">
        <v>1501.8367406226116</v>
      </c>
      <c r="AX358" s="11">
        <v>1486.6045685228801</v>
      </c>
      <c r="AY358" s="11">
        <v>1466.7599721683816</v>
      </c>
      <c r="AZ358" s="11">
        <v>1441.0419010810613</v>
      </c>
      <c r="BA358" s="11">
        <v>1408.1391593500007</v>
      </c>
      <c r="BB358" s="11">
        <v>1355.38383823196</v>
      </c>
      <c r="BC358" s="11">
        <v>1285.8396087198862</v>
      </c>
      <c r="BD358" s="11">
        <v>1226.4996562280849</v>
      </c>
      <c r="BE358" s="11">
        <v>1205.8907536456259</v>
      </c>
      <c r="BF358" s="11">
        <v>1178.4649738381654</v>
      </c>
      <c r="BG358" s="11">
        <v>1132.7969696482094</v>
      </c>
      <c r="BH358" s="11">
        <v>1109.1307088235394</v>
      </c>
      <c r="BI358" s="11">
        <v>1085.9279364215615</v>
      </c>
      <c r="BJ358" s="11">
        <v>1053.7899845590896</v>
      </c>
      <c r="BK358" s="11">
        <v>969.73338648083893</v>
      </c>
      <c r="BL358" s="11">
        <v>702.72128561761747</v>
      </c>
      <c r="BM358" s="11">
        <v>521.60448819253043</v>
      </c>
      <c r="BN358" s="11">
        <v>467.77675095329295</v>
      </c>
      <c r="BO358" s="11">
        <v>337.79995726500766</v>
      </c>
      <c r="BP358" s="11">
        <v>313.22382521011883</v>
      </c>
      <c r="BQ358" s="11">
        <v>211.63942153740845</v>
      </c>
      <c r="BR358" s="11">
        <v>108.34744410210325</v>
      </c>
      <c r="BS358" s="11">
        <v>67.137857968415418</v>
      </c>
      <c r="BT358" s="11">
        <v>21.81412398311339</v>
      </c>
      <c r="BU358" s="11">
        <v>1.2769874047080521E-10</v>
      </c>
      <c r="BV358" s="11">
        <v>87.496034230746289</v>
      </c>
      <c r="BW358" s="11">
        <v>95.459526843044131</v>
      </c>
      <c r="BX358" s="11">
        <v>191.62700875575749</v>
      </c>
      <c r="BY358" s="11">
        <v>278.33186112926853</v>
      </c>
      <c r="BZ358" s="11">
        <v>413.52301702991639</v>
      </c>
      <c r="CA358" s="11">
        <v>449.03278826483773</v>
      </c>
      <c r="CB358" s="11">
        <v>493.66563495832963</v>
      </c>
      <c r="CC358" s="11">
        <v>555.72861323904237</v>
      </c>
      <c r="CD358" s="11">
        <v>675.61516725266915</v>
      </c>
      <c r="CE358" s="11">
        <v>768.0493730189836</v>
      </c>
      <c r="CF358" s="11">
        <v>858.88374116190937</v>
      </c>
      <c r="CG358" s="11">
        <v>939.83323578616012</v>
      </c>
      <c r="CH358" s="11">
        <v>1132.2297202867601</v>
      </c>
      <c r="CI358" s="11">
        <v>1208.2322611293127</v>
      </c>
      <c r="CJ358" s="11">
        <v>1398.4285526763983</v>
      </c>
      <c r="CK358" s="11">
        <v>1472.9085277515669</v>
      </c>
      <c r="CL358" s="11">
        <v>1562.9347966682014</v>
      </c>
      <c r="CM358" s="11">
        <v>1590.547090064425</v>
      </c>
      <c r="CN358" s="11">
        <v>1638.5911368126181</v>
      </c>
      <c r="CO358" s="11">
        <v>1697.3435322287673</v>
      </c>
      <c r="CP358" s="11">
        <v>1778.7645086606828</v>
      </c>
      <c r="CQ358" s="11">
        <v>1830.5947308115431</v>
      </c>
      <c r="CR358" s="11">
        <v>2025.8649604697764</v>
      </c>
      <c r="CS358" s="11">
        <v>2203.623490847056</v>
      </c>
      <c r="CT358" s="11">
        <v>2277.8280853615379</v>
      </c>
      <c r="CU358" s="11">
        <v>2306.035540941175</v>
      </c>
      <c r="CV358" s="11">
        <v>2347.2772760800826</v>
      </c>
      <c r="CW358" s="11">
        <v>2445.2902085963919</v>
      </c>
      <c r="CX358" s="11">
        <v>2572.8089479463242</v>
      </c>
      <c r="CY358" s="11">
        <v>2634.0325446855832</v>
      </c>
      <c r="CZ358" s="11">
        <v>2691.0883924805867</v>
      </c>
      <c r="DA358" s="11">
        <v>2742.2720569209655</v>
      </c>
      <c r="DB358" s="11">
        <v>2792.8405385978003</v>
      </c>
      <c r="DC358" s="11">
        <v>2845.8916832005152</v>
      </c>
      <c r="DD358" s="11">
        <v>2938.5174149615373</v>
      </c>
      <c r="DE358" s="11">
        <v>2950.0269270852818</v>
      </c>
      <c r="DF358" s="11">
        <v>2979.7579505591261</v>
      </c>
      <c r="DG358" s="11">
        <v>2990.1995362797516</v>
      </c>
      <c r="DH358" s="11">
        <v>3032.9294634688636</v>
      </c>
      <c r="DI358" s="11">
        <v>3068.1748796396855</v>
      </c>
      <c r="DJ358" s="11">
        <v>3110.2047906354624</v>
      </c>
      <c r="DK358" s="11">
        <v>3141.9881367220942</v>
      </c>
      <c r="DL358" s="11">
        <v>3461.8614454690746</v>
      </c>
      <c r="DM358" s="11">
        <v>3577.2956788853508</v>
      </c>
      <c r="DN358" s="11">
        <v>3655.7410847202018</v>
      </c>
      <c r="DO358" s="11">
        <v>3744.1077392343991</v>
      </c>
      <c r="DP358" s="11">
        <v>3773.2218009318926</v>
      </c>
      <c r="DQ358" s="11">
        <v>3853.2956281865427</v>
      </c>
      <c r="DR358" s="11">
        <v>3868.2687726736949</v>
      </c>
      <c r="DS358" s="11">
        <v>3878.5319429840242</v>
      </c>
      <c r="DT358" s="11">
        <v>3889.7480021844972</v>
      </c>
      <c r="DU358" s="11">
        <v>3903.1988807246753</v>
      </c>
      <c r="DV358" s="11">
        <v>3906.0388653739215</v>
      </c>
      <c r="DW358" s="11">
        <v>3905.1999683241029</v>
      </c>
      <c r="DX358" s="11">
        <v>3847.9013499898633</v>
      </c>
      <c r="DY358" s="11">
        <v>3948.7552583607417</v>
      </c>
      <c r="DZ358" s="11">
        <v>3953.95977211526</v>
      </c>
      <c r="EA358" s="11">
        <v>3979.8607291882131</v>
      </c>
      <c r="EB358" s="11">
        <v>4114.1363708024455</v>
      </c>
      <c r="EC358" s="11">
        <v>4146.1114391384181</v>
      </c>
      <c r="ED358" s="11">
        <v>4331.4072832235806</v>
      </c>
      <c r="EE358" s="11">
        <v>4402.7406190417269</v>
      </c>
      <c r="EF358" s="11">
        <v>4630.2312509670492</v>
      </c>
      <c r="EG358" s="11">
        <v>4806.9005335859256</v>
      </c>
      <c r="EH358" s="11">
        <v>4958.6202448360737</v>
      </c>
      <c r="EI358" s="11">
        <v>5077.2096843693143</v>
      </c>
      <c r="EJ358" s="11">
        <v>5140.9401155392879</v>
      </c>
      <c r="EK358" s="11">
        <v>5189.5158608415722</v>
      </c>
      <c r="EL358" s="11">
        <v>5266.5110019391377</v>
      </c>
      <c r="EM358" s="11">
        <v>5273.5978834692214</v>
      </c>
      <c r="EN358" s="11">
        <v>5355.5480124266114</v>
      </c>
      <c r="EO358" s="11">
        <v>5445.7265159801054</v>
      </c>
      <c r="EP358" s="11">
        <v>5489.4997164421875</v>
      </c>
      <c r="EQ358" s="11">
        <v>5627.6560702771812</v>
      </c>
      <c r="ER358" s="11">
        <v>5700.9237545668066</v>
      </c>
      <c r="ES358" s="11">
        <v>5837.0677413143703</v>
      </c>
      <c r="ET358" s="11">
        <v>5900.9544525349647</v>
      </c>
      <c r="EU358" s="11">
        <v>5976.4871075014853</v>
      </c>
      <c r="EV358" s="11">
        <v>6039.1771616796286</v>
      </c>
      <c r="EW358" s="11">
        <v>6108.2158031939725</v>
      </c>
      <c r="EX358" s="11">
        <v>6355.3911627924717</v>
      </c>
      <c r="EY358" s="11">
        <v>6436.845131744225</v>
      </c>
      <c r="EZ358" s="11">
        <v>6607.3627194528472</v>
      </c>
      <c r="FA358" s="11">
        <v>6773.7259422758279</v>
      </c>
      <c r="FB358" s="11">
        <v>6856.9288569349756</v>
      </c>
      <c r="FC358" s="11">
        <v>6898.6442456619052</v>
      </c>
      <c r="FD358" s="11">
        <v>6953.7330211741337</v>
      </c>
      <c r="FE358" s="11">
        <v>7078.488537289838</v>
      </c>
      <c r="FF358" s="11">
        <v>7251.7376838987884</v>
      </c>
      <c r="FG358" s="11">
        <v>7276.6304491152659</v>
      </c>
      <c r="FH358" s="11">
        <v>7321.083862197951</v>
      </c>
      <c r="FI358" s="11">
        <v>7402.6915847631681</v>
      </c>
      <c r="FJ358" s="11">
        <v>7447.1739997259483</v>
      </c>
      <c r="FK358" s="11">
        <v>7464.4196829169869</v>
      </c>
      <c r="FL358" s="11">
        <v>7479.2680882275299</v>
      </c>
      <c r="FM358" s="11">
        <v>7483.6902461219925</v>
      </c>
      <c r="FN358" s="11">
        <v>7514.9667691264494</v>
      </c>
      <c r="FO358" s="11">
        <v>7535.0851112191685</v>
      </c>
      <c r="FP358" s="11">
        <v>7558.4340134900131</v>
      </c>
      <c r="FQ358" s="11">
        <v>7583.3440655986624</v>
      </c>
      <c r="FR358" s="11">
        <v>7593.4723655896323</v>
      </c>
      <c r="FS358" s="11">
        <v>7636.602627502888</v>
      </c>
      <c r="FT358" s="11">
        <v>7707.7878627156451</v>
      </c>
      <c r="FU358" s="11">
        <v>7811.569797271377</v>
      </c>
      <c r="FV358" s="11">
        <v>7952.5177742985679</v>
      </c>
      <c r="FW358" s="11">
        <v>7998.5198614546734</v>
      </c>
      <c r="FX358" s="11">
        <v>8018.1125786731391</v>
      </c>
      <c r="FY358" s="11">
        <v>8039.8740149189034</v>
      </c>
      <c r="FZ358" s="11">
        <v>8058.6586242796602</v>
      </c>
      <c r="GA358" s="11">
        <v>8087.2180556036137</v>
      </c>
      <c r="GB358" s="11">
        <v>8109.5109926625946</v>
      </c>
      <c r="GC358" s="11">
        <v>8140.9219102760762</v>
      </c>
      <c r="GD358" s="11">
        <v>8174.8784208739471</v>
      </c>
      <c r="GE358" s="11">
        <v>8199.5753120086829</v>
      </c>
      <c r="GF358" s="11">
        <v>8220.1452915864284</v>
      </c>
      <c r="GG358" s="11">
        <v>8233.252072907273</v>
      </c>
      <c r="GH358" s="11">
        <v>8246.4981721402801</v>
      </c>
      <c r="GI358" s="11">
        <v>8250.1997103482772</v>
      </c>
      <c r="GJ358" s="11">
        <v>8260.2326279433419</v>
      </c>
      <c r="GK358" s="11">
        <v>8265.7586487412682</v>
      </c>
      <c r="GL358" s="11">
        <v>8280.8767721749246</v>
      </c>
      <c r="GM358" s="11">
        <v>8266.3506233730677</v>
      </c>
      <c r="GN358" s="11">
        <v>8276.2546452393508</v>
      </c>
      <c r="GO358" s="11">
        <v>8284.6154966503691</v>
      </c>
      <c r="GP358" s="11">
        <v>8296.0910739329065</v>
      </c>
      <c r="GQ358" s="11">
        <v>8355.7357378135348</v>
      </c>
      <c r="GR358" s="11">
        <v>8476.5751903667897</v>
      </c>
      <c r="GS358" s="11">
        <v>8627.1653426192843</v>
      </c>
      <c r="GT358" s="11">
        <v>8691.6021697706165</v>
      </c>
      <c r="GU358" s="11">
        <v>8711.0146716947856</v>
      </c>
      <c r="GV358" s="11">
        <v>8736.3758630054926</v>
      </c>
      <c r="GW358" s="11">
        <v>8763.1073957255521</v>
      </c>
      <c r="GX358" s="11">
        <v>8790.4806107239183</v>
      </c>
      <c r="GY358" s="11">
        <v>8806.4576690796312</v>
      </c>
      <c r="GZ358" s="11">
        <v>8946.8804304830519</v>
      </c>
      <c r="HA358" s="11">
        <v>8966.9871772249844</v>
      </c>
      <c r="HB358" s="11">
        <v>8982.2570671216108</v>
      </c>
      <c r="HC358" s="11">
        <v>8998.5048530063596</v>
      </c>
      <c r="HD358" s="11">
        <v>9010.5031132502772</v>
      </c>
      <c r="HE358" s="11">
        <v>9018.1035925632077</v>
      </c>
      <c r="HF358" s="11">
        <v>9010.7789097056157</v>
      </c>
      <c r="HG358" s="11">
        <v>9059.001286929526</v>
      </c>
      <c r="HH358" s="11">
        <v>9066.4929601087515</v>
      </c>
      <c r="HI358" s="11">
        <v>9094.1905306607605</v>
      </c>
      <c r="HJ358" s="11">
        <v>9103.3079821305728</v>
      </c>
      <c r="HK358" s="11">
        <v>9093.8155899516223</v>
      </c>
      <c r="HL358" s="11">
        <v>9085.8163224553373</v>
      </c>
      <c r="HM358" s="11">
        <v>9039.1486159941687</v>
      </c>
      <c r="HN358" s="11">
        <v>8977.5844928057777</v>
      </c>
      <c r="HO358" s="11">
        <v>8931.8689465320258</v>
      </c>
      <c r="HP358" s="11">
        <v>8946.8473016841872</v>
      </c>
      <c r="HQ358" s="11">
        <v>8936.7112767690342</v>
      </c>
      <c r="HR358" s="11">
        <v>8842.945046584704</v>
      </c>
      <c r="HS358" s="11">
        <v>8849.8679031799838</v>
      </c>
      <c r="HT358" s="11">
        <v>8855.6095536437333</v>
      </c>
      <c r="HU358" s="11">
        <v>8816.8167047041625</v>
      </c>
      <c r="HV358" s="11">
        <v>8818.1565294114571</v>
      </c>
      <c r="HW358" s="11">
        <v>8823.3364649409305</v>
      </c>
      <c r="HX358" s="11">
        <v>8833.2427672171543</v>
      </c>
      <c r="HY358" s="11">
        <v>8845.519944981761</v>
      </c>
      <c r="HZ358" s="11">
        <v>8857.3791054594221</v>
      </c>
      <c r="IA358" s="11">
        <v>8968.0709333427712</v>
      </c>
      <c r="IB358" s="11">
        <v>9090.1657147438382</v>
      </c>
      <c r="IC358" s="11">
        <v>9131.0239960195722</v>
      </c>
      <c r="ID358" s="11">
        <v>9172.2745709140218</v>
      </c>
      <c r="IE358" s="11">
        <v>9208.9886591157683</v>
      </c>
      <c r="IF358" s="11">
        <v>9243.4248243815546</v>
      </c>
      <c r="IG358" s="11">
        <v>9356.9738154490315</v>
      </c>
      <c r="IH358" s="11">
        <v>9386.7473676438494</v>
      </c>
      <c r="II358" s="11">
        <v>9426.9278099814546</v>
      </c>
      <c r="IJ358" s="11">
        <v>9462.3958711327832</v>
      </c>
      <c r="IK358" s="11">
        <v>9512.8362262954506</v>
      </c>
      <c r="IL358" s="11">
        <v>9551.2339547798856</v>
      </c>
      <c r="IM358" s="11">
        <v>9593.5207503440761</v>
      </c>
      <c r="IN358" s="11">
        <v>9656.6502928541195</v>
      </c>
      <c r="IO358" s="11">
        <v>9793.5973775719103</v>
      </c>
      <c r="IP358" s="11">
        <v>9825.7184465502341</v>
      </c>
      <c r="IQ358" s="11">
        <v>9825.7837138686536</v>
      </c>
      <c r="IR358" s="11">
        <v>9877.3487260203237</v>
      </c>
      <c r="IS358" s="11">
        <v>9942.4529788798463</v>
      </c>
      <c r="IT358" s="11">
        <v>9980.7523219932718</v>
      </c>
      <c r="IU358" s="11">
        <v>10003.008028178765</v>
      </c>
      <c r="IV358" s="11">
        <v>10020.017153255721</v>
      </c>
      <c r="IW358" s="11">
        <v>10025.772910547132</v>
      </c>
      <c r="IX358" s="11">
        <v>10035.980005245625</v>
      </c>
      <c r="IY358" s="11">
        <v>10056.531132873615</v>
      </c>
      <c r="IZ358" s="11">
        <v>10096.539478732555</v>
      </c>
      <c r="JA358" s="11">
        <v>10145.422581301083</v>
      </c>
      <c r="JB358" s="11">
        <v>10236.459760688274</v>
      </c>
      <c r="JC358" s="11">
        <v>10345.286588722012</v>
      </c>
      <c r="JD358" s="11">
        <v>10425.927164137565</v>
      </c>
      <c r="JE358" s="11">
        <v>10445.342216558547</v>
      </c>
      <c r="JF358" s="11">
        <v>10459.653415152383</v>
      </c>
      <c r="JG358" s="11">
        <v>10456.131681334737</v>
      </c>
      <c r="JH358" s="11">
        <v>10540.012957950168</v>
      </c>
      <c r="JI358" s="11">
        <v>10594.326269517105</v>
      </c>
      <c r="JJ358" s="11">
        <v>10604.21576777426</v>
      </c>
      <c r="JK358" s="11">
        <v>10574.884430563254</v>
      </c>
      <c r="JL358" s="11">
        <v>10623.120570139967</v>
      </c>
      <c r="JM358" s="11">
        <v>10620.783492036264</v>
      </c>
      <c r="JN358" s="11">
        <v>10577.795702782569</v>
      </c>
      <c r="JO358" s="11">
        <v>10704.019573379279</v>
      </c>
      <c r="JP358" s="11">
        <v>10807.670396383131</v>
      </c>
      <c r="JQ358" s="11">
        <v>10827.44512340152</v>
      </c>
      <c r="JR358" s="11">
        <v>10873.557586572821</v>
      </c>
      <c r="JS358" s="11">
        <v>10899.335889524207</v>
      </c>
      <c r="JT358" s="11">
        <v>11016.482063910547</v>
      </c>
      <c r="JU358" s="11">
        <v>11072.706368238412</v>
      </c>
      <c r="JV358" s="11">
        <v>11048.206106349853</v>
      </c>
      <c r="JW358" s="11">
        <v>10993.692043893267</v>
      </c>
      <c r="JX358" s="11">
        <v>10994.419545529552</v>
      </c>
      <c r="JY358" s="11">
        <v>10988.434693483596</v>
      </c>
      <c r="JZ358" s="11">
        <v>10976.851960879369</v>
      </c>
      <c r="KA358" s="11">
        <v>10968.838291543942</v>
      </c>
      <c r="KB358" s="11">
        <v>10963.48047575684</v>
      </c>
      <c r="KC358" s="11">
        <v>10949.442361807542</v>
      </c>
      <c r="KD358" s="11">
        <v>10934.136053335613</v>
      </c>
      <c r="KE358" s="11">
        <v>10931.595555583261</v>
      </c>
      <c r="KF358" s="11">
        <v>10940.436336510764</v>
      </c>
      <c r="KG358" s="11">
        <v>10942.055203025591</v>
      </c>
      <c r="KH358" s="11">
        <v>10956.502107793314</v>
      </c>
      <c r="KI358" s="11">
        <v>10955.621091261894</v>
      </c>
      <c r="KJ358" s="11">
        <v>10975.137589812131</v>
      </c>
      <c r="KK358" s="11">
        <v>10977.535641546698</v>
      </c>
      <c r="KL358" s="23"/>
      <c r="KM358" s="11">
        <f>SMALL(Tabela2[[#This Row],[1]:[285]],1)</f>
        <v>1.2769874047080521E-10</v>
      </c>
      <c r="KN358" s="11">
        <f>MATCH(Tabela2[[#This Row],[1° menor]],Tabela2[[#This Row],[1]:[285]],0)</f>
        <v>60</v>
      </c>
      <c r="KO35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0.24676134718509879</v>
      </c>
      <c r="KP358" s="11">
        <f>VLOOKUP(Tabela2[[#This Row],[Shape]],shape!A:D,4,0)+VLOOKUP(Tabela2[[#This Row],[Shape]]+1,shape!A:E,5,0)*Tabela2[[#This Row],[% avanc]]</f>
        <v>1209.068798194663</v>
      </c>
      <c r="KQ358" s="15">
        <f>Tabela2[[#This Row],[8686,881807]]/Tabela2[[#Headers],[8686,881807]]</f>
        <v>0.13918329097333637</v>
      </c>
      <c r="KR358" s="11">
        <f>Tabela2[[#This Row],[8686,881807]]-KP357</f>
        <v>225.18917604663488</v>
      </c>
      <c r="KS358" s="11">
        <f>(Tabela2[[#This Row],[hora bus]]-H357)*86400</f>
        <v>35.000000009313226</v>
      </c>
      <c r="KT358" s="11">
        <f>Tabela2[[#This Row],[desloc]]/Tabela2[[#This Row],[seconds]]</f>
        <v>6.4339764567632516</v>
      </c>
      <c r="KU358" s="11">
        <f>Tabela2[[#This Row],[spd m/s]]*3.6</f>
        <v>23.162315244347706</v>
      </c>
      <c r="KV358" s="23"/>
      <c r="KW358" s="22">
        <f t="shared" si="90"/>
        <v>0</v>
      </c>
      <c r="KX358" s="23">
        <f t="shared" si="91"/>
        <v>0</v>
      </c>
      <c r="KY358" s="23">
        <f t="shared" si="92"/>
        <v>0</v>
      </c>
      <c r="KZ358" s="23">
        <f t="shared" si="93"/>
        <v>0</v>
      </c>
      <c r="LA358" s="23">
        <f t="shared" si="94"/>
        <v>0</v>
      </c>
      <c r="LB358" s="23">
        <f t="shared" si="95"/>
        <v>0</v>
      </c>
      <c r="LC358" s="23">
        <f t="shared" si="96"/>
        <v>0</v>
      </c>
      <c r="LD358" s="23">
        <f t="shared" si="97"/>
        <v>0</v>
      </c>
      <c r="LE358" s="23">
        <f t="shared" si="98"/>
        <v>1209.068798194663</v>
      </c>
      <c r="LF358" s="22">
        <f t="shared" si="107"/>
        <v>0</v>
      </c>
      <c r="LG358" s="23">
        <f t="shared" si="99"/>
        <v>0</v>
      </c>
      <c r="LH358" s="23">
        <f t="shared" si="100"/>
        <v>0</v>
      </c>
      <c r="LI358" s="23">
        <f t="shared" si="101"/>
        <v>1209.068798194663</v>
      </c>
      <c r="LJ358" s="23">
        <f t="shared" si="102"/>
        <v>8570.3152119992501</v>
      </c>
      <c r="LK358" s="23">
        <f t="shared" si="103"/>
        <v>0</v>
      </c>
      <c r="LL358" s="23">
        <f t="shared" si="104"/>
        <v>28</v>
      </c>
      <c r="LM358" s="23">
        <f t="shared" si="105"/>
        <v>0</v>
      </c>
      <c r="LN358" s="23">
        <f t="shared" si="106"/>
        <v>0</v>
      </c>
    </row>
    <row r="359" spans="1:326" x14ac:dyDescent="0.25">
      <c r="A359" s="22">
        <v>183</v>
      </c>
      <c r="B359" s="22">
        <v>2</v>
      </c>
      <c r="C359" s="23" t="s">
        <v>1491</v>
      </c>
      <c r="D359" s="22">
        <v>332</v>
      </c>
      <c r="E359" s="24">
        <v>0.93958333333333333</v>
      </c>
      <c r="F359" s="23" t="s">
        <v>1484</v>
      </c>
      <c r="G359" s="23" t="b">
        <v>1</v>
      </c>
      <c r="H359" s="25">
        <v>43538.93949074074</v>
      </c>
      <c r="I359" s="26" t="s">
        <v>210</v>
      </c>
      <c r="J359" s="23" t="s">
        <v>211</v>
      </c>
      <c r="K359" s="11">
        <f>IF(AND(Tabela2[[#This Row],[hora bus]]=H358,Tabela2[[#This Row],[lat bus]]=I358,Tabela2[[#This Row],[lon bus]]=J358),1,0)</f>
        <v>0</v>
      </c>
      <c r="L359" s="23"/>
      <c r="M359" s="11">
        <v>362</v>
      </c>
      <c r="N359" s="11">
        <v>2168.7266442351524</v>
      </c>
      <c r="O359" s="11">
        <v>2165.5105875899681</v>
      </c>
      <c r="P359" s="11">
        <v>2160.0253696983</v>
      </c>
      <c r="Q359" s="11">
        <v>2110.4416738406153</v>
      </c>
      <c r="R359" s="11">
        <v>2031.8716120499239</v>
      </c>
      <c r="S359" s="11">
        <v>2013.7638865517665</v>
      </c>
      <c r="T359" s="11">
        <v>1997.0726072516163</v>
      </c>
      <c r="U359" s="11">
        <v>1989.0292474703065</v>
      </c>
      <c r="V359" s="11">
        <v>1977.6841634829457</v>
      </c>
      <c r="W359" s="11">
        <v>1972.1424295364814</v>
      </c>
      <c r="X359" s="11">
        <v>1967.6800109098731</v>
      </c>
      <c r="Y359" s="11">
        <v>1953.9701890718572</v>
      </c>
      <c r="Z359" s="11">
        <v>1950.9450272073391</v>
      </c>
      <c r="AA359" s="11">
        <v>1939.2653613774155</v>
      </c>
      <c r="AB359" s="11">
        <v>1936.5809102034927</v>
      </c>
      <c r="AC359" s="11">
        <v>1925.527113450252</v>
      </c>
      <c r="AD359" s="11">
        <v>1904.8043853414183</v>
      </c>
      <c r="AE359" s="11">
        <v>1896.6203234645693</v>
      </c>
      <c r="AF359" s="11">
        <v>1823.4180641998298</v>
      </c>
      <c r="AG359" s="11">
        <v>1783.3255685308279</v>
      </c>
      <c r="AH359" s="11">
        <v>1751.7252901945665</v>
      </c>
      <c r="AI359" s="11">
        <v>1728.1064975287838</v>
      </c>
      <c r="AJ359" s="11">
        <v>1707.2124938103291</v>
      </c>
      <c r="AK359" s="11">
        <v>1692.3493331418238</v>
      </c>
      <c r="AL359" s="11">
        <v>1666.5175945251121</v>
      </c>
      <c r="AM359" s="11">
        <v>1655.4695987716875</v>
      </c>
      <c r="AN359" s="11">
        <v>1639.2779966588762</v>
      </c>
      <c r="AO359" s="11">
        <v>1621.8212923078352</v>
      </c>
      <c r="AP359" s="11">
        <v>1607.9241113775759</v>
      </c>
      <c r="AQ359" s="11">
        <v>1604.6754788042165</v>
      </c>
      <c r="AR359" s="11">
        <v>1598.1249836527709</v>
      </c>
      <c r="AS359" s="11">
        <v>1582.9631477266016</v>
      </c>
      <c r="AT359" s="11">
        <v>1579.1253522525055</v>
      </c>
      <c r="AU359" s="11">
        <v>1577.9351631933666</v>
      </c>
      <c r="AV359" s="11">
        <v>1561.2438928961062</v>
      </c>
      <c r="AW359" s="11">
        <v>1542.7770394506269</v>
      </c>
      <c r="AX359" s="11">
        <v>1526.8579938292066</v>
      </c>
      <c r="AY359" s="11">
        <v>1506.551644795255</v>
      </c>
      <c r="AZ359" s="11">
        <v>1480.5302466629473</v>
      </c>
      <c r="BA359" s="11">
        <v>1447.4076289999907</v>
      </c>
      <c r="BB359" s="11">
        <v>1394.6025089657458</v>
      </c>
      <c r="BC359" s="11">
        <v>1325.7293648217208</v>
      </c>
      <c r="BD359" s="11">
        <v>1267.4298516573967</v>
      </c>
      <c r="BE359" s="11">
        <v>1247.213920394267</v>
      </c>
      <c r="BF359" s="11">
        <v>1219.6979268156206</v>
      </c>
      <c r="BG359" s="11">
        <v>1173.7720668996276</v>
      </c>
      <c r="BH359" s="11">
        <v>1149.7950255563644</v>
      </c>
      <c r="BI359" s="11">
        <v>1126.389547656983</v>
      </c>
      <c r="BJ359" s="11">
        <v>1094.1082009460672</v>
      </c>
      <c r="BK359" s="11">
        <v>1010.0168161546371</v>
      </c>
      <c r="BL359" s="11">
        <v>742.99683169699711</v>
      </c>
      <c r="BM359" s="11">
        <v>561.59108958421893</v>
      </c>
      <c r="BN359" s="11">
        <v>507.42778239766898</v>
      </c>
      <c r="BO359" s="11">
        <v>377.14034833779704</v>
      </c>
      <c r="BP359" s="11">
        <v>352.33737450129479</v>
      </c>
      <c r="BQ359" s="11">
        <v>250.90735495516964</v>
      </c>
      <c r="BR359" s="11">
        <v>149.02237606777081</v>
      </c>
      <c r="BS359" s="11">
        <v>111.52248656341401</v>
      </c>
      <c r="BT359" s="11">
        <v>73.908812355752843</v>
      </c>
      <c r="BU359" s="11">
        <v>5.6682836202526232E-10</v>
      </c>
      <c r="BV359" s="11">
        <v>30.168519214111605</v>
      </c>
      <c r="BW359" s="11">
        <v>58.12769336741772</v>
      </c>
      <c r="BX359" s="11">
        <v>183.34743835441495</v>
      </c>
      <c r="BY359" s="11">
        <v>284.60558436868621</v>
      </c>
      <c r="BZ359" s="11">
        <v>426.37074266350965</v>
      </c>
      <c r="CA359" s="11">
        <v>462.59620925454112</v>
      </c>
      <c r="CB359" s="11">
        <v>506.3671488416727</v>
      </c>
      <c r="CC359" s="11">
        <v>566.90085885132942</v>
      </c>
      <c r="CD359" s="11">
        <v>685.08108604356585</v>
      </c>
      <c r="CE359" s="11">
        <v>775.90288804131933</v>
      </c>
      <c r="CF359" s="11">
        <v>865.11089391548205</v>
      </c>
      <c r="CG359" s="11">
        <v>944.1401472315996</v>
      </c>
      <c r="CH359" s="11">
        <v>1134.983915655027</v>
      </c>
      <c r="CI359" s="11">
        <v>1209.8751746845207</v>
      </c>
      <c r="CJ359" s="11">
        <v>1399.0308249837724</v>
      </c>
      <c r="CK359" s="11">
        <v>1473.0831631660358</v>
      </c>
      <c r="CL359" s="11">
        <v>1562.8650866789028</v>
      </c>
      <c r="CM359" s="11">
        <v>1590.2529451312621</v>
      </c>
      <c r="CN359" s="11">
        <v>1638.0228674109148</v>
      </c>
      <c r="CO359" s="11">
        <v>1696.5269644561818</v>
      </c>
      <c r="CP359" s="11">
        <v>1777.6902400168406</v>
      </c>
      <c r="CQ359" s="11">
        <v>1828.9707015047079</v>
      </c>
      <c r="CR359" s="11">
        <v>2023.5247717232094</v>
      </c>
      <c r="CS359" s="11">
        <v>2200.926303348806</v>
      </c>
      <c r="CT359" s="11">
        <v>2275.0487392348723</v>
      </c>
      <c r="CU359" s="11">
        <v>2303.2064302382919</v>
      </c>
      <c r="CV359" s="11">
        <v>2344.295796835685</v>
      </c>
      <c r="CW359" s="11">
        <v>2442.0531146931239</v>
      </c>
      <c r="CX359" s="11">
        <v>2569.3835326677258</v>
      </c>
      <c r="CY359" s="11">
        <v>2630.5206257583914</v>
      </c>
      <c r="CZ359" s="11">
        <v>2687.6002711222663</v>
      </c>
      <c r="DA359" s="11">
        <v>2738.9143375766021</v>
      </c>
      <c r="DB359" s="11">
        <v>2789.7632970617701</v>
      </c>
      <c r="DC359" s="11">
        <v>2843.3575670159767</v>
      </c>
      <c r="DD359" s="11">
        <v>2936.3654464611532</v>
      </c>
      <c r="DE359" s="11">
        <v>2948.0179190065414</v>
      </c>
      <c r="DF359" s="11">
        <v>2977.9258941536004</v>
      </c>
      <c r="DG359" s="11">
        <v>2988.7183108486711</v>
      </c>
      <c r="DH359" s="11">
        <v>3032.10153801252</v>
      </c>
      <c r="DI359" s="11">
        <v>3068.1205274706108</v>
      </c>
      <c r="DJ359" s="11">
        <v>3109.9332903349418</v>
      </c>
      <c r="DK359" s="11">
        <v>3138.8919502383951</v>
      </c>
      <c r="DL359" s="11">
        <v>3455.923651206961</v>
      </c>
      <c r="DM359" s="11">
        <v>3570.3835202041932</v>
      </c>
      <c r="DN359" s="11">
        <v>3648.1927958271681</v>
      </c>
      <c r="DO359" s="11">
        <v>3736.1337636972262</v>
      </c>
      <c r="DP359" s="11">
        <v>3764.8016444921586</v>
      </c>
      <c r="DQ359" s="11">
        <v>3844.523587385981</v>
      </c>
      <c r="DR359" s="11">
        <v>3859.4237973714094</v>
      </c>
      <c r="DS359" s="11">
        <v>3869.6249588808137</v>
      </c>
      <c r="DT359" s="11">
        <v>3880.8896620464443</v>
      </c>
      <c r="DU359" s="11">
        <v>3894.4979729694287</v>
      </c>
      <c r="DV359" s="11">
        <v>3897.526288067701</v>
      </c>
      <c r="DW359" s="11">
        <v>3896.9181908559035</v>
      </c>
      <c r="DX359" s="11">
        <v>3840.9522588175764</v>
      </c>
      <c r="DY359" s="11">
        <v>3943.2170971161058</v>
      </c>
      <c r="DZ359" s="11">
        <v>3948.9255893968925</v>
      </c>
      <c r="EA359" s="11">
        <v>3974.7565495717363</v>
      </c>
      <c r="EB359" s="11">
        <v>4108.6134061549174</v>
      </c>
      <c r="EC359" s="11">
        <v>4140.3335962431229</v>
      </c>
      <c r="ED359" s="11">
        <v>4325.3331814217145</v>
      </c>
      <c r="EE359" s="11">
        <v>4397.1080372796641</v>
      </c>
      <c r="EF359" s="11">
        <v>4625.4872459193402</v>
      </c>
      <c r="EG359" s="11">
        <v>4802.8064545466332</v>
      </c>
      <c r="EH359" s="11">
        <v>4954.9799997345326</v>
      </c>
      <c r="EI359" s="11">
        <v>5073.7853795059309</v>
      </c>
      <c r="EJ359" s="11">
        <v>5137.5468489083369</v>
      </c>
      <c r="EK359" s="11">
        <v>5186.3831728812611</v>
      </c>
      <c r="EL359" s="11">
        <v>5263.6886474840321</v>
      </c>
      <c r="EM359" s="11">
        <v>5271.018323132871</v>
      </c>
      <c r="EN359" s="11">
        <v>5353.2062592045249</v>
      </c>
      <c r="EO359" s="11">
        <v>5443.3755838977877</v>
      </c>
      <c r="EP359" s="11">
        <v>5486.9501643993344</v>
      </c>
      <c r="EQ359" s="11">
        <v>5624.8430671137194</v>
      </c>
      <c r="ER359" s="11">
        <v>5697.8502701987136</v>
      </c>
      <c r="ES359" s="11">
        <v>5833.7736967025867</v>
      </c>
      <c r="ET359" s="11">
        <v>5897.5326273413148</v>
      </c>
      <c r="EU359" s="11">
        <v>5972.9309443921611</v>
      </c>
      <c r="EV359" s="11">
        <v>6035.4806790305247</v>
      </c>
      <c r="EW359" s="11">
        <v>6104.2211921518183</v>
      </c>
      <c r="EX359" s="11">
        <v>6351.0990630666656</v>
      </c>
      <c r="EY359" s="11">
        <v>6432.3353001857695</v>
      </c>
      <c r="EZ359" s="11">
        <v>6602.5796551516723</v>
      </c>
      <c r="FA359" s="11">
        <v>6768.8151367241708</v>
      </c>
      <c r="FB359" s="11">
        <v>6852.022385456451</v>
      </c>
      <c r="FC359" s="11">
        <v>6893.7464369870941</v>
      </c>
      <c r="FD359" s="11">
        <v>6948.8571856492763</v>
      </c>
      <c r="FE359" s="11">
        <v>7073.6738896081515</v>
      </c>
      <c r="FF359" s="11">
        <v>7246.9697152716344</v>
      </c>
      <c r="FG359" s="11">
        <v>7271.8696138387077</v>
      </c>
      <c r="FH359" s="11">
        <v>7316.3694621592322</v>
      </c>
      <c r="FI359" s="11">
        <v>7397.988258999535</v>
      </c>
      <c r="FJ359" s="11">
        <v>7442.4067574590517</v>
      </c>
      <c r="FK359" s="11">
        <v>7459.5783748076383</v>
      </c>
      <c r="FL359" s="11">
        <v>7474.3501340411858</v>
      </c>
      <c r="FM359" s="11">
        <v>7478.5988493031255</v>
      </c>
      <c r="FN359" s="11">
        <v>7509.6653597077948</v>
      </c>
      <c r="FO359" s="11">
        <v>7529.6421860399805</v>
      </c>
      <c r="FP359" s="11">
        <v>7552.8612125420732</v>
      </c>
      <c r="FQ359" s="11">
        <v>7577.6792637778717</v>
      </c>
      <c r="FR359" s="11">
        <v>7587.6823052331756</v>
      </c>
      <c r="FS359" s="11">
        <v>7630.6428388695185</v>
      </c>
      <c r="FT359" s="11">
        <v>7701.7147127980888</v>
      </c>
      <c r="FU359" s="11">
        <v>7805.5090111170603</v>
      </c>
      <c r="FV359" s="11">
        <v>7946.6194742080352</v>
      </c>
      <c r="FW359" s="11">
        <v>7992.812247651661</v>
      </c>
      <c r="FX359" s="11">
        <v>8012.5610218262646</v>
      </c>
      <c r="FY359" s="11">
        <v>8034.4542919625401</v>
      </c>
      <c r="FZ359" s="11">
        <v>8053.340077420532</v>
      </c>
      <c r="GA359" s="11">
        <v>8081.9643838833417</v>
      </c>
      <c r="GB359" s="11">
        <v>8104.2881416981509</v>
      </c>
      <c r="GC359" s="11">
        <v>8135.7006376960671</v>
      </c>
      <c r="GD359" s="11">
        <v>8169.6387227670011</v>
      </c>
      <c r="GE359" s="11">
        <v>8194.3196666302774</v>
      </c>
      <c r="GF359" s="11">
        <v>8214.8769645894627</v>
      </c>
      <c r="GG359" s="11">
        <v>8228.0011009844693</v>
      </c>
      <c r="GH359" s="11">
        <v>8241.2770111122645</v>
      </c>
      <c r="GI359" s="11">
        <v>8245.0274148635654</v>
      </c>
      <c r="GJ359" s="11">
        <v>8255.168287486953</v>
      </c>
      <c r="GK359" s="11">
        <v>8260.8579522852269</v>
      </c>
      <c r="GL359" s="11">
        <v>8276.0816309902439</v>
      </c>
      <c r="GM359" s="11">
        <v>8261.68546296163</v>
      </c>
      <c r="GN359" s="11">
        <v>8271.7928910191767</v>
      </c>
      <c r="GO359" s="11">
        <v>8280.3381165861319</v>
      </c>
      <c r="GP359" s="11">
        <v>8292.1312940876069</v>
      </c>
      <c r="GQ359" s="11">
        <v>8352.2488027225281</v>
      </c>
      <c r="GR359" s="11">
        <v>8473.6015756959605</v>
      </c>
      <c r="GS359" s="11">
        <v>8624.5559227073227</v>
      </c>
      <c r="GT359" s="11">
        <v>8689.1314613293016</v>
      </c>
      <c r="GU359" s="11">
        <v>8708.5882175320512</v>
      </c>
      <c r="GV359" s="11">
        <v>8733.9603203886472</v>
      </c>
      <c r="GW359" s="11">
        <v>8760.6779739352478</v>
      </c>
      <c r="GX359" s="11">
        <v>8788.0154258383536</v>
      </c>
      <c r="GY359" s="11">
        <v>8803.7226803231551</v>
      </c>
      <c r="GZ359" s="11">
        <v>8943.8630670676284</v>
      </c>
      <c r="HA359" s="11">
        <v>8963.9123333658536</v>
      </c>
      <c r="HB359" s="11">
        <v>8979.1536442793458</v>
      </c>
      <c r="HC359" s="11">
        <v>8995.386334074974</v>
      </c>
      <c r="HD359" s="11">
        <v>9007.3715985891995</v>
      </c>
      <c r="HE359" s="11">
        <v>9014.9421101404205</v>
      </c>
      <c r="HF359" s="11">
        <v>9007.9689658543011</v>
      </c>
      <c r="HG359" s="11">
        <v>9056.8219508266575</v>
      </c>
      <c r="HH359" s="11">
        <v>9064.8359797391149</v>
      </c>
      <c r="HI359" s="11">
        <v>9092.934937307482</v>
      </c>
      <c r="HJ359" s="11">
        <v>9102.2809252944953</v>
      </c>
      <c r="HK359" s="11">
        <v>9093.0256777588747</v>
      </c>
      <c r="HL359" s="11">
        <v>9085.2930029516701</v>
      </c>
      <c r="HM359" s="11">
        <v>9038.9925732587726</v>
      </c>
      <c r="HN359" s="11">
        <v>8977.997853914685</v>
      </c>
      <c r="HO359" s="11">
        <v>8932.9178191937899</v>
      </c>
      <c r="HP359" s="11">
        <v>8948.2740683913162</v>
      </c>
      <c r="HQ359" s="11">
        <v>8938.2784603531254</v>
      </c>
      <c r="HR359" s="11">
        <v>8845.0092128182805</v>
      </c>
      <c r="HS359" s="11">
        <v>8852.5154481485479</v>
      </c>
      <c r="HT359" s="11">
        <v>8858.4632976183329</v>
      </c>
      <c r="HU359" s="11">
        <v>8819.9231646171684</v>
      </c>
      <c r="HV359" s="11">
        <v>8821.5975717077072</v>
      </c>
      <c r="HW359" s="11">
        <v>8827.0210095386774</v>
      </c>
      <c r="HX359" s="11">
        <v>8837.1516910471328</v>
      </c>
      <c r="HY359" s="11">
        <v>8849.6827346044756</v>
      </c>
      <c r="HZ359" s="11">
        <v>8862.0757740000081</v>
      </c>
      <c r="IA359" s="11">
        <v>8973.5373321135357</v>
      </c>
      <c r="IB359" s="11">
        <v>9096.1413101505041</v>
      </c>
      <c r="IC359" s="11">
        <v>9137.2625710673674</v>
      </c>
      <c r="ID359" s="11">
        <v>9178.7643001536235</v>
      </c>
      <c r="IE359" s="11">
        <v>9215.7255163933751</v>
      </c>
      <c r="IF359" s="11">
        <v>9250.5684133666437</v>
      </c>
      <c r="IG359" s="11">
        <v>9364.4579343350761</v>
      </c>
      <c r="IH359" s="11">
        <v>9394.3595894913524</v>
      </c>
      <c r="II359" s="11">
        <v>9434.6540863414302</v>
      </c>
      <c r="IJ359" s="11">
        <v>9470.2117142691368</v>
      </c>
      <c r="IK359" s="11">
        <v>9520.6988590628025</v>
      </c>
      <c r="IL359" s="11">
        <v>9559.1178871707471</v>
      </c>
      <c r="IM359" s="11">
        <v>9601.4340813364361</v>
      </c>
      <c r="IN359" s="11">
        <v>9664.6154571173538</v>
      </c>
      <c r="IO359" s="11">
        <v>9801.6238148658795</v>
      </c>
      <c r="IP359" s="11">
        <v>9833.7690421176212</v>
      </c>
      <c r="IQ359" s="11">
        <v>9833.887209632745</v>
      </c>
      <c r="IR359" s="11">
        <v>9885.5803693634953</v>
      </c>
      <c r="IS359" s="11">
        <v>9950.8021980618996</v>
      </c>
      <c r="IT359" s="11">
        <v>9989.1626789732636</v>
      </c>
      <c r="IU359" s="11">
        <v>10011.455386576046</v>
      </c>
      <c r="IV359" s="11">
        <v>10028.486997147202</v>
      </c>
      <c r="IW359" s="11">
        <v>10034.256674287933</v>
      </c>
      <c r="IX359" s="11">
        <v>10044.485193176026</v>
      </c>
      <c r="IY359" s="11">
        <v>10065.071997591735</v>
      </c>
      <c r="IZ359" s="11">
        <v>10105.132693186846</v>
      </c>
      <c r="JA359" s="11">
        <v>10154.09308400085</v>
      </c>
      <c r="JB359" s="11">
        <v>10245.207927816875</v>
      </c>
      <c r="JC359" s="11">
        <v>10354.041951995117</v>
      </c>
      <c r="JD359" s="11">
        <v>10434.634694712822</v>
      </c>
      <c r="JE359" s="11">
        <v>10453.998670300616</v>
      </c>
      <c r="JF359" s="11">
        <v>10468.252339316774</v>
      </c>
      <c r="JG359" s="11">
        <v>10464.453466290679</v>
      </c>
      <c r="JH359" s="11">
        <v>10548.328725352842</v>
      </c>
      <c r="JI359" s="11">
        <v>10602.931071510373</v>
      </c>
      <c r="JJ359" s="11">
        <v>10612.87998808062</v>
      </c>
      <c r="JK359" s="11">
        <v>10583.771051070515</v>
      </c>
      <c r="JL359" s="11">
        <v>10632.232812444063</v>
      </c>
      <c r="JM359" s="11">
        <v>10629.962571528109</v>
      </c>
      <c r="JN359" s="11">
        <v>10587.547526359267</v>
      </c>
      <c r="JO359" s="11">
        <v>10714.634646698738</v>
      </c>
      <c r="JP359" s="11">
        <v>10818.714916422272</v>
      </c>
      <c r="JQ359" s="11">
        <v>10838.7245455047</v>
      </c>
      <c r="JR359" s="11">
        <v>10884.797003576901</v>
      </c>
      <c r="JS359" s="11">
        <v>10910.005317194444</v>
      </c>
      <c r="JT359" s="11">
        <v>11026.561846674484</v>
      </c>
      <c r="JU359" s="11">
        <v>11082.582770670211</v>
      </c>
      <c r="JV359" s="11">
        <v>11058.101983955372</v>
      </c>
      <c r="JW359" s="11">
        <v>11003.431294627042</v>
      </c>
      <c r="JX359" s="11">
        <v>11003.926907536676</v>
      </c>
      <c r="JY359" s="11">
        <v>10997.838984402617</v>
      </c>
      <c r="JZ359" s="11">
        <v>10986.163394030606</v>
      </c>
      <c r="KA359" s="11">
        <v>10978.056324523568</v>
      </c>
      <c r="KB359" s="11">
        <v>10972.625424954189</v>
      </c>
      <c r="KC359" s="11">
        <v>10958.500722358776</v>
      </c>
      <c r="KD359" s="11">
        <v>10943.169651041588</v>
      </c>
      <c r="KE359" s="11">
        <v>10940.696131199869</v>
      </c>
      <c r="KF359" s="11">
        <v>10949.596585132458</v>
      </c>
      <c r="KG359" s="11">
        <v>10951.291378875192</v>
      </c>
      <c r="KH359" s="11">
        <v>10965.811056016368</v>
      </c>
      <c r="KI359" s="11">
        <v>10965.01511014316</v>
      </c>
      <c r="KJ359" s="11">
        <v>10984.608674031177</v>
      </c>
      <c r="KK359" s="11">
        <v>10987.033699509966</v>
      </c>
      <c r="KL359" s="23"/>
      <c r="KM359" s="11">
        <f>SMALL(Tabela2[[#This Row],[1]:[285]],1)</f>
        <v>5.6682836202526232E-10</v>
      </c>
      <c r="KN359" s="11">
        <f>MATCH(Tabela2[[#This Row],[1° menor]],Tabela2[[#This Row],[1]:[285]],0)</f>
        <v>60</v>
      </c>
      <c r="KO35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0.74028428865241436</v>
      </c>
      <c r="KP359" s="11">
        <f>VLOOKUP(Tabela2[[#This Row],[Shape]],shape!A:D,4,0)+VLOOKUP(Tabela2[[#This Row],[Shape]]+1,shape!A:E,5,0)*Tabela2[[#This Row],[% avanc]]</f>
        <v>1237.7325557028746</v>
      </c>
      <c r="KQ359" s="15">
        <f>Tabela2[[#This Row],[8686,881807]]/Tabela2[[#Headers],[8686,881807]]</f>
        <v>0.14248295109822881</v>
      </c>
      <c r="KR359" s="11">
        <f>Tabela2[[#This Row],[8686,881807]]-KP358</f>
        <v>28.663757508211575</v>
      </c>
      <c r="KS359" s="11">
        <f>(Tabela2[[#This Row],[hora bus]]-H358)*86400</f>
        <v>11.000000056810677</v>
      </c>
      <c r="KT359" s="11">
        <f>Tabela2[[#This Row],[desloc]]/Tabela2[[#This Row],[seconds]]</f>
        <v>2.60579612365223</v>
      </c>
      <c r="KU359" s="11">
        <f>Tabela2[[#This Row],[spd m/s]]*3.6</f>
        <v>9.3808660451480286</v>
      </c>
      <c r="KV359" s="23"/>
      <c r="KW359" s="22">
        <f t="shared" si="90"/>
        <v>0</v>
      </c>
      <c r="KX359" s="23">
        <f t="shared" si="91"/>
        <v>0</v>
      </c>
      <c r="KY359" s="23">
        <f t="shared" si="92"/>
        <v>0</v>
      </c>
      <c r="KZ359" s="23">
        <f t="shared" si="93"/>
        <v>0</v>
      </c>
      <c r="LA359" s="23">
        <f t="shared" si="94"/>
        <v>0</v>
      </c>
      <c r="LB359" s="23">
        <f t="shared" si="95"/>
        <v>0</v>
      </c>
      <c r="LC359" s="23">
        <f t="shared" si="96"/>
        <v>0</v>
      </c>
      <c r="LD359" s="23">
        <f t="shared" si="97"/>
        <v>0</v>
      </c>
      <c r="LE359" s="23">
        <f t="shared" si="98"/>
        <v>1237.7325557028746</v>
      </c>
      <c r="LF359" s="22">
        <f t="shared" si="107"/>
        <v>0</v>
      </c>
      <c r="LG359" s="23">
        <f t="shared" si="99"/>
        <v>0</v>
      </c>
      <c r="LH359" s="23">
        <f t="shared" si="100"/>
        <v>0</v>
      </c>
      <c r="LI359" s="23">
        <f t="shared" si="101"/>
        <v>1237.7325557028746</v>
      </c>
      <c r="LJ359" s="23">
        <f t="shared" si="102"/>
        <v>8570.3152119992501</v>
      </c>
      <c r="LK359" s="23">
        <f t="shared" si="103"/>
        <v>0</v>
      </c>
      <c r="LL359" s="23">
        <f t="shared" si="104"/>
        <v>27</v>
      </c>
      <c r="LM359" s="23">
        <f t="shared" si="105"/>
        <v>0</v>
      </c>
      <c r="LN359" s="23">
        <f t="shared" si="106"/>
        <v>0</v>
      </c>
    </row>
    <row r="360" spans="1:326" x14ac:dyDescent="0.25">
      <c r="A360" s="22">
        <v>184</v>
      </c>
      <c r="B360" s="22">
        <v>2</v>
      </c>
      <c r="C360" s="23" t="s">
        <v>1492</v>
      </c>
      <c r="D360" s="22">
        <v>332</v>
      </c>
      <c r="E360" s="24">
        <v>0.93958333333333333</v>
      </c>
      <c r="F360" s="23" t="s">
        <v>1484</v>
      </c>
      <c r="G360" s="23" t="b">
        <v>1</v>
      </c>
      <c r="H360" s="25">
        <v>43538.940011574072</v>
      </c>
      <c r="I360" s="26" t="s">
        <v>392</v>
      </c>
      <c r="J360" s="23" t="s">
        <v>393</v>
      </c>
      <c r="K360" s="11">
        <f>IF(AND(Tabela2[[#This Row],[hora bus]]=H359,Tabela2[[#This Row],[lat bus]]=I359,Tabela2[[#This Row],[lon bus]]=J359),1,0)</f>
        <v>0</v>
      </c>
      <c r="L360" s="23"/>
      <c r="M360" s="11">
        <v>364</v>
      </c>
      <c r="N360" s="11">
        <v>2497.403271124213</v>
      </c>
      <c r="O360" s="11">
        <v>2492.7246213798148</v>
      </c>
      <c r="P360" s="11">
        <v>2485.6044431844043</v>
      </c>
      <c r="Q360" s="11">
        <v>2431.9061671694612</v>
      </c>
      <c r="R360" s="11">
        <v>2348.4860372671487</v>
      </c>
      <c r="S360" s="11">
        <v>2328.0012100035278</v>
      </c>
      <c r="T360" s="11">
        <v>2309.5063044983362</v>
      </c>
      <c r="U360" s="11">
        <v>2299.5127648594789</v>
      </c>
      <c r="V360" s="11">
        <v>2285.8295290972069</v>
      </c>
      <c r="W360" s="11">
        <v>2277.4799043300518</v>
      </c>
      <c r="X360" s="11">
        <v>2270.4048381213393</v>
      </c>
      <c r="Y360" s="11">
        <v>2252.6265207828606</v>
      </c>
      <c r="Z360" s="11">
        <v>2244.7535457470549</v>
      </c>
      <c r="AA360" s="11">
        <v>2228.6794067268461</v>
      </c>
      <c r="AB360" s="11">
        <v>2222.6924119969526</v>
      </c>
      <c r="AC360" s="11">
        <v>2209.3302328334426</v>
      </c>
      <c r="AD360" s="11">
        <v>2186.2703166577953</v>
      </c>
      <c r="AE360" s="11">
        <v>2176.6195539492801</v>
      </c>
      <c r="AF360" s="11">
        <v>2103.3896423928154</v>
      </c>
      <c r="AG360" s="11">
        <v>2064.0117414175611</v>
      </c>
      <c r="AH360" s="11">
        <v>2031.960869202966</v>
      </c>
      <c r="AI360" s="11">
        <v>2007.0395523762772</v>
      </c>
      <c r="AJ360" s="11">
        <v>1984.9487373727222</v>
      </c>
      <c r="AK360" s="11">
        <v>1969.0638355234619</v>
      </c>
      <c r="AL360" s="11">
        <v>1942.0445493892403</v>
      </c>
      <c r="AM360" s="11">
        <v>1930.0978961565866</v>
      </c>
      <c r="AN360" s="11">
        <v>1914.6307777936049</v>
      </c>
      <c r="AO360" s="11">
        <v>1900.1613300127981</v>
      </c>
      <c r="AP360" s="11">
        <v>1890.9285609775459</v>
      </c>
      <c r="AQ360" s="11">
        <v>1891.3627616975812</v>
      </c>
      <c r="AR360" s="11">
        <v>1887.3861326084864</v>
      </c>
      <c r="AS360" s="11">
        <v>1876.6718862498328</v>
      </c>
      <c r="AT360" s="11">
        <v>1877.7302409654781</v>
      </c>
      <c r="AU360" s="11">
        <v>1879.3586193413114</v>
      </c>
      <c r="AV360" s="11">
        <v>1866.9474672595418</v>
      </c>
      <c r="AW360" s="11">
        <v>1855.7781480001024</v>
      </c>
      <c r="AX360" s="11">
        <v>1846.9936500263368</v>
      </c>
      <c r="AY360" s="11">
        <v>1831.6364560408394</v>
      </c>
      <c r="AZ360" s="11">
        <v>1809.1369568697635</v>
      </c>
      <c r="BA360" s="11">
        <v>1778.9046878017793</v>
      </c>
      <c r="BB360" s="11">
        <v>1727.9023831959541</v>
      </c>
      <c r="BC360" s="11">
        <v>1654.8894568682024</v>
      </c>
      <c r="BD360" s="11">
        <v>1589.373029159718</v>
      </c>
      <c r="BE360" s="11">
        <v>1567.1917122809446</v>
      </c>
      <c r="BF360" s="11">
        <v>1541.5912848952908</v>
      </c>
      <c r="BG360" s="11">
        <v>1499.6644768098231</v>
      </c>
      <c r="BH360" s="11">
        <v>1480.0887340228669</v>
      </c>
      <c r="BI360" s="11">
        <v>1459.6143004914743</v>
      </c>
      <c r="BJ360" s="11">
        <v>1429.9466918940566</v>
      </c>
      <c r="BK360" s="11">
        <v>1349.1767726107316</v>
      </c>
      <c r="BL360" s="11">
        <v>1093.6500649325742</v>
      </c>
      <c r="BM360" s="11">
        <v>932.60979789295425</v>
      </c>
      <c r="BN360" s="11">
        <v>893.09035358488893</v>
      </c>
      <c r="BO360" s="11">
        <v>777.48949109714783</v>
      </c>
      <c r="BP360" s="11">
        <v>765.62593721228302</v>
      </c>
      <c r="BQ360" s="11">
        <v>675.80646130279024</v>
      </c>
      <c r="BR360" s="11">
        <v>593.0247747074111</v>
      </c>
      <c r="BS360" s="11">
        <v>565.63031718468551</v>
      </c>
      <c r="BT360" s="11">
        <v>518.65592013704963</v>
      </c>
      <c r="BU360" s="11">
        <v>475.77399552418314</v>
      </c>
      <c r="BV360" s="11">
        <v>513.26233559010961</v>
      </c>
      <c r="BW360" s="11">
        <v>372.2289608566773</v>
      </c>
      <c r="BX360" s="11">
        <v>255.43204704732207</v>
      </c>
      <c r="BY360" s="11">
        <v>108.43937398124118</v>
      </c>
      <c r="BZ360" s="11">
        <v>74.0202441189019</v>
      </c>
      <c r="CA360" s="11">
        <v>31.412896144642072</v>
      </c>
      <c r="CB360" s="11">
        <v>3.1974423109204508E-12</v>
      </c>
      <c r="CC360" s="11">
        <v>31.390812401172887</v>
      </c>
      <c r="CD360" s="11">
        <v>152.34922109988383</v>
      </c>
      <c r="CE360" s="11">
        <v>246.370570831365</v>
      </c>
      <c r="CF360" s="11">
        <v>339.21146812106065</v>
      </c>
      <c r="CG360" s="11">
        <v>422.76319274592709</v>
      </c>
      <c r="CH360" s="11">
        <v>617.26272854501883</v>
      </c>
      <c r="CI360" s="11">
        <v>694.82345427207679</v>
      </c>
      <c r="CJ360" s="11">
        <v>886.55337160949557</v>
      </c>
      <c r="CK360" s="11">
        <v>961.56400367294657</v>
      </c>
      <c r="CL360" s="11">
        <v>1051.8389297997037</v>
      </c>
      <c r="CM360" s="11">
        <v>1079.8045137612858</v>
      </c>
      <c r="CN360" s="11">
        <v>1128.2550935220406</v>
      </c>
      <c r="CO360" s="11">
        <v>1187.2824522772571</v>
      </c>
      <c r="CP360" s="11">
        <v>1269.0414615747691</v>
      </c>
      <c r="CQ360" s="11">
        <v>1321.7777032780386</v>
      </c>
      <c r="CR360" s="11">
        <v>1518.2129354861597</v>
      </c>
      <c r="CS360" s="11">
        <v>1696.4867800952968</v>
      </c>
      <c r="CT360" s="11">
        <v>1770.7479595956872</v>
      </c>
      <c r="CU360" s="11">
        <v>1798.9830753754582</v>
      </c>
      <c r="CV360" s="11">
        <v>1840.4333535988353</v>
      </c>
      <c r="CW360" s="11">
        <v>1938.830490911573</v>
      </c>
      <c r="CX360" s="11">
        <v>2066.6180757170582</v>
      </c>
      <c r="CY360" s="11">
        <v>2127.9351410814061</v>
      </c>
      <c r="CZ360" s="11">
        <v>2184.8040375960236</v>
      </c>
      <c r="DA360" s="11">
        <v>2235.5282914153745</v>
      </c>
      <c r="DB360" s="11">
        <v>2285.2589350100916</v>
      </c>
      <c r="DC360" s="11">
        <v>2336.8159205327538</v>
      </c>
      <c r="DD360" s="11">
        <v>2428.4161775881512</v>
      </c>
      <c r="DE360" s="11">
        <v>2439.5559521533564</v>
      </c>
      <c r="DF360" s="11">
        <v>2468.8410719702974</v>
      </c>
      <c r="DG360" s="11">
        <v>2478.446949365391</v>
      </c>
      <c r="DH360" s="11">
        <v>2519.7055263102388</v>
      </c>
      <c r="DI360" s="11">
        <v>2553.3276315619692</v>
      </c>
      <c r="DJ360" s="11">
        <v>2595.7472395323289</v>
      </c>
      <c r="DK360" s="11">
        <v>2634.0563370172454</v>
      </c>
      <c r="DL360" s="11">
        <v>2961.0543192892987</v>
      </c>
      <c r="DM360" s="11">
        <v>3079.3042624521913</v>
      </c>
      <c r="DN360" s="11">
        <v>3159.6477175201044</v>
      </c>
      <c r="DO360" s="11">
        <v>3249.3094913075111</v>
      </c>
      <c r="DP360" s="11">
        <v>3279.8379003677683</v>
      </c>
      <c r="DQ360" s="11">
        <v>3361.0326885836075</v>
      </c>
      <c r="DR360" s="11">
        <v>3376.236907358822</v>
      </c>
      <c r="DS360" s="11">
        <v>3386.6959439840016</v>
      </c>
      <c r="DT360" s="11">
        <v>3397.7215135167594</v>
      </c>
      <c r="DU360" s="11">
        <v>3410.6137512554646</v>
      </c>
      <c r="DV360" s="11">
        <v>3412.8047233589577</v>
      </c>
      <c r="DW360" s="11">
        <v>3411.1880562776087</v>
      </c>
      <c r="DX360" s="11">
        <v>3349.6916800111849</v>
      </c>
      <c r="DY360" s="11">
        <v>3446.1763224129345</v>
      </c>
      <c r="DZ360" s="11">
        <v>3449.9586805448585</v>
      </c>
      <c r="EA360" s="11">
        <v>3475.9785185117012</v>
      </c>
      <c r="EB360" s="11">
        <v>3611.3292694817637</v>
      </c>
      <c r="EC360" s="11">
        <v>3643.9225501642218</v>
      </c>
      <c r="ED360" s="11">
        <v>3829.9389403558444</v>
      </c>
      <c r="EE360" s="11">
        <v>3899.9069355607439</v>
      </c>
      <c r="EF360" s="11">
        <v>4124.8086962806337</v>
      </c>
      <c r="EG360" s="11">
        <v>4299.6961282472339</v>
      </c>
      <c r="EH360" s="11">
        <v>4450.2161704590435</v>
      </c>
      <c r="EI360" s="11">
        <v>4568.238026587358</v>
      </c>
      <c r="EJ360" s="11">
        <v>4631.8646707972066</v>
      </c>
      <c r="EK360" s="11">
        <v>4679.8076406563241</v>
      </c>
      <c r="EL360" s="11">
        <v>4756.0670533501916</v>
      </c>
      <c r="EM360" s="11">
        <v>4762.5959570494206</v>
      </c>
      <c r="EN360" s="11">
        <v>4843.9866809497762</v>
      </c>
      <c r="EO360" s="11">
        <v>4934.1590103853569</v>
      </c>
      <c r="EP360" s="11">
        <v>4978.333657518484</v>
      </c>
      <c r="EQ360" s="11">
        <v>5117.033964436856</v>
      </c>
      <c r="ER360" s="11">
        <v>5190.8528174585599</v>
      </c>
      <c r="ES360" s="11">
        <v>5327.4650365011021</v>
      </c>
      <c r="ET360" s="11">
        <v>5391.6232147426235</v>
      </c>
      <c r="EU360" s="11">
        <v>5467.4455255315188</v>
      </c>
      <c r="EV360" s="11">
        <v>5530.4433348445527</v>
      </c>
      <c r="EW360" s="11">
        <v>5600.1440330182531</v>
      </c>
      <c r="EX360" s="11">
        <v>5847.9849173822604</v>
      </c>
      <c r="EY360" s="11">
        <v>5929.9369747386272</v>
      </c>
      <c r="EZ360" s="11">
        <v>6101.0856055089098</v>
      </c>
      <c r="FA360" s="11">
        <v>6267.7322915345458</v>
      </c>
      <c r="FB360" s="11">
        <v>6350.9044044968323</v>
      </c>
      <c r="FC360" s="11">
        <v>6392.5827631802831</v>
      </c>
      <c r="FD360" s="11">
        <v>6447.5886655628483</v>
      </c>
      <c r="FE360" s="11">
        <v>6572.1464749075549</v>
      </c>
      <c r="FF360" s="11">
        <v>6745.2500145149716</v>
      </c>
      <c r="FG360" s="11">
        <v>6770.1154224208012</v>
      </c>
      <c r="FH360" s="11">
        <v>6814.4359045425881</v>
      </c>
      <c r="FI360" s="11">
        <v>6895.9992430990997</v>
      </c>
      <c r="FJ360" s="11">
        <v>6940.633376563921</v>
      </c>
      <c r="FK360" s="11">
        <v>6958.0609391408634</v>
      </c>
      <c r="FL360" s="11">
        <v>6973.0993176260627</v>
      </c>
      <c r="FM360" s="11">
        <v>6977.9593925925174</v>
      </c>
      <c r="FN360" s="11">
        <v>7009.7699541219281</v>
      </c>
      <c r="FO360" s="11">
        <v>7030.2514085565626</v>
      </c>
      <c r="FP360" s="11">
        <v>7053.935312303367</v>
      </c>
      <c r="FQ360" s="11">
        <v>7079.0837209605152</v>
      </c>
      <c r="FR360" s="11">
        <v>7089.5390679256543</v>
      </c>
      <c r="FS360" s="11">
        <v>7133.1100499517324</v>
      </c>
      <c r="FT360" s="11">
        <v>7204.5783604612616</v>
      </c>
      <c r="FU360" s="11">
        <v>7308.2935981481996</v>
      </c>
      <c r="FV360" s="11">
        <v>7448.7791295750612</v>
      </c>
      <c r="FW360" s="11">
        <v>7494.263978809312</v>
      </c>
      <c r="FX360" s="11">
        <v>7513.4404995786117</v>
      </c>
      <c r="FY360" s="11">
        <v>7534.8529450367614</v>
      </c>
      <c r="FZ360" s="11">
        <v>7553.3700984312873</v>
      </c>
      <c r="GA360" s="11">
        <v>7581.7565110929017</v>
      </c>
      <c r="GB360" s="11">
        <v>7603.9642196373006</v>
      </c>
      <c r="GC360" s="11">
        <v>7635.3637365186069</v>
      </c>
      <c r="GD360" s="11">
        <v>7669.3609549026551</v>
      </c>
      <c r="GE360" s="11">
        <v>7694.0937647120309</v>
      </c>
      <c r="GF360" s="11">
        <v>7714.6925282285392</v>
      </c>
      <c r="GG360" s="11">
        <v>7727.7518348057865</v>
      </c>
      <c r="GH360" s="11">
        <v>7740.9194359915482</v>
      </c>
      <c r="GI360" s="11">
        <v>7744.4940556579695</v>
      </c>
      <c r="GJ360" s="11">
        <v>7754.2498811813339</v>
      </c>
      <c r="GK360" s="11">
        <v>7759.3620296993713</v>
      </c>
      <c r="GL360" s="11">
        <v>7774.215170975287</v>
      </c>
      <c r="GM360" s="11">
        <v>7759.3678093932549</v>
      </c>
      <c r="GN360" s="11">
        <v>7768.7717928742604</v>
      </c>
      <c r="GO360" s="11">
        <v>7776.6847619392483</v>
      </c>
      <c r="GP360" s="11">
        <v>7787.4024126776503</v>
      </c>
      <c r="GQ360" s="11">
        <v>7845.9424605953636</v>
      </c>
      <c r="GR360" s="11">
        <v>7965.6199406944452</v>
      </c>
      <c r="GS360" s="11">
        <v>8115.4080791988172</v>
      </c>
      <c r="GT360" s="11">
        <v>8179.5466017724657</v>
      </c>
      <c r="GU360" s="11">
        <v>8198.8636424694596</v>
      </c>
      <c r="GV360" s="11">
        <v>8224.1985110727546</v>
      </c>
      <c r="GW360" s="11">
        <v>8250.9552037387002</v>
      </c>
      <c r="GX360" s="11">
        <v>8278.399380175706</v>
      </c>
      <c r="GY360" s="11">
        <v>8294.9396414232542</v>
      </c>
      <c r="GZ360" s="11">
        <v>8435.9554730133423</v>
      </c>
      <c r="HA360" s="11">
        <v>8456.1851741585797</v>
      </c>
      <c r="HB360" s="11">
        <v>8471.5153976133352</v>
      </c>
      <c r="HC360" s="11">
        <v>8487.7942777649514</v>
      </c>
      <c r="HD360" s="11">
        <v>8499.8196453593209</v>
      </c>
      <c r="HE360" s="11">
        <v>8507.4830019019373</v>
      </c>
      <c r="HF360" s="11">
        <v>8499.4020227040492</v>
      </c>
      <c r="HG360" s="11">
        <v>8546.2978329152629</v>
      </c>
      <c r="HH360" s="11">
        <v>8552.7485906019319</v>
      </c>
      <c r="HI360" s="11">
        <v>8579.6724203230242</v>
      </c>
      <c r="HJ360" s="11">
        <v>8588.3632417374465</v>
      </c>
      <c r="HK360" s="11">
        <v>8578.4395293158723</v>
      </c>
      <c r="HL360" s="11">
        <v>8569.9658466890905</v>
      </c>
      <c r="HM360" s="11">
        <v>8522.6689636645588</v>
      </c>
      <c r="HN360" s="11">
        <v>8460.172271661615</v>
      </c>
      <c r="HO360" s="11">
        <v>8413.4734925676639</v>
      </c>
      <c r="HP360" s="11">
        <v>8427.8915931679785</v>
      </c>
      <c r="HQ360" s="11">
        <v>8417.5561427736866</v>
      </c>
      <c r="HR360" s="11">
        <v>8323.1248337042707</v>
      </c>
      <c r="HS360" s="11">
        <v>8329.289036648297</v>
      </c>
      <c r="HT360" s="11">
        <v>8334.7786938643894</v>
      </c>
      <c r="HU360" s="11">
        <v>8295.6920917864281</v>
      </c>
      <c r="HV360" s="11">
        <v>8296.6527045614112</v>
      </c>
      <c r="HW360" s="11">
        <v>8301.5690370230986</v>
      </c>
      <c r="HX360" s="11">
        <v>8311.2412390231584</v>
      </c>
      <c r="HY360" s="11">
        <v>8323.2642262901427</v>
      </c>
      <c r="HZ360" s="11">
        <v>8334.6336532414352</v>
      </c>
      <c r="IA360" s="11">
        <v>8444.6879040704825</v>
      </c>
      <c r="IB360" s="11">
        <v>8566.4065663037745</v>
      </c>
      <c r="IC360" s="11">
        <v>8607.0936208838793</v>
      </c>
      <c r="ID360" s="11">
        <v>8648.1914912514421</v>
      </c>
      <c r="IE360" s="11">
        <v>8684.7663835395542</v>
      </c>
      <c r="IF360" s="11">
        <v>8719.001336749996</v>
      </c>
      <c r="IG360" s="11">
        <v>8832.3930247223052</v>
      </c>
      <c r="IH360" s="11">
        <v>8862.1149560858466</v>
      </c>
      <c r="II360" s="11">
        <v>8902.251565469629</v>
      </c>
      <c r="IJ360" s="11">
        <v>8937.68678398472</v>
      </c>
      <c r="IK360" s="11">
        <v>8988.1102367869134</v>
      </c>
      <c r="IL360" s="11">
        <v>9026.500329600467</v>
      </c>
      <c r="IM360" s="11">
        <v>9068.7767201042861</v>
      </c>
      <c r="IN360" s="11">
        <v>9131.8884128156933</v>
      </c>
      <c r="IO360" s="11">
        <v>9268.8150662643002</v>
      </c>
      <c r="IP360" s="11">
        <v>9300.9283799908317</v>
      </c>
      <c r="IQ360" s="11">
        <v>9300.9774226584177</v>
      </c>
      <c r="IR360" s="11">
        <v>9352.5049422804204</v>
      </c>
      <c r="IS360" s="11">
        <v>9417.5767215577853</v>
      </c>
      <c r="IT360" s="11">
        <v>9455.8602023428666</v>
      </c>
      <c r="IU360" s="11">
        <v>9478.1066765304477</v>
      </c>
      <c r="IV360" s="11">
        <v>9495.1102976638394</v>
      </c>
      <c r="IW360" s="11">
        <v>9500.8627036133803</v>
      </c>
      <c r="IX360" s="11">
        <v>9511.0646982477501</v>
      </c>
      <c r="IY360" s="11">
        <v>9531.6075067467318</v>
      </c>
      <c r="IZ360" s="11">
        <v>9571.6040510617131</v>
      </c>
      <c r="JA360" s="11">
        <v>9620.4706821260679</v>
      </c>
      <c r="JB360" s="11">
        <v>9711.4920505491173</v>
      </c>
      <c r="JC360" s="11">
        <v>9820.3171476634343</v>
      </c>
      <c r="JD360" s="11">
        <v>9900.9667924522655</v>
      </c>
      <c r="JE360" s="11">
        <v>9920.3920775542738</v>
      </c>
      <c r="JF360" s="11">
        <v>9934.7153692317534</v>
      </c>
      <c r="JG360" s="11">
        <v>9931.2647512757394</v>
      </c>
      <c r="JH360" s="11">
        <v>10015.147111895438</v>
      </c>
      <c r="JI360" s="11">
        <v>10069.386572458978</v>
      </c>
      <c r="JJ360" s="11">
        <v>10079.263445868715</v>
      </c>
      <c r="JK360" s="11">
        <v>10049.894841701631</v>
      </c>
      <c r="JL360" s="11">
        <v>10098.094102862731</v>
      </c>
      <c r="JM360" s="11">
        <v>10095.749150808855</v>
      </c>
      <c r="JN360" s="11">
        <v>10052.746803295278</v>
      </c>
      <c r="JO360" s="11">
        <v>10179.008403062764</v>
      </c>
      <c r="JP360" s="11">
        <v>10282.723314692554</v>
      </c>
      <c r="JQ360" s="11">
        <v>10302.553434652427</v>
      </c>
      <c r="JR360" s="11">
        <v>10348.657318321862</v>
      </c>
      <c r="JS360" s="11">
        <v>10374.334886280989</v>
      </c>
      <c r="JT360" s="11">
        <v>10491.417701816832</v>
      </c>
      <c r="JU360" s="11">
        <v>10547.633393859394</v>
      </c>
      <c r="JV360" s="11">
        <v>10523.133297669792</v>
      </c>
      <c r="JW360" s="11">
        <v>10468.622368336815</v>
      </c>
      <c r="JX360" s="11">
        <v>10469.356409920754</v>
      </c>
      <c r="JY360" s="11">
        <v>10463.378254692883</v>
      </c>
      <c r="JZ360" s="11">
        <v>10451.803359337378</v>
      </c>
      <c r="KA360" s="11">
        <v>10443.798930704117</v>
      </c>
      <c r="KB360" s="11">
        <v>10438.449378665042</v>
      </c>
      <c r="KC360" s="11">
        <v>10424.422520850849</v>
      </c>
      <c r="KD360" s="11">
        <v>10409.119456777571</v>
      </c>
      <c r="KE360" s="11">
        <v>10406.570049745793</v>
      </c>
      <c r="KF360" s="11">
        <v>10415.403431069535</v>
      </c>
      <c r="KG360" s="11">
        <v>10417.014036744731</v>
      </c>
      <c r="KH360" s="11">
        <v>10431.453581583457</v>
      </c>
      <c r="KI360" s="11">
        <v>10430.565675654851</v>
      </c>
      <c r="KJ360" s="11">
        <v>10450.076375506333</v>
      </c>
      <c r="KK360" s="11">
        <v>10452.472765436647</v>
      </c>
      <c r="KL360" s="23"/>
      <c r="KM360" s="11">
        <f>SMALL(Tabela2[[#This Row],[1]:[285]],1)</f>
        <v>3.1974423109204508E-12</v>
      </c>
      <c r="KN360" s="11">
        <f>MATCH(Tabela2[[#This Row],[1° menor]],Tabela2[[#This Row],[1]:[285]],0)</f>
        <v>67</v>
      </c>
      <c r="KO36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0.4999999473376624</v>
      </c>
      <c r="KP360" s="11">
        <f>VLOOKUP(Tabela2[[#This Row],[Shape]],shape!A:D,4,0)+VLOOKUP(Tabela2[[#This Row],[Shape]]+1,shape!A:E,5,0)*Tabela2[[#This Row],[% avanc]]</f>
        <v>1609.9482410695814</v>
      </c>
      <c r="KQ360" s="15">
        <f>Tabela2[[#This Row],[8686,881807]]/Tabela2[[#Headers],[8686,881807]]</f>
        <v>0.18533097109393898</v>
      </c>
      <c r="KR360" s="11">
        <f>Tabela2[[#This Row],[8686,881807]]-KP359</f>
        <v>372.21568536670679</v>
      </c>
      <c r="KS360" s="11">
        <f>(Tabela2[[#This Row],[hora bus]]-H359)*86400</f>
        <v>44.999999832361937</v>
      </c>
      <c r="KT360" s="11">
        <f>Tabela2[[#This Row],[desloc]]/Tabela2[[#This Row],[seconds]]</f>
        <v>8.2714597056292956</v>
      </c>
      <c r="KU360" s="11">
        <f>Tabela2[[#This Row],[spd m/s]]*3.6</f>
        <v>29.777254940265465</v>
      </c>
      <c r="KV360" s="23"/>
      <c r="KW360" s="22">
        <f t="shared" si="90"/>
        <v>0</v>
      </c>
      <c r="KX360" s="23">
        <f t="shared" si="91"/>
        <v>0</v>
      </c>
      <c r="KY360" s="23">
        <f t="shared" si="92"/>
        <v>0</v>
      </c>
      <c r="KZ360" s="23">
        <f t="shared" si="93"/>
        <v>0</v>
      </c>
      <c r="LA360" s="23">
        <f t="shared" si="94"/>
        <v>0</v>
      </c>
      <c r="LB360" s="23">
        <f t="shared" si="95"/>
        <v>0</v>
      </c>
      <c r="LC360" s="23">
        <f t="shared" si="96"/>
        <v>0</v>
      </c>
      <c r="LD360" s="23">
        <f t="shared" si="97"/>
        <v>0</v>
      </c>
      <c r="LE360" s="23">
        <f t="shared" si="98"/>
        <v>1609.9482410695814</v>
      </c>
      <c r="LF360" s="22">
        <f t="shared" si="107"/>
        <v>0</v>
      </c>
      <c r="LG360" s="23">
        <f t="shared" si="99"/>
        <v>0</v>
      </c>
      <c r="LH360" s="23">
        <f t="shared" si="100"/>
        <v>0</v>
      </c>
      <c r="LI360" s="23">
        <f t="shared" si="101"/>
        <v>1609.9482410695814</v>
      </c>
      <c r="LJ360" s="23">
        <f t="shared" si="102"/>
        <v>8570.3152119992501</v>
      </c>
      <c r="LK360" s="23">
        <f t="shared" si="103"/>
        <v>0</v>
      </c>
      <c r="LL360" s="23">
        <f t="shared" si="104"/>
        <v>26</v>
      </c>
      <c r="LM360" s="23">
        <f t="shared" si="105"/>
        <v>0</v>
      </c>
      <c r="LN360" s="23">
        <f t="shared" si="106"/>
        <v>0</v>
      </c>
    </row>
    <row r="361" spans="1:326" x14ac:dyDescent="0.25">
      <c r="A361" s="22">
        <v>186</v>
      </c>
      <c r="B361" s="22">
        <v>2</v>
      </c>
      <c r="C361" s="23" t="s">
        <v>1494</v>
      </c>
      <c r="D361" s="22">
        <v>332</v>
      </c>
      <c r="E361" s="24">
        <v>0.94027777777777777</v>
      </c>
      <c r="F361" s="23" t="s">
        <v>1484</v>
      </c>
      <c r="G361" s="23" t="b">
        <v>1</v>
      </c>
      <c r="H361" s="25">
        <v>43538.940729166665</v>
      </c>
      <c r="I361" s="26" t="s">
        <v>212</v>
      </c>
      <c r="J361" s="23" t="s">
        <v>213</v>
      </c>
      <c r="K361" s="11">
        <f>IF(AND(Tabela2[[#This Row],[hora bus]]=H360,Tabela2[[#This Row],[lat bus]]=I360,Tabela2[[#This Row],[lon bus]]=J360),1,0)</f>
        <v>0</v>
      </c>
      <c r="L361" s="23"/>
      <c r="M361" s="11">
        <v>367</v>
      </c>
      <c r="N361" s="11">
        <v>2752.1177195580999</v>
      </c>
      <c r="O361" s="11">
        <v>2747.0413984954644</v>
      </c>
      <c r="P361" s="11">
        <v>2739.4759582538836</v>
      </c>
      <c r="Q361" s="11">
        <v>2684.7571388224569</v>
      </c>
      <c r="R361" s="11">
        <v>2600.3932250166058</v>
      </c>
      <c r="S361" s="11">
        <v>2579.5995840722576</v>
      </c>
      <c r="T361" s="11">
        <v>2560.7182775147485</v>
      </c>
      <c r="U361" s="11">
        <v>2550.255090271522</v>
      </c>
      <c r="V361" s="11">
        <v>2535.9640004571861</v>
      </c>
      <c r="W361" s="11">
        <v>2526.8580110592648</v>
      </c>
      <c r="X361" s="11">
        <v>2519.0618949902523</v>
      </c>
      <c r="Y361" s="11">
        <v>2500.1428291023108</v>
      </c>
      <c r="Z361" s="11">
        <v>2490.8996120610973</v>
      </c>
      <c r="AA361" s="11">
        <v>2473.6020295922522</v>
      </c>
      <c r="AB361" s="11">
        <v>2466.7209272891128</v>
      </c>
      <c r="AC361" s="11">
        <v>2452.7508911980121</v>
      </c>
      <c r="AD361" s="11">
        <v>2429.1536278634649</v>
      </c>
      <c r="AE361" s="11">
        <v>2419.2221407753395</v>
      </c>
      <c r="AF361" s="11">
        <v>2346.4226770897808</v>
      </c>
      <c r="AG361" s="11">
        <v>2307.8741983274367</v>
      </c>
      <c r="AH361" s="11">
        <v>2276.0929845752535</v>
      </c>
      <c r="AI361" s="11">
        <v>2251.1095974718792</v>
      </c>
      <c r="AJ361" s="11">
        <v>2228.937831671019</v>
      </c>
      <c r="AK361" s="11">
        <v>2212.9765775868491</v>
      </c>
      <c r="AL361" s="11">
        <v>2185.8688175228549</v>
      </c>
      <c r="AM361" s="11">
        <v>2173.9002933944325</v>
      </c>
      <c r="AN361" s="11">
        <v>2158.8223232168707</v>
      </c>
      <c r="AO361" s="11">
        <v>2145.4055868965443</v>
      </c>
      <c r="AP361" s="11">
        <v>2137.6666333609496</v>
      </c>
      <c r="AQ361" s="11">
        <v>2139.2494062071682</v>
      </c>
      <c r="AR361" s="11">
        <v>2136.0611746774007</v>
      </c>
      <c r="AS361" s="11">
        <v>2126.6772136207032</v>
      </c>
      <c r="AT361" s="11">
        <v>2129.1807797910419</v>
      </c>
      <c r="AU361" s="11">
        <v>2131.6294006142457</v>
      </c>
      <c r="AV361" s="11">
        <v>2120.446777753461</v>
      </c>
      <c r="AW361" s="11">
        <v>2111.3740192403329</v>
      </c>
      <c r="AX361" s="11">
        <v>2104.6488315852566</v>
      </c>
      <c r="AY361" s="11">
        <v>2090.7897635790187</v>
      </c>
      <c r="AZ361" s="11">
        <v>2069.4479955596198</v>
      </c>
      <c r="BA361" s="11">
        <v>2040.2573991183804</v>
      </c>
      <c r="BB361" s="11">
        <v>1990.1752747374071</v>
      </c>
      <c r="BC361" s="11">
        <v>1916.8555203456269</v>
      </c>
      <c r="BD361" s="11">
        <v>1850.4331001116316</v>
      </c>
      <c r="BE361" s="11">
        <v>1828.3773749885704</v>
      </c>
      <c r="BF361" s="11">
        <v>1803.581242158981</v>
      </c>
      <c r="BG361" s="11">
        <v>1763.0920383170328</v>
      </c>
      <c r="BH361" s="11">
        <v>1745.0016433646465</v>
      </c>
      <c r="BI361" s="11">
        <v>1725.5140193604525</v>
      </c>
      <c r="BJ361" s="11">
        <v>1696.816691939948</v>
      </c>
      <c r="BK361" s="11">
        <v>1617.6215628020905</v>
      </c>
      <c r="BL361" s="11">
        <v>1367.065678929084</v>
      </c>
      <c r="BM361" s="11">
        <v>1212.9735429596396</v>
      </c>
      <c r="BN361" s="11">
        <v>1177.3035031574054</v>
      </c>
      <c r="BO361" s="11">
        <v>1064.3161618512881</v>
      </c>
      <c r="BP361" s="11">
        <v>1054.4718710289799</v>
      </c>
      <c r="BQ361" s="11">
        <v>965.63189889115438</v>
      </c>
      <c r="BR361" s="11">
        <v>883.49177085076599</v>
      </c>
      <c r="BS361" s="11">
        <v>855.74667609272387</v>
      </c>
      <c r="BT361" s="11">
        <v>808.08189999028423</v>
      </c>
      <c r="BU361" s="11">
        <v>759.91426995852726</v>
      </c>
      <c r="BV361" s="11">
        <v>784.68973848641781</v>
      </c>
      <c r="BW361" s="11">
        <v>638.40411926358547</v>
      </c>
      <c r="BX361" s="11">
        <v>527.38889342796915</v>
      </c>
      <c r="BY361" s="11">
        <v>389.53623063783766</v>
      </c>
      <c r="BZ361" s="11">
        <v>362.7268909560961</v>
      </c>
      <c r="CA361" s="11">
        <v>321.89741392545557</v>
      </c>
      <c r="CB361" s="11">
        <v>259.31440642954993</v>
      </c>
      <c r="CC361" s="11">
        <v>138.51633437133111</v>
      </c>
      <c r="CD361" s="11">
        <v>44.255516299519364</v>
      </c>
      <c r="CE361" s="11">
        <v>2.7966962079517543E-11</v>
      </c>
      <c r="CF361" s="11">
        <v>49.107165586829836</v>
      </c>
      <c r="CG361" s="11">
        <v>133.1811742439676</v>
      </c>
      <c r="CH361" s="11">
        <v>327.97695497404959</v>
      </c>
      <c r="CI361" s="11">
        <v>405.6893227600313</v>
      </c>
      <c r="CJ361" s="11">
        <v>597.61297120818881</v>
      </c>
      <c r="CK361" s="11">
        <v>672.61224962222173</v>
      </c>
      <c r="CL361" s="11">
        <v>762.83748690447067</v>
      </c>
      <c r="CM361" s="11">
        <v>790.85210542305515</v>
      </c>
      <c r="CN361" s="11">
        <v>839.34331214352437</v>
      </c>
      <c r="CO361" s="11">
        <v>898.34071931722031</v>
      </c>
      <c r="CP361" s="11">
        <v>980.10475048996159</v>
      </c>
      <c r="CQ361" s="11">
        <v>1032.9698386841192</v>
      </c>
      <c r="CR361" s="11">
        <v>1229.5540675801869</v>
      </c>
      <c r="CS361" s="11">
        <v>1407.8563330930908</v>
      </c>
      <c r="CT361" s="11">
        <v>1482.0851356879207</v>
      </c>
      <c r="CU361" s="11">
        <v>1510.2971684834838</v>
      </c>
      <c r="CV361" s="11">
        <v>1551.7519924449653</v>
      </c>
      <c r="CW361" s="11">
        <v>1650.177078474688</v>
      </c>
      <c r="CX361" s="11">
        <v>1777.9763763484223</v>
      </c>
      <c r="CY361" s="11">
        <v>1839.2814592522948</v>
      </c>
      <c r="CZ361" s="11">
        <v>1896.0624806360333</v>
      </c>
      <c r="DA361" s="11">
        <v>1946.6271455459819</v>
      </c>
      <c r="DB361" s="11">
        <v>1996.1062218615587</v>
      </c>
      <c r="DC361" s="11">
        <v>2047.2657350188865</v>
      </c>
      <c r="DD361" s="11">
        <v>2138.6084553689911</v>
      </c>
      <c r="DE361" s="11">
        <v>2149.6647814566654</v>
      </c>
      <c r="DF361" s="11">
        <v>2178.8534640258526</v>
      </c>
      <c r="DG361" s="11">
        <v>2188.299525391079</v>
      </c>
      <c r="DH361" s="11">
        <v>2229.3175658234932</v>
      </c>
      <c r="DI361" s="11">
        <v>2262.7429974153001</v>
      </c>
      <c r="DJ361" s="11">
        <v>2305.206743663934</v>
      </c>
      <c r="DK361" s="11">
        <v>2344.821102721789</v>
      </c>
      <c r="DL361" s="11">
        <v>2673.5276412897042</v>
      </c>
      <c r="DM361" s="11">
        <v>2792.6177311086085</v>
      </c>
      <c r="DN361" s="11">
        <v>2873.5456899184492</v>
      </c>
      <c r="DO361" s="11">
        <v>2963.6130001871993</v>
      </c>
      <c r="DP361" s="11">
        <v>2994.6015488440721</v>
      </c>
      <c r="DQ361" s="11">
        <v>3076.1619486445816</v>
      </c>
      <c r="DR361" s="11">
        <v>3091.4404748845905</v>
      </c>
      <c r="DS361" s="11">
        <v>3101.9621251992821</v>
      </c>
      <c r="DT361" s="11">
        <v>3112.9117495506212</v>
      </c>
      <c r="DU361" s="11">
        <v>3125.6004329623247</v>
      </c>
      <c r="DV361" s="11">
        <v>3127.5619099146675</v>
      </c>
      <c r="DW361" s="11">
        <v>3125.6764676588855</v>
      </c>
      <c r="DX361" s="11">
        <v>3062.8381167538619</v>
      </c>
      <c r="DY361" s="11">
        <v>3157.9559956863991</v>
      </c>
      <c r="DZ361" s="11">
        <v>3161.3499994579938</v>
      </c>
      <c r="EA361" s="11">
        <v>3187.3821900680346</v>
      </c>
      <c r="EB361" s="11">
        <v>3322.9970307816648</v>
      </c>
      <c r="EC361" s="11">
        <v>3355.7322205426422</v>
      </c>
      <c r="ED361" s="11">
        <v>3541.9141776119041</v>
      </c>
      <c r="EE361" s="11">
        <v>3611.4903947561838</v>
      </c>
      <c r="EF361" s="11">
        <v>3835.701073959649</v>
      </c>
      <c r="EG361" s="11">
        <v>4010.1675526925665</v>
      </c>
      <c r="EH361" s="11">
        <v>4160.4291982378581</v>
      </c>
      <c r="EI361" s="11">
        <v>4278.3353361937325</v>
      </c>
      <c r="EJ361" s="11">
        <v>4341.938345407335</v>
      </c>
      <c r="EK361" s="11">
        <v>4389.769464956551</v>
      </c>
      <c r="EL361" s="11">
        <v>4465.9018635535913</v>
      </c>
      <c r="EM361" s="11">
        <v>4472.3455441876349</v>
      </c>
      <c r="EN361" s="11">
        <v>4553.6508857827348</v>
      </c>
      <c r="EO361" s="11">
        <v>4643.8195683623944</v>
      </c>
      <c r="EP361" s="11">
        <v>4688.0470626576662</v>
      </c>
      <c r="EQ361" s="11">
        <v>4826.8220500412954</v>
      </c>
      <c r="ER361" s="11">
        <v>4900.7221502154471</v>
      </c>
      <c r="ES361" s="11">
        <v>5037.4050889406317</v>
      </c>
      <c r="ET361" s="11">
        <v>5101.605397334486</v>
      </c>
      <c r="EU361" s="11">
        <v>5177.4739108263675</v>
      </c>
      <c r="EV361" s="11">
        <v>5240.522301460438</v>
      </c>
      <c r="EW361" s="11">
        <v>5310.3359575914337</v>
      </c>
      <c r="EX361" s="11">
        <v>5558.2925257708994</v>
      </c>
      <c r="EY361" s="11">
        <v>5640.3353120182155</v>
      </c>
      <c r="EZ361" s="11">
        <v>5811.601312218565</v>
      </c>
      <c r="FA361" s="11">
        <v>5978.2987996249958</v>
      </c>
      <c r="FB361" s="11">
        <v>6061.4610089519483</v>
      </c>
      <c r="FC361" s="11">
        <v>6103.1290788519937</v>
      </c>
      <c r="FD361" s="11">
        <v>6158.1132620761464</v>
      </c>
      <c r="FE361" s="11">
        <v>6282.6236692388902</v>
      </c>
      <c r="FF361" s="11">
        <v>6455.6931868810134</v>
      </c>
      <c r="FG361" s="11">
        <v>6480.5515667797627</v>
      </c>
      <c r="FH361" s="11">
        <v>6524.8431165300772</v>
      </c>
      <c r="FI361" s="11">
        <v>6606.3949150327689</v>
      </c>
      <c r="FJ361" s="11">
        <v>6651.0574389568701</v>
      </c>
      <c r="FK361" s="11">
        <v>6668.5202967526002</v>
      </c>
      <c r="FL361" s="11">
        <v>6683.5960494146502</v>
      </c>
      <c r="FM361" s="11">
        <v>6688.5449330656165</v>
      </c>
      <c r="FN361" s="11">
        <v>6720.4653402000376</v>
      </c>
      <c r="FO361" s="11">
        <v>6741.0231568402432</v>
      </c>
      <c r="FP361" s="11">
        <v>6764.7784265299133</v>
      </c>
      <c r="FQ361" s="11">
        <v>6789.9781133873548</v>
      </c>
      <c r="FR361" s="11">
        <v>6800.5049049485624</v>
      </c>
      <c r="FS361" s="11">
        <v>6844.1721210135138</v>
      </c>
      <c r="FT361" s="11">
        <v>6915.7001335827554</v>
      </c>
      <c r="FU361" s="11">
        <v>7019.3933775865398</v>
      </c>
      <c r="FV361" s="11">
        <v>7159.7696337065545</v>
      </c>
      <c r="FW361" s="11">
        <v>7205.1382356868025</v>
      </c>
      <c r="FX361" s="11">
        <v>7224.2237622166394</v>
      </c>
      <c r="FY361" s="11">
        <v>7245.5611076307587</v>
      </c>
      <c r="FZ361" s="11">
        <v>7264.0213314556368</v>
      </c>
      <c r="GA361" s="11">
        <v>7292.3708684711646</v>
      </c>
      <c r="GB361" s="11">
        <v>7314.5599947272549</v>
      </c>
      <c r="GC361" s="11">
        <v>7345.9558680093542</v>
      </c>
      <c r="GD361" s="11">
        <v>7379.9602536256716</v>
      </c>
      <c r="GE361" s="11">
        <v>7404.6995324303307</v>
      </c>
      <c r="GF361" s="11">
        <v>7425.3035255389004</v>
      </c>
      <c r="GG361" s="11">
        <v>7438.3525928050212</v>
      </c>
      <c r="GH361" s="11">
        <v>7451.5037828340801</v>
      </c>
      <c r="GI361" s="11">
        <v>7455.0523084308625</v>
      </c>
      <c r="GJ361" s="11">
        <v>7464.7521022791962</v>
      </c>
      <c r="GK361" s="11">
        <v>7469.7825819236577</v>
      </c>
      <c r="GL361" s="11">
        <v>7484.5841357647987</v>
      </c>
      <c r="GM361" s="11">
        <v>7469.6763335403784</v>
      </c>
      <c r="GN361" s="11">
        <v>7478.987545544519</v>
      </c>
      <c r="GO361" s="11">
        <v>7486.8202474209211</v>
      </c>
      <c r="GP361" s="11">
        <v>7497.4090797909112</v>
      </c>
      <c r="GQ361" s="11">
        <v>7555.7743566507206</v>
      </c>
      <c r="GR361" s="11">
        <v>7675.2877776102732</v>
      </c>
      <c r="GS361" s="11">
        <v>7824.9741601343912</v>
      </c>
      <c r="GT361" s="11">
        <v>7889.078446222944</v>
      </c>
      <c r="GU361" s="11">
        <v>7908.3849302523158</v>
      </c>
      <c r="GV361" s="11">
        <v>7933.7167049516574</v>
      </c>
      <c r="GW361" s="11">
        <v>7960.4757785758156</v>
      </c>
      <c r="GX361" s="11">
        <v>7987.9272806119789</v>
      </c>
      <c r="GY361" s="11">
        <v>8004.532629811034</v>
      </c>
      <c r="GZ361" s="11">
        <v>8145.6183841060292</v>
      </c>
      <c r="HA361" s="11">
        <v>8165.8637476971116</v>
      </c>
      <c r="HB361" s="11">
        <v>8181.2016441795067</v>
      </c>
      <c r="HC361" s="11">
        <v>8197.4844195663554</v>
      </c>
      <c r="HD361" s="11">
        <v>8209.5132276770819</v>
      </c>
      <c r="HE361" s="11">
        <v>8217.1846536677476</v>
      </c>
      <c r="HF361" s="11">
        <v>8209.0130858566317</v>
      </c>
      <c r="HG361" s="11">
        <v>8255.7627609607189</v>
      </c>
      <c r="HH361" s="11">
        <v>8262.1276649477841</v>
      </c>
      <c r="HI361" s="11">
        <v>8289.0016124203084</v>
      </c>
      <c r="HJ361" s="11">
        <v>8297.6726033459454</v>
      </c>
      <c r="HK361" s="11">
        <v>8287.7350609666737</v>
      </c>
      <c r="HL361" s="11">
        <v>8279.2518648348996</v>
      </c>
      <c r="HM361" s="11">
        <v>8231.956284314705</v>
      </c>
      <c r="HN361" s="11">
        <v>8169.4877381508331</v>
      </c>
      <c r="HO361" s="11">
        <v>8122.856069377448</v>
      </c>
      <c r="HP361" s="11">
        <v>8137.3293753133867</v>
      </c>
      <c r="HQ361" s="11">
        <v>8127.0199081079836</v>
      </c>
      <c r="HR361" s="11">
        <v>8032.7058218468846</v>
      </c>
      <c r="HS361" s="11">
        <v>8039.0213910484154</v>
      </c>
      <c r="HT361" s="11">
        <v>8044.5746506894438</v>
      </c>
      <c r="HU361" s="11">
        <v>8005.5755060812353</v>
      </c>
      <c r="HV361" s="11">
        <v>8006.6582566681745</v>
      </c>
      <c r="HW361" s="11">
        <v>8011.6717731501731</v>
      </c>
      <c r="HX361" s="11">
        <v>8021.4393637064659</v>
      </c>
      <c r="HY361" s="11">
        <v>8033.5772423995832</v>
      </c>
      <c r="HZ361" s="11">
        <v>8045.2169690586579</v>
      </c>
      <c r="IA361" s="11">
        <v>8155.702944172288</v>
      </c>
      <c r="IB361" s="11">
        <v>8277.7349337054293</v>
      </c>
      <c r="IC361" s="11">
        <v>8318.5978540355281</v>
      </c>
      <c r="ID361" s="11">
        <v>8359.8701895598915</v>
      </c>
      <c r="IE361" s="11">
        <v>8396.6234762918593</v>
      </c>
      <c r="IF361" s="11">
        <v>8431.1688819953415</v>
      </c>
      <c r="IG361" s="11">
        <v>8544.8272599396969</v>
      </c>
      <c r="IH361" s="11">
        <v>8574.6542261250561</v>
      </c>
      <c r="II361" s="11">
        <v>8614.8857225611137</v>
      </c>
      <c r="IJ361" s="11">
        <v>8650.3966075910048</v>
      </c>
      <c r="IK361" s="11">
        <v>8700.8601185501702</v>
      </c>
      <c r="IL361" s="11">
        <v>8739.2688176664142</v>
      </c>
      <c r="IM361" s="11">
        <v>8781.5708889990783</v>
      </c>
      <c r="IN361" s="11">
        <v>8844.7281704787656</v>
      </c>
      <c r="IO361" s="11">
        <v>8981.7085030305061</v>
      </c>
      <c r="IP361" s="11">
        <v>9013.8428761426021</v>
      </c>
      <c r="IQ361" s="11">
        <v>9013.9383177070176</v>
      </c>
      <c r="IR361" s="11">
        <v>9065.5791566107509</v>
      </c>
      <c r="IS361" s="11">
        <v>9130.755957496991</v>
      </c>
      <c r="IT361" s="11">
        <v>9169.0946715052614</v>
      </c>
      <c r="IU361" s="11">
        <v>9191.3747964308186</v>
      </c>
      <c r="IV361" s="11">
        <v>9208.3989197067785</v>
      </c>
      <c r="IW361" s="11">
        <v>9214.1640606715209</v>
      </c>
      <c r="IX361" s="11">
        <v>9224.3857208298159</v>
      </c>
      <c r="IY361" s="11">
        <v>9244.9614179250766</v>
      </c>
      <c r="IZ361" s="11">
        <v>9285.0064343247323</v>
      </c>
      <c r="JA361" s="11">
        <v>9333.9451600303601</v>
      </c>
      <c r="JB361" s="11">
        <v>9425.0395936055156</v>
      </c>
      <c r="JC361" s="11">
        <v>9533.8720209642706</v>
      </c>
      <c r="JD361" s="11">
        <v>9614.4772808237576</v>
      </c>
      <c r="JE361" s="11">
        <v>9633.8552234085819</v>
      </c>
      <c r="JF361" s="11">
        <v>9648.1254960053411</v>
      </c>
      <c r="JG361" s="11">
        <v>9644.4274172562982</v>
      </c>
      <c r="JH361" s="11">
        <v>9728.30471103132</v>
      </c>
      <c r="JI361" s="11">
        <v>9782.8031025898981</v>
      </c>
      <c r="JJ361" s="11">
        <v>9792.7347390352716</v>
      </c>
      <c r="JK361" s="11">
        <v>9763.5771439914297</v>
      </c>
      <c r="JL361" s="11">
        <v>9811.9910345534445</v>
      </c>
      <c r="JM361" s="11">
        <v>9809.7115167757456</v>
      </c>
      <c r="JN361" s="11">
        <v>9767.3015489685586</v>
      </c>
      <c r="JO361" s="11">
        <v>9894.4915922898563</v>
      </c>
      <c r="JP361" s="11">
        <v>9998.6953683807187</v>
      </c>
      <c r="JQ361" s="11">
        <v>10018.804816072266</v>
      </c>
      <c r="JR361" s="11">
        <v>10064.861028676241</v>
      </c>
      <c r="JS361" s="11">
        <v>10089.879954715665</v>
      </c>
      <c r="JT361" s="11">
        <v>10206.306601622322</v>
      </c>
      <c r="JU361" s="11">
        <v>10262.304143207984</v>
      </c>
      <c r="JV361" s="11">
        <v>10237.824558092396</v>
      </c>
      <c r="JW361" s="11">
        <v>10183.151552692712</v>
      </c>
      <c r="JX361" s="11">
        <v>10183.646753406294</v>
      </c>
      <c r="JY361" s="11">
        <v>10177.564698489254</v>
      </c>
      <c r="JZ361" s="11">
        <v>10165.897275221934</v>
      </c>
      <c r="KA361" s="11">
        <v>10157.800587324105</v>
      </c>
      <c r="KB361" s="11">
        <v>10152.379459954702</v>
      </c>
      <c r="KC361" s="11">
        <v>10138.268678470204</v>
      </c>
      <c r="KD361" s="11">
        <v>10122.941561854635</v>
      </c>
      <c r="KE361" s="11">
        <v>10120.456889604791</v>
      </c>
      <c r="KF361" s="11">
        <v>10129.348333086029</v>
      </c>
      <c r="KG361" s="11">
        <v>10131.03350567511</v>
      </c>
      <c r="KH361" s="11">
        <v>10145.544851876801</v>
      </c>
      <c r="KI361" s="11">
        <v>10144.741905064564</v>
      </c>
      <c r="KJ361" s="11">
        <v>10164.329833389782</v>
      </c>
      <c r="KK361" s="11">
        <v>10166.753473555114</v>
      </c>
      <c r="KL361" s="23"/>
      <c r="KM361" s="11">
        <f>SMALL(Tabela2[[#This Row],[1]:[285]],1)</f>
        <v>2.7966962079517543E-11</v>
      </c>
      <c r="KN361" s="11">
        <f>MATCH(Tabela2[[#This Row],[1° menor]],Tabela2[[#This Row],[1]:[285]],0)</f>
        <v>70</v>
      </c>
      <c r="KO36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0.47479467060605496</v>
      </c>
      <c r="KP361" s="11">
        <f>VLOOKUP(Tabela2[[#This Row],[Shape]],shape!A:D,4,0)+VLOOKUP(Tabela2[[#This Row],[Shape]]+1,shape!A:E,5,0)*Tabela2[[#This Row],[% avanc]]</f>
        <v>1755.5960032463133</v>
      </c>
      <c r="KQ361" s="15">
        <f>Tabela2[[#This Row],[8686,881807]]/Tabela2[[#Headers],[8686,881807]]</f>
        <v>0.20209737420758181</v>
      </c>
      <c r="KR361" s="11">
        <f>Tabela2[[#This Row],[8686,881807]]-KP360</f>
        <v>145.64776217673193</v>
      </c>
      <c r="KS361" s="11">
        <f>(Tabela2[[#This Row],[hora bus]]-H360)*86400</f>
        <v>62.000000034458935</v>
      </c>
      <c r="KT361" s="11">
        <f>Tabela2[[#This Row],[desloc]]/Tabela2[[#This Row],[seconds]]</f>
        <v>2.3491574531577819</v>
      </c>
      <c r="KU361" s="11">
        <f>Tabela2[[#This Row],[spd m/s]]*3.6</f>
        <v>8.4569668313680157</v>
      </c>
      <c r="KV361" s="23"/>
      <c r="KW361" s="22">
        <f t="shared" si="90"/>
        <v>0</v>
      </c>
      <c r="KX361" s="23">
        <f t="shared" si="91"/>
        <v>0</v>
      </c>
      <c r="KY361" s="23">
        <f t="shared" si="92"/>
        <v>0</v>
      </c>
      <c r="KZ361" s="23">
        <f t="shared" si="93"/>
        <v>0</v>
      </c>
      <c r="LA361" s="23">
        <f t="shared" si="94"/>
        <v>0</v>
      </c>
      <c r="LB361" s="23">
        <f t="shared" si="95"/>
        <v>0</v>
      </c>
      <c r="LC361" s="23">
        <f t="shared" si="96"/>
        <v>0</v>
      </c>
      <c r="LD361" s="23">
        <f t="shared" si="97"/>
        <v>0</v>
      </c>
      <c r="LE361" s="23">
        <f t="shared" si="98"/>
        <v>1755.5960032463133</v>
      </c>
      <c r="LF361" s="22">
        <f t="shared" si="107"/>
        <v>0</v>
      </c>
      <c r="LG361" s="23">
        <f t="shared" si="99"/>
        <v>0</v>
      </c>
      <c r="LH361" s="23">
        <f t="shared" si="100"/>
        <v>0</v>
      </c>
      <c r="LI361" s="23">
        <f t="shared" si="101"/>
        <v>1755.5960032463133</v>
      </c>
      <c r="LJ361" s="23">
        <f t="shared" si="102"/>
        <v>8570.3152119992501</v>
      </c>
      <c r="LK361" s="23">
        <f t="shared" si="103"/>
        <v>0</v>
      </c>
      <c r="LL361" s="23">
        <f t="shared" si="104"/>
        <v>25</v>
      </c>
      <c r="LM361" s="23">
        <f t="shared" si="105"/>
        <v>0</v>
      </c>
      <c r="LN361" s="23">
        <f t="shared" si="106"/>
        <v>0</v>
      </c>
    </row>
    <row r="362" spans="1:326" x14ac:dyDescent="0.25">
      <c r="A362" s="22">
        <v>187</v>
      </c>
      <c r="B362" s="22">
        <v>2</v>
      </c>
      <c r="C362" s="23" t="s">
        <v>1495</v>
      </c>
      <c r="D362" s="22">
        <v>332</v>
      </c>
      <c r="E362" s="24">
        <v>0.94097222222222221</v>
      </c>
      <c r="F362" s="23" t="s">
        <v>1484</v>
      </c>
      <c r="G362" s="23" t="b">
        <v>1</v>
      </c>
      <c r="H362" s="25">
        <v>43538.941053240742</v>
      </c>
      <c r="I362" s="26" t="s">
        <v>326</v>
      </c>
      <c r="J362" s="23" t="s">
        <v>327</v>
      </c>
      <c r="K362" s="11">
        <f>IF(AND(Tabela2[[#This Row],[hora bus]]=H361,Tabela2[[#This Row],[lat bus]]=I361,Tabela2[[#This Row],[lon bus]]=J361),1,0)</f>
        <v>0</v>
      </c>
      <c r="L362" s="23"/>
      <c r="M362" s="11">
        <v>368</v>
      </c>
      <c r="N362" s="11">
        <v>3168.6407516635713</v>
      </c>
      <c r="O362" s="11">
        <v>3163.2270704585908</v>
      </c>
      <c r="P362" s="11">
        <v>3155.2833593149517</v>
      </c>
      <c r="Q362" s="11">
        <v>3099.7385564644865</v>
      </c>
      <c r="R362" s="11">
        <v>3014.7289555604088</v>
      </c>
      <c r="S362" s="11">
        <v>2993.8137086412403</v>
      </c>
      <c r="T362" s="11">
        <v>2974.6487080650263</v>
      </c>
      <c r="U362" s="11">
        <v>2963.8138130198272</v>
      </c>
      <c r="V362" s="11">
        <v>2949.0208355746754</v>
      </c>
      <c r="W362" s="11">
        <v>2939.2787177770442</v>
      </c>
      <c r="X362" s="11">
        <v>2930.8685761810316</v>
      </c>
      <c r="Y362" s="11">
        <v>2910.9697543918287</v>
      </c>
      <c r="Z362" s="11">
        <v>2900.5443109474304</v>
      </c>
      <c r="AA362" s="11">
        <v>2882.1986810359281</v>
      </c>
      <c r="AB362" s="11">
        <v>2874.5628704546862</v>
      </c>
      <c r="AC362" s="11">
        <v>2860.0879249651543</v>
      </c>
      <c r="AD362" s="11">
        <v>2836.0820349353335</v>
      </c>
      <c r="AE362" s="11">
        <v>2825.9683225451981</v>
      </c>
      <c r="AF362" s="11">
        <v>2753.7300258183614</v>
      </c>
      <c r="AG362" s="11">
        <v>2716.163209603164</v>
      </c>
      <c r="AH362" s="11">
        <v>2684.778765615124</v>
      </c>
      <c r="AI362" s="11">
        <v>2659.8688626589974</v>
      </c>
      <c r="AJ362" s="11">
        <v>2637.7336282796696</v>
      </c>
      <c r="AK362" s="11">
        <v>2621.7939516605211</v>
      </c>
      <c r="AL362" s="11">
        <v>2594.7110123588773</v>
      </c>
      <c r="AM362" s="11">
        <v>2582.8170362028177</v>
      </c>
      <c r="AN362" s="11">
        <v>2568.1399488614334</v>
      </c>
      <c r="AO362" s="11">
        <v>2555.689617855463</v>
      </c>
      <c r="AP362" s="11">
        <v>2549.2704262676439</v>
      </c>
      <c r="AQ362" s="11">
        <v>2551.854489364322</v>
      </c>
      <c r="AR362" s="11">
        <v>2549.3464976268369</v>
      </c>
      <c r="AS362" s="11">
        <v>2541.0957752531244</v>
      </c>
      <c r="AT362" s="11">
        <v>2544.8208365346695</v>
      </c>
      <c r="AU362" s="11">
        <v>2547.9565415985703</v>
      </c>
      <c r="AV362" s="11">
        <v>2537.7928525269922</v>
      </c>
      <c r="AW362" s="11">
        <v>2530.4504663763037</v>
      </c>
      <c r="AX362" s="11">
        <v>2525.41450045088</v>
      </c>
      <c r="AY362" s="11">
        <v>2512.7918454728419</v>
      </c>
      <c r="AZ362" s="11">
        <v>2492.4185005326499</v>
      </c>
      <c r="BA362" s="11">
        <v>2464.1098772250252</v>
      </c>
      <c r="BB362" s="11">
        <v>2414.8469264733153</v>
      </c>
      <c r="BC362" s="11">
        <v>2341.4901682403424</v>
      </c>
      <c r="BD362" s="11">
        <v>2274.6233880880632</v>
      </c>
      <c r="BE362" s="11">
        <v>2252.8142012102949</v>
      </c>
      <c r="BF362" s="11">
        <v>2228.6838505192436</v>
      </c>
      <c r="BG362" s="11">
        <v>2189.3311716825874</v>
      </c>
      <c r="BH362" s="11">
        <v>2172.3832270030471</v>
      </c>
      <c r="BI362" s="11">
        <v>2153.6394455441705</v>
      </c>
      <c r="BJ362" s="11">
        <v>2125.6728706019881</v>
      </c>
      <c r="BK362" s="11">
        <v>2047.6652042700339</v>
      </c>
      <c r="BL362" s="11">
        <v>1800.3716341688482</v>
      </c>
      <c r="BM362" s="11">
        <v>1650.0478581696459</v>
      </c>
      <c r="BN362" s="11">
        <v>1615.8770937623885</v>
      </c>
      <c r="BO362" s="11">
        <v>1503.1893515477664</v>
      </c>
      <c r="BP362" s="11">
        <v>1493.3470115217322</v>
      </c>
      <c r="BQ362" s="11">
        <v>1403.7814966383489</v>
      </c>
      <c r="BR362" s="11">
        <v>1319.6556633305063</v>
      </c>
      <c r="BS362" s="11">
        <v>1289.9633363123421</v>
      </c>
      <c r="BT362" s="11">
        <v>1241.0484974146009</v>
      </c>
      <c r="BU362" s="11">
        <v>1186.4362590657925</v>
      </c>
      <c r="BV362" s="11">
        <v>1197.4083819887271</v>
      </c>
      <c r="BW362" s="11">
        <v>1048.6569469256556</v>
      </c>
      <c r="BX362" s="11">
        <v>947.26388593636091</v>
      </c>
      <c r="BY362" s="11">
        <v>818.67276202535356</v>
      </c>
      <c r="BZ362" s="11">
        <v>798.24153996954806</v>
      </c>
      <c r="CA362" s="11">
        <v>758.88606615127185</v>
      </c>
      <c r="CB362" s="11">
        <v>696.8880770026268</v>
      </c>
      <c r="CC362" s="11">
        <v>576.79456043266998</v>
      </c>
      <c r="CD362" s="11">
        <v>483.11878722546157</v>
      </c>
      <c r="CE362" s="11">
        <v>389.9570360177151</v>
      </c>
      <c r="CF362" s="11">
        <v>305.88434067123785</v>
      </c>
      <c r="CG362" s="11">
        <v>111.08142720916021</v>
      </c>
      <c r="CH362" s="11">
        <v>33.365626426443136</v>
      </c>
      <c r="CI362" s="11">
        <v>3.993250174971763E-11</v>
      </c>
      <c r="CJ362" s="11">
        <v>158.55428873968344</v>
      </c>
      <c r="CK362" s="11">
        <v>233.55396806401438</v>
      </c>
      <c r="CL362" s="11">
        <v>323.77924796880234</v>
      </c>
      <c r="CM362" s="11">
        <v>351.79151104591057</v>
      </c>
      <c r="CN362" s="11">
        <v>400.28115335360729</v>
      </c>
      <c r="CO362" s="11">
        <v>459.28496841472736</v>
      </c>
      <c r="CP362" s="11">
        <v>541.05113451724299</v>
      </c>
      <c r="CQ362" s="11">
        <v>593.90941805469765</v>
      </c>
      <c r="CR362" s="11">
        <v>790.4903461008131</v>
      </c>
      <c r="CS362" s="11">
        <v>968.79263892288611</v>
      </c>
      <c r="CT362" s="11">
        <v>1043.0212866955203</v>
      </c>
      <c r="CU362" s="11">
        <v>1071.2341522478109</v>
      </c>
      <c r="CV362" s="11">
        <v>1112.6892454282176</v>
      </c>
      <c r="CW362" s="11">
        <v>1211.1140046416574</v>
      </c>
      <c r="CX362" s="11">
        <v>1338.91343620973</v>
      </c>
      <c r="CY362" s="11">
        <v>1400.2194708880404</v>
      </c>
      <c r="CZ362" s="11">
        <v>1457.0092495821475</v>
      </c>
      <c r="DA362" s="11">
        <v>1507.5999458480599</v>
      </c>
      <c r="DB362" s="11">
        <v>1557.1638504135474</v>
      </c>
      <c r="DC362" s="11">
        <v>1608.5790149502268</v>
      </c>
      <c r="DD362" s="11">
        <v>1700.1417502703332</v>
      </c>
      <c r="DE362" s="11">
        <v>1711.3063807021158</v>
      </c>
      <c r="DF362" s="11">
        <v>1740.6336730550363</v>
      </c>
      <c r="DG362" s="11">
        <v>1750.3901422364486</v>
      </c>
      <c r="DH362" s="11">
        <v>1792.0686611471046</v>
      </c>
      <c r="DI362" s="11">
        <v>1826.4297081651848</v>
      </c>
      <c r="DJ362" s="11">
        <v>1868.70332007504</v>
      </c>
      <c r="DK362" s="11">
        <v>1906.698655381402</v>
      </c>
      <c r="DL362" s="11">
        <v>2234.6631584874808</v>
      </c>
      <c r="DM362" s="11">
        <v>2354.0693853871767</v>
      </c>
      <c r="DN362" s="11">
        <v>2435.3030962039875</v>
      </c>
      <c r="DO362" s="11">
        <v>2525.6079873399326</v>
      </c>
      <c r="DP362" s="11">
        <v>2556.89872573506</v>
      </c>
      <c r="DQ362" s="11">
        <v>2638.7054481727287</v>
      </c>
      <c r="DR362" s="11">
        <v>2654.0357931658682</v>
      </c>
      <c r="DS362" s="11">
        <v>2664.6012828807511</v>
      </c>
      <c r="DT362" s="11">
        <v>2675.4926735332469</v>
      </c>
      <c r="DU362" s="11">
        <v>2688.0322984152417</v>
      </c>
      <c r="DV362" s="11">
        <v>2689.8332058718438</v>
      </c>
      <c r="DW362" s="11">
        <v>2687.76789452913</v>
      </c>
      <c r="DX362" s="11">
        <v>2624.3216646399674</v>
      </c>
      <c r="DY362" s="11">
        <v>2718.9064889366896</v>
      </c>
      <c r="DZ362" s="11">
        <v>2722.3043616515238</v>
      </c>
      <c r="EA362" s="11">
        <v>2748.3367720845877</v>
      </c>
      <c r="EB362" s="11">
        <v>2883.9350297032638</v>
      </c>
      <c r="EC362" s="11">
        <v>2916.6811479891117</v>
      </c>
      <c r="ED362" s="11">
        <v>3102.8795657156566</v>
      </c>
      <c r="EE362" s="11">
        <v>3172.4665377260685</v>
      </c>
      <c r="EF362" s="11">
        <v>3396.7751693535552</v>
      </c>
      <c r="EG362" s="11">
        <v>3571.458932093271</v>
      </c>
      <c r="EH362" s="11">
        <v>3721.9374368421845</v>
      </c>
      <c r="EI362" s="11">
        <v>3839.9701704302665</v>
      </c>
      <c r="EJ362" s="11">
        <v>3903.6021438927728</v>
      </c>
      <c r="EK362" s="11">
        <v>3951.6056548112238</v>
      </c>
      <c r="EL362" s="11">
        <v>4027.9370686561488</v>
      </c>
      <c r="EM362" s="11">
        <v>4034.5648670619998</v>
      </c>
      <c r="EN362" s="11">
        <v>4116.0625748237153</v>
      </c>
      <c r="EO362" s="11">
        <v>4206.2392679993982</v>
      </c>
      <c r="EP362" s="11">
        <v>4250.3382176669693</v>
      </c>
      <c r="EQ362" s="11">
        <v>4388.9453146554561</v>
      </c>
      <c r="ER362" s="11">
        <v>4462.6931785733968</v>
      </c>
      <c r="ES362" s="11">
        <v>4599.2548573616386</v>
      </c>
      <c r="ET362" s="11">
        <v>4663.3914070394476</v>
      </c>
      <c r="EU362" s="11">
        <v>4739.1947587402046</v>
      </c>
      <c r="EV362" s="11">
        <v>4802.1771678974746</v>
      </c>
      <c r="EW362" s="11">
        <v>4871.8655978778588</v>
      </c>
      <c r="EX362" s="11">
        <v>5119.7042412519704</v>
      </c>
      <c r="EY362" s="11">
        <v>5201.6726663391</v>
      </c>
      <c r="EZ362" s="11">
        <v>5372.8536746944392</v>
      </c>
      <c r="FA362" s="11">
        <v>5539.5175172919844</v>
      </c>
      <c r="FB362" s="11">
        <v>5622.6859895744301</v>
      </c>
      <c r="FC362" s="11">
        <v>5664.3606266621719</v>
      </c>
      <c r="FD362" s="11">
        <v>5719.3590401160382</v>
      </c>
      <c r="FE362" s="11">
        <v>5843.9020670569544</v>
      </c>
      <c r="FF362" s="11">
        <v>6016.9955756169893</v>
      </c>
      <c r="FG362" s="11">
        <v>6041.8591827864475</v>
      </c>
      <c r="FH362" s="11">
        <v>6086.172954199822</v>
      </c>
      <c r="FI362" s="11">
        <v>6167.733558622208</v>
      </c>
      <c r="FJ362" s="11">
        <v>6212.3743964007772</v>
      </c>
      <c r="FK362" s="11">
        <v>6229.8114973250113</v>
      </c>
      <c r="FL362" s="11">
        <v>6244.861234390266</v>
      </c>
      <c r="FM362" s="11">
        <v>6249.7558318999681</v>
      </c>
      <c r="FN362" s="11">
        <v>6281.6143856885938</v>
      </c>
      <c r="FO362" s="11">
        <v>6302.1358871854063</v>
      </c>
      <c r="FP362" s="11">
        <v>6325.8609451458678</v>
      </c>
      <c r="FQ362" s="11">
        <v>6351.0408606936908</v>
      </c>
      <c r="FR362" s="11">
        <v>6361.5440308230081</v>
      </c>
      <c r="FS362" s="11">
        <v>6405.1828450158873</v>
      </c>
      <c r="FT362" s="11">
        <v>6476.6957216309684</v>
      </c>
      <c r="FU362" s="11">
        <v>6580.3948044543167</v>
      </c>
      <c r="FV362" s="11">
        <v>6720.8023489325597</v>
      </c>
      <c r="FW362" s="11">
        <v>6766.2099354025886</v>
      </c>
      <c r="FX362" s="11">
        <v>6785.3326026120703</v>
      </c>
      <c r="FY362" s="11">
        <v>6806.704606927412</v>
      </c>
      <c r="FZ362" s="11">
        <v>6825.1941647668573</v>
      </c>
      <c r="GA362" s="11">
        <v>6853.5639055738038</v>
      </c>
      <c r="GB362" s="11">
        <v>6875.7637727389229</v>
      </c>
      <c r="GC362" s="11">
        <v>6907.1618143656324</v>
      </c>
      <c r="GD362" s="11">
        <v>6941.1620537564095</v>
      </c>
      <c r="GE362" s="11">
        <v>6965.8976323896613</v>
      </c>
      <c r="GF362" s="11">
        <v>6986.4986492278022</v>
      </c>
      <c r="GG362" s="11">
        <v>6999.553685761638</v>
      </c>
      <c r="GH362" s="11">
        <v>7012.7144749063527</v>
      </c>
      <c r="GI362" s="11">
        <v>7016.2790007727308</v>
      </c>
      <c r="GJ362" s="11">
        <v>7026.0151959575805</v>
      </c>
      <c r="GK362" s="11">
        <v>7031.1041914961197</v>
      </c>
      <c r="GL362" s="11">
        <v>7045.9447920151524</v>
      </c>
      <c r="GM362" s="11">
        <v>7031.0898724518556</v>
      </c>
      <c r="GN362" s="11">
        <v>7040.4873567529867</v>
      </c>
      <c r="GO362" s="11">
        <v>7048.4059399183116</v>
      </c>
      <c r="GP362" s="11">
        <v>7059.1606261182669</v>
      </c>
      <c r="GQ362" s="11">
        <v>7117.8052954347559</v>
      </c>
      <c r="GR362" s="11">
        <v>7237.6679158815159</v>
      </c>
      <c r="GS362" s="11">
        <v>7387.626081417905</v>
      </c>
      <c r="GT362" s="11">
        <v>7451.8409135303482</v>
      </c>
      <c r="GU362" s="11">
        <v>7471.1843314018806</v>
      </c>
      <c r="GV362" s="11">
        <v>7496.526975162953</v>
      </c>
      <c r="GW362" s="11">
        <v>7523.2771979034897</v>
      </c>
      <c r="GX362" s="11">
        <v>7550.7024413931031</v>
      </c>
      <c r="GY362" s="11">
        <v>7567.1111742565427</v>
      </c>
      <c r="GZ362" s="11">
        <v>7707.9933803417198</v>
      </c>
      <c r="HA362" s="11">
        <v>7728.1999581426408</v>
      </c>
      <c r="HB362" s="11">
        <v>7743.5192890140852</v>
      </c>
      <c r="HC362" s="11">
        <v>7759.7927627267745</v>
      </c>
      <c r="HD362" s="11">
        <v>7771.813424655169</v>
      </c>
      <c r="HE362" s="11">
        <v>7779.466101236846</v>
      </c>
      <c r="HF362" s="11">
        <v>7771.5575943089925</v>
      </c>
      <c r="HG362" s="11">
        <v>7818.8005869442522</v>
      </c>
      <c r="HH362" s="11">
        <v>7825.6301252420299</v>
      </c>
      <c r="HI362" s="11">
        <v>7852.8872545674831</v>
      </c>
      <c r="HJ362" s="11">
        <v>7861.7903598704333</v>
      </c>
      <c r="HK362" s="11">
        <v>7852.1042751674531</v>
      </c>
      <c r="HL362" s="11">
        <v>7843.9130568758128</v>
      </c>
      <c r="HM362" s="11">
        <v>7797.0426747165866</v>
      </c>
      <c r="HN362" s="11">
        <v>7735.2763960387902</v>
      </c>
      <c r="HO362" s="11">
        <v>7689.4881148025934</v>
      </c>
      <c r="HP362" s="11">
        <v>7704.4886189603294</v>
      </c>
      <c r="HQ362" s="11">
        <v>7694.3842015608016</v>
      </c>
      <c r="HR362" s="11">
        <v>7600.8379420726333</v>
      </c>
      <c r="HS362" s="11">
        <v>7608.0778076636434</v>
      </c>
      <c r="HT362" s="11">
        <v>7613.9746216387039</v>
      </c>
      <c r="HU362" s="11">
        <v>7575.412362014451</v>
      </c>
      <c r="HV362" s="11">
        <v>7577.0839726841168</v>
      </c>
      <c r="HW362" s="11">
        <v>7582.5395256380971</v>
      </c>
      <c r="HX362" s="11">
        <v>7592.7237273782548</v>
      </c>
      <c r="HY362" s="11">
        <v>7605.3438656372618</v>
      </c>
      <c r="HZ362" s="11">
        <v>7618.0416685991831</v>
      </c>
      <c r="IA362" s="11">
        <v>7730.1179918787766</v>
      </c>
      <c r="IB362" s="11">
        <v>7853.2447539343157</v>
      </c>
      <c r="IC362" s="11">
        <v>7894.6944243196704</v>
      </c>
      <c r="ID362" s="11">
        <v>7936.5371268549025</v>
      </c>
      <c r="IE362" s="11">
        <v>7973.8616659549871</v>
      </c>
      <c r="IF362" s="11">
        <v>8009.3723381876644</v>
      </c>
      <c r="IG362" s="11">
        <v>8123.8485946522887</v>
      </c>
      <c r="IH362" s="11">
        <v>8153.9890472419547</v>
      </c>
      <c r="II362" s="11">
        <v>8194.5008384822868</v>
      </c>
      <c r="IJ362" s="11">
        <v>8230.2317729193692</v>
      </c>
      <c r="IK362" s="11">
        <v>8280.8080967707174</v>
      </c>
      <c r="IL362" s="11">
        <v>8319.266000331123</v>
      </c>
      <c r="IM362" s="11">
        <v>8361.6363860043712</v>
      </c>
      <c r="IN362" s="11">
        <v>8424.9136363632097</v>
      </c>
      <c r="IO362" s="11">
        <v>8562.0398626627266</v>
      </c>
      <c r="IP362" s="11">
        <v>8594.2337347090524</v>
      </c>
      <c r="IQ362" s="11">
        <v>8594.4610210290757</v>
      </c>
      <c r="IR362" s="11">
        <v>8646.4235134831815</v>
      </c>
      <c r="IS362" s="11">
        <v>8711.8972734550352</v>
      </c>
      <c r="IT362" s="11">
        <v>8750.3908100513163</v>
      </c>
      <c r="IU362" s="11">
        <v>8772.7647648522452</v>
      </c>
      <c r="IV362" s="11">
        <v>8789.8460592433403</v>
      </c>
      <c r="IW362" s="11">
        <v>8795.6465072380979</v>
      </c>
      <c r="IX362" s="11">
        <v>8805.9221777463226</v>
      </c>
      <c r="IY362" s="11">
        <v>8826.5873775927976</v>
      </c>
      <c r="IZ362" s="11">
        <v>8866.7640099782147</v>
      </c>
      <c r="JA362" s="11">
        <v>8915.8972342485158</v>
      </c>
      <c r="JB362" s="11">
        <v>9007.1839878782885</v>
      </c>
      <c r="JC362" s="11">
        <v>9116.0236477903545</v>
      </c>
      <c r="JD362" s="11">
        <v>9196.4966269663528</v>
      </c>
      <c r="JE362" s="11">
        <v>9215.7383371961969</v>
      </c>
      <c r="JF362" s="11">
        <v>9229.8564982818225</v>
      </c>
      <c r="JG362" s="11">
        <v>9225.4404884602882</v>
      </c>
      <c r="JH362" s="11">
        <v>9309.2949212977892</v>
      </c>
      <c r="JI362" s="11">
        <v>9364.5340719080159</v>
      </c>
      <c r="JJ362" s="11">
        <v>9374.6205089937885</v>
      </c>
      <c r="JK362" s="11">
        <v>9346.0517873472218</v>
      </c>
      <c r="JL362" s="11">
        <v>9395.0638827236435</v>
      </c>
      <c r="JM362" s="11">
        <v>9392.9640898915386</v>
      </c>
      <c r="JN362" s="11">
        <v>9352.142129091686</v>
      </c>
      <c r="JO362" s="11">
        <v>9481.7800769297573</v>
      </c>
      <c r="JP362" s="11">
        <v>9587.2424664773753</v>
      </c>
      <c r="JQ362" s="11">
        <v>9608.0563533766672</v>
      </c>
      <c r="JR362" s="11">
        <v>9653.9824130615689</v>
      </c>
      <c r="JS362" s="11">
        <v>9677.294823580296</v>
      </c>
      <c r="JT362" s="11">
        <v>9791.9963558105283</v>
      </c>
      <c r="JU362" s="11">
        <v>9847.4137171627626</v>
      </c>
      <c r="JV362" s="11">
        <v>9822.9927284847818</v>
      </c>
      <c r="JW362" s="11">
        <v>9767.888440494693</v>
      </c>
      <c r="JX362" s="11">
        <v>9767.7439920505931</v>
      </c>
      <c r="JY362" s="11">
        <v>9761.3810983032326</v>
      </c>
      <c r="JZ362" s="11">
        <v>9749.4623496419044</v>
      </c>
      <c r="KA362" s="11">
        <v>9741.1141643629635</v>
      </c>
      <c r="KB362" s="11">
        <v>9735.4972197748266</v>
      </c>
      <c r="KC362" s="11">
        <v>9721.1557156614635</v>
      </c>
      <c r="KD362" s="11">
        <v>9705.7641755874665</v>
      </c>
      <c r="KE362" s="11">
        <v>9703.4593704090348</v>
      </c>
      <c r="KF362" s="11">
        <v>9712.5101835822297</v>
      </c>
      <c r="KG362" s="11">
        <v>9714.3991998427209</v>
      </c>
      <c r="KH362" s="11">
        <v>9729.1064402653046</v>
      </c>
      <c r="KI362" s="11">
        <v>9728.534061058579</v>
      </c>
      <c r="KJ362" s="11">
        <v>9748.3312611896745</v>
      </c>
      <c r="KK362" s="11">
        <v>9750.828491410246</v>
      </c>
      <c r="KL362" s="23"/>
      <c r="KM362" s="11">
        <f>SMALL(Tabela2[[#This Row],[1]:[285]],1)</f>
        <v>3.993250174971763E-11</v>
      </c>
      <c r="KN362" s="11">
        <f>MATCH(Tabela2[[#This Row],[1° menor]],Tabela2[[#This Row],[1]:[285]],0)</f>
        <v>74</v>
      </c>
      <c r="KO36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0.17388428878382428</v>
      </c>
      <c r="KP362" s="11">
        <f>VLOOKUP(Tabela2[[#This Row],[Shape]],shape!A:D,4,0)+VLOOKUP(Tabela2[[#This Row],[Shape]]+1,shape!A:E,5,0)*Tabela2[[#This Row],[% avanc]]</f>
        <v>1975.1453380794032</v>
      </c>
      <c r="KQ362" s="15">
        <f>Tabela2[[#This Row],[8686,881807]]/Tabela2[[#Headers],[8686,881807]]</f>
        <v>0.22737103853396579</v>
      </c>
      <c r="KR362" s="11">
        <f>Tabela2[[#This Row],[8686,881807]]-KP361</f>
        <v>219.54933483308992</v>
      </c>
      <c r="KS362" s="11">
        <f>(Tabela2[[#This Row],[hora bus]]-H361)*86400</f>
        <v>28.000000258907676</v>
      </c>
      <c r="KT362" s="11">
        <f>Tabela2[[#This Row],[desloc]]/Tabela2[[#This Row],[seconds]]</f>
        <v>7.8410476001065179</v>
      </c>
      <c r="KU362" s="11">
        <f>Tabela2[[#This Row],[spd m/s]]*3.6</f>
        <v>28.227771360383464</v>
      </c>
      <c r="KV362" s="23"/>
      <c r="KW362" s="22">
        <f t="shared" si="90"/>
        <v>0</v>
      </c>
      <c r="KX362" s="23">
        <f t="shared" si="91"/>
        <v>0</v>
      </c>
      <c r="KY362" s="23">
        <f t="shared" si="92"/>
        <v>0</v>
      </c>
      <c r="KZ362" s="23">
        <f t="shared" si="93"/>
        <v>0</v>
      </c>
      <c r="LA362" s="23">
        <f t="shared" si="94"/>
        <v>0</v>
      </c>
      <c r="LB362" s="23">
        <f t="shared" si="95"/>
        <v>0</v>
      </c>
      <c r="LC362" s="23">
        <f t="shared" si="96"/>
        <v>0</v>
      </c>
      <c r="LD362" s="23">
        <f t="shared" si="97"/>
        <v>0</v>
      </c>
      <c r="LE362" s="23">
        <f t="shared" si="98"/>
        <v>1975.1453380794032</v>
      </c>
      <c r="LF362" s="22">
        <f t="shared" si="107"/>
        <v>0</v>
      </c>
      <c r="LG362" s="23">
        <f t="shared" si="99"/>
        <v>0</v>
      </c>
      <c r="LH362" s="23">
        <f t="shared" si="100"/>
        <v>0</v>
      </c>
      <c r="LI362" s="23">
        <f t="shared" si="101"/>
        <v>1975.1453380794032</v>
      </c>
      <c r="LJ362" s="23">
        <f t="shared" si="102"/>
        <v>8570.3152119992501</v>
      </c>
      <c r="LK362" s="23">
        <f t="shared" si="103"/>
        <v>0</v>
      </c>
      <c r="LL362" s="23">
        <f t="shared" si="104"/>
        <v>24</v>
      </c>
      <c r="LM362" s="23">
        <f t="shared" si="105"/>
        <v>0</v>
      </c>
      <c r="LN362" s="23">
        <f t="shared" si="106"/>
        <v>0</v>
      </c>
    </row>
    <row r="363" spans="1:326" x14ac:dyDescent="0.25">
      <c r="A363" s="22">
        <v>189</v>
      </c>
      <c r="B363" s="22">
        <v>2</v>
      </c>
      <c r="C363" s="23" t="s">
        <v>1497</v>
      </c>
      <c r="D363" s="22">
        <v>332</v>
      </c>
      <c r="E363" s="24">
        <v>0.94166666666666665</v>
      </c>
      <c r="F363" s="23" t="s">
        <v>1484</v>
      </c>
      <c r="G363" s="23" t="b">
        <v>1</v>
      </c>
      <c r="H363" s="25">
        <v>43538.941562499997</v>
      </c>
      <c r="I363" s="26" t="s">
        <v>268</v>
      </c>
      <c r="J363" s="23" t="s">
        <v>269</v>
      </c>
      <c r="K363" s="11">
        <f>IF(AND(Tabela2[[#This Row],[hora bus]]=H362,Tabela2[[#This Row],[lat bus]]=I362,Tabela2[[#This Row],[lon bus]]=J362),1,0)</f>
        <v>0</v>
      </c>
      <c r="L363" s="23"/>
      <c r="M363" s="11">
        <v>370</v>
      </c>
      <c r="N363" s="11">
        <v>3296.7734394550025</v>
      </c>
      <c r="O363" s="11">
        <v>3291.2785857839935</v>
      </c>
      <c r="P363" s="11">
        <v>3283.2439098991599</v>
      </c>
      <c r="Q363" s="11">
        <v>3227.5072368833889</v>
      </c>
      <c r="R363" s="11">
        <v>3142.3663496690383</v>
      </c>
      <c r="S363" s="11">
        <v>3121.4430803007695</v>
      </c>
      <c r="T363" s="11">
        <v>3102.2170504013134</v>
      </c>
      <c r="U363" s="11">
        <v>3091.2976753352159</v>
      </c>
      <c r="V363" s="11">
        <v>3076.3875529707361</v>
      </c>
      <c r="W363" s="11">
        <v>3066.4954280558336</v>
      </c>
      <c r="X363" s="11">
        <v>3057.9396444899739</v>
      </c>
      <c r="Y363" s="11">
        <v>3037.8078785602092</v>
      </c>
      <c r="Z363" s="11">
        <v>3027.1012150967881</v>
      </c>
      <c r="AA363" s="11">
        <v>3008.5082774545904</v>
      </c>
      <c r="AB363" s="11">
        <v>3000.6964476287867</v>
      </c>
      <c r="AC363" s="11">
        <v>2986.1052928752688</v>
      </c>
      <c r="AD363" s="11">
        <v>2962.0113770041326</v>
      </c>
      <c r="AE363" s="11">
        <v>2951.8638175063925</v>
      </c>
      <c r="AF363" s="11">
        <v>2879.7859987192237</v>
      </c>
      <c r="AG363" s="11">
        <v>2842.4898316843191</v>
      </c>
      <c r="AH363" s="11">
        <v>2811.2227343826162</v>
      </c>
      <c r="AI363" s="11">
        <v>2786.348343323762</v>
      </c>
      <c r="AJ363" s="11">
        <v>2764.2368249232459</v>
      </c>
      <c r="AK363" s="11">
        <v>2748.3145746051878</v>
      </c>
      <c r="AL363" s="11">
        <v>2721.2516567378962</v>
      </c>
      <c r="AM363" s="11">
        <v>2709.3882713008134</v>
      </c>
      <c r="AN363" s="11">
        <v>2694.8146652441646</v>
      </c>
      <c r="AO363" s="11">
        <v>2682.6003756979094</v>
      </c>
      <c r="AP363" s="11">
        <v>2676.4975277456865</v>
      </c>
      <c r="AQ363" s="11">
        <v>2679.3203114871394</v>
      </c>
      <c r="AR363" s="11">
        <v>2676.9739648296618</v>
      </c>
      <c r="AS363" s="11">
        <v>2668.9913611138522</v>
      </c>
      <c r="AT363" s="11">
        <v>2673.0047859631509</v>
      </c>
      <c r="AU363" s="11">
        <v>2676.3023332261005</v>
      </c>
      <c r="AV363" s="11">
        <v>2666.3782175338806</v>
      </c>
      <c r="AW363" s="11">
        <v>2659.4430824636006</v>
      </c>
      <c r="AX363" s="11">
        <v>2654.8053153889541</v>
      </c>
      <c r="AY363" s="11">
        <v>2642.4763598152344</v>
      </c>
      <c r="AZ363" s="11">
        <v>2622.3354441307561</v>
      </c>
      <c r="BA363" s="11">
        <v>2594.2401489506374</v>
      </c>
      <c r="BB363" s="11">
        <v>2545.179968960836</v>
      </c>
      <c r="BC363" s="11">
        <v>2471.8382048878943</v>
      </c>
      <c r="BD363" s="11">
        <v>2404.8979170303469</v>
      </c>
      <c r="BE363" s="11">
        <v>2383.1623278328007</v>
      </c>
      <c r="BF363" s="11">
        <v>2359.1901001048891</v>
      </c>
      <c r="BG363" s="11">
        <v>2320.1023948145894</v>
      </c>
      <c r="BH363" s="11">
        <v>2303.4181389433343</v>
      </c>
      <c r="BI363" s="11">
        <v>2284.8449453629114</v>
      </c>
      <c r="BJ363" s="11">
        <v>2257.0462730770291</v>
      </c>
      <c r="BK363" s="11">
        <v>2179.3119260362328</v>
      </c>
      <c r="BL363" s="11">
        <v>1932.7358498888095</v>
      </c>
      <c r="BM363" s="11">
        <v>1783.1969197950618</v>
      </c>
      <c r="BN363" s="11">
        <v>1749.3071351461285</v>
      </c>
      <c r="BO363" s="11">
        <v>1636.6442046644431</v>
      </c>
      <c r="BP363" s="11">
        <v>1626.7707562695264</v>
      </c>
      <c r="BQ363" s="11">
        <v>1537.0387712427669</v>
      </c>
      <c r="BR363" s="11">
        <v>1452.5001799534259</v>
      </c>
      <c r="BS363" s="11">
        <v>1422.4281898867616</v>
      </c>
      <c r="BT363" s="11">
        <v>1373.2912867155699</v>
      </c>
      <c r="BU363" s="11">
        <v>1317.4682171455731</v>
      </c>
      <c r="BV363" s="11">
        <v>1325.7948383520331</v>
      </c>
      <c r="BW363" s="11">
        <v>1176.8149755500144</v>
      </c>
      <c r="BX363" s="11">
        <v>1077.5376774723529</v>
      </c>
      <c r="BY363" s="11">
        <v>950.60582062455114</v>
      </c>
      <c r="BZ363" s="11">
        <v>931.20663033498954</v>
      </c>
      <c r="CA363" s="11">
        <v>892.07039534188755</v>
      </c>
      <c r="CB363" s="11">
        <v>830.16925024714533</v>
      </c>
      <c r="CC363" s="11">
        <v>710.18288471428912</v>
      </c>
      <c r="CD363" s="11">
        <v>616.58531184564913</v>
      </c>
      <c r="CE363" s="11">
        <v>523.4455390235521</v>
      </c>
      <c r="CF363" s="11">
        <v>439.37190063870878</v>
      </c>
      <c r="CG363" s="11">
        <v>244.5616883707624</v>
      </c>
      <c r="CH363" s="11">
        <v>166.84874143502648</v>
      </c>
      <c r="CI363" s="11">
        <v>2.3204904664453352E-10</v>
      </c>
      <c r="CJ363" s="11">
        <v>25.061586057446021</v>
      </c>
      <c r="CK363" s="11">
        <v>100.07705834475541</v>
      </c>
      <c r="CL363" s="11">
        <v>190.31785421323946</v>
      </c>
      <c r="CM363" s="11">
        <v>218.32123476637847</v>
      </c>
      <c r="CN363" s="11">
        <v>266.80492588210979</v>
      </c>
      <c r="CO363" s="11">
        <v>325.81882789507085</v>
      </c>
      <c r="CP363" s="11">
        <v>407.58734714116048</v>
      </c>
      <c r="CQ363" s="11">
        <v>460.43198645788613</v>
      </c>
      <c r="CR363" s="11">
        <v>657.00273965733618</v>
      </c>
      <c r="CS363" s="11">
        <v>835.30520698196744</v>
      </c>
      <c r="CT363" s="11">
        <v>909.53650569912691</v>
      </c>
      <c r="CU363" s="11">
        <v>937.75157909952202</v>
      </c>
      <c r="CV363" s="11">
        <v>979.20723620549757</v>
      </c>
      <c r="CW363" s="11">
        <v>1077.6311904905008</v>
      </c>
      <c r="CX363" s="11">
        <v>1205.4307638642144</v>
      </c>
      <c r="CY363" s="11">
        <v>1266.7382569748215</v>
      </c>
      <c r="CZ363" s="11">
        <v>1323.5368624586906</v>
      </c>
      <c r="DA363" s="11">
        <v>1374.1476036316178</v>
      </c>
      <c r="DB363" s="11">
        <v>1423.7618663353192</v>
      </c>
      <c r="DC363" s="11">
        <v>1475.3081136451226</v>
      </c>
      <c r="DD363" s="11">
        <v>1566.978639376415</v>
      </c>
      <c r="DE363" s="11">
        <v>1578.1933969210249</v>
      </c>
      <c r="DF363" s="11">
        <v>1607.5843577361545</v>
      </c>
      <c r="DG363" s="11">
        <v>1617.4802616392838</v>
      </c>
      <c r="DH363" s="11">
        <v>1659.450352163971</v>
      </c>
      <c r="DI363" s="11">
        <v>1694.2146795367639</v>
      </c>
      <c r="DJ363" s="11">
        <v>1736.3980513595604</v>
      </c>
      <c r="DK363" s="11">
        <v>1773.6439856879626</v>
      </c>
      <c r="DL363" s="11">
        <v>2101.2153855923002</v>
      </c>
      <c r="DM363" s="11">
        <v>2220.7124439875115</v>
      </c>
      <c r="DN363" s="11">
        <v>2302.0427583256678</v>
      </c>
      <c r="DO363" s="11">
        <v>2392.4242274932899</v>
      </c>
      <c r="DP363" s="11">
        <v>2423.8140621480543</v>
      </c>
      <c r="DQ363" s="11">
        <v>2505.7016993469724</v>
      </c>
      <c r="DR363" s="11">
        <v>2521.0489986673047</v>
      </c>
      <c r="DS363" s="11">
        <v>2531.6287964325747</v>
      </c>
      <c r="DT363" s="11">
        <v>2542.5000921041014</v>
      </c>
      <c r="DU363" s="11">
        <v>2554.9893765359002</v>
      </c>
      <c r="DV363" s="11">
        <v>2556.7366903164225</v>
      </c>
      <c r="DW363" s="11">
        <v>2554.6119465882994</v>
      </c>
      <c r="DX363" s="11">
        <v>2490.9831572250191</v>
      </c>
      <c r="DY363" s="11">
        <v>2585.4158878210769</v>
      </c>
      <c r="DZ363" s="11">
        <v>2588.8316463333263</v>
      </c>
      <c r="EA363" s="11">
        <v>2614.8638111954233</v>
      </c>
      <c r="EB363" s="11">
        <v>2750.4446772128931</v>
      </c>
      <c r="EC363" s="11">
        <v>2783.1894507056854</v>
      </c>
      <c r="ED363" s="11">
        <v>2969.3877545023006</v>
      </c>
      <c r="EE363" s="11">
        <v>3038.9948101461268</v>
      </c>
      <c r="EF363" s="11">
        <v>3263.3680523629127</v>
      </c>
      <c r="EG363" s="11">
        <v>3438.1495601730862</v>
      </c>
      <c r="EH363" s="11">
        <v>3588.7183957283046</v>
      </c>
      <c r="EI363" s="11">
        <v>3706.8019939485816</v>
      </c>
      <c r="EJ363" s="11">
        <v>3770.4450321090608</v>
      </c>
      <c r="EK363" s="11">
        <v>3818.5160092739416</v>
      </c>
      <c r="EL363" s="11">
        <v>3894.9255522724793</v>
      </c>
      <c r="EM363" s="11">
        <v>3901.6239555362408</v>
      </c>
      <c r="EN363" s="11">
        <v>3983.1945383521056</v>
      </c>
      <c r="EO363" s="11">
        <v>4073.3731171346221</v>
      </c>
      <c r="EP363" s="11">
        <v>4117.421390246318</v>
      </c>
      <c r="EQ363" s="11">
        <v>4255.9625488568008</v>
      </c>
      <c r="ER363" s="11">
        <v>4329.6504950041535</v>
      </c>
      <c r="ES363" s="11">
        <v>4466.1642369463907</v>
      </c>
      <c r="ET363" s="11">
        <v>4530.2753896346094</v>
      </c>
      <c r="EU363" s="11">
        <v>4606.0527815267724</v>
      </c>
      <c r="EV363" s="11">
        <v>4669.0088901999197</v>
      </c>
      <c r="EW363" s="11">
        <v>4738.6469475681342</v>
      </c>
      <c r="EX363" s="11">
        <v>4986.4379110488144</v>
      </c>
      <c r="EY363" s="11">
        <v>5068.3758138041358</v>
      </c>
      <c r="EZ363" s="11">
        <v>5239.5215416400115</v>
      </c>
      <c r="FA363" s="11">
        <v>5406.1711844440006</v>
      </c>
      <c r="FB363" s="11">
        <v>5489.3421281594674</v>
      </c>
      <c r="FC363" s="11">
        <v>5531.0193849113721</v>
      </c>
      <c r="FD363" s="11">
        <v>5586.0234732211338</v>
      </c>
      <c r="FE363" s="11">
        <v>5710.5795032763617</v>
      </c>
      <c r="FF363" s="11">
        <v>5883.6825533656565</v>
      </c>
      <c r="FG363" s="11">
        <v>5908.5481900931973</v>
      </c>
      <c r="FH363" s="11">
        <v>5952.870735808383</v>
      </c>
      <c r="FI363" s="11">
        <v>6034.4347321805399</v>
      </c>
      <c r="FJ363" s="11">
        <v>6079.06679633773</v>
      </c>
      <c r="FK363" s="11">
        <v>6096.493475152547</v>
      </c>
      <c r="FL363" s="11">
        <v>6111.5326339471167</v>
      </c>
      <c r="FM363" s="11">
        <v>6116.4047980577552</v>
      </c>
      <c r="FN363" s="11">
        <v>6148.2374874235538</v>
      </c>
      <c r="FO363" s="11">
        <v>6168.7433772043323</v>
      </c>
      <c r="FP363" s="11">
        <v>6192.4551675520661</v>
      </c>
      <c r="FQ363" s="11">
        <v>6217.6262380130956</v>
      </c>
      <c r="FR363" s="11">
        <v>6228.1184807768095</v>
      </c>
      <c r="FS363" s="11">
        <v>6271.743787370945</v>
      </c>
      <c r="FT363" s="11">
        <v>6343.249161718888</v>
      </c>
      <c r="FU363" s="11">
        <v>6446.9510629344231</v>
      </c>
      <c r="FV363" s="11">
        <v>6587.3734993052512</v>
      </c>
      <c r="FW363" s="11">
        <v>6632.7989304518424</v>
      </c>
      <c r="FX363" s="11">
        <v>6651.9378860972402</v>
      </c>
      <c r="FY363" s="11">
        <v>6673.3247328865182</v>
      </c>
      <c r="FZ363" s="11">
        <v>6691.8266027037444</v>
      </c>
      <c r="GA363" s="11">
        <v>6720.2047258297162</v>
      </c>
      <c r="GB363" s="11">
        <v>6742.4089933759442</v>
      </c>
      <c r="GC363" s="11">
        <v>6773.8078855602689</v>
      </c>
      <c r="GD363" s="11">
        <v>6807.8063785951799</v>
      </c>
      <c r="GE363" s="11">
        <v>6832.5404018049803</v>
      </c>
      <c r="GF363" s="11">
        <v>6853.1401684363718</v>
      </c>
      <c r="GG363" s="11">
        <v>6866.1976461377917</v>
      </c>
      <c r="GH363" s="11">
        <v>6879.3623731508387</v>
      </c>
      <c r="GI363" s="11">
        <v>6882.9334231413304</v>
      </c>
      <c r="GJ363" s="11">
        <v>6892.6843512342211</v>
      </c>
      <c r="GK363" s="11">
        <v>6897.7967440221455</v>
      </c>
      <c r="GL363" s="11">
        <v>6912.6528568895401</v>
      </c>
      <c r="GM363" s="11">
        <v>6897.8186128606794</v>
      </c>
      <c r="GN363" s="11">
        <v>6907.2496108371224</v>
      </c>
      <c r="GO363" s="11">
        <v>6915.2010995633927</v>
      </c>
      <c r="GP363" s="11">
        <v>6926.0183217980775</v>
      </c>
      <c r="GQ363" s="11">
        <v>6984.7666049756126</v>
      </c>
      <c r="GR363" s="11">
        <v>7104.7564316797134</v>
      </c>
      <c r="GS363" s="11">
        <v>7254.8125070295218</v>
      </c>
      <c r="GT363" s="11">
        <v>7319.066863816608</v>
      </c>
      <c r="GU363" s="11">
        <v>7338.4233899193305</v>
      </c>
      <c r="GV363" s="11">
        <v>7363.7697566041434</v>
      </c>
      <c r="GW363" s="11">
        <v>7390.5166255981867</v>
      </c>
      <c r="GX363" s="11">
        <v>7417.9322812188693</v>
      </c>
      <c r="GY363" s="11">
        <v>7434.269774513783</v>
      </c>
      <c r="GZ363" s="11">
        <v>7575.078202508058</v>
      </c>
      <c r="HA363" s="11">
        <v>7595.2706462532688</v>
      </c>
      <c r="HB363" s="11">
        <v>7610.5831717355986</v>
      </c>
      <c r="HC363" s="11">
        <v>7626.8532045803086</v>
      </c>
      <c r="HD363" s="11">
        <v>7638.8708643253922</v>
      </c>
      <c r="HE363" s="11">
        <v>7646.5166360765907</v>
      </c>
      <c r="HF363" s="11">
        <v>7638.7025824352158</v>
      </c>
      <c r="HG363" s="11">
        <v>7686.1220588201422</v>
      </c>
      <c r="HH363" s="11">
        <v>7693.1160240922782</v>
      </c>
      <c r="HI363" s="11">
        <v>7720.5080096340016</v>
      </c>
      <c r="HJ363" s="11">
        <v>7729.4924352594671</v>
      </c>
      <c r="HK363" s="11">
        <v>7719.8942265164296</v>
      </c>
      <c r="HL363" s="11">
        <v>7711.804901780336</v>
      </c>
      <c r="HM363" s="11">
        <v>7665.0825442331961</v>
      </c>
      <c r="HN363" s="11">
        <v>7603.5600122746882</v>
      </c>
      <c r="HO363" s="11">
        <v>7558.0634041113199</v>
      </c>
      <c r="HP363" s="11">
        <v>7573.2457668745801</v>
      </c>
      <c r="HQ363" s="11">
        <v>7563.2119283024558</v>
      </c>
      <c r="HR363" s="11">
        <v>7469.9293568748981</v>
      </c>
      <c r="HS363" s="11">
        <v>7477.4863033057081</v>
      </c>
      <c r="HT363" s="11">
        <v>7483.5007220808648</v>
      </c>
      <c r="HU363" s="11">
        <v>7445.0877489634677</v>
      </c>
      <c r="HV363" s="11">
        <v>7446.9602572199037</v>
      </c>
      <c r="HW363" s="11">
        <v>7452.5660678705826</v>
      </c>
      <c r="HX363" s="11">
        <v>7462.8914849735002</v>
      </c>
      <c r="HY363" s="11">
        <v>7475.6746223674791</v>
      </c>
      <c r="HZ363" s="11">
        <v>7488.7281354587394</v>
      </c>
      <c r="IA363" s="11">
        <v>7601.3374256307343</v>
      </c>
      <c r="IB363" s="11">
        <v>7724.8300992848835</v>
      </c>
      <c r="IC363" s="11">
        <v>7766.4752755345462</v>
      </c>
      <c r="ID363" s="11">
        <v>7808.5078286149683</v>
      </c>
      <c r="IE363" s="11">
        <v>7846.0221783060542</v>
      </c>
      <c r="IF363" s="11">
        <v>7881.8527854994381</v>
      </c>
      <c r="IG363" s="11">
        <v>7996.5996876600093</v>
      </c>
      <c r="IH363" s="11">
        <v>8026.8432119415247</v>
      </c>
      <c r="II363" s="11">
        <v>8067.4467897039567</v>
      </c>
      <c r="IJ363" s="11">
        <v>8103.249072335142</v>
      </c>
      <c r="IK363" s="11">
        <v>8153.8608334598757</v>
      </c>
      <c r="IL363" s="11">
        <v>8192.3331294755826</v>
      </c>
      <c r="IM363" s="11">
        <v>8234.7236786618269</v>
      </c>
      <c r="IN363" s="11">
        <v>8298.0360087700992</v>
      </c>
      <c r="IO363" s="11">
        <v>8435.2067348160563</v>
      </c>
      <c r="IP363" s="11">
        <v>8467.4196161703076</v>
      </c>
      <c r="IQ363" s="11">
        <v>8467.6894663291368</v>
      </c>
      <c r="IR363" s="11">
        <v>8519.7561337244351</v>
      </c>
      <c r="IS363" s="11">
        <v>8585.3261699053382</v>
      </c>
      <c r="IT363" s="11">
        <v>8623.8697058613579</v>
      </c>
      <c r="IU363" s="11">
        <v>8646.2738881833175</v>
      </c>
      <c r="IV363" s="11">
        <v>8663.3736271772214</v>
      </c>
      <c r="IW363" s="11">
        <v>8669.1854117198236</v>
      </c>
      <c r="IX363" s="11">
        <v>8679.4782688007163</v>
      </c>
      <c r="IY363" s="11">
        <v>8700.171715748289</v>
      </c>
      <c r="IZ363" s="11">
        <v>8740.3898836075896</v>
      </c>
      <c r="JA363" s="11">
        <v>8789.584291107667</v>
      </c>
      <c r="JB363" s="11">
        <v>8880.9301037206315</v>
      </c>
      <c r="JC363" s="11">
        <v>8989.7677754217475</v>
      </c>
      <c r="JD363" s="11">
        <v>9070.1946618311158</v>
      </c>
      <c r="JE363" s="11">
        <v>9089.390497659042</v>
      </c>
      <c r="JF363" s="11">
        <v>9103.4577095891509</v>
      </c>
      <c r="JG363" s="11">
        <v>9098.8016634461819</v>
      </c>
      <c r="JH363" s="11">
        <v>9182.6457742965777</v>
      </c>
      <c r="JI363" s="11">
        <v>9238.1293775305148</v>
      </c>
      <c r="JJ363" s="11">
        <v>9248.2669049602791</v>
      </c>
      <c r="JK363" s="11">
        <v>9219.8923945562783</v>
      </c>
      <c r="JL363" s="11">
        <v>9269.1017382735408</v>
      </c>
      <c r="JM363" s="11">
        <v>9267.0610356203906</v>
      </c>
      <c r="JN363" s="11">
        <v>9226.7600573908712</v>
      </c>
      <c r="JO363" s="11">
        <v>9357.2000800115929</v>
      </c>
      <c r="JP363" s="11">
        <v>9463.0739893442696</v>
      </c>
      <c r="JQ363" s="11">
        <v>9484.1172280818191</v>
      </c>
      <c r="JR363" s="11">
        <v>9529.9978926633103</v>
      </c>
      <c r="JS363" s="11">
        <v>9552.7460058600755</v>
      </c>
      <c r="JT363" s="11">
        <v>9666.876524758065</v>
      </c>
      <c r="JU363" s="11">
        <v>9722.1022171281475</v>
      </c>
      <c r="JV363" s="11">
        <v>9697.7017408403208</v>
      </c>
      <c r="JW363" s="11">
        <v>9642.4567953546339</v>
      </c>
      <c r="JX363" s="11">
        <v>9642.102800427303</v>
      </c>
      <c r="JY363" s="11">
        <v>9635.6478468026235</v>
      </c>
      <c r="JZ363" s="11">
        <v>9623.6466948699053</v>
      </c>
      <c r="KA363" s="11">
        <v>9615.2160460897103</v>
      </c>
      <c r="KB363" s="11">
        <v>9609.5348882935868</v>
      </c>
      <c r="KC363" s="11">
        <v>9595.117678133689</v>
      </c>
      <c r="KD363" s="11">
        <v>9579.7055498373593</v>
      </c>
      <c r="KE363" s="11">
        <v>9577.4603280590891</v>
      </c>
      <c r="KF363" s="11">
        <v>9586.5634299058947</v>
      </c>
      <c r="KG363" s="11">
        <v>9588.5193096901166</v>
      </c>
      <c r="KH363" s="11">
        <v>9603.2908002982567</v>
      </c>
      <c r="KI363" s="11">
        <v>9602.7940149860533</v>
      </c>
      <c r="KJ363" s="11">
        <v>9622.6598184566265</v>
      </c>
      <c r="KK363" s="11">
        <v>9625.1811689783462</v>
      </c>
      <c r="KL363" s="23"/>
      <c r="KM363" s="11">
        <f>SMALL(Tabela2[[#This Row],[1]:[285]],1)</f>
        <v>2.3204904664453352E-10</v>
      </c>
      <c r="KN363" s="11">
        <f>MATCH(Tabela2[[#This Row],[1° menor]],Tabela2[[#This Row],[1]:[285]],0)</f>
        <v>74</v>
      </c>
      <c r="KO36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0.8694215706512527</v>
      </c>
      <c r="KP363" s="11">
        <f>VLOOKUP(Tabela2[[#This Row],[Shape]],shape!A:D,4,0)+VLOOKUP(Tabela2[[#This Row],[Shape]]+1,shape!A:E,5,0)*Tabela2[[#This Row],[% avanc]]</f>
        <v>2041.8916894204447</v>
      </c>
      <c r="KQ363" s="15">
        <f>Tabela2[[#This Row],[8686,881807]]/Tabela2[[#Headers],[8686,881807]]</f>
        <v>0.23505461853700627</v>
      </c>
      <c r="KR363" s="11">
        <f>Tabela2[[#This Row],[8686,881807]]-KP362</f>
        <v>66.746351341041418</v>
      </c>
      <c r="KS363" s="11">
        <f>(Tabela2[[#This Row],[hora bus]]-H362)*86400</f>
        <v>43.99999959859997</v>
      </c>
      <c r="KT363" s="11">
        <f>Tabela2[[#This Row],[desloc]]/Tabela2[[#This Row],[seconds]]</f>
        <v>1.5169625443170507</v>
      </c>
      <c r="KU363" s="11">
        <f>Tabela2[[#This Row],[spd m/s]]*3.6</f>
        <v>5.4610651595413824</v>
      </c>
      <c r="KV363" s="23"/>
      <c r="KW363" s="22">
        <f t="shared" si="90"/>
        <v>0</v>
      </c>
      <c r="KX363" s="23">
        <f t="shared" si="91"/>
        <v>0</v>
      </c>
      <c r="KY363" s="23">
        <f t="shared" si="92"/>
        <v>0</v>
      </c>
      <c r="KZ363" s="23">
        <f t="shared" si="93"/>
        <v>0</v>
      </c>
      <c r="LA363" s="23">
        <f t="shared" si="94"/>
        <v>0</v>
      </c>
      <c r="LB363" s="23">
        <f t="shared" si="95"/>
        <v>0</v>
      </c>
      <c r="LC363" s="23">
        <f t="shared" si="96"/>
        <v>0</v>
      </c>
      <c r="LD363" s="23">
        <f t="shared" si="97"/>
        <v>0</v>
      </c>
      <c r="LE363" s="23">
        <f t="shared" si="98"/>
        <v>2041.8916894204447</v>
      </c>
      <c r="LF363" s="22">
        <f t="shared" si="107"/>
        <v>0</v>
      </c>
      <c r="LG363" s="23">
        <f t="shared" si="99"/>
        <v>0</v>
      </c>
      <c r="LH363" s="23">
        <f t="shared" si="100"/>
        <v>0</v>
      </c>
      <c r="LI363" s="23">
        <f t="shared" si="101"/>
        <v>2041.8916894204447</v>
      </c>
      <c r="LJ363" s="23">
        <f t="shared" si="102"/>
        <v>8570.3152119992501</v>
      </c>
      <c r="LK363" s="23">
        <f t="shared" si="103"/>
        <v>0</v>
      </c>
      <c r="LL363" s="23">
        <f t="shared" si="104"/>
        <v>23</v>
      </c>
      <c r="LM363" s="23">
        <f t="shared" si="105"/>
        <v>0</v>
      </c>
      <c r="LN363" s="23">
        <f t="shared" si="106"/>
        <v>0</v>
      </c>
    </row>
    <row r="364" spans="1:326" x14ac:dyDescent="0.25">
      <c r="A364" s="22">
        <v>190</v>
      </c>
      <c r="B364" s="22">
        <v>2</v>
      </c>
      <c r="C364" s="23" t="s">
        <v>1498</v>
      </c>
      <c r="D364" s="22">
        <v>332</v>
      </c>
      <c r="E364" s="24">
        <v>0.94166666666666665</v>
      </c>
      <c r="F364" s="23" t="s">
        <v>1484</v>
      </c>
      <c r="G364" s="23" t="b">
        <v>1</v>
      </c>
      <c r="H364" s="25">
        <v>43538.942083333335</v>
      </c>
      <c r="I364" s="26" t="s">
        <v>216</v>
      </c>
      <c r="J364" s="23" t="s">
        <v>217</v>
      </c>
      <c r="K364" s="11">
        <f>IF(AND(Tabela2[[#This Row],[hora bus]]=H363,Tabela2[[#This Row],[lat bus]]=I363,Tabela2[[#This Row],[lon bus]]=J363),1,0)</f>
        <v>0</v>
      </c>
      <c r="L364" s="23"/>
      <c r="M364" s="11">
        <v>372</v>
      </c>
      <c r="N364" s="11">
        <v>3778.7657022054591</v>
      </c>
      <c r="O364" s="11">
        <v>3773.0045542508128</v>
      </c>
      <c r="P364" s="11">
        <v>3764.6718534472575</v>
      </c>
      <c r="Q364" s="11">
        <v>3708.327277686933</v>
      </c>
      <c r="R364" s="11">
        <v>3622.8266130007082</v>
      </c>
      <c r="S364" s="11">
        <v>3601.9383019328002</v>
      </c>
      <c r="T364" s="11">
        <v>3582.5333992447145</v>
      </c>
      <c r="U364" s="11">
        <v>3571.3520928787366</v>
      </c>
      <c r="V364" s="11">
        <v>3556.0698193424828</v>
      </c>
      <c r="W364" s="11">
        <v>3545.6970747777523</v>
      </c>
      <c r="X364" s="11">
        <v>3536.6727162530756</v>
      </c>
      <c r="Y364" s="11">
        <v>3515.7911217230749</v>
      </c>
      <c r="Z364" s="11">
        <v>3504.1800026676824</v>
      </c>
      <c r="AA364" s="11">
        <v>3484.7987544261705</v>
      </c>
      <c r="AB364" s="11">
        <v>3476.4323080198915</v>
      </c>
      <c r="AC364" s="11">
        <v>3461.4798248047537</v>
      </c>
      <c r="AD364" s="11">
        <v>3437.1296995726934</v>
      </c>
      <c r="AE364" s="11">
        <v>3426.9003098080075</v>
      </c>
      <c r="AF364" s="11">
        <v>3355.4111497322192</v>
      </c>
      <c r="AG364" s="11">
        <v>3319.0845167998805</v>
      </c>
      <c r="AH364" s="11">
        <v>3288.2562126115381</v>
      </c>
      <c r="AI364" s="11">
        <v>3263.5442292848043</v>
      </c>
      <c r="AJ364" s="11">
        <v>3241.5488828360085</v>
      </c>
      <c r="AK364" s="11">
        <v>3225.7151493673209</v>
      </c>
      <c r="AL364" s="11">
        <v>3198.7536582664502</v>
      </c>
      <c r="AM364" s="11">
        <v>3187.0222450115834</v>
      </c>
      <c r="AN364" s="11">
        <v>3172.8026132566029</v>
      </c>
      <c r="AO364" s="11">
        <v>3161.3644034885851</v>
      </c>
      <c r="AP364" s="11">
        <v>3156.2882236284045</v>
      </c>
      <c r="AQ364" s="11">
        <v>3159.8837130444526</v>
      </c>
      <c r="AR364" s="11">
        <v>3158.0602081162842</v>
      </c>
      <c r="AS364" s="11">
        <v>3150.9436241468161</v>
      </c>
      <c r="AT364" s="11">
        <v>3155.8883574332353</v>
      </c>
      <c r="AU364" s="11">
        <v>3159.7087650335338</v>
      </c>
      <c r="AV364" s="11">
        <v>3150.5596936813245</v>
      </c>
      <c r="AW364" s="11">
        <v>3144.9470033357629</v>
      </c>
      <c r="AX364" s="11">
        <v>3141.609262961229</v>
      </c>
      <c r="AY364" s="11">
        <v>3130.2490507722032</v>
      </c>
      <c r="AZ364" s="11">
        <v>3110.883936360322</v>
      </c>
      <c r="BA364" s="11">
        <v>3083.5070546070328</v>
      </c>
      <c r="BB364" s="11">
        <v>3035.1433394697965</v>
      </c>
      <c r="BC364" s="11">
        <v>2961.9099663771262</v>
      </c>
      <c r="BD364" s="11">
        <v>2894.8013901657996</v>
      </c>
      <c r="BE364" s="11">
        <v>2873.3467494146958</v>
      </c>
      <c r="BF364" s="11">
        <v>2849.9024993021558</v>
      </c>
      <c r="BG364" s="11">
        <v>2811.6918131210027</v>
      </c>
      <c r="BH364" s="11">
        <v>2795.8778065878764</v>
      </c>
      <c r="BI364" s="11">
        <v>2777.8682157878784</v>
      </c>
      <c r="BJ364" s="11">
        <v>2750.6279863966383</v>
      </c>
      <c r="BK364" s="11">
        <v>2673.810967790499</v>
      </c>
      <c r="BL364" s="11">
        <v>2429.6541749644421</v>
      </c>
      <c r="BM364" s="11">
        <v>2282.8223037817884</v>
      </c>
      <c r="BN364" s="11">
        <v>2249.9830162426019</v>
      </c>
      <c r="BO364" s="11">
        <v>2137.61797507962</v>
      </c>
      <c r="BP364" s="11">
        <v>2127.8583696078758</v>
      </c>
      <c r="BQ364" s="11">
        <v>2037.8586711212579</v>
      </c>
      <c r="BR364" s="11">
        <v>1952.5385582856145</v>
      </c>
      <c r="BS364" s="11">
        <v>1921.699110765471</v>
      </c>
      <c r="BT364" s="11">
        <v>1872.1114942406648</v>
      </c>
      <c r="BU364" s="11">
        <v>1813.6036447319066</v>
      </c>
      <c r="BV364" s="11">
        <v>1815.8371051439153</v>
      </c>
      <c r="BW364" s="11">
        <v>1666.5807869715736</v>
      </c>
      <c r="BX364" s="11">
        <v>1572.462241862879</v>
      </c>
      <c r="BY364" s="11">
        <v>1449.0487276232407</v>
      </c>
      <c r="BZ364" s="11">
        <v>1431.647222447933</v>
      </c>
      <c r="CA364" s="11">
        <v>1392.8706187942889</v>
      </c>
      <c r="CB364" s="11">
        <v>1331.1100870152443</v>
      </c>
      <c r="CC364" s="11">
        <v>1211.245001855171</v>
      </c>
      <c r="CD364" s="11">
        <v>1117.691512981248</v>
      </c>
      <c r="CE364" s="11">
        <v>1024.5456802811414</v>
      </c>
      <c r="CF364" s="11">
        <v>940.47490939678733</v>
      </c>
      <c r="CG364" s="11">
        <v>745.6709958528395</v>
      </c>
      <c r="CH364" s="11">
        <v>667.95415790440563</v>
      </c>
      <c r="CI364" s="11">
        <v>476.04824689428705</v>
      </c>
      <c r="CJ364" s="11">
        <v>401.01198179059116</v>
      </c>
      <c r="CK364" s="11">
        <v>310.7758208505619</v>
      </c>
      <c r="CL364" s="11">
        <v>282.78296259532397</v>
      </c>
      <c r="CM364" s="11">
        <v>234.29023815775881</v>
      </c>
      <c r="CN364" s="11">
        <v>175.28382728879635</v>
      </c>
      <c r="CO364" s="11">
        <v>93.528854853744406</v>
      </c>
      <c r="CP364" s="11">
        <v>40.667126726854704</v>
      </c>
      <c r="CQ364" s="11">
        <v>1.0841461062227609E-10</v>
      </c>
      <c r="CR364" s="11">
        <v>155.95185595654345</v>
      </c>
      <c r="CS364" s="11">
        <v>334.2397732377982</v>
      </c>
      <c r="CT364" s="11">
        <v>408.44515940994722</v>
      </c>
      <c r="CU364" s="11">
        <v>436.64960596174467</v>
      </c>
      <c r="CV364" s="11">
        <v>478.10199525118901</v>
      </c>
      <c r="CW364" s="11">
        <v>576.52764997818201</v>
      </c>
      <c r="CX364" s="11">
        <v>704.32617207143437</v>
      </c>
      <c r="CY364" s="11">
        <v>765.62981810136353</v>
      </c>
      <c r="CZ364" s="11">
        <v>822.42337607928687</v>
      </c>
      <c r="DA364" s="11">
        <v>873.05327838218705</v>
      </c>
      <c r="DB364" s="11">
        <v>922.8062129992685</v>
      </c>
      <c r="DC364" s="11">
        <v>974.84593089121574</v>
      </c>
      <c r="DD364" s="11">
        <v>1066.9547602062162</v>
      </c>
      <c r="DE364" s="11">
        <v>1078.3859766352475</v>
      </c>
      <c r="DF364" s="11">
        <v>1108.0564536668305</v>
      </c>
      <c r="DG364" s="11">
        <v>1118.584695017154</v>
      </c>
      <c r="DH364" s="11">
        <v>1161.9167012102816</v>
      </c>
      <c r="DI364" s="11">
        <v>1198.6003957049093</v>
      </c>
      <c r="DJ364" s="11">
        <v>1240.2899141652022</v>
      </c>
      <c r="DK364" s="11">
        <v>1274.3474415362136</v>
      </c>
      <c r="DL364" s="11">
        <v>1600.6995304877869</v>
      </c>
      <c r="DM364" s="11">
        <v>1720.9431781270009</v>
      </c>
      <c r="DN364" s="11">
        <v>1802.9187612370604</v>
      </c>
      <c r="DO364" s="11">
        <v>1893.780426354127</v>
      </c>
      <c r="DP364" s="11">
        <v>1925.7619609934029</v>
      </c>
      <c r="DQ364" s="11">
        <v>2008.1250035060052</v>
      </c>
      <c r="DR364" s="11">
        <v>2023.5680167969922</v>
      </c>
      <c r="DS364" s="11">
        <v>2034.2277758849727</v>
      </c>
      <c r="DT364" s="11">
        <v>2044.9742920542535</v>
      </c>
      <c r="DU364" s="11">
        <v>2057.1601667701552</v>
      </c>
      <c r="DV364" s="11">
        <v>2058.5834828096872</v>
      </c>
      <c r="DW364" s="11">
        <v>2056.0964487215979</v>
      </c>
      <c r="DX364" s="11">
        <v>1991.1526383187222</v>
      </c>
      <c r="DY364" s="11">
        <v>2084.3927803872007</v>
      </c>
      <c r="DZ364" s="11">
        <v>2087.7373444812561</v>
      </c>
      <c r="EA364" s="11">
        <v>2113.7712208213916</v>
      </c>
      <c r="EB364" s="11">
        <v>2249.3750340475249</v>
      </c>
      <c r="EC364" s="11">
        <v>2282.1628159562006</v>
      </c>
      <c r="ED364" s="11">
        <v>2468.4164647462248</v>
      </c>
      <c r="EE364" s="11">
        <v>2537.9653750195703</v>
      </c>
      <c r="EF364" s="11">
        <v>2762.3587270039034</v>
      </c>
      <c r="EG364" s="11">
        <v>2937.3899553572373</v>
      </c>
      <c r="EH364" s="11">
        <v>3088.231288919013</v>
      </c>
      <c r="EI364" s="11">
        <v>3206.4764125380111</v>
      </c>
      <c r="EJ364" s="11">
        <v>3270.1534965075898</v>
      </c>
      <c r="EK364" s="11">
        <v>3318.4515362822531</v>
      </c>
      <c r="EL364" s="11">
        <v>3395.125913515189</v>
      </c>
      <c r="EM364" s="11">
        <v>3402.0712202687505</v>
      </c>
      <c r="EN364" s="11">
        <v>3483.894349810857</v>
      </c>
      <c r="EO364" s="11">
        <v>3574.0742991813195</v>
      </c>
      <c r="EP364" s="11">
        <v>3617.936689725891</v>
      </c>
      <c r="EQ364" s="11">
        <v>3756.239928705555</v>
      </c>
      <c r="ER364" s="11">
        <v>3829.7179284862182</v>
      </c>
      <c r="ES364" s="11">
        <v>3966.0658009181434</v>
      </c>
      <c r="ET364" s="11">
        <v>4030.0907159152357</v>
      </c>
      <c r="EU364" s="11">
        <v>4105.7814051315927</v>
      </c>
      <c r="EV364" s="11">
        <v>4168.6513463752344</v>
      </c>
      <c r="EW364" s="11">
        <v>4238.130202040973</v>
      </c>
      <c r="EX364" s="11">
        <v>4485.7736087376734</v>
      </c>
      <c r="EY364" s="11">
        <v>4567.6228877134963</v>
      </c>
      <c r="EZ364" s="11">
        <v>4738.6702977638179</v>
      </c>
      <c r="FA364" s="11">
        <v>4905.2813110032448</v>
      </c>
      <c r="FB364" s="11">
        <v>4988.4582537219476</v>
      </c>
      <c r="FC364" s="11">
        <v>5030.1420039144796</v>
      </c>
      <c r="FD364" s="11">
        <v>5085.1603666642641</v>
      </c>
      <c r="FE364" s="11">
        <v>5209.7499628627347</v>
      </c>
      <c r="FF364" s="11">
        <v>5382.8778787834126</v>
      </c>
      <c r="FG364" s="11">
        <v>5407.7487814772976</v>
      </c>
      <c r="FH364" s="11">
        <v>5452.0949234234213</v>
      </c>
      <c r="FI364" s="11">
        <v>5533.6677384769564</v>
      </c>
      <c r="FJ364" s="11">
        <v>5578.2755879407723</v>
      </c>
      <c r="FK364" s="11">
        <v>5595.6740828205902</v>
      </c>
      <c r="FL364" s="11">
        <v>5610.6851074554397</v>
      </c>
      <c r="FM364" s="11">
        <v>5615.5004238103547</v>
      </c>
      <c r="FN364" s="11">
        <v>5647.2697312340952</v>
      </c>
      <c r="FO364" s="11">
        <v>5667.7402536283616</v>
      </c>
      <c r="FP364" s="11">
        <v>5691.4238430336163</v>
      </c>
      <c r="FQ364" s="11">
        <v>5716.5771740324299</v>
      </c>
      <c r="FR364" s="11">
        <v>5727.0498182335896</v>
      </c>
      <c r="FS364" s="11">
        <v>5770.6531278965676</v>
      </c>
      <c r="FT364" s="11">
        <v>5842.1479769879397</v>
      </c>
      <c r="FU364" s="11">
        <v>5945.8537073683437</v>
      </c>
      <c r="FV364" s="11">
        <v>6086.2992357778248</v>
      </c>
      <c r="FW364" s="11">
        <v>6131.7566238673471</v>
      </c>
      <c r="FX364" s="11">
        <v>6150.9290291975676</v>
      </c>
      <c r="FY364" s="11">
        <v>6172.3485541870914</v>
      </c>
      <c r="FZ364" s="11">
        <v>6190.8790204831275</v>
      </c>
      <c r="GA364" s="11">
        <v>6219.2771153925096</v>
      </c>
      <c r="GB364" s="11">
        <v>6241.4920460508138</v>
      </c>
      <c r="GC364" s="11">
        <v>6272.8929146309874</v>
      </c>
      <c r="GD364" s="11">
        <v>6306.8870185660162</v>
      </c>
      <c r="GE364" s="11">
        <v>6331.617168130032</v>
      </c>
      <c r="GF364" s="11">
        <v>6352.2138334578667</v>
      </c>
      <c r="GG364" s="11">
        <v>6365.2772438288348</v>
      </c>
      <c r="GH364" s="11">
        <v>6378.4515997927692</v>
      </c>
      <c r="GI364" s="11">
        <v>6382.038920282359</v>
      </c>
      <c r="GJ364" s="11">
        <v>6391.827419835975</v>
      </c>
      <c r="GK364" s="11">
        <v>6397.0015557370525</v>
      </c>
      <c r="GL364" s="11">
        <v>6411.8993281051698</v>
      </c>
      <c r="GM364" s="11">
        <v>6397.1229448745635</v>
      </c>
      <c r="GN364" s="11">
        <v>6406.6491668853478</v>
      </c>
      <c r="GO364" s="11">
        <v>6414.6971150361596</v>
      </c>
      <c r="GP364" s="11">
        <v>6425.7040540708267</v>
      </c>
      <c r="GQ364" s="11">
        <v>6484.7766869220759</v>
      </c>
      <c r="GR364" s="11">
        <v>6605.1773953129787</v>
      </c>
      <c r="GS364" s="11">
        <v>6755.5557772522034</v>
      </c>
      <c r="GT364" s="11">
        <v>6819.9419177703876</v>
      </c>
      <c r="GU364" s="11">
        <v>6839.3421271363504</v>
      </c>
      <c r="GV364" s="11">
        <v>6864.7003945846627</v>
      </c>
      <c r="GW364" s="11">
        <v>6891.4352255441609</v>
      </c>
      <c r="GX364" s="11">
        <v>6918.817852426273</v>
      </c>
      <c r="GY364" s="11">
        <v>6934.9161573325409</v>
      </c>
      <c r="GZ364" s="11">
        <v>7075.4778104290635</v>
      </c>
      <c r="HA364" s="11">
        <v>7095.6236493984097</v>
      </c>
      <c r="HB364" s="11">
        <v>7110.9136666715858</v>
      </c>
      <c r="HC364" s="11">
        <v>7127.1722317088343</v>
      </c>
      <c r="HD364" s="11">
        <v>7139.1799363603877</v>
      </c>
      <c r="HE364" s="11">
        <v>7146.8028911619149</v>
      </c>
      <c r="HF364" s="11">
        <v>7139.301297645</v>
      </c>
      <c r="HG364" s="11">
        <v>7187.3115300138843</v>
      </c>
      <c r="HH364" s="11">
        <v>7194.8697319837456</v>
      </c>
      <c r="HI364" s="11">
        <v>7222.7300587159443</v>
      </c>
      <c r="HJ364" s="11">
        <v>7231.9996880382741</v>
      </c>
      <c r="HK364" s="11">
        <v>7222.7119501655179</v>
      </c>
      <c r="HL364" s="11">
        <v>7214.9847763322932</v>
      </c>
      <c r="HM364" s="11">
        <v>7168.7934521299658</v>
      </c>
      <c r="HN364" s="11">
        <v>7108.153404149426</v>
      </c>
      <c r="HO364" s="11">
        <v>7063.7226991177786</v>
      </c>
      <c r="HP364" s="11">
        <v>7079.5734160038965</v>
      </c>
      <c r="HQ364" s="11">
        <v>7069.8002689040732</v>
      </c>
      <c r="HR364" s="11">
        <v>6977.4978041889617</v>
      </c>
      <c r="HS364" s="11">
        <v>6986.2363367861262</v>
      </c>
      <c r="HT364" s="11">
        <v>6992.6911369687941</v>
      </c>
      <c r="HU364" s="11">
        <v>6954.8388976043316</v>
      </c>
      <c r="HV364" s="11">
        <v>6957.4663963307057</v>
      </c>
      <c r="HW364" s="11">
        <v>6963.6367375656928</v>
      </c>
      <c r="HX364" s="11">
        <v>6974.4924783971537</v>
      </c>
      <c r="HY364" s="11">
        <v>6987.8874520356494</v>
      </c>
      <c r="HZ364" s="11">
        <v>7002.2747993891599</v>
      </c>
      <c r="IA364" s="11">
        <v>7116.8853684488504</v>
      </c>
      <c r="IB364" s="11">
        <v>7241.7542096705947</v>
      </c>
      <c r="IC364" s="11">
        <v>7284.1350879761003</v>
      </c>
      <c r="ID364" s="11">
        <v>7326.8825974354459</v>
      </c>
      <c r="IE364" s="11">
        <v>7365.1116527159875</v>
      </c>
      <c r="IF364" s="11">
        <v>7402.1468064883529</v>
      </c>
      <c r="IG364" s="11">
        <v>7517.9120308812617</v>
      </c>
      <c r="IH364" s="11">
        <v>7548.5411972999773</v>
      </c>
      <c r="II364" s="11">
        <v>7589.4867053715498</v>
      </c>
      <c r="IJ364" s="11">
        <v>7625.5516351069946</v>
      </c>
      <c r="IK364" s="11">
        <v>7676.2884872218419</v>
      </c>
      <c r="IL364" s="11">
        <v>7714.8064121547259</v>
      </c>
      <c r="IM364" s="11">
        <v>7757.2618623066992</v>
      </c>
      <c r="IN364" s="11">
        <v>7820.6854855515121</v>
      </c>
      <c r="IO364" s="11">
        <v>7958.0070658832219</v>
      </c>
      <c r="IP364" s="11">
        <v>7990.288722034491</v>
      </c>
      <c r="IQ364" s="11">
        <v>7990.7147456450029</v>
      </c>
      <c r="IR364" s="11">
        <v>8043.1654192145015</v>
      </c>
      <c r="IS364" s="11">
        <v>8109.0910203058738</v>
      </c>
      <c r="IT364" s="11">
        <v>8147.8184112640683</v>
      </c>
      <c r="IU364" s="11">
        <v>8170.3334350725927</v>
      </c>
      <c r="IV364" s="11">
        <v>8187.5009459997527</v>
      </c>
      <c r="IW364" s="11">
        <v>8193.3541365734291</v>
      </c>
      <c r="IX364" s="11">
        <v>8203.7090409953798</v>
      </c>
      <c r="IY364" s="11">
        <v>8224.5033759351463</v>
      </c>
      <c r="IZ364" s="11">
        <v>8264.8699253985287</v>
      </c>
      <c r="JA364" s="11">
        <v>8314.2820696392209</v>
      </c>
      <c r="JB364" s="11">
        <v>8405.8312550320006</v>
      </c>
      <c r="JC364" s="11">
        <v>8514.6414499993589</v>
      </c>
      <c r="JD364" s="11">
        <v>8594.8827709406414</v>
      </c>
      <c r="JE364" s="11">
        <v>8613.9008602683189</v>
      </c>
      <c r="JF364" s="11">
        <v>8627.7719434517076</v>
      </c>
      <c r="JG364" s="11">
        <v>8622.19535337657</v>
      </c>
      <c r="JH364" s="11">
        <v>8705.9878398129276</v>
      </c>
      <c r="JI364" s="11">
        <v>8762.394551339954</v>
      </c>
      <c r="JJ364" s="11">
        <v>8772.7253215959372</v>
      </c>
      <c r="JK364" s="11">
        <v>8745.0858672577324</v>
      </c>
      <c r="JL364" s="11">
        <v>8795.0416802438394</v>
      </c>
      <c r="JM364" s="11">
        <v>8793.2241550345589</v>
      </c>
      <c r="JN364" s="11">
        <v>8754.8913570667555</v>
      </c>
      <c r="JO364" s="11">
        <v>8888.3629367580215</v>
      </c>
      <c r="JP364" s="11">
        <v>8995.792772044897</v>
      </c>
      <c r="JQ364" s="11">
        <v>9017.7006627764404</v>
      </c>
      <c r="JR364" s="11">
        <v>9063.3964473817123</v>
      </c>
      <c r="JS364" s="11">
        <v>9083.9807874733015</v>
      </c>
      <c r="JT364" s="11">
        <v>9195.9233899255469</v>
      </c>
      <c r="JU364" s="11">
        <v>9250.4176961020639</v>
      </c>
      <c r="JV364" s="11">
        <v>9226.1005935933081</v>
      </c>
      <c r="JW364" s="11">
        <v>9170.3280646817911</v>
      </c>
      <c r="JX364" s="11">
        <v>9169.1840423927333</v>
      </c>
      <c r="JY364" s="11">
        <v>9162.3821298775838</v>
      </c>
      <c r="JZ364" s="11">
        <v>9150.070518272747</v>
      </c>
      <c r="KA364" s="11">
        <v>9141.3293067227114</v>
      </c>
      <c r="KB364" s="11">
        <v>9135.4063956532664</v>
      </c>
      <c r="KC364" s="11">
        <v>9120.7041072642187</v>
      </c>
      <c r="KD364" s="11">
        <v>9105.2169423613886</v>
      </c>
      <c r="KE364" s="11">
        <v>9103.1986169614684</v>
      </c>
      <c r="KF364" s="11">
        <v>9112.4986367331931</v>
      </c>
      <c r="KG364" s="11">
        <v>9114.7063683201031</v>
      </c>
      <c r="KH364" s="11">
        <v>9129.7198994566079</v>
      </c>
      <c r="KI364" s="11">
        <v>9129.5079381610522</v>
      </c>
      <c r="KJ364" s="11">
        <v>9149.6322339535855</v>
      </c>
      <c r="KK364" s="11">
        <v>9152.2444882845539</v>
      </c>
      <c r="KL364" s="23"/>
      <c r="KM364" s="11">
        <f>SMALL(Tabela2[[#This Row],[1]:[285]],1)</f>
        <v>1.0841461062227609E-10</v>
      </c>
      <c r="KN364" s="11">
        <f>MATCH(Tabela2[[#This Row],[1° menor]],Tabela2[[#This Row],[1]:[285]],0)</f>
        <v>82</v>
      </c>
      <c r="KO36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0.20683018656520283</v>
      </c>
      <c r="KP364" s="11">
        <f>VLOOKUP(Tabela2[[#This Row],[Shape]],shape!A:D,4,0)+VLOOKUP(Tabela2[[#This Row],[Shape]]+1,shape!A:E,5,0)*Tabela2[[#This Row],[% avanc]]</f>
        <v>2292.5684028388664</v>
      </c>
      <c r="KQ364" s="15">
        <f>Tabela2[[#This Row],[8686,881807]]/Tabela2[[#Headers],[8686,881807]]</f>
        <v>0.26391154545138229</v>
      </c>
      <c r="KR364" s="11">
        <f>Tabela2[[#This Row],[8686,881807]]-KP363</f>
        <v>250.67671341842174</v>
      </c>
      <c r="KS364" s="11">
        <f>(Tabela2[[#This Row],[hora bus]]-H363)*86400</f>
        <v>45.000000461004674</v>
      </c>
      <c r="KT364" s="11">
        <f>Tabela2[[#This Row],[desloc]]/Tabela2[[#This Row],[seconds]]</f>
        <v>5.5705935744522677</v>
      </c>
      <c r="KU364" s="11">
        <f>Tabela2[[#This Row],[spd m/s]]*3.6</f>
        <v>20.054136868028163</v>
      </c>
      <c r="KV364" s="23"/>
      <c r="KW364" s="22">
        <f t="shared" si="90"/>
        <v>0</v>
      </c>
      <c r="KX364" s="23">
        <f t="shared" si="91"/>
        <v>0</v>
      </c>
      <c r="KY364" s="23">
        <f t="shared" si="92"/>
        <v>0</v>
      </c>
      <c r="KZ364" s="23">
        <f t="shared" si="93"/>
        <v>0</v>
      </c>
      <c r="LA364" s="23">
        <f t="shared" si="94"/>
        <v>0</v>
      </c>
      <c r="LB364" s="23">
        <f t="shared" si="95"/>
        <v>0</v>
      </c>
      <c r="LC364" s="23">
        <f t="shared" si="96"/>
        <v>0</v>
      </c>
      <c r="LD364" s="23">
        <f t="shared" si="97"/>
        <v>0</v>
      </c>
      <c r="LE364" s="23">
        <f t="shared" si="98"/>
        <v>2292.5684028388664</v>
      </c>
      <c r="LF364" s="22">
        <f t="shared" si="107"/>
        <v>0</v>
      </c>
      <c r="LG364" s="23">
        <f t="shared" si="99"/>
        <v>0</v>
      </c>
      <c r="LH364" s="23">
        <f t="shared" si="100"/>
        <v>0</v>
      </c>
      <c r="LI364" s="23">
        <f t="shared" si="101"/>
        <v>2292.5684028388664</v>
      </c>
      <c r="LJ364" s="23">
        <f t="shared" si="102"/>
        <v>8570.3152119992501</v>
      </c>
      <c r="LK364" s="23">
        <f t="shared" si="103"/>
        <v>0</v>
      </c>
      <c r="LL364" s="23">
        <f t="shared" si="104"/>
        <v>22</v>
      </c>
      <c r="LM364" s="23">
        <f t="shared" si="105"/>
        <v>0</v>
      </c>
      <c r="LN364" s="23">
        <f t="shared" si="106"/>
        <v>0</v>
      </c>
    </row>
    <row r="365" spans="1:326" x14ac:dyDescent="0.25">
      <c r="A365" s="22">
        <v>192</v>
      </c>
      <c r="B365" s="22">
        <v>2</v>
      </c>
      <c r="C365" s="23" t="s">
        <v>1500</v>
      </c>
      <c r="D365" s="22">
        <v>332</v>
      </c>
      <c r="E365" s="24">
        <v>0.94236111111111109</v>
      </c>
      <c r="F365" s="23" t="s">
        <v>1484</v>
      </c>
      <c r="G365" s="23" t="b">
        <v>1</v>
      </c>
      <c r="H365" s="25">
        <v>43538.942824074074</v>
      </c>
      <c r="I365" s="26" t="s">
        <v>286</v>
      </c>
      <c r="J365" s="23" t="s">
        <v>287</v>
      </c>
      <c r="K365" s="11">
        <f>IF(AND(Tabela2[[#This Row],[hora bus]]=H364,Tabela2[[#This Row],[lat bus]]=I364,Tabela2[[#This Row],[lon bus]]=J364),1,0)</f>
        <v>0</v>
      </c>
      <c r="L365" s="23"/>
      <c r="M365" s="11">
        <v>375</v>
      </c>
      <c r="N365" s="11">
        <v>4291.8652358058425</v>
      </c>
      <c r="O365" s="11">
        <v>4285.9034836590254</v>
      </c>
      <c r="P365" s="11">
        <v>4277.3464590603044</v>
      </c>
      <c r="Q365" s="11">
        <v>4220.5658209358189</v>
      </c>
      <c r="R365" s="11">
        <v>4134.869195008946</v>
      </c>
      <c r="S365" s="11">
        <v>4114.0726338450531</v>
      </c>
      <c r="T365" s="11">
        <v>4094.554769210125</v>
      </c>
      <c r="U365" s="11">
        <v>4083.1909755413817</v>
      </c>
      <c r="V365" s="11">
        <v>4067.6391138214353</v>
      </c>
      <c r="W365" s="11">
        <v>4056.9133989169418</v>
      </c>
      <c r="X365" s="11">
        <v>4047.542345958529</v>
      </c>
      <c r="Y365" s="11">
        <v>4026.1044101795114</v>
      </c>
      <c r="Z365" s="11">
        <v>4013.8219497273894</v>
      </c>
      <c r="AA365" s="11">
        <v>3993.8617254328569</v>
      </c>
      <c r="AB365" s="11">
        <v>3985.0942885356922</v>
      </c>
      <c r="AC365" s="11">
        <v>3969.8853682495692</v>
      </c>
      <c r="AD365" s="11">
        <v>3945.3723024569153</v>
      </c>
      <c r="AE365" s="11">
        <v>3935.1101582632637</v>
      </c>
      <c r="AF365" s="11">
        <v>3864.1354078555828</v>
      </c>
      <c r="AG365" s="11">
        <v>3828.6338465563231</v>
      </c>
      <c r="AH365" s="11">
        <v>3798.1948346306226</v>
      </c>
      <c r="AI365" s="11">
        <v>3773.6524901218099</v>
      </c>
      <c r="AJ365" s="11">
        <v>3751.783712912812</v>
      </c>
      <c r="AK365" s="11">
        <v>3736.0483349507963</v>
      </c>
      <c r="AL365" s="11">
        <v>3709.1991405500125</v>
      </c>
      <c r="AM365" s="11">
        <v>3697.5991412524554</v>
      </c>
      <c r="AN365" s="11">
        <v>3683.6631416372034</v>
      </c>
      <c r="AO365" s="11">
        <v>3672.8167695833754</v>
      </c>
      <c r="AP365" s="11">
        <v>3668.5089286495554</v>
      </c>
      <c r="AQ365" s="11">
        <v>3672.6795479705379</v>
      </c>
      <c r="AR365" s="11">
        <v>3671.2439235389738</v>
      </c>
      <c r="AS365" s="11">
        <v>3664.766984333628</v>
      </c>
      <c r="AT365" s="11">
        <v>3670.3980789386073</v>
      </c>
      <c r="AU365" s="11">
        <v>3674.6029843339638</v>
      </c>
      <c r="AV365" s="11">
        <v>3666.02287775285</v>
      </c>
      <c r="AW365" s="11">
        <v>3661.3821671631326</v>
      </c>
      <c r="AX365" s="11">
        <v>3659.0016355591447</v>
      </c>
      <c r="AY365" s="11">
        <v>3648.3601851021581</v>
      </c>
      <c r="AZ365" s="11">
        <v>3629.5762309924557</v>
      </c>
      <c r="BA365" s="11">
        <v>3602.7409374868826</v>
      </c>
      <c r="BB365" s="11">
        <v>3554.9119011057724</v>
      </c>
      <c r="BC365" s="11">
        <v>3481.8117505842588</v>
      </c>
      <c r="BD365" s="11">
        <v>3414.6476896420891</v>
      </c>
      <c r="BE365" s="11">
        <v>3393.4314608381624</v>
      </c>
      <c r="BF365" s="11">
        <v>3370.3755678237821</v>
      </c>
      <c r="BG365" s="11">
        <v>3332.7990966686748</v>
      </c>
      <c r="BH365" s="11">
        <v>3317.6083310198137</v>
      </c>
      <c r="BI365" s="11">
        <v>3299.9995461836697</v>
      </c>
      <c r="BJ365" s="11">
        <v>3273.1565293100402</v>
      </c>
      <c r="BK365" s="11">
        <v>3196.9909343483055</v>
      </c>
      <c r="BL365" s="11">
        <v>2954.4747670166703</v>
      </c>
      <c r="BM365" s="11">
        <v>2809.378381882957</v>
      </c>
      <c r="BN365" s="11">
        <v>2777.1393538916022</v>
      </c>
      <c r="BO365" s="11">
        <v>2664.8672384560182</v>
      </c>
      <c r="BP365" s="11">
        <v>2655.093191541795</v>
      </c>
      <c r="BQ365" s="11">
        <v>2564.8503484425682</v>
      </c>
      <c r="BR365" s="11">
        <v>2478.9290387312631</v>
      </c>
      <c r="BS365" s="11">
        <v>2447.5479641057846</v>
      </c>
      <c r="BT365" s="11">
        <v>2397.6687164772266</v>
      </c>
      <c r="BU365" s="11">
        <v>2337.4068728033449</v>
      </c>
      <c r="BV365" s="11">
        <v>2335.6885754818099</v>
      </c>
      <c r="BW365" s="11">
        <v>2186.4238758581109</v>
      </c>
      <c r="BX365" s="11">
        <v>2095.7888902608106</v>
      </c>
      <c r="BY365" s="11">
        <v>1974.5938207012209</v>
      </c>
      <c r="BZ365" s="11">
        <v>1958.4377802108111</v>
      </c>
      <c r="CA365" s="11">
        <v>1919.8972190764725</v>
      </c>
      <c r="CB365" s="11">
        <v>1858.2399465098522</v>
      </c>
      <c r="CC365" s="11">
        <v>1738.4772575153186</v>
      </c>
      <c r="CD365" s="11">
        <v>1644.9890859816519</v>
      </c>
      <c r="CE365" s="11">
        <v>1551.8583354011337</v>
      </c>
      <c r="CF365" s="11">
        <v>1467.7865496273462</v>
      </c>
      <c r="CG365" s="11">
        <v>1272.9795544114645</v>
      </c>
      <c r="CH365" s="11">
        <v>1195.2626471000376</v>
      </c>
      <c r="CI365" s="11">
        <v>1003.3536731056772</v>
      </c>
      <c r="CJ365" s="11">
        <v>928.30716826537628</v>
      </c>
      <c r="CK365" s="11">
        <v>838.07789561531081</v>
      </c>
      <c r="CL365" s="11">
        <v>810.09696993286036</v>
      </c>
      <c r="CM365" s="11">
        <v>761.59993614022835</v>
      </c>
      <c r="CN365" s="11">
        <v>702.59225338544911</v>
      </c>
      <c r="CO365" s="11">
        <v>620.83282320365538</v>
      </c>
      <c r="CP365" s="11">
        <v>567.96832550226202</v>
      </c>
      <c r="CQ365" s="11">
        <v>371.38389015768297</v>
      </c>
      <c r="CR365" s="11">
        <v>193.11883923709752</v>
      </c>
      <c r="CS365" s="11">
        <v>118.89237020026818</v>
      </c>
      <c r="CT365" s="11">
        <v>90.655932267343161</v>
      </c>
      <c r="CU365" s="11">
        <v>49.199286851338144</v>
      </c>
      <c r="CV365" s="11">
        <v>4.3840486796398181E-12</v>
      </c>
      <c r="CW365" s="11">
        <v>49.212692348464749</v>
      </c>
      <c r="CX365" s="11">
        <v>177.01109868038151</v>
      </c>
      <c r="CY365" s="11">
        <v>238.31931399260529</v>
      </c>
      <c r="CZ365" s="11">
        <v>295.18255308478911</v>
      </c>
      <c r="DA365" s="11">
        <v>346.02798508747986</v>
      </c>
      <c r="DB365" s="11">
        <v>396.46118228225026</v>
      </c>
      <c r="DC365" s="11">
        <v>450.28736006118152</v>
      </c>
      <c r="DD365" s="11">
        <v>543.83542398044426</v>
      </c>
      <c r="DE365" s="11">
        <v>555.87516771064111</v>
      </c>
      <c r="DF365" s="11">
        <v>586.32946517287917</v>
      </c>
      <c r="DG365" s="11">
        <v>598.57108764981365</v>
      </c>
      <c r="DH365" s="11">
        <v>645.50804212567959</v>
      </c>
      <c r="DI365" s="11">
        <v>686.97286104919283</v>
      </c>
      <c r="DJ365" s="11">
        <v>726.85963141489322</v>
      </c>
      <c r="DK365" s="11">
        <v>751.89832900601118</v>
      </c>
      <c r="DL365" s="11">
        <v>1074.2068492995479</v>
      </c>
      <c r="DM365" s="11">
        <v>1195.627092373388</v>
      </c>
      <c r="DN365" s="11">
        <v>1278.6109773945934</v>
      </c>
      <c r="DO365" s="11">
        <v>1370.2088414534144</v>
      </c>
      <c r="DP365" s="11">
        <v>1403.0934575893777</v>
      </c>
      <c r="DQ365" s="11">
        <v>1486.1733881325306</v>
      </c>
      <c r="DR365" s="11">
        <v>1501.7531539519227</v>
      </c>
      <c r="DS365" s="11">
        <v>1512.5251294647851</v>
      </c>
      <c r="DT365" s="11">
        <v>1523.0499187991372</v>
      </c>
      <c r="DU365" s="11">
        <v>1534.7328282897233</v>
      </c>
      <c r="DV365" s="11">
        <v>1535.6316568410086</v>
      </c>
      <c r="DW365" s="11">
        <v>1532.5671575530992</v>
      </c>
      <c r="DX365" s="11">
        <v>1465.6416829841967</v>
      </c>
      <c r="DY365" s="11">
        <v>1557.1321059273753</v>
      </c>
      <c r="DZ365" s="11">
        <v>1560.4738571825806</v>
      </c>
      <c r="EA365" s="11">
        <v>1586.5083805925487</v>
      </c>
      <c r="EB365" s="11">
        <v>1722.0693866667234</v>
      </c>
      <c r="EC365" s="11">
        <v>1754.8903060920327</v>
      </c>
      <c r="ED365" s="11">
        <v>1941.1910713581904</v>
      </c>
      <c r="EE365" s="11">
        <v>2010.755286558988</v>
      </c>
      <c r="EF365" s="11">
        <v>2235.3667536396797</v>
      </c>
      <c r="EG365" s="11">
        <v>2410.8970207923321</v>
      </c>
      <c r="EH365" s="11">
        <v>2562.2173624619427</v>
      </c>
      <c r="EI365" s="11">
        <v>2680.7292271846923</v>
      </c>
      <c r="EJ365" s="11">
        <v>2744.4551150878433</v>
      </c>
      <c r="EK365" s="11">
        <v>2793.1155874217343</v>
      </c>
      <c r="EL365" s="11">
        <v>2870.2169217636724</v>
      </c>
      <c r="EM365" s="11">
        <v>2877.5455164062719</v>
      </c>
      <c r="EN365" s="11">
        <v>2959.7489667285304</v>
      </c>
      <c r="EO365" s="11">
        <v>3049.9141561021347</v>
      </c>
      <c r="EP365" s="11">
        <v>3093.467001898392</v>
      </c>
      <c r="EQ365" s="11">
        <v>3231.378885163449</v>
      </c>
      <c r="ER365" s="11">
        <v>3304.5135426744396</v>
      </c>
      <c r="ES365" s="11">
        <v>3440.5890515578194</v>
      </c>
      <c r="ET365" s="11">
        <v>3504.4712267910509</v>
      </c>
      <c r="EU365" s="11">
        <v>3580.019009728112</v>
      </c>
      <c r="EV365" s="11">
        <v>3642.7475007382086</v>
      </c>
      <c r="EW365" s="11">
        <v>3711.9629036004935</v>
      </c>
      <c r="EX365" s="11">
        <v>3959.3609442076367</v>
      </c>
      <c r="EY365" s="11">
        <v>4041.0605174339285</v>
      </c>
      <c r="EZ365" s="11">
        <v>4211.9393963017665</v>
      </c>
      <c r="FA365" s="11">
        <v>4378.4823897454398</v>
      </c>
      <c r="FB365" s="11">
        <v>4461.6683463333502</v>
      </c>
      <c r="FC365" s="11">
        <v>4503.362169737542</v>
      </c>
      <c r="FD365" s="11">
        <v>4558.4027539681701</v>
      </c>
      <c r="FE365" s="11">
        <v>4683.0448811795904</v>
      </c>
      <c r="FF365" s="11">
        <v>4856.2116129963142</v>
      </c>
      <c r="FG365" s="11">
        <v>4881.0903161245769</v>
      </c>
      <c r="FH365" s="11">
        <v>4925.4729872000598</v>
      </c>
      <c r="FI365" s="11">
        <v>5007.05865371866</v>
      </c>
      <c r="FJ365" s="11">
        <v>5051.6270573980273</v>
      </c>
      <c r="FK365" s="11">
        <v>5068.9797357832158</v>
      </c>
      <c r="FL365" s="11">
        <v>5083.9446901391475</v>
      </c>
      <c r="FM365" s="11">
        <v>5088.6644660387692</v>
      </c>
      <c r="FN365" s="11">
        <v>5120.3250913593856</v>
      </c>
      <c r="FO365" s="11">
        <v>5140.7318632479155</v>
      </c>
      <c r="FP365" s="11">
        <v>5164.3624764386886</v>
      </c>
      <c r="FQ365" s="11">
        <v>5189.4811845988361</v>
      </c>
      <c r="FR365" s="11">
        <v>5199.9125832129239</v>
      </c>
      <c r="FS365" s="11">
        <v>5243.4663046073883</v>
      </c>
      <c r="FT365" s="11">
        <v>5314.9345676309049</v>
      </c>
      <c r="FU365" s="11">
        <v>5418.6495829008391</v>
      </c>
      <c r="FV365" s="11">
        <v>5559.1477964773248</v>
      </c>
      <c r="FW365" s="11">
        <v>5604.6711188624295</v>
      </c>
      <c r="FX365" s="11">
        <v>5623.9063032112408</v>
      </c>
      <c r="FY365" s="11">
        <v>5645.3843162435342</v>
      </c>
      <c r="FZ365" s="11">
        <v>5663.9640683631733</v>
      </c>
      <c r="GA365" s="11">
        <v>5692.395866633753</v>
      </c>
      <c r="GB365" s="11">
        <v>5714.6283793788607</v>
      </c>
      <c r="GC365" s="11">
        <v>5746.032208574723</v>
      </c>
      <c r="GD365" s="11">
        <v>5780.0186940967669</v>
      </c>
      <c r="GE365" s="11">
        <v>5804.7421437189214</v>
      </c>
      <c r="GF365" s="11">
        <v>5825.3334522698315</v>
      </c>
      <c r="GG365" s="11">
        <v>5838.4066150374865</v>
      </c>
      <c r="GH365" s="11">
        <v>5851.5968989455678</v>
      </c>
      <c r="GI365" s="11">
        <v>5855.2108596430717</v>
      </c>
      <c r="GJ365" s="11">
        <v>5865.0601228557562</v>
      </c>
      <c r="GK365" s="11">
        <v>5870.3321667001564</v>
      </c>
      <c r="GL365" s="11">
        <v>5885.2953304085695</v>
      </c>
      <c r="GM365" s="11">
        <v>5870.6075510707979</v>
      </c>
      <c r="GN365" s="11">
        <v>5880.2781694868418</v>
      </c>
      <c r="GO365" s="11">
        <v>5888.4693931527509</v>
      </c>
      <c r="GP365" s="11">
        <v>5899.7515481898599</v>
      </c>
      <c r="GQ365" s="11">
        <v>5959.2833582118137</v>
      </c>
      <c r="GR365" s="11">
        <v>6080.2507506782895</v>
      </c>
      <c r="GS365" s="11">
        <v>6231.0665990824727</v>
      </c>
      <c r="GT365" s="11">
        <v>6295.6297046717173</v>
      </c>
      <c r="GU365" s="11">
        <v>6315.0877600199765</v>
      </c>
      <c r="GV365" s="11">
        <v>6340.4604740184559</v>
      </c>
      <c r="GW365" s="11">
        <v>6367.1772709542456</v>
      </c>
      <c r="GX365" s="11">
        <v>6394.5135210649114</v>
      </c>
      <c r="GY365" s="11">
        <v>6410.2822170599629</v>
      </c>
      <c r="GZ365" s="11">
        <v>6550.5038753204017</v>
      </c>
      <c r="HA365" s="11">
        <v>6570.5850925554978</v>
      </c>
      <c r="HB365" s="11">
        <v>6585.8435593063268</v>
      </c>
      <c r="HC365" s="11">
        <v>6602.0857753692007</v>
      </c>
      <c r="HD365" s="11">
        <v>6614.0793899127057</v>
      </c>
      <c r="HE365" s="11">
        <v>6621.6701123760031</v>
      </c>
      <c r="HF365" s="11">
        <v>6614.5907143635104</v>
      </c>
      <c r="HG365" s="11">
        <v>6663.3961427953409</v>
      </c>
      <c r="HH365" s="11">
        <v>6671.7036480548695</v>
      </c>
      <c r="HI365" s="11">
        <v>6700.1816660950908</v>
      </c>
      <c r="HJ365" s="11">
        <v>6709.8253505497769</v>
      </c>
      <c r="HK365" s="11">
        <v>6700.943762841438</v>
      </c>
      <c r="HL365" s="11">
        <v>6693.6899103911228</v>
      </c>
      <c r="HM365" s="11">
        <v>6648.1913555619458</v>
      </c>
      <c r="HN365" s="11">
        <v>6588.699263030162</v>
      </c>
      <c r="HO365" s="11">
        <v>6545.6497741600679</v>
      </c>
      <c r="HP365" s="11">
        <v>6562.3639869338467</v>
      </c>
      <c r="HQ365" s="11">
        <v>6552.9268176018059</v>
      </c>
      <c r="HR365" s="11">
        <v>6461.8846362293189</v>
      </c>
      <c r="HS365" s="11">
        <v>6472.1407117051094</v>
      </c>
      <c r="HT365" s="11">
        <v>6479.1597338023039</v>
      </c>
      <c r="HU365" s="11">
        <v>6442.024252066205</v>
      </c>
      <c r="HV365" s="11">
        <v>6445.6142163860177</v>
      </c>
      <c r="HW365" s="11">
        <v>6452.4994460375683</v>
      </c>
      <c r="HX365" s="11">
        <v>6464.0232253094209</v>
      </c>
      <c r="HY365" s="11">
        <v>6478.1847725954067</v>
      </c>
      <c r="HZ365" s="11">
        <v>6494.2264395613147</v>
      </c>
      <c r="IA365" s="11">
        <v>6611.3059782694663</v>
      </c>
      <c r="IB365" s="11">
        <v>6737.8652735659653</v>
      </c>
      <c r="IC365" s="11">
        <v>6781.1449426560284</v>
      </c>
      <c r="ID365" s="11">
        <v>6824.7644882356217</v>
      </c>
      <c r="IE365" s="11">
        <v>6863.8624389439765</v>
      </c>
      <c r="IF365" s="11">
        <v>6902.3553678278477</v>
      </c>
      <c r="IG365" s="11">
        <v>7019.3490952035327</v>
      </c>
      <c r="IH365" s="11">
        <v>7050.4370638631817</v>
      </c>
      <c r="II365" s="11">
        <v>7091.7856260638919</v>
      </c>
      <c r="IJ365" s="11">
        <v>7128.1528218746043</v>
      </c>
      <c r="IK365" s="11">
        <v>7179.0214559756369</v>
      </c>
      <c r="IL365" s="11">
        <v>7217.575253450299</v>
      </c>
      <c r="IM365" s="11">
        <v>7260.0843267288255</v>
      </c>
      <c r="IN365" s="11">
        <v>7323.5958355029334</v>
      </c>
      <c r="IO365" s="11">
        <v>7461.0617788174777</v>
      </c>
      <c r="IP365" s="11">
        <v>7493.4197983803051</v>
      </c>
      <c r="IQ365" s="11">
        <v>7494.0240867549428</v>
      </c>
      <c r="IR365" s="11">
        <v>7546.9167696233499</v>
      </c>
      <c r="IS365" s="11">
        <v>7613.2528446815777</v>
      </c>
      <c r="IT365" s="11">
        <v>7652.190540729508</v>
      </c>
      <c r="IU365" s="11">
        <v>7674.831606645781</v>
      </c>
      <c r="IV365" s="11">
        <v>7692.0764748861384</v>
      </c>
      <c r="IW365" s="11">
        <v>7697.9763664885068</v>
      </c>
      <c r="IX365" s="11">
        <v>7708.3996211605081</v>
      </c>
      <c r="IY365" s="11">
        <v>7729.3026084289049</v>
      </c>
      <c r="IZ365" s="11">
        <v>7769.8289974922036</v>
      </c>
      <c r="JA365" s="11">
        <v>7819.473718542492</v>
      </c>
      <c r="JB365" s="11">
        <v>7911.2245914220912</v>
      </c>
      <c r="JC365" s="11">
        <v>8019.9590224052736</v>
      </c>
      <c r="JD365" s="11">
        <v>8099.9531522246261</v>
      </c>
      <c r="JE365" s="11">
        <v>8118.7482971802301</v>
      </c>
      <c r="JF365" s="11">
        <v>8132.3759272537036</v>
      </c>
      <c r="JG365" s="11">
        <v>8125.6611925553862</v>
      </c>
      <c r="JH365" s="11">
        <v>8209.3647012880356</v>
      </c>
      <c r="JI365" s="11">
        <v>8266.8825564670005</v>
      </c>
      <c r="JJ365" s="11">
        <v>8277.4460856122059</v>
      </c>
      <c r="JK365" s="11">
        <v>8250.6910214413456</v>
      </c>
      <c r="JL365" s="11">
        <v>8301.5446022320866</v>
      </c>
      <c r="JM365" s="11">
        <v>8299.9939563655444</v>
      </c>
      <c r="JN365" s="11">
        <v>8264.0059015252136</v>
      </c>
      <c r="JO365" s="11">
        <v>8401.0814446027907</v>
      </c>
      <c r="JP365" s="11">
        <v>8510.3542017068685</v>
      </c>
      <c r="JQ365" s="11">
        <v>8533.2776030539953</v>
      </c>
      <c r="JR365" s="11">
        <v>8578.7270908616101</v>
      </c>
      <c r="JS365" s="11">
        <v>8596.6871968882533</v>
      </c>
      <c r="JT365" s="11">
        <v>8705.9721911221204</v>
      </c>
      <c r="JU365" s="11">
        <v>8759.581926354329</v>
      </c>
      <c r="JV365" s="11">
        <v>8735.3764038120116</v>
      </c>
      <c r="JW365" s="11">
        <v>8678.9831000832219</v>
      </c>
      <c r="JX365" s="11">
        <v>8676.9006101551659</v>
      </c>
      <c r="JY365" s="11">
        <v>8669.6861287158554</v>
      </c>
      <c r="JZ365" s="11">
        <v>8657.0052434595418</v>
      </c>
      <c r="KA365" s="11">
        <v>8647.8946489164555</v>
      </c>
      <c r="KB365" s="11">
        <v>8641.6841713381982</v>
      </c>
      <c r="KC365" s="11">
        <v>8626.6423914437273</v>
      </c>
      <c r="KD365" s="11">
        <v>8611.0711311895793</v>
      </c>
      <c r="KE365" s="11">
        <v>8609.328392621539</v>
      </c>
      <c r="KF365" s="11">
        <v>8618.8628813142932</v>
      </c>
      <c r="KG365" s="11">
        <v>8621.3703727514421</v>
      </c>
      <c r="KH365" s="11">
        <v>8636.6719513509215</v>
      </c>
      <c r="KI365" s="11">
        <v>8636.798743543719</v>
      </c>
      <c r="KJ365" s="11">
        <v>8657.2304103529113</v>
      </c>
      <c r="KK365" s="11">
        <v>8659.9507335086691</v>
      </c>
      <c r="KL365" s="23"/>
      <c r="KM365" s="11">
        <f>SMALL(Tabela2[[#This Row],[1]:[285]],1)</f>
        <v>4.3840486796398181E-12</v>
      </c>
      <c r="KN365" s="11">
        <f>MATCH(Tabela2[[#This Row],[1° menor]],Tabela2[[#This Row],[1]:[285]],0)</f>
        <v>87</v>
      </c>
      <c r="KO36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0.49999997265773172</v>
      </c>
      <c r="KP365" s="11">
        <f>VLOOKUP(Tabela2[[#This Row],[Shape]],shape!A:D,4,0)+VLOOKUP(Tabela2[[#This Row],[Shape]]+1,shape!A:E,5,0)*Tabela2[[#This Row],[% avanc]]</f>
        <v>2556.3144277715301</v>
      </c>
      <c r="KQ365" s="15">
        <f>Tabela2[[#This Row],[8686,881807]]/Tabela2[[#Headers],[8686,881807]]</f>
        <v>0.2942729606049917</v>
      </c>
      <c r="KR365" s="11">
        <f>Tabela2[[#This Row],[8686,881807]]-KP364</f>
        <v>263.74602493266366</v>
      </c>
      <c r="KS365" s="11">
        <f>(Tabela2[[#This Row],[hora bus]]-H364)*86400</f>
        <v>63.99999987334013</v>
      </c>
      <c r="KT365" s="11">
        <f>Tabela2[[#This Row],[desloc]]/Tabela2[[#This Row],[seconds]]</f>
        <v>4.1210316477286408</v>
      </c>
      <c r="KU365" s="11">
        <f>Tabela2[[#This Row],[spd m/s]]*3.6</f>
        <v>14.835713931823108</v>
      </c>
      <c r="KV365" s="23"/>
      <c r="KW365" s="22">
        <f t="shared" si="90"/>
        <v>0</v>
      </c>
      <c r="KX365" s="23">
        <f t="shared" si="91"/>
        <v>0</v>
      </c>
      <c r="KY365" s="23">
        <f t="shared" si="92"/>
        <v>0</v>
      </c>
      <c r="KZ365" s="23">
        <f t="shared" si="93"/>
        <v>0</v>
      </c>
      <c r="LA365" s="23">
        <f t="shared" si="94"/>
        <v>0</v>
      </c>
      <c r="LB365" s="23">
        <f t="shared" si="95"/>
        <v>0</v>
      </c>
      <c r="LC365" s="23">
        <f t="shared" si="96"/>
        <v>0</v>
      </c>
      <c r="LD365" s="23">
        <f t="shared" si="97"/>
        <v>0</v>
      </c>
      <c r="LE365" s="23">
        <f t="shared" si="98"/>
        <v>2556.3144277715301</v>
      </c>
      <c r="LF365" s="22">
        <f t="shared" si="107"/>
        <v>0</v>
      </c>
      <c r="LG365" s="23">
        <f t="shared" si="99"/>
        <v>0</v>
      </c>
      <c r="LH365" s="23">
        <f t="shared" si="100"/>
        <v>0</v>
      </c>
      <c r="LI365" s="23">
        <f t="shared" si="101"/>
        <v>2556.3144277715301</v>
      </c>
      <c r="LJ365" s="23">
        <f t="shared" si="102"/>
        <v>8570.3152119992501</v>
      </c>
      <c r="LK365" s="23">
        <f t="shared" si="103"/>
        <v>0</v>
      </c>
      <c r="LL365" s="23">
        <f t="shared" si="104"/>
        <v>21</v>
      </c>
      <c r="LM365" s="23">
        <f t="shared" si="105"/>
        <v>0</v>
      </c>
      <c r="LN365" s="23">
        <f t="shared" si="106"/>
        <v>0</v>
      </c>
    </row>
    <row r="366" spans="1:326" x14ac:dyDescent="0.25">
      <c r="A366" s="22">
        <v>193</v>
      </c>
      <c r="B366" s="22">
        <v>2</v>
      </c>
      <c r="C366" s="23" t="s">
        <v>1501</v>
      </c>
      <c r="D366" s="22">
        <v>332</v>
      </c>
      <c r="E366" s="24">
        <v>0.94305555555555554</v>
      </c>
      <c r="F366" s="23" t="s">
        <v>1484</v>
      </c>
      <c r="G366" s="23" t="b">
        <v>1</v>
      </c>
      <c r="H366" s="25">
        <v>43538.943136574075</v>
      </c>
      <c r="I366" s="26" t="s">
        <v>274</v>
      </c>
      <c r="J366" s="23" t="s">
        <v>275</v>
      </c>
      <c r="K366" s="11">
        <f>IF(AND(Tabela2[[#This Row],[hora bus]]=H365,Tabela2[[#This Row],[lat bus]]=I365,Tabela2[[#This Row],[lon bus]]=J365),1,0)</f>
        <v>0</v>
      </c>
      <c r="L366" s="23"/>
      <c r="M366" s="11">
        <v>376</v>
      </c>
      <c r="N366" s="11">
        <v>4651.9551956825435</v>
      </c>
      <c r="O366" s="11">
        <v>4645.8559472251527</v>
      </c>
      <c r="P366" s="11">
        <v>4637.145537283167</v>
      </c>
      <c r="Q366" s="11">
        <v>4580.0790714496798</v>
      </c>
      <c r="R366" s="11">
        <v>4494.2884777092049</v>
      </c>
      <c r="S366" s="11">
        <v>4473.5887658391384</v>
      </c>
      <c r="T366" s="11">
        <v>4454.0052584832965</v>
      </c>
      <c r="U366" s="11">
        <v>4442.524883678816</v>
      </c>
      <c r="V366" s="11">
        <v>4426.7953241627483</v>
      </c>
      <c r="W366" s="11">
        <v>4415.8347753923808</v>
      </c>
      <c r="X366" s="11">
        <v>4406.2322373924326</v>
      </c>
      <c r="Y366" s="11">
        <v>4384.4233269708429</v>
      </c>
      <c r="Z366" s="11">
        <v>4371.6943119839698</v>
      </c>
      <c r="AA366" s="11">
        <v>4351.3536159061141</v>
      </c>
      <c r="AB366" s="11">
        <v>4342.3265186941162</v>
      </c>
      <c r="AC366" s="11">
        <v>4326.954417134516</v>
      </c>
      <c r="AD366" s="11">
        <v>4302.3476907172635</v>
      </c>
      <c r="AE366" s="11">
        <v>4292.0780642352065</v>
      </c>
      <c r="AF366" s="11">
        <v>4221.4819803544915</v>
      </c>
      <c r="AG366" s="11">
        <v>4186.5791295818854</v>
      </c>
      <c r="AH366" s="11">
        <v>4156.4302528322187</v>
      </c>
      <c r="AI366" s="11">
        <v>4132.0250235002422</v>
      </c>
      <c r="AJ366" s="11">
        <v>4110.2603514465554</v>
      </c>
      <c r="AK366" s="11">
        <v>4094.606500739852</v>
      </c>
      <c r="AL366" s="11">
        <v>4067.8502306559935</v>
      </c>
      <c r="AM366" s="11">
        <v>4056.3542389718168</v>
      </c>
      <c r="AN366" s="11">
        <v>4042.6183354866535</v>
      </c>
      <c r="AO366" s="11">
        <v>4032.1773375367188</v>
      </c>
      <c r="AP366" s="11">
        <v>4028.3911940865833</v>
      </c>
      <c r="AQ366" s="11">
        <v>4032.9524063481394</v>
      </c>
      <c r="AR366" s="11">
        <v>4031.7808177691386</v>
      </c>
      <c r="AS366" s="11">
        <v>4025.7401367970201</v>
      </c>
      <c r="AT366" s="11">
        <v>4031.8404939087663</v>
      </c>
      <c r="AU366" s="11">
        <v>4036.3092058815214</v>
      </c>
      <c r="AV366" s="11">
        <v>4028.1216445240866</v>
      </c>
      <c r="AW366" s="11">
        <v>4024.1569403779713</v>
      </c>
      <c r="AX366" s="11">
        <v>4022.449705532892</v>
      </c>
      <c r="AY366" s="11">
        <v>4012.3220136316108</v>
      </c>
      <c r="AZ366" s="11">
        <v>3993.9605123711804</v>
      </c>
      <c r="BA366" s="11">
        <v>3967.5240706445325</v>
      </c>
      <c r="BB366" s="11">
        <v>3920.0974368934644</v>
      </c>
      <c r="BC366" s="11">
        <v>3847.121627201816</v>
      </c>
      <c r="BD366" s="11">
        <v>3779.9503142135632</v>
      </c>
      <c r="BE366" s="11">
        <v>3758.9256207031381</v>
      </c>
      <c r="BF366" s="11">
        <v>3736.1585072268408</v>
      </c>
      <c r="BG366" s="11">
        <v>3699.0542273207293</v>
      </c>
      <c r="BH366" s="11">
        <v>3684.3299797708432</v>
      </c>
      <c r="BI366" s="11">
        <v>3667.0245665015227</v>
      </c>
      <c r="BJ366" s="11">
        <v>3640.4866769466089</v>
      </c>
      <c r="BK366" s="11">
        <v>3564.8325498928948</v>
      </c>
      <c r="BL366" s="11">
        <v>3323.6887080801775</v>
      </c>
      <c r="BM366" s="11">
        <v>3180.1996088427136</v>
      </c>
      <c r="BN366" s="11">
        <v>3148.6694270966195</v>
      </c>
      <c r="BO366" s="11">
        <v>3036.7749979098585</v>
      </c>
      <c r="BP366" s="11">
        <v>3027.2734972441567</v>
      </c>
      <c r="BQ366" s="11">
        <v>2937.1383569367536</v>
      </c>
      <c r="BR366" s="11">
        <v>2851.2894526366663</v>
      </c>
      <c r="BS366" s="11">
        <v>2819.8867951430648</v>
      </c>
      <c r="BT366" s="11">
        <v>2769.9711333514701</v>
      </c>
      <c r="BU366" s="11">
        <v>2709.3099483333654</v>
      </c>
      <c r="BV366" s="11">
        <v>2706.4754821741908</v>
      </c>
      <c r="BW366" s="11">
        <v>2557.2308634862184</v>
      </c>
      <c r="BX366" s="11">
        <v>2467.6375526461429</v>
      </c>
      <c r="BY366" s="11">
        <v>2346.8488106280411</v>
      </c>
      <c r="BZ366" s="11">
        <v>2330.7856747905535</v>
      </c>
      <c r="CA366" s="11">
        <v>2292.200064462389</v>
      </c>
      <c r="CB366" s="11">
        <v>2230.4968547779667</v>
      </c>
      <c r="CC366" s="11">
        <v>2110.6533262221974</v>
      </c>
      <c r="CD366" s="11">
        <v>2017.0670258211946</v>
      </c>
      <c r="CE366" s="11">
        <v>1923.8953765816805</v>
      </c>
      <c r="CF366" s="11">
        <v>1839.8331310738279</v>
      </c>
      <c r="CG366" s="11">
        <v>1645.0446633936872</v>
      </c>
      <c r="CH366" s="11">
        <v>1567.3339107587863</v>
      </c>
      <c r="CI366" s="11">
        <v>1375.4380231352798</v>
      </c>
      <c r="CJ366" s="11">
        <v>1300.4217817115421</v>
      </c>
      <c r="CK366" s="11">
        <v>1210.1769286178328</v>
      </c>
      <c r="CL366" s="11">
        <v>1182.1702352830839</v>
      </c>
      <c r="CM366" s="11">
        <v>1133.6892985419863</v>
      </c>
      <c r="CN366" s="11">
        <v>1074.6926342592449</v>
      </c>
      <c r="CO366" s="11">
        <v>992.90302733546503</v>
      </c>
      <c r="CP366" s="11">
        <v>940.03007027292949</v>
      </c>
      <c r="CQ366" s="11">
        <v>743.53461327400771</v>
      </c>
      <c r="CR366" s="11">
        <v>565.407055061694</v>
      </c>
      <c r="CS366" s="11">
        <v>491.24276111749145</v>
      </c>
      <c r="CT366" s="11">
        <v>463.00000674485432</v>
      </c>
      <c r="CU366" s="11">
        <v>421.52517588494618</v>
      </c>
      <c r="CV366" s="11">
        <v>323.17778056059882</v>
      </c>
      <c r="CW366" s="11">
        <v>195.62022940059492</v>
      </c>
      <c r="CX366" s="11">
        <v>134.62679965921913</v>
      </c>
      <c r="CY366" s="11">
        <v>77.782768825582949</v>
      </c>
      <c r="CZ366" s="11">
        <v>26.37581616734046</v>
      </c>
      <c r="DA366" s="11">
        <v>1.950439809661475E-12</v>
      </c>
      <c r="DB366" s="11">
        <v>26.166854441701705</v>
      </c>
      <c r="DC366" s="11">
        <v>84.126656178076416</v>
      </c>
      <c r="DD366" s="11">
        <v>180.39544705294077</v>
      </c>
      <c r="DE366" s="11">
        <v>193.22924952799693</v>
      </c>
      <c r="DF366" s="11">
        <v>224.83761144987892</v>
      </c>
      <c r="DG366" s="11">
        <v>239.82330434790094</v>
      </c>
      <c r="DH366" s="11">
        <v>292.75747344264306</v>
      </c>
      <c r="DI366" s="11">
        <v>341.62097223389583</v>
      </c>
      <c r="DJ366" s="11">
        <v>376.23293134880146</v>
      </c>
      <c r="DK366" s="11">
        <v>386.95880197048939</v>
      </c>
      <c r="DL366" s="11">
        <v>705.41102392647633</v>
      </c>
      <c r="DM366" s="11">
        <v>829.50356202385137</v>
      </c>
      <c r="DN366" s="11">
        <v>914.23156349426495</v>
      </c>
      <c r="DO366" s="11">
        <v>1006.9731528359881</v>
      </c>
      <c r="DP366" s="11">
        <v>1041.1916791904225</v>
      </c>
      <c r="DQ366" s="11">
        <v>1125.2930453279939</v>
      </c>
      <c r="DR366" s="11">
        <v>1141.0425608191704</v>
      </c>
      <c r="DS366" s="11">
        <v>1151.9478953513942</v>
      </c>
      <c r="DT366" s="11">
        <v>1162.0649619557778</v>
      </c>
      <c r="DU366" s="11">
        <v>1172.9035030935509</v>
      </c>
      <c r="DV366" s="11">
        <v>1172.933994951537</v>
      </c>
      <c r="DW366" s="11">
        <v>1168.9144577940338</v>
      </c>
      <c r="DX366" s="11">
        <v>1098.0484490969127</v>
      </c>
      <c r="DY366" s="11">
        <v>1185.7812331891048</v>
      </c>
      <c r="DZ366" s="11">
        <v>1188.5622871295318</v>
      </c>
      <c r="EA366" s="11">
        <v>1214.5945303857438</v>
      </c>
      <c r="EB366" s="11">
        <v>1350.4627221265043</v>
      </c>
      <c r="EC366" s="11">
        <v>1383.4608953013219</v>
      </c>
      <c r="ED366" s="11">
        <v>1569.9667783442774</v>
      </c>
      <c r="EE366" s="11">
        <v>1639.0718259515859</v>
      </c>
      <c r="EF366" s="11">
        <v>1863.0756744527441</v>
      </c>
      <c r="EG366" s="11">
        <v>2038.5626545587713</v>
      </c>
      <c r="EH366" s="11">
        <v>2189.9953033648494</v>
      </c>
      <c r="EI366" s="11">
        <v>2308.5976916206018</v>
      </c>
      <c r="EJ366" s="11">
        <v>2372.3395922111895</v>
      </c>
      <c r="EK366" s="11">
        <v>2421.1592015571955</v>
      </c>
      <c r="EL366" s="11">
        <v>2498.4508632651473</v>
      </c>
      <c r="EM366" s="11">
        <v>2505.9741056129578</v>
      </c>
      <c r="EN366" s="11">
        <v>2588.3675151444163</v>
      </c>
      <c r="EO366" s="11">
        <v>2678.5160977489281</v>
      </c>
      <c r="EP366" s="11">
        <v>2721.8982696329099</v>
      </c>
      <c r="EQ366" s="11">
        <v>2859.6042663572844</v>
      </c>
      <c r="ER366" s="11">
        <v>2932.5767675907396</v>
      </c>
      <c r="ES366" s="11">
        <v>3068.5308936387623</v>
      </c>
      <c r="ET366" s="11">
        <v>3132.3553055725442</v>
      </c>
      <c r="EU366" s="11">
        <v>3207.8491687593132</v>
      </c>
      <c r="EV366" s="11">
        <v>3270.5287714153419</v>
      </c>
      <c r="EW366" s="11">
        <v>3339.6708162309706</v>
      </c>
      <c r="EX366" s="11">
        <v>3587.0099806576272</v>
      </c>
      <c r="EY366" s="11">
        <v>3668.6907170608733</v>
      </c>
      <c r="EZ366" s="11">
        <v>3839.5607323009494</v>
      </c>
      <c r="FA366" s="11">
        <v>4006.1041424629352</v>
      </c>
      <c r="FB366" s="11">
        <v>4089.2895937525818</v>
      </c>
      <c r="FC366" s="11">
        <v>4130.9829175840287</v>
      </c>
      <c r="FD366" s="11">
        <v>4186.0227405846017</v>
      </c>
      <c r="FE366" s="11">
        <v>4310.6645730569562</v>
      </c>
      <c r="FF366" s="11">
        <v>4483.8315891161692</v>
      </c>
      <c r="FG366" s="11">
        <v>4508.7105401795652</v>
      </c>
      <c r="FH366" s="11">
        <v>4553.0951198118655</v>
      </c>
      <c r="FI366" s="11">
        <v>4634.6813310709122</v>
      </c>
      <c r="FJ366" s="11">
        <v>4679.247702609111</v>
      </c>
      <c r="FK366" s="11">
        <v>4696.5992769054665</v>
      </c>
      <c r="FL366" s="11">
        <v>4711.5644260303598</v>
      </c>
      <c r="FM366" s="11">
        <v>4716.2926435683539</v>
      </c>
      <c r="FN366" s="11">
        <v>4747.969279561803</v>
      </c>
      <c r="FO366" s="11">
        <v>4768.3941927258847</v>
      </c>
      <c r="FP366" s="11">
        <v>4792.0456453314546</v>
      </c>
      <c r="FQ366" s="11">
        <v>4817.1813317167853</v>
      </c>
      <c r="FR366" s="11">
        <v>4827.6403989868859</v>
      </c>
      <c r="FS366" s="11">
        <v>4871.234840760284</v>
      </c>
      <c r="FT366" s="11">
        <v>4942.7308150819254</v>
      </c>
      <c r="FU366" s="11">
        <v>5046.4360036849021</v>
      </c>
      <c r="FV366" s="11">
        <v>5186.8876141750789</v>
      </c>
      <c r="FW366" s="11">
        <v>5232.3671019787771</v>
      </c>
      <c r="FX366" s="11">
        <v>5251.5745392860208</v>
      </c>
      <c r="FY366" s="11">
        <v>5273.0336061032149</v>
      </c>
      <c r="FZ366" s="11">
        <v>5291.6020156628192</v>
      </c>
      <c r="GA366" s="11">
        <v>5320.0276588399311</v>
      </c>
      <c r="GB366" s="11">
        <v>5342.2576331413857</v>
      </c>
      <c r="GC366" s="11">
        <v>5373.6610724805641</v>
      </c>
      <c r="GD366" s="11">
        <v>5407.6486079608248</v>
      </c>
      <c r="GE366" s="11">
        <v>5432.3730443900049</v>
      </c>
      <c r="GF366" s="11">
        <v>5452.9651651025652</v>
      </c>
      <c r="GG366" s="11">
        <v>5466.036958519232</v>
      </c>
      <c r="GH366" s="11">
        <v>5479.2250545254983</v>
      </c>
      <c r="GI366" s="11">
        <v>5482.8362301086654</v>
      </c>
      <c r="GJ366" s="11">
        <v>5492.6814564002161</v>
      </c>
      <c r="GK366" s="11">
        <v>5497.9528429867541</v>
      </c>
      <c r="GL366" s="11">
        <v>5512.9175911126913</v>
      </c>
      <c r="GM366" s="11">
        <v>5498.2385263937977</v>
      </c>
      <c r="GN366" s="11">
        <v>5507.9273865134037</v>
      </c>
      <c r="GO366" s="11">
        <v>5516.1450382520552</v>
      </c>
      <c r="GP366" s="11">
        <v>5527.4957180297924</v>
      </c>
      <c r="GQ366" s="11">
        <v>5587.1695710519607</v>
      </c>
      <c r="GR366" s="11">
        <v>5708.3468573204982</v>
      </c>
      <c r="GS366" s="11">
        <v>5859.3408559843492</v>
      </c>
      <c r="GT366" s="11">
        <v>5923.9803847753665</v>
      </c>
      <c r="GU366" s="11">
        <v>5943.4637325797903</v>
      </c>
      <c r="GV366" s="11">
        <v>5968.8422981252734</v>
      </c>
      <c r="GW366" s="11">
        <v>5995.5503667826652</v>
      </c>
      <c r="GX366" s="11">
        <v>6022.8653276325404</v>
      </c>
      <c r="GY366" s="11">
        <v>6038.4929726433393</v>
      </c>
      <c r="GZ366" s="11">
        <v>6178.5712019780885</v>
      </c>
      <c r="HA366" s="11">
        <v>6198.626884852124</v>
      </c>
      <c r="HB366" s="11">
        <v>6213.8729375530738</v>
      </c>
      <c r="HC366" s="11">
        <v>6230.1086943604305</v>
      </c>
      <c r="HD366" s="11">
        <v>6242.0967933667835</v>
      </c>
      <c r="HE366" s="11">
        <v>6249.675043381364</v>
      </c>
      <c r="HF366" s="11">
        <v>6242.7701753644296</v>
      </c>
      <c r="HG366" s="11">
        <v>6291.9204530041306</v>
      </c>
      <c r="HH366" s="11">
        <v>6300.5873396808865</v>
      </c>
      <c r="HI366" s="11">
        <v>6329.375476541094</v>
      </c>
      <c r="HJ366" s="11">
        <v>6339.2138441581492</v>
      </c>
      <c r="HK366" s="11">
        <v>6330.5489672212443</v>
      </c>
      <c r="HL366" s="11">
        <v>6323.5524868899447</v>
      </c>
      <c r="HM366" s="11">
        <v>6278.4418549804332</v>
      </c>
      <c r="HN366" s="11">
        <v>6219.6115639014333</v>
      </c>
      <c r="HO366" s="11">
        <v>6177.3822387012633</v>
      </c>
      <c r="HP366" s="11">
        <v>6194.6184689432575</v>
      </c>
      <c r="HQ366" s="11">
        <v>6185.3875958997842</v>
      </c>
      <c r="HR366" s="11">
        <v>6095.1338046749415</v>
      </c>
      <c r="HS366" s="11">
        <v>6106.346508904483</v>
      </c>
      <c r="HT366" s="11">
        <v>6113.7263832980652</v>
      </c>
      <c r="HU366" s="11">
        <v>6077.0536634771006</v>
      </c>
      <c r="HV366" s="11">
        <v>6081.2668136636048</v>
      </c>
      <c r="HW366" s="11">
        <v>6088.6162430166396</v>
      </c>
      <c r="HX366" s="11">
        <v>6100.5744397288754</v>
      </c>
      <c r="HY366" s="11">
        <v>6115.2351156355426</v>
      </c>
      <c r="HZ366" s="11">
        <v>6132.3558310016879</v>
      </c>
      <c r="IA366" s="11">
        <v>6251.0548940787248</v>
      </c>
      <c r="IB366" s="11">
        <v>6378.7293409188969</v>
      </c>
      <c r="IC366" s="11">
        <v>6422.6040181787548</v>
      </c>
      <c r="ID366" s="11">
        <v>6466.8022860722176</v>
      </c>
      <c r="IE366" s="11">
        <v>6506.4773781323356</v>
      </c>
      <c r="IF366" s="11">
        <v>6545.9399726171177</v>
      </c>
      <c r="IG366" s="11">
        <v>6663.7505094081307</v>
      </c>
      <c r="IH366" s="11">
        <v>6695.1407544237845</v>
      </c>
      <c r="II366" s="11">
        <v>6736.7527672586448</v>
      </c>
      <c r="IJ366" s="11">
        <v>6773.3129189970768</v>
      </c>
      <c r="IK366" s="11">
        <v>6824.2574401420879</v>
      </c>
      <c r="IL366" s="11">
        <v>6862.8228577079262</v>
      </c>
      <c r="IM366" s="11">
        <v>6905.3519264459237</v>
      </c>
      <c r="IN366" s="11">
        <v>6968.89250021926</v>
      </c>
      <c r="IO366" s="11">
        <v>7106.4311055858716</v>
      </c>
      <c r="IP366" s="11">
        <v>7138.836137288994</v>
      </c>
      <c r="IQ366" s="11">
        <v>7139.553660455661</v>
      </c>
      <c r="IR366" s="11">
        <v>7192.7298747678633</v>
      </c>
      <c r="IS366" s="11">
        <v>7259.3303478512817</v>
      </c>
      <c r="IT366" s="11">
        <v>7298.4023669870339</v>
      </c>
      <c r="IU366" s="11">
        <v>7321.1234900431282</v>
      </c>
      <c r="IV366" s="11">
        <v>7338.4177049074433</v>
      </c>
      <c r="IW366" s="11">
        <v>7344.3470177597765</v>
      </c>
      <c r="IX366" s="11">
        <v>7354.8122299657334</v>
      </c>
      <c r="IY366" s="11">
        <v>7375.7802081031186</v>
      </c>
      <c r="IZ366" s="11">
        <v>7416.4022894581476</v>
      </c>
      <c r="JA366" s="11">
        <v>7466.1849777549505</v>
      </c>
      <c r="JB366" s="11">
        <v>7558.0444858498622</v>
      </c>
      <c r="JC366" s="11">
        <v>7666.7008546611014</v>
      </c>
      <c r="JD366" s="11">
        <v>7746.5133453072649</v>
      </c>
      <c r="JE366" s="11">
        <v>7765.1526797941106</v>
      </c>
      <c r="JF366" s="11">
        <v>7778.6118316119528</v>
      </c>
      <c r="JG366" s="11">
        <v>7771.1150749514854</v>
      </c>
      <c r="JH366" s="11">
        <v>7854.741968416396</v>
      </c>
      <c r="JI366" s="11">
        <v>7913.0048265659589</v>
      </c>
      <c r="JJ366" s="11">
        <v>7923.7249931629058</v>
      </c>
      <c r="JK366" s="11">
        <v>7897.5663370414486</v>
      </c>
      <c r="JL366" s="11">
        <v>7949.025294185898</v>
      </c>
      <c r="JM366" s="11">
        <v>7947.654196000185</v>
      </c>
      <c r="JN366" s="11">
        <v>7913.247100017822</v>
      </c>
      <c r="JO366" s="11">
        <v>8052.7576493793904</v>
      </c>
      <c r="JP366" s="11">
        <v>8163.2785186621759</v>
      </c>
      <c r="JQ366" s="11">
        <v>8186.8871962731891</v>
      </c>
      <c r="JR366" s="11">
        <v>8232.1518391513073</v>
      </c>
      <c r="JS366" s="11">
        <v>8248.293818950433</v>
      </c>
      <c r="JT366" s="11">
        <v>8355.7424575788773</v>
      </c>
      <c r="JU366" s="11">
        <v>8408.7457187273503</v>
      </c>
      <c r="JV366" s="11">
        <v>8384.6231697561943</v>
      </c>
      <c r="JW366" s="11">
        <v>8327.8165355712354</v>
      </c>
      <c r="JX366" s="11">
        <v>8325.1038300345426</v>
      </c>
      <c r="JY366" s="11">
        <v>8317.6126582069428</v>
      </c>
      <c r="JZ366" s="11">
        <v>8304.6843551630918</v>
      </c>
      <c r="KA366" s="11">
        <v>8295.326507211832</v>
      </c>
      <c r="KB366" s="11">
        <v>8288.9237008829605</v>
      </c>
      <c r="KC366" s="11">
        <v>8273.6548709451545</v>
      </c>
      <c r="KD366" s="11">
        <v>8258.0306593619716</v>
      </c>
      <c r="KE366" s="11">
        <v>8256.4755669195129</v>
      </c>
      <c r="KF366" s="11">
        <v>8266.1669216358532</v>
      </c>
      <c r="KG366" s="11">
        <v>8268.8750843386679</v>
      </c>
      <c r="KH366" s="11">
        <v>8284.3695668449782</v>
      </c>
      <c r="KI366" s="11">
        <v>8284.723380329031</v>
      </c>
      <c r="KJ366" s="11">
        <v>8305.361070789857</v>
      </c>
      <c r="KK366" s="11">
        <v>8308.1538767103266</v>
      </c>
      <c r="KL366" s="23"/>
      <c r="KM366" s="11">
        <f>SMALL(Tabela2[[#This Row],[1]:[285]],1)</f>
        <v>1.950439809661475E-12</v>
      </c>
      <c r="KN366" s="11">
        <f>MATCH(Tabela2[[#This Row],[1° menor]],Tabela2[[#This Row],[1]:[285]],0)</f>
        <v>92</v>
      </c>
      <c r="KO36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0.49999995440175787</v>
      </c>
      <c r="KP366" s="11">
        <f>VLOOKUP(Tabela2[[#This Row],[Shape]],shape!A:D,4,0)+VLOOKUP(Tabela2[[#This Row],[Shape]]+1,shape!A:E,5,0)*Tabela2[[#This Row],[% avanc]]</f>
        <v>2743.1121322215213</v>
      </c>
      <c r="KQ366" s="15">
        <f>Tabela2[[#This Row],[8686,881807]]/Tabela2[[#Headers],[8686,881807]]</f>
        <v>0.3157763848025521</v>
      </c>
      <c r="KR366" s="11">
        <f>Tabela2[[#This Row],[8686,881807]]-KP365</f>
        <v>186.79770444999122</v>
      </c>
      <c r="KS366" s="11">
        <f>(Tabela2[[#This Row],[hora bus]]-H365)*86400</f>
        <v>27.00000002514571</v>
      </c>
      <c r="KT366" s="11">
        <f>Tabela2[[#This Row],[desloc]]/Tabela2[[#This Row],[seconds]]</f>
        <v>6.9184334917045298</v>
      </c>
      <c r="KU366" s="11">
        <f>Tabela2[[#This Row],[spd m/s]]*3.6</f>
        <v>24.906360570136307</v>
      </c>
      <c r="KV366" s="23"/>
      <c r="KW366" s="22">
        <f t="shared" si="90"/>
        <v>0</v>
      </c>
      <c r="KX366" s="23">
        <f t="shared" si="91"/>
        <v>0</v>
      </c>
      <c r="KY366" s="23">
        <f t="shared" si="92"/>
        <v>0</v>
      </c>
      <c r="KZ366" s="23">
        <f t="shared" si="93"/>
        <v>0</v>
      </c>
      <c r="LA366" s="23">
        <f t="shared" si="94"/>
        <v>0</v>
      </c>
      <c r="LB366" s="23">
        <f t="shared" si="95"/>
        <v>0</v>
      </c>
      <c r="LC366" s="23">
        <f t="shared" si="96"/>
        <v>0</v>
      </c>
      <c r="LD366" s="23">
        <f t="shared" si="97"/>
        <v>0</v>
      </c>
      <c r="LE366" s="23">
        <f t="shared" si="98"/>
        <v>2743.1121322215213</v>
      </c>
      <c r="LF366" s="22">
        <f t="shared" si="107"/>
        <v>0</v>
      </c>
      <c r="LG366" s="23">
        <f t="shared" si="99"/>
        <v>0</v>
      </c>
      <c r="LH366" s="23">
        <f t="shared" si="100"/>
        <v>0</v>
      </c>
      <c r="LI366" s="23">
        <f t="shared" si="101"/>
        <v>2743.1121322215213</v>
      </c>
      <c r="LJ366" s="23">
        <f t="shared" si="102"/>
        <v>8570.3152119992501</v>
      </c>
      <c r="LK366" s="23">
        <f t="shared" si="103"/>
        <v>0</v>
      </c>
      <c r="LL366" s="23">
        <f t="shared" si="104"/>
        <v>20</v>
      </c>
      <c r="LM366" s="23">
        <f t="shared" si="105"/>
        <v>0</v>
      </c>
      <c r="LN366" s="23">
        <f t="shared" si="106"/>
        <v>0</v>
      </c>
    </row>
    <row r="367" spans="1:326" x14ac:dyDescent="0.25">
      <c r="A367" s="22">
        <v>195</v>
      </c>
      <c r="B367" s="22">
        <v>2</v>
      </c>
      <c r="C367" s="23" t="s">
        <v>1503</v>
      </c>
      <c r="D367" s="22">
        <v>332</v>
      </c>
      <c r="E367" s="24">
        <v>0.94374999999999998</v>
      </c>
      <c r="F367" s="23" t="s">
        <v>1484</v>
      </c>
      <c r="G367" s="23" t="b">
        <v>1</v>
      </c>
      <c r="H367" s="25">
        <v>43538.943657407406</v>
      </c>
      <c r="I367" s="26" t="s">
        <v>792</v>
      </c>
      <c r="J367" s="23" t="s">
        <v>793</v>
      </c>
      <c r="K367" s="11">
        <f>IF(AND(Tabela2[[#This Row],[hora bus]]=H366,Tabela2[[#This Row],[lat bus]]=I366,Tabela2[[#This Row],[lon bus]]=J366),1,0)</f>
        <v>0</v>
      </c>
      <c r="L367" s="23"/>
      <c r="M367" s="11">
        <v>378</v>
      </c>
      <c r="N367" s="11">
        <v>5017.4028609153902</v>
      </c>
      <c r="O367" s="11">
        <v>5010.9877407727399</v>
      </c>
      <c r="P367" s="11">
        <v>5001.9266848774469</v>
      </c>
      <c r="Q367" s="11">
        <v>4944.2486839245194</v>
      </c>
      <c r="R367" s="11">
        <v>4858.3753472612943</v>
      </c>
      <c r="S367" s="11">
        <v>4838.0081827215281</v>
      </c>
      <c r="T367" s="11">
        <v>4818.3115729309766</v>
      </c>
      <c r="U367" s="11">
        <v>4806.5900347920251</v>
      </c>
      <c r="V367" s="11">
        <v>4790.4743012936806</v>
      </c>
      <c r="W367" s="11">
        <v>4778.9968522426652</v>
      </c>
      <c r="X367" s="11">
        <v>4768.8830637730225</v>
      </c>
      <c r="Y367" s="11">
        <v>4746.2589803589899</v>
      </c>
      <c r="Z367" s="11">
        <v>4732.5547490322742</v>
      </c>
      <c r="AA367" s="11">
        <v>4711.4002377332645</v>
      </c>
      <c r="AB367" s="11">
        <v>4701.830428559645</v>
      </c>
      <c r="AC367" s="11">
        <v>4686.1264677563986</v>
      </c>
      <c r="AD367" s="11">
        <v>4661.3596327114938</v>
      </c>
      <c r="AE367" s="11">
        <v>4651.1151301483469</v>
      </c>
      <c r="AF367" s="11">
        <v>4581.4507746798508</v>
      </c>
      <c r="AG367" s="11">
        <v>4548.003726663098</v>
      </c>
      <c r="AH367" s="11">
        <v>4518.5870092083051</v>
      </c>
      <c r="AI367" s="11">
        <v>4494.5581251873109</v>
      </c>
      <c r="AJ367" s="11">
        <v>4473.0843708726306</v>
      </c>
      <c r="AK367" s="11">
        <v>4457.6603426836527</v>
      </c>
      <c r="AL367" s="11">
        <v>4431.1662001078294</v>
      </c>
      <c r="AM367" s="11">
        <v>4419.9526822879261</v>
      </c>
      <c r="AN367" s="11">
        <v>4406.700407215505</v>
      </c>
      <c r="AO367" s="11">
        <v>4397.2088053411408</v>
      </c>
      <c r="AP367" s="11">
        <v>4394.638087341581</v>
      </c>
      <c r="AQ367" s="11">
        <v>4400.114290234179</v>
      </c>
      <c r="AR367" s="11">
        <v>4399.5666079183111</v>
      </c>
      <c r="AS367" s="11">
        <v>4394.5654410316783</v>
      </c>
      <c r="AT367" s="11">
        <v>4401.7925432362581</v>
      </c>
      <c r="AU367" s="11">
        <v>4406.9011253124645</v>
      </c>
      <c r="AV367" s="11">
        <v>4399.6795029640489</v>
      </c>
      <c r="AW367" s="11">
        <v>4397.4087626255241</v>
      </c>
      <c r="AX367" s="11">
        <v>4397.4316304512595</v>
      </c>
      <c r="AY367" s="11">
        <v>4388.6679275030701</v>
      </c>
      <c r="AZ367" s="11">
        <v>4371.4658855451398</v>
      </c>
      <c r="BA367" s="11">
        <v>4346.1541108807669</v>
      </c>
      <c r="BB367" s="11">
        <v>4299.9092629937541</v>
      </c>
      <c r="BC367" s="11">
        <v>4227.4000995739561</v>
      </c>
      <c r="BD367" s="11">
        <v>4160.3531237723673</v>
      </c>
      <c r="BE367" s="11">
        <v>4139.9523447676866</v>
      </c>
      <c r="BF367" s="11">
        <v>4118.0413482746681</v>
      </c>
      <c r="BG367" s="11">
        <v>4082.3523700970345</v>
      </c>
      <c r="BH367" s="11">
        <v>4069.0477521718731</v>
      </c>
      <c r="BI367" s="11">
        <v>4052.6894383165954</v>
      </c>
      <c r="BJ367" s="11">
        <v>4027.1328514534271</v>
      </c>
      <c r="BK367" s="11">
        <v>3953.1987487131228</v>
      </c>
      <c r="BL367" s="11">
        <v>3717.2278182275209</v>
      </c>
      <c r="BM367" s="11">
        <v>3580.6474631935462</v>
      </c>
      <c r="BN367" s="11">
        <v>3552.8784183573412</v>
      </c>
      <c r="BO367" s="11">
        <v>3443.8886331703461</v>
      </c>
      <c r="BP367" s="11">
        <v>3436.7985235711049</v>
      </c>
      <c r="BQ367" s="11">
        <v>3348.5137892258031</v>
      </c>
      <c r="BR367" s="11">
        <v>3265.5339236164418</v>
      </c>
      <c r="BS367" s="11">
        <v>3235.9459498339179</v>
      </c>
      <c r="BT367" s="11">
        <v>3186.7811615555561</v>
      </c>
      <c r="BU367" s="11">
        <v>3129.0243828346738</v>
      </c>
      <c r="BV367" s="11">
        <v>3130.9628645396333</v>
      </c>
      <c r="BW367" s="11">
        <v>2981.700284739039</v>
      </c>
      <c r="BX367" s="11">
        <v>2888.2851857034134</v>
      </c>
      <c r="BY367" s="11">
        <v>2763.4709362626995</v>
      </c>
      <c r="BZ367" s="11">
        <v>2744.2049955710554</v>
      </c>
      <c r="CA367" s="11">
        <v>2704.5816255368868</v>
      </c>
      <c r="CB367" s="11">
        <v>2642.300150035298</v>
      </c>
      <c r="CC367" s="11">
        <v>2521.7182564521968</v>
      </c>
      <c r="CD367" s="11">
        <v>2427.4443070087673</v>
      </c>
      <c r="CE367" s="11">
        <v>2334.181556251202</v>
      </c>
      <c r="CF367" s="11">
        <v>2250.4745034446551</v>
      </c>
      <c r="CG367" s="11">
        <v>2056.3295367678788</v>
      </c>
      <c r="CH367" s="11">
        <v>1979.1881240456478</v>
      </c>
      <c r="CI367" s="11">
        <v>1788.0124700218194</v>
      </c>
      <c r="CJ367" s="11">
        <v>1713.8951279176922</v>
      </c>
      <c r="CK367" s="11">
        <v>1624.013774927211</v>
      </c>
      <c r="CL367" s="11">
        <v>1596.1786930073374</v>
      </c>
      <c r="CM367" s="11">
        <v>1548.0698624204456</v>
      </c>
      <c r="CN367" s="11">
        <v>1489.5333550572695</v>
      </c>
      <c r="CO367" s="11">
        <v>1408.0955213338821</v>
      </c>
      <c r="CP367" s="11">
        <v>1355.735487667755</v>
      </c>
      <c r="CQ367" s="11">
        <v>1161.0850923350972</v>
      </c>
      <c r="CR367" s="11">
        <v>986.18534688349303</v>
      </c>
      <c r="CS367" s="11">
        <v>914.30976760475414</v>
      </c>
      <c r="CT367" s="11">
        <v>886.86387925212841</v>
      </c>
      <c r="CU367" s="11">
        <v>845.9780885778365</v>
      </c>
      <c r="CV367" s="11">
        <v>749.52800074236143</v>
      </c>
      <c r="CW367" s="11">
        <v>625.99304228540529</v>
      </c>
      <c r="CX367" s="11">
        <v>568.95210320609624</v>
      </c>
      <c r="CY367" s="11">
        <v>514.89439542747584</v>
      </c>
      <c r="CZ367" s="11">
        <v>465.35446513384431</v>
      </c>
      <c r="DA367" s="11">
        <v>413.60620704648898</v>
      </c>
      <c r="DB367" s="11">
        <v>355.81536556005381</v>
      </c>
      <c r="DC367" s="11">
        <v>259.51891579114636</v>
      </c>
      <c r="DD367" s="11">
        <v>246.74602812104584</v>
      </c>
      <c r="DE367" s="11">
        <v>214.9705632045752</v>
      </c>
      <c r="DF367" s="11">
        <v>199.56966200153931</v>
      </c>
      <c r="DG367" s="11">
        <v>144.89986859638569</v>
      </c>
      <c r="DH367" s="11">
        <v>102.75786887055374</v>
      </c>
      <c r="DI367" s="11">
        <v>68.678783659881475</v>
      </c>
      <c r="DJ367" s="11">
        <v>8.1606685853330418E-9</v>
      </c>
      <c r="DK367" s="11">
        <v>5.351105103716975</v>
      </c>
      <c r="DL367" s="11">
        <v>386.20448959816758</v>
      </c>
      <c r="DM367" s="11">
        <v>519.07412231148339</v>
      </c>
      <c r="DN367" s="11">
        <v>605.75529646193809</v>
      </c>
      <c r="DO367" s="11">
        <v>699.19591761905656</v>
      </c>
      <c r="DP367" s="11">
        <v>735.70761923718169</v>
      </c>
      <c r="DQ367" s="11">
        <v>821.28280158383063</v>
      </c>
      <c r="DR367" s="11">
        <v>836.94860591598592</v>
      </c>
      <c r="DS367" s="11">
        <v>847.69813171228793</v>
      </c>
      <c r="DT367" s="11">
        <v>855.18922343092402</v>
      </c>
      <c r="DU367" s="11">
        <v>861.70023292840131</v>
      </c>
      <c r="DV367" s="11">
        <v>857.51219431618767</v>
      </c>
      <c r="DW367" s="11">
        <v>848.99657402763796</v>
      </c>
      <c r="DX367" s="11">
        <v>752.37351368751831</v>
      </c>
      <c r="DY367" s="11">
        <v>813.06783200594714</v>
      </c>
      <c r="DZ367" s="11">
        <v>807.52906579610931</v>
      </c>
      <c r="EA367" s="11">
        <v>831.78791269768499</v>
      </c>
      <c r="EB367" s="11">
        <v>970.83984600472593</v>
      </c>
      <c r="EC367" s="11">
        <v>1003.9152404206252</v>
      </c>
      <c r="ED367" s="11">
        <v>1190.4662626793954</v>
      </c>
      <c r="EE367" s="11">
        <v>1252.0482750729238</v>
      </c>
      <c r="EF367" s="11">
        <v>1464.503470958145</v>
      </c>
      <c r="EG367" s="11">
        <v>1633.3586210298183</v>
      </c>
      <c r="EH367" s="11">
        <v>1780.7974189255431</v>
      </c>
      <c r="EI367" s="11">
        <v>1897.6125532034248</v>
      </c>
      <c r="EJ367" s="11">
        <v>1960.9830944612006</v>
      </c>
      <c r="EK367" s="11">
        <v>2008.0634510695927</v>
      </c>
      <c r="EL367" s="11">
        <v>2083.3796337763833</v>
      </c>
      <c r="EM367" s="11">
        <v>2089.4814553675533</v>
      </c>
      <c r="EN367" s="11">
        <v>2170.4781249690964</v>
      </c>
      <c r="EO367" s="11">
        <v>2260.6355870085895</v>
      </c>
      <c r="EP367" s="11">
        <v>2305.0077430061315</v>
      </c>
      <c r="EQ367" s="11">
        <v>2444.0271417808899</v>
      </c>
      <c r="ER367" s="11">
        <v>2518.2772388222343</v>
      </c>
      <c r="ES367" s="11">
        <v>2655.2917409960751</v>
      </c>
      <c r="ET367" s="11">
        <v>2719.706309379932</v>
      </c>
      <c r="EU367" s="11">
        <v>2795.8212397607244</v>
      </c>
      <c r="EV367" s="11">
        <v>2859.1524291370574</v>
      </c>
      <c r="EW367" s="11">
        <v>2929.6327626363518</v>
      </c>
      <c r="EX367" s="11">
        <v>3178.2875887990485</v>
      </c>
      <c r="EY367" s="11">
        <v>3260.9037889167676</v>
      </c>
      <c r="EZ367" s="11">
        <v>3432.9214677690948</v>
      </c>
      <c r="FA367" s="11">
        <v>3599.9165014977989</v>
      </c>
      <c r="FB367" s="11">
        <v>3682.9690744718328</v>
      </c>
      <c r="FC367" s="11">
        <v>3724.5354442079279</v>
      </c>
      <c r="FD367" s="11">
        <v>3779.3180602249981</v>
      </c>
      <c r="FE367" s="11">
        <v>3903.4307397542302</v>
      </c>
      <c r="FF367" s="11">
        <v>4076.2252170589268</v>
      </c>
      <c r="FG367" s="11">
        <v>4101.0234246778564</v>
      </c>
      <c r="FH367" s="11">
        <v>4145.1033980551783</v>
      </c>
      <c r="FI367" s="11">
        <v>4226.5572546431968</v>
      </c>
      <c r="FJ367" s="11">
        <v>4271.3924705467443</v>
      </c>
      <c r="FK367" s="11">
        <v>4289.0804232538885</v>
      </c>
      <c r="FL367" s="11">
        <v>4304.3988638708197</v>
      </c>
      <c r="FM367" s="11">
        <v>4309.9481129317046</v>
      </c>
      <c r="FN367" s="11">
        <v>4342.6242912782109</v>
      </c>
      <c r="FO367" s="11">
        <v>4363.7210095938062</v>
      </c>
      <c r="FP367" s="11">
        <v>4387.9863929564372</v>
      </c>
      <c r="FQ367" s="11">
        <v>4413.55599080313</v>
      </c>
      <c r="FR367" s="11">
        <v>4424.6052131504921</v>
      </c>
      <c r="FS367" s="11">
        <v>4468.9687059208445</v>
      </c>
      <c r="FT367" s="11">
        <v>4540.8951189507607</v>
      </c>
      <c r="FU367" s="11">
        <v>4644.3376042234568</v>
      </c>
      <c r="FV367" s="11">
        <v>4783.8354901179055</v>
      </c>
      <c r="FW367" s="11">
        <v>4828.3355613742633</v>
      </c>
      <c r="FX367" s="11">
        <v>4846.7652890372792</v>
      </c>
      <c r="FY367" s="11">
        <v>4867.5725098556632</v>
      </c>
      <c r="FZ367" s="11">
        <v>4885.6370422626087</v>
      </c>
      <c r="GA367" s="11">
        <v>4913.730398560464</v>
      </c>
      <c r="GB367" s="11">
        <v>4935.7874411993616</v>
      </c>
      <c r="GC367" s="11">
        <v>4967.1482233092447</v>
      </c>
      <c r="GD367" s="11">
        <v>5001.1898114712985</v>
      </c>
      <c r="GE367" s="11">
        <v>5025.9639872536454</v>
      </c>
      <c r="GF367" s="11">
        <v>5046.5965877005074</v>
      </c>
      <c r="GG367" s="11">
        <v>5059.5743507106827</v>
      </c>
      <c r="GH367" s="11">
        <v>5072.6154703384955</v>
      </c>
      <c r="GI367" s="11">
        <v>5075.9929314191695</v>
      </c>
      <c r="GJ367" s="11">
        <v>5085.3337469372445</v>
      </c>
      <c r="GK367" s="11">
        <v>5089.8590654399241</v>
      </c>
      <c r="GL367" s="11">
        <v>5104.3479167889</v>
      </c>
      <c r="GM367" s="11">
        <v>5089.0932125856516</v>
      </c>
      <c r="GN367" s="11">
        <v>5097.8851606669059</v>
      </c>
      <c r="GO367" s="11">
        <v>5105.2977671255931</v>
      </c>
      <c r="GP367" s="11">
        <v>5115.2876675292055</v>
      </c>
      <c r="GQ367" s="11">
        <v>5172.9883831418074</v>
      </c>
      <c r="GR367" s="11">
        <v>5292.114716275616</v>
      </c>
      <c r="GS367" s="11">
        <v>5441.7102167870153</v>
      </c>
      <c r="GT367" s="11">
        <v>5505.8348239789411</v>
      </c>
      <c r="GU367" s="11">
        <v>5525.1552956270498</v>
      </c>
      <c r="GV367" s="11">
        <v>5550.4917796321424</v>
      </c>
      <c r="GW367" s="11">
        <v>5577.2471370324574</v>
      </c>
      <c r="GX367" s="11">
        <v>5604.6883068237648</v>
      </c>
      <c r="GY367" s="11">
        <v>5621.2924875054005</v>
      </c>
      <c r="GZ367" s="11">
        <v>5762.3964251363259</v>
      </c>
      <c r="HA367" s="11">
        <v>5782.6632067992659</v>
      </c>
      <c r="HB367" s="11">
        <v>5798.012742710881</v>
      </c>
      <c r="HC367" s="11">
        <v>5814.3017699769161</v>
      </c>
      <c r="HD367" s="11">
        <v>5826.3362505806172</v>
      </c>
      <c r="HE367" s="11">
        <v>5834.0218268743665</v>
      </c>
      <c r="HF367" s="11">
        <v>5825.828635077085</v>
      </c>
      <c r="HG367" s="11">
        <v>5872.7202530829018</v>
      </c>
      <c r="HH367" s="11">
        <v>5879.6171526373855</v>
      </c>
      <c r="HI367" s="11">
        <v>5907.0905161900346</v>
      </c>
      <c r="HJ367" s="11">
        <v>5916.2043207101233</v>
      </c>
      <c r="HK367" s="11">
        <v>5906.8054854733318</v>
      </c>
      <c r="HL367" s="11">
        <v>5898.9988209305029</v>
      </c>
      <c r="HM367" s="11">
        <v>5852.807777219733</v>
      </c>
      <c r="HN367" s="11">
        <v>5792.3699704369028</v>
      </c>
      <c r="HO367" s="11">
        <v>5748.4424041685788</v>
      </c>
      <c r="HP367" s="11">
        <v>5764.7113288610935</v>
      </c>
      <c r="HQ367" s="11">
        <v>5755.1363173529526</v>
      </c>
      <c r="HR367" s="11">
        <v>5663.7344139677334</v>
      </c>
      <c r="HS367" s="11">
        <v>5673.6385186670195</v>
      </c>
      <c r="HT367" s="11">
        <v>5680.5847692911093</v>
      </c>
      <c r="HU367" s="11">
        <v>5643.4087638939473</v>
      </c>
      <c r="HV367" s="11">
        <v>5646.9767911010704</v>
      </c>
      <c r="HW367" s="11">
        <v>5653.8863868189919</v>
      </c>
      <c r="HX367" s="11">
        <v>5665.459955220761</v>
      </c>
      <c r="HY367" s="11">
        <v>5679.7093596427658</v>
      </c>
      <c r="HZ367" s="11">
        <v>5696.0588195679256</v>
      </c>
      <c r="IA367" s="11">
        <v>5813.7643874034929</v>
      </c>
      <c r="IB367" s="11">
        <v>5940.8566703304914</v>
      </c>
      <c r="IC367" s="11">
        <v>5984.4689956029806</v>
      </c>
      <c r="ID367" s="11">
        <v>6028.4332625088737</v>
      </c>
      <c r="IE367" s="11">
        <v>6067.8960537802086</v>
      </c>
      <c r="IF367" s="11">
        <v>6107.0526783824171</v>
      </c>
      <c r="IG367" s="11">
        <v>6224.6248467495971</v>
      </c>
      <c r="IH367" s="11">
        <v>6255.9394687760851</v>
      </c>
      <c r="II367" s="11">
        <v>6297.4888826943097</v>
      </c>
      <c r="IJ367" s="11">
        <v>6334.0056177631177</v>
      </c>
      <c r="IK367" s="11">
        <v>6384.9340260364879</v>
      </c>
      <c r="IL367" s="11">
        <v>6423.497777500902</v>
      </c>
      <c r="IM367" s="11">
        <v>6466.0235815447923</v>
      </c>
      <c r="IN367" s="11">
        <v>6529.5599228330893</v>
      </c>
      <c r="IO367" s="11">
        <v>6667.0844916230826</v>
      </c>
      <c r="IP367" s="11">
        <v>6699.4796941546838</v>
      </c>
      <c r="IQ367" s="11">
        <v>6700.1740163091863</v>
      </c>
      <c r="IR367" s="11">
        <v>6753.2940398936935</v>
      </c>
      <c r="IS367" s="11">
        <v>6819.8442416033777</v>
      </c>
      <c r="IT367" s="11">
        <v>6858.8919863137662</v>
      </c>
      <c r="IU367" s="11">
        <v>6881.5990794222671</v>
      </c>
      <c r="IV367" s="11">
        <v>6898.8847423163697</v>
      </c>
      <c r="IW367" s="11">
        <v>6904.8090413668033</v>
      </c>
      <c r="IX367" s="11">
        <v>6915.2672344959374</v>
      </c>
      <c r="IY367" s="11">
        <v>6936.2245889395908</v>
      </c>
      <c r="IZ367" s="11">
        <v>6976.8313135871076</v>
      </c>
      <c r="JA367" s="11">
        <v>7026.5925596837269</v>
      </c>
      <c r="JB367" s="11">
        <v>7118.4361892692259</v>
      </c>
      <c r="JC367" s="11">
        <v>7227.1066331552165</v>
      </c>
      <c r="JD367" s="11">
        <v>7306.9496353739441</v>
      </c>
      <c r="JE367" s="11">
        <v>7325.6159028361189</v>
      </c>
      <c r="JF367" s="11">
        <v>7339.1052340141077</v>
      </c>
      <c r="JG367" s="11">
        <v>7331.7740321165838</v>
      </c>
      <c r="JH367" s="11">
        <v>7415.4163466030377</v>
      </c>
      <c r="JI367" s="11">
        <v>7473.5213929419815</v>
      </c>
      <c r="JJ367" s="11">
        <v>7484.2126414313088</v>
      </c>
      <c r="JK367" s="11">
        <v>7457.9603604533841</v>
      </c>
      <c r="JL367" s="11">
        <v>7509.3257815706975</v>
      </c>
      <c r="JM367" s="11">
        <v>7507.9318043824442</v>
      </c>
      <c r="JN367" s="11">
        <v>7473.4023509684594</v>
      </c>
      <c r="JO367" s="11">
        <v>7612.8094528961074</v>
      </c>
      <c r="JP367" s="11">
        <v>7723.3397813272204</v>
      </c>
      <c r="JQ367" s="11">
        <v>7746.9793542864381</v>
      </c>
      <c r="JR367" s="11">
        <v>7792.2371008135287</v>
      </c>
      <c r="JS367" s="11">
        <v>7808.3521973261604</v>
      </c>
      <c r="JT367" s="11">
        <v>7915.8392485479244</v>
      </c>
      <c r="JU367" s="11">
        <v>7968.8761578154672</v>
      </c>
      <c r="JV367" s="11">
        <v>7944.7472709948825</v>
      </c>
      <c r="JW367" s="11">
        <v>7887.9768912192858</v>
      </c>
      <c r="JX367" s="11">
        <v>7885.3220654017368</v>
      </c>
      <c r="JY367" s="11">
        <v>7877.8617590086997</v>
      </c>
      <c r="JZ367" s="11">
        <v>7864.9636904565541</v>
      </c>
      <c r="KA367" s="11">
        <v>7855.638049987745</v>
      </c>
      <c r="KB367" s="11">
        <v>7849.2618215281536</v>
      </c>
      <c r="KC367" s="11">
        <v>7834.0265685042677</v>
      </c>
      <c r="KD367" s="11">
        <v>7818.4099898725763</v>
      </c>
      <c r="KE367" s="11">
        <v>7816.8267017685748</v>
      </c>
      <c r="KF367" s="11">
        <v>7826.495559750887</v>
      </c>
      <c r="KG367" s="11">
        <v>7829.1766734908615</v>
      </c>
      <c r="KH367" s="11">
        <v>7844.6459839726112</v>
      </c>
      <c r="KI367" s="11">
        <v>7844.9727138938515</v>
      </c>
      <c r="KJ367" s="11">
        <v>7865.5864765453534</v>
      </c>
      <c r="KK367" s="11">
        <v>7868.3714023349266</v>
      </c>
      <c r="KL367" s="23"/>
      <c r="KM367" s="11">
        <f>SMALL(Tabela2[[#This Row],[1]:[285]],1)</f>
        <v>8.1606685853330418E-9</v>
      </c>
      <c r="KN367" s="11">
        <f>MATCH(Tabela2[[#This Row],[1° menor]],Tabela2[[#This Row],[1]:[285]],0)</f>
        <v>101</v>
      </c>
      <c r="KO36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0.94337726014683521</v>
      </c>
      <c r="KP367" s="11">
        <f>VLOOKUP(Tabela2[[#This Row],[Shape]],shape!A:D,4,0)+VLOOKUP(Tabela2[[#This Row],[Shape]]+1,shape!A:E,5,0)*Tabela2[[#This Row],[% avanc]]</f>
        <v>2995.1617857110491</v>
      </c>
      <c r="KQ367" s="15">
        <f>Tabela2[[#This Row],[8686,881807]]/Tabela2[[#Headers],[8686,881807]]</f>
        <v>0.34479135923059406</v>
      </c>
      <c r="KR367" s="11">
        <f>Tabela2[[#This Row],[8686,881807]]-KP366</f>
        <v>252.04965348952783</v>
      </c>
      <c r="KS367" s="11">
        <f>(Tabela2[[#This Row],[hora bus]]-H366)*86400</f>
        <v>44.999999832361937</v>
      </c>
      <c r="KT367" s="11">
        <f>Tabela2[[#This Row],[desloc]]/Tabela2[[#This Row],[seconds]]</f>
        <v>5.6011034317441322</v>
      </c>
      <c r="KU367" s="11">
        <f>Tabela2[[#This Row],[spd m/s]]*3.6</f>
        <v>20.163972354278876</v>
      </c>
      <c r="KV367" s="23"/>
      <c r="KW367" s="22">
        <f t="shared" si="90"/>
        <v>0</v>
      </c>
      <c r="KX367" s="23">
        <f t="shared" si="91"/>
        <v>0</v>
      </c>
      <c r="KY367" s="23">
        <f t="shared" si="92"/>
        <v>0</v>
      </c>
      <c r="KZ367" s="23">
        <f t="shared" si="93"/>
        <v>0</v>
      </c>
      <c r="LA367" s="23">
        <f t="shared" si="94"/>
        <v>0</v>
      </c>
      <c r="LB367" s="23">
        <f t="shared" si="95"/>
        <v>0</v>
      </c>
      <c r="LC367" s="23">
        <f t="shared" si="96"/>
        <v>0</v>
      </c>
      <c r="LD367" s="23">
        <f t="shared" si="97"/>
        <v>0</v>
      </c>
      <c r="LE367" s="23">
        <f t="shared" si="98"/>
        <v>2995.1617857110491</v>
      </c>
      <c r="LF367" s="22">
        <f t="shared" si="107"/>
        <v>0</v>
      </c>
      <c r="LG367" s="23">
        <f t="shared" si="99"/>
        <v>0</v>
      </c>
      <c r="LH367" s="23">
        <f t="shared" si="100"/>
        <v>0</v>
      </c>
      <c r="LI367" s="23">
        <f t="shared" si="101"/>
        <v>2995.1617857110491</v>
      </c>
      <c r="LJ367" s="23">
        <f t="shared" si="102"/>
        <v>8570.3152119992501</v>
      </c>
      <c r="LK367" s="23">
        <f t="shared" si="103"/>
        <v>0</v>
      </c>
      <c r="LL367" s="23">
        <f t="shared" si="104"/>
        <v>19</v>
      </c>
      <c r="LM367" s="23">
        <f t="shared" si="105"/>
        <v>0</v>
      </c>
      <c r="LN367" s="23">
        <f t="shared" si="106"/>
        <v>0</v>
      </c>
    </row>
    <row r="368" spans="1:326" x14ac:dyDescent="0.25">
      <c r="A368" s="22">
        <v>196</v>
      </c>
      <c r="B368" s="22">
        <v>2</v>
      </c>
      <c r="C368" s="23" t="s">
        <v>1504</v>
      </c>
      <c r="D368" s="22">
        <v>332</v>
      </c>
      <c r="E368" s="24">
        <v>0.94374999999999998</v>
      </c>
      <c r="F368" s="23" t="s">
        <v>1484</v>
      </c>
      <c r="G368" s="23" t="b">
        <v>1</v>
      </c>
      <c r="H368" s="25">
        <v>43538.944178240738</v>
      </c>
      <c r="I368" s="26" t="s">
        <v>396</v>
      </c>
      <c r="J368" s="23" t="s">
        <v>397</v>
      </c>
      <c r="K368" s="11">
        <f>IF(AND(Tabela2[[#This Row],[hora bus]]=H367,Tabela2[[#This Row],[lat bus]]=I367,Tabela2[[#This Row],[lon bus]]=J367),1,0)</f>
        <v>0</v>
      </c>
      <c r="L368" s="23"/>
      <c r="M368" s="11">
        <v>380</v>
      </c>
      <c r="N368" s="11">
        <v>5688.9137317090135</v>
      </c>
      <c r="O368" s="11">
        <v>5682.8315316061617</v>
      </c>
      <c r="P368" s="11">
        <v>5674.1379694734997</v>
      </c>
      <c r="Q368" s="11">
        <v>5617.096067469437</v>
      </c>
      <c r="R368" s="11">
        <v>5531.3125179397048</v>
      </c>
      <c r="S368" s="11">
        <v>5510.6047971932958</v>
      </c>
      <c r="T368" s="11">
        <v>5491.0260417641093</v>
      </c>
      <c r="U368" s="11">
        <v>5479.5538785119552</v>
      </c>
      <c r="V368" s="11">
        <v>5463.834497184509</v>
      </c>
      <c r="W368" s="11">
        <v>5452.8842150883002</v>
      </c>
      <c r="X368" s="11">
        <v>5443.2875943702538</v>
      </c>
      <c r="Y368" s="11">
        <v>5421.4778271601954</v>
      </c>
      <c r="Z368" s="11">
        <v>5408.7378561572887</v>
      </c>
      <c r="AA368" s="11">
        <v>5388.3761007102921</v>
      </c>
      <c r="AB368" s="11">
        <v>5379.3301853226503</v>
      </c>
      <c r="AC368" s="11">
        <v>5363.9434115998602</v>
      </c>
      <c r="AD368" s="11">
        <v>5339.3283291152502</v>
      </c>
      <c r="AE368" s="11">
        <v>5329.0586002535956</v>
      </c>
      <c r="AF368" s="11">
        <v>5258.4923548816359</v>
      </c>
      <c r="AG368" s="11">
        <v>5223.6272279137456</v>
      </c>
      <c r="AH368" s="11">
        <v>5193.4867315796037</v>
      </c>
      <c r="AI368" s="11">
        <v>5169.0825624394811</v>
      </c>
      <c r="AJ368" s="11">
        <v>5147.3176341800418</v>
      </c>
      <c r="AK368" s="11">
        <v>5131.6628983604969</v>
      </c>
      <c r="AL368" s="11">
        <v>5104.9048200098714</v>
      </c>
      <c r="AM368" s="11">
        <v>5093.4060716698859</v>
      </c>
      <c r="AN368" s="11">
        <v>5079.6617324436065</v>
      </c>
      <c r="AO368" s="11">
        <v>5069.1939019625734</v>
      </c>
      <c r="AP368" s="11">
        <v>5065.355164194556</v>
      </c>
      <c r="AQ368" s="11">
        <v>5069.8643620876182</v>
      </c>
      <c r="AR368" s="11">
        <v>5068.6479076130845</v>
      </c>
      <c r="AS368" s="11">
        <v>5062.515677463839</v>
      </c>
      <c r="AT368" s="11">
        <v>5068.5028206050365</v>
      </c>
      <c r="AU368" s="11">
        <v>5072.8973865525732</v>
      </c>
      <c r="AV368" s="11">
        <v>5064.5786948339346</v>
      </c>
      <c r="AW368" s="11">
        <v>5060.3503075078079</v>
      </c>
      <c r="AX368" s="11">
        <v>5058.3280434227663</v>
      </c>
      <c r="AY368" s="11">
        <v>5047.9173527121802</v>
      </c>
      <c r="AZ368" s="11">
        <v>5029.2897620857539</v>
      </c>
      <c r="BA368" s="11">
        <v>5002.5750748534074</v>
      </c>
      <c r="BB368" s="11">
        <v>4954.8370297363081</v>
      </c>
      <c r="BC368" s="11">
        <v>4881.7612509135624</v>
      </c>
      <c r="BD368" s="11">
        <v>4814.594257795311</v>
      </c>
      <c r="BE368" s="11">
        <v>4793.4061483499145</v>
      </c>
      <c r="BF368" s="11">
        <v>4770.3786900880823</v>
      </c>
      <c r="BG368" s="11">
        <v>4732.8062211838796</v>
      </c>
      <c r="BH368" s="11">
        <v>4717.5801475525295</v>
      </c>
      <c r="BI368" s="11">
        <v>4699.9148379756625</v>
      </c>
      <c r="BJ368" s="11">
        <v>4672.9844775047277</v>
      </c>
      <c r="BK368" s="11">
        <v>4596.594775887882</v>
      </c>
      <c r="BL368" s="11">
        <v>4352.684224145115</v>
      </c>
      <c r="BM368" s="11">
        <v>4204.7330052724637</v>
      </c>
      <c r="BN368" s="11">
        <v>4170.2302967117112</v>
      </c>
      <c r="BO368" s="11">
        <v>4055.530210568993</v>
      </c>
      <c r="BP368" s="11">
        <v>4043.5820431372076</v>
      </c>
      <c r="BQ368" s="11">
        <v>3951.2926333258861</v>
      </c>
      <c r="BR368" s="11">
        <v>3861.8609298040901</v>
      </c>
      <c r="BS368" s="11">
        <v>3828.0443221518954</v>
      </c>
      <c r="BT368" s="11">
        <v>3777.1413395412897</v>
      </c>
      <c r="BU368" s="11">
        <v>3711.2903388650793</v>
      </c>
      <c r="BV368" s="11">
        <v>3698.3846763452993</v>
      </c>
      <c r="BW368" s="11">
        <v>3549.7529998463929</v>
      </c>
      <c r="BX368" s="11">
        <v>3469.404963609973</v>
      </c>
      <c r="BY368" s="11">
        <v>3355.9952382546776</v>
      </c>
      <c r="BZ368" s="11">
        <v>3345.0619560694413</v>
      </c>
      <c r="CA368" s="11">
        <v>3307.9910085394908</v>
      </c>
      <c r="CB368" s="11">
        <v>3247.2585686055722</v>
      </c>
      <c r="CC368" s="11">
        <v>3128.7467283320639</v>
      </c>
      <c r="CD368" s="11">
        <v>3036.4989707877403</v>
      </c>
      <c r="CE368" s="11">
        <v>2943.9583164738101</v>
      </c>
      <c r="CF368" s="11">
        <v>2860.0549238084336</v>
      </c>
      <c r="CG368" s="11">
        <v>2665.53187760321</v>
      </c>
      <c r="CH368" s="11">
        <v>2588.2068362779428</v>
      </c>
      <c r="CI368" s="11">
        <v>2396.7150956577484</v>
      </c>
      <c r="CJ368" s="11">
        <v>2321.9941738167136</v>
      </c>
      <c r="CK368" s="11">
        <v>2232.2393974614765</v>
      </c>
      <c r="CL368" s="11">
        <v>2204.7060601561452</v>
      </c>
      <c r="CM368" s="11">
        <v>2156.3021910614843</v>
      </c>
      <c r="CN368" s="11">
        <v>2097.5081038090079</v>
      </c>
      <c r="CO368" s="11">
        <v>2016.2965650852639</v>
      </c>
      <c r="CP368" s="11">
        <v>1963.865894774538</v>
      </c>
      <c r="CQ368" s="11">
        <v>1767.6799803901449</v>
      </c>
      <c r="CR368" s="11">
        <v>1590.1772716684479</v>
      </c>
      <c r="CS368" s="11">
        <v>1516.8940607193665</v>
      </c>
      <c r="CT368" s="11">
        <v>1489.3731017183484</v>
      </c>
      <c r="CU368" s="11">
        <v>1448.451665491893</v>
      </c>
      <c r="CV368" s="11">
        <v>1350.8222482473375</v>
      </c>
      <c r="CW368" s="11">
        <v>1224.292111154507</v>
      </c>
      <c r="CX368" s="11">
        <v>1164.2511088146041</v>
      </c>
      <c r="CY368" s="11">
        <v>1108.1678892468885</v>
      </c>
      <c r="CZ368" s="11">
        <v>1059.0748387293731</v>
      </c>
      <c r="DA368" s="11">
        <v>1010.7362918070927</v>
      </c>
      <c r="DB368" s="11">
        <v>961.74174739090461</v>
      </c>
      <c r="DC368" s="11">
        <v>885.53151575185848</v>
      </c>
      <c r="DD368" s="11">
        <v>888.11344550325475</v>
      </c>
      <c r="DE368" s="11">
        <v>863.12969008697041</v>
      </c>
      <c r="DF368" s="11">
        <v>856.12922232213202</v>
      </c>
      <c r="DG368" s="11">
        <v>818.33099182225567</v>
      </c>
      <c r="DH368" s="11">
        <v>804.11460475277204</v>
      </c>
      <c r="DI368" s="11">
        <v>791.46825263131086</v>
      </c>
      <c r="DJ368" s="11">
        <v>724.34224359816938</v>
      </c>
      <c r="DK368" s="11">
        <v>344.45534794191167</v>
      </c>
      <c r="DL368" s="11">
        <v>212.43304989180743</v>
      </c>
      <c r="DM368" s="11">
        <v>124.8520564886911</v>
      </c>
      <c r="DN368" s="11">
        <v>30.549601611434824</v>
      </c>
      <c r="DO368" s="11">
        <v>2.368594209656294E-11</v>
      </c>
      <c r="DP368" s="11">
        <v>6.0398715654708681</v>
      </c>
      <c r="DQ368" s="11">
        <v>91.806532867758847</v>
      </c>
      <c r="DR368" s="11">
        <v>107.62024855604737</v>
      </c>
      <c r="DS368" s="11">
        <v>118.5395313544779</v>
      </c>
      <c r="DT368" s="11">
        <v>127.35795968467431</v>
      </c>
      <c r="DU368" s="11">
        <v>136.46590723862997</v>
      </c>
      <c r="DV368" s="11">
        <v>136.06675115527347</v>
      </c>
      <c r="DW368" s="11">
        <v>132.89842073874638</v>
      </c>
      <c r="DX368" s="11">
        <v>104.35445748991252</v>
      </c>
      <c r="DY368" s="11">
        <v>242.52578075859643</v>
      </c>
      <c r="DZ368" s="11">
        <v>268.04516735764713</v>
      </c>
      <c r="EA368" s="11">
        <v>279.16215833042293</v>
      </c>
      <c r="EB368" s="11">
        <v>383.26494607781422</v>
      </c>
      <c r="EC368" s="11">
        <v>402.71991161209701</v>
      </c>
      <c r="ED368" s="11">
        <v>576.01284027166025</v>
      </c>
      <c r="EE368" s="11">
        <v>651.46803282357791</v>
      </c>
      <c r="EF368" s="11">
        <v>890.08260455434049</v>
      </c>
      <c r="EG368" s="11">
        <v>1075.1681100999726</v>
      </c>
      <c r="EH368" s="11">
        <v>1232.5185243166022</v>
      </c>
      <c r="EI368" s="11">
        <v>1353.1903395030222</v>
      </c>
      <c r="EJ368" s="11">
        <v>1416.114066903408</v>
      </c>
      <c r="EK368" s="11">
        <v>1468.4834933018028</v>
      </c>
      <c r="EL368" s="11">
        <v>1550.8106101207106</v>
      </c>
      <c r="EM368" s="11">
        <v>1561.9478871417882</v>
      </c>
      <c r="EN368" s="11">
        <v>1646.8608020348215</v>
      </c>
      <c r="EO368" s="11">
        <v>1735.198243131164</v>
      </c>
      <c r="EP368" s="11">
        <v>1773.1392203036276</v>
      </c>
      <c r="EQ368" s="11">
        <v>1904.3197602540652</v>
      </c>
      <c r="ER368" s="11">
        <v>1971.6029971778357</v>
      </c>
      <c r="ES368" s="11">
        <v>2102.8819200509784</v>
      </c>
      <c r="ET368" s="11">
        <v>2164.1007673245203</v>
      </c>
      <c r="EU368" s="11">
        <v>2237.0314292464773</v>
      </c>
      <c r="EV368" s="11">
        <v>2297.2242748200197</v>
      </c>
      <c r="EW368" s="11">
        <v>2361.5043768889973</v>
      </c>
      <c r="EX368" s="11">
        <v>2604.2058284654972</v>
      </c>
      <c r="EY368" s="11">
        <v>2682.8889581026519</v>
      </c>
      <c r="EZ368" s="11">
        <v>2850.2204137222211</v>
      </c>
      <c r="FA368" s="11">
        <v>3015.0896775522165</v>
      </c>
      <c r="FB368" s="11">
        <v>3098.1863309090527</v>
      </c>
      <c r="FC368" s="11">
        <v>3139.8688410983309</v>
      </c>
      <c r="FD368" s="11">
        <v>3194.952853695891</v>
      </c>
      <c r="FE368" s="11">
        <v>3319.9212981363403</v>
      </c>
      <c r="FF368" s="11">
        <v>3493.3672669642797</v>
      </c>
      <c r="FG368" s="11">
        <v>3518.2533081993215</v>
      </c>
      <c r="FH368" s="11">
        <v>3562.9781151626312</v>
      </c>
      <c r="FI368" s="11">
        <v>3644.5622262821912</v>
      </c>
      <c r="FJ368" s="11">
        <v>3688.4582741423264</v>
      </c>
      <c r="FK368" s="11">
        <v>3705.0768720769797</v>
      </c>
      <c r="FL368" s="11">
        <v>3719.2966533111212</v>
      </c>
      <c r="FM368" s="11">
        <v>3722.3924065527194</v>
      </c>
      <c r="FN368" s="11">
        <v>3752.1207005024166</v>
      </c>
      <c r="FO368" s="11">
        <v>3771.2622913639229</v>
      </c>
      <c r="FP368" s="11">
        <v>3793.7548923276986</v>
      </c>
      <c r="FQ368" s="11">
        <v>3818.0806058490875</v>
      </c>
      <c r="FR368" s="11">
        <v>3827.461588018743</v>
      </c>
      <c r="FS368" s="11">
        <v>3869.6145362276475</v>
      </c>
      <c r="FT368" s="11">
        <v>3940.1597938711038</v>
      </c>
      <c r="FU368" s="11">
        <v>4043.9361211890946</v>
      </c>
      <c r="FV368" s="11">
        <v>4185.6738127329718</v>
      </c>
      <c r="FW368" s="11">
        <v>4232.6911413093212</v>
      </c>
      <c r="FX368" s="11">
        <v>4253.1788650339422</v>
      </c>
      <c r="FY368" s="11">
        <v>4275.7297246712869</v>
      </c>
      <c r="FZ368" s="11">
        <v>4295.1380792462141</v>
      </c>
      <c r="GA368" s="11">
        <v>4324.0968374317736</v>
      </c>
      <c r="GB368" s="11">
        <v>4346.5688073677538</v>
      </c>
      <c r="GC368" s="11">
        <v>4377.9604550468212</v>
      </c>
      <c r="GD368" s="11">
        <v>4411.7689835969159</v>
      </c>
      <c r="GE368" s="11">
        <v>4436.3418112238305</v>
      </c>
      <c r="GF368" s="11">
        <v>4456.8145474972835</v>
      </c>
      <c r="GG368" s="11">
        <v>4470.022881238855</v>
      </c>
      <c r="GH368" s="11">
        <v>4483.4554039416525</v>
      </c>
      <c r="GI368" s="11">
        <v>4487.4728556776736</v>
      </c>
      <c r="GJ368" s="11">
        <v>4498.2276268580308</v>
      </c>
      <c r="GK368" s="11">
        <v>4504.9030352511936</v>
      </c>
      <c r="GL368" s="11">
        <v>4520.7820182897813</v>
      </c>
      <c r="GM368" s="11">
        <v>4507.2526135905027</v>
      </c>
      <c r="GN368" s="11">
        <v>4518.7514329259757</v>
      </c>
      <c r="GO368" s="11">
        <v>4528.6290357710832</v>
      </c>
      <c r="GP368" s="11">
        <v>4542.8763525045442</v>
      </c>
      <c r="GQ368" s="11">
        <v>4606.8892084473318</v>
      </c>
      <c r="GR368" s="11">
        <v>4732.8035214931615</v>
      </c>
      <c r="GS368" s="11">
        <v>4887.1826086291885</v>
      </c>
      <c r="GT368" s="11">
        <v>4953.1222626139861</v>
      </c>
      <c r="GU368" s="11">
        <v>4972.9970198895226</v>
      </c>
      <c r="GV368" s="11">
        <v>4998.4154808897938</v>
      </c>
      <c r="GW368" s="11">
        <v>5024.9083394819281</v>
      </c>
      <c r="GX368" s="11">
        <v>5051.7899815944002</v>
      </c>
      <c r="GY368" s="11">
        <v>5064.5671307364364</v>
      </c>
      <c r="GZ368" s="11">
        <v>5201.7009184170638</v>
      </c>
      <c r="HA368" s="11">
        <v>5221.1727332375331</v>
      </c>
      <c r="HB368" s="11">
        <v>5236.116314144484</v>
      </c>
      <c r="HC368" s="11">
        <v>5252.1814710242024</v>
      </c>
      <c r="HD368" s="11">
        <v>5264.0274110653263</v>
      </c>
      <c r="HE368" s="11">
        <v>5271.2828536204215</v>
      </c>
      <c r="HF368" s="11">
        <v>5267.6967505244802</v>
      </c>
      <c r="HG368" s="11">
        <v>5322.9765157845213</v>
      </c>
      <c r="HH368" s="11">
        <v>5336.9679096356949</v>
      </c>
      <c r="HI368" s="11">
        <v>5369.9533083648685</v>
      </c>
      <c r="HJ368" s="11">
        <v>5382.2380859647337</v>
      </c>
      <c r="HK368" s="11">
        <v>5376.1738235801395</v>
      </c>
      <c r="HL368" s="11">
        <v>5372.171768900439</v>
      </c>
      <c r="HM368" s="11">
        <v>5331.3440842785558</v>
      </c>
      <c r="HN368" s="11">
        <v>5279.3962696694171</v>
      </c>
      <c r="HO368" s="11">
        <v>5245.1381716527248</v>
      </c>
      <c r="HP368" s="11">
        <v>5267.2225360960138</v>
      </c>
      <c r="HQ368" s="11">
        <v>5259.8329427713243</v>
      </c>
      <c r="HR368" s="11">
        <v>5176.3030924882387</v>
      </c>
      <c r="HS368" s="11">
        <v>5195.5099814386904</v>
      </c>
      <c r="HT368" s="11">
        <v>5205.7874669312605</v>
      </c>
      <c r="HU368" s="11">
        <v>5172.7204549056323</v>
      </c>
      <c r="HV368" s="11">
        <v>5181.6988811778438</v>
      </c>
      <c r="HW368" s="11">
        <v>5192.4643542635995</v>
      </c>
      <c r="HX368" s="11">
        <v>5207.5286977392016</v>
      </c>
      <c r="HY368" s="11">
        <v>5225.6568893200774</v>
      </c>
      <c r="HZ368" s="11">
        <v>5249.8924512297353</v>
      </c>
      <c r="IA368" s="11">
        <v>5378.8973939815287</v>
      </c>
      <c r="IB368" s="11">
        <v>5513.454718041723</v>
      </c>
      <c r="IC368" s="11">
        <v>5560.8844575943231</v>
      </c>
      <c r="ID368" s="11">
        <v>5608.4995804852178</v>
      </c>
      <c r="IE368" s="11">
        <v>5651.524975352474</v>
      </c>
      <c r="IF368" s="11">
        <v>5696.4842784183802</v>
      </c>
      <c r="IG368" s="11">
        <v>5818.8603681927943</v>
      </c>
      <c r="IH368" s="11">
        <v>5851.8555306471299</v>
      </c>
      <c r="II368" s="11">
        <v>5894.8215320631925</v>
      </c>
      <c r="IJ368" s="11">
        <v>5932.2885552844782</v>
      </c>
      <c r="IK368" s="11">
        <v>5983.4440574780529</v>
      </c>
      <c r="IL368" s="11">
        <v>6021.8661896200429</v>
      </c>
      <c r="IM368" s="11">
        <v>6064.2404982400949</v>
      </c>
      <c r="IN368" s="11">
        <v>6127.4489443008197</v>
      </c>
      <c r="IO368" s="11">
        <v>6264.9933653553844</v>
      </c>
      <c r="IP368" s="11">
        <v>6297.5906220152101</v>
      </c>
      <c r="IQ368" s="11">
        <v>6298.8320254002656</v>
      </c>
      <c r="IR368" s="11">
        <v>6353.3628148663556</v>
      </c>
      <c r="IS368" s="11">
        <v>6421.2403221025661</v>
      </c>
      <c r="IT368" s="11">
        <v>6460.9395824619751</v>
      </c>
      <c r="IU368" s="11">
        <v>6484.0262743148269</v>
      </c>
      <c r="IV368" s="11">
        <v>6501.5491733347644</v>
      </c>
      <c r="IW368" s="11">
        <v>6507.6085771598418</v>
      </c>
      <c r="IX368" s="11">
        <v>6518.2407172955318</v>
      </c>
      <c r="IY368" s="11">
        <v>6539.4378848419765</v>
      </c>
      <c r="IZ368" s="11">
        <v>6580.3989364318622</v>
      </c>
      <c r="JA368" s="11">
        <v>6630.6486143259963</v>
      </c>
      <c r="JB368" s="11">
        <v>6722.684295329148</v>
      </c>
      <c r="JC368" s="11">
        <v>6830.4971325918659</v>
      </c>
      <c r="JD368" s="11">
        <v>6909.0779384741518</v>
      </c>
      <c r="JE368" s="11">
        <v>6926.7687167342228</v>
      </c>
      <c r="JF368" s="11">
        <v>6939.2227283785751</v>
      </c>
      <c r="JG368" s="11">
        <v>6927.0547878233738</v>
      </c>
      <c r="JH368" s="11">
        <v>7009.9967250386071</v>
      </c>
      <c r="JI368" s="11">
        <v>7072.4366355944576</v>
      </c>
      <c r="JJ368" s="11">
        <v>7084.0302473939073</v>
      </c>
      <c r="JK368" s="11">
        <v>7061.16356090713</v>
      </c>
      <c r="JL368" s="11">
        <v>7115.9584780214345</v>
      </c>
      <c r="JM368" s="11">
        <v>7115.5554286869656</v>
      </c>
      <c r="JN368" s="11">
        <v>7089.4814278441927</v>
      </c>
      <c r="JO368" s="11">
        <v>7241.6414213198968</v>
      </c>
      <c r="JP368" s="11">
        <v>7358.5003932528716</v>
      </c>
      <c r="JQ368" s="11">
        <v>7385.48085413641</v>
      </c>
      <c r="JR368" s="11">
        <v>7429.580812161199</v>
      </c>
      <c r="JS368" s="11">
        <v>7435.9610937443913</v>
      </c>
      <c r="JT368" s="11">
        <v>7533.4018519459351</v>
      </c>
      <c r="JU368" s="11">
        <v>7583.0960045902948</v>
      </c>
      <c r="JV368" s="11">
        <v>7559.5209419795428</v>
      </c>
      <c r="JW368" s="11">
        <v>7500.5869406784213</v>
      </c>
      <c r="JX368" s="11">
        <v>7494.5466589508105</v>
      </c>
      <c r="JY368" s="11">
        <v>7485.5831608235203</v>
      </c>
      <c r="JZ368" s="11">
        <v>7471.3336633573817</v>
      </c>
      <c r="KA368" s="11">
        <v>7460.6528520923002</v>
      </c>
      <c r="KB368" s="11">
        <v>7453.2186216744603</v>
      </c>
      <c r="KC368" s="11">
        <v>7436.7255126905593</v>
      </c>
      <c r="KD368" s="11">
        <v>7420.8647606686336</v>
      </c>
      <c r="KE368" s="11">
        <v>7420.3716892564826</v>
      </c>
      <c r="KF368" s="11">
        <v>7430.9072391291011</v>
      </c>
      <c r="KG368" s="11">
        <v>7434.6918490353601</v>
      </c>
      <c r="KH368" s="11">
        <v>7451.2196407824267</v>
      </c>
      <c r="KI368" s="11">
        <v>7452.784073982637</v>
      </c>
      <c r="KJ368" s="11">
        <v>7474.5189148579884</v>
      </c>
      <c r="KK368" s="11">
        <v>7477.6967519092805</v>
      </c>
      <c r="KL368" s="23"/>
      <c r="KM368" s="11">
        <f>SMALL(Tabela2[[#This Row],[1]:[285]],1)</f>
        <v>2.368594209656294E-11</v>
      </c>
      <c r="KN368" s="11">
        <f>MATCH(Tabela2[[#This Row],[1° menor]],Tabela2[[#This Row],[1]:[285]],0)</f>
        <v>106</v>
      </c>
      <c r="KO36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0.83525451506539039</v>
      </c>
      <c r="KP368" s="11">
        <f>VLOOKUP(Tabela2[[#This Row],[Shape]],shape!A:D,4,0)+VLOOKUP(Tabela2[[#This Row],[Shape]]+1,shape!A:E,5,0)*Tabela2[[#This Row],[% avanc]]</f>
        <v>3361.5123561367818</v>
      </c>
      <c r="KQ368" s="15">
        <f>Tabela2[[#This Row],[8686,881807]]/Tabela2[[#Headers],[8686,881807]]</f>
        <v>0.3869642100377183</v>
      </c>
      <c r="KR368" s="11">
        <f>Tabela2[[#This Row],[8686,881807]]-KP367</f>
        <v>366.35057042573271</v>
      </c>
      <c r="KS368" s="11">
        <f>(Tabela2[[#This Row],[hora bus]]-H367)*86400</f>
        <v>44.999999832361937</v>
      </c>
      <c r="KT368" s="11">
        <f>Tabela2[[#This Row],[desloc]]/Tabela2[[#This Row],[seconds]]</f>
        <v>8.1411238175665535</v>
      </c>
      <c r="KU368" s="11">
        <f>Tabela2[[#This Row],[spd m/s]]*3.6</f>
        <v>29.308045743239592</v>
      </c>
      <c r="KV368" s="23"/>
      <c r="KW368" s="22">
        <f t="shared" si="90"/>
        <v>0</v>
      </c>
      <c r="KX368" s="23">
        <f t="shared" si="91"/>
        <v>0</v>
      </c>
      <c r="KY368" s="23">
        <f t="shared" si="92"/>
        <v>0</v>
      </c>
      <c r="KZ368" s="23">
        <f t="shared" si="93"/>
        <v>0</v>
      </c>
      <c r="LA368" s="23">
        <f t="shared" si="94"/>
        <v>0</v>
      </c>
      <c r="LB368" s="23">
        <f t="shared" si="95"/>
        <v>0</v>
      </c>
      <c r="LC368" s="23">
        <f t="shared" si="96"/>
        <v>0</v>
      </c>
      <c r="LD368" s="23">
        <f t="shared" si="97"/>
        <v>0</v>
      </c>
      <c r="LE368" s="23">
        <f t="shared" si="98"/>
        <v>3361.5123561367818</v>
      </c>
      <c r="LF368" s="22">
        <f t="shared" si="107"/>
        <v>0</v>
      </c>
      <c r="LG368" s="23">
        <f t="shared" si="99"/>
        <v>0</v>
      </c>
      <c r="LH368" s="23">
        <f t="shared" si="100"/>
        <v>0</v>
      </c>
      <c r="LI368" s="23">
        <f t="shared" si="101"/>
        <v>3361.5123561367818</v>
      </c>
      <c r="LJ368" s="23">
        <f t="shared" si="102"/>
        <v>8570.3152119992501</v>
      </c>
      <c r="LK368" s="23">
        <f t="shared" si="103"/>
        <v>0</v>
      </c>
      <c r="LL368" s="23">
        <f t="shared" si="104"/>
        <v>18</v>
      </c>
      <c r="LM368" s="23">
        <f t="shared" si="105"/>
        <v>0</v>
      </c>
      <c r="LN368" s="23">
        <f t="shared" si="106"/>
        <v>0</v>
      </c>
    </row>
    <row r="369" spans="1:326" x14ac:dyDescent="0.25">
      <c r="A369" s="22">
        <v>198</v>
      </c>
      <c r="B369" s="22">
        <v>2</v>
      </c>
      <c r="C369" s="23" t="s">
        <v>1506</v>
      </c>
      <c r="D369" s="22">
        <v>332</v>
      </c>
      <c r="E369" s="24">
        <v>0.94444444444444442</v>
      </c>
      <c r="F369" s="23" t="s">
        <v>1484</v>
      </c>
      <c r="G369" s="23" t="b">
        <v>1</v>
      </c>
      <c r="H369" s="25">
        <v>43538.944953703707</v>
      </c>
      <c r="I369" s="26" t="s">
        <v>779</v>
      </c>
      <c r="J369" s="23" t="s">
        <v>780</v>
      </c>
      <c r="K369" s="11">
        <f>IF(AND(Tabela2[[#This Row],[hora bus]]=H368,Tabela2[[#This Row],[lat bus]]=I368,Tabela2[[#This Row],[lon bus]]=J368),1,0)</f>
        <v>0</v>
      </c>
      <c r="L369" s="23"/>
      <c r="M369" s="11">
        <v>383</v>
      </c>
      <c r="N369" s="11">
        <v>6311.6233134966014</v>
      </c>
      <c r="O369" s="11">
        <v>6305.2495444075976</v>
      </c>
      <c r="P369" s="11">
        <v>6296.2323366467963</v>
      </c>
      <c r="Q369" s="11">
        <v>6238.6226972765517</v>
      </c>
      <c r="R369" s="11">
        <v>6152.7490350815369</v>
      </c>
      <c r="S369" s="11">
        <v>6132.3356681683572</v>
      </c>
      <c r="T369" s="11">
        <v>6112.6496653678905</v>
      </c>
      <c r="U369" s="11">
        <v>6100.9544572076229</v>
      </c>
      <c r="V369" s="11">
        <v>6084.8804131482939</v>
      </c>
      <c r="W369" s="11">
        <v>6073.4564541084865</v>
      </c>
      <c r="X369" s="11">
        <v>6063.3919138048914</v>
      </c>
      <c r="Y369" s="11">
        <v>6040.8365815275765</v>
      </c>
      <c r="Z369" s="11">
        <v>6027.2049863538659</v>
      </c>
      <c r="AA369" s="11">
        <v>6006.0994103979438</v>
      </c>
      <c r="AB369" s="11">
        <v>5996.5575826776594</v>
      </c>
      <c r="AC369" s="11">
        <v>5980.8678509726151</v>
      </c>
      <c r="AD369" s="11">
        <v>5956.10672474694</v>
      </c>
      <c r="AE369" s="11">
        <v>5945.86002847286</v>
      </c>
      <c r="AF369" s="11">
        <v>5876.1393116962436</v>
      </c>
      <c r="AG369" s="11">
        <v>5842.5923181102917</v>
      </c>
      <c r="AH369" s="11">
        <v>5813.1103021697445</v>
      </c>
      <c r="AI369" s="11">
        <v>5789.041899726195</v>
      </c>
      <c r="AJ369" s="11">
        <v>5767.5355362605487</v>
      </c>
      <c r="AK369" s="11">
        <v>5752.0844994262316</v>
      </c>
      <c r="AL369" s="11">
        <v>5725.5581526435744</v>
      </c>
      <c r="AM369" s="11">
        <v>5714.3093689996795</v>
      </c>
      <c r="AN369" s="11">
        <v>5700.9961169084445</v>
      </c>
      <c r="AO369" s="11">
        <v>5691.3763592522218</v>
      </c>
      <c r="AP369" s="11">
        <v>5688.6235818196074</v>
      </c>
      <c r="AQ369" s="11">
        <v>5693.949814965863</v>
      </c>
      <c r="AR369" s="11">
        <v>5693.2900386841911</v>
      </c>
      <c r="AS369" s="11">
        <v>5688.0848624724995</v>
      </c>
      <c r="AT369" s="11">
        <v>5695.0763532726278</v>
      </c>
      <c r="AU369" s="11">
        <v>5700.0408962388601</v>
      </c>
      <c r="AV369" s="11">
        <v>5692.5817058927541</v>
      </c>
      <c r="AW369" s="11">
        <v>5689.857268451171</v>
      </c>
      <c r="AX369" s="11">
        <v>5689.3657144800809</v>
      </c>
      <c r="AY369" s="11">
        <v>5680.1534418148813</v>
      </c>
      <c r="AZ369" s="11">
        <v>5662.5357548002912</v>
      </c>
      <c r="BA369" s="11">
        <v>5636.7924880558703</v>
      </c>
      <c r="BB369" s="11">
        <v>5590.0591484453771</v>
      </c>
      <c r="BC369" s="11">
        <v>5517.3365930593409</v>
      </c>
      <c r="BD369" s="11">
        <v>5450.2100269796365</v>
      </c>
      <c r="BE369" s="11">
        <v>5429.5223877635344</v>
      </c>
      <c r="BF369" s="11">
        <v>5407.2170338573287</v>
      </c>
      <c r="BG369" s="11">
        <v>5370.8395330278763</v>
      </c>
      <c r="BH369" s="11">
        <v>5356.8107755598357</v>
      </c>
      <c r="BI369" s="11">
        <v>5339.940066549565</v>
      </c>
      <c r="BJ369" s="11">
        <v>5313.8252330822497</v>
      </c>
      <c r="BK369" s="11">
        <v>5238.8416729619939</v>
      </c>
      <c r="BL369" s="11">
        <v>4999.075341956046</v>
      </c>
      <c r="BM369" s="11">
        <v>4856.5851095267135</v>
      </c>
      <c r="BN369" s="11">
        <v>4825.0059982623288</v>
      </c>
      <c r="BO369" s="11">
        <v>4712.5191547839504</v>
      </c>
      <c r="BP369" s="11">
        <v>4702.3972267382915</v>
      </c>
      <c r="BQ369" s="11">
        <v>4611.4799596929906</v>
      </c>
      <c r="BR369" s="11">
        <v>4524.1474277636626</v>
      </c>
      <c r="BS369" s="11">
        <v>4491.6234452437793</v>
      </c>
      <c r="BT369" s="11">
        <v>4441.1943136632535</v>
      </c>
      <c r="BU369" s="11">
        <v>4377.6025058169171</v>
      </c>
      <c r="BV369" s="11">
        <v>4368.5362167799885</v>
      </c>
      <c r="BW369" s="11">
        <v>4219.5759696980886</v>
      </c>
      <c r="BX369" s="11">
        <v>4135.6630163399877</v>
      </c>
      <c r="BY369" s="11">
        <v>4018.6178733827614</v>
      </c>
      <c r="BZ369" s="11">
        <v>4004.8376123790249</v>
      </c>
      <c r="CA369" s="11">
        <v>3966.7977362376546</v>
      </c>
      <c r="CB369" s="11">
        <v>3905.3919214444918</v>
      </c>
      <c r="CC369" s="11">
        <v>3785.9112253121148</v>
      </c>
      <c r="CD369" s="11">
        <v>3692.6489024449011</v>
      </c>
      <c r="CE369" s="11">
        <v>3599.5934863767802</v>
      </c>
      <c r="CF369" s="11">
        <v>3515.5201265472028</v>
      </c>
      <c r="CG369" s="11">
        <v>3320.7085514407795</v>
      </c>
      <c r="CH369" s="11">
        <v>3243.0026862666991</v>
      </c>
      <c r="CI369" s="11">
        <v>3051.1009462685151</v>
      </c>
      <c r="CJ369" s="11">
        <v>2976.0430313100587</v>
      </c>
      <c r="CK369" s="11">
        <v>2885.8452810408003</v>
      </c>
      <c r="CL369" s="11">
        <v>2857.9027621941259</v>
      </c>
      <c r="CM369" s="11">
        <v>2809.39879589677</v>
      </c>
      <c r="CN369" s="11">
        <v>2750.392491677243</v>
      </c>
      <c r="CO369" s="11">
        <v>2668.6678353674879</v>
      </c>
      <c r="CP369" s="11">
        <v>2615.8226725203508</v>
      </c>
      <c r="CQ369" s="11">
        <v>2419.2068294035453</v>
      </c>
      <c r="CR369" s="11">
        <v>2240.87380926473</v>
      </c>
      <c r="CS369" s="11">
        <v>2166.6547739354564</v>
      </c>
      <c r="CT369" s="11">
        <v>2138.4869114405574</v>
      </c>
      <c r="CU369" s="11">
        <v>2097.0737811116783</v>
      </c>
      <c r="CV369" s="11">
        <v>1998.686736715299</v>
      </c>
      <c r="CW369" s="11">
        <v>1870.9035713890651</v>
      </c>
      <c r="CX369" s="11">
        <v>1809.6038792017052</v>
      </c>
      <c r="CY369" s="11">
        <v>1752.4298837634201</v>
      </c>
      <c r="CZ369" s="11">
        <v>1701.4340312871109</v>
      </c>
      <c r="DA369" s="11">
        <v>1650.1675655877943</v>
      </c>
      <c r="DB369" s="11">
        <v>1596.3034050148958</v>
      </c>
      <c r="DC369" s="11">
        <v>1510.2313724756987</v>
      </c>
      <c r="DD369" s="11">
        <v>1505.1570298985869</v>
      </c>
      <c r="DE369" s="11">
        <v>1476.583984834785</v>
      </c>
      <c r="DF369" s="11">
        <v>1465.3331619167204</v>
      </c>
      <c r="DG369" s="11">
        <v>1419.2747985635322</v>
      </c>
      <c r="DH369" s="11">
        <v>1390.192956914088</v>
      </c>
      <c r="DI369" s="11">
        <v>1358.5158009659156</v>
      </c>
      <c r="DJ369" s="11">
        <v>1285.2820722531449</v>
      </c>
      <c r="DK369" s="11">
        <v>937.22025164797662</v>
      </c>
      <c r="DL369" s="11">
        <v>844.32313218172328</v>
      </c>
      <c r="DM369" s="11">
        <v>776.55813947000593</v>
      </c>
      <c r="DN369" s="11">
        <v>697.57365580801422</v>
      </c>
      <c r="DO369" s="11">
        <v>673.18514989865469</v>
      </c>
      <c r="DP369" s="11">
        <v>605.17278846169256</v>
      </c>
      <c r="DQ369" s="11">
        <v>604.34454435095427</v>
      </c>
      <c r="DR369" s="11">
        <v>596.89327028531113</v>
      </c>
      <c r="DS369" s="11">
        <v>586.68661385999405</v>
      </c>
      <c r="DT369" s="11">
        <v>570.04231048605084</v>
      </c>
      <c r="DU369" s="11">
        <v>559.62101621714805</v>
      </c>
      <c r="DV369" s="11">
        <v>548.78142964035931</v>
      </c>
      <c r="DW369" s="11">
        <v>542.90693171523503</v>
      </c>
      <c r="DX369" s="11">
        <v>428.41721048200378</v>
      </c>
      <c r="DY369" s="11">
        <v>461.58952276302625</v>
      </c>
      <c r="DZ369" s="11">
        <v>444.66561829834694</v>
      </c>
      <c r="EA369" s="11">
        <v>324.75572715350017</v>
      </c>
      <c r="EB369" s="11">
        <v>292.90133980467147</v>
      </c>
      <c r="EC369" s="11">
        <v>106.26260314052571</v>
      </c>
      <c r="ED369" s="11">
        <v>28.551228330634558</v>
      </c>
      <c r="EE369" s="11">
        <v>1.1267786703683669E-10</v>
      </c>
      <c r="EF369" s="11">
        <v>210.30485124143109</v>
      </c>
      <c r="EG369" s="11">
        <v>396.17484304722581</v>
      </c>
      <c r="EH369" s="11">
        <v>553.71373184718698</v>
      </c>
      <c r="EI369" s="11">
        <v>674.02454181067003</v>
      </c>
      <c r="EJ369" s="11">
        <v>736.23135317518847</v>
      </c>
      <c r="EK369" s="11">
        <v>789.04042841401395</v>
      </c>
      <c r="EL369" s="11">
        <v>872.3580895132576</v>
      </c>
      <c r="EM369" s="11">
        <v>884.16356928310893</v>
      </c>
      <c r="EN369" s="11">
        <v>969.11568613070619</v>
      </c>
      <c r="EO369" s="11">
        <v>1056.4670974670223</v>
      </c>
      <c r="EP369" s="11">
        <v>1092.8965248789018</v>
      </c>
      <c r="EQ369" s="11">
        <v>1222.6836452159584</v>
      </c>
      <c r="ER369" s="11">
        <v>1289.4471182283003</v>
      </c>
      <c r="ES369" s="11">
        <v>1420.5499939827121</v>
      </c>
      <c r="ET369" s="11">
        <v>1481.8673106538927</v>
      </c>
      <c r="EU369" s="11">
        <v>1554.9936282396186</v>
      </c>
      <c r="EV369" s="11">
        <v>1615.4748096574197</v>
      </c>
      <c r="EW369" s="11">
        <v>1680.6866482942451</v>
      </c>
      <c r="EX369" s="11">
        <v>1924.4465870328913</v>
      </c>
      <c r="EY369" s="11">
        <v>2004.0744294580606</v>
      </c>
      <c r="EZ369" s="11">
        <v>2172.6740207841535</v>
      </c>
      <c r="FA369" s="11">
        <v>2338.232331097764</v>
      </c>
      <c r="FB369" s="11">
        <v>2421.4159789119458</v>
      </c>
      <c r="FC369" s="11">
        <v>2463.1429249321332</v>
      </c>
      <c r="FD369" s="11">
        <v>2518.2824543029906</v>
      </c>
      <c r="FE369" s="11">
        <v>2643.2438486975439</v>
      </c>
      <c r="FF369" s="11">
        <v>2816.659900333826</v>
      </c>
      <c r="FG369" s="11">
        <v>2841.5671871001823</v>
      </c>
      <c r="FH369" s="11">
        <v>2886.2136877922994</v>
      </c>
      <c r="FI369" s="11">
        <v>2967.8397137082952</v>
      </c>
      <c r="FJ369" s="11">
        <v>3011.9960615906298</v>
      </c>
      <c r="FK369" s="11">
        <v>3028.8957357893073</v>
      </c>
      <c r="FL369" s="11">
        <v>3043.4069986591994</v>
      </c>
      <c r="FM369" s="11">
        <v>3047.1786913094043</v>
      </c>
      <c r="FN369" s="11">
        <v>3077.7462254787965</v>
      </c>
      <c r="FO369" s="11">
        <v>3097.4862221477219</v>
      </c>
      <c r="FP369" s="11">
        <v>3120.5465025984799</v>
      </c>
      <c r="FQ369" s="11">
        <v>3145.2834440889828</v>
      </c>
      <c r="FR369" s="11">
        <v>3155.2409998233502</v>
      </c>
      <c r="FS369" s="11">
        <v>3198.2001981056405</v>
      </c>
      <c r="FT369" s="11">
        <v>3269.3202391379727</v>
      </c>
      <c r="FU369" s="11">
        <v>3373.1091075033833</v>
      </c>
      <c r="FV369" s="11">
        <v>3514.1752047271111</v>
      </c>
      <c r="FW369" s="11">
        <v>3560.3899315460017</v>
      </c>
      <c r="FX369" s="11">
        <v>3580.2464487855118</v>
      </c>
      <c r="FY369" s="11">
        <v>3602.2825526924521</v>
      </c>
      <c r="FZ369" s="11">
        <v>3621.3144965786792</v>
      </c>
      <c r="GA369" s="11">
        <v>3650.0446496399145</v>
      </c>
      <c r="GB369" s="11">
        <v>3672.4218290876865</v>
      </c>
      <c r="GC369" s="11">
        <v>3703.8330021030242</v>
      </c>
      <c r="GD369" s="11">
        <v>3737.7329138223913</v>
      </c>
      <c r="GE369" s="11">
        <v>3762.3825147710759</v>
      </c>
      <c r="GF369" s="11">
        <v>3782.9155345585168</v>
      </c>
      <c r="GG369" s="11">
        <v>3796.0690617441978</v>
      </c>
      <c r="GH369" s="11">
        <v>3809.3974679635508</v>
      </c>
      <c r="GI369" s="11">
        <v>3813.2429055812154</v>
      </c>
      <c r="GJ369" s="11">
        <v>3823.6186014651144</v>
      </c>
      <c r="GK369" s="11">
        <v>3829.7298856314846</v>
      </c>
      <c r="GL369" s="11">
        <v>3845.2498318846192</v>
      </c>
      <c r="GM369" s="11">
        <v>3831.3002327997742</v>
      </c>
      <c r="GN369" s="11">
        <v>3842.1598862879841</v>
      </c>
      <c r="GO369" s="11">
        <v>3851.4991035548701</v>
      </c>
      <c r="GP369" s="11">
        <v>3864.9114793964172</v>
      </c>
      <c r="GQ369" s="11">
        <v>3927.8457462671672</v>
      </c>
      <c r="GR369" s="11">
        <v>4052.8037330162829</v>
      </c>
      <c r="GS369" s="11">
        <v>4206.6051239262715</v>
      </c>
      <c r="GT369" s="11">
        <v>4272.3516384233662</v>
      </c>
      <c r="GU369" s="11">
        <v>4292.1743040055717</v>
      </c>
      <c r="GV369" s="11">
        <v>4317.5942232294838</v>
      </c>
      <c r="GW369" s="11">
        <v>4344.1265703577274</v>
      </c>
      <c r="GX369" s="11">
        <v>4371.0810734167826</v>
      </c>
      <c r="GY369" s="11">
        <v>4384.3794744990591</v>
      </c>
      <c r="GZ369" s="11">
        <v>4522.0671032292112</v>
      </c>
      <c r="HA369" s="11">
        <v>4541.6644087857121</v>
      </c>
      <c r="HB369" s="11">
        <v>4556.6763597834743</v>
      </c>
      <c r="HC369" s="11">
        <v>4572.7822390947413</v>
      </c>
      <c r="HD369" s="11">
        <v>4584.6617493006888</v>
      </c>
      <c r="HE369" s="11">
        <v>4591.9941767660584</v>
      </c>
      <c r="HF369" s="11">
        <v>4587.8007718811523</v>
      </c>
      <c r="HG369" s="11">
        <v>4642.0599784126434</v>
      </c>
      <c r="HH369" s="11">
        <v>4655.4267879896042</v>
      </c>
      <c r="HI369" s="11">
        <v>4688.0365962971546</v>
      </c>
      <c r="HJ369" s="11">
        <v>4700.1630722436184</v>
      </c>
      <c r="HK369" s="11">
        <v>4693.9770641791783</v>
      </c>
      <c r="HL369" s="11">
        <v>4689.8768782055104</v>
      </c>
      <c r="HM369" s="11">
        <v>4649.013379498153</v>
      </c>
      <c r="HN369" s="11">
        <v>4597.2006914160866</v>
      </c>
      <c r="HO369" s="11">
        <v>4563.3565207671436</v>
      </c>
      <c r="HP369" s="11">
        <v>4585.7988412233899</v>
      </c>
      <c r="HQ369" s="11">
        <v>4578.5822719569069</v>
      </c>
      <c r="HR369" s="11">
        <v>4495.853428040271</v>
      </c>
      <c r="HS369" s="11">
        <v>4516.1016316893438</v>
      </c>
      <c r="HT369" s="11">
        <v>4526.8205618719139</v>
      </c>
      <c r="HU369" s="11">
        <v>4494.3596268147367</v>
      </c>
      <c r="HV369" s="11">
        <v>4504.1696967181279</v>
      </c>
      <c r="HW369" s="11">
        <v>4515.5643658330582</v>
      </c>
      <c r="HX369" s="11">
        <v>4531.2201494823175</v>
      </c>
      <c r="HY369" s="11">
        <v>4550.0284829701741</v>
      </c>
      <c r="HZ369" s="11">
        <v>4575.7251448673433</v>
      </c>
      <c r="IA369" s="11">
        <v>4706.9714675591767</v>
      </c>
      <c r="IB369" s="11">
        <v>4843.1072994115866</v>
      </c>
      <c r="IC369" s="11">
        <v>4891.3863829643415</v>
      </c>
      <c r="ID369" s="11">
        <v>4939.8358168654158</v>
      </c>
      <c r="IE369" s="11">
        <v>4983.6918228301583</v>
      </c>
      <c r="IF369" s="11">
        <v>5030.0448310544261</v>
      </c>
      <c r="IG369" s="11">
        <v>5153.5850664591881</v>
      </c>
      <c r="IH369" s="11">
        <v>5186.9781615030552</v>
      </c>
      <c r="II369" s="11">
        <v>5230.2680424134169</v>
      </c>
      <c r="IJ369" s="11">
        <v>5267.9231882959384</v>
      </c>
      <c r="IK369" s="11">
        <v>5319.0643230824035</v>
      </c>
      <c r="IL369" s="11">
        <v>5357.3775586380743</v>
      </c>
      <c r="IM369" s="11">
        <v>5399.6211157227826</v>
      </c>
      <c r="IN369" s="11">
        <v>5462.5768447015334</v>
      </c>
      <c r="IO369" s="11">
        <v>5599.9919039205661</v>
      </c>
      <c r="IP369" s="11">
        <v>5632.6182284816368</v>
      </c>
      <c r="IQ369" s="11">
        <v>5633.9666423840026</v>
      </c>
      <c r="IR369" s="11">
        <v>5688.7933655035959</v>
      </c>
      <c r="IS369" s="11">
        <v>5756.9576971851129</v>
      </c>
      <c r="IT369" s="11">
        <v>5796.7911889328707</v>
      </c>
      <c r="IU369" s="11">
        <v>5819.9533918310017</v>
      </c>
      <c r="IV369" s="11">
        <v>5837.5249744271723</v>
      </c>
      <c r="IW369" s="11">
        <v>5843.6097114079685</v>
      </c>
      <c r="IX369" s="11">
        <v>5854.2668559804297</v>
      </c>
      <c r="IY369" s="11">
        <v>5875.4852381371884</v>
      </c>
      <c r="IZ369" s="11">
        <v>5916.4787698042519</v>
      </c>
      <c r="JA369" s="11">
        <v>5966.7629960658351</v>
      </c>
      <c r="JB369" s="11">
        <v>6058.7119601506656</v>
      </c>
      <c r="JC369" s="11">
        <v>6166.1613190878925</v>
      </c>
      <c r="JD369" s="11">
        <v>6244.3322214381669</v>
      </c>
      <c r="JE369" s="11">
        <v>6261.7380046569551</v>
      </c>
      <c r="JF369" s="11">
        <v>6273.8982699691596</v>
      </c>
      <c r="JG369" s="11">
        <v>6260.4163908253686</v>
      </c>
      <c r="JH369" s="11">
        <v>6343.0968428777132</v>
      </c>
      <c r="JI369" s="11">
        <v>6406.6294231080192</v>
      </c>
      <c r="JJ369" s="11">
        <v>6418.4572859796417</v>
      </c>
      <c r="JK369" s="11">
        <v>6396.4914679493386</v>
      </c>
      <c r="JL369" s="11">
        <v>6452.2001400391882</v>
      </c>
      <c r="JM369" s="11">
        <v>6452.0638187660488</v>
      </c>
      <c r="JN369" s="11">
        <v>6428.3566645608653</v>
      </c>
      <c r="JO369" s="11">
        <v>6584.192271707544</v>
      </c>
      <c r="JP369" s="11">
        <v>6702.9506097418116</v>
      </c>
      <c r="JQ369" s="11">
        <v>6730.9468196077469</v>
      </c>
      <c r="JR369" s="11">
        <v>6774.6051434080073</v>
      </c>
      <c r="JS369" s="11">
        <v>6777.8633292835138</v>
      </c>
      <c r="JT369" s="11">
        <v>6872.1905329878609</v>
      </c>
      <c r="JU369" s="11">
        <v>6920.8956509037935</v>
      </c>
      <c r="JV369" s="11">
        <v>6897.5101211087886</v>
      </c>
      <c r="JW369" s="11">
        <v>6838.0038195607558</v>
      </c>
      <c r="JX369" s="11">
        <v>6831.0443831369794</v>
      </c>
      <c r="JY369" s="11">
        <v>6821.6797774107345</v>
      </c>
      <c r="JZ369" s="11">
        <v>6807.0733036154797</v>
      </c>
      <c r="KA369" s="11">
        <v>6796.0375353859172</v>
      </c>
      <c r="KB369" s="11">
        <v>6788.328369638305</v>
      </c>
      <c r="KC369" s="11">
        <v>6771.5104972313748</v>
      </c>
      <c r="KD369" s="11">
        <v>6755.6019285028124</v>
      </c>
      <c r="KE369" s="11">
        <v>6755.4056306307275</v>
      </c>
      <c r="KF369" s="11">
        <v>6766.1660173153932</v>
      </c>
      <c r="KG369" s="11">
        <v>6770.2390988964944</v>
      </c>
      <c r="KH369" s="11">
        <v>6787.0447220491287</v>
      </c>
      <c r="KI369" s="11">
        <v>6788.9371780083329</v>
      </c>
      <c r="KJ369" s="11">
        <v>6810.9699110468064</v>
      </c>
      <c r="KK369" s="11">
        <v>6814.2528842041183</v>
      </c>
      <c r="KL369" s="23"/>
      <c r="KM369" s="11">
        <f>SMALL(Tabela2[[#This Row],[1]:[285]],1)</f>
        <v>1.1267786703683669E-10</v>
      </c>
      <c r="KN369" s="11">
        <f>MATCH(Tabela2[[#This Row],[1° menor]],Tabela2[[#This Row],[1]:[285]],0)</f>
        <v>122</v>
      </c>
      <c r="KO36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0.12499986274442532</v>
      </c>
      <c r="KP369" s="11">
        <f>VLOOKUP(Tabela2[[#This Row],[Shape]],shape!A:D,4,0)+VLOOKUP(Tabela2[[#This Row],[Shape]]+1,shape!A:E,5,0)*Tabela2[[#This Row],[% avanc]]</f>
        <v>3818.8328779335943</v>
      </c>
      <c r="KQ369" s="15">
        <f>Tabela2[[#This Row],[8686,881807]]/Tabela2[[#Headers],[8686,881807]]</f>
        <v>0.43960916733739031</v>
      </c>
      <c r="KR369" s="11">
        <f>Tabela2[[#This Row],[8686,881807]]-KP368</f>
        <v>457.3205217968125</v>
      </c>
      <c r="KS369" s="11">
        <f>(Tabela2[[#This Row],[hora bus]]-H368)*86400</f>
        <v>67.000000574626029</v>
      </c>
      <c r="KT369" s="11">
        <f>Tabela2[[#This Row],[desloc]]/Tabela2[[#This Row],[seconds]]</f>
        <v>6.8256793712626784</v>
      </c>
      <c r="KU369" s="11">
        <f>Tabela2[[#This Row],[spd m/s]]*3.6</f>
        <v>24.572445736545642</v>
      </c>
      <c r="KV369" s="23"/>
      <c r="KW369" s="22">
        <f t="shared" si="90"/>
        <v>0</v>
      </c>
      <c r="KX369" s="23">
        <f t="shared" si="91"/>
        <v>0</v>
      </c>
      <c r="KY369" s="23">
        <f t="shared" si="92"/>
        <v>0</v>
      </c>
      <c r="KZ369" s="23">
        <f t="shared" si="93"/>
        <v>0</v>
      </c>
      <c r="LA369" s="23">
        <f t="shared" si="94"/>
        <v>0</v>
      </c>
      <c r="LB369" s="23">
        <f t="shared" si="95"/>
        <v>0</v>
      </c>
      <c r="LC369" s="23">
        <f t="shared" si="96"/>
        <v>0</v>
      </c>
      <c r="LD369" s="23">
        <f t="shared" si="97"/>
        <v>0</v>
      </c>
      <c r="LE369" s="23">
        <f t="shared" si="98"/>
        <v>3818.8328779335943</v>
      </c>
      <c r="LF369" s="22">
        <f t="shared" si="107"/>
        <v>0</v>
      </c>
      <c r="LG369" s="23">
        <f t="shared" si="99"/>
        <v>0</v>
      </c>
      <c r="LH369" s="23">
        <f t="shared" si="100"/>
        <v>0</v>
      </c>
      <c r="LI369" s="23">
        <f t="shared" si="101"/>
        <v>3818.8328779335943</v>
      </c>
      <c r="LJ369" s="23">
        <f t="shared" si="102"/>
        <v>8570.3152119992501</v>
      </c>
      <c r="LK369" s="23">
        <f t="shared" si="103"/>
        <v>0</v>
      </c>
      <c r="LL369" s="23">
        <f t="shared" si="104"/>
        <v>17</v>
      </c>
      <c r="LM369" s="23">
        <f t="shared" si="105"/>
        <v>0</v>
      </c>
      <c r="LN369" s="23">
        <f t="shared" si="106"/>
        <v>0</v>
      </c>
    </row>
    <row r="370" spans="1:326" x14ac:dyDescent="0.25">
      <c r="A370" s="22">
        <v>199</v>
      </c>
      <c r="B370" s="22">
        <v>2</v>
      </c>
      <c r="C370" s="23" t="s">
        <v>1507</v>
      </c>
      <c r="D370" s="22">
        <v>332</v>
      </c>
      <c r="E370" s="24">
        <v>0.94513888888888886</v>
      </c>
      <c r="F370" s="23" t="s">
        <v>1484</v>
      </c>
      <c r="G370" s="23" t="b">
        <v>1</v>
      </c>
      <c r="H370" s="25">
        <v>43538.945219907408</v>
      </c>
      <c r="I370" s="26" t="s">
        <v>356</v>
      </c>
      <c r="J370" s="23" t="s">
        <v>357</v>
      </c>
      <c r="K370" s="11">
        <f>IF(AND(Tabela2[[#This Row],[hora bus]]=H369,Tabela2[[#This Row],[lat bus]]=I369,Tabela2[[#This Row],[lon bus]]=J369),1,0)</f>
        <v>0</v>
      </c>
      <c r="L370" s="23"/>
      <c r="M370" s="11">
        <v>384</v>
      </c>
      <c r="N370" s="11">
        <v>6602.1242925540046</v>
      </c>
      <c r="O370" s="11">
        <v>6595.5875563477775</v>
      </c>
      <c r="P370" s="11">
        <v>6586.3897747038891</v>
      </c>
      <c r="Q370" s="11">
        <v>6528.4847867505432</v>
      </c>
      <c r="R370" s="11">
        <v>6442.6336804915336</v>
      </c>
      <c r="S370" s="11">
        <v>6422.4472563294594</v>
      </c>
      <c r="T370" s="11">
        <v>6402.7208642203987</v>
      </c>
      <c r="U370" s="11">
        <v>6390.9133750535775</v>
      </c>
      <c r="V370" s="11">
        <v>6374.6490063860556</v>
      </c>
      <c r="W370" s="11">
        <v>6362.9661859477546</v>
      </c>
      <c r="X370" s="11">
        <v>6352.6437272108469</v>
      </c>
      <c r="Y370" s="11">
        <v>6329.6766876564043</v>
      </c>
      <c r="Z370" s="11">
        <v>6315.5531290168374</v>
      </c>
      <c r="AA370" s="11">
        <v>6294.0428984584405</v>
      </c>
      <c r="AB370" s="11">
        <v>6284.2368187059501</v>
      </c>
      <c r="AC370" s="11">
        <v>6268.3897982294939</v>
      </c>
      <c r="AD370" s="11">
        <v>6243.569668736779</v>
      </c>
      <c r="AE370" s="11">
        <v>6233.3574004562643</v>
      </c>
      <c r="AF370" s="11">
        <v>6164.1646433481046</v>
      </c>
      <c r="AG370" s="11">
        <v>6131.4307959371954</v>
      </c>
      <c r="AH370" s="11">
        <v>6102.3653595664318</v>
      </c>
      <c r="AI370" s="11">
        <v>6078.5225559614064</v>
      </c>
      <c r="AJ370" s="11">
        <v>6057.1918986081191</v>
      </c>
      <c r="AK370" s="11">
        <v>6041.8799863265895</v>
      </c>
      <c r="AL370" s="11">
        <v>6015.5118349308577</v>
      </c>
      <c r="AM370" s="11">
        <v>6004.4290754582416</v>
      </c>
      <c r="AN370" s="11">
        <v>5991.3759881010319</v>
      </c>
      <c r="AO370" s="11">
        <v>5982.2511664288122</v>
      </c>
      <c r="AP370" s="11">
        <v>5980.1243738181092</v>
      </c>
      <c r="AQ370" s="11">
        <v>5985.9208021359245</v>
      </c>
      <c r="AR370" s="11">
        <v>5985.5815512550207</v>
      </c>
      <c r="AS370" s="11">
        <v>5980.9098966821575</v>
      </c>
      <c r="AT370" s="11">
        <v>5988.4798079920211</v>
      </c>
      <c r="AU370" s="11">
        <v>5993.7730674048998</v>
      </c>
      <c r="AV370" s="11">
        <v>5986.8109983910317</v>
      </c>
      <c r="AW370" s="11">
        <v>5984.9618610896359</v>
      </c>
      <c r="AX370" s="11">
        <v>5985.369029834661</v>
      </c>
      <c r="AY370" s="11">
        <v>5976.8714990035469</v>
      </c>
      <c r="AZ370" s="11">
        <v>5959.8665860670908</v>
      </c>
      <c r="BA370" s="11">
        <v>5934.7207462463493</v>
      </c>
      <c r="BB370" s="11">
        <v>5888.621124456803</v>
      </c>
      <c r="BC370" s="11">
        <v>5816.1727400148593</v>
      </c>
      <c r="BD370" s="11">
        <v>5749.146323027443</v>
      </c>
      <c r="BE370" s="11">
        <v>5728.8014999858251</v>
      </c>
      <c r="BF370" s="11">
        <v>5706.9451870776102</v>
      </c>
      <c r="BG370" s="11">
        <v>5671.3060658720278</v>
      </c>
      <c r="BH370" s="11">
        <v>5658.0163813467052</v>
      </c>
      <c r="BI370" s="11">
        <v>5641.638415207155</v>
      </c>
      <c r="BJ370" s="11">
        <v>5616.0348597051325</v>
      </c>
      <c r="BK370" s="11">
        <v>5541.9474584869049</v>
      </c>
      <c r="BL370" s="11">
        <v>5304.8521708272192</v>
      </c>
      <c r="BM370" s="11">
        <v>5165.9070195304139</v>
      </c>
      <c r="BN370" s="11">
        <v>5136.2476489105165</v>
      </c>
      <c r="BO370" s="11">
        <v>5025.2413073310181</v>
      </c>
      <c r="BP370" s="11">
        <v>5016.3482486766288</v>
      </c>
      <c r="BQ370" s="11">
        <v>4926.3729052224344</v>
      </c>
      <c r="BR370" s="11">
        <v>4840.4988860790263</v>
      </c>
      <c r="BS370" s="11">
        <v>4808.8898256769435</v>
      </c>
      <c r="BT370" s="11">
        <v>4758.8167596529811</v>
      </c>
      <c r="BU370" s="11">
        <v>4696.8152702670441</v>
      </c>
      <c r="BV370" s="11">
        <v>4690.5008567348796</v>
      </c>
      <c r="BW370" s="11">
        <v>4541.3778949912912</v>
      </c>
      <c r="BX370" s="11">
        <v>4455.0248263677213</v>
      </c>
      <c r="BY370" s="11">
        <v>4335.6546422642768</v>
      </c>
      <c r="BZ370" s="11">
        <v>4320.1022870033903</v>
      </c>
      <c r="CA370" s="11">
        <v>4281.4929159016083</v>
      </c>
      <c r="CB370" s="11">
        <v>4219.7328276391736</v>
      </c>
      <c r="CC370" s="11">
        <v>4099.7756238914953</v>
      </c>
      <c r="CD370" s="11">
        <v>4006.0457281065756</v>
      </c>
      <c r="CE370" s="11">
        <v>3912.8221337577133</v>
      </c>
      <c r="CF370" s="11">
        <v>3828.78992146769</v>
      </c>
      <c r="CG370" s="11">
        <v>3634.0521180083647</v>
      </c>
      <c r="CH370" s="11">
        <v>3556.3744334418775</v>
      </c>
      <c r="CI370" s="11">
        <v>3364.5177600046645</v>
      </c>
      <c r="CJ370" s="11">
        <v>3289.5604531205122</v>
      </c>
      <c r="CK370" s="11">
        <v>3199.3154887716987</v>
      </c>
      <c r="CL370" s="11">
        <v>3171.2946227377611</v>
      </c>
      <c r="CM370" s="11">
        <v>3122.8368201924804</v>
      </c>
      <c r="CN370" s="11">
        <v>3063.8619926327442</v>
      </c>
      <c r="CO370" s="11">
        <v>2982.063919659694</v>
      </c>
      <c r="CP370" s="11">
        <v>2929.2002866794651</v>
      </c>
      <c r="CQ370" s="11">
        <v>2732.7816837126384</v>
      </c>
      <c r="CR370" s="11">
        <v>2554.7261734196172</v>
      </c>
      <c r="CS370" s="11">
        <v>2480.5757369139101</v>
      </c>
      <c r="CT370" s="11">
        <v>2452.332738921968</v>
      </c>
      <c r="CU370" s="11">
        <v>2410.8580823529501</v>
      </c>
      <c r="CV370" s="11">
        <v>2312.4878558030332</v>
      </c>
      <c r="CW370" s="11">
        <v>2184.7975695700075</v>
      </c>
      <c r="CX370" s="11">
        <v>2123.5475174073022</v>
      </c>
      <c r="CY370" s="11">
        <v>2066.3337980194028</v>
      </c>
      <c r="CZ370" s="11">
        <v>2014.9693987507608</v>
      </c>
      <c r="DA370" s="11">
        <v>1962.9579845880876</v>
      </c>
      <c r="DB370" s="11">
        <v>1907.6948773327945</v>
      </c>
      <c r="DC370" s="11">
        <v>1818.7569756733249</v>
      </c>
      <c r="DD370" s="11">
        <v>1811.5129091881067</v>
      </c>
      <c r="DE370" s="11">
        <v>1781.9848320644719</v>
      </c>
      <c r="DF370" s="11">
        <v>1769.5775940790656</v>
      </c>
      <c r="DG370" s="11">
        <v>1721.2119059992983</v>
      </c>
      <c r="DH370" s="11">
        <v>1687.8261720718519</v>
      </c>
      <c r="DI370" s="11">
        <v>1650.6225280782444</v>
      </c>
      <c r="DJ370" s="11">
        <v>1577.0507594594683</v>
      </c>
      <c r="DK370" s="11">
        <v>1243.9498404733845</v>
      </c>
      <c r="DL370" s="11">
        <v>1167.2864069712098</v>
      </c>
      <c r="DM370" s="11">
        <v>1105.7377050789175</v>
      </c>
      <c r="DN370" s="11">
        <v>1030.8451389553379</v>
      </c>
      <c r="DO370" s="11">
        <v>1009.0247489072075</v>
      </c>
      <c r="DP370" s="11">
        <v>942.83746512257153</v>
      </c>
      <c r="DQ370" s="11">
        <v>943.21893722812138</v>
      </c>
      <c r="DR370" s="11">
        <v>935.90235419293867</v>
      </c>
      <c r="DS370" s="11">
        <v>925.77031677545392</v>
      </c>
      <c r="DT370" s="11">
        <v>909.14365001340104</v>
      </c>
      <c r="DU370" s="11">
        <v>898.67246015376111</v>
      </c>
      <c r="DV370" s="11">
        <v>887.68659430714717</v>
      </c>
      <c r="DW370" s="11">
        <v>881.47341025148694</v>
      </c>
      <c r="DX370" s="11">
        <v>759.29756895910305</v>
      </c>
      <c r="DY370" s="11">
        <v>782.58271637468124</v>
      </c>
      <c r="DZ370" s="11">
        <v>758.63866428061499</v>
      </c>
      <c r="EA370" s="11">
        <v>639.59700925535674</v>
      </c>
      <c r="EB370" s="11">
        <v>613.96712539603641</v>
      </c>
      <c r="EC370" s="11">
        <v>433.83381335602422</v>
      </c>
      <c r="ED370" s="11">
        <v>364.76932515943446</v>
      </c>
      <c r="EE370" s="11">
        <v>128.82161432444582</v>
      </c>
      <c r="EF370" s="11">
        <v>1.4159411421132972E-9</v>
      </c>
      <c r="EG370" s="11">
        <v>57.049673457423935</v>
      </c>
      <c r="EH370" s="11">
        <v>214.62569549346665</v>
      </c>
      <c r="EI370" s="11">
        <v>335.06293100972607</v>
      </c>
      <c r="EJ370" s="11">
        <v>397.64324229763776</v>
      </c>
      <c r="EK370" s="11">
        <v>450.36031347968003</v>
      </c>
      <c r="EL370" s="11">
        <v>533.29151491865093</v>
      </c>
      <c r="EM370" s="11">
        <v>545.06245525364648</v>
      </c>
      <c r="EN370" s="11">
        <v>630.02710981187909</v>
      </c>
      <c r="EO370" s="11">
        <v>717.521976605698</v>
      </c>
      <c r="EP370" s="11">
        <v>754.8278697254691</v>
      </c>
      <c r="EQ370" s="11">
        <v>885.99465405049762</v>
      </c>
      <c r="ER370" s="11">
        <v>954.52639544426336</v>
      </c>
      <c r="ES370" s="11">
        <v>1087.2791457655887</v>
      </c>
      <c r="ET370" s="11">
        <v>1149.6473566605403</v>
      </c>
      <c r="EU370" s="11">
        <v>1223.8482168570968</v>
      </c>
      <c r="EV370" s="11">
        <v>1285.4091829908207</v>
      </c>
      <c r="EW370" s="11">
        <v>1352.8830439076694</v>
      </c>
      <c r="EX370" s="11">
        <v>1598.8621672142153</v>
      </c>
      <c r="EY370" s="11">
        <v>1680.0048578541332</v>
      </c>
      <c r="EZ370" s="11">
        <v>1850.4312011710804</v>
      </c>
      <c r="FA370" s="11">
        <v>2016.8431247637129</v>
      </c>
      <c r="FB370" s="11">
        <v>2100.0375717023353</v>
      </c>
      <c r="FC370" s="11">
        <v>2141.742064959346</v>
      </c>
      <c r="FD370" s="11">
        <v>2196.8092284376394</v>
      </c>
      <c r="FE370" s="11">
        <v>2321.527952111795</v>
      </c>
      <c r="FF370" s="11">
        <v>2494.7553073956774</v>
      </c>
      <c r="FG370" s="11">
        <v>2519.6464564648099</v>
      </c>
      <c r="FH370" s="11">
        <v>2564.0998502118364</v>
      </c>
      <c r="FI370" s="11">
        <v>2645.7062428618287</v>
      </c>
      <c r="FJ370" s="11">
        <v>2690.1922490055545</v>
      </c>
      <c r="FK370" s="11">
        <v>2707.4630126934298</v>
      </c>
      <c r="FL370" s="11">
        <v>2722.3581101009004</v>
      </c>
      <c r="FM370" s="11">
        <v>2727.007568754675</v>
      </c>
      <c r="FN370" s="11">
        <v>2758.6468230100104</v>
      </c>
      <c r="FO370" s="11">
        <v>2779.1203943978594</v>
      </c>
      <c r="FP370" s="11">
        <v>2802.8581407154002</v>
      </c>
      <c r="FQ370" s="11">
        <v>2828.0766995758363</v>
      </c>
      <c r="FR370" s="11">
        <v>2838.6923512032786</v>
      </c>
      <c r="FS370" s="11">
        <v>2882.5301322989371</v>
      </c>
      <c r="FT370" s="11">
        <v>2954.1943767488938</v>
      </c>
      <c r="FU370" s="11">
        <v>3057.8249624390164</v>
      </c>
      <c r="FV370" s="11">
        <v>3197.9894560817966</v>
      </c>
      <c r="FW370" s="11">
        <v>3243.2305103578697</v>
      </c>
      <c r="FX370" s="11">
        <v>3262.3178774640051</v>
      </c>
      <c r="FY370" s="11">
        <v>3283.7171752481481</v>
      </c>
      <c r="FZ370" s="11">
        <v>3302.2698569732593</v>
      </c>
      <c r="GA370" s="11">
        <v>3330.6966205264011</v>
      </c>
      <c r="GB370" s="11">
        <v>3352.9320311057036</v>
      </c>
      <c r="GC370" s="11">
        <v>3384.336426174189</v>
      </c>
      <c r="GD370" s="11">
        <v>3418.320917162453</v>
      </c>
      <c r="GE370" s="11">
        <v>3443.0431943165622</v>
      </c>
      <c r="GF370" s="11">
        <v>3463.6337761143836</v>
      </c>
      <c r="GG370" s="11">
        <v>3476.7088205407799</v>
      </c>
      <c r="GH370" s="11">
        <v>3489.9026688856743</v>
      </c>
      <c r="GI370" s="11">
        <v>3493.529839197703</v>
      </c>
      <c r="GJ370" s="11">
        <v>3503.4283886083604</v>
      </c>
      <c r="GK370" s="11">
        <v>3508.8282010218873</v>
      </c>
      <c r="GL370" s="11">
        <v>3523.8934273734003</v>
      </c>
      <c r="GM370" s="11">
        <v>3509.3981716343028</v>
      </c>
      <c r="GN370" s="11">
        <v>3519.4154367735923</v>
      </c>
      <c r="GO370" s="11">
        <v>3528.0176234453538</v>
      </c>
      <c r="GP370" s="11">
        <v>3540.2270755680065</v>
      </c>
      <c r="GQ370" s="11">
        <v>3601.5028162354201</v>
      </c>
      <c r="GR370" s="11">
        <v>3724.8456900014758</v>
      </c>
      <c r="GS370" s="11">
        <v>3877.5916297778317</v>
      </c>
      <c r="GT370" s="11">
        <v>3942.9601583642911</v>
      </c>
      <c r="GU370" s="11">
        <v>3962.6748305087867</v>
      </c>
      <c r="GV370" s="11">
        <v>3988.090234993349</v>
      </c>
      <c r="GW370" s="11">
        <v>4014.6920592553379</v>
      </c>
      <c r="GX370" s="11">
        <v>4041.7795220879948</v>
      </c>
      <c r="GY370" s="11">
        <v>4055.9731150634098</v>
      </c>
      <c r="GZ370" s="11">
        <v>4194.5953761903593</v>
      </c>
      <c r="HA370" s="11">
        <v>4214.3884732648494</v>
      </c>
      <c r="HB370" s="11">
        <v>4229.5037067829408</v>
      </c>
      <c r="HC370" s="11">
        <v>4245.6689250015397</v>
      </c>
      <c r="HD370" s="11">
        <v>4257.5977113617437</v>
      </c>
      <c r="HE370" s="11">
        <v>4265.0424550705411</v>
      </c>
      <c r="HF370" s="11">
        <v>4259.8151691577496</v>
      </c>
      <c r="HG370" s="11">
        <v>4312.2486024106629</v>
      </c>
      <c r="HH370" s="11">
        <v>4324.2363653602424</v>
      </c>
      <c r="HI370" s="11">
        <v>4355.8508313321445</v>
      </c>
      <c r="HJ370" s="11">
        <v>4367.4447205352762</v>
      </c>
      <c r="HK370" s="11">
        <v>4360.7277485778613</v>
      </c>
      <c r="HL370" s="11">
        <v>4356.0466375016595</v>
      </c>
      <c r="HM370" s="11">
        <v>4314.4284451828435</v>
      </c>
      <c r="HN370" s="11">
        <v>4261.5469301431776</v>
      </c>
      <c r="HO370" s="11">
        <v>4226.6614188265894</v>
      </c>
      <c r="HP370" s="11">
        <v>4248.5531753447585</v>
      </c>
      <c r="HQ370" s="11">
        <v>4241.1564525054828</v>
      </c>
      <c r="HR370" s="11">
        <v>4157.9003714515111</v>
      </c>
      <c r="HS370" s="11">
        <v>4177.5917054911388</v>
      </c>
      <c r="HT370" s="11">
        <v>4188.1594027632909</v>
      </c>
      <c r="HU370" s="11">
        <v>4155.5565408095154</v>
      </c>
      <c r="HV370" s="11">
        <v>4165.2082471805261</v>
      </c>
      <c r="HW370" s="11">
        <v>4176.5256147818918</v>
      </c>
      <c r="HX370" s="11">
        <v>4192.1338092547749</v>
      </c>
      <c r="HY370" s="11">
        <v>4210.9130431352105</v>
      </c>
      <c r="HZ370" s="11">
        <v>4236.6321363728775</v>
      </c>
      <c r="IA370" s="11">
        <v>4368.0223073719217</v>
      </c>
      <c r="IB370" s="11">
        <v>4504.3226403314093</v>
      </c>
      <c r="IC370" s="11">
        <v>4552.7181074902155</v>
      </c>
      <c r="ID370" s="11">
        <v>4601.2934789101118</v>
      </c>
      <c r="IE370" s="11">
        <v>4645.2857079523965</v>
      </c>
      <c r="IF370" s="11">
        <v>4691.892083000459</v>
      </c>
      <c r="IG370" s="11">
        <v>4815.6524956114963</v>
      </c>
      <c r="IH370" s="11">
        <v>4849.1247279536001</v>
      </c>
      <c r="II370" s="11">
        <v>4892.4791233494843</v>
      </c>
      <c r="IJ370" s="11">
        <v>4930.1700606075556</v>
      </c>
      <c r="IK370" s="11">
        <v>4981.3037143455167</v>
      </c>
      <c r="IL370" s="11">
        <v>5019.5897823678897</v>
      </c>
      <c r="IM370" s="11">
        <v>5061.8008207600205</v>
      </c>
      <c r="IN370" s="11">
        <v>5124.6951715235127</v>
      </c>
      <c r="IO370" s="11">
        <v>5262.0762307530513</v>
      </c>
      <c r="IP370" s="11">
        <v>5294.7071014443645</v>
      </c>
      <c r="IQ370" s="11">
        <v>5296.0751793081699</v>
      </c>
      <c r="IR370" s="11">
        <v>5350.9581688565868</v>
      </c>
      <c r="IS370" s="11">
        <v>5419.1779951287635</v>
      </c>
      <c r="IT370" s="11">
        <v>5459.0371914017915</v>
      </c>
      <c r="IU370" s="11">
        <v>5482.2137082708932</v>
      </c>
      <c r="IV370" s="11">
        <v>5499.7946499678128</v>
      </c>
      <c r="IW370" s="11">
        <v>5505.8840804164829</v>
      </c>
      <c r="IX370" s="11">
        <v>5516.5452205124257</v>
      </c>
      <c r="IY370" s="11">
        <v>5537.7655406929116</v>
      </c>
      <c r="IZ370" s="11">
        <v>5578.762240891705</v>
      </c>
      <c r="JA370" s="11">
        <v>5629.0480892393134</v>
      </c>
      <c r="JB370" s="11">
        <v>5720.9709469592235</v>
      </c>
      <c r="JC370" s="11">
        <v>5828.3379263103834</v>
      </c>
      <c r="JD370" s="11">
        <v>5906.4215777534646</v>
      </c>
      <c r="JE370" s="11">
        <v>5923.7693821467738</v>
      </c>
      <c r="JF370" s="11">
        <v>5935.8712317310428</v>
      </c>
      <c r="JG370" s="11">
        <v>5922.1505035484915</v>
      </c>
      <c r="JH370" s="11">
        <v>6004.7778843966971</v>
      </c>
      <c r="JI370" s="11">
        <v>6068.502284230306</v>
      </c>
      <c r="JJ370" s="11">
        <v>6080.3740732320284</v>
      </c>
      <c r="JK370" s="11">
        <v>6058.5876891696689</v>
      </c>
      <c r="JL370" s="11">
        <v>6114.4792374650542</v>
      </c>
      <c r="JM370" s="11">
        <v>6114.399006490773</v>
      </c>
      <c r="JN370" s="11">
        <v>6091.2331945708693</v>
      </c>
      <c r="JO370" s="11">
        <v>6247.9550021714358</v>
      </c>
      <c r="JP370" s="11">
        <v>6367.2036064369649</v>
      </c>
      <c r="JQ370" s="11">
        <v>6395.4725426073719</v>
      </c>
      <c r="JR370" s="11">
        <v>6439.0057630498814</v>
      </c>
      <c r="JS370" s="11">
        <v>6441.4451234155958</v>
      </c>
      <c r="JT370" s="11">
        <v>6535.0022569555331</v>
      </c>
      <c r="JU370" s="11">
        <v>6583.4780807489069</v>
      </c>
      <c r="JV370" s="11">
        <v>6560.1366388257011</v>
      </c>
      <c r="JW370" s="11">
        <v>6500.5081439440128</v>
      </c>
      <c r="JX370" s="11">
        <v>6493.3518792069026</v>
      </c>
      <c r="JY370" s="11">
        <v>6483.9044665764141</v>
      </c>
      <c r="JZ370" s="11">
        <v>6469.2258202137327</v>
      </c>
      <c r="KA370" s="11">
        <v>6458.1194598565944</v>
      </c>
      <c r="KB370" s="11">
        <v>6450.3565082241867</v>
      </c>
      <c r="KC370" s="11">
        <v>6433.4763455611137</v>
      </c>
      <c r="KD370" s="11">
        <v>6417.5593549342666</v>
      </c>
      <c r="KE370" s="11">
        <v>6417.420697481487</v>
      </c>
      <c r="KF370" s="11">
        <v>6428.2247822684367</v>
      </c>
      <c r="KG370" s="11">
        <v>6432.3549352656864</v>
      </c>
      <c r="KH370" s="11">
        <v>6449.2160092532531</v>
      </c>
      <c r="KI370" s="11">
        <v>6451.1753899400246</v>
      </c>
      <c r="KJ370" s="11">
        <v>6473.2692696118138</v>
      </c>
      <c r="KK370" s="11">
        <v>6476.5741330529409</v>
      </c>
      <c r="KL370" s="23"/>
      <c r="KM370" s="11">
        <f>SMALL(Tabela2[[#This Row],[1]:[285]],1)</f>
        <v>1.4159411421132972E-9</v>
      </c>
      <c r="KN370" s="11">
        <f>MATCH(Tabela2[[#This Row],[1° menor]],Tabela2[[#This Row],[1]:[285]],0)</f>
        <v>123</v>
      </c>
      <c r="KO37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0.69307278879608125</v>
      </c>
      <c r="KP370" s="11">
        <f>VLOOKUP(Tabela2[[#This Row],[Shape]],shape!A:D,4,0)+VLOOKUP(Tabela2[[#This Row],[Shape]]+1,shape!A:E,5,0)*Tabela2[[#This Row],[% avanc]]</f>
        <v>3988.398653652665</v>
      </c>
      <c r="KQ370" s="15">
        <f>Tabela2[[#This Row],[8686,881807]]/Tabela2[[#Headers],[8686,881807]]</f>
        <v>0.45912891901427305</v>
      </c>
      <c r="KR370" s="11">
        <f>Tabela2[[#This Row],[8686,881807]]-KP369</f>
        <v>169.56577571907064</v>
      </c>
      <c r="KS370" s="11">
        <f>(Tabela2[[#This Row],[hora bus]]-H369)*86400</f>
        <v>22.999999718740582</v>
      </c>
      <c r="KT370" s="11">
        <f>Tabela2[[#This Row],[desloc]]/Tabela2[[#This Row],[seconds]]</f>
        <v>7.3724251214188969</v>
      </c>
      <c r="KU370" s="11">
        <f>Tabela2[[#This Row],[spd m/s]]*3.6</f>
        <v>26.540730437108028</v>
      </c>
      <c r="KV370" s="23"/>
      <c r="KW370" s="22">
        <f t="shared" si="90"/>
        <v>0</v>
      </c>
      <c r="KX370" s="23">
        <f t="shared" si="91"/>
        <v>0</v>
      </c>
      <c r="KY370" s="23">
        <f t="shared" si="92"/>
        <v>0</v>
      </c>
      <c r="KZ370" s="23">
        <f t="shared" si="93"/>
        <v>0</v>
      </c>
      <c r="LA370" s="23">
        <f t="shared" si="94"/>
        <v>0</v>
      </c>
      <c r="LB370" s="23">
        <f t="shared" si="95"/>
        <v>0</v>
      </c>
      <c r="LC370" s="23">
        <f t="shared" si="96"/>
        <v>0</v>
      </c>
      <c r="LD370" s="23">
        <f t="shared" si="97"/>
        <v>0</v>
      </c>
      <c r="LE370" s="23">
        <f t="shared" si="98"/>
        <v>3988.398653652665</v>
      </c>
      <c r="LF370" s="22">
        <f t="shared" si="107"/>
        <v>0</v>
      </c>
      <c r="LG370" s="23">
        <f t="shared" si="99"/>
        <v>0</v>
      </c>
      <c r="LH370" s="23">
        <f t="shared" si="100"/>
        <v>0</v>
      </c>
      <c r="LI370" s="23">
        <f t="shared" si="101"/>
        <v>3988.398653652665</v>
      </c>
      <c r="LJ370" s="23">
        <f t="shared" si="102"/>
        <v>8570.3152119992501</v>
      </c>
      <c r="LK370" s="23">
        <f t="shared" si="103"/>
        <v>0</v>
      </c>
      <c r="LL370" s="23">
        <f t="shared" si="104"/>
        <v>16</v>
      </c>
      <c r="LM370" s="23">
        <f t="shared" si="105"/>
        <v>0</v>
      </c>
      <c r="LN370" s="23">
        <f t="shared" si="106"/>
        <v>0</v>
      </c>
    </row>
    <row r="371" spans="1:326" x14ac:dyDescent="0.25">
      <c r="A371" s="22">
        <v>201</v>
      </c>
      <c r="B371" s="22">
        <v>2</v>
      </c>
      <c r="C371" s="23" t="s">
        <v>1509</v>
      </c>
      <c r="D371" s="22">
        <v>332</v>
      </c>
      <c r="E371" s="24">
        <v>0.9458333333333333</v>
      </c>
      <c r="F371" s="23" t="s">
        <v>1484</v>
      </c>
      <c r="G371" s="23" t="b">
        <v>1</v>
      </c>
      <c r="H371" s="25">
        <v>43538.945740740739</v>
      </c>
      <c r="I371" s="26" t="s">
        <v>340</v>
      </c>
      <c r="J371" s="23" t="s">
        <v>341</v>
      </c>
      <c r="K371" s="11">
        <f>IF(AND(Tabela2[[#This Row],[hora bus]]=H370,Tabela2[[#This Row],[lat bus]]=I370,Tabela2[[#This Row],[lon bus]]=J370),1,0)</f>
        <v>0</v>
      </c>
      <c r="L371" s="23"/>
      <c r="M371" s="11">
        <v>386</v>
      </c>
      <c r="N371" s="11">
        <v>7044.9169655164305</v>
      </c>
      <c r="O371" s="11">
        <v>7038.1952342332606</v>
      </c>
      <c r="P371" s="11">
        <v>7028.7925788902949</v>
      </c>
      <c r="Q371" s="11">
        <v>6970.5728784655876</v>
      </c>
      <c r="R371" s="11">
        <v>6884.8183020935148</v>
      </c>
      <c r="S371" s="11">
        <v>6864.9508208080852</v>
      </c>
      <c r="T371" s="11">
        <v>6845.1973276359013</v>
      </c>
      <c r="U371" s="11">
        <v>6833.2739151657515</v>
      </c>
      <c r="V371" s="11">
        <v>6816.8001983997374</v>
      </c>
      <c r="W371" s="11">
        <v>6804.8276588695253</v>
      </c>
      <c r="X371" s="11">
        <v>6794.2139711419877</v>
      </c>
      <c r="Y371" s="11">
        <v>6770.7803329646404</v>
      </c>
      <c r="Z371" s="11">
        <v>6756.098649330027</v>
      </c>
      <c r="AA371" s="11">
        <v>6734.1337830771163</v>
      </c>
      <c r="AB371" s="11">
        <v>6724.0357884600025</v>
      </c>
      <c r="AC371" s="11">
        <v>6708.0188634927954</v>
      </c>
      <c r="AD371" s="11">
        <v>6683.1520976112124</v>
      </c>
      <c r="AE371" s="11">
        <v>6672.9999009431513</v>
      </c>
      <c r="AF371" s="11">
        <v>6604.4669675296473</v>
      </c>
      <c r="AG371" s="11">
        <v>6572.7397583563297</v>
      </c>
      <c r="AH371" s="11">
        <v>6544.1974748283183</v>
      </c>
      <c r="AI371" s="11">
        <v>6520.6484674289386</v>
      </c>
      <c r="AJ371" s="11">
        <v>6499.5479686481676</v>
      </c>
      <c r="AK371" s="11">
        <v>6484.4187067518169</v>
      </c>
      <c r="AL371" s="11">
        <v>6458.2580208769914</v>
      </c>
      <c r="AM371" s="11">
        <v>6447.3893284641645</v>
      </c>
      <c r="AN371" s="11">
        <v>6434.6506914008769</v>
      </c>
      <c r="AO371" s="11">
        <v>6426.1084359394199</v>
      </c>
      <c r="AP371" s="11">
        <v>6424.7096935013933</v>
      </c>
      <c r="AQ371" s="11">
        <v>6431.0510614788336</v>
      </c>
      <c r="AR371" s="11">
        <v>6431.0825189177158</v>
      </c>
      <c r="AS371" s="11">
        <v>6427.0260542049909</v>
      </c>
      <c r="AT371" s="11">
        <v>6435.2619527678999</v>
      </c>
      <c r="AU371" s="11">
        <v>6440.9331560685941</v>
      </c>
      <c r="AV371" s="11">
        <v>6434.5420978511729</v>
      </c>
      <c r="AW371" s="11">
        <v>6433.699981705242</v>
      </c>
      <c r="AX371" s="11">
        <v>6435.1436740974495</v>
      </c>
      <c r="AY371" s="11">
        <v>6427.476843725256</v>
      </c>
      <c r="AZ371" s="11">
        <v>6411.1905926386562</v>
      </c>
      <c r="BA371" s="11">
        <v>6386.7500766943094</v>
      </c>
      <c r="BB371" s="11">
        <v>6341.4096324579923</v>
      </c>
      <c r="BC371" s="11">
        <v>6269.3329892952597</v>
      </c>
      <c r="BD371" s="11">
        <v>6202.4894030537989</v>
      </c>
      <c r="BE371" s="11">
        <v>6182.5762071828749</v>
      </c>
      <c r="BF371" s="11">
        <v>6161.2483392629656</v>
      </c>
      <c r="BG371" s="11">
        <v>6126.470638057096</v>
      </c>
      <c r="BH371" s="11">
        <v>6114.0394477635846</v>
      </c>
      <c r="BI371" s="11">
        <v>6098.2332008551148</v>
      </c>
      <c r="BJ371" s="11">
        <v>6073.2253597696545</v>
      </c>
      <c r="BK371" s="11">
        <v>6000.1886294214228</v>
      </c>
      <c r="BL371" s="11">
        <v>5766.194365231544</v>
      </c>
      <c r="BM371" s="11">
        <v>5631.3140536996907</v>
      </c>
      <c r="BN371" s="11">
        <v>5603.8239330683882</v>
      </c>
      <c r="BO371" s="11">
        <v>5494.4679737740189</v>
      </c>
      <c r="BP371" s="11">
        <v>5486.9404607637816</v>
      </c>
      <c r="BQ371" s="11">
        <v>5398.0031024869668</v>
      </c>
      <c r="BR371" s="11">
        <v>5313.7298836508417</v>
      </c>
      <c r="BS371" s="11">
        <v>5283.1244155122422</v>
      </c>
      <c r="BT371" s="11">
        <v>5233.4534036959603</v>
      </c>
      <c r="BU371" s="11">
        <v>5173.1109308583764</v>
      </c>
      <c r="BV371" s="11">
        <v>5169.6090548523216</v>
      </c>
      <c r="BW371" s="11">
        <v>5020.3801730123623</v>
      </c>
      <c r="BX371" s="11">
        <v>4931.6423599772925</v>
      </c>
      <c r="BY371" s="11">
        <v>4809.9722954913759</v>
      </c>
      <c r="BZ371" s="11">
        <v>4792.6574987946569</v>
      </c>
      <c r="CA371" s="11">
        <v>4753.4935283895657</v>
      </c>
      <c r="CB371" s="11">
        <v>4691.4200163258638</v>
      </c>
      <c r="CC371" s="11">
        <v>4571.0671586826902</v>
      </c>
      <c r="CD371" s="11">
        <v>4476.9747375160132</v>
      </c>
      <c r="CE371" s="11">
        <v>4383.6890890592331</v>
      </c>
      <c r="CF371" s="11">
        <v>4299.8085552846042</v>
      </c>
      <c r="CG371" s="11">
        <v>4105.3290609594533</v>
      </c>
      <c r="CH371" s="11">
        <v>4027.8662682296958</v>
      </c>
      <c r="CI371" s="11">
        <v>3836.2562079850859</v>
      </c>
      <c r="CJ371" s="11">
        <v>3761.6061233501023</v>
      </c>
      <c r="CK371" s="11">
        <v>3671.4531280468145</v>
      </c>
      <c r="CL371" s="11">
        <v>3643.4572881157856</v>
      </c>
      <c r="CM371" s="11">
        <v>3595.1126198380698</v>
      </c>
      <c r="CN371" s="11">
        <v>3536.2666353625559</v>
      </c>
      <c r="CO371" s="11">
        <v>3454.531592567977</v>
      </c>
      <c r="CP371" s="11">
        <v>3401.7821379520838</v>
      </c>
      <c r="CQ371" s="11">
        <v>3205.8139539738286</v>
      </c>
      <c r="CR371" s="11">
        <v>3028.4407693367139</v>
      </c>
      <c r="CS371" s="11">
        <v>2954.662215387425</v>
      </c>
      <c r="CT371" s="11">
        <v>2926.4844826780613</v>
      </c>
      <c r="CU371" s="11">
        <v>2885.0491058493253</v>
      </c>
      <c r="CV371" s="11">
        <v>2786.8921667505538</v>
      </c>
      <c r="CW371" s="11">
        <v>2659.6244054316103</v>
      </c>
      <c r="CX371" s="11">
        <v>2598.7183913023691</v>
      </c>
      <c r="CY371" s="11">
        <v>2541.672759838149</v>
      </c>
      <c r="CZ371" s="11">
        <v>2490.1906017036076</v>
      </c>
      <c r="DA371" s="11">
        <v>2437.7489880452054</v>
      </c>
      <c r="DB371" s="11">
        <v>2381.5342182388831</v>
      </c>
      <c r="DC371" s="11">
        <v>2290.5469689145707</v>
      </c>
      <c r="DD371" s="11">
        <v>2281.7537639778379</v>
      </c>
      <c r="DE371" s="11">
        <v>2251.5541847844629</v>
      </c>
      <c r="DF371" s="11">
        <v>2238.3152813972688</v>
      </c>
      <c r="DG371" s="11">
        <v>2188.2308626303579</v>
      </c>
      <c r="DH371" s="11">
        <v>2151.5290855399248</v>
      </c>
      <c r="DI371" s="11">
        <v>2109.99027210542</v>
      </c>
      <c r="DJ371" s="11">
        <v>2036.6968244337238</v>
      </c>
      <c r="DK371" s="11">
        <v>1716.4982187866387</v>
      </c>
      <c r="DL371" s="11">
        <v>1652.7332427417803</v>
      </c>
      <c r="DM371" s="11">
        <v>1595.1118337050304</v>
      </c>
      <c r="DN371" s="11">
        <v>1522.3593572546117</v>
      </c>
      <c r="DO371" s="11">
        <v>1501.6516976926664</v>
      </c>
      <c r="DP371" s="11">
        <v>1435.8371019979634</v>
      </c>
      <c r="DQ371" s="11">
        <v>1436.300021145164</v>
      </c>
      <c r="DR371" s="11">
        <v>1428.8885285688611</v>
      </c>
      <c r="DS371" s="11">
        <v>1418.6416205193643</v>
      </c>
      <c r="DT371" s="11">
        <v>1401.9841391475702</v>
      </c>
      <c r="DU371" s="11">
        <v>1391.6054283330216</v>
      </c>
      <c r="DV371" s="11">
        <v>1380.7415270836834</v>
      </c>
      <c r="DW371" s="11">
        <v>1374.6315412374611</v>
      </c>
      <c r="DX371" s="11">
        <v>1250.0917330823358</v>
      </c>
      <c r="DY371" s="11">
        <v>1270.0181934512491</v>
      </c>
      <c r="DZ371" s="11">
        <v>1243.246942973894</v>
      </c>
      <c r="EA371" s="11">
        <v>1125.3672181752133</v>
      </c>
      <c r="EB371" s="11">
        <v>1103.1919292875739</v>
      </c>
      <c r="EC371" s="11">
        <v>925.19098165400328</v>
      </c>
      <c r="ED371" s="11">
        <v>857.73012161223437</v>
      </c>
      <c r="EE371" s="11">
        <v>621.78365943425092</v>
      </c>
      <c r="EF371" s="11">
        <v>436.12320261134045</v>
      </c>
      <c r="EG371" s="11">
        <v>278.76685047496835</v>
      </c>
      <c r="EH371" s="11">
        <v>158.19939228261762</v>
      </c>
      <c r="EI371" s="11">
        <v>94.223043895679751</v>
      </c>
      <c r="EJ371" s="11">
        <v>40.153552250911162</v>
      </c>
      <c r="EK371" s="11">
        <v>1.3891110484109959E-11</v>
      </c>
      <c r="EL371" s="11">
        <v>43.043256647795886</v>
      </c>
      <c r="EM371" s="11">
        <v>55.4624320396168</v>
      </c>
      <c r="EN371" s="11">
        <v>139.29997572435218</v>
      </c>
      <c r="EO371" s="11">
        <v>224.72062865727861</v>
      </c>
      <c r="EP371" s="11">
        <v>262.83220077102317</v>
      </c>
      <c r="EQ371" s="11">
        <v>396.48323382049955</v>
      </c>
      <c r="ER371" s="11">
        <v>468.67552564550948</v>
      </c>
      <c r="ES371" s="11">
        <v>604.65724108219331</v>
      </c>
      <c r="ET371" s="11">
        <v>668.85158575187495</v>
      </c>
      <c r="EU371" s="11">
        <v>744.86491127488011</v>
      </c>
      <c r="EV371" s="11">
        <v>808.20786437203515</v>
      </c>
      <c r="EW371" s="11">
        <v>879.04796020312131</v>
      </c>
      <c r="EX371" s="11">
        <v>1128.1838001515648</v>
      </c>
      <c r="EY371" s="11">
        <v>1211.303206428772</v>
      </c>
      <c r="EZ371" s="11">
        <v>1383.99748025503</v>
      </c>
      <c r="FA371" s="11">
        <v>1551.1811768653181</v>
      </c>
      <c r="FB371" s="11">
        <v>1634.0166433119869</v>
      </c>
      <c r="FC371" s="11">
        <v>1675.4108163132234</v>
      </c>
      <c r="FD371" s="11">
        <v>1729.8952637646635</v>
      </c>
      <c r="FE371" s="11">
        <v>1853.5339010544619</v>
      </c>
      <c r="FF371" s="11">
        <v>2026.0361853474351</v>
      </c>
      <c r="FG371" s="11">
        <v>2050.7752364323851</v>
      </c>
      <c r="FH371" s="11">
        <v>2094.6925889018521</v>
      </c>
      <c r="FI371" s="11">
        <v>2176.0599193368917</v>
      </c>
      <c r="FJ371" s="11">
        <v>2220.9936887876352</v>
      </c>
      <c r="FK371" s="11">
        <v>2238.8270211836602</v>
      </c>
      <c r="FL371" s="11">
        <v>2254.3143539706871</v>
      </c>
      <c r="FM371" s="11">
        <v>2260.3542781645615</v>
      </c>
      <c r="FN371" s="11">
        <v>2293.6920238818711</v>
      </c>
      <c r="FO371" s="11">
        <v>2315.3085716674836</v>
      </c>
      <c r="FP371" s="11">
        <v>2340.0874674023244</v>
      </c>
      <c r="FQ371" s="11">
        <v>2366.0396830914551</v>
      </c>
      <c r="FR371" s="11">
        <v>2377.6481229611027</v>
      </c>
      <c r="FS371" s="11">
        <v>2422.7380310179678</v>
      </c>
      <c r="FT371" s="11">
        <v>2494.995587869018</v>
      </c>
      <c r="FU371" s="11">
        <v>2597.9726015870128</v>
      </c>
      <c r="FV371" s="11">
        <v>2736.4014901627147</v>
      </c>
      <c r="FW371" s="11">
        <v>2779.998738998911</v>
      </c>
      <c r="FX371" s="11">
        <v>2797.8146918561474</v>
      </c>
      <c r="FY371" s="11">
        <v>2818.1611874107998</v>
      </c>
      <c r="FZ371" s="11">
        <v>2835.9070291820558</v>
      </c>
      <c r="GA371" s="11">
        <v>2863.8022412348105</v>
      </c>
      <c r="GB371" s="11">
        <v>2885.7586694263805</v>
      </c>
      <c r="GC371" s="11">
        <v>2917.0846999073519</v>
      </c>
      <c r="GD371" s="11">
        <v>2951.1416000506742</v>
      </c>
      <c r="GE371" s="11">
        <v>2975.9317511553863</v>
      </c>
      <c r="GF371" s="11">
        <v>2996.577907348581</v>
      </c>
      <c r="GG371" s="11">
        <v>3009.5048693945728</v>
      </c>
      <c r="GH371" s="11">
        <v>3022.4718104475955</v>
      </c>
      <c r="GI371" s="11">
        <v>3025.7425030950817</v>
      </c>
      <c r="GJ371" s="11">
        <v>3034.8795454969959</v>
      </c>
      <c r="GK371" s="11">
        <v>3039.1677161918637</v>
      </c>
      <c r="GL371" s="11">
        <v>3053.5286466106036</v>
      </c>
      <c r="GM371" s="11">
        <v>3038.195118847033</v>
      </c>
      <c r="GN371" s="11">
        <v>3046.9166397431704</v>
      </c>
      <c r="GO371" s="11">
        <v>3054.3801333678616</v>
      </c>
      <c r="GP371" s="11">
        <v>3064.7301127537403</v>
      </c>
      <c r="GQ371" s="11">
        <v>3123.4433596984231</v>
      </c>
      <c r="GR371" s="11">
        <v>3244.3145864780386</v>
      </c>
      <c r="GS371" s="11">
        <v>3395.4727938712408</v>
      </c>
      <c r="GT371" s="11">
        <v>3460.2831073983571</v>
      </c>
      <c r="GU371" s="11">
        <v>3479.8332431450399</v>
      </c>
      <c r="GV371" s="11">
        <v>3505.226137655869</v>
      </c>
      <c r="GW371" s="11">
        <v>3531.9077478962754</v>
      </c>
      <c r="GX371" s="11">
        <v>3559.1636768416829</v>
      </c>
      <c r="GY371" s="11">
        <v>3574.5597552554545</v>
      </c>
      <c r="GZ371" s="11">
        <v>3714.443061197906</v>
      </c>
      <c r="HA371" s="11">
        <v>3734.5007765352975</v>
      </c>
      <c r="HB371" s="11">
        <v>3749.7511141564851</v>
      </c>
      <c r="HC371" s="11">
        <v>3765.9902897764937</v>
      </c>
      <c r="HD371" s="11">
        <v>3777.981746310852</v>
      </c>
      <c r="HE371" s="11">
        <v>3785.570230767245</v>
      </c>
      <c r="HF371" s="11">
        <v>3778.877983007751</v>
      </c>
      <c r="HG371" s="11">
        <v>3828.7750200871483</v>
      </c>
      <c r="HH371" s="11">
        <v>3838.9084254078639</v>
      </c>
      <c r="HI371" s="11">
        <v>3869.2124764980622</v>
      </c>
      <c r="HJ371" s="11">
        <v>3880.1209189594979</v>
      </c>
      <c r="HK371" s="11">
        <v>3872.7350651050092</v>
      </c>
      <c r="HL371" s="11">
        <v>3867.336427455723</v>
      </c>
      <c r="HM371" s="11">
        <v>3824.8201410046004</v>
      </c>
      <c r="HN371" s="11">
        <v>3770.7316859197836</v>
      </c>
      <c r="HO371" s="11">
        <v>3734.7689499207177</v>
      </c>
      <c r="HP371" s="11">
        <v>3756.1401333461868</v>
      </c>
      <c r="HQ371" s="11">
        <v>3748.5930950428224</v>
      </c>
      <c r="HR371" s="11">
        <v>3665.0042582030501</v>
      </c>
      <c r="HS371" s="11">
        <v>3684.4154734809808</v>
      </c>
      <c r="HT371" s="11">
        <v>3694.9651907069779</v>
      </c>
      <c r="HU371" s="11">
        <v>3662.4159431182538</v>
      </c>
      <c r="HV371" s="11">
        <v>3672.1843758002437</v>
      </c>
      <c r="HW371" s="11">
        <v>3683.6401024361908</v>
      </c>
      <c r="HX371" s="11">
        <v>3699.4074462576145</v>
      </c>
      <c r="HY371" s="11">
        <v>3718.3988558716192</v>
      </c>
      <c r="HZ371" s="11">
        <v>3744.6664486692812</v>
      </c>
      <c r="IA371" s="11">
        <v>3877.0164390167556</v>
      </c>
      <c r="IB371" s="11">
        <v>4014.0598229143407</v>
      </c>
      <c r="IC371" s="11">
        <v>4062.8829363004093</v>
      </c>
      <c r="ID371" s="11">
        <v>4111.8900470912913</v>
      </c>
      <c r="IE371" s="11">
        <v>4156.3217922162166</v>
      </c>
      <c r="IF371" s="11">
        <v>4203.6869795080574</v>
      </c>
      <c r="IG371" s="11">
        <v>4328.0870762364666</v>
      </c>
      <c r="IH371" s="11">
        <v>4361.776523607663</v>
      </c>
      <c r="II371" s="11">
        <v>4405.3041754885589</v>
      </c>
      <c r="IJ371" s="11">
        <v>4443.0862743970974</v>
      </c>
      <c r="IK371" s="11">
        <v>4494.1911235610751</v>
      </c>
      <c r="IL371" s="11">
        <v>4532.3949739745531</v>
      </c>
      <c r="IM371" s="11">
        <v>4574.5067923600982</v>
      </c>
      <c r="IN371" s="11">
        <v>4637.214041598897</v>
      </c>
      <c r="IO371" s="11">
        <v>4774.4870195622052</v>
      </c>
      <c r="IP371" s="11">
        <v>4807.1281109696229</v>
      </c>
      <c r="IQ371" s="11">
        <v>4808.5468644639013</v>
      </c>
      <c r="IR371" s="11">
        <v>4863.5766636729859</v>
      </c>
      <c r="IS371" s="11">
        <v>4931.9412537164599</v>
      </c>
      <c r="IT371" s="11">
        <v>4971.865976153179</v>
      </c>
      <c r="IU371" s="11">
        <v>4995.0783884733373</v>
      </c>
      <c r="IV371" s="11">
        <v>5012.6829820074854</v>
      </c>
      <c r="IW371" s="11">
        <v>5018.7838924946045</v>
      </c>
      <c r="IX371" s="11">
        <v>5029.453501167347</v>
      </c>
      <c r="IY371" s="11">
        <v>5050.6745217292264</v>
      </c>
      <c r="IZ371" s="11">
        <v>5091.6731936819124</v>
      </c>
      <c r="JA371" s="11">
        <v>5141.9534105827433</v>
      </c>
      <c r="JB371" s="11">
        <v>5233.792259906756</v>
      </c>
      <c r="JC371" s="11">
        <v>5340.9236038799463</v>
      </c>
      <c r="JD371" s="11">
        <v>5418.7628790826184</v>
      </c>
      <c r="JE371" s="11">
        <v>5435.9483732227836</v>
      </c>
      <c r="JF371" s="11">
        <v>5447.8855709812078</v>
      </c>
      <c r="JG371" s="11">
        <v>5433.4566245236911</v>
      </c>
      <c r="JH371" s="11">
        <v>5515.9263590779774</v>
      </c>
      <c r="JI371" s="11">
        <v>5580.2191819229693</v>
      </c>
      <c r="JJ371" s="11">
        <v>5592.2159327582021</v>
      </c>
      <c r="JK371" s="11">
        <v>5570.9209702657199</v>
      </c>
      <c r="JL371" s="11">
        <v>5627.3117216070832</v>
      </c>
      <c r="JM371" s="11">
        <v>5627.3792729916586</v>
      </c>
      <c r="JN371" s="11">
        <v>5605.5650989035676</v>
      </c>
      <c r="JO371" s="11">
        <v>5764.4281581257956</v>
      </c>
      <c r="JP371" s="11">
        <v>5884.8119977361212</v>
      </c>
      <c r="JQ371" s="11">
        <v>5913.6920564804905</v>
      </c>
      <c r="JR371" s="11">
        <v>5956.9291191641933</v>
      </c>
      <c r="JS371" s="11">
        <v>5957.4486828658282</v>
      </c>
      <c r="JT371" s="11">
        <v>6049.1421092073051</v>
      </c>
      <c r="JU371" s="11">
        <v>6097.0451072976857</v>
      </c>
      <c r="JV371" s="11">
        <v>6073.8188774338487</v>
      </c>
      <c r="JW371" s="11">
        <v>6013.8787838543622</v>
      </c>
      <c r="JX371" s="11">
        <v>6006.2160108811659</v>
      </c>
      <c r="JY371" s="11">
        <v>5996.550566779254</v>
      </c>
      <c r="JZ371" s="11">
        <v>5981.6794198577281</v>
      </c>
      <c r="KA371" s="11">
        <v>5970.3828852426223</v>
      </c>
      <c r="KB371" s="11">
        <v>5962.4735552055017</v>
      </c>
      <c r="KC371" s="11">
        <v>5945.4215950075713</v>
      </c>
      <c r="KD371" s="11">
        <v>5929.4827507132213</v>
      </c>
      <c r="KE371" s="11">
        <v>5929.5045855578255</v>
      </c>
      <c r="KF371" s="11">
        <v>5940.4282480952024</v>
      </c>
      <c r="KG371" s="11">
        <v>5944.7128183866089</v>
      </c>
      <c r="KH371" s="11">
        <v>5961.7231049627162</v>
      </c>
      <c r="KI371" s="11">
        <v>5963.8600710992059</v>
      </c>
      <c r="KJ371" s="11">
        <v>5986.1155765060048</v>
      </c>
      <c r="KK371" s="11">
        <v>5989.4777944606485</v>
      </c>
      <c r="KL371" s="23"/>
      <c r="KM371" s="11">
        <f>SMALL(Tabela2[[#This Row],[1]:[285]],1)</f>
        <v>1.3891110484109959E-11</v>
      </c>
      <c r="KN371" s="11">
        <f>MATCH(Tabela2[[#This Row],[1° menor]],Tabela2[[#This Row],[1]:[285]],0)</f>
        <v>128</v>
      </c>
      <c r="KO37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0.49999985865867586</v>
      </c>
      <c r="KP371" s="11">
        <f>VLOOKUP(Tabela2[[#This Row],[Shape]],shape!A:D,4,0)+VLOOKUP(Tabela2[[#This Row],[Shape]]+1,shape!A:E,5,0)*Tabela2[[#This Row],[% avanc]]</f>
        <v>4238.3083279855537</v>
      </c>
      <c r="KQ371" s="15">
        <f>Tabela2[[#This Row],[8686,881807]]/Tabela2[[#Headers],[8686,881807]]</f>
        <v>0.48789754737658236</v>
      </c>
      <c r="KR371" s="11">
        <f>Tabela2[[#This Row],[8686,881807]]-KP370</f>
        <v>249.9096743328887</v>
      </c>
      <c r="KS371" s="11">
        <f>(Tabela2[[#This Row],[hora bus]]-H370)*86400</f>
        <v>44.999999832361937</v>
      </c>
      <c r="KT371" s="11">
        <f>Tabela2[[#This Row],[desloc]]/Tabela2[[#This Row],[seconds]]</f>
        <v>5.5535483391972171</v>
      </c>
      <c r="KU371" s="11">
        <f>Tabela2[[#This Row],[spd m/s]]*3.6</f>
        <v>19.992774021109984</v>
      </c>
      <c r="KV371" s="23"/>
      <c r="KW371" s="22">
        <f t="shared" si="90"/>
        <v>0</v>
      </c>
      <c r="KX371" s="23">
        <f t="shared" si="91"/>
        <v>0</v>
      </c>
      <c r="KY371" s="23">
        <f t="shared" si="92"/>
        <v>0</v>
      </c>
      <c r="KZ371" s="23">
        <f t="shared" si="93"/>
        <v>0</v>
      </c>
      <c r="LA371" s="23">
        <f t="shared" si="94"/>
        <v>0</v>
      </c>
      <c r="LB371" s="23">
        <f t="shared" si="95"/>
        <v>0</v>
      </c>
      <c r="LC371" s="23">
        <f t="shared" si="96"/>
        <v>0</v>
      </c>
      <c r="LD371" s="23">
        <f t="shared" si="97"/>
        <v>0</v>
      </c>
      <c r="LE371" s="23">
        <f t="shared" si="98"/>
        <v>4238.3083279855537</v>
      </c>
      <c r="LF371" s="22">
        <f t="shared" si="107"/>
        <v>0</v>
      </c>
      <c r="LG371" s="23">
        <f t="shared" si="99"/>
        <v>0</v>
      </c>
      <c r="LH371" s="23">
        <f t="shared" si="100"/>
        <v>0</v>
      </c>
      <c r="LI371" s="23">
        <f t="shared" si="101"/>
        <v>4238.3083279855537</v>
      </c>
      <c r="LJ371" s="23">
        <f t="shared" si="102"/>
        <v>8570.3152119992501</v>
      </c>
      <c r="LK371" s="23">
        <f t="shared" si="103"/>
        <v>0</v>
      </c>
      <c r="LL371" s="23">
        <f t="shared" si="104"/>
        <v>15</v>
      </c>
      <c r="LM371" s="23">
        <f t="shared" si="105"/>
        <v>0</v>
      </c>
      <c r="LN371" s="23">
        <f t="shared" si="106"/>
        <v>0</v>
      </c>
    </row>
    <row r="372" spans="1:326" x14ac:dyDescent="0.25">
      <c r="A372" s="22">
        <v>202</v>
      </c>
      <c r="B372" s="22">
        <v>2</v>
      </c>
      <c r="C372" s="23" t="s">
        <v>1510</v>
      </c>
      <c r="D372" s="22">
        <v>332</v>
      </c>
      <c r="E372" s="24">
        <v>0.9458333333333333</v>
      </c>
      <c r="F372" s="23" t="s">
        <v>1484</v>
      </c>
      <c r="G372" s="23" t="b">
        <v>1</v>
      </c>
      <c r="H372" s="25">
        <v>43538.946261574078</v>
      </c>
      <c r="I372" s="26" t="s">
        <v>344</v>
      </c>
      <c r="J372" s="23" t="s">
        <v>345</v>
      </c>
      <c r="K372" s="11">
        <f>IF(AND(Tabela2[[#This Row],[hora bus]]=H371,Tabela2[[#This Row],[lat bus]]=I371,Tabela2[[#This Row],[lon bus]]=J371),1,0)</f>
        <v>0</v>
      </c>
      <c r="L372" s="23"/>
      <c r="M372" s="11">
        <v>388</v>
      </c>
      <c r="N372" s="11">
        <v>7537.9685433630939</v>
      </c>
      <c r="O372" s="11">
        <v>7531.1652662711231</v>
      </c>
      <c r="P372" s="11">
        <v>7521.6721686712981</v>
      </c>
      <c r="Q372" s="11">
        <v>7463.3207760206205</v>
      </c>
      <c r="R372" s="11">
        <v>7377.6350004578389</v>
      </c>
      <c r="S372" s="11">
        <v>7357.9312026425869</v>
      </c>
      <c r="T372" s="11">
        <v>7338.1726307056642</v>
      </c>
      <c r="U372" s="11">
        <v>7326.2023170553912</v>
      </c>
      <c r="V372" s="11">
        <v>7309.6385779599632</v>
      </c>
      <c r="W372" s="11">
        <v>7297.5393365096688</v>
      </c>
      <c r="X372" s="11">
        <v>7286.7970039304782</v>
      </c>
      <c r="Y372" s="11">
        <v>7263.155777188148</v>
      </c>
      <c r="Z372" s="11">
        <v>7248.2247568139583</v>
      </c>
      <c r="AA372" s="11">
        <v>7226.0575462959523</v>
      </c>
      <c r="AB372" s="11">
        <v>7215.8311998971431</v>
      </c>
      <c r="AC372" s="11">
        <v>7199.7408890710276</v>
      </c>
      <c r="AD372" s="11">
        <v>7174.8607914675977</v>
      </c>
      <c r="AE372" s="11">
        <v>7164.7436775597316</v>
      </c>
      <c r="AF372" s="11">
        <v>7096.5293504821539</v>
      </c>
      <c r="AG372" s="11">
        <v>7065.2831333155955</v>
      </c>
      <c r="AH372" s="11">
        <v>7036.9912353557456</v>
      </c>
      <c r="AI372" s="11">
        <v>7013.5855440627975</v>
      </c>
      <c r="AJ372" s="11">
        <v>6992.5973866249706</v>
      </c>
      <c r="AK372" s="11">
        <v>6977.5571827915037</v>
      </c>
      <c r="AL372" s="11">
        <v>6951.4973058481382</v>
      </c>
      <c r="AM372" s="11">
        <v>6940.7312951586237</v>
      </c>
      <c r="AN372" s="11">
        <v>6928.136364496253</v>
      </c>
      <c r="AO372" s="11">
        <v>6919.8539577002794</v>
      </c>
      <c r="AP372" s="11">
        <v>6918.7749888406797</v>
      </c>
      <c r="AQ372" s="11">
        <v>6925.3537248141211</v>
      </c>
      <c r="AR372" s="11">
        <v>6925.545413879322</v>
      </c>
      <c r="AS372" s="11">
        <v>6921.7525098570104</v>
      </c>
      <c r="AT372" s="11">
        <v>6930.2719811458956</v>
      </c>
      <c r="AU372" s="11">
        <v>6936.1029296101988</v>
      </c>
      <c r="AV372" s="11">
        <v>6929.9510773198663</v>
      </c>
      <c r="AW372" s="11">
        <v>6929.5277346327057</v>
      </c>
      <c r="AX372" s="11">
        <v>6931.398264057143</v>
      </c>
      <c r="AY372" s="11">
        <v>6924.0712061852864</v>
      </c>
      <c r="AZ372" s="11">
        <v>6908.0773597512789</v>
      </c>
      <c r="BA372" s="11">
        <v>6883.9221024093104</v>
      </c>
      <c r="BB372" s="11">
        <v>6838.8879944354676</v>
      </c>
      <c r="BC372" s="11">
        <v>6766.9723086812246</v>
      </c>
      <c r="BD372" s="11">
        <v>6700.2180556950916</v>
      </c>
      <c r="BE372" s="11">
        <v>6680.4809635285446</v>
      </c>
      <c r="BF372" s="11">
        <v>6659.3572952594022</v>
      </c>
      <c r="BG372" s="11">
        <v>6624.9059585813638</v>
      </c>
      <c r="BH372" s="11">
        <v>6612.795168653156</v>
      </c>
      <c r="BI372" s="11">
        <v>6597.198818971121</v>
      </c>
      <c r="BJ372" s="11">
        <v>6572.407342491937</v>
      </c>
      <c r="BK372" s="11">
        <v>6499.7456811327747</v>
      </c>
      <c r="BL372" s="11">
        <v>6266.7767587793014</v>
      </c>
      <c r="BM372" s="11">
        <v>6133.1342940422674</v>
      </c>
      <c r="BN372" s="11">
        <v>6106.232366881547</v>
      </c>
      <c r="BO372" s="11">
        <v>5997.261691017361</v>
      </c>
      <c r="BP372" s="11">
        <v>5990.0389799820996</v>
      </c>
      <c r="BQ372" s="11">
        <v>5901.3010177018277</v>
      </c>
      <c r="BR372" s="11">
        <v>5817.3075165603004</v>
      </c>
      <c r="BS372" s="11">
        <v>5786.8583611874246</v>
      </c>
      <c r="BT372" s="11">
        <v>5737.2433371256511</v>
      </c>
      <c r="BU372" s="11">
        <v>5677.061558351973</v>
      </c>
      <c r="BV372" s="11">
        <v>5673.7216351947327</v>
      </c>
      <c r="BW372" s="11">
        <v>5524.4884280491815</v>
      </c>
      <c r="BX372" s="11">
        <v>5435.6444204512427</v>
      </c>
      <c r="BY372" s="11">
        <v>5313.7262622528215</v>
      </c>
      <c r="BZ372" s="11">
        <v>5296.1749564322618</v>
      </c>
      <c r="CA372" s="11">
        <v>5256.924018274256</v>
      </c>
      <c r="CB372" s="11">
        <v>5194.8021260922169</v>
      </c>
      <c r="CC372" s="11">
        <v>5074.389753153845</v>
      </c>
      <c r="CD372" s="11">
        <v>4980.2450587099793</v>
      </c>
      <c r="CE372" s="11">
        <v>4886.9601216597566</v>
      </c>
      <c r="CF372" s="11">
        <v>4803.1184870928791</v>
      </c>
      <c r="CG372" s="11">
        <v>4608.7022513467564</v>
      </c>
      <c r="CH372" s="11">
        <v>4531.2944100903096</v>
      </c>
      <c r="CI372" s="11">
        <v>4339.7422178788056</v>
      </c>
      <c r="CJ372" s="11">
        <v>4265.1585798405331</v>
      </c>
      <c r="CK372" s="11">
        <v>4175.0310601350538</v>
      </c>
      <c r="CL372" s="11">
        <v>4147.0473045759882</v>
      </c>
      <c r="CM372" s="11">
        <v>4098.7243383300465</v>
      </c>
      <c r="CN372" s="11">
        <v>4039.9043242751609</v>
      </c>
      <c r="CO372" s="11">
        <v>3958.1882420140091</v>
      </c>
      <c r="CP372" s="11">
        <v>3905.4639277413376</v>
      </c>
      <c r="CQ372" s="11">
        <v>3709.569560522089</v>
      </c>
      <c r="CR372" s="11">
        <v>3532.3000745618801</v>
      </c>
      <c r="CS372" s="11">
        <v>3458.5767625644839</v>
      </c>
      <c r="CT372" s="11">
        <v>3430.4117529579121</v>
      </c>
      <c r="CU372" s="11">
        <v>3388.9844364012315</v>
      </c>
      <c r="CV372" s="11">
        <v>3290.854435827694</v>
      </c>
      <c r="CW372" s="11">
        <v>3163.6331017452035</v>
      </c>
      <c r="CX372" s="11">
        <v>3102.7616293852161</v>
      </c>
      <c r="CY372" s="11">
        <v>3045.732395321862</v>
      </c>
      <c r="CZ372" s="11">
        <v>2994.2488915063309</v>
      </c>
      <c r="DA372" s="11">
        <v>2941.786715856631</v>
      </c>
      <c r="DB372" s="11">
        <v>2885.5097232010553</v>
      </c>
      <c r="DC372" s="11">
        <v>2794.3450732510782</v>
      </c>
      <c r="DD372" s="11">
        <v>2785.4019660947383</v>
      </c>
      <c r="DE372" s="11">
        <v>2755.1256604165724</v>
      </c>
      <c r="DF372" s="11">
        <v>2741.7859947242237</v>
      </c>
      <c r="DG372" s="11">
        <v>2691.4608038478286</v>
      </c>
      <c r="DH372" s="11">
        <v>2654.2226410949552</v>
      </c>
      <c r="DI372" s="11">
        <v>2611.8623535861902</v>
      </c>
      <c r="DJ372" s="11">
        <v>2538.6780169886465</v>
      </c>
      <c r="DK372" s="11">
        <v>2219.6312013299462</v>
      </c>
      <c r="DL372" s="11">
        <v>2155.6463127380352</v>
      </c>
      <c r="DM372" s="11">
        <v>2096.4205771263905</v>
      </c>
      <c r="DN372" s="11">
        <v>2021.7549274918335</v>
      </c>
      <c r="DO372" s="11">
        <v>1999.3606985002978</v>
      </c>
      <c r="DP372" s="11">
        <v>1931.2529502566542</v>
      </c>
      <c r="DQ372" s="11">
        <v>1929.7000213012977</v>
      </c>
      <c r="DR372" s="11">
        <v>1921.7348062174974</v>
      </c>
      <c r="DS372" s="11">
        <v>1910.978997759916</v>
      </c>
      <c r="DT372" s="11">
        <v>1894.2215000135602</v>
      </c>
      <c r="DU372" s="11">
        <v>1884.2852620890437</v>
      </c>
      <c r="DV372" s="11">
        <v>1874.1140947059034</v>
      </c>
      <c r="DW372" s="11">
        <v>1868.9484972742503</v>
      </c>
      <c r="DX372" s="11">
        <v>1748.4277804914416</v>
      </c>
      <c r="DY372" s="11">
        <v>1772.2233093996758</v>
      </c>
      <c r="DZ372" s="11">
        <v>1746.2651219801892</v>
      </c>
      <c r="EA372" s="11">
        <v>1627.8657642440839</v>
      </c>
      <c r="EB372" s="11">
        <v>1604.4918502323978</v>
      </c>
      <c r="EC372" s="11">
        <v>1424.2891303780013</v>
      </c>
      <c r="ED372" s="11">
        <v>1353.5165002930514</v>
      </c>
      <c r="EE372" s="11">
        <v>1117.2940571484348</v>
      </c>
      <c r="EF372" s="11">
        <v>933.75253903026316</v>
      </c>
      <c r="EG372" s="11">
        <v>778.65244820900739</v>
      </c>
      <c r="EH372" s="11">
        <v>659.98593482994033</v>
      </c>
      <c r="EI372" s="11">
        <v>596.68407566016651</v>
      </c>
      <c r="EJ372" s="11">
        <v>539.88658615327745</v>
      </c>
      <c r="EK372" s="11">
        <v>461.64478604457628</v>
      </c>
      <c r="EL372" s="11">
        <v>457.5739943382423</v>
      </c>
      <c r="EM372" s="11">
        <v>378.43370303856813</v>
      </c>
      <c r="EN372" s="11">
        <v>296.23144438010627</v>
      </c>
      <c r="EO372" s="11">
        <v>251.99676116503628</v>
      </c>
      <c r="EP372" s="11">
        <v>110.96735173035714</v>
      </c>
      <c r="EQ372" s="11">
        <v>34.630983003524662</v>
      </c>
      <c r="ER372" s="11">
        <v>2.4300561562995426E-12</v>
      </c>
      <c r="ES372" s="11">
        <v>103.88614796198003</v>
      </c>
      <c r="ET372" s="11">
        <v>168.91713292718435</v>
      </c>
      <c r="EU372" s="11">
        <v>245.78584662514686</v>
      </c>
      <c r="EV372" s="11">
        <v>310.02806725995333</v>
      </c>
      <c r="EW372" s="11">
        <v>382.1857277362783</v>
      </c>
      <c r="EX372" s="11">
        <v>632.4307468656657</v>
      </c>
      <c r="EY372" s="11">
        <v>716.16885323464624</v>
      </c>
      <c r="EZ372" s="11">
        <v>889.49915689013847</v>
      </c>
      <c r="FA372" s="11">
        <v>1056.5009837699197</v>
      </c>
      <c r="FB372" s="11">
        <v>1138.6901775002868</v>
      </c>
      <c r="FC372" s="11">
        <v>1179.6077714823423</v>
      </c>
      <c r="FD372" s="11">
        <v>1233.2952284777887</v>
      </c>
      <c r="FE372" s="11">
        <v>1355.7102414789372</v>
      </c>
      <c r="FF372" s="11">
        <v>1527.4627923419951</v>
      </c>
      <c r="FG372" s="11">
        <v>1552.0306799563273</v>
      </c>
      <c r="FH372" s="11">
        <v>1595.5042995518259</v>
      </c>
      <c r="FI372" s="11">
        <v>1676.6108099793339</v>
      </c>
      <c r="FJ372" s="11">
        <v>1721.7460373889892</v>
      </c>
      <c r="FK372" s="11">
        <v>1739.8765221279946</v>
      </c>
      <c r="FL372" s="11">
        <v>1755.6877214472406</v>
      </c>
      <c r="FM372" s="11">
        <v>1762.5408495470533</v>
      </c>
      <c r="FN372" s="11">
        <v>1796.8925498741273</v>
      </c>
      <c r="FO372" s="11">
        <v>1819.2027828791245</v>
      </c>
      <c r="FP372" s="11">
        <v>1844.6154232256586</v>
      </c>
      <c r="FQ372" s="11">
        <v>1871.0153621262925</v>
      </c>
      <c r="FR372" s="11">
        <v>1883.2332016691214</v>
      </c>
      <c r="FS372" s="11">
        <v>1929.0402237470696</v>
      </c>
      <c r="FT372" s="11">
        <v>2001.4877463836153</v>
      </c>
      <c r="FU372" s="11">
        <v>2103.747400448583</v>
      </c>
      <c r="FV372" s="11">
        <v>2240.8572869229365</v>
      </c>
      <c r="FW372" s="11">
        <v>2283.3739244391313</v>
      </c>
      <c r="FX372" s="11">
        <v>2300.4009661454975</v>
      </c>
      <c r="FY372" s="11">
        <v>2320.1119710818934</v>
      </c>
      <c r="FZ372" s="11">
        <v>2337.3772364473652</v>
      </c>
      <c r="GA372" s="11">
        <v>2364.9515174383364</v>
      </c>
      <c r="GB372" s="11">
        <v>2386.7287461771143</v>
      </c>
      <c r="GC372" s="11">
        <v>2417.9787999051709</v>
      </c>
      <c r="GD372" s="11">
        <v>2452.0444885735697</v>
      </c>
      <c r="GE372" s="11">
        <v>2476.8481006361908</v>
      </c>
      <c r="GF372" s="11">
        <v>2497.5068305367422</v>
      </c>
      <c r="GG372" s="11">
        <v>2510.343164880851</v>
      </c>
      <c r="GH372" s="11">
        <v>2523.1824904796536</v>
      </c>
      <c r="GI372" s="11">
        <v>2526.2609794985037</v>
      </c>
      <c r="GJ372" s="11">
        <v>2535.0031584600238</v>
      </c>
      <c r="GK372" s="11">
        <v>2538.7449181458751</v>
      </c>
      <c r="GL372" s="11">
        <v>2552.7696056136674</v>
      </c>
      <c r="GM372" s="11">
        <v>2537.0627088941942</v>
      </c>
      <c r="GN372" s="11">
        <v>2545.223607440475</v>
      </c>
      <c r="GO372" s="11">
        <v>2552.2303673140887</v>
      </c>
      <c r="GP372" s="11">
        <v>2561.9272291518118</v>
      </c>
      <c r="GQ372" s="11">
        <v>2619.9111384939697</v>
      </c>
      <c r="GR372" s="11">
        <v>2740.3293639776662</v>
      </c>
      <c r="GS372" s="11">
        <v>2891.3387407924815</v>
      </c>
      <c r="GT372" s="11">
        <v>2956.139429273132</v>
      </c>
      <c r="GU372" s="11">
        <v>2975.6920779252255</v>
      </c>
      <c r="GV372" s="11">
        <v>3001.0856725305475</v>
      </c>
      <c r="GW372" s="11">
        <v>3027.7657855710036</v>
      </c>
      <c r="GX372" s="11">
        <v>3055.0195503421978</v>
      </c>
      <c r="GY372" s="11">
        <v>3070.4773626559527</v>
      </c>
      <c r="GZ372" s="11">
        <v>3210.4431846112852</v>
      </c>
      <c r="HA372" s="11">
        <v>3230.5334878847943</v>
      </c>
      <c r="HB372" s="11">
        <v>3245.8011887776024</v>
      </c>
      <c r="HC372" s="11">
        <v>3262.0498953407914</v>
      </c>
      <c r="HD372" s="11">
        <v>3274.0497005737379</v>
      </c>
      <c r="HE372" s="11">
        <v>3281.6582507898634</v>
      </c>
      <c r="HF372" s="11">
        <v>3274.8581142586827</v>
      </c>
      <c r="HG372" s="11">
        <v>3324.7030208976134</v>
      </c>
      <c r="HH372" s="11">
        <v>3335.1200617765235</v>
      </c>
      <c r="HI372" s="11">
        <v>3365.7911227862146</v>
      </c>
      <c r="HJ372" s="11">
        <v>3376.9875628188788</v>
      </c>
      <c r="HK372" s="11">
        <v>3369.9653177882919</v>
      </c>
      <c r="HL372" s="11">
        <v>3365.0379365281096</v>
      </c>
      <c r="HM372" s="11">
        <v>3323.3266378094877</v>
      </c>
      <c r="HN372" s="11">
        <v>3270.7747175808927</v>
      </c>
      <c r="HO372" s="11">
        <v>3236.9179890801743</v>
      </c>
      <c r="HP372" s="11">
        <v>3259.7045253898027</v>
      </c>
      <c r="HQ372" s="11">
        <v>3252.7423775827524</v>
      </c>
      <c r="HR372" s="11">
        <v>3171.5092995257824</v>
      </c>
      <c r="HS372" s="11">
        <v>3193.8358810107688</v>
      </c>
      <c r="HT372" s="11">
        <v>3205.5241984943673</v>
      </c>
      <c r="HU372" s="11">
        <v>3174.4613333565117</v>
      </c>
      <c r="HV372" s="11">
        <v>3186.2205950103639</v>
      </c>
      <c r="HW372" s="11">
        <v>3199.1180150059481</v>
      </c>
      <c r="HX372" s="11">
        <v>3216.1968861186124</v>
      </c>
      <c r="HY372" s="11">
        <v>3236.6465231108841</v>
      </c>
      <c r="HZ372" s="11">
        <v>3265.8520617523482</v>
      </c>
      <c r="IA372" s="11">
        <v>3402.4918730247359</v>
      </c>
      <c r="IB372" s="11">
        <v>3542.4304884992039</v>
      </c>
      <c r="IC372" s="11">
        <v>3592.7442221065207</v>
      </c>
      <c r="ID372" s="11">
        <v>3643.191633588473</v>
      </c>
      <c r="IE372" s="11">
        <v>3689.0244842303587</v>
      </c>
      <c r="IF372" s="11">
        <v>3738.6643622828292</v>
      </c>
      <c r="IG372" s="11">
        <v>3864.9266969428213</v>
      </c>
      <c r="IH372" s="11">
        <v>3899.2014438683123</v>
      </c>
      <c r="II372" s="11">
        <v>3943.1753935661595</v>
      </c>
      <c r="IJ372" s="11">
        <v>3981.1547372873492</v>
      </c>
      <c r="IK372" s="11">
        <v>4032.10837243387</v>
      </c>
      <c r="IL372" s="11">
        <v>4070.0143931892899</v>
      </c>
      <c r="IM372" s="11">
        <v>4111.7621028214126</v>
      </c>
      <c r="IN372" s="11">
        <v>4173.7870856501286</v>
      </c>
      <c r="IO372" s="11">
        <v>4310.6320749963916</v>
      </c>
      <c r="IP372" s="11">
        <v>4343.2816507639964</v>
      </c>
      <c r="IQ372" s="11">
        <v>4344.8133257271993</v>
      </c>
      <c r="IR372" s="11">
        <v>4400.1940412831054</v>
      </c>
      <c r="IS372" s="11">
        <v>4468.9113804450517</v>
      </c>
      <c r="IT372" s="11">
        <v>4508.986161531775</v>
      </c>
      <c r="IU372" s="11">
        <v>4532.2767552192854</v>
      </c>
      <c r="IV372" s="11">
        <v>4549.9347387954876</v>
      </c>
      <c r="IW372" s="11">
        <v>4556.0584270757354</v>
      </c>
      <c r="IX372" s="11">
        <v>4566.7333757783963</v>
      </c>
      <c r="IY372" s="11">
        <v>4587.920212093406</v>
      </c>
      <c r="IZ372" s="11">
        <v>4628.8721829973883</v>
      </c>
      <c r="JA372" s="11">
        <v>4679.0572174427371</v>
      </c>
      <c r="JB372" s="11">
        <v>4770.5503517821671</v>
      </c>
      <c r="JC372" s="11">
        <v>4876.9141410355351</v>
      </c>
      <c r="JD372" s="11">
        <v>4954.0047411532169</v>
      </c>
      <c r="JE372" s="11">
        <v>4970.7041693559167</v>
      </c>
      <c r="JF372" s="11">
        <v>4982.1481451518221</v>
      </c>
      <c r="JG372" s="11">
        <v>4965.5093688251891</v>
      </c>
      <c r="JH372" s="11">
        <v>5047.4541310531877</v>
      </c>
      <c r="JI372" s="11">
        <v>5113.4813356695349</v>
      </c>
      <c r="JJ372" s="11">
        <v>5125.8471922710551</v>
      </c>
      <c r="JK372" s="11">
        <v>5105.9548908045826</v>
      </c>
      <c r="JL372" s="11">
        <v>5163.7657446062349</v>
      </c>
      <c r="JM372" s="11">
        <v>5164.237696833713</v>
      </c>
      <c r="JN372" s="11">
        <v>5145.9157298779</v>
      </c>
      <c r="JO372" s="11">
        <v>5310.1081124775064</v>
      </c>
      <c r="JP372" s="11">
        <v>5433.1719417980139</v>
      </c>
      <c r="JQ372" s="11">
        <v>5463.4271206224448</v>
      </c>
      <c r="JR372" s="11">
        <v>5505.9139586219335</v>
      </c>
      <c r="JS372" s="11">
        <v>5501.7451674430376</v>
      </c>
      <c r="JT372" s="11">
        <v>5588.7003441554443</v>
      </c>
      <c r="JU372" s="11">
        <v>5635.096730234588</v>
      </c>
      <c r="JV372" s="11">
        <v>5612.2000582585952</v>
      </c>
      <c r="JW372" s="11">
        <v>5551.4421581546012</v>
      </c>
      <c r="JX372" s="11">
        <v>5542.4248851344955</v>
      </c>
      <c r="JY372" s="11">
        <v>5532.1627748187375</v>
      </c>
      <c r="JZ372" s="11">
        <v>5516.7582961539265</v>
      </c>
      <c r="KA372" s="11">
        <v>5504.9300711713304</v>
      </c>
      <c r="KB372" s="11">
        <v>5496.6077169603559</v>
      </c>
      <c r="KC372" s="11">
        <v>5479.064721023894</v>
      </c>
      <c r="KD372" s="11">
        <v>5463.0747261657225</v>
      </c>
      <c r="KE372" s="11">
        <v>5463.5670413005073</v>
      </c>
      <c r="KF372" s="11">
        <v>5474.829942171018</v>
      </c>
      <c r="KG372" s="11">
        <v>5479.5480308575261</v>
      </c>
      <c r="KH372" s="11">
        <v>5496.9751049875968</v>
      </c>
      <c r="KI372" s="11">
        <v>5499.6014701478662</v>
      </c>
      <c r="KJ372" s="11">
        <v>5522.3006888274867</v>
      </c>
      <c r="KK372" s="11">
        <v>5525.8190250652488</v>
      </c>
      <c r="KL372" s="23"/>
      <c r="KM372" s="11">
        <f>SMALL(Tabela2[[#This Row],[1]:[285]],1)</f>
        <v>2.4300561562995426E-12</v>
      </c>
      <c r="KN372" s="11">
        <f>MATCH(Tabela2[[#This Row],[1° menor]],Tabela2[[#This Row],[1]:[285]],0)</f>
        <v>135</v>
      </c>
      <c r="KO37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0.24999999258697164</v>
      </c>
      <c r="KP372" s="11">
        <f>VLOOKUP(Tabela2[[#This Row],[Shape]],shape!A:D,4,0)+VLOOKUP(Tabela2[[#This Row],[Shape]]+1,shape!A:E,5,0)*Tabela2[[#This Row],[% avanc]]</f>
        <v>4503.7490504971356</v>
      </c>
      <c r="KQ372" s="15">
        <f>Tabela2[[#This Row],[8686,881807]]/Tabela2[[#Headers],[8686,881807]]</f>
        <v>0.51845404951497753</v>
      </c>
      <c r="KR372" s="11">
        <f>Tabela2[[#This Row],[8686,881807]]-KP371</f>
        <v>265.44072251158195</v>
      </c>
      <c r="KS372" s="11">
        <f>(Tabela2[[#This Row],[hora bus]]-H371)*86400</f>
        <v>45.000000461004674</v>
      </c>
      <c r="KT372" s="11">
        <f>Tabela2[[#This Row],[desloc]]/Tabela2[[#This Row],[seconds]]</f>
        <v>5.898682662050259</v>
      </c>
      <c r="KU372" s="11">
        <f>Tabela2[[#This Row],[spd m/s]]*3.6</f>
        <v>21.235257583380932</v>
      </c>
      <c r="KV372" s="23"/>
      <c r="KW372" s="22">
        <f t="shared" si="90"/>
        <v>0</v>
      </c>
      <c r="KX372" s="23">
        <f t="shared" si="91"/>
        <v>0</v>
      </c>
      <c r="KY372" s="23">
        <f t="shared" si="92"/>
        <v>0</v>
      </c>
      <c r="KZ372" s="23">
        <f t="shared" si="93"/>
        <v>0</v>
      </c>
      <c r="LA372" s="23">
        <f t="shared" si="94"/>
        <v>0</v>
      </c>
      <c r="LB372" s="23">
        <f t="shared" si="95"/>
        <v>0</v>
      </c>
      <c r="LC372" s="23">
        <f t="shared" si="96"/>
        <v>0</v>
      </c>
      <c r="LD372" s="23">
        <f t="shared" si="97"/>
        <v>0</v>
      </c>
      <c r="LE372" s="23">
        <f t="shared" si="98"/>
        <v>4503.7490504971356</v>
      </c>
      <c r="LF372" s="22">
        <f t="shared" si="107"/>
        <v>0</v>
      </c>
      <c r="LG372" s="23">
        <f t="shared" si="99"/>
        <v>0</v>
      </c>
      <c r="LH372" s="23">
        <f t="shared" si="100"/>
        <v>0</v>
      </c>
      <c r="LI372" s="23">
        <f t="shared" si="101"/>
        <v>4503.7490504971356</v>
      </c>
      <c r="LJ372" s="23">
        <f t="shared" si="102"/>
        <v>8570.3152119992501</v>
      </c>
      <c r="LK372" s="23">
        <f t="shared" si="103"/>
        <v>0</v>
      </c>
      <c r="LL372" s="23">
        <f t="shared" si="104"/>
        <v>14</v>
      </c>
      <c r="LM372" s="23">
        <f t="shared" si="105"/>
        <v>0</v>
      </c>
      <c r="LN372" s="23">
        <f t="shared" si="106"/>
        <v>0</v>
      </c>
    </row>
    <row r="373" spans="1:326" x14ac:dyDescent="0.25">
      <c r="A373" s="22">
        <v>204</v>
      </c>
      <c r="B373" s="22">
        <v>2</v>
      </c>
      <c r="C373" s="23" t="s">
        <v>1512</v>
      </c>
      <c r="D373" s="22">
        <v>332</v>
      </c>
      <c r="E373" s="24">
        <v>0.94652777777777775</v>
      </c>
      <c r="F373" s="23" t="s">
        <v>1484</v>
      </c>
      <c r="G373" s="23" t="b">
        <v>1</v>
      </c>
      <c r="H373" s="25">
        <v>43538.947048611109</v>
      </c>
      <c r="I373" s="26" t="s">
        <v>298</v>
      </c>
      <c r="J373" s="23" t="s">
        <v>299</v>
      </c>
      <c r="K373" s="11">
        <f>IF(AND(Tabela2[[#This Row],[hora bus]]=H372,Tabela2[[#This Row],[lat bus]]=I372,Tabela2[[#This Row],[lon bus]]=J372),1,0)</f>
        <v>0</v>
      </c>
      <c r="L373" s="23"/>
      <c r="M373" s="11">
        <v>391</v>
      </c>
      <c r="N373" s="11">
        <v>8202.0831302322968</v>
      </c>
      <c r="O373" s="11">
        <v>8195.2971016143383</v>
      </c>
      <c r="P373" s="11">
        <v>8185.822623772513</v>
      </c>
      <c r="Q373" s="11">
        <v>8127.4970305277384</v>
      </c>
      <c r="R373" s="11">
        <v>8041.7957867801706</v>
      </c>
      <c r="S373" s="11">
        <v>8022.0579061048866</v>
      </c>
      <c r="T373" s="11">
        <v>8002.3000298890711</v>
      </c>
      <c r="U373" s="11">
        <v>7990.339256249812</v>
      </c>
      <c r="V373" s="11">
        <v>7973.7936940527316</v>
      </c>
      <c r="W373" s="11">
        <v>7961.7194609726903</v>
      </c>
      <c r="X373" s="11">
        <v>7951.0016247906224</v>
      </c>
      <c r="Y373" s="11">
        <v>7927.3975335379682</v>
      </c>
      <c r="Z373" s="11">
        <v>7912.5087795876252</v>
      </c>
      <c r="AA373" s="11">
        <v>7890.373194767637</v>
      </c>
      <c r="AB373" s="11">
        <v>7880.1658948851491</v>
      </c>
      <c r="AC373" s="11">
        <v>7864.0858980339963</v>
      </c>
      <c r="AD373" s="11">
        <v>7839.2073872319243</v>
      </c>
      <c r="AE373" s="11">
        <v>7829.0850291429497</v>
      </c>
      <c r="AF373" s="11">
        <v>7760.8192289154376</v>
      </c>
      <c r="AG373" s="11">
        <v>7729.4906767873581</v>
      </c>
      <c r="AH373" s="11">
        <v>7701.1502634802773</v>
      </c>
      <c r="AI373" s="11">
        <v>7677.7146719525081</v>
      </c>
      <c r="AJ373" s="11">
        <v>7656.7021646986223</v>
      </c>
      <c r="AK373" s="11">
        <v>7641.6420894254688</v>
      </c>
      <c r="AL373" s="11">
        <v>7615.5590194340675</v>
      </c>
      <c r="AM373" s="11">
        <v>7604.7689164923995</v>
      </c>
      <c r="AN373" s="11">
        <v>7592.1390960615499</v>
      </c>
      <c r="AO373" s="11">
        <v>7583.7905052406522</v>
      </c>
      <c r="AP373" s="11">
        <v>7582.6245544532312</v>
      </c>
      <c r="AQ373" s="11">
        <v>7589.1349429341162</v>
      </c>
      <c r="AR373" s="11">
        <v>7589.2776615379398</v>
      </c>
      <c r="AS373" s="11">
        <v>7585.3992263409573</v>
      </c>
      <c r="AT373" s="11">
        <v>7593.822500896059</v>
      </c>
      <c r="AU373" s="11">
        <v>7599.5963073634175</v>
      </c>
      <c r="AV373" s="11">
        <v>7593.3530793916025</v>
      </c>
      <c r="AW373" s="11">
        <v>7592.7589732747219</v>
      </c>
      <c r="AX373" s="11">
        <v>7594.4403474489573</v>
      </c>
      <c r="AY373" s="11">
        <v>7586.9496990484313</v>
      </c>
      <c r="AZ373" s="11">
        <v>7570.8043806577107</v>
      </c>
      <c r="BA373" s="11">
        <v>7546.4919588024022</v>
      </c>
      <c r="BB373" s="11">
        <v>7501.2773112636014</v>
      </c>
      <c r="BC373" s="11">
        <v>7429.2633411399811</v>
      </c>
      <c r="BD373" s="11">
        <v>7362.4508659295971</v>
      </c>
      <c r="BE373" s="11">
        <v>7342.5988956624633</v>
      </c>
      <c r="BF373" s="11">
        <v>7321.3362712321914</v>
      </c>
      <c r="BG373" s="11">
        <v>7286.6488215443633</v>
      </c>
      <c r="BH373" s="11">
        <v>7274.2938960398069</v>
      </c>
      <c r="BI373" s="11">
        <v>7258.526960021858</v>
      </c>
      <c r="BJ373" s="11">
        <v>7233.5499365626929</v>
      </c>
      <c r="BK373" s="11">
        <v>7160.5400960581037</v>
      </c>
      <c r="BL373" s="11">
        <v>6926.3724528615767</v>
      </c>
      <c r="BM373" s="11">
        <v>6790.9449576732695</v>
      </c>
      <c r="BN373" s="11">
        <v>6762.9426224740018</v>
      </c>
      <c r="BO373" s="11">
        <v>6653.004529254823</v>
      </c>
      <c r="BP373" s="11">
        <v>6644.9517499891263</v>
      </c>
      <c r="BQ373" s="11">
        <v>6555.5141846521628</v>
      </c>
      <c r="BR373" s="11">
        <v>6470.3828722917551</v>
      </c>
      <c r="BS373" s="11">
        <v>6439.1789134250384</v>
      </c>
      <c r="BT373" s="11">
        <v>6389.2435131706125</v>
      </c>
      <c r="BU373" s="11">
        <v>6327.6229064550262</v>
      </c>
      <c r="BV373" s="11">
        <v>6321.6023139928902</v>
      </c>
      <c r="BW373" s="11">
        <v>6172.464379291031</v>
      </c>
      <c r="BX373" s="11">
        <v>6085.9340501144534</v>
      </c>
      <c r="BY373" s="11">
        <v>5965.8795378920331</v>
      </c>
      <c r="BZ373" s="11">
        <v>5949.641101688836</v>
      </c>
      <c r="CA373" s="11">
        <v>5910.764819412012</v>
      </c>
      <c r="CB373" s="11">
        <v>5848.8396713418106</v>
      </c>
      <c r="CC373" s="11">
        <v>5728.6629344114272</v>
      </c>
      <c r="CD373" s="11">
        <v>5634.7222414569897</v>
      </c>
      <c r="CE373" s="11">
        <v>5541.4508096051622</v>
      </c>
      <c r="CF373" s="11">
        <v>5457.4884983731063</v>
      </c>
      <c r="CG373" s="11">
        <v>5262.8670158878431</v>
      </c>
      <c r="CH373" s="11">
        <v>5185.28091663942</v>
      </c>
      <c r="CI373" s="11">
        <v>4993.526419490534</v>
      </c>
      <c r="CJ373" s="11">
        <v>4918.7002727571553</v>
      </c>
      <c r="CK373" s="11">
        <v>4828.4842938887723</v>
      </c>
      <c r="CL373" s="11">
        <v>4800.463288813502</v>
      </c>
      <c r="CM373" s="11">
        <v>4752.0527909933398</v>
      </c>
      <c r="CN373" s="11">
        <v>4693.128981564998</v>
      </c>
      <c r="CO373" s="11">
        <v>4611.345077043663</v>
      </c>
      <c r="CP373" s="11">
        <v>4558.5200516869099</v>
      </c>
      <c r="CQ373" s="11">
        <v>4362.2777058170705</v>
      </c>
      <c r="CR373" s="11">
        <v>4184.4742039856437</v>
      </c>
      <c r="CS373" s="11">
        <v>4110.445607876115</v>
      </c>
      <c r="CT373" s="11">
        <v>4082.2139746705184</v>
      </c>
      <c r="CU373" s="11">
        <v>4040.7444692338349</v>
      </c>
      <c r="CV373" s="11">
        <v>3942.4367743410858</v>
      </c>
      <c r="CW373" s="11">
        <v>3814.8723235904431</v>
      </c>
      <c r="CX373" s="11">
        <v>3753.7181917797398</v>
      </c>
      <c r="CY373" s="11">
        <v>3696.5437642117536</v>
      </c>
      <c r="CZ373" s="11">
        <v>3645.115132033678</v>
      </c>
      <c r="DA373" s="11">
        <v>3592.9185308451119</v>
      </c>
      <c r="DB373" s="11">
        <v>3537.2245566496595</v>
      </c>
      <c r="DC373" s="11">
        <v>3447.2219193341389</v>
      </c>
      <c r="DD373" s="11">
        <v>3439.1129673101409</v>
      </c>
      <c r="DE373" s="11">
        <v>3409.162294224368</v>
      </c>
      <c r="DF373" s="11">
        <v>3396.2185501234508</v>
      </c>
      <c r="DG373" s="11">
        <v>3346.653840996385</v>
      </c>
      <c r="DH373" s="11">
        <v>3310.7601472610445</v>
      </c>
      <c r="DI373" s="11">
        <v>3269.9094670796544</v>
      </c>
      <c r="DJ373" s="11">
        <v>3196.5299103808338</v>
      </c>
      <c r="DK373" s="11">
        <v>2870.4087039181663</v>
      </c>
      <c r="DL373" s="11">
        <v>2797.2901387959523</v>
      </c>
      <c r="DM373" s="11">
        <v>2732.910421857986</v>
      </c>
      <c r="DN373" s="11">
        <v>2653.8227693098506</v>
      </c>
      <c r="DO373" s="11">
        <v>2628.0233311714737</v>
      </c>
      <c r="DP373" s="11">
        <v>2555.9047880621783</v>
      </c>
      <c r="DQ373" s="11">
        <v>2550.9774487864906</v>
      </c>
      <c r="DR373" s="11">
        <v>2542.1656238335181</v>
      </c>
      <c r="DS373" s="11">
        <v>2530.6500733464186</v>
      </c>
      <c r="DT373" s="11">
        <v>2513.8609844938564</v>
      </c>
      <c r="DU373" s="11">
        <v>2504.7832657336821</v>
      </c>
      <c r="DV373" s="11">
        <v>2495.8514109105909</v>
      </c>
      <c r="DW373" s="11">
        <v>2492.3410766435445</v>
      </c>
      <c r="DX373" s="11">
        <v>2380.2774459162952</v>
      </c>
      <c r="DY373" s="11">
        <v>2412.7461695611369</v>
      </c>
      <c r="DZ373" s="11">
        <v>2389.56819686477</v>
      </c>
      <c r="EA373" s="11">
        <v>2270.1014800168387</v>
      </c>
      <c r="EB373" s="11">
        <v>2243.5330401210085</v>
      </c>
      <c r="EC373" s="11">
        <v>2059.8861569420119</v>
      </c>
      <c r="ED373" s="11">
        <v>1984.5587426434379</v>
      </c>
      <c r="EE373" s="11">
        <v>1750.0645456902535</v>
      </c>
      <c r="EF373" s="11">
        <v>1572.758218970389</v>
      </c>
      <c r="EG373" s="11">
        <v>1423.4587005728902</v>
      </c>
      <c r="EH373" s="11">
        <v>1309.5708346728022</v>
      </c>
      <c r="EI373" s="11">
        <v>1248.8207186311943</v>
      </c>
      <c r="EJ373" s="11">
        <v>1192.4369706563773</v>
      </c>
      <c r="EK373" s="11">
        <v>1117.6291236037246</v>
      </c>
      <c r="EL373" s="11">
        <v>1117.5854668618329</v>
      </c>
      <c r="EM373" s="11">
        <v>1040.6522945761378</v>
      </c>
      <c r="EN373" s="11">
        <v>960.54520891334357</v>
      </c>
      <c r="EO373" s="11">
        <v>916.54827816888724</v>
      </c>
      <c r="EP373" s="11">
        <v>775.4888973964496</v>
      </c>
      <c r="EQ373" s="11">
        <v>699.16204857883417</v>
      </c>
      <c r="ER373" s="11">
        <v>560.67108585042945</v>
      </c>
      <c r="ES373" s="11">
        <v>495.63207859208256</v>
      </c>
      <c r="ET373" s="11">
        <v>418.76561608016164</v>
      </c>
      <c r="EU373" s="11">
        <v>354.53178905764258</v>
      </c>
      <c r="EV373" s="11">
        <v>282.37577719296462</v>
      </c>
      <c r="EW373" s="11">
        <v>32.133605111731825</v>
      </c>
      <c r="EX373" s="11">
        <v>1.6491696896991925E-11</v>
      </c>
      <c r="EY373" s="11">
        <v>51.604525010652296</v>
      </c>
      <c r="EZ373" s="11">
        <v>224.93490231707381</v>
      </c>
      <c r="FA373" s="11">
        <v>392.01351927473814</v>
      </c>
      <c r="FB373" s="11">
        <v>474.36406281229648</v>
      </c>
      <c r="FC373" s="11">
        <v>515.50314991523055</v>
      </c>
      <c r="FD373" s="11">
        <v>569.71935132472368</v>
      </c>
      <c r="FE373" s="11">
        <v>693.23069348678428</v>
      </c>
      <c r="FF373" s="11">
        <v>865.76376469654997</v>
      </c>
      <c r="FG373" s="11">
        <v>890.54123418945142</v>
      </c>
      <c r="FH373" s="11">
        <v>934.62061676337908</v>
      </c>
      <c r="FI373" s="11">
        <v>1016.0709742138052</v>
      </c>
      <c r="FJ373" s="11">
        <v>1060.8916159048604</v>
      </c>
      <c r="FK373" s="11">
        <v>1078.6089811037459</v>
      </c>
      <c r="FL373" s="11">
        <v>1094.0098848590205</v>
      </c>
      <c r="FM373" s="11">
        <v>1100.0642470007845</v>
      </c>
      <c r="FN373" s="11">
        <v>1133.5663740074519</v>
      </c>
      <c r="FO373" s="11">
        <v>1155.46859614749</v>
      </c>
      <c r="FP373" s="11">
        <v>1180.5923250911369</v>
      </c>
      <c r="FQ373" s="11">
        <v>1206.8282805895681</v>
      </c>
      <c r="FR373" s="11">
        <v>1218.8935688773672</v>
      </c>
      <c r="FS373" s="11">
        <v>1264.5641578187699</v>
      </c>
      <c r="FT373" s="11">
        <v>1336.9938726176847</v>
      </c>
      <c r="FU373" s="11">
        <v>1439.4241436523203</v>
      </c>
      <c r="FV373" s="11">
        <v>1576.9733589592088</v>
      </c>
      <c r="FW373" s="11">
        <v>1620.0198137111931</v>
      </c>
      <c r="FX373" s="11">
        <v>1637.5849819668279</v>
      </c>
      <c r="FY373" s="11">
        <v>1657.820306912791</v>
      </c>
      <c r="FZ373" s="11">
        <v>1675.5539750623998</v>
      </c>
      <c r="GA373" s="11">
        <v>1703.4708306652458</v>
      </c>
      <c r="GB373" s="11">
        <v>1725.4542905831083</v>
      </c>
      <c r="GC373" s="11">
        <v>1756.7917580200444</v>
      </c>
      <c r="GD373" s="11">
        <v>1790.8442231894808</v>
      </c>
      <c r="GE373" s="11">
        <v>1815.6298706276059</v>
      </c>
      <c r="GF373" s="11">
        <v>1836.2722164666536</v>
      </c>
      <c r="GG373" s="11">
        <v>1849.2177705412</v>
      </c>
      <c r="GH373" s="11">
        <v>1862.213215438529</v>
      </c>
      <c r="GI373" s="11">
        <v>1865.5431718492373</v>
      </c>
      <c r="GJ373" s="11">
        <v>1874.8449637227859</v>
      </c>
      <c r="GK373" s="11">
        <v>1879.4732534007931</v>
      </c>
      <c r="GL373" s="11">
        <v>1894.0871887558922</v>
      </c>
      <c r="GM373" s="11">
        <v>1879.1821399062605</v>
      </c>
      <c r="GN373" s="11">
        <v>1888.6558459867101</v>
      </c>
      <c r="GO373" s="11">
        <v>1896.9747646490644</v>
      </c>
      <c r="GP373" s="11">
        <v>1909.1716191904391</v>
      </c>
      <c r="GQ373" s="11">
        <v>1971.1831873500521</v>
      </c>
      <c r="GR373" s="11">
        <v>2096.2433703610213</v>
      </c>
      <c r="GS373" s="11">
        <v>2250.628439738141</v>
      </c>
      <c r="GT373" s="11">
        <v>2316.7309014942939</v>
      </c>
      <c r="GU373" s="11">
        <v>2336.6670196246041</v>
      </c>
      <c r="GV373" s="11">
        <v>2362.0797377898266</v>
      </c>
      <c r="GW373" s="11">
        <v>2388.519425099812</v>
      </c>
      <c r="GX373" s="11">
        <v>2415.3180209857469</v>
      </c>
      <c r="GY373" s="11">
        <v>2428.0325234159991</v>
      </c>
      <c r="GZ373" s="11">
        <v>2565.2097322785803</v>
      </c>
      <c r="HA373" s="11">
        <v>2584.7826055245391</v>
      </c>
      <c r="HB373" s="11">
        <v>2599.788339369557</v>
      </c>
      <c r="HC373" s="11">
        <v>2615.8932440803037</v>
      </c>
      <c r="HD373" s="11">
        <v>2627.7730078132763</v>
      </c>
      <c r="HE373" s="11">
        <v>2635.1117798685959</v>
      </c>
      <c r="HF373" s="11">
        <v>2631.3395104370279</v>
      </c>
      <c r="HG373" s="11">
        <v>2686.897566647036</v>
      </c>
      <c r="HH373" s="11">
        <v>2702.599754011917</v>
      </c>
      <c r="HI373" s="11">
        <v>2737.5766437641123</v>
      </c>
      <c r="HJ373" s="11">
        <v>2751.3540937983184</v>
      </c>
      <c r="HK373" s="11">
        <v>2747.1473299642462</v>
      </c>
      <c r="HL373" s="11">
        <v>2745.5460296433948</v>
      </c>
      <c r="HM373" s="11">
        <v>2708.7993958600637</v>
      </c>
      <c r="HN373" s="11">
        <v>2664.5733508015969</v>
      </c>
      <c r="HO373" s="11">
        <v>2640.7724464383455</v>
      </c>
      <c r="HP373" s="11">
        <v>2669.8204964381198</v>
      </c>
      <c r="HQ373" s="11">
        <v>2665.2869362113347</v>
      </c>
      <c r="HR373" s="11">
        <v>2593.1798303247247</v>
      </c>
      <c r="HS373" s="11">
        <v>2626.4683697482601</v>
      </c>
      <c r="HT373" s="11">
        <v>2642.2035985067814</v>
      </c>
      <c r="HU373" s="11">
        <v>2616.2082923201929</v>
      </c>
      <c r="HV373" s="11">
        <v>2634.5795000289677</v>
      </c>
      <c r="HW373" s="11">
        <v>2652.0050430477527</v>
      </c>
      <c r="HX373" s="11">
        <v>2673.0275956542141</v>
      </c>
      <c r="HY373" s="11">
        <v>2697.6707155473678</v>
      </c>
      <c r="HZ373" s="11">
        <v>2734.6526237960493</v>
      </c>
      <c r="IA373" s="11">
        <v>2882.1207119822398</v>
      </c>
      <c r="IB373" s="11">
        <v>3029.1031607061077</v>
      </c>
      <c r="IC373" s="11">
        <v>3082.8840483282956</v>
      </c>
      <c r="ID373" s="11">
        <v>3136.642245016013</v>
      </c>
      <c r="IE373" s="11">
        <v>3185.6167658547356</v>
      </c>
      <c r="IF373" s="11">
        <v>3240.1897315075134</v>
      </c>
      <c r="IG373" s="11">
        <v>3370.3936673699591</v>
      </c>
      <c r="IH373" s="11">
        <v>3405.7384752037233</v>
      </c>
      <c r="II373" s="11">
        <v>3450.4139713124655</v>
      </c>
      <c r="IJ373" s="11">
        <v>3488.4397191797693</v>
      </c>
      <c r="IK373" s="11">
        <v>3538.5823573390185</v>
      </c>
      <c r="IL373" s="11">
        <v>3575.3701314868767</v>
      </c>
      <c r="IM373" s="11">
        <v>3615.7338771892669</v>
      </c>
      <c r="IN373" s="11">
        <v>3675.2050217367841</v>
      </c>
      <c r="IO373" s="11">
        <v>3810.2774885044746</v>
      </c>
      <c r="IP373" s="11">
        <v>3842.8093237300609</v>
      </c>
      <c r="IQ373" s="11">
        <v>3844.3926050495029</v>
      </c>
      <c r="IR373" s="11">
        <v>3900.1515348533721</v>
      </c>
      <c r="IS373" s="11">
        <v>3969.3189201675764</v>
      </c>
      <c r="IT373" s="11">
        <v>4009.5228348228034</v>
      </c>
      <c r="IU373" s="11">
        <v>4032.8522359757826</v>
      </c>
      <c r="IV373" s="11">
        <v>4050.5527890139533</v>
      </c>
      <c r="IW373" s="11">
        <v>4056.670435821055</v>
      </c>
      <c r="IX373" s="11">
        <v>4067.2423342349612</v>
      </c>
      <c r="IY373" s="11">
        <v>4088.1228175387655</v>
      </c>
      <c r="IZ373" s="11">
        <v>4128.6395016377437</v>
      </c>
      <c r="JA373" s="11">
        <v>4178.1081878896684</v>
      </c>
      <c r="JB373" s="11">
        <v>4268.1085930073368</v>
      </c>
      <c r="JC373" s="11">
        <v>4372.0356016893047</v>
      </c>
      <c r="JD373" s="11">
        <v>4447.0291468894193</v>
      </c>
      <c r="JE373" s="11">
        <v>4462.4616493842695</v>
      </c>
      <c r="JF373" s="11">
        <v>4472.6430477397835</v>
      </c>
      <c r="JG373" s="11">
        <v>4450.3270723503938</v>
      </c>
      <c r="JH373" s="11">
        <v>4530.6478125420872</v>
      </c>
      <c r="JI373" s="11">
        <v>4600.8027029200302</v>
      </c>
      <c r="JJ373" s="11">
        <v>4614.0428934494093</v>
      </c>
      <c r="JK373" s="11">
        <v>4597.4347892256019</v>
      </c>
      <c r="JL373" s="11">
        <v>4658.5636978695602</v>
      </c>
      <c r="JM373" s="11">
        <v>4659.9530519572963</v>
      </c>
      <c r="JN373" s="11">
        <v>4649.3477946743942</v>
      </c>
      <c r="JO373" s="11">
        <v>4825.1301905111677</v>
      </c>
      <c r="JP373" s="11">
        <v>4953.8732876401964</v>
      </c>
      <c r="JQ373" s="11">
        <v>4986.9133589288385</v>
      </c>
      <c r="JR373" s="11">
        <v>5027.4688585594122</v>
      </c>
      <c r="JS373" s="11">
        <v>5012.5152254538289</v>
      </c>
      <c r="JT373" s="11">
        <v>5088.3772267324348</v>
      </c>
      <c r="JU373" s="11">
        <v>5131.2387938723614</v>
      </c>
      <c r="JV373" s="11">
        <v>5109.2326218828148</v>
      </c>
      <c r="JW373" s="11">
        <v>5046.7193571935059</v>
      </c>
      <c r="JX373" s="11">
        <v>5034.6703574830681</v>
      </c>
      <c r="JY373" s="11">
        <v>5023.0613216901929</v>
      </c>
      <c r="JZ373" s="11">
        <v>5006.4485729497692</v>
      </c>
      <c r="KA373" s="11">
        <v>4993.4137552206175</v>
      </c>
      <c r="KB373" s="11">
        <v>4984.1520979484731</v>
      </c>
      <c r="KC373" s="11">
        <v>4965.4847592723627</v>
      </c>
      <c r="KD373" s="11">
        <v>4949.447334479335</v>
      </c>
      <c r="KE373" s="11">
        <v>4951.0877141372193</v>
      </c>
      <c r="KF373" s="11">
        <v>4963.1248958355372</v>
      </c>
      <c r="KG373" s="11">
        <v>4968.8289589160831</v>
      </c>
      <c r="KH373" s="11">
        <v>4987.2025716781727</v>
      </c>
      <c r="KI373" s="11">
        <v>4990.934834519222</v>
      </c>
      <c r="KJ373" s="11">
        <v>5014.6351480632165</v>
      </c>
      <c r="KK373" s="11">
        <v>5018.5048120148558</v>
      </c>
      <c r="KL373" s="23"/>
      <c r="KM373" s="11">
        <f>SMALL(Tabela2[[#This Row],[1]:[285]],1)</f>
        <v>1.6491696896991925E-11</v>
      </c>
      <c r="KN373" s="11">
        <f>MATCH(Tabela2[[#This Row],[1° menor]],Tabela2[[#This Row],[1]:[285]],0)</f>
        <v>141</v>
      </c>
      <c r="KO37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0.38374009222619521</v>
      </c>
      <c r="KP373" s="11">
        <f>VLOOKUP(Tabela2[[#This Row],[Shape]],shape!A:D,4,0)+VLOOKUP(Tabela2[[#This Row],[Shape]]+1,shape!A:E,5,0)*Tabela2[[#This Row],[% avanc]]</f>
        <v>4836.0678873347179</v>
      </c>
      <c r="KQ373" s="15">
        <f>Tabela2[[#This Row],[8686,881807]]/Tabela2[[#Headers],[8686,881807]]</f>
        <v>0.55670929969805194</v>
      </c>
      <c r="KR373" s="11">
        <f>Tabela2[[#This Row],[8686,881807]]-KP372</f>
        <v>332.31883683758224</v>
      </c>
      <c r="KS373" s="11">
        <f>(Tabela2[[#This Row],[hora bus]]-H372)*86400</f>
        <v>67.999999551102519</v>
      </c>
      <c r="KT373" s="11">
        <f>Tabela2[[#This Row],[desloc]]/Tabela2[[#This Row],[seconds]]</f>
        <v>4.8870417504612202</v>
      </c>
      <c r="KU373" s="11">
        <f>Tabela2[[#This Row],[spd m/s]]*3.6</f>
        <v>17.593350301660394</v>
      </c>
      <c r="KV373" s="23"/>
      <c r="KW373" s="22">
        <f t="shared" si="90"/>
        <v>0</v>
      </c>
      <c r="KX373" s="23">
        <f t="shared" si="91"/>
        <v>0</v>
      </c>
      <c r="KY373" s="23">
        <f t="shared" si="92"/>
        <v>0</v>
      </c>
      <c r="KZ373" s="23">
        <f t="shared" si="93"/>
        <v>0</v>
      </c>
      <c r="LA373" s="23">
        <f t="shared" si="94"/>
        <v>0</v>
      </c>
      <c r="LB373" s="23">
        <f t="shared" si="95"/>
        <v>0</v>
      </c>
      <c r="LC373" s="23">
        <f t="shared" si="96"/>
        <v>0</v>
      </c>
      <c r="LD373" s="23">
        <f t="shared" si="97"/>
        <v>0</v>
      </c>
      <c r="LE373" s="23">
        <f t="shared" si="98"/>
        <v>4836.0678873347179</v>
      </c>
      <c r="LF373" s="22">
        <f t="shared" si="107"/>
        <v>0</v>
      </c>
      <c r="LG373" s="23">
        <f t="shared" si="99"/>
        <v>0</v>
      </c>
      <c r="LH373" s="23">
        <f t="shared" si="100"/>
        <v>0</v>
      </c>
      <c r="LI373" s="23">
        <f t="shared" si="101"/>
        <v>4836.0678873347179</v>
      </c>
      <c r="LJ373" s="23">
        <f t="shared" si="102"/>
        <v>8570.3152119992501</v>
      </c>
      <c r="LK373" s="23">
        <f t="shared" si="103"/>
        <v>0</v>
      </c>
      <c r="LL373" s="23">
        <f t="shared" si="104"/>
        <v>13</v>
      </c>
      <c r="LM373" s="23">
        <f t="shared" si="105"/>
        <v>0</v>
      </c>
      <c r="LN373" s="23">
        <f t="shared" si="106"/>
        <v>0</v>
      </c>
    </row>
    <row r="374" spans="1:326" x14ac:dyDescent="0.25">
      <c r="A374" s="22">
        <v>205</v>
      </c>
      <c r="B374" s="22">
        <v>2</v>
      </c>
      <c r="C374" s="23" t="s">
        <v>1513</v>
      </c>
      <c r="D374" s="22">
        <v>332</v>
      </c>
      <c r="E374" s="24">
        <v>0.94722222222222219</v>
      </c>
      <c r="F374" s="23" t="s">
        <v>1484</v>
      </c>
      <c r="G374" s="23" t="b">
        <v>1</v>
      </c>
      <c r="H374" s="25">
        <v>43538.947314814817</v>
      </c>
      <c r="I374" s="26" t="s">
        <v>352</v>
      </c>
      <c r="J374" s="23" t="s">
        <v>353</v>
      </c>
      <c r="K374" s="11">
        <f>IF(AND(Tabela2[[#This Row],[hora bus]]=H373,Tabela2[[#This Row],[lat bus]]=I373,Tabela2[[#This Row],[lon bus]]=J373),1,0)</f>
        <v>0</v>
      </c>
      <c r="L374" s="23"/>
      <c r="M374" s="11">
        <v>392</v>
      </c>
      <c r="N374" s="11">
        <v>8635.5912504004427</v>
      </c>
      <c r="O374" s="11">
        <v>8628.8097611180674</v>
      </c>
      <c r="P374" s="11">
        <v>8619.3400512976405</v>
      </c>
      <c r="Q374" s="11">
        <v>8561.0208502315654</v>
      </c>
      <c r="R374" s="11">
        <v>8475.3157862316875</v>
      </c>
      <c r="S374" s="11">
        <v>8455.5695045757129</v>
      </c>
      <c r="T374" s="11">
        <v>8435.8118406340909</v>
      </c>
      <c r="U374" s="11">
        <v>8423.8535506008593</v>
      </c>
      <c r="V374" s="11">
        <v>8407.3125793868057</v>
      </c>
      <c r="W374" s="11">
        <v>8395.244472088043</v>
      </c>
      <c r="X374" s="11">
        <v>8384.5323712081918</v>
      </c>
      <c r="Y374" s="11">
        <v>8360.9362775239097</v>
      </c>
      <c r="Z374" s="11">
        <v>8346.0559101958006</v>
      </c>
      <c r="AA374" s="11">
        <v>8323.9257689613933</v>
      </c>
      <c r="AB374" s="11">
        <v>8313.7214267181153</v>
      </c>
      <c r="AC374" s="11">
        <v>8297.6428469005732</v>
      </c>
      <c r="AD374" s="11">
        <v>8272.7645608848852</v>
      </c>
      <c r="AE374" s="11">
        <v>8262.6415182579785</v>
      </c>
      <c r="AF374" s="11">
        <v>8194.3667102890304</v>
      </c>
      <c r="AG374" s="11">
        <v>8163.0221237464539</v>
      </c>
      <c r="AH374" s="11">
        <v>8134.6704909839709</v>
      </c>
      <c r="AI374" s="11">
        <v>8111.2274399370262</v>
      </c>
      <c r="AJ374" s="11">
        <v>8090.2086262358471</v>
      </c>
      <c r="AK374" s="11">
        <v>8075.143263698722</v>
      </c>
      <c r="AL374" s="11">
        <v>8049.0538514239224</v>
      </c>
      <c r="AM374" s="11">
        <v>8038.2570307002916</v>
      </c>
      <c r="AN374" s="11">
        <v>8025.6170952271514</v>
      </c>
      <c r="AO374" s="11">
        <v>8017.248525706711</v>
      </c>
      <c r="AP374" s="11">
        <v>8016.0550806540432</v>
      </c>
      <c r="AQ374" s="11">
        <v>8022.5430987323107</v>
      </c>
      <c r="AR374" s="11">
        <v>8022.6692502611622</v>
      </c>
      <c r="AS374" s="11">
        <v>8018.7609807659928</v>
      </c>
      <c r="AT374" s="11">
        <v>8027.1499957324932</v>
      </c>
      <c r="AU374" s="11">
        <v>8032.9029751980297</v>
      </c>
      <c r="AV374" s="11">
        <v>8026.6255568800398</v>
      </c>
      <c r="AW374" s="11">
        <v>8025.9660465437883</v>
      </c>
      <c r="AX374" s="11">
        <v>8027.5730065317512</v>
      </c>
      <c r="AY374" s="11">
        <v>8020.0165202917242</v>
      </c>
      <c r="AZ374" s="11">
        <v>8003.8091663771311</v>
      </c>
      <c r="BA374" s="11">
        <v>7979.4315206204255</v>
      </c>
      <c r="BB374" s="11">
        <v>7934.1410733365547</v>
      </c>
      <c r="BC374" s="11">
        <v>7862.0863518988581</v>
      </c>
      <c r="BD374" s="11">
        <v>7795.2502062006724</v>
      </c>
      <c r="BE374" s="11">
        <v>7775.3496130552512</v>
      </c>
      <c r="BF374" s="11">
        <v>7754.0270958561669</v>
      </c>
      <c r="BG374" s="11">
        <v>7719.2367152105753</v>
      </c>
      <c r="BH374" s="11">
        <v>7706.774444108727</v>
      </c>
      <c r="BI374" s="11">
        <v>7690.931824343168</v>
      </c>
      <c r="BJ374" s="11">
        <v>7665.8720006320073</v>
      </c>
      <c r="BK374" s="11">
        <v>7592.7056767519507</v>
      </c>
      <c r="BL374" s="11">
        <v>7357.9875258576285</v>
      </c>
      <c r="BM374" s="11">
        <v>7221.7275267580617</v>
      </c>
      <c r="BN374" s="11">
        <v>7193.2045469086306</v>
      </c>
      <c r="BO374" s="11">
        <v>7082.8039190794252</v>
      </c>
      <c r="BP374" s="11">
        <v>7074.3534788348961</v>
      </c>
      <c r="BQ374" s="11">
        <v>6984.5794237015407</v>
      </c>
      <c r="BR374" s="11">
        <v>6898.9003735232654</v>
      </c>
      <c r="BS374" s="11">
        <v>6867.3336844589348</v>
      </c>
      <c r="BT374" s="11">
        <v>6817.2473008149273</v>
      </c>
      <c r="BU374" s="11">
        <v>6754.917597061557</v>
      </c>
      <c r="BV374" s="11">
        <v>6747.5607672721771</v>
      </c>
      <c r="BW374" s="11">
        <v>6598.4902619381683</v>
      </c>
      <c r="BX374" s="11">
        <v>6513.1418414394539</v>
      </c>
      <c r="BY374" s="11">
        <v>6394.0213965134553</v>
      </c>
      <c r="BZ374" s="11">
        <v>6378.4350033183946</v>
      </c>
      <c r="CA374" s="11">
        <v>6339.7454433571311</v>
      </c>
      <c r="CB374" s="11">
        <v>6277.9234215998877</v>
      </c>
      <c r="CC374" s="11">
        <v>6157.8742279109829</v>
      </c>
      <c r="CD374" s="11">
        <v>6064.0482478064805</v>
      </c>
      <c r="CE374" s="11">
        <v>5970.7988925956151</v>
      </c>
      <c r="CF374" s="11">
        <v>5886.7947066545785</v>
      </c>
      <c r="CG374" s="11">
        <v>5692.1022059538318</v>
      </c>
      <c r="CH374" s="11">
        <v>5614.4584081721259</v>
      </c>
      <c r="CI374" s="11">
        <v>5422.6379663597381</v>
      </c>
      <c r="CJ374" s="11">
        <v>5347.7282260630536</v>
      </c>
      <c r="CK374" s="11">
        <v>5257.4907697233866</v>
      </c>
      <c r="CL374" s="11">
        <v>5229.4668943766792</v>
      </c>
      <c r="CM374" s="11">
        <v>5181.0256597669822</v>
      </c>
      <c r="CN374" s="11">
        <v>5122.0679070734714</v>
      </c>
      <c r="CO374" s="11">
        <v>5040.2716138763035</v>
      </c>
      <c r="CP374" s="11">
        <v>4987.4189908171065</v>
      </c>
      <c r="CQ374" s="11">
        <v>4791.0556991910717</v>
      </c>
      <c r="CR374" s="11">
        <v>4613.0712548212232</v>
      </c>
      <c r="CS374" s="11">
        <v>4538.9499337059087</v>
      </c>
      <c r="CT374" s="11">
        <v>4510.7078027804346</v>
      </c>
      <c r="CU374" s="11">
        <v>4469.2330423855365</v>
      </c>
      <c r="CV374" s="11">
        <v>4370.8748899020666</v>
      </c>
      <c r="CW374" s="11">
        <v>4243.2076291705671</v>
      </c>
      <c r="CX374" s="11">
        <v>4181.9723775402035</v>
      </c>
      <c r="CY374" s="11">
        <v>4124.7632729346178</v>
      </c>
      <c r="CZ374" s="11">
        <v>4073.3851726231819</v>
      </c>
      <c r="DA374" s="11">
        <v>4021.3288919999954</v>
      </c>
      <c r="DB374" s="11">
        <v>3965.9102469293675</v>
      </c>
      <c r="DC374" s="11">
        <v>3876.4320720015739</v>
      </c>
      <c r="DD374" s="11">
        <v>3868.6961991635776</v>
      </c>
      <c r="DE374" s="11">
        <v>3838.8894017551484</v>
      </c>
      <c r="DF374" s="11">
        <v>3826.1182060877791</v>
      </c>
      <c r="DG374" s="11">
        <v>3776.8761721039868</v>
      </c>
      <c r="DH374" s="11">
        <v>3741.5402018314585</v>
      </c>
      <c r="DI374" s="11">
        <v>3701.2995783937108</v>
      </c>
      <c r="DJ374" s="11">
        <v>3627.8613899593997</v>
      </c>
      <c r="DK374" s="11">
        <v>3299.0164972060556</v>
      </c>
      <c r="DL374" s="11">
        <v>3222.3841747669098</v>
      </c>
      <c r="DM374" s="11">
        <v>3156.0477966879089</v>
      </c>
      <c r="DN374" s="11">
        <v>3075.3221687133646</v>
      </c>
      <c r="DO374" s="11">
        <v>3048.2727132438608</v>
      </c>
      <c r="DP374" s="11">
        <v>2974.673955085429</v>
      </c>
      <c r="DQ374" s="11">
        <v>2968.508882800842</v>
      </c>
      <c r="DR374" s="11">
        <v>2959.3943247438715</v>
      </c>
      <c r="DS374" s="11">
        <v>2947.6091066180202</v>
      </c>
      <c r="DT374" s="11">
        <v>2930.8542987442888</v>
      </c>
      <c r="DU374" s="11">
        <v>2922.1586484339177</v>
      </c>
      <c r="DV374" s="11">
        <v>2913.7409076892923</v>
      </c>
      <c r="DW374" s="11">
        <v>2910.8934571794125</v>
      </c>
      <c r="DX374" s="11">
        <v>2802.1851616660319</v>
      </c>
      <c r="DY374" s="11">
        <v>2838.0862626937283</v>
      </c>
      <c r="DZ374" s="11">
        <v>2815.9724279636357</v>
      </c>
      <c r="EA374" s="11">
        <v>2696.2548091484628</v>
      </c>
      <c r="EB374" s="11">
        <v>2668.670481416948</v>
      </c>
      <c r="EC374" s="11">
        <v>2484.0852459368834</v>
      </c>
      <c r="ED374" s="11">
        <v>2407.5450786980605</v>
      </c>
      <c r="EE374" s="11">
        <v>2174.1645526538532</v>
      </c>
      <c r="EF374" s="11">
        <v>1999.5625523937788</v>
      </c>
      <c r="EG374" s="11">
        <v>1852.4372908259825</v>
      </c>
      <c r="EH374" s="11">
        <v>1740.1390548300992</v>
      </c>
      <c r="EI374" s="11">
        <v>1680.1994931154572</v>
      </c>
      <c r="EJ374" s="11">
        <v>1624.0578771629037</v>
      </c>
      <c r="EK374" s="11">
        <v>1549.9602614841119</v>
      </c>
      <c r="EL374" s="11">
        <v>1550.6544418670589</v>
      </c>
      <c r="EM374" s="11">
        <v>1473.995829458082</v>
      </c>
      <c r="EN374" s="11">
        <v>1394.0790629022608</v>
      </c>
      <c r="EO374" s="11">
        <v>1350.0433918710823</v>
      </c>
      <c r="EP374" s="11">
        <v>1208.9724049894739</v>
      </c>
      <c r="EQ374" s="11">
        <v>1132.6596843269272</v>
      </c>
      <c r="ER374" s="11">
        <v>994.19451297546163</v>
      </c>
      <c r="ES374" s="11">
        <v>929.16441634756882</v>
      </c>
      <c r="ET374" s="11">
        <v>852.28651294124404</v>
      </c>
      <c r="EU374" s="11">
        <v>788.05054144758049</v>
      </c>
      <c r="EV374" s="11">
        <v>715.90778745325417</v>
      </c>
      <c r="EW374" s="11">
        <v>465.68199546094093</v>
      </c>
      <c r="EX374" s="11">
        <v>381.96225307841371</v>
      </c>
      <c r="EY374" s="11">
        <v>208.68301690023299</v>
      </c>
      <c r="EZ374" s="11">
        <v>41.336881596781012</v>
      </c>
      <c r="FA374" s="11">
        <v>4.0856207306205761E-12</v>
      </c>
      <c r="FB374" s="11">
        <v>41.603189485310089</v>
      </c>
      <c r="FC374" s="11">
        <v>83.331689111315143</v>
      </c>
      <c r="FD374" s="11">
        <v>138.46735034200262</v>
      </c>
      <c r="FE374" s="11">
        <v>263.41678134458925</v>
      </c>
      <c r="FF374" s="11">
        <v>436.82598357399581</v>
      </c>
      <c r="FG374" s="11">
        <v>461.73224464972037</v>
      </c>
      <c r="FH374" s="11">
        <v>506.40824130361261</v>
      </c>
      <c r="FI374" s="11">
        <v>588.03343965558099</v>
      </c>
      <c r="FJ374" s="11">
        <v>632.18432866255625</v>
      </c>
      <c r="FK374" s="11">
        <v>649.20624756677125</v>
      </c>
      <c r="FL374" s="11">
        <v>663.95403371773705</v>
      </c>
      <c r="FM374" s="11">
        <v>668.85001520830485</v>
      </c>
      <c r="FN374" s="11">
        <v>701.17636455922627</v>
      </c>
      <c r="FO374" s="11">
        <v>722.5706013130573</v>
      </c>
      <c r="FP374" s="11">
        <v>747.37138981770102</v>
      </c>
      <c r="FQ374" s="11">
        <v>773.44549888619224</v>
      </c>
      <c r="FR374" s="11">
        <v>785.40234375147224</v>
      </c>
      <c r="FS374" s="11">
        <v>831.00554562747288</v>
      </c>
      <c r="FT374" s="11">
        <v>903.43159991846539</v>
      </c>
      <c r="FU374" s="11">
        <v>1005.9349120408822</v>
      </c>
      <c r="FV374" s="11">
        <v>1143.7845590513571</v>
      </c>
      <c r="FW374" s="11">
        <v>1187.2796386523298</v>
      </c>
      <c r="FX374" s="11">
        <v>1205.3442950619738</v>
      </c>
      <c r="FY374" s="11">
        <v>1226.0808752733569</v>
      </c>
      <c r="FZ374" s="11">
        <v>1244.2640006559404</v>
      </c>
      <c r="GA374" s="11">
        <v>1272.5022426886992</v>
      </c>
      <c r="GB374" s="11">
        <v>1294.6658059506283</v>
      </c>
      <c r="GC374" s="11">
        <v>1326.0573341831262</v>
      </c>
      <c r="GD374" s="11">
        <v>1360.0669696899279</v>
      </c>
      <c r="GE374" s="11">
        <v>1384.8131722063665</v>
      </c>
      <c r="GF374" s="11">
        <v>1405.4234722473095</v>
      </c>
      <c r="GG374" s="11">
        <v>1418.4627976742574</v>
      </c>
      <c r="GH374" s="11">
        <v>1431.6012464877265</v>
      </c>
      <c r="GI374" s="11">
        <v>1435.1666404290181</v>
      </c>
      <c r="GJ374" s="11">
        <v>1445.0028502031512</v>
      </c>
      <c r="GK374" s="11">
        <v>1450.4975613499723</v>
      </c>
      <c r="GL374" s="11">
        <v>1465.69338003805</v>
      </c>
      <c r="GM374" s="11">
        <v>1451.5923466436818</v>
      </c>
      <c r="GN374" s="11">
        <v>1462.380788157599</v>
      </c>
      <c r="GO374" s="11">
        <v>1472.0020832858236</v>
      </c>
      <c r="GP374" s="11">
        <v>1486.6282102205082</v>
      </c>
      <c r="GQ374" s="11">
        <v>1552.3777014781549</v>
      </c>
      <c r="GR374" s="11">
        <v>1681.4813130019093</v>
      </c>
      <c r="GS374" s="11">
        <v>1838.6894098068267</v>
      </c>
      <c r="GT374" s="11">
        <v>1905.8545379296102</v>
      </c>
      <c r="GU374" s="11">
        <v>1926.0570830201063</v>
      </c>
      <c r="GV374" s="11">
        <v>1951.3756578685914</v>
      </c>
      <c r="GW374" s="11">
        <v>1977.4765037404484</v>
      </c>
      <c r="GX374" s="11">
        <v>2003.7442582730835</v>
      </c>
      <c r="GY374" s="11">
        <v>2013.6764904236272</v>
      </c>
      <c r="GZ374" s="11">
        <v>2148.0621996596324</v>
      </c>
      <c r="HA374" s="11">
        <v>2167.1236371196774</v>
      </c>
      <c r="HB374" s="11">
        <v>2181.8547989395706</v>
      </c>
      <c r="HC374" s="11">
        <v>2197.7961019547565</v>
      </c>
      <c r="HD374" s="11">
        <v>2209.5444078996306</v>
      </c>
      <c r="HE374" s="11">
        <v>2216.5927445246457</v>
      </c>
      <c r="HF374" s="11">
        <v>2215.4222736985735</v>
      </c>
      <c r="HG374" s="11">
        <v>2275.9912458700014</v>
      </c>
      <c r="HH374" s="11">
        <v>2296.350898591279</v>
      </c>
      <c r="HI374" s="11">
        <v>2335.1176559655792</v>
      </c>
      <c r="HJ374" s="11">
        <v>2351.1633672556513</v>
      </c>
      <c r="HK374" s="11">
        <v>2349.4499645970295</v>
      </c>
      <c r="HL374" s="11">
        <v>2350.8296035781523</v>
      </c>
      <c r="HM374" s="11">
        <v>2318.5966639107928</v>
      </c>
      <c r="HN374" s="11">
        <v>2281.9883808469594</v>
      </c>
      <c r="HO374" s="11">
        <v>2267.3854076998255</v>
      </c>
      <c r="HP374" s="11">
        <v>2302.1352006842694</v>
      </c>
      <c r="HQ374" s="11">
        <v>2299.8036753143219</v>
      </c>
      <c r="HR374" s="11">
        <v>2235.9466005350737</v>
      </c>
      <c r="HS374" s="11">
        <v>2279.1122898455828</v>
      </c>
      <c r="HT374" s="11">
        <v>2298.4657155132977</v>
      </c>
      <c r="HU374" s="11">
        <v>2276.9533309612302</v>
      </c>
      <c r="HV374" s="11">
        <v>2301.0820605884842</v>
      </c>
      <c r="HW374" s="11">
        <v>2322.2757924238267</v>
      </c>
      <c r="HX374" s="11">
        <v>2346.4493168086046</v>
      </c>
      <c r="HY374" s="11">
        <v>2374.2949537279255</v>
      </c>
      <c r="HZ374" s="11">
        <v>2416.6858721364492</v>
      </c>
      <c r="IA374" s="11">
        <v>2571.4422281174407</v>
      </c>
      <c r="IB374" s="11">
        <v>2723.0887573882192</v>
      </c>
      <c r="IC374" s="11">
        <v>2779.079722775205</v>
      </c>
      <c r="ID374" s="11">
        <v>2834.9480334425557</v>
      </c>
      <c r="IE374" s="11">
        <v>2885.8730640379599</v>
      </c>
      <c r="IF374" s="11">
        <v>2943.4081730420871</v>
      </c>
      <c r="IG374" s="11">
        <v>3075.8976826095163</v>
      </c>
      <c r="IH374" s="11">
        <v>3111.6741390045813</v>
      </c>
      <c r="II374" s="11">
        <v>3156.4761722637231</v>
      </c>
      <c r="IJ374" s="11">
        <v>3194.0828752268103</v>
      </c>
      <c r="IK374" s="11">
        <v>3243.144138891666</v>
      </c>
      <c r="IL374" s="11">
        <v>3278.6693473721143</v>
      </c>
      <c r="IM374" s="11">
        <v>3317.4624692702473</v>
      </c>
      <c r="IN374" s="11">
        <v>3374.0709395390163</v>
      </c>
      <c r="IO374" s="11">
        <v>3507.0467213660468</v>
      </c>
      <c r="IP374" s="11">
        <v>3539.3483813511748</v>
      </c>
      <c r="IQ374" s="11">
        <v>3540.7456489069164</v>
      </c>
      <c r="IR374" s="11">
        <v>3596.3161067622568</v>
      </c>
      <c r="IS374" s="11">
        <v>3665.421404162109</v>
      </c>
      <c r="IT374" s="11">
        <v>3705.4913177710528</v>
      </c>
      <c r="IU374" s="11">
        <v>3728.7016918279287</v>
      </c>
      <c r="IV374" s="11">
        <v>3746.3492986065726</v>
      </c>
      <c r="IW374" s="11">
        <v>3752.4021412850593</v>
      </c>
      <c r="IX374" s="11">
        <v>3762.7813947660029</v>
      </c>
      <c r="IY374" s="11">
        <v>3783.2087351828445</v>
      </c>
      <c r="IZ374" s="11">
        <v>3823.078199227044</v>
      </c>
      <c r="JA374" s="11">
        <v>3871.527902488725</v>
      </c>
      <c r="JB374" s="11">
        <v>3959.755507063443</v>
      </c>
      <c r="JC374" s="11">
        <v>4061.2697306584942</v>
      </c>
      <c r="JD374" s="11">
        <v>4134.396373014285</v>
      </c>
      <c r="JE374" s="11">
        <v>4148.7832922149983</v>
      </c>
      <c r="JF374" s="11">
        <v>4157.9460920276397</v>
      </c>
      <c r="JG374" s="11">
        <v>4131.0923872746298</v>
      </c>
      <c r="JH374" s="11">
        <v>4209.8546723554118</v>
      </c>
      <c r="JI374" s="11">
        <v>4282.9982264211867</v>
      </c>
      <c r="JJ374" s="11">
        <v>4296.8752399731984</v>
      </c>
      <c r="JK374" s="11">
        <v>4282.6514093825208</v>
      </c>
      <c r="JL374" s="11">
        <v>4346.184985636768</v>
      </c>
      <c r="JM374" s="11">
        <v>4348.2207240285697</v>
      </c>
      <c r="JN374" s="11">
        <v>4342.978839616464</v>
      </c>
      <c r="JO374" s="11">
        <v>4526.7685035888489</v>
      </c>
      <c r="JP374" s="11">
        <v>4659.386855312071</v>
      </c>
      <c r="JQ374" s="11">
        <v>4694.2392694218997</v>
      </c>
      <c r="JR374" s="11">
        <v>4733.1363903735255</v>
      </c>
      <c r="JS374" s="11">
        <v>4710.0045659251809</v>
      </c>
      <c r="JT374" s="11">
        <v>4777.4090277341074</v>
      </c>
      <c r="JU374" s="11">
        <v>4817.6077183134048</v>
      </c>
      <c r="JV374" s="11">
        <v>4796.373722543929</v>
      </c>
      <c r="JW374" s="11">
        <v>4732.7060920709127</v>
      </c>
      <c r="JX374" s="11">
        <v>4718.541588465333</v>
      </c>
      <c r="JY374" s="11">
        <v>4705.9902869135958</v>
      </c>
      <c r="JZ374" s="11">
        <v>4688.5323051415216</v>
      </c>
      <c r="KA374" s="11">
        <v>4674.6546504546732</v>
      </c>
      <c r="KB374" s="11">
        <v>4664.7373657954149</v>
      </c>
      <c r="KC374" s="11">
        <v>4645.2813451184438</v>
      </c>
      <c r="KD374" s="11">
        <v>4629.2788542563158</v>
      </c>
      <c r="KE374" s="11">
        <v>4631.7936306393922</v>
      </c>
      <c r="KF374" s="11">
        <v>4644.3729773565674</v>
      </c>
      <c r="KG374" s="11">
        <v>4650.7668294393352</v>
      </c>
      <c r="KH374" s="11">
        <v>4669.8026352575089</v>
      </c>
      <c r="KI374" s="11">
        <v>4674.307257602105</v>
      </c>
      <c r="KJ374" s="11">
        <v>4698.7062534938041</v>
      </c>
      <c r="KK374" s="11">
        <v>4702.821098223234</v>
      </c>
      <c r="KL374" s="23"/>
      <c r="KM374" s="11">
        <f>SMALL(Tabela2[[#This Row],[1]:[285]],1)</f>
        <v>4.0856207306205761E-12</v>
      </c>
      <c r="KN374" s="11">
        <f>MATCH(Tabela2[[#This Row],[1° menor]],Tabela2[[#This Row],[1]:[285]],0)</f>
        <v>144</v>
      </c>
      <c r="KO37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0.49999996367543798</v>
      </c>
      <c r="KP374" s="11">
        <f>VLOOKUP(Tabela2[[#This Row],[Shape]],shape!A:D,4,0)+VLOOKUP(Tabela2[[#This Row],[Shape]]+1,shape!A:E,5,0)*Tabela2[[#This Row],[% avanc]]</f>
        <v>5053.1673558700477</v>
      </c>
      <c r="KQ374" s="15">
        <f>Tabela2[[#This Row],[8686,881807]]/Tabela2[[#Headers],[8686,881807]]</f>
        <v>0.58170094495796421</v>
      </c>
      <c r="KR374" s="11">
        <f>Tabela2[[#This Row],[8686,881807]]-KP373</f>
        <v>217.09946853532983</v>
      </c>
      <c r="KS374" s="11">
        <f>(Tabela2[[#This Row],[hora bus]]-H373)*86400</f>
        <v>23.00000034738332</v>
      </c>
      <c r="KT374" s="11">
        <f>Tabela2[[#This Row],[desloc]]/Tabela2[[#This Row],[seconds]]</f>
        <v>9.4391071850583241</v>
      </c>
      <c r="KU374" s="11">
        <f>Tabela2[[#This Row],[spd m/s]]*3.6</f>
        <v>33.98078586620997</v>
      </c>
      <c r="KV374" s="23"/>
      <c r="KW374" s="22">
        <f t="shared" si="90"/>
        <v>0</v>
      </c>
      <c r="KX374" s="23">
        <f t="shared" si="91"/>
        <v>0</v>
      </c>
      <c r="KY374" s="23">
        <f t="shared" si="92"/>
        <v>0</v>
      </c>
      <c r="KZ374" s="23">
        <f t="shared" si="93"/>
        <v>0</v>
      </c>
      <c r="LA374" s="23">
        <f t="shared" si="94"/>
        <v>0</v>
      </c>
      <c r="LB374" s="23">
        <f t="shared" si="95"/>
        <v>0</v>
      </c>
      <c r="LC374" s="23">
        <f t="shared" si="96"/>
        <v>0</v>
      </c>
      <c r="LD374" s="23">
        <f t="shared" si="97"/>
        <v>0</v>
      </c>
      <c r="LE374" s="23">
        <f t="shared" si="98"/>
        <v>5053.1673558700477</v>
      </c>
      <c r="LF374" s="22">
        <f t="shared" si="107"/>
        <v>0</v>
      </c>
      <c r="LG374" s="23">
        <f t="shared" si="99"/>
        <v>0</v>
      </c>
      <c r="LH374" s="23">
        <f t="shared" si="100"/>
        <v>0</v>
      </c>
      <c r="LI374" s="23">
        <f t="shared" si="101"/>
        <v>5053.1673558700477</v>
      </c>
      <c r="LJ374" s="23">
        <f t="shared" si="102"/>
        <v>8570.3152119992501</v>
      </c>
      <c r="LK374" s="23">
        <f t="shared" si="103"/>
        <v>0</v>
      </c>
      <c r="LL374" s="23">
        <f t="shared" si="104"/>
        <v>12</v>
      </c>
      <c r="LM374" s="23">
        <f t="shared" si="105"/>
        <v>0</v>
      </c>
      <c r="LN374" s="23">
        <f t="shared" si="106"/>
        <v>0</v>
      </c>
    </row>
    <row r="375" spans="1:326" x14ac:dyDescent="0.25">
      <c r="A375" s="22">
        <v>207</v>
      </c>
      <c r="B375" s="22">
        <v>2</v>
      </c>
      <c r="C375" s="23" t="s">
        <v>1515</v>
      </c>
      <c r="D375" s="22">
        <v>332</v>
      </c>
      <c r="E375" s="24">
        <v>0.94791666666666663</v>
      </c>
      <c r="F375" s="23" t="s">
        <v>1484</v>
      </c>
      <c r="G375" s="23" t="b">
        <v>1</v>
      </c>
      <c r="H375" s="25">
        <v>43538.947835648149</v>
      </c>
      <c r="I375" s="26" t="s">
        <v>202</v>
      </c>
      <c r="J375" s="23" t="s">
        <v>203</v>
      </c>
      <c r="K375" s="11">
        <f>IF(AND(Tabela2[[#This Row],[hora bus]]=H374,Tabela2[[#This Row],[lat bus]]=I374,Tabela2[[#This Row],[lon bus]]=J374),1,0)</f>
        <v>0</v>
      </c>
      <c r="L375" s="23"/>
      <c r="M375" s="11">
        <v>394</v>
      </c>
      <c r="N375" s="11">
        <v>8724.471811009611</v>
      </c>
      <c r="O375" s="11">
        <v>8717.6810042790512</v>
      </c>
      <c r="P375" s="11">
        <v>8708.2009610475579</v>
      </c>
      <c r="Q375" s="11">
        <v>8649.8668932811543</v>
      </c>
      <c r="R375" s="11">
        <v>8564.1702522735231</v>
      </c>
      <c r="S375" s="11">
        <v>8544.4431332974837</v>
      </c>
      <c r="T375" s="11">
        <v>8524.6850385319085</v>
      </c>
      <c r="U375" s="11">
        <v>8512.7215039859329</v>
      </c>
      <c r="V375" s="11">
        <v>8496.17034883425</v>
      </c>
      <c r="W375" s="11">
        <v>8484.0878674151209</v>
      </c>
      <c r="X375" s="11">
        <v>8473.3611510865521</v>
      </c>
      <c r="Y375" s="11">
        <v>8449.7414579539163</v>
      </c>
      <c r="Z375" s="11">
        <v>8434.8327397625471</v>
      </c>
      <c r="AA375" s="11">
        <v>8412.6796401612719</v>
      </c>
      <c r="AB375" s="11">
        <v>8402.4607921406059</v>
      </c>
      <c r="AC375" s="11">
        <v>8386.3739675149045</v>
      </c>
      <c r="AD375" s="11">
        <v>8361.4943936870714</v>
      </c>
      <c r="AE375" s="11">
        <v>8351.3755715257776</v>
      </c>
      <c r="AF375" s="11">
        <v>8283.1375100824062</v>
      </c>
      <c r="AG375" s="11">
        <v>8251.8482279442833</v>
      </c>
      <c r="AH375" s="11">
        <v>8223.5253366636534</v>
      </c>
      <c r="AI375" s="11">
        <v>8200.0987671287257</v>
      </c>
      <c r="AJ375" s="11">
        <v>8179.092857498852</v>
      </c>
      <c r="AK375" s="11">
        <v>8164.0377124085962</v>
      </c>
      <c r="AL375" s="11">
        <v>8137.9598456568056</v>
      </c>
      <c r="AM375" s="11">
        <v>8127.1747534165261</v>
      </c>
      <c r="AN375" s="11">
        <v>8114.5510984561033</v>
      </c>
      <c r="AO375" s="11">
        <v>8106.2118494493061</v>
      </c>
      <c r="AP375" s="11">
        <v>8105.0543961453177</v>
      </c>
      <c r="AQ375" s="11">
        <v>8111.5690945962442</v>
      </c>
      <c r="AR375" s="11">
        <v>8111.7132339846921</v>
      </c>
      <c r="AS375" s="11">
        <v>8107.8345133530729</v>
      </c>
      <c r="AT375" s="11">
        <v>8116.2552911945031</v>
      </c>
      <c r="AU375" s="11">
        <v>8122.0261434174863</v>
      </c>
      <c r="AV375" s="11">
        <v>8115.7754494886913</v>
      </c>
      <c r="AW375" s="11">
        <v>8115.1626494755938</v>
      </c>
      <c r="AX375" s="11">
        <v>8116.8171049996536</v>
      </c>
      <c r="AY375" s="11">
        <v>8109.298304193012</v>
      </c>
      <c r="AZ375" s="11">
        <v>8093.1232628551679</v>
      </c>
      <c r="BA375" s="11">
        <v>8068.7770195939656</v>
      </c>
      <c r="BB375" s="11">
        <v>8023.5201045694166</v>
      </c>
      <c r="BC375" s="11">
        <v>7951.4827372860391</v>
      </c>
      <c r="BD375" s="11">
        <v>7884.6559450397972</v>
      </c>
      <c r="BE375" s="11">
        <v>7864.7743210889466</v>
      </c>
      <c r="BF375" s="11">
        <v>7843.4739094164088</v>
      </c>
      <c r="BG375" s="11">
        <v>7808.7187570646365</v>
      </c>
      <c r="BH375" s="11">
        <v>7796.2909727482747</v>
      </c>
      <c r="BI375" s="11">
        <v>7780.47084208243</v>
      </c>
      <c r="BJ375" s="11">
        <v>7755.4340799982947</v>
      </c>
      <c r="BK375" s="11">
        <v>7682.3073857623776</v>
      </c>
      <c r="BL375" s="11">
        <v>7447.6954281230046</v>
      </c>
      <c r="BM375" s="11">
        <v>7311.5612211128573</v>
      </c>
      <c r="BN375" s="11">
        <v>7283.0963337491085</v>
      </c>
      <c r="BO375" s="11">
        <v>7172.7323173184686</v>
      </c>
      <c r="BP375" s="11">
        <v>7164.3104803095939</v>
      </c>
      <c r="BQ375" s="11">
        <v>7074.5543105640345</v>
      </c>
      <c r="BR375" s="11">
        <v>6988.89959067778</v>
      </c>
      <c r="BS375" s="11">
        <v>6957.3458903681903</v>
      </c>
      <c r="BT375" s="11">
        <v>6907.2637816086672</v>
      </c>
      <c r="BU375" s="11">
        <v>6844.9451297008027</v>
      </c>
      <c r="BV375" s="11">
        <v>6837.5943620451098</v>
      </c>
      <c r="BW375" s="11">
        <v>6688.523458616658</v>
      </c>
      <c r="BX375" s="11">
        <v>6603.1723249218267</v>
      </c>
      <c r="BY375" s="11">
        <v>6484.0306619897256</v>
      </c>
      <c r="BZ375" s="11">
        <v>6468.4223089110255</v>
      </c>
      <c r="CA375" s="11">
        <v>6429.7240608463017</v>
      </c>
      <c r="CB375" s="11">
        <v>6367.8966256186595</v>
      </c>
      <c r="CC375" s="11">
        <v>6247.8402395936628</v>
      </c>
      <c r="CD375" s="11">
        <v>6154.0073754465084</v>
      </c>
      <c r="CE375" s="11">
        <v>6060.7564418327001</v>
      </c>
      <c r="CF375" s="11">
        <v>5976.7544775857677</v>
      </c>
      <c r="CG375" s="11">
        <v>5782.0656216808675</v>
      </c>
      <c r="CH375" s="11">
        <v>5704.4246597800156</v>
      </c>
      <c r="CI375" s="11">
        <v>5512.6073152853687</v>
      </c>
      <c r="CJ375" s="11">
        <v>5437.7015543991374</v>
      </c>
      <c r="CK375" s="11">
        <v>5347.4649084896628</v>
      </c>
      <c r="CL375" s="11">
        <v>5319.4409601866373</v>
      </c>
      <c r="CM375" s="11">
        <v>5271.0011351577905</v>
      </c>
      <c r="CN375" s="11">
        <v>5212.0448807166995</v>
      </c>
      <c r="CO375" s="11">
        <v>5130.2489249369737</v>
      </c>
      <c r="CP375" s="11">
        <v>5077.3973798220059</v>
      </c>
      <c r="CQ375" s="11">
        <v>4881.0391968161493</v>
      </c>
      <c r="CR375" s="11">
        <v>4703.0619334108687</v>
      </c>
      <c r="CS375" s="11">
        <v>4628.9439356310968</v>
      </c>
      <c r="CT375" s="11">
        <v>4600.7019965404534</v>
      </c>
      <c r="CU375" s="11">
        <v>4559.2272865496107</v>
      </c>
      <c r="CV375" s="11">
        <v>4460.8707681760206</v>
      </c>
      <c r="CW375" s="11">
        <v>4333.206845448989</v>
      </c>
      <c r="CX375" s="11">
        <v>4271.9740805233596</v>
      </c>
      <c r="CY375" s="11">
        <v>4214.7658997107137</v>
      </c>
      <c r="CZ375" s="11">
        <v>4163.3857066709079</v>
      </c>
      <c r="DA375" s="11">
        <v>4111.3238827894684</v>
      </c>
      <c r="DB375" s="11">
        <v>4055.8930137580041</v>
      </c>
      <c r="DC375" s="11">
        <v>3966.3862343682858</v>
      </c>
      <c r="DD375" s="11">
        <v>3958.6276507529178</v>
      </c>
      <c r="DE375" s="11">
        <v>3928.8102111356734</v>
      </c>
      <c r="DF375" s="11">
        <v>3916.0256087028324</v>
      </c>
      <c r="DG375" s="11">
        <v>3866.7543251203274</v>
      </c>
      <c r="DH375" s="11">
        <v>3831.3582865506805</v>
      </c>
      <c r="DI375" s="11">
        <v>3791.0328047223115</v>
      </c>
      <c r="DJ375" s="11">
        <v>3717.6017875151852</v>
      </c>
      <c r="DK375" s="11">
        <v>3388.9325615006578</v>
      </c>
      <c r="DL375" s="11">
        <v>3312.4126781725063</v>
      </c>
      <c r="DM375" s="11">
        <v>3246.0498779928948</v>
      </c>
      <c r="DN375" s="11">
        <v>3165.2781337522756</v>
      </c>
      <c r="DO375" s="11">
        <v>3138.1846001293784</v>
      </c>
      <c r="DP375" s="11">
        <v>3064.5202509304709</v>
      </c>
      <c r="DQ375" s="11">
        <v>3058.2973505921091</v>
      </c>
      <c r="DR375" s="11">
        <v>3049.1673891779692</v>
      </c>
      <c r="DS375" s="11">
        <v>3037.368192298763</v>
      </c>
      <c r="DT375" s="11">
        <v>3020.6159753341913</v>
      </c>
      <c r="DU375" s="11">
        <v>3011.9413305633552</v>
      </c>
      <c r="DV375" s="11">
        <v>3003.5503327971442</v>
      </c>
      <c r="DW375" s="11">
        <v>3000.7355075503601</v>
      </c>
      <c r="DX375" s="11">
        <v>2892.1321721352101</v>
      </c>
      <c r="DY375" s="11">
        <v>2928.1224556621141</v>
      </c>
      <c r="DZ375" s="11">
        <v>2906.0035890143022</v>
      </c>
      <c r="EA375" s="11">
        <v>2786.285900222048</v>
      </c>
      <c r="EB375" s="11">
        <v>2758.7072231350539</v>
      </c>
      <c r="EC375" s="11">
        <v>2574.1130668048695</v>
      </c>
      <c r="ED375" s="11">
        <v>2497.5570484143582</v>
      </c>
      <c r="EE375" s="11">
        <v>2264.1850183110955</v>
      </c>
      <c r="EF375" s="11">
        <v>2089.5735702980492</v>
      </c>
      <c r="EG375" s="11">
        <v>1942.3608300249473</v>
      </c>
      <c r="EH375" s="11">
        <v>1829.9313798530791</v>
      </c>
      <c r="EI375" s="11">
        <v>1769.8884548737412</v>
      </c>
      <c r="EJ375" s="11">
        <v>1713.7057266773438</v>
      </c>
      <c r="EK375" s="11">
        <v>1639.4178330229656</v>
      </c>
      <c r="EL375" s="11">
        <v>1639.900946569863</v>
      </c>
      <c r="EM375" s="11">
        <v>1562.9857767354861</v>
      </c>
      <c r="EN375" s="11">
        <v>1482.7143035588501</v>
      </c>
      <c r="EO375" s="11">
        <v>1438.5342021200408</v>
      </c>
      <c r="EP375" s="11">
        <v>1297.4546613588259</v>
      </c>
      <c r="EQ375" s="11">
        <v>1221.1802839071813</v>
      </c>
      <c r="ER375" s="11">
        <v>1082.7792473351617</v>
      </c>
      <c r="ES375" s="11">
        <v>1017.7837948408861</v>
      </c>
      <c r="ET375" s="11">
        <v>940.89884934519489</v>
      </c>
      <c r="EU375" s="11">
        <v>876.67570475773834</v>
      </c>
      <c r="EV375" s="11">
        <v>804.57581154126819</v>
      </c>
      <c r="EW375" s="11">
        <v>554.44791915683163</v>
      </c>
      <c r="EX375" s="11">
        <v>470.84908780446381</v>
      </c>
      <c r="EY375" s="11">
        <v>297.7921965910254</v>
      </c>
      <c r="EZ375" s="11">
        <v>130.99693903850078</v>
      </c>
      <c r="FA375" s="11">
        <v>48.433656491641649</v>
      </c>
      <c r="FB375" s="11">
        <v>6.7053099363779047</v>
      </c>
      <c r="FC375" s="11">
        <v>2.9242386290206923E-11</v>
      </c>
      <c r="FD375" s="11">
        <v>48.435431141996723</v>
      </c>
      <c r="FE375" s="11">
        <v>173.4068689738497</v>
      </c>
      <c r="FF375" s="11">
        <v>346.83250289747889</v>
      </c>
      <c r="FG375" s="11">
        <v>371.73547757241897</v>
      </c>
      <c r="FH375" s="11">
        <v>416.43261916239049</v>
      </c>
      <c r="FI375" s="11">
        <v>498.0534028238381</v>
      </c>
      <c r="FJ375" s="11">
        <v>542.16424642404525</v>
      </c>
      <c r="FK375" s="11">
        <v>559.17240148750147</v>
      </c>
      <c r="FL375" s="11">
        <v>573.92892884907508</v>
      </c>
      <c r="FM375" s="11">
        <v>578.95733655121478</v>
      </c>
      <c r="FN375" s="11">
        <v>611.51317192416252</v>
      </c>
      <c r="FO375" s="11">
        <v>633.13516876985329</v>
      </c>
      <c r="FP375" s="11">
        <v>658.17051343402727</v>
      </c>
      <c r="FQ375" s="11">
        <v>684.42022434357011</v>
      </c>
      <c r="FR375" s="11">
        <v>696.62641881939612</v>
      </c>
      <c r="FS375" s="11">
        <v>742.51187434921053</v>
      </c>
      <c r="FT375" s="11">
        <v>814.97755559707286</v>
      </c>
      <c r="FU375" s="11">
        <v>917.1821362418209</v>
      </c>
      <c r="FV375" s="11">
        <v>1054.5915757217961</v>
      </c>
      <c r="FW375" s="11">
        <v>1097.7898149174025</v>
      </c>
      <c r="FX375" s="11">
        <v>1115.6743405387238</v>
      </c>
      <c r="FY375" s="11">
        <v>1136.2866614107129</v>
      </c>
      <c r="FZ375" s="11">
        <v>1154.3928532252226</v>
      </c>
      <c r="GA375" s="11">
        <v>1182.5877309882151</v>
      </c>
      <c r="GB375" s="11">
        <v>1204.7323590330309</v>
      </c>
      <c r="GC375" s="11">
        <v>1236.1196539071511</v>
      </c>
      <c r="GD375" s="11">
        <v>1270.1350685872692</v>
      </c>
      <c r="GE375" s="11">
        <v>1294.8865395075293</v>
      </c>
      <c r="GF375" s="11">
        <v>1315.5010987013759</v>
      </c>
      <c r="GG375" s="11">
        <v>1328.5312504589217</v>
      </c>
      <c r="GH375" s="11">
        <v>1341.6555716189521</v>
      </c>
      <c r="GI375" s="11">
        <v>1345.2017244007716</v>
      </c>
      <c r="GJ375" s="11">
        <v>1355.0045368843221</v>
      </c>
      <c r="GK375" s="11">
        <v>1360.4706567033584</v>
      </c>
      <c r="GL375" s="11">
        <v>1375.6559548461539</v>
      </c>
      <c r="GM375" s="11">
        <v>1361.5681532371339</v>
      </c>
      <c r="GN375" s="11">
        <v>1372.3944859656949</v>
      </c>
      <c r="GO375" s="11">
        <v>1382.0853285452195</v>
      </c>
      <c r="GP375" s="11">
        <v>1396.8994755899673</v>
      </c>
      <c r="GQ375" s="11">
        <v>1463.0041768126998</v>
      </c>
      <c r="GR375" s="11">
        <v>1592.5506762009416</v>
      </c>
      <c r="GS375" s="11">
        <v>1750.0890361353618</v>
      </c>
      <c r="GT375" s="11">
        <v>1817.3832757284717</v>
      </c>
      <c r="GU375" s="11">
        <v>1837.6146788824535</v>
      </c>
      <c r="GV375" s="11">
        <v>1862.9120546410384</v>
      </c>
      <c r="GW375" s="11">
        <v>1888.9589301597987</v>
      </c>
      <c r="GX375" s="11">
        <v>1915.1485496426778</v>
      </c>
      <c r="GY375" s="11">
        <v>1924.7240066345314</v>
      </c>
      <c r="GZ375" s="11">
        <v>2058.7614020232882</v>
      </c>
      <c r="HA375" s="11">
        <v>2077.7655238387433</v>
      </c>
      <c r="HB375" s="11">
        <v>2092.4657238992281</v>
      </c>
      <c r="HC375" s="11">
        <v>2108.3882345253014</v>
      </c>
      <c r="HD375" s="11">
        <v>2120.1217767835115</v>
      </c>
      <c r="HE375" s="11">
        <v>2127.1383076559109</v>
      </c>
      <c r="HF375" s="11">
        <v>2126.2548460233279</v>
      </c>
      <c r="HG375" s="11">
        <v>2187.4139145122449</v>
      </c>
      <c r="HH375" s="11">
        <v>2208.3958769544147</v>
      </c>
      <c r="HI375" s="11">
        <v>2247.6978496959032</v>
      </c>
      <c r="HJ375" s="11">
        <v>2264.0779687854542</v>
      </c>
      <c r="HK375" s="11">
        <v>2262.744640559853</v>
      </c>
      <c r="HL375" s="11">
        <v>2264.591697299863</v>
      </c>
      <c r="HM375" s="11">
        <v>2233.0973972981374</v>
      </c>
      <c r="HN375" s="11">
        <v>2197.7863254659269</v>
      </c>
      <c r="HO375" s="11">
        <v>2184.8087417384468</v>
      </c>
      <c r="HP375" s="11">
        <v>2220.5871246871316</v>
      </c>
      <c r="HQ375" s="11">
        <v>2218.6597617354314</v>
      </c>
      <c r="HR375" s="11">
        <v>2156.3482641556852</v>
      </c>
      <c r="HS375" s="11">
        <v>2201.3782396952079</v>
      </c>
      <c r="HT375" s="11">
        <v>2221.4237679431653</v>
      </c>
      <c r="HU375" s="11">
        <v>2200.7740148060634</v>
      </c>
      <c r="HV375" s="11">
        <v>2226.0062950094675</v>
      </c>
      <c r="HW375" s="11">
        <v>2247.9092578622904</v>
      </c>
      <c r="HX375" s="11">
        <v>2272.6641912907398</v>
      </c>
      <c r="HY375" s="11">
        <v>2301.0863075973011</v>
      </c>
      <c r="HZ375" s="11">
        <v>2344.3951360557676</v>
      </c>
      <c r="IA375" s="11">
        <v>2500.3691123950925</v>
      </c>
      <c r="IB375" s="11">
        <v>2652.7925207987601</v>
      </c>
      <c r="IC375" s="11">
        <v>2709.1437122577208</v>
      </c>
      <c r="ID375" s="11">
        <v>2765.3574701294524</v>
      </c>
      <c r="IE375" s="11">
        <v>2816.5962586048649</v>
      </c>
      <c r="IF375" s="11">
        <v>2874.5973601021087</v>
      </c>
      <c r="IG375" s="11">
        <v>3007.4362524757285</v>
      </c>
      <c r="IH375" s="11">
        <v>3043.2521074156807</v>
      </c>
      <c r="II375" s="11">
        <v>3088.0337844492001</v>
      </c>
      <c r="IJ375" s="11">
        <v>3125.5128512443075</v>
      </c>
      <c r="IK375" s="11">
        <v>3174.3213527119528</v>
      </c>
      <c r="IL375" s="11">
        <v>3209.5659136548211</v>
      </c>
      <c r="IM375" s="11">
        <v>3248.0102188935111</v>
      </c>
      <c r="IN375" s="11">
        <v>3303.9879833073455</v>
      </c>
      <c r="IO375" s="11">
        <v>3436.4950614507607</v>
      </c>
      <c r="IP375" s="11">
        <v>3468.7394292237977</v>
      </c>
      <c r="IQ375" s="11">
        <v>3470.0790678344024</v>
      </c>
      <c r="IR375" s="11">
        <v>3525.5659984800077</v>
      </c>
      <c r="IS375" s="11">
        <v>3594.61882155679</v>
      </c>
      <c r="IT375" s="11">
        <v>3634.6404396717785</v>
      </c>
      <c r="IU375" s="11">
        <v>3657.8137779575395</v>
      </c>
      <c r="IV375" s="11">
        <v>3675.4429945127777</v>
      </c>
      <c r="IW375" s="11">
        <v>3681.47776916973</v>
      </c>
      <c r="IX375" s="11">
        <v>3691.8098083835839</v>
      </c>
      <c r="IY375" s="11">
        <v>3712.1310499419569</v>
      </c>
      <c r="IZ375" s="11">
        <v>3751.8489991712759</v>
      </c>
      <c r="JA375" s="11">
        <v>3800.0630808280775</v>
      </c>
      <c r="JB375" s="11">
        <v>3887.900355500944</v>
      </c>
      <c r="JC375" s="11">
        <v>3988.9151143483805</v>
      </c>
      <c r="JD375" s="11">
        <v>4061.6718001841391</v>
      </c>
      <c r="JE375" s="11">
        <v>4075.8587912744924</v>
      </c>
      <c r="JF375" s="11">
        <v>4084.8291633963704</v>
      </c>
      <c r="JG375" s="11">
        <v>4057.1275251568154</v>
      </c>
      <c r="JH375" s="11">
        <v>4135.5743976056328</v>
      </c>
      <c r="JI375" s="11">
        <v>4209.247280105501</v>
      </c>
      <c r="JJ375" s="11">
        <v>4223.2378797515166</v>
      </c>
      <c r="JK375" s="11">
        <v>4209.4402236144997</v>
      </c>
      <c r="JL375" s="11">
        <v>4273.4033516071195</v>
      </c>
      <c r="JM375" s="11">
        <v>4275.5531740642336</v>
      </c>
      <c r="JN375" s="11">
        <v>4271.2566845692627</v>
      </c>
      <c r="JO375" s="11">
        <v>4456.4594261264119</v>
      </c>
      <c r="JP375" s="11">
        <v>4589.7614526651469</v>
      </c>
      <c r="JQ375" s="11">
        <v>4624.9261524054637</v>
      </c>
      <c r="JR375" s="11">
        <v>4663.4948388249186</v>
      </c>
      <c r="JS375" s="11">
        <v>4638.8397239247706</v>
      </c>
      <c r="JT375" s="11">
        <v>4704.6757354445999</v>
      </c>
      <c r="JU375" s="11">
        <v>4744.3866138049552</v>
      </c>
      <c r="JV375" s="11">
        <v>4723.3028337269225</v>
      </c>
      <c r="JW375" s="11">
        <v>4659.4401767807476</v>
      </c>
      <c r="JX375" s="11">
        <v>4644.9055877796973</v>
      </c>
      <c r="JY375" s="11">
        <v>4632.1896629820876</v>
      </c>
      <c r="JZ375" s="11">
        <v>4614.5842325736758</v>
      </c>
      <c r="KA375" s="11">
        <v>4600.5598323028262</v>
      </c>
      <c r="KB375" s="11">
        <v>4590.5285711857077</v>
      </c>
      <c r="KC375" s="11">
        <v>4570.9352405459349</v>
      </c>
      <c r="KD375" s="11">
        <v>4554.9455651540138</v>
      </c>
      <c r="KE375" s="11">
        <v>4557.6194095290875</v>
      </c>
      <c r="KF375" s="11">
        <v>4570.2931704014591</v>
      </c>
      <c r="KG375" s="11">
        <v>4576.8072264408056</v>
      </c>
      <c r="KH375" s="11">
        <v>4595.9584951815059</v>
      </c>
      <c r="KI375" s="11">
        <v>4600.5978664780914</v>
      </c>
      <c r="KJ375" s="11">
        <v>4625.1187628405096</v>
      </c>
      <c r="KK375" s="11">
        <v>4629.2764270506932</v>
      </c>
      <c r="KL375" s="23"/>
      <c r="KM375" s="11">
        <f>SMALL(Tabela2[[#This Row],[1]:[285]],1)</f>
        <v>2.9242386290206923E-11</v>
      </c>
      <c r="KN375" s="11">
        <f>MATCH(Tabela2[[#This Row],[1° menor]],Tabela2[[#This Row],[1]:[285]],0)</f>
        <v>146</v>
      </c>
      <c r="KO37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0.121600601164797</v>
      </c>
      <c r="KP375" s="11">
        <f>VLOOKUP(Tabela2[[#This Row],[Shape]],shape!A:D,4,0)+VLOOKUP(Tabela2[[#This Row],[Shape]]+1,shape!A:E,5,0)*Tabela2[[#This Row],[% avanc]]</f>
        <v>5098.1883864441079</v>
      </c>
      <c r="KQ375" s="15">
        <f>Tabela2[[#This Row],[8686,881807]]/Tabela2[[#Headers],[8686,881807]]</f>
        <v>0.58688359064997553</v>
      </c>
      <c r="KR375" s="11">
        <f>Tabela2[[#This Row],[8686,881807]]-KP374</f>
        <v>45.021030574060205</v>
      </c>
      <c r="KS375" s="11">
        <f>(Tabela2[[#This Row],[hora bus]]-H374)*86400</f>
        <v>44.999999832361937</v>
      </c>
      <c r="KT375" s="11">
        <f>Tabela2[[#This Row],[desloc]]/Tabela2[[#This Row],[seconds]]</f>
        <v>1.000467349817258</v>
      </c>
      <c r="KU375" s="11">
        <f>Tabela2[[#This Row],[spd m/s]]*3.6</f>
        <v>3.6016824593421291</v>
      </c>
      <c r="KV375" s="23"/>
      <c r="KW375" s="22">
        <f t="shared" si="90"/>
        <v>0</v>
      </c>
      <c r="KX375" s="23">
        <f t="shared" si="91"/>
        <v>0</v>
      </c>
      <c r="KY375" s="23">
        <f t="shared" si="92"/>
        <v>0</v>
      </c>
      <c r="KZ375" s="23">
        <f t="shared" si="93"/>
        <v>0</v>
      </c>
      <c r="LA375" s="23">
        <f t="shared" si="94"/>
        <v>0</v>
      </c>
      <c r="LB375" s="23">
        <f t="shared" si="95"/>
        <v>0</v>
      </c>
      <c r="LC375" s="23">
        <f t="shared" si="96"/>
        <v>0</v>
      </c>
      <c r="LD375" s="23">
        <f t="shared" si="97"/>
        <v>0</v>
      </c>
      <c r="LE375" s="23">
        <f t="shared" si="98"/>
        <v>5098.1883864441079</v>
      </c>
      <c r="LF375" s="22">
        <f t="shared" si="107"/>
        <v>0</v>
      </c>
      <c r="LG375" s="23">
        <f t="shared" si="99"/>
        <v>0</v>
      </c>
      <c r="LH375" s="23">
        <f t="shared" si="100"/>
        <v>0</v>
      </c>
      <c r="LI375" s="23">
        <f t="shared" si="101"/>
        <v>5098.1883864441079</v>
      </c>
      <c r="LJ375" s="23">
        <f t="shared" si="102"/>
        <v>8570.3152119992501</v>
      </c>
      <c r="LK375" s="23">
        <f t="shared" si="103"/>
        <v>0</v>
      </c>
      <c r="LL375" s="23">
        <f t="shared" si="104"/>
        <v>11</v>
      </c>
      <c r="LM375" s="23">
        <f t="shared" si="105"/>
        <v>0</v>
      </c>
      <c r="LN375" s="23">
        <f t="shared" si="106"/>
        <v>0</v>
      </c>
    </row>
    <row r="376" spans="1:326" x14ac:dyDescent="0.25">
      <c r="A376" s="22">
        <v>208</v>
      </c>
      <c r="B376" s="22">
        <v>2</v>
      </c>
      <c r="C376" s="23" t="s">
        <v>1516</v>
      </c>
      <c r="D376" s="22">
        <v>332</v>
      </c>
      <c r="E376" s="24">
        <v>0.94791666666666663</v>
      </c>
      <c r="F376" s="23" t="s">
        <v>1484</v>
      </c>
      <c r="G376" s="23" t="b">
        <v>1</v>
      </c>
      <c r="H376" s="25">
        <v>43538.94835648148</v>
      </c>
      <c r="I376" s="26" t="s">
        <v>258</v>
      </c>
      <c r="J376" s="23" t="s">
        <v>259</v>
      </c>
      <c r="K376" s="11">
        <f>IF(AND(Tabela2[[#This Row],[hora bus]]=H375,Tabela2[[#This Row],[lat bus]]=I375,Tabela2[[#This Row],[lon bus]]=J375),1,0)</f>
        <v>0</v>
      </c>
      <c r="L376" s="23"/>
      <c r="M376" s="11">
        <v>396</v>
      </c>
      <c r="N376" s="11">
        <v>9403.5115475321272</v>
      </c>
      <c r="O376" s="11">
        <v>9396.7167546070559</v>
      </c>
      <c r="P376" s="11">
        <v>9387.2319828680284</v>
      </c>
      <c r="Q376" s="11">
        <v>9328.8905899076181</v>
      </c>
      <c r="R376" s="11">
        <v>9243.197917952275</v>
      </c>
      <c r="S376" s="11">
        <v>9223.4801008275281</v>
      </c>
      <c r="T376" s="11">
        <v>9203.7218350831681</v>
      </c>
      <c r="U376" s="11">
        <v>9191.7559885180981</v>
      </c>
      <c r="V376" s="11">
        <v>9175.2000697714975</v>
      </c>
      <c r="W376" s="11">
        <v>9163.11045457199</v>
      </c>
      <c r="X376" s="11">
        <v>9152.3759156066717</v>
      </c>
      <c r="Y376" s="11">
        <v>9128.7421374542137</v>
      </c>
      <c r="Z376" s="11">
        <v>9113.8150946606638</v>
      </c>
      <c r="AA376" s="11">
        <v>9091.6456169143403</v>
      </c>
      <c r="AB376" s="11">
        <v>9081.4158785074869</v>
      </c>
      <c r="AC376" s="11">
        <v>9065.3225715801746</v>
      </c>
      <c r="AD376" s="11">
        <v>9040.4420283016807</v>
      </c>
      <c r="AE376" s="11">
        <v>9030.3266224037052</v>
      </c>
      <c r="AF376" s="11">
        <v>8962.1144948602268</v>
      </c>
      <c r="AG376" s="11">
        <v>8930.8613501166619</v>
      </c>
      <c r="AH376" s="11">
        <v>8902.5538903460583</v>
      </c>
      <c r="AI376" s="11">
        <v>8879.1349841906776</v>
      </c>
      <c r="AJ376" s="11">
        <v>8858.134532812599</v>
      </c>
      <c r="AK376" s="11">
        <v>8843.0833682953289</v>
      </c>
      <c r="AL376" s="11">
        <v>8817.0095724325674</v>
      </c>
      <c r="AM376" s="11">
        <v>8806.2282963715588</v>
      </c>
      <c r="AN376" s="11">
        <v>8793.6090240724352</v>
      </c>
      <c r="AO376" s="11">
        <v>8785.2756400891085</v>
      </c>
      <c r="AP376" s="11">
        <v>8784.1219728518099</v>
      </c>
      <c r="AQ376" s="11">
        <v>8790.6371924052037</v>
      </c>
      <c r="AR376" s="11">
        <v>8790.7799769313897</v>
      </c>
      <c r="AS376" s="11">
        <v>8786.8960208516855</v>
      </c>
      <c r="AT376" s="11">
        <v>8795.3086542024648</v>
      </c>
      <c r="AU376" s="11">
        <v>8801.0731427064748</v>
      </c>
      <c r="AV376" s="11">
        <v>8794.80942837373</v>
      </c>
      <c r="AW376" s="11">
        <v>8794.1673822682042</v>
      </c>
      <c r="AX376" s="11">
        <v>8795.7830103226843</v>
      </c>
      <c r="AY376" s="11">
        <v>8788.2256113415151</v>
      </c>
      <c r="AZ376" s="11">
        <v>8772.0110879552758</v>
      </c>
      <c r="BA376" s="11">
        <v>8747.6208488136981</v>
      </c>
      <c r="BB376" s="11">
        <v>8702.3099904521587</v>
      </c>
      <c r="BC376" s="11">
        <v>8630.2431809059235</v>
      </c>
      <c r="BD376" s="11">
        <v>8563.3988192403722</v>
      </c>
      <c r="BE376" s="11">
        <v>8543.4803518808076</v>
      </c>
      <c r="BF376" s="11">
        <v>8522.1331844947472</v>
      </c>
      <c r="BG376" s="11">
        <v>8487.2950020523094</v>
      </c>
      <c r="BH376" s="11">
        <v>8474.7784540164703</v>
      </c>
      <c r="BI376" s="11">
        <v>8458.894011250919</v>
      </c>
      <c r="BJ376" s="11">
        <v>8433.7854738914994</v>
      </c>
      <c r="BK376" s="11">
        <v>8360.5196077842265</v>
      </c>
      <c r="BL376" s="11">
        <v>8125.3879044188561</v>
      </c>
      <c r="BM376" s="11">
        <v>7988.4365856177919</v>
      </c>
      <c r="BN376" s="11">
        <v>7959.4425505299478</v>
      </c>
      <c r="BO376" s="11">
        <v>7848.5959793716529</v>
      </c>
      <c r="BP376" s="11">
        <v>7839.7570101470046</v>
      </c>
      <c r="BQ376" s="11">
        <v>7749.6432980679974</v>
      </c>
      <c r="BR376" s="11">
        <v>7663.403604341247</v>
      </c>
      <c r="BS376" s="11">
        <v>7631.4613221248119</v>
      </c>
      <c r="BT376" s="11">
        <v>7581.2191708464898</v>
      </c>
      <c r="BU376" s="11">
        <v>7518.1195384500579</v>
      </c>
      <c r="BV376" s="11">
        <v>7509.2769829060808</v>
      </c>
      <c r="BW376" s="11">
        <v>7360.296769491405</v>
      </c>
      <c r="BX376" s="11">
        <v>7276.2879453222422</v>
      </c>
      <c r="BY376" s="11">
        <v>7158.1805010338412</v>
      </c>
      <c r="BZ376" s="11">
        <v>7143.2848784989856</v>
      </c>
      <c r="CA376" s="11">
        <v>7104.7894306743474</v>
      </c>
      <c r="CB376" s="11">
        <v>7043.0768736487062</v>
      </c>
      <c r="CC376" s="11">
        <v>6923.1645135128747</v>
      </c>
      <c r="CD376" s="11">
        <v>6829.4632138822417</v>
      </c>
      <c r="CE376" s="11">
        <v>6736.2454265719789</v>
      </c>
      <c r="CF376" s="11">
        <v>6652.2097077208073</v>
      </c>
      <c r="CG376" s="11">
        <v>6457.4636344838873</v>
      </c>
      <c r="CH376" s="11">
        <v>6379.7795465250765</v>
      </c>
      <c r="CI376" s="11">
        <v>6187.9122466071094</v>
      </c>
      <c r="CJ376" s="11">
        <v>6112.9389606613586</v>
      </c>
      <c r="CK376" s="11">
        <v>6022.6924389853248</v>
      </c>
      <c r="CL376" s="11">
        <v>5994.6744438139021</v>
      </c>
      <c r="CM376" s="11">
        <v>5946.2091935201124</v>
      </c>
      <c r="CN376" s="11">
        <v>5887.2268529769617</v>
      </c>
      <c r="CO376" s="11">
        <v>5805.4297491452153</v>
      </c>
      <c r="CP376" s="11">
        <v>5752.561466907302</v>
      </c>
      <c r="CQ376" s="11">
        <v>5556.1036295786807</v>
      </c>
      <c r="CR376" s="11">
        <v>5377.9805324385252</v>
      </c>
      <c r="CS376" s="11">
        <v>5303.7959960560629</v>
      </c>
      <c r="CT376" s="11">
        <v>5275.5549315005755</v>
      </c>
      <c r="CU376" s="11">
        <v>5234.0829048817704</v>
      </c>
      <c r="CV376" s="11">
        <v>5135.6927821906111</v>
      </c>
      <c r="CW376" s="11">
        <v>5007.9551662152526</v>
      </c>
      <c r="CX376" s="11">
        <v>4946.6670172031663</v>
      </c>
      <c r="CY376" s="11">
        <v>4889.4410311905967</v>
      </c>
      <c r="CZ376" s="11">
        <v>4838.125152341021</v>
      </c>
      <c r="DA376" s="11">
        <v>4786.2138858610897</v>
      </c>
      <c r="DB376" s="11">
        <v>4731.0620480679863</v>
      </c>
      <c r="DC376" s="11">
        <v>4642.0701892131328</v>
      </c>
      <c r="DD376" s="11">
        <v>4634.674263456357</v>
      </c>
      <c r="DE376" s="11">
        <v>4604.9943106328647</v>
      </c>
      <c r="DF376" s="11">
        <v>4592.3729943794187</v>
      </c>
      <c r="DG376" s="11">
        <v>4543.3999885438079</v>
      </c>
      <c r="DH376" s="11">
        <v>4508.5073787157444</v>
      </c>
      <c r="DI376" s="11">
        <v>4468.7126182829334</v>
      </c>
      <c r="DJ376" s="11">
        <v>4395.2382391627034</v>
      </c>
      <c r="DK376" s="11">
        <v>4064.1558363785894</v>
      </c>
      <c r="DL376" s="11">
        <v>3984.4723674895527</v>
      </c>
      <c r="DM376" s="11">
        <v>3916.3262365941346</v>
      </c>
      <c r="DN376" s="11">
        <v>3834.0780895071775</v>
      </c>
      <c r="DO376" s="11">
        <v>3805.8623442685921</v>
      </c>
      <c r="DP376" s="11">
        <v>3730.8614528584876</v>
      </c>
      <c r="DQ376" s="11">
        <v>3723.5249661056341</v>
      </c>
      <c r="DR376" s="11">
        <v>3714.1271509554581</v>
      </c>
      <c r="DS376" s="11">
        <v>3702.0905570865507</v>
      </c>
      <c r="DT376" s="11">
        <v>3685.3969199909529</v>
      </c>
      <c r="DU376" s="11">
        <v>3677.1066714228573</v>
      </c>
      <c r="DV376" s="11">
        <v>3669.2137349203194</v>
      </c>
      <c r="DW376" s="11">
        <v>3667.0279858899294</v>
      </c>
      <c r="DX376" s="11">
        <v>3561.5632897314867</v>
      </c>
      <c r="DY376" s="11">
        <v>3600.7509659933908</v>
      </c>
      <c r="DZ376" s="11">
        <v>3579.5888385567036</v>
      </c>
      <c r="EA376" s="11">
        <v>3459.7136651507908</v>
      </c>
      <c r="EB376" s="11">
        <v>3431.3122977707035</v>
      </c>
      <c r="EC376" s="11">
        <v>3246.0288408703627</v>
      </c>
      <c r="ED376" s="11">
        <v>3168.5934900073453</v>
      </c>
      <c r="EE376" s="11">
        <v>2936.3422939144384</v>
      </c>
      <c r="EF376" s="11">
        <v>2764.1406551758446</v>
      </c>
      <c r="EG376" s="11">
        <v>2618.6807345893249</v>
      </c>
      <c r="EH376" s="11">
        <v>2507.4196864895953</v>
      </c>
      <c r="EI376" s="11">
        <v>2447.9287638875307</v>
      </c>
      <c r="EJ376" s="11">
        <v>2391.9098228075318</v>
      </c>
      <c r="EK376" s="11">
        <v>2318.0012468004106</v>
      </c>
      <c r="EL376" s="11">
        <v>2318.8607116575276</v>
      </c>
      <c r="EM376" s="11">
        <v>2241.9894155609554</v>
      </c>
      <c r="EN376" s="11">
        <v>2161.6646686336471</v>
      </c>
      <c r="EO376" s="11">
        <v>2117.3975987942968</v>
      </c>
      <c r="EP376" s="11">
        <v>1976.3211283467483</v>
      </c>
      <c r="EQ376" s="11">
        <v>1900.086447935706</v>
      </c>
      <c r="ER376" s="11">
        <v>1761.736673212934</v>
      </c>
      <c r="ES376" s="11">
        <v>1696.7709639854961</v>
      </c>
      <c r="ET376" s="11">
        <v>1619.8895717970586</v>
      </c>
      <c r="EU376" s="11">
        <v>1555.6787956858202</v>
      </c>
      <c r="EV376" s="11">
        <v>1483.6015086863906</v>
      </c>
      <c r="EW376" s="11">
        <v>1233.500686674239</v>
      </c>
      <c r="EX376" s="11">
        <v>1149.9117887415659</v>
      </c>
      <c r="EY376" s="11">
        <v>976.76402197289815</v>
      </c>
      <c r="EZ376" s="11">
        <v>809.38199361517218</v>
      </c>
      <c r="FA376" s="11">
        <v>726.62286367549075</v>
      </c>
      <c r="FB376" s="11">
        <v>685.44494223997299</v>
      </c>
      <c r="FC376" s="11">
        <v>630.92010980262648</v>
      </c>
      <c r="FD376" s="11">
        <v>507.6054126955986</v>
      </c>
      <c r="FE376" s="11">
        <v>339.83739202629124</v>
      </c>
      <c r="FF376" s="11">
        <v>320.13115919142427</v>
      </c>
      <c r="FG376" s="11">
        <v>277.96950338725253</v>
      </c>
      <c r="FH376" s="11">
        <v>205.64298997227814</v>
      </c>
      <c r="FI376" s="11">
        <v>170.7355322747199</v>
      </c>
      <c r="FJ376" s="11">
        <v>153.96657288407718</v>
      </c>
      <c r="FK376" s="11">
        <v>136.33300454644569</v>
      </c>
      <c r="FL376" s="11">
        <v>121.20498415775501</v>
      </c>
      <c r="FM376" s="11">
        <v>77.316184768090466</v>
      </c>
      <c r="FN376" s="11">
        <v>50.648072240316807</v>
      </c>
      <c r="FO376" s="11">
        <v>21.726543123683584</v>
      </c>
      <c r="FP376" s="11">
        <v>8.5798035343032097E-13</v>
      </c>
      <c r="FQ376" s="11">
        <v>6.8714432514406703</v>
      </c>
      <c r="FR376" s="11">
        <v>21.741055325867492</v>
      </c>
      <c r="FS376" s="11">
        <v>69.09101614884608</v>
      </c>
      <c r="FT376" s="11">
        <v>139.72847993675617</v>
      </c>
      <c r="FU376" s="11">
        <v>239.35272062873509</v>
      </c>
      <c r="FV376" s="11">
        <v>375.8380541202996</v>
      </c>
      <c r="FW376" s="11">
        <v>419.92998248068335</v>
      </c>
      <c r="FX376" s="11">
        <v>439.41293012608162</v>
      </c>
      <c r="FY376" s="11">
        <v>461.7870107911566</v>
      </c>
      <c r="FZ376" s="11">
        <v>481.47357093374205</v>
      </c>
      <c r="GA376" s="11">
        <v>510.71402879045922</v>
      </c>
      <c r="GB376" s="11">
        <v>533.30761590936618</v>
      </c>
      <c r="GC376" s="11">
        <v>564.61558278927316</v>
      </c>
      <c r="GD376" s="11">
        <v>598.23635399684565</v>
      </c>
      <c r="GE376" s="11">
        <v>622.68549133080501</v>
      </c>
      <c r="GF376" s="11">
        <v>643.07433553305884</v>
      </c>
      <c r="GG376" s="11">
        <v>656.33567452157831</v>
      </c>
      <c r="GH376" s="11">
        <v>669.88324628325029</v>
      </c>
      <c r="GI376" s="11">
        <v>674.15959296164692</v>
      </c>
      <c r="GJ376" s="11">
        <v>685.68880178396671</v>
      </c>
      <c r="GK376" s="11">
        <v>694.08454483311198</v>
      </c>
      <c r="GL376" s="11">
        <v>711.27632775612858</v>
      </c>
      <c r="GM376" s="11">
        <v>700.03179593910886</v>
      </c>
      <c r="GN376" s="11">
        <v>715.46702433931921</v>
      </c>
      <c r="GO376" s="11">
        <v>729.55826901852652</v>
      </c>
      <c r="GP376" s="11">
        <v>751.97371290154274</v>
      </c>
      <c r="GQ376" s="11">
        <v>828.20391552467436</v>
      </c>
      <c r="GR376" s="11">
        <v>966.72074190114949</v>
      </c>
      <c r="GS376" s="11">
        <v>1129.8074775165212</v>
      </c>
      <c r="GT376" s="11">
        <v>1199.0753208378985</v>
      </c>
      <c r="GU376" s="11">
        <v>1219.4984368711382</v>
      </c>
      <c r="GV376" s="11">
        <v>1243.8957443716549</v>
      </c>
      <c r="GW376" s="11">
        <v>1268.3747598997052</v>
      </c>
      <c r="GX376" s="11">
        <v>1292.5310126539657</v>
      </c>
      <c r="GY376" s="11">
        <v>1293.3249113255695</v>
      </c>
      <c r="GZ376" s="11">
        <v>1418.7422516589943</v>
      </c>
      <c r="HA376" s="11">
        <v>1436.2081439302235</v>
      </c>
      <c r="HB376" s="11">
        <v>1450.0166607939871</v>
      </c>
      <c r="HC376" s="11">
        <v>1465.3572782662261</v>
      </c>
      <c r="HD376" s="11">
        <v>1476.6433948841013</v>
      </c>
      <c r="HE376" s="11">
        <v>1482.6950576258662</v>
      </c>
      <c r="HF376" s="11">
        <v>1487.9190881653155</v>
      </c>
      <c r="HG376" s="11">
        <v>1561.2859338915846</v>
      </c>
      <c r="HH376" s="11">
        <v>1593.6236400623998</v>
      </c>
      <c r="HI376" s="11">
        <v>1642.1009318090671</v>
      </c>
      <c r="HJ376" s="11">
        <v>1663.9322448456005</v>
      </c>
      <c r="HK376" s="11">
        <v>1668.6557081780625</v>
      </c>
      <c r="HL376" s="11">
        <v>1677.8799436356653</v>
      </c>
      <c r="HM376" s="11">
        <v>1657.7753275322855</v>
      </c>
      <c r="HN376" s="11">
        <v>1641.7541002700725</v>
      </c>
      <c r="HO376" s="11">
        <v>1651.8365318700842</v>
      </c>
      <c r="HP376" s="11">
        <v>1701.7014236014529</v>
      </c>
      <c r="HQ376" s="11">
        <v>1705.1359183436596</v>
      </c>
      <c r="HR376" s="11">
        <v>1662.6221518442865</v>
      </c>
      <c r="HS376" s="11">
        <v>1731.1166300153629</v>
      </c>
      <c r="HT376" s="11">
        <v>1759.567895482098</v>
      </c>
      <c r="HU376" s="11">
        <v>1749.0760939489553</v>
      </c>
      <c r="HV376" s="11">
        <v>1786.960610228949</v>
      </c>
      <c r="HW376" s="11">
        <v>1816.4239411626938</v>
      </c>
      <c r="HX376" s="11">
        <v>1846.9727008130842</v>
      </c>
      <c r="HY376" s="11">
        <v>1880.6991142573586</v>
      </c>
      <c r="HZ376" s="11">
        <v>1930.9656845992272</v>
      </c>
      <c r="IA376" s="11">
        <v>2095.6096198441132</v>
      </c>
      <c r="IB376" s="11">
        <v>2253.4986361562214</v>
      </c>
      <c r="IC376" s="11">
        <v>2312.188027406909</v>
      </c>
      <c r="ID376" s="11">
        <v>2370.6829718122221</v>
      </c>
      <c r="IE376" s="11">
        <v>2423.864447337819</v>
      </c>
      <c r="IF376" s="11">
        <v>2484.5140750839705</v>
      </c>
      <c r="IG376" s="11">
        <v>2619.1046125678617</v>
      </c>
      <c r="IH376" s="11">
        <v>2654.4794680606592</v>
      </c>
      <c r="II376" s="11">
        <v>2698.2060122116177</v>
      </c>
      <c r="IJ376" s="11">
        <v>2733.5120611703405</v>
      </c>
      <c r="IK376" s="11">
        <v>2778.9262964441991</v>
      </c>
      <c r="IL376" s="11">
        <v>2810.6155876405692</v>
      </c>
      <c r="IM376" s="11">
        <v>2844.6229923298006</v>
      </c>
      <c r="IN376" s="11">
        <v>2892.598478150524</v>
      </c>
      <c r="IO376" s="11">
        <v>3019.0267657820277</v>
      </c>
      <c r="IP376" s="11">
        <v>3050.431386367959</v>
      </c>
      <c r="IQ376" s="11">
        <v>3050.7655495324475</v>
      </c>
      <c r="IR376" s="11">
        <v>3104.5120438729546</v>
      </c>
      <c r="IS376" s="11">
        <v>3172.2767090227571</v>
      </c>
      <c r="IT376" s="11">
        <v>3211.3825872143775</v>
      </c>
      <c r="IU376" s="11">
        <v>3233.9106292804354</v>
      </c>
      <c r="IV376" s="11">
        <v>3251.1982135244621</v>
      </c>
      <c r="IW376" s="11">
        <v>3256.9415670436624</v>
      </c>
      <c r="IX376" s="11">
        <v>3266.5923413216146</v>
      </c>
      <c r="IY376" s="11">
        <v>3285.4512121625739</v>
      </c>
      <c r="IZ376" s="11">
        <v>3323.0789819903944</v>
      </c>
      <c r="JA376" s="11">
        <v>3368.077715319379</v>
      </c>
      <c r="JB376" s="11">
        <v>3450.8565219300554</v>
      </c>
      <c r="JC376" s="11">
        <v>3545.8460237279646</v>
      </c>
      <c r="JD376" s="11">
        <v>3614.3822994643415</v>
      </c>
      <c r="JE376" s="11">
        <v>3626.395868038614</v>
      </c>
      <c r="JF376" s="11">
        <v>3633.3066977205021</v>
      </c>
      <c r="JG376" s="11">
        <v>3596.5256684260098</v>
      </c>
      <c r="JH376" s="11">
        <v>3671.1878494505668</v>
      </c>
      <c r="JI376" s="11">
        <v>3750.0477562268093</v>
      </c>
      <c r="JJ376" s="11">
        <v>3765.1545652740501</v>
      </c>
      <c r="JK376" s="11">
        <v>3755.5153122474071</v>
      </c>
      <c r="JL376" s="11">
        <v>3823.6609331348409</v>
      </c>
      <c r="JM376" s="11">
        <v>3826.8843580851849</v>
      </c>
      <c r="JN376" s="11">
        <v>3831.3090243288298</v>
      </c>
      <c r="JO376" s="11">
        <v>4029.4208963233132</v>
      </c>
      <c r="JP376" s="11">
        <v>4168.8542411682984</v>
      </c>
      <c r="JQ376" s="11">
        <v>4206.6529270127721</v>
      </c>
      <c r="JR376" s="11">
        <v>4241.655235939028</v>
      </c>
      <c r="JS376" s="11">
        <v>4201.754503164183</v>
      </c>
      <c r="JT376" s="11">
        <v>4251.6928042353975</v>
      </c>
      <c r="JU376" s="11">
        <v>4286.4729530283776</v>
      </c>
      <c r="JV376" s="11">
        <v>4267.0743502205196</v>
      </c>
      <c r="JW376" s="11">
        <v>4201.4980187004176</v>
      </c>
      <c r="JX376" s="11">
        <v>4183.4716673174426</v>
      </c>
      <c r="JY376" s="11">
        <v>4169.1948651433622</v>
      </c>
      <c r="JZ376" s="11">
        <v>4150.1898479698903</v>
      </c>
      <c r="KA376" s="11">
        <v>4134.7735597985866</v>
      </c>
      <c r="KB376" s="11">
        <v>4123.6612451151022</v>
      </c>
      <c r="KC376" s="11">
        <v>4102.7570227991218</v>
      </c>
      <c r="KD376" s="11">
        <v>4087.0145502431878</v>
      </c>
      <c r="KE376" s="11">
        <v>4091.3329222561601</v>
      </c>
      <c r="KF376" s="11">
        <v>4104.9047254610741</v>
      </c>
      <c r="KG376" s="11">
        <v>4112.5599784557726</v>
      </c>
      <c r="KH376" s="11">
        <v>4132.806921860898</v>
      </c>
      <c r="KI376" s="11">
        <v>4138.721071034498</v>
      </c>
      <c r="KJ376" s="11">
        <v>4164.3939270767896</v>
      </c>
      <c r="KK376" s="11">
        <v>4168.9558896323006</v>
      </c>
      <c r="KL376" s="23"/>
      <c r="KM376" s="11">
        <f>SMALL(Tabela2[[#This Row],[1]:[285]],1)</f>
        <v>8.5798035343032097E-13</v>
      </c>
      <c r="KN376" s="11">
        <f>MATCH(Tabela2[[#This Row],[1° menor]],Tabela2[[#This Row],[1]:[285]],0)</f>
        <v>159</v>
      </c>
      <c r="KO37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0.75990576906854934</v>
      </c>
      <c r="KP376" s="11">
        <f>VLOOKUP(Tabela2[[#This Row],[Shape]],shape!A:D,4,0)+VLOOKUP(Tabela2[[#This Row],[Shape]]+1,shape!A:E,5,0)*Tabela2[[#This Row],[% avanc]]</f>
        <v>5458.4363257089944</v>
      </c>
      <c r="KQ376" s="15">
        <f>Tabela2[[#This Row],[8686,881807]]/Tabela2[[#Headers],[8686,881807]]</f>
        <v>0.62835393032635911</v>
      </c>
      <c r="KR376" s="11">
        <f>Tabela2[[#This Row],[8686,881807]]-KP375</f>
        <v>360.24793926488655</v>
      </c>
      <c r="KS376" s="11">
        <f>(Tabela2[[#This Row],[hora bus]]-H375)*86400</f>
        <v>44.999999832361937</v>
      </c>
      <c r="KT376" s="11">
        <f>Tabela2[[#This Row],[desloc]]/Tabela2[[#This Row],[seconds]]</f>
        <v>8.005509791264771</v>
      </c>
      <c r="KU376" s="11">
        <f>Tabela2[[#This Row],[spd m/s]]*3.6</f>
        <v>28.819835248553176</v>
      </c>
      <c r="KV376" s="23"/>
      <c r="KW376" s="22">
        <f t="shared" si="90"/>
        <v>0</v>
      </c>
      <c r="KX376" s="23">
        <f t="shared" si="91"/>
        <v>0</v>
      </c>
      <c r="KY376" s="23">
        <f t="shared" si="92"/>
        <v>0</v>
      </c>
      <c r="KZ376" s="23">
        <f t="shared" si="93"/>
        <v>0</v>
      </c>
      <c r="LA376" s="23">
        <f t="shared" si="94"/>
        <v>0</v>
      </c>
      <c r="LB376" s="23">
        <f t="shared" si="95"/>
        <v>0</v>
      </c>
      <c r="LC376" s="23">
        <f t="shared" si="96"/>
        <v>0</v>
      </c>
      <c r="LD376" s="23">
        <f t="shared" si="97"/>
        <v>0</v>
      </c>
      <c r="LE376" s="23">
        <f t="shared" si="98"/>
        <v>5458.4363257089944</v>
      </c>
      <c r="LF376" s="22">
        <f t="shared" si="107"/>
        <v>0</v>
      </c>
      <c r="LG376" s="23">
        <f t="shared" si="99"/>
        <v>0</v>
      </c>
      <c r="LH376" s="23">
        <f t="shared" si="100"/>
        <v>0</v>
      </c>
      <c r="LI376" s="23">
        <f t="shared" si="101"/>
        <v>5458.4363257089944</v>
      </c>
      <c r="LJ376" s="23">
        <f t="shared" si="102"/>
        <v>8570.3152119992501</v>
      </c>
      <c r="LK376" s="23">
        <f t="shared" si="103"/>
        <v>0</v>
      </c>
      <c r="LL376" s="23">
        <f t="shared" si="104"/>
        <v>10</v>
      </c>
      <c r="LM376" s="23">
        <f t="shared" si="105"/>
        <v>0</v>
      </c>
      <c r="LN376" s="23">
        <f t="shared" si="106"/>
        <v>0</v>
      </c>
    </row>
    <row r="377" spans="1:326" x14ac:dyDescent="0.25">
      <c r="A377" s="22">
        <v>210</v>
      </c>
      <c r="B377" s="22">
        <v>2</v>
      </c>
      <c r="C377" s="23" t="s">
        <v>1518</v>
      </c>
      <c r="D377" s="22">
        <v>332</v>
      </c>
      <c r="E377" s="24">
        <v>0.94861111111111107</v>
      </c>
      <c r="F377" s="23" t="s">
        <v>1484</v>
      </c>
      <c r="G377" s="23" t="b">
        <v>1</v>
      </c>
      <c r="H377" s="25">
        <v>43538.949131944442</v>
      </c>
      <c r="I377" s="26" t="s">
        <v>302</v>
      </c>
      <c r="J377" s="23" t="s">
        <v>303</v>
      </c>
      <c r="K377" s="11">
        <f>IF(AND(Tabela2[[#This Row],[hora bus]]=H376,Tabela2[[#This Row],[lat bus]]=I376,Tabela2[[#This Row],[lon bus]]=J376),1,0)</f>
        <v>0</v>
      </c>
      <c r="L377" s="23"/>
      <c r="M377" s="11">
        <v>399</v>
      </c>
      <c r="N377" s="11">
        <v>10127.1425799352</v>
      </c>
      <c r="O377" s="11">
        <v>10120.164102099752</v>
      </c>
      <c r="P377" s="11">
        <v>10110.476387761815</v>
      </c>
      <c r="Q377" s="11">
        <v>10051.85857336795</v>
      </c>
      <c r="R377" s="11">
        <v>9966.3803252798753</v>
      </c>
      <c r="S377" s="11">
        <v>9947.0799655001938</v>
      </c>
      <c r="T377" s="11">
        <v>9927.3259990406859</v>
      </c>
      <c r="U377" s="11">
        <v>9915.2649127886143</v>
      </c>
      <c r="V377" s="11">
        <v>9898.5139845932063</v>
      </c>
      <c r="W377" s="11">
        <v>9886.1464274835307</v>
      </c>
      <c r="X377" s="11">
        <v>9875.128764060808</v>
      </c>
      <c r="Y377" s="11">
        <v>9851.039921134312</v>
      </c>
      <c r="Z377" s="11">
        <v>9835.5689746547596</v>
      </c>
      <c r="AA377" s="11">
        <v>9812.9656272681041</v>
      </c>
      <c r="AB377" s="11">
        <v>9802.4665262096696</v>
      </c>
      <c r="AC377" s="11">
        <v>9786.2236271216971</v>
      </c>
      <c r="AD377" s="11">
        <v>9761.3328024127459</v>
      </c>
      <c r="AE377" s="11">
        <v>9751.3113662369597</v>
      </c>
      <c r="AF377" s="11">
        <v>9683.8401610842066</v>
      </c>
      <c r="AG377" s="11">
        <v>9653.7027598162495</v>
      </c>
      <c r="AH377" s="11">
        <v>9625.9862826309036</v>
      </c>
      <c r="AI377" s="11">
        <v>9602.9143652693401</v>
      </c>
      <c r="AJ377" s="11">
        <v>9582.1873262163917</v>
      </c>
      <c r="AK377" s="11">
        <v>9567.3535291898334</v>
      </c>
      <c r="AL377" s="11">
        <v>9541.5260843353135</v>
      </c>
      <c r="AM377" s="11">
        <v>9530.9939279151713</v>
      </c>
      <c r="AN377" s="11">
        <v>9518.7119434036449</v>
      </c>
      <c r="AO377" s="11">
        <v>9510.9817441214054</v>
      </c>
      <c r="AP377" s="11">
        <v>9510.5709128073213</v>
      </c>
      <c r="AQ377" s="11">
        <v>9517.6406783516959</v>
      </c>
      <c r="AR377" s="11">
        <v>9518.1606341084807</v>
      </c>
      <c r="AS377" s="11">
        <v>9514.9017897913291</v>
      </c>
      <c r="AT377" s="11">
        <v>9523.9913323061592</v>
      </c>
      <c r="AU377" s="11">
        <v>9530.1403101135584</v>
      </c>
      <c r="AV377" s="11">
        <v>9524.4588690575019</v>
      </c>
      <c r="AW377" s="11">
        <v>9524.8496425958747</v>
      </c>
      <c r="AX377" s="11">
        <v>9527.5366950852276</v>
      </c>
      <c r="AY377" s="11">
        <v>9520.8497853621138</v>
      </c>
      <c r="AZ377" s="11">
        <v>9505.3988753869453</v>
      </c>
      <c r="BA377" s="11">
        <v>9481.7651996822242</v>
      </c>
      <c r="BB377" s="11">
        <v>9437.2825494149602</v>
      </c>
      <c r="BC377" s="11">
        <v>9365.6681832927043</v>
      </c>
      <c r="BD377" s="11">
        <v>9299.0895613201155</v>
      </c>
      <c r="BE377" s="11">
        <v>9279.662248845234</v>
      </c>
      <c r="BF377" s="11">
        <v>9258.8797772251601</v>
      </c>
      <c r="BG377" s="11">
        <v>9224.9562367255476</v>
      </c>
      <c r="BH377" s="11">
        <v>9213.3493666334289</v>
      </c>
      <c r="BI377" s="11">
        <v>9198.0715670905811</v>
      </c>
      <c r="BJ377" s="11">
        <v>9173.5986835137046</v>
      </c>
      <c r="BK377" s="11">
        <v>9101.461648189088</v>
      </c>
      <c r="BL377" s="11">
        <v>8869.6555109242818</v>
      </c>
      <c r="BM377" s="11">
        <v>8737.0532678347881</v>
      </c>
      <c r="BN377" s="11">
        <v>8710.3785687280015</v>
      </c>
      <c r="BO377" s="11">
        <v>8601.3025477849733</v>
      </c>
      <c r="BP377" s="11">
        <v>8593.9303942842362</v>
      </c>
      <c r="BQ377" s="11">
        <v>8504.9359493376924</v>
      </c>
      <c r="BR377" s="11">
        <v>8420.4254808151181</v>
      </c>
      <c r="BS377" s="11">
        <v>8389.5675814011429</v>
      </c>
      <c r="BT377" s="11">
        <v>8339.7541807452217</v>
      </c>
      <c r="BU377" s="11">
        <v>8278.5033019830898</v>
      </c>
      <c r="BV377" s="11">
        <v>8272.8759246003665</v>
      </c>
      <c r="BW377" s="11">
        <v>8123.7199971215696</v>
      </c>
      <c r="BX377" s="11">
        <v>8036.9075388066576</v>
      </c>
      <c r="BY377" s="11">
        <v>7916.2616094251825</v>
      </c>
      <c r="BZ377" s="11">
        <v>7899.472010467256</v>
      </c>
      <c r="CA377" s="11">
        <v>7860.394377065657</v>
      </c>
      <c r="CB377" s="11">
        <v>7798.3527232798597</v>
      </c>
      <c r="CC377" s="11">
        <v>7678.0289342543165</v>
      </c>
      <c r="CD377" s="11">
        <v>7583.9549767205554</v>
      </c>
      <c r="CE377" s="11">
        <v>7490.6698093159339</v>
      </c>
      <c r="CF377" s="11">
        <v>7406.7787844145714</v>
      </c>
      <c r="CG377" s="11">
        <v>7212.2726446841407</v>
      </c>
      <c r="CH377" s="11">
        <v>7134.7831940599299</v>
      </c>
      <c r="CI377" s="11">
        <v>6943.1305410653204</v>
      </c>
      <c r="CJ377" s="11">
        <v>6868.4251850742612</v>
      </c>
      <c r="CK377" s="11">
        <v>6778.2480363892792</v>
      </c>
      <c r="CL377" s="11">
        <v>6750.2407186587734</v>
      </c>
      <c r="CM377" s="11">
        <v>6701.8704795927179</v>
      </c>
      <c r="CN377" s="11">
        <v>6642.9928593278346</v>
      </c>
      <c r="CO377" s="11">
        <v>6561.2347915819764</v>
      </c>
      <c r="CP377" s="11">
        <v>6508.4505070414725</v>
      </c>
      <c r="CQ377" s="11">
        <v>6312.3484453936317</v>
      </c>
      <c r="CR377" s="11">
        <v>6134.7434825469718</v>
      </c>
      <c r="CS377" s="11">
        <v>6060.8161384155137</v>
      </c>
      <c r="CT377" s="11">
        <v>6032.6017283253022</v>
      </c>
      <c r="CU377" s="11">
        <v>5991.1424195961245</v>
      </c>
      <c r="CV377" s="11">
        <v>5892.8857169671583</v>
      </c>
      <c r="CW377" s="11">
        <v>5765.4167903246562</v>
      </c>
      <c r="CX377" s="11">
        <v>5704.3357142790474</v>
      </c>
      <c r="CY377" s="11">
        <v>5647.1943879105793</v>
      </c>
      <c r="CZ377" s="11">
        <v>5595.7406064783318</v>
      </c>
      <c r="DA377" s="11">
        <v>5543.4547422924807</v>
      </c>
      <c r="DB377" s="11">
        <v>5487.5520485479346</v>
      </c>
      <c r="DC377" s="11">
        <v>5397.0573591327138</v>
      </c>
      <c r="DD377" s="11">
        <v>5388.5598236054275</v>
      </c>
      <c r="DE377" s="11">
        <v>5358.4293689496371</v>
      </c>
      <c r="DF377" s="11">
        <v>5345.2575376602072</v>
      </c>
      <c r="DG377" s="11">
        <v>5295.1908966823185</v>
      </c>
      <c r="DH377" s="11">
        <v>5258.2578454106715</v>
      </c>
      <c r="DI377" s="11">
        <v>5215.9373399144852</v>
      </c>
      <c r="DJ377" s="11">
        <v>5142.7356531689547</v>
      </c>
      <c r="DK377" s="11">
        <v>4819.6932203180786</v>
      </c>
      <c r="DL377" s="11">
        <v>4748.4278528715922</v>
      </c>
      <c r="DM377" s="11">
        <v>4683.4428929381711</v>
      </c>
      <c r="DN377" s="11">
        <v>4603.4081139983482</v>
      </c>
      <c r="DO377" s="11">
        <v>4576.7252480818233</v>
      </c>
      <c r="DP377" s="11">
        <v>4503.3294287772123</v>
      </c>
      <c r="DQ377" s="11">
        <v>4497.2805300366463</v>
      </c>
      <c r="DR377" s="11">
        <v>4488.1705837042673</v>
      </c>
      <c r="DS377" s="11">
        <v>4476.3845055982138</v>
      </c>
      <c r="DT377" s="11">
        <v>4459.6296844168528</v>
      </c>
      <c r="DU377" s="11">
        <v>4450.932075784689</v>
      </c>
      <c r="DV377" s="11">
        <v>4442.4954068496945</v>
      </c>
      <c r="DW377" s="11">
        <v>4439.5986802324114</v>
      </c>
      <c r="DX377" s="11">
        <v>4329.6576873650265</v>
      </c>
      <c r="DY377" s="11">
        <v>4364.0020093159155</v>
      </c>
      <c r="DZ377" s="11">
        <v>4340.881380368286</v>
      </c>
      <c r="EA377" s="11">
        <v>4221.3726856342573</v>
      </c>
      <c r="EB377" s="11">
        <v>4194.7486352156293</v>
      </c>
      <c r="EC377" s="11">
        <v>4010.7677655092007</v>
      </c>
      <c r="ED377" s="11">
        <v>3934.9202470158098</v>
      </c>
      <c r="EE377" s="11">
        <v>3700.7644635125189</v>
      </c>
      <c r="EF377" s="11">
        <v>3523.9929862425188</v>
      </c>
      <c r="EG377" s="11">
        <v>3374.1833917957515</v>
      </c>
      <c r="EH377" s="11">
        <v>3259.1760928546942</v>
      </c>
      <c r="EI377" s="11">
        <v>3197.4958960202421</v>
      </c>
      <c r="EJ377" s="11">
        <v>3140.820081384843</v>
      </c>
      <c r="EK377" s="11">
        <v>3064.0086508308482</v>
      </c>
      <c r="EL377" s="11">
        <v>3061.6430868551065</v>
      </c>
      <c r="EM377" s="11">
        <v>2981.7541498138089</v>
      </c>
      <c r="EN377" s="11">
        <v>2897.7588667190253</v>
      </c>
      <c r="EO377" s="11">
        <v>2852.4931074838523</v>
      </c>
      <c r="EP377" s="11">
        <v>2712.2282934081409</v>
      </c>
      <c r="EQ377" s="11">
        <v>2637.4559219872772</v>
      </c>
      <c r="ER377" s="11">
        <v>2500.8678231099343</v>
      </c>
      <c r="ES377" s="11">
        <v>2437.3682541466937</v>
      </c>
      <c r="ET377" s="11">
        <v>2361.292816098824</v>
      </c>
      <c r="EU377" s="11">
        <v>2298.0875309138137</v>
      </c>
      <c r="EV377" s="11">
        <v>2227.2620797007212</v>
      </c>
      <c r="EW377" s="11">
        <v>1980.2359117891799</v>
      </c>
      <c r="EX377" s="11">
        <v>1900.008052715817</v>
      </c>
      <c r="EY377" s="11">
        <v>1730.107824070082</v>
      </c>
      <c r="EZ377" s="11">
        <v>1567.5426603168689</v>
      </c>
      <c r="FA377" s="11">
        <v>1487.1761459377256</v>
      </c>
      <c r="FB377" s="11">
        <v>1445.6655966882395</v>
      </c>
      <c r="FC377" s="11">
        <v>1390.6564029329397</v>
      </c>
      <c r="FD377" s="11">
        <v>1265.8768335409729</v>
      </c>
      <c r="FE377" s="11">
        <v>1092.6417194515632</v>
      </c>
      <c r="FF377" s="11">
        <v>1067.8537286371923</v>
      </c>
      <c r="FG377" s="11">
        <v>1023.1402763377332</v>
      </c>
      <c r="FH377" s="11">
        <v>940.90989767033341</v>
      </c>
      <c r="FI377" s="11">
        <v>896.11189640141333</v>
      </c>
      <c r="FJ377" s="11">
        <v>878.79197608423897</v>
      </c>
      <c r="FK377" s="11">
        <v>864.88808357446101</v>
      </c>
      <c r="FL377" s="11">
        <v>854.66577348974033</v>
      </c>
      <c r="FM377" s="11">
        <v>825.81303412355362</v>
      </c>
      <c r="FN377" s="11">
        <v>818.14543373064544</v>
      </c>
      <c r="FO377" s="11">
        <v>801.63344625686716</v>
      </c>
      <c r="FP377" s="11">
        <v>784.47592119261458</v>
      </c>
      <c r="FQ377" s="11">
        <v>777.89315283604549</v>
      </c>
      <c r="FR377" s="11">
        <v>741.97640822116614</v>
      </c>
      <c r="FS377" s="11">
        <v>686.90984624077055</v>
      </c>
      <c r="FT377" s="11">
        <v>600.02375342028915</v>
      </c>
      <c r="FU377" s="11">
        <v>471.95596559894494</v>
      </c>
      <c r="FV377" s="11">
        <v>425.42094604369578</v>
      </c>
      <c r="FW377" s="11">
        <v>396.2616506511132</v>
      </c>
      <c r="FX377" s="11">
        <v>367.18181659631915</v>
      </c>
      <c r="FY377" s="11">
        <v>344.24293866320062</v>
      </c>
      <c r="FZ377" s="11">
        <v>314.130345749127</v>
      </c>
      <c r="GA377" s="11">
        <v>292.8332069900888</v>
      </c>
      <c r="GB377" s="11">
        <v>265.08879661904854</v>
      </c>
      <c r="GC377" s="11">
        <v>240.18326750415196</v>
      </c>
      <c r="GD377" s="11">
        <v>227.22780431285815</v>
      </c>
      <c r="GE377" s="11">
        <v>217.7137288301434</v>
      </c>
      <c r="GF377" s="11">
        <v>213.53760931313545</v>
      </c>
      <c r="GG377" s="11">
        <v>204.72156956213396</v>
      </c>
      <c r="GH377" s="11">
        <v>200.78614824910005</v>
      </c>
      <c r="GI377" s="11">
        <v>184.56361330446776</v>
      </c>
      <c r="GJ377" s="11">
        <v>162.65751972832345</v>
      </c>
      <c r="GK377" s="11">
        <v>135.06783589958877</v>
      </c>
      <c r="GL377" s="11">
        <v>132.56402475118418</v>
      </c>
      <c r="GM377" s="11">
        <v>99.232279428563757</v>
      </c>
      <c r="GN377" s="11">
        <v>75.694055154683554</v>
      </c>
      <c r="GO377" s="11">
        <v>42.25877290533424</v>
      </c>
      <c r="GP377" s="11">
        <v>1.2512657576735364E-11</v>
      </c>
      <c r="GQ377" s="11">
        <v>41.843174347716896</v>
      </c>
      <c r="GR377" s="11">
        <v>182.43054399199877</v>
      </c>
      <c r="GS377" s="11">
        <v>346.32257516372061</v>
      </c>
      <c r="GT377" s="11">
        <v>415.92619271148908</v>
      </c>
      <c r="GU377" s="11">
        <v>435.80962035129477</v>
      </c>
      <c r="GV377" s="11">
        <v>458.71519868045971</v>
      </c>
      <c r="GW377" s="11">
        <v>481.37332131603654</v>
      </c>
      <c r="GX377" s="11">
        <v>503.68990123377387</v>
      </c>
      <c r="GY377" s="11">
        <v>501.50652460522679</v>
      </c>
      <c r="GZ377" s="11">
        <v>625.03291110941427</v>
      </c>
      <c r="HA377" s="11">
        <v>642.85763131192778</v>
      </c>
      <c r="HB377" s="11">
        <v>656.94926950295746</v>
      </c>
      <c r="HC377" s="11">
        <v>672.51103160607738</v>
      </c>
      <c r="HD377" s="11">
        <v>683.97855235313489</v>
      </c>
      <c r="HE377" s="11">
        <v>690.48088528763378</v>
      </c>
      <c r="HF377" s="11">
        <v>695.06535293715012</v>
      </c>
      <c r="HG377" s="11">
        <v>768.84206925710987</v>
      </c>
      <c r="HH377" s="11">
        <v>805.70680322298449</v>
      </c>
      <c r="HI377" s="11">
        <v>859.32694416619006</v>
      </c>
      <c r="HJ377" s="11">
        <v>884.87303616787835</v>
      </c>
      <c r="HK377" s="11">
        <v>894.28860103354077</v>
      </c>
      <c r="HL377" s="11">
        <v>909.85382416786956</v>
      </c>
      <c r="HM377" s="11">
        <v>901.06476267272228</v>
      </c>
      <c r="HN377" s="11">
        <v>906.52604224801678</v>
      </c>
      <c r="HO377" s="11">
        <v>944.4366817417548</v>
      </c>
      <c r="HP377" s="11">
        <v>1011.8326893239843</v>
      </c>
      <c r="HQ377" s="11">
        <v>1022.0427416371043</v>
      </c>
      <c r="HR377" s="11">
        <v>1004.8504522705705</v>
      </c>
      <c r="HS377" s="11">
        <v>1103.2834230622318</v>
      </c>
      <c r="HT377" s="11">
        <v>1142.3425158966611</v>
      </c>
      <c r="HU377" s="11">
        <v>1144.3400404765202</v>
      </c>
      <c r="HV377" s="11">
        <v>1197.0610986008612</v>
      </c>
      <c r="HW377" s="11">
        <v>1233.9744497472304</v>
      </c>
      <c r="HX377" s="11">
        <v>1269.1175972278197</v>
      </c>
      <c r="HY377" s="11">
        <v>1305.7570141378735</v>
      </c>
      <c r="HZ377" s="11">
        <v>1355.228591092306</v>
      </c>
      <c r="IA377" s="11">
        <v>1517.5562623340788</v>
      </c>
      <c r="IB377" s="11">
        <v>1674.3145332274137</v>
      </c>
      <c r="IC377" s="11">
        <v>1731.9810736455463</v>
      </c>
      <c r="ID377" s="11">
        <v>1789.7371876225147</v>
      </c>
      <c r="IE377" s="11">
        <v>1841.8713363455327</v>
      </c>
      <c r="IF377" s="11">
        <v>1900.3240881364609</v>
      </c>
      <c r="IG377" s="11">
        <v>2032.5276136846737</v>
      </c>
      <c r="IH377" s="11">
        <v>2065.4756016289462</v>
      </c>
      <c r="II377" s="11">
        <v>2106.1133972416733</v>
      </c>
      <c r="IJ377" s="11">
        <v>2137.0881969693723</v>
      </c>
      <c r="IK377" s="11">
        <v>2177.0007283574018</v>
      </c>
      <c r="IL377" s="11">
        <v>2203.3379907092667</v>
      </c>
      <c r="IM377" s="11">
        <v>2230.7156690703296</v>
      </c>
      <c r="IN377" s="11">
        <v>2267.0084673604028</v>
      </c>
      <c r="IO377" s="11">
        <v>2384.4381999768721</v>
      </c>
      <c r="IP377" s="11">
        <v>2414.4657564446043</v>
      </c>
      <c r="IQ377" s="11">
        <v>2412.9400692024496</v>
      </c>
      <c r="IR377" s="11">
        <v>2463.1569119301021</v>
      </c>
      <c r="IS377" s="11">
        <v>2528.1460144633129</v>
      </c>
      <c r="IT377" s="11">
        <v>2565.512645604696</v>
      </c>
      <c r="IU377" s="11">
        <v>2586.8801410195442</v>
      </c>
      <c r="IV377" s="11">
        <v>2603.5311848308006</v>
      </c>
      <c r="IW377" s="11">
        <v>2608.7792398810702</v>
      </c>
      <c r="IX377" s="11">
        <v>2617.3715403858869</v>
      </c>
      <c r="IY377" s="11">
        <v>2634.0610271598766</v>
      </c>
      <c r="IZ377" s="11">
        <v>2668.6061483438893</v>
      </c>
      <c r="JA377" s="11">
        <v>2708.9706748788112</v>
      </c>
      <c r="JB377" s="11">
        <v>2784.9357914798175</v>
      </c>
      <c r="JC377" s="11">
        <v>2872.5849382041556</v>
      </c>
      <c r="JD377" s="11">
        <v>2936.411242329842</v>
      </c>
      <c r="JE377" s="11">
        <v>2946.1972436212664</v>
      </c>
      <c r="JF377" s="11">
        <v>2951.0640744313773</v>
      </c>
      <c r="JG377" s="11">
        <v>2905.553099290089</v>
      </c>
      <c r="JH377" s="11">
        <v>2975.8975598023494</v>
      </c>
      <c r="JI377" s="11">
        <v>3058.9223247848722</v>
      </c>
      <c r="JJ377" s="11">
        <v>3074.9462178314761</v>
      </c>
      <c r="JK377" s="11">
        <v>3068.735022941476</v>
      </c>
      <c r="JL377" s="11">
        <v>3140.318618613142</v>
      </c>
      <c r="JM377" s="11">
        <v>3144.3762505305822</v>
      </c>
      <c r="JN377" s="11">
        <v>3155.4668426971148</v>
      </c>
      <c r="JO377" s="11">
        <v>3363.4263359148854</v>
      </c>
      <c r="JP377" s="11">
        <v>3507.4783258542516</v>
      </c>
      <c r="JQ377" s="11">
        <v>3547.0026862274094</v>
      </c>
      <c r="JR377" s="11">
        <v>3578.1712955968028</v>
      </c>
      <c r="JS377" s="11">
        <v>3524.1967329563777</v>
      </c>
      <c r="JT377" s="11">
        <v>3559.6491362332526</v>
      </c>
      <c r="JU377" s="11">
        <v>3590.0918573489184</v>
      </c>
      <c r="JV377" s="11">
        <v>3572.400272922278</v>
      </c>
      <c r="JW377" s="11">
        <v>3505.7381071306299</v>
      </c>
      <c r="JX377" s="11">
        <v>3485.0847174590876</v>
      </c>
      <c r="JY377" s="11">
        <v>3469.6358366240688</v>
      </c>
      <c r="JZ377" s="11">
        <v>3449.5844069536324</v>
      </c>
      <c r="KA377" s="11">
        <v>3433.1343736638319</v>
      </c>
      <c r="KB377" s="11">
        <v>3421.2231747384799</v>
      </c>
      <c r="KC377" s="11">
        <v>3399.342465234472</v>
      </c>
      <c r="KD377" s="11">
        <v>3383.9843740360361</v>
      </c>
      <c r="KE377" s="11">
        <v>3389.7309275302264</v>
      </c>
      <c r="KF377" s="11">
        <v>3403.9713874203303</v>
      </c>
      <c r="KG377" s="11">
        <v>3412.4774468517344</v>
      </c>
      <c r="KH377" s="11">
        <v>3433.5426370738928</v>
      </c>
      <c r="KI377" s="11">
        <v>3440.4091181812059</v>
      </c>
      <c r="KJ377" s="11">
        <v>3466.942213674291</v>
      </c>
      <c r="KK377" s="11">
        <v>3471.8069379433746</v>
      </c>
      <c r="KL377" s="23"/>
      <c r="KM377" s="11">
        <f>SMALL(Tabela2[[#This Row],[1]:[285]],1)</f>
        <v>1.2512657576735364E-11</v>
      </c>
      <c r="KN377" s="11">
        <f>MATCH(Tabela2[[#This Row],[1° menor]],Tabela2[[#This Row],[1]:[285]],0)</f>
        <v>185</v>
      </c>
      <c r="KO37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0.49999988345692853</v>
      </c>
      <c r="KP377" s="11">
        <f>VLOOKUP(Tabela2[[#This Row],[Shape]],shape!A:D,4,0)+VLOOKUP(Tabela2[[#This Row],[Shape]]+1,shape!A:E,5,0)*Tabela2[[#This Row],[% avanc]]</f>
        <v>5927.6188139010392</v>
      </c>
      <c r="KQ377" s="15">
        <f>Tabela2[[#This Row],[8686,881807]]/Tabela2[[#Headers],[8686,881807]]</f>
        <v>0.68236439099752555</v>
      </c>
      <c r="KR377" s="11">
        <f>Tabela2[[#This Row],[8686,881807]]-KP376</f>
        <v>469.18248819204473</v>
      </c>
      <c r="KS377" s="11">
        <f>(Tabela2[[#This Row],[hora bus]]-H376)*86400</f>
        <v>66.999999945983291</v>
      </c>
      <c r="KT377" s="11">
        <f>Tabela2[[#This Row],[desloc]]/Tabela2[[#This Row],[seconds]]</f>
        <v>7.0027237100046094</v>
      </c>
      <c r="KU377" s="11">
        <f>Tabela2[[#This Row],[spd m/s]]*3.6</f>
        <v>25.209805356016595</v>
      </c>
      <c r="KV377" s="23"/>
      <c r="KW377" s="22">
        <f t="shared" si="90"/>
        <v>0</v>
      </c>
      <c r="KX377" s="23">
        <f t="shared" si="91"/>
        <v>0</v>
      </c>
      <c r="KY377" s="23">
        <f t="shared" si="92"/>
        <v>0</v>
      </c>
      <c r="KZ377" s="23">
        <f t="shared" si="93"/>
        <v>0</v>
      </c>
      <c r="LA377" s="23">
        <f t="shared" si="94"/>
        <v>0</v>
      </c>
      <c r="LB377" s="23">
        <f t="shared" si="95"/>
        <v>0</v>
      </c>
      <c r="LC377" s="23">
        <f t="shared" si="96"/>
        <v>0</v>
      </c>
      <c r="LD377" s="23">
        <f t="shared" si="97"/>
        <v>0</v>
      </c>
      <c r="LE377" s="23">
        <f t="shared" si="98"/>
        <v>5927.6188139010392</v>
      </c>
      <c r="LF377" s="22">
        <f t="shared" si="107"/>
        <v>0</v>
      </c>
      <c r="LG377" s="23">
        <f t="shared" si="99"/>
        <v>0</v>
      </c>
      <c r="LH377" s="23">
        <f t="shared" si="100"/>
        <v>0</v>
      </c>
      <c r="LI377" s="23">
        <f t="shared" si="101"/>
        <v>5927.6188139010392</v>
      </c>
      <c r="LJ377" s="23">
        <f t="shared" si="102"/>
        <v>8570.3152119992501</v>
      </c>
      <c r="LK377" s="23">
        <f t="shared" si="103"/>
        <v>0</v>
      </c>
      <c r="LL377" s="23">
        <f t="shared" si="104"/>
        <v>9</v>
      </c>
      <c r="LM377" s="23">
        <f t="shared" si="105"/>
        <v>0</v>
      </c>
      <c r="LN377" s="23">
        <f t="shared" si="106"/>
        <v>0</v>
      </c>
    </row>
    <row r="378" spans="1:326" x14ac:dyDescent="0.25">
      <c r="A378" s="22">
        <v>211</v>
      </c>
      <c r="B378" s="22">
        <v>2</v>
      </c>
      <c r="C378" s="23" t="s">
        <v>1519</v>
      </c>
      <c r="D378" s="22">
        <v>332</v>
      </c>
      <c r="E378" s="24">
        <v>0.94930555555555551</v>
      </c>
      <c r="F378" s="23" t="s">
        <v>1484</v>
      </c>
      <c r="G378" s="23" t="b">
        <v>1</v>
      </c>
      <c r="H378" s="25">
        <v>43538.94939814815</v>
      </c>
      <c r="I378" s="26" t="s">
        <v>222</v>
      </c>
      <c r="J378" s="23" t="s">
        <v>223</v>
      </c>
      <c r="K378" s="11">
        <f>IF(AND(Tabela2[[#This Row],[hora bus]]=H377,Tabela2[[#This Row],[lat bus]]=I377,Tabela2[[#This Row],[lon bus]]=J377),1,0)</f>
        <v>0</v>
      </c>
      <c r="L378" s="23"/>
      <c r="M378" s="11">
        <v>400</v>
      </c>
      <c r="N378" s="11">
        <v>10360.623460894385</v>
      </c>
      <c r="O378" s="11">
        <v>10353.543370062265</v>
      </c>
      <c r="P378" s="11">
        <v>10343.743557232237</v>
      </c>
      <c r="Q378" s="11">
        <v>10284.985169047435</v>
      </c>
      <c r="R378" s="11">
        <v>10199.666819418635</v>
      </c>
      <c r="S378" s="11">
        <v>10180.632753279522</v>
      </c>
      <c r="T378" s="11">
        <v>10160.891918424704</v>
      </c>
      <c r="U378" s="11">
        <v>10148.784651512771</v>
      </c>
      <c r="V378" s="11">
        <v>10131.929553554073</v>
      </c>
      <c r="W378" s="11">
        <v>10119.41056090904</v>
      </c>
      <c r="X378" s="11">
        <v>10108.237312896601</v>
      </c>
      <c r="Y378" s="11">
        <v>10083.897909582107</v>
      </c>
      <c r="Z378" s="11">
        <v>10068.127648406715</v>
      </c>
      <c r="AA378" s="11">
        <v>10045.288543697392</v>
      </c>
      <c r="AB378" s="11">
        <v>10034.646111010927</v>
      </c>
      <c r="AC378" s="11">
        <v>10018.326007607689</v>
      </c>
      <c r="AD378" s="11">
        <v>9993.440792290321</v>
      </c>
      <c r="AE378" s="11">
        <v>9983.48244149934</v>
      </c>
      <c r="AF378" s="11">
        <v>9916.452164100243</v>
      </c>
      <c r="AG378" s="11">
        <v>9886.9757833720414</v>
      </c>
      <c r="AH378" s="11">
        <v>9859.614040420056</v>
      </c>
      <c r="AI378" s="11">
        <v>9836.7553064443382</v>
      </c>
      <c r="AJ378" s="11">
        <v>9816.1969762726094</v>
      </c>
      <c r="AK378" s="11">
        <v>9801.4975947792063</v>
      </c>
      <c r="AL378" s="11">
        <v>9775.8225668414598</v>
      </c>
      <c r="AM378" s="11">
        <v>9765.4432674297514</v>
      </c>
      <c r="AN378" s="11">
        <v>9753.360295153987</v>
      </c>
      <c r="AO378" s="11">
        <v>9745.9795998328718</v>
      </c>
      <c r="AP378" s="11">
        <v>9745.9961620403101</v>
      </c>
      <c r="AQ378" s="11">
        <v>9753.3848449553116</v>
      </c>
      <c r="AR378" s="11">
        <v>9754.121924563573</v>
      </c>
      <c r="AS378" s="11">
        <v>9751.2230332541476</v>
      </c>
      <c r="AT378" s="11">
        <v>9760.702721848842</v>
      </c>
      <c r="AU378" s="11">
        <v>9767.0736376911991</v>
      </c>
      <c r="AV378" s="11">
        <v>9761.7292014272862</v>
      </c>
      <c r="AW378" s="11">
        <v>9762.7208058180968</v>
      </c>
      <c r="AX378" s="11">
        <v>9766.0355654418145</v>
      </c>
      <c r="AY378" s="11">
        <v>9759.8646495340527</v>
      </c>
      <c r="AZ378" s="11">
        <v>9744.8719164709855</v>
      </c>
      <c r="BA378" s="11">
        <v>9721.6964900487801</v>
      </c>
      <c r="BB378" s="11">
        <v>9677.7234441085366</v>
      </c>
      <c r="BC378" s="11">
        <v>9606.4092692167033</v>
      </c>
      <c r="BD378" s="11">
        <v>9540.0258546264977</v>
      </c>
      <c r="BE378" s="11">
        <v>9520.9131951872987</v>
      </c>
      <c r="BF378" s="11">
        <v>9500.4774761667704</v>
      </c>
      <c r="BG378" s="11">
        <v>9467.114491228609</v>
      </c>
      <c r="BH378" s="11">
        <v>9456.0655296474633</v>
      </c>
      <c r="BI378" s="11">
        <v>9441.1614185040125</v>
      </c>
      <c r="BJ378" s="11">
        <v>9417.0831412255684</v>
      </c>
      <c r="BK378" s="11">
        <v>9345.6550280207684</v>
      </c>
      <c r="BL378" s="11">
        <v>9115.964794253774</v>
      </c>
      <c r="BM378" s="11">
        <v>8986.1567863727632</v>
      </c>
      <c r="BN378" s="11">
        <v>8960.991866452161</v>
      </c>
      <c r="BO378" s="11">
        <v>8853.0873779169797</v>
      </c>
      <c r="BP378" s="11">
        <v>8846.690388297151</v>
      </c>
      <c r="BQ378" s="11">
        <v>8758.4513359439406</v>
      </c>
      <c r="BR378" s="11">
        <v>8675.1180572582798</v>
      </c>
      <c r="BS378" s="11">
        <v>8645.0079248171169</v>
      </c>
      <c r="BT378" s="11">
        <v>8595.5016614823799</v>
      </c>
      <c r="BU378" s="11">
        <v>8535.5148944694811</v>
      </c>
      <c r="BV378" s="11">
        <v>8532.0966472983764</v>
      </c>
      <c r="BW378" s="11">
        <v>8382.8651952474065</v>
      </c>
      <c r="BX378" s="11">
        <v>8294.1915045503501</v>
      </c>
      <c r="BY378" s="11">
        <v>8171.9036481163039</v>
      </c>
      <c r="BZ378" s="11">
        <v>8153.9028304751537</v>
      </c>
      <c r="CA378" s="11">
        <v>8114.4658971793087</v>
      </c>
      <c r="CB378" s="11">
        <v>8052.2413025016813</v>
      </c>
      <c r="CC378" s="11">
        <v>7931.705517027598</v>
      </c>
      <c r="CD378" s="11">
        <v>7837.4564987736012</v>
      </c>
      <c r="CE378" s="11">
        <v>7744.1864906981637</v>
      </c>
      <c r="CF378" s="11">
        <v>7660.4448129816083</v>
      </c>
      <c r="CG378" s="11">
        <v>7466.1843481787118</v>
      </c>
      <c r="CH378" s="11">
        <v>7388.9112367070993</v>
      </c>
      <c r="CI378" s="11">
        <v>7197.4909824358601</v>
      </c>
      <c r="CJ378" s="11">
        <v>7123.0528635821338</v>
      </c>
      <c r="CK378" s="11">
        <v>7032.9817137110058</v>
      </c>
      <c r="CL378" s="11">
        <v>7005.0259827289246</v>
      </c>
      <c r="CM378" s="11">
        <v>6956.7457653608162</v>
      </c>
      <c r="CN378" s="11">
        <v>6897.9767712166795</v>
      </c>
      <c r="CO378" s="11">
        <v>6816.2994945370356</v>
      </c>
      <c r="CP378" s="11">
        <v>6763.6229284843521</v>
      </c>
      <c r="CQ378" s="11">
        <v>6567.8512453741359</v>
      </c>
      <c r="CR378" s="11">
        <v>6390.7370305018303</v>
      </c>
      <c r="CS378" s="11">
        <v>6317.0859175041487</v>
      </c>
      <c r="CT378" s="11">
        <v>6288.9356207157562</v>
      </c>
      <c r="CU378" s="11">
        <v>6247.5170575839347</v>
      </c>
      <c r="CV378" s="11">
        <v>6149.4116063517631</v>
      </c>
      <c r="CW378" s="11">
        <v>6022.2233704196387</v>
      </c>
      <c r="CX378" s="11">
        <v>5961.3679548635046</v>
      </c>
      <c r="CY378" s="11">
        <v>5904.3412095187914</v>
      </c>
      <c r="CZ378" s="11">
        <v>5852.8575926596368</v>
      </c>
      <c r="DA378" s="11">
        <v>5800.3918361922142</v>
      </c>
      <c r="DB378" s="11">
        <v>5744.0789021238088</v>
      </c>
      <c r="DC378" s="11">
        <v>5652.7373907834099</v>
      </c>
      <c r="DD378" s="11">
        <v>5643.6216960674474</v>
      </c>
      <c r="DE378" s="11">
        <v>5613.2423835494392</v>
      </c>
      <c r="DF378" s="11">
        <v>5599.7626650032598</v>
      </c>
      <c r="DG378" s="11">
        <v>5549.0755903010377</v>
      </c>
      <c r="DH378" s="11">
        <v>5510.9757325752671</v>
      </c>
      <c r="DI378" s="11">
        <v>5467.2195129213897</v>
      </c>
      <c r="DJ378" s="11">
        <v>5394.2598656551827</v>
      </c>
      <c r="DK378" s="11">
        <v>5076.3323963858456</v>
      </c>
      <c r="DL378" s="11">
        <v>5010.5411144615528</v>
      </c>
      <c r="DM378" s="11">
        <v>4947.7322424750855</v>
      </c>
      <c r="DN378" s="11">
        <v>4869.2782794820214</v>
      </c>
      <c r="DO378" s="11">
        <v>4843.7093240042195</v>
      </c>
      <c r="DP378" s="11">
        <v>4771.494248005949</v>
      </c>
      <c r="DQ378" s="11">
        <v>4766.4014685912416</v>
      </c>
      <c r="DR378" s="11">
        <v>4757.5111364093373</v>
      </c>
      <c r="DS378" s="11">
        <v>4745.9174702167056</v>
      </c>
      <c r="DT378" s="11">
        <v>4729.1352622335589</v>
      </c>
      <c r="DU378" s="11">
        <v>4720.1596876704152</v>
      </c>
      <c r="DV378" s="11">
        <v>4711.3444616775159</v>
      </c>
      <c r="DW378" s="11">
        <v>4707.9494633588411</v>
      </c>
      <c r="DX378" s="11">
        <v>4595.0659851308428</v>
      </c>
      <c r="DY378" s="11">
        <v>4626.273778930311</v>
      </c>
      <c r="DZ378" s="11">
        <v>4601.9555115515786</v>
      </c>
      <c r="EA378" s="11">
        <v>4482.7941466323018</v>
      </c>
      <c r="EB378" s="11">
        <v>4457.4053922395133</v>
      </c>
      <c r="EC378" s="11">
        <v>4274.4280232614319</v>
      </c>
      <c r="ED378" s="11">
        <v>4199.8081683473329</v>
      </c>
      <c r="EE378" s="11">
        <v>3964.7794012810482</v>
      </c>
      <c r="EF378" s="11">
        <v>3785.6925819747939</v>
      </c>
      <c r="EG378" s="11">
        <v>3633.8107969393923</v>
      </c>
      <c r="EH378" s="11">
        <v>3517.129504736376</v>
      </c>
      <c r="EI378" s="11">
        <v>3454.5670393763535</v>
      </c>
      <c r="EJ378" s="11">
        <v>3397.756950859783</v>
      </c>
      <c r="EK378" s="11">
        <v>3319.6866070377082</v>
      </c>
      <c r="EL378" s="11">
        <v>3315.8190833558406</v>
      </c>
      <c r="EM378" s="11">
        <v>3234.6194034546957</v>
      </c>
      <c r="EN378" s="11">
        <v>3149.2018702315022</v>
      </c>
      <c r="EO378" s="11">
        <v>3103.7906450997634</v>
      </c>
      <c r="EP378" s="11">
        <v>2964.4112338966111</v>
      </c>
      <c r="EQ378" s="11">
        <v>2890.9292280767368</v>
      </c>
      <c r="ER378" s="11">
        <v>2755.8013375907635</v>
      </c>
      <c r="ES378" s="11">
        <v>2693.6117919928115</v>
      </c>
      <c r="ET378" s="11">
        <v>2618.3750208452184</v>
      </c>
      <c r="EU378" s="11">
        <v>2556.1111007261693</v>
      </c>
      <c r="EV378" s="11">
        <v>2486.3379615822137</v>
      </c>
      <c r="EW378" s="11">
        <v>2241.9397641136252</v>
      </c>
      <c r="EX378" s="11">
        <v>2164.5585676580336</v>
      </c>
      <c r="EY378" s="11">
        <v>1997.235114732511</v>
      </c>
      <c r="EZ378" s="11">
        <v>1838.3799163026633</v>
      </c>
      <c r="FA378" s="11">
        <v>1760.3788989211505</v>
      </c>
      <c r="FB378" s="11">
        <v>1719.5163173643716</v>
      </c>
      <c r="FC378" s="11">
        <v>1664.9921760152527</v>
      </c>
      <c r="FD378" s="11">
        <v>1541.1329672166942</v>
      </c>
      <c r="FE378" s="11">
        <v>1369.3212500207396</v>
      </c>
      <c r="FF378" s="11">
        <v>1345.4958575540018</v>
      </c>
      <c r="FG378" s="11">
        <v>1301.2942655690567</v>
      </c>
      <c r="FH378" s="11">
        <v>1219.5706094515313</v>
      </c>
      <c r="FI378" s="11">
        <v>1175.8674751517058</v>
      </c>
      <c r="FJ378" s="11">
        <v>1160.1635756933772</v>
      </c>
      <c r="FK378" s="11">
        <v>1147.7247497824235</v>
      </c>
      <c r="FL378" s="11">
        <v>1138.9344964866639</v>
      </c>
      <c r="FM378" s="11">
        <v>1112.9359761984874</v>
      </c>
      <c r="FN378" s="11">
        <v>1108.6219831528128</v>
      </c>
      <c r="FO378" s="11">
        <v>1094.3834146177239</v>
      </c>
      <c r="FP378" s="11">
        <v>1079.3226276960474</v>
      </c>
      <c r="FQ378" s="11">
        <v>1074.2109898931658</v>
      </c>
      <c r="FR378" s="11">
        <v>1040.1938439158323</v>
      </c>
      <c r="FS378" s="11">
        <v>987.9687888105309</v>
      </c>
      <c r="FT378" s="11">
        <v>903.67755295239328</v>
      </c>
      <c r="FU378" s="11">
        <v>776.92891647500755</v>
      </c>
      <c r="FV378" s="11">
        <v>730.50604260145781</v>
      </c>
      <c r="FW378" s="11">
        <v>701.37112980610959</v>
      </c>
      <c r="FX378" s="11">
        <v>672.41517678915181</v>
      </c>
      <c r="FY378" s="11">
        <v>649.54879294734565</v>
      </c>
      <c r="FZ378" s="11">
        <v>619.39596026450181</v>
      </c>
      <c r="GA378" s="11">
        <v>597.88343678817216</v>
      </c>
      <c r="GB378" s="11">
        <v>569.47115903774056</v>
      </c>
      <c r="GC378" s="11">
        <v>542.68743678384783</v>
      </c>
      <c r="GD378" s="11">
        <v>526.77650669916397</v>
      </c>
      <c r="GE378" s="11">
        <v>513.80261420686622</v>
      </c>
      <c r="GF378" s="11">
        <v>506.25781675295315</v>
      </c>
      <c r="GG378" s="11">
        <v>494.92787049040021</v>
      </c>
      <c r="GH378" s="11">
        <v>489.48264931310325</v>
      </c>
      <c r="GI378" s="11">
        <v>471.93249406405965</v>
      </c>
      <c r="GJ378" s="11">
        <v>449.35224113767498</v>
      </c>
      <c r="GK378" s="11">
        <v>424.16577766168319</v>
      </c>
      <c r="GL378" s="11">
        <v>424.14455240494226</v>
      </c>
      <c r="GM378" s="11">
        <v>394.49739803157604</v>
      </c>
      <c r="GN378" s="11">
        <v>375.96110748471443</v>
      </c>
      <c r="GO378" s="11">
        <v>345.25721752157955</v>
      </c>
      <c r="GP378" s="11">
        <v>263.17714772445879</v>
      </c>
      <c r="GQ378" s="11">
        <v>123.15781935269452</v>
      </c>
      <c r="GR378" s="11">
        <v>7.0954797593003605E-11</v>
      </c>
      <c r="GS378" s="11">
        <v>41.076866022101981</v>
      </c>
      <c r="GT378" s="11">
        <v>110.75479182198747</v>
      </c>
      <c r="GU378" s="11">
        <v>130.94229650280204</v>
      </c>
      <c r="GV378" s="11">
        <v>154.75875961967472</v>
      </c>
      <c r="GW378" s="11">
        <v>179.01339639181106</v>
      </c>
      <c r="GX378" s="11">
        <v>203.62148059539129</v>
      </c>
      <c r="GY378" s="11">
        <v>215.14927191184603</v>
      </c>
      <c r="GZ378" s="11">
        <v>352.8989688671129</v>
      </c>
      <c r="HA378" s="11">
        <v>373.63067229731178</v>
      </c>
      <c r="HB378" s="11">
        <v>389.23260500593807</v>
      </c>
      <c r="HC378" s="11">
        <v>405.6389578653085</v>
      </c>
      <c r="HD378" s="11">
        <v>417.78661414848142</v>
      </c>
      <c r="HE378" s="11">
        <v>425.75444121170835</v>
      </c>
      <c r="HF378" s="11">
        <v>419.40376284866949</v>
      </c>
      <c r="HG378" s="11">
        <v>476.086651350529</v>
      </c>
      <c r="HH378" s="11">
        <v>505.11107416898267</v>
      </c>
      <c r="HI378" s="11">
        <v>555.17272553403541</v>
      </c>
      <c r="HJ378" s="11">
        <v>579.80262512800221</v>
      </c>
      <c r="HK378" s="11">
        <v>588.9955344326354</v>
      </c>
      <c r="HL378" s="11">
        <v>605.03487040445441</v>
      </c>
      <c r="HM378" s="11">
        <v>598.92037905691666</v>
      </c>
      <c r="HN378" s="11">
        <v>612.06030606036188</v>
      </c>
      <c r="HO378" s="11">
        <v>662.01810108864777</v>
      </c>
      <c r="HP378" s="11">
        <v>737.46072055579782</v>
      </c>
      <c r="HQ378" s="11">
        <v>750.818657585697</v>
      </c>
      <c r="HR378" s="11">
        <v>745.27118376919702</v>
      </c>
      <c r="HS378" s="11">
        <v>857.27463650618404</v>
      </c>
      <c r="HT378" s="11">
        <v>900.96357784964869</v>
      </c>
      <c r="HU378" s="11">
        <v>908.1510223033381</v>
      </c>
      <c r="HV378" s="11">
        <v>966.63438381288222</v>
      </c>
      <c r="HW378" s="11">
        <v>1005.6726957017141</v>
      </c>
      <c r="HX378" s="11">
        <v>1041.4586011599406</v>
      </c>
      <c r="HY378" s="11">
        <v>1077.5931974681635</v>
      </c>
      <c r="HZ378" s="11">
        <v>1122.7062129976653</v>
      </c>
      <c r="IA378" s="11">
        <v>1278.9124813840356</v>
      </c>
      <c r="IB378" s="11">
        <v>1432.3529390051044</v>
      </c>
      <c r="IC378" s="11">
        <v>1488.2888951174978</v>
      </c>
      <c r="ID378" s="11">
        <v>1544.5917690199446</v>
      </c>
      <c r="IE378" s="11">
        <v>1595.2241786273371</v>
      </c>
      <c r="IF378" s="11">
        <v>1651.170979520733</v>
      </c>
      <c r="IG378" s="11">
        <v>1781.1060392668098</v>
      </c>
      <c r="IH378" s="11">
        <v>1812.5756161579743</v>
      </c>
      <c r="II378" s="11">
        <v>1851.5147632465564</v>
      </c>
      <c r="IJ378" s="11">
        <v>1880.3606010142707</v>
      </c>
      <c r="IK378" s="11">
        <v>1917.7926759230584</v>
      </c>
      <c r="IL378" s="11">
        <v>1941.8181418935926</v>
      </c>
      <c r="IM378" s="11">
        <v>1966.3727016735986</v>
      </c>
      <c r="IN378" s="11">
        <v>1997.8396881633971</v>
      </c>
      <c r="IO378" s="11">
        <v>2111.5714276310746</v>
      </c>
      <c r="IP378" s="11">
        <v>2141.0201074613037</v>
      </c>
      <c r="IQ378" s="11">
        <v>2138.6890347573935</v>
      </c>
      <c r="IR378" s="11">
        <v>2187.348865776954</v>
      </c>
      <c r="IS378" s="11">
        <v>2251.1097719407026</v>
      </c>
      <c r="IT378" s="11">
        <v>2287.7408252047021</v>
      </c>
      <c r="IU378" s="11">
        <v>2308.6287440170386</v>
      </c>
      <c r="IV378" s="11">
        <v>2325.014965225776</v>
      </c>
      <c r="IW378" s="11">
        <v>2330.0633953160382</v>
      </c>
      <c r="IX378" s="11">
        <v>2338.2435028079449</v>
      </c>
      <c r="IY378" s="11">
        <v>2354.1081353795926</v>
      </c>
      <c r="IZ378" s="11">
        <v>2387.4942515987273</v>
      </c>
      <c r="JA378" s="11">
        <v>2426.1612255924274</v>
      </c>
      <c r="JB378" s="11">
        <v>2499.7482602827713</v>
      </c>
      <c r="JC378" s="11">
        <v>2585.0058437860544</v>
      </c>
      <c r="JD378" s="11">
        <v>2647.3893490534151</v>
      </c>
      <c r="JE378" s="11">
        <v>2656.5339340807909</v>
      </c>
      <c r="JF378" s="11">
        <v>2660.8271439118967</v>
      </c>
      <c r="JG378" s="11">
        <v>2612.9883918993032</v>
      </c>
      <c r="JH378" s="11">
        <v>2682.0686299865456</v>
      </c>
      <c r="JI378" s="11">
        <v>2766.059076318752</v>
      </c>
      <c r="JJ378" s="11">
        <v>2782.3014474503093</v>
      </c>
      <c r="JK378" s="11">
        <v>2776.9176440279925</v>
      </c>
      <c r="JL378" s="11">
        <v>2849.3298914512084</v>
      </c>
      <c r="JM378" s="11">
        <v>2853.581584471739</v>
      </c>
      <c r="JN378" s="11">
        <v>2866.2155562599992</v>
      </c>
      <c r="JO378" s="11">
        <v>3076.4642890166106</v>
      </c>
      <c r="JP378" s="11">
        <v>3221.5861901017647</v>
      </c>
      <c r="JQ378" s="11">
        <v>3261.4562249778396</v>
      </c>
      <c r="JR378" s="11">
        <v>3291.4986484611086</v>
      </c>
      <c r="JS378" s="11">
        <v>3233.8207316962717</v>
      </c>
      <c r="JT378" s="11">
        <v>3265.6094656094519</v>
      </c>
      <c r="JU378" s="11">
        <v>3295.0091373070713</v>
      </c>
      <c r="JV378" s="11">
        <v>3277.751033644699</v>
      </c>
      <c r="JW378" s="11">
        <v>3210.8905174644842</v>
      </c>
      <c r="JX378" s="11">
        <v>3189.6780575668295</v>
      </c>
      <c r="JY378" s="11">
        <v>3173.9820437237795</v>
      </c>
      <c r="JZ378" s="11">
        <v>3153.711647644247</v>
      </c>
      <c r="KA378" s="11">
        <v>3137.0470898451522</v>
      </c>
      <c r="KB378" s="11">
        <v>3124.9712646877451</v>
      </c>
      <c r="KC378" s="11">
        <v>3102.8889624295048</v>
      </c>
      <c r="KD378" s="11">
        <v>3087.6415477732717</v>
      </c>
      <c r="KE378" s="11">
        <v>3093.7152230457809</v>
      </c>
      <c r="KF378" s="11">
        <v>3108.0949339937783</v>
      </c>
      <c r="KG378" s="11">
        <v>3116.7789647557861</v>
      </c>
      <c r="KH378" s="11">
        <v>3138.0158282372558</v>
      </c>
      <c r="KI378" s="11">
        <v>3145.0830354810628</v>
      </c>
      <c r="KJ378" s="11">
        <v>3171.7976142771276</v>
      </c>
      <c r="KK378" s="11">
        <v>3176.7265282130111</v>
      </c>
      <c r="KL378" s="23"/>
      <c r="KM378" s="11">
        <f>SMALL(Tabela2[[#This Row],[1]:[285]],1)</f>
        <v>7.0954797593003605E-11</v>
      </c>
      <c r="KN378" s="11">
        <f>MATCH(Tabela2[[#This Row],[1° menor]],Tabela2[[#This Row],[1]:[285]],0)</f>
        <v>187</v>
      </c>
      <c r="KO37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0.74999980307897618</v>
      </c>
      <c r="KP378" s="11">
        <f>VLOOKUP(Tabela2[[#This Row],[Shape]],shape!A:D,4,0)+VLOOKUP(Tabela2[[#This Row],[Shape]]+1,shape!A:E,5,0)*Tabela2[[#This Row],[% avanc]]</f>
        <v>6081.2151811199528</v>
      </c>
      <c r="KQ378" s="15">
        <f>Tabela2[[#This Row],[8686,881807]]/Tabela2[[#Headers],[8686,881807]]</f>
        <v>0.70004580656543902</v>
      </c>
      <c r="KR378" s="11">
        <f>Tabela2[[#This Row],[8686,881807]]-KP377</f>
        <v>153.59636721891366</v>
      </c>
      <c r="KS378" s="11">
        <f>(Tabela2[[#This Row],[hora bus]]-H377)*86400</f>
        <v>23.00000034738332</v>
      </c>
      <c r="KT378" s="11">
        <f>Tabela2[[#This Row],[desloc]]/Tabela2[[#This Row],[seconds]]</f>
        <v>6.6781028216979186</v>
      </c>
      <c r="KU378" s="11">
        <f>Tabela2[[#This Row],[spd m/s]]*3.6</f>
        <v>24.041170158112507</v>
      </c>
      <c r="KV378" s="23"/>
      <c r="KW378" s="22">
        <f t="shared" si="90"/>
        <v>0</v>
      </c>
      <c r="KX378" s="23">
        <f t="shared" si="91"/>
        <v>0</v>
      </c>
      <c r="KY378" s="23">
        <f t="shared" si="92"/>
        <v>0</v>
      </c>
      <c r="KZ378" s="23">
        <f t="shared" si="93"/>
        <v>0</v>
      </c>
      <c r="LA378" s="23">
        <f t="shared" si="94"/>
        <v>0</v>
      </c>
      <c r="LB378" s="23">
        <f t="shared" si="95"/>
        <v>0</v>
      </c>
      <c r="LC378" s="23">
        <f t="shared" si="96"/>
        <v>0</v>
      </c>
      <c r="LD378" s="23">
        <f t="shared" si="97"/>
        <v>0</v>
      </c>
      <c r="LE378" s="23">
        <f t="shared" si="98"/>
        <v>6081.2151811199528</v>
      </c>
      <c r="LF378" s="22">
        <f t="shared" si="107"/>
        <v>0</v>
      </c>
      <c r="LG378" s="23">
        <f t="shared" si="99"/>
        <v>0</v>
      </c>
      <c r="LH378" s="23">
        <f t="shared" si="100"/>
        <v>0</v>
      </c>
      <c r="LI378" s="23">
        <f t="shared" si="101"/>
        <v>6081.2151811199528</v>
      </c>
      <c r="LJ378" s="23">
        <f t="shared" si="102"/>
        <v>8570.3152119992501</v>
      </c>
      <c r="LK378" s="23">
        <f t="shared" si="103"/>
        <v>0</v>
      </c>
      <c r="LL378" s="23">
        <f t="shared" si="104"/>
        <v>8</v>
      </c>
      <c r="LM378" s="23">
        <f t="shared" si="105"/>
        <v>0</v>
      </c>
      <c r="LN378" s="23">
        <f t="shared" si="106"/>
        <v>0</v>
      </c>
    </row>
    <row r="379" spans="1:326" x14ac:dyDescent="0.25">
      <c r="A379" s="22">
        <v>213</v>
      </c>
      <c r="B379" s="22">
        <v>2</v>
      </c>
      <c r="C379" s="23" t="s">
        <v>1521</v>
      </c>
      <c r="D379" s="22">
        <v>332</v>
      </c>
      <c r="E379" s="24">
        <v>0.95</v>
      </c>
      <c r="F379" s="23" t="s">
        <v>1484</v>
      </c>
      <c r="G379" s="23" t="b">
        <v>1</v>
      </c>
      <c r="H379" s="25">
        <v>43538.949918981481</v>
      </c>
      <c r="I379" s="26" t="s">
        <v>226</v>
      </c>
      <c r="J379" s="23" t="s">
        <v>227</v>
      </c>
      <c r="K379" s="11">
        <f>IF(AND(Tabela2[[#This Row],[hora bus]]=H378,Tabela2[[#This Row],[lat bus]]=I378,Tabela2[[#This Row],[lon bus]]=J378),1,0)</f>
        <v>0</v>
      </c>
      <c r="L379" s="23"/>
      <c r="M379" s="11">
        <v>402</v>
      </c>
      <c r="N379" s="11">
        <v>10846.310628187875</v>
      </c>
      <c r="O379" s="11">
        <v>10839.08597256205</v>
      </c>
      <c r="P379" s="11">
        <v>10829.126762894766</v>
      </c>
      <c r="Q379" s="11">
        <v>10770.184907280101</v>
      </c>
      <c r="R379" s="11">
        <v>10685.15082892896</v>
      </c>
      <c r="S379" s="11">
        <v>10666.544537827904</v>
      </c>
      <c r="T379" s="11">
        <v>10646.837099813596</v>
      </c>
      <c r="U379" s="11">
        <v>10634.673031310564</v>
      </c>
      <c r="V379" s="11">
        <v>10617.674690222741</v>
      </c>
      <c r="W379" s="11">
        <v>10604.943077375683</v>
      </c>
      <c r="X379" s="11">
        <v>10593.549282248265</v>
      </c>
      <c r="Y379" s="11">
        <v>10568.853341084076</v>
      </c>
      <c r="Z379" s="11">
        <v>10552.656717726744</v>
      </c>
      <c r="AA379" s="11">
        <v>10529.485156274262</v>
      </c>
      <c r="AB379" s="11">
        <v>10518.644529894722</v>
      </c>
      <c r="AC379" s="11">
        <v>10502.22090245348</v>
      </c>
      <c r="AD379" s="11">
        <v>10477.359012494549</v>
      </c>
      <c r="AE379" s="11">
        <v>10467.506387625328</v>
      </c>
      <c r="AF379" s="11">
        <v>10401.15023797202</v>
      </c>
      <c r="AG379" s="11">
        <v>10372.679155322381</v>
      </c>
      <c r="AH379" s="11">
        <v>10345.860846288018</v>
      </c>
      <c r="AI379" s="11">
        <v>10323.334146373734</v>
      </c>
      <c r="AJ379" s="11">
        <v>10303.039153337677</v>
      </c>
      <c r="AK379" s="11">
        <v>10288.549733350963</v>
      </c>
      <c r="AL379" s="11">
        <v>10263.11263069481</v>
      </c>
      <c r="AM379" s="11">
        <v>10252.970220067213</v>
      </c>
      <c r="AN379" s="11">
        <v>10241.185468629254</v>
      </c>
      <c r="AO379" s="11">
        <v>10234.319366671072</v>
      </c>
      <c r="AP379" s="11">
        <v>10234.959639985842</v>
      </c>
      <c r="AQ379" s="11">
        <v>10242.812471804758</v>
      </c>
      <c r="AR379" s="11">
        <v>10243.865043154427</v>
      </c>
      <c r="AS379" s="11">
        <v>10241.487936315425</v>
      </c>
      <c r="AT379" s="11">
        <v>10251.532524688146</v>
      </c>
      <c r="AU379" s="11">
        <v>10258.224430227256</v>
      </c>
      <c r="AV379" s="11">
        <v>10253.367041709647</v>
      </c>
      <c r="AW379" s="11">
        <v>10255.228175983142</v>
      </c>
      <c r="AX379" s="11">
        <v>10259.453232338745</v>
      </c>
      <c r="AY379" s="11">
        <v>10254.035130040267</v>
      </c>
      <c r="AZ379" s="11">
        <v>10239.715332759853</v>
      </c>
      <c r="BA379" s="11">
        <v>10217.216091459799</v>
      </c>
      <c r="BB379" s="11">
        <v>10174.002216368302</v>
      </c>
      <c r="BC379" s="11">
        <v>10103.162027430879</v>
      </c>
      <c r="BD379" s="11">
        <v>10037.108053462063</v>
      </c>
      <c r="BE379" s="11">
        <v>10018.47684325521</v>
      </c>
      <c r="BF379" s="11">
        <v>9998.5518383329854</v>
      </c>
      <c r="BG379" s="11">
        <v>9966.0097466169773</v>
      </c>
      <c r="BH379" s="11">
        <v>9955.775453719225</v>
      </c>
      <c r="BI379" s="11">
        <v>9941.416681404984</v>
      </c>
      <c r="BJ379" s="11">
        <v>9917.9160186323061</v>
      </c>
      <c r="BK379" s="11">
        <v>9847.5301624130261</v>
      </c>
      <c r="BL379" s="11">
        <v>9620.9335932568629</v>
      </c>
      <c r="BM379" s="11">
        <v>9495.1817845966907</v>
      </c>
      <c r="BN379" s="11">
        <v>9472.1905398252693</v>
      </c>
      <c r="BO379" s="11">
        <v>9365.9611663267424</v>
      </c>
      <c r="BP379" s="11">
        <v>9360.956521043885</v>
      </c>
      <c r="BQ379" s="11">
        <v>9273.7925996228696</v>
      </c>
      <c r="BR379" s="11">
        <v>9192.1329069902604</v>
      </c>
      <c r="BS379" s="11">
        <v>9163.0878481167056</v>
      </c>
      <c r="BT379" s="11">
        <v>9114.0295933680245</v>
      </c>
      <c r="BU379" s="11">
        <v>9055.7823020390788</v>
      </c>
      <c r="BV379" s="11">
        <v>9055.3627451688844</v>
      </c>
      <c r="BW379" s="11">
        <v>8906.0870168971906</v>
      </c>
      <c r="BX379" s="11">
        <v>8814.9822483636872</v>
      </c>
      <c r="BY379" s="11">
        <v>8690.532119304853</v>
      </c>
      <c r="BZ379" s="11">
        <v>8670.9301971037476</v>
      </c>
      <c r="CA379" s="11">
        <v>8631.0280392477544</v>
      </c>
      <c r="CB379" s="11">
        <v>8568.5921866300014</v>
      </c>
      <c r="CC379" s="11">
        <v>8447.8350957093116</v>
      </c>
      <c r="CD379" s="11">
        <v>8353.4292331407087</v>
      </c>
      <c r="CE379" s="11">
        <v>8260.2536942537154</v>
      </c>
      <c r="CF379" s="11">
        <v>8176.7867300510352</v>
      </c>
      <c r="CG379" s="11">
        <v>7982.9752584620128</v>
      </c>
      <c r="CH379" s="11">
        <v>7906.1102346680718</v>
      </c>
      <c r="CI379" s="11">
        <v>7715.1219855423478</v>
      </c>
      <c r="CJ379" s="11">
        <v>7641.1631175305629</v>
      </c>
      <c r="CK379" s="11">
        <v>7551.3105059848258</v>
      </c>
      <c r="CL379" s="11">
        <v>7523.4790899499549</v>
      </c>
      <c r="CM379" s="11">
        <v>7475.3556966987135</v>
      </c>
      <c r="CN379" s="11">
        <v>7416.7835073287524</v>
      </c>
      <c r="CO379" s="11">
        <v>7335.2825705538444</v>
      </c>
      <c r="CP379" s="11">
        <v>7282.8159740595547</v>
      </c>
      <c r="CQ379" s="11">
        <v>7087.6101538460453</v>
      </c>
      <c r="CR379" s="11">
        <v>6911.3414820071703</v>
      </c>
      <c r="CS379" s="11">
        <v>6838.1906798309765</v>
      </c>
      <c r="CT379" s="11">
        <v>6810.181110719067</v>
      </c>
      <c r="CU379" s="11">
        <v>6768.8549946917137</v>
      </c>
      <c r="CV379" s="11">
        <v>6671.027265875282</v>
      </c>
      <c r="CW379" s="11">
        <v>6544.3373329755523</v>
      </c>
      <c r="CX379" s="11">
        <v>6483.8881033195285</v>
      </c>
      <c r="CY379" s="11">
        <v>6427.0821025824416</v>
      </c>
      <c r="CZ379" s="11">
        <v>6375.6260401680556</v>
      </c>
      <c r="DA379" s="11">
        <v>6322.9906200983123</v>
      </c>
      <c r="DB379" s="11">
        <v>6266.2116219005738</v>
      </c>
      <c r="DC379" s="11">
        <v>6173.8619751707047</v>
      </c>
      <c r="DD379" s="11">
        <v>6164.0087432129922</v>
      </c>
      <c r="DE379" s="11">
        <v>6133.3337821789137</v>
      </c>
      <c r="DF379" s="11">
        <v>6119.4823149486747</v>
      </c>
      <c r="DG379" s="11">
        <v>6068.0277341545334</v>
      </c>
      <c r="DH379" s="11">
        <v>6028.4574811546163</v>
      </c>
      <c r="DI379" s="11">
        <v>5982.8731192345031</v>
      </c>
      <c r="DJ379" s="11">
        <v>5910.3221438512101</v>
      </c>
      <c r="DK379" s="11">
        <v>5599.2654126462621</v>
      </c>
      <c r="DL379" s="11">
        <v>5540.7435308009171</v>
      </c>
      <c r="DM379" s="11">
        <v>5480.7613532011683</v>
      </c>
      <c r="DN379" s="11">
        <v>5404.3511081626384</v>
      </c>
      <c r="DO379" s="11">
        <v>5380.2127934580922</v>
      </c>
      <c r="DP379" s="11">
        <v>5309.4836836912709</v>
      </c>
      <c r="DQ379" s="11">
        <v>5305.5918626575849</v>
      </c>
      <c r="DR379" s="11">
        <v>5296.9781856934851</v>
      </c>
      <c r="DS379" s="11">
        <v>5285.6270616474485</v>
      </c>
      <c r="DT379" s="11">
        <v>5268.8303002827824</v>
      </c>
      <c r="DU379" s="11">
        <v>5259.5390715225603</v>
      </c>
      <c r="DV379" s="11">
        <v>5250.2811482772386</v>
      </c>
      <c r="DW379" s="11">
        <v>5246.2937227587845</v>
      </c>
      <c r="DX379" s="11">
        <v>5129.8926716246306</v>
      </c>
      <c r="DY379" s="11">
        <v>5157.3464839555654</v>
      </c>
      <c r="DZ379" s="11">
        <v>5131.5777901684769</v>
      </c>
      <c r="EA379" s="11">
        <v>5012.9662586015047</v>
      </c>
      <c r="EB379" s="11">
        <v>4989.2338696435882</v>
      </c>
      <c r="EC379" s="11">
        <v>4807.6595532095362</v>
      </c>
      <c r="ED379" s="11">
        <v>4734.7476355383042</v>
      </c>
      <c r="EE379" s="11">
        <v>4498.9786226604519</v>
      </c>
      <c r="EF379" s="11">
        <v>4317.5699253614612</v>
      </c>
      <c r="EG379" s="11">
        <v>4163.6268425829994</v>
      </c>
      <c r="EH379" s="11">
        <v>4045.3256275873769</v>
      </c>
      <c r="EI379" s="11">
        <v>3981.9869391362463</v>
      </c>
      <c r="EJ379" s="11">
        <v>3925.2092859546578</v>
      </c>
      <c r="EK379" s="11">
        <v>3845.8616675287021</v>
      </c>
      <c r="EL379" s="11">
        <v>3840.3567305315541</v>
      </c>
      <c r="EM379" s="11">
        <v>3757.767075141071</v>
      </c>
      <c r="EN379" s="11">
        <v>3670.9940245781413</v>
      </c>
      <c r="EO379" s="11">
        <v>3625.6948708573473</v>
      </c>
      <c r="EP379" s="11">
        <v>3487.7587192879132</v>
      </c>
      <c r="EQ379" s="11">
        <v>3416.2550269354315</v>
      </c>
      <c r="ER379" s="11">
        <v>3283.2820697751154</v>
      </c>
      <c r="ES379" s="11">
        <v>3223.0455755058924</v>
      </c>
      <c r="ET379" s="11">
        <v>3149.0821844404327</v>
      </c>
      <c r="EU379" s="11">
        <v>3088.1970085186485</v>
      </c>
      <c r="EV379" s="11">
        <v>3019.9024367486818</v>
      </c>
      <c r="EW379" s="11">
        <v>2779.0872384058521</v>
      </c>
      <c r="EX379" s="11">
        <v>2705.506031104755</v>
      </c>
      <c r="EY379" s="11">
        <v>2541.3795695999211</v>
      </c>
      <c r="EZ379" s="11">
        <v>2386.9033954511729</v>
      </c>
      <c r="FA379" s="11">
        <v>2311.7095970585169</v>
      </c>
      <c r="FB379" s="11">
        <v>2271.7532145471646</v>
      </c>
      <c r="FC379" s="11">
        <v>2217.9144889332056</v>
      </c>
      <c r="FD379" s="11">
        <v>2095.3404009370483</v>
      </c>
      <c r="FE379" s="11">
        <v>1925.5733944882788</v>
      </c>
      <c r="FF379" s="11">
        <v>1903.1142079820927</v>
      </c>
      <c r="FG379" s="11">
        <v>1859.5124428459924</v>
      </c>
      <c r="FH379" s="11">
        <v>1778.5891014034214</v>
      </c>
      <c r="FI379" s="11">
        <v>1736.0482751445577</v>
      </c>
      <c r="FJ379" s="11">
        <v>1721.5791480825012</v>
      </c>
      <c r="FK379" s="11">
        <v>1710.1281282375535</v>
      </c>
      <c r="FL379" s="11">
        <v>1702.2556897185839</v>
      </c>
      <c r="FM379" s="11">
        <v>1677.914715248884</v>
      </c>
      <c r="FN379" s="11">
        <v>1675.4470168663649</v>
      </c>
      <c r="FO379" s="11">
        <v>1662.3414967028136</v>
      </c>
      <c r="FP379" s="11">
        <v>1648.2263861625308</v>
      </c>
      <c r="FQ379" s="11">
        <v>1643.7139516552711</v>
      </c>
      <c r="FR379" s="11">
        <v>1610.2981749919597</v>
      </c>
      <c r="FS379" s="11">
        <v>1558.639971368046</v>
      </c>
      <c r="FT379" s="11">
        <v>1474.0403997141873</v>
      </c>
      <c r="FU379" s="11">
        <v>1345.2538753707993</v>
      </c>
      <c r="FV379" s="11">
        <v>1297.2182699130503</v>
      </c>
      <c r="FW379" s="11">
        <v>1268.2852429874922</v>
      </c>
      <c r="FX379" s="11">
        <v>1239.7975152124304</v>
      </c>
      <c r="FY379" s="11">
        <v>1217.2581955880914</v>
      </c>
      <c r="FZ379" s="11">
        <v>1187.0559046385972</v>
      </c>
      <c r="GA379" s="11">
        <v>1165.0839426095702</v>
      </c>
      <c r="GB379" s="11">
        <v>1135.6957519316809</v>
      </c>
      <c r="GC379" s="11">
        <v>1107.0192814312047</v>
      </c>
      <c r="GD379" s="11">
        <v>1088.7853614864769</v>
      </c>
      <c r="GE379" s="11">
        <v>1073.6067452278637</v>
      </c>
      <c r="GF379" s="11">
        <v>1064.1548752611561</v>
      </c>
      <c r="GG379" s="11">
        <v>1051.6928764845818</v>
      </c>
      <c r="GH379" s="11">
        <v>1045.7527196691451</v>
      </c>
      <c r="GI379" s="11">
        <v>1028.0174012002979</v>
      </c>
      <c r="GJ379" s="11">
        <v>1006.0657733474546</v>
      </c>
      <c r="GK379" s="11">
        <v>983.13580026365298</v>
      </c>
      <c r="GL379" s="11">
        <v>984.87176610346421</v>
      </c>
      <c r="GM379" s="11">
        <v>957.33317244229806</v>
      </c>
      <c r="GN379" s="11">
        <v>941.68651146753393</v>
      </c>
      <c r="GO379" s="11">
        <v>912.7149306090331</v>
      </c>
      <c r="GP379" s="11">
        <v>832.41008082884753</v>
      </c>
      <c r="GQ379" s="11">
        <v>693.62661028658852</v>
      </c>
      <c r="GR379" s="11">
        <v>529.72349581266394</v>
      </c>
      <c r="GS379" s="11">
        <v>460.18329312402449</v>
      </c>
      <c r="GT379" s="11">
        <v>439.50284727547597</v>
      </c>
      <c r="GU379" s="11">
        <v>414.47757643046594</v>
      </c>
      <c r="GV379" s="11">
        <v>389.52609161506814</v>
      </c>
      <c r="GW379" s="11">
        <v>365.54609037093587</v>
      </c>
      <c r="GX379" s="11">
        <v>345.60211765140821</v>
      </c>
      <c r="GY379" s="11">
        <v>253.85713241901851</v>
      </c>
      <c r="GZ379" s="11">
        <v>299.09364829761358</v>
      </c>
      <c r="HA379" s="11">
        <v>302.19409158972752</v>
      </c>
      <c r="HB379" s="11">
        <v>299.66738242476106</v>
      </c>
      <c r="HC379" s="11">
        <v>298.72742163919713</v>
      </c>
      <c r="HD379" s="11">
        <v>299.36178808892549</v>
      </c>
      <c r="HE379" s="11">
        <v>284.5226686066984</v>
      </c>
      <c r="HF379" s="11">
        <v>176.7011640653987</v>
      </c>
      <c r="HG379" s="11">
        <v>96.171902971834953</v>
      </c>
      <c r="HH379" s="11">
        <v>10.569394012468372</v>
      </c>
      <c r="HI379" s="11">
        <v>9.4331653599510901E-11</v>
      </c>
      <c r="HJ379" s="11">
        <v>32.055823267850904</v>
      </c>
      <c r="HK379" s="11">
        <v>62.112324346815882</v>
      </c>
      <c r="HL379" s="11">
        <v>106.41101593044908</v>
      </c>
      <c r="HM379" s="11">
        <v>145.7982585075768</v>
      </c>
      <c r="HN379" s="11">
        <v>227.46802035003464</v>
      </c>
      <c r="HO379" s="11">
        <v>342.07596485335961</v>
      </c>
      <c r="HP379" s="11">
        <v>448.63190984378468</v>
      </c>
      <c r="HQ379" s="11">
        <v>471.57960787214904</v>
      </c>
      <c r="HR379" s="11">
        <v>495.89372001134757</v>
      </c>
      <c r="HS379" s="11">
        <v>639.82254308803419</v>
      </c>
      <c r="HT379" s="11">
        <v>692.60342809434121</v>
      </c>
      <c r="HU379" s="11">
        <v>708.50701020489123</v>
      </c>
      <c r="HV379" s="11">
        <v>774.4794062293289</v>
      </c>
      <c r="HW379" s="11">
        <v>811.81371431090145</v>
      </c>
      <c r="HX379" s="11">
        <v>841.92283327601103</v>
      </c>
      <c r="HY379" s="11">
        <v>868.05879378852137</v>
      </c>
      <c r="HZ379" s="11">
        <v>883.33580937474301</v>
      </c>
      <c r="IA379" s="11">
        <v>1000.4619664642159</v>
      </c>
      <c r="IB379" s="11">
        <v>1132.6128813910593</v>
      </c>
      <c r="IC379" s="11">
        <v>1178.3329761969023</v>
      </c>
      <c r="ID379" s="11">
        <v>1225.9111640879655</v>
      </c>
      <c r="IE379" s="11">
        <v>1268.0286535513565</v>
      </c>
      <c r="IF379" s="11">
        <v>1310.5529882366156</v>
      </c>
      <c r="IG379" s="11">
        <v>1428.9397256425818</v>
      </c>
      <c r="IH379" s="11">
        <v>1454.1062801690991</v>
      </c>
      <c r="II379" s="11">
        <v>1486.1762233893071</v>
      </c>
      <c r="IJ379" s="11">
        <v>1506.9371694476495</v>
      </c>
      <c r="IK379" s="11">
        <v>1535.4368936891021</v>
      </c>
      <c r="IL379" s="11">
        <v>1551.2875532865403</v>
      </c>
      <c r="IM379" s="11">
        <v>1565.7569838884876</v>
      </c>
      <c r="IN379" s="11">
        <v>1579.8065296204413</v>
      </c>
      <c r="IO379" s="11">
        <v>1679.9914246184192</v>
      </c>
      <c r="IP379" s="11">
        <v>1707.2212391312448</v>
      </c>
      <c r="IQ379" s="11">
        <v>1701.7029477458052</v>
      </c>
      <c r="IR379" s="11">
        <v>1744.090090606672</v>
      </c>
      <c r="IS379" s="11">
        <v>1802.8503159548932</v>
      </c>
      <c r="IT379" s="11">
        <v>1836.5515384188498</v>
      </c>
      <c r="IU379" s="11">
        <v>1855.5492866925042</v>
      </c>
      <c r="IV379" s="11">
        <v>1870.8840345123201</v>
      </c>
      <c r="IW379" s="11">
        <v>1875.1545369440503</v>
      </c>
      <c r="IX379" s="11">
        <v>1881.7618131917229</v>
      </c>
      <c r="IY379" s="11">
        <v>1894.5119650184859</v>
      </c>
      <c r="IZ379" s="11">
        <v>1923.5159636021654</v>
      </c>
      <c r="JA379" s="11">
        <v>1955.7667853971559</v>
      </c>
      <c r="JB379" s="11">
        <v>2020.4636780366402</v>
      </c>
      <c r="JC379" s="11">
        <v>2096.9549360754363</v>
      </c>
      <c r="JD379" s="11">
        <v>2154.1606905244457</v>
      </c>
      <c r="JE379" s="11">
        <v>2161.0575231315452</v>
      </c>
      <c r="JF379" s="11">
        <v>2163.3562767149483</v>
      </c>
      <c r="JG379" s="11">
        <v>2107.237735893857</v>
      </c>
      <c r="JH379" s="11">
        <v>2171.5399195850928</v>
      </c>
      <c r="JI379" s="11">
        <v>2258.6509186176986</v>
      </c>
      <c r="JJ379" s="11">
        <v>2275.5971870800363</v>
      </c>
      <c r="JK379" s="11">
        <v>2272.8266853523805</v>
      </c>
      <c r="JL379" s="11">
        <v>2347.8454145868632</v>
      </c>
      <c r="JM379" s="11">
        <v>2352.664551944858</v>
      </c>
      <c r="JN379" s="11">
        <v>2369.6005066041589</v>
      </c>
      <c r="JO379" s="11">
        <v>2586.0872682921063</v>
      </c>
      <c r="JP379" s="11">
        <v>2733.9973867611761</v>
      </c>
      <c r="JQ379" s="11">
        <v>2774.5666847892562</v>
      </c>
      <c r="JR379" s="11">
        <v>2800.8720739491591</v>
      </c>
      <c r="JS379" s="11">
        <v>2731.4083273244687</v>
      </c>
      <c r="JT379" s="11">
        <v>2751.137364685645</v>
      </c>
      <c r="JU379" s="11">
        <v>2777.0356795508337</v>
      </c>
      <c r="JV379" s="11">
        <v>2761.3558762930884</v>
      </c>
      <c r="JW379" s="11">
        <v>2693.9809024122878</v>
      </c>
      <c r="JX379" s="11">
        <v>2671.0192473452867</v>
      </c>
      <c r="JY379" s="11">
        <v>2654.5390459134874</v>
      </c>
      <c r="JZ379" s="11">
        <v>2633.5702866129859</v>
      </c>
      <c r="KA379" s="11">
        <v>2616.2207339424076</v>
      </c>
      <c r="KB379" s="11">
        <v>2603.6180202343789</v>
      </c>
      <c r="KC379" s="11">
        <v>2580.8812194845273</v>
      </c>
      <c r="KD379" s="11">
        <v>2566.0980662764309</v>
      </c>
      <c r="KE379" s="11">
        <v>2573.338223451929</v>
      </c>
      <c r="KF379" s="11">
        <v>2588.1639249550421</v>
      </c>
      <c r="KG379" s="11">
        <v>2597.4146584742325</v>
      </c>
      <c r="KH379" s="11">
        <v>2619.1970470957885</v>
      </c>
      <c r="KI379" s="11">
        <v>2626.8967011225254</v>
      </c>
      <c r="KJ379" s="11">
        <v>2654.1814841438845</v>
      </c>
      <c r="KK379" s="11">
        <v>2659.3113739008904</v>
      </c>
      <c r="KL379" s="23"/>
      <c r="KM379" s="11">
        <f>SMALL(Tabela2[[#This Row],[1]:[285]],1)</f>
        <v>9.4331653599510901E-11</v>
      </c>
      <c r="KN379" s="11">
        <f>MATCH(Tabela2[[#This Row],[1° menor]],Tabela2[[#This Row],[1]:[285]],0)</f>
        <v>204</v>
      </c>
      <c r="KO37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0.24789980679535778</v>
      </c>
      <c r="KP379" s="11">
        <f>VLOOKUP(Tabela2[[#This Row],[Shape]],shape!A:D,4,0)+VLOOKUP(Tabela2[[#This Row],[Shape]]+1,shape!A:E,5,0)*Tabela2[[#This Row],[% avanc]]</f>
        <v>6483.9356866906774</v>
      </c>
      <c r="KQ379" s="15">
        <f>Tabela2[[#This Row],[8686,881807]]/Tabela2[[#Headers],[8686,881807]]</f>
        <v>0.74640542265302146</v>
      </c>
      <c r="KR379" s="11">
        <f>Tabela2[[#This Row],[8686,881807]]-KP378</f>
        <v>402.72050557072453</v>
      </c>
      <c r="KS379" s="11">
        <f>(Tabela2[[#This Row],[hora bus]]-H378)*86400</f>
        <v>44.999999832361937</v>
      </c>
      <c r="KT379" s="11">
        <f>Tabela2[[#This Row],[desloc]]/Tabela2[[#This Row],[seconds]]</f>
        <v>8.9493446015772289</v>
      </c>
      <c r="KU379" s="11">
        <f>Tabela2[[#This Row],[spd m/s]]*3.6</f>
        <v>32.217640565678025</v>
      </c>
      <c r="KV379" s="23"/>
      <c r="KW379" s="22">
        <f t="shared" si="90"/>
        <v>0</v>
      </c>
      <c r="KX379" s="23">
        <f t="shared" si="91"/>
        <v>0</v>
      </c>
      <c r="KY379" s="23">
        <f t="shared" si="92"/>
        <v>0</v>
      </c>
      <c r="KZ379" s="23">
        <f t="shared" si="93"/>
        <v>0</v>
      </c>
      <c r="LA379" s="23">
        <f t="shared" si="94"/>
        <v>0</v>
      </c>
      <c r="LB379" s="23">
        <f t="shared" si="95"/>
        <v>0</v>
      </c>
      <c r="LC379" s="23">
        <f t="shared" si="96"/>
        <v>0</v>
      </c>
      <c r="LD379" s="23">
        <f t="shared" si="97"/>
        <v>0</v>
      </c>
      <c r="LE379" s="23">
        <f t="shared" si="98"/>
        <v>6483.9356866906774</v>
      </c>
      <c r="LF379" s="22">
        <f t="shared" si="107"/>
        <v>0</v>
      </c>
      <c r="LG379" s="23">
        <f t="shared" si="99"/>
        <v>0</v>
      </c>
      <c r="LH379" s="23">
        <f t="shared" si="100"/>
        <v>0</v>
      </c>
      <c r="LI379" s="23">
        <f t="shared" si="101"/>
        <v>6483.9356866906774</v>
      </c>
      <c r="LJ379" s="23">
        <f t="shared" si="102"/>
        <v>8570.3152119992501</v>
      </c>
      <c r="LK379" s="23">
        <f t="shared" si="103"/>
        <v>0</v>
      </c>
      <c r="LL379" s="23">
        <f t="shared" si="104"/>
        <v>7</v>
      </c>
      <c r="LM379" s="23">
        <f t="shared" si="105"/>
        <v>0</v>
      </c>
      <c r="LN379" s="23">
        <f t="shared" si="106"/>
        <v>0</v>
      </c>
    </row>
    <row r="380" spans="1:326" x14ac:dyDescent="0.25">
      <c r="A380" s="22">
        <v>214</v>
      </c>
      <c r="B380" s="22">
        <v>2</v>
      </c>
      <c r="C380" s="23" t="s">
        <v>1522</v>
      </c>
      <c r="D380" s="22">
        <v>332</v>
      </c>
      <c r="E380" s="24">
        <v>0.95</v>
      </c>
      <c r="F380" s="23" t="s">
        <v>1484</v>
      </c>
      <c r="G380" s="23" t="b">
        <v>1</v>
      </c>
      <c r="H380" s="25">
        <v>43538.950428240743</v>
      </c>
      <c r="I380" s="26" t="s">
        <v>726</v>
      </c>
      <c r="J380" s="23" t="s">
        <v>727</v>
      </c>
      <c r="K380" s="11">
        <f>IF(AND(Tabela2[[#This Row],[hora bus]]=H379,Tabela2[[#This Row],[lat bus]]=I379,Tabela2[[#This Row],[lon bus]]=J379),1,0)</f>
        <v>0</v>
      </c>
      <c r="L380" s="23"/>
      <c r="M380" s="11">
        <v>404</v>
      </c>
      <c r="N380" s="11">
        <v>10496.969290517569</v>
      </c>
      <c r="O380" s="11">
        <v>10489.454461360579</v>
      </c>
      <c r="P380" s="11">
        <v>10479.176133175244</v>
      </c>
      <c r="Q380" s="11">
        <v>10419.935718210998</v>
      </c>
      <c r="R380" s="11">
        <v>10335.70956087274</v>
      </c>
      <c r="S380" s="11">
        <v>10318.16666500724</v>
      </c>
      <c r="T380" s="11">
        <v>10298.588142215254</v>
      </c>
      <c r="U380" s="11">
        <v>10286.346644581947</v>
      </c>
      <c r="V380" s="11">
        <v>10269.080161520902</v>
      </c>
      <c r="W380" s="11">
        <v>10255.932126825412</v>
      </c>
      <c r="X380" s="11">
        <v>10244.098324129203</v>
      </c>
      <c r="Y380" s="11">
        <v>10218.687641184872</v>
      </c>
      <c r="Z380" s="11">
        <v>10201.636651967683</v>
      </c>
      <c r="AA380" s="11">
        <v>10177.815043129238</v>
      </c>
      <c r="AB380" s="11">
        <v>10166.603920818312</v>
      </c>
      <c r="AC380" s="11">
        <v>10150.000714491916</v>
      </c>
      <c r="AD380" s="11">
        <v>10125.24805177809</v>
      </c>
      <c r="AE380" s="11">
        <v>10115.670820276433</v>
      </c>
      <c r="AF380" s="11">
        <v>10050.85653737177</v>
      </c>
      <c r="AG380" s="11">
        <v>10024.673295369113</v>
      </c>
      <c r="AH380" s="11">
        <v>9999.1177779366881</v>
      </c>
      <c r="AI380" s="11">
        <v>9977.3878776183701</v>
      </c>
      <c r="AJ380" s="11">
        <v>9957.7290955435619</v>
      </c>
      <c r="AK380" s="11">
        <v>9943.7488098518515</v>
      </c>
      <c r="AL380" s="11">
        <v>9918.8897068709994</v>
      </c>
      <c r="AM380" s="11">
        <v>9909.3172489944773</v>
      </c>
      <c r="AN380" s="11">
        <v>9898.2129098291098</v>
      </c>
      <c r="AO380" s="11">
        <v>9892.4886150628263</v>
      </c>
      <c r="AP380" s="11">
        <v>9894.4970649927291</v>
      </c>
      <c r="AQ380" s="11">
        <v>9903.3674102341065</v>
      </c>
      <c r="AR380" s="11">
        <v>9905.1128101108352</v>
      </c>
      <c r="AS380" s="11">
        <v>9903.8820338849073</v>
      </c>
      <c r="AT380" s="11">
        <v>9915.1696187484195</v>
      </c>
      <c r="AU380" s="11">
        <v>9922.5695947010936</v>
      </c>
      <c r="AV380" s="11">
        <v>9918.791449290813</v>
      </c>
      <c r="AW380" s="11">
        <v>9922.5966209685284</v>
      </c>
      <c r="AX380" s="11">
        <v>9928.8820199934689</v>
      </c>
      <c r="AY380" s="11">
        <v>9925.2029525944545</v>
      </c>
      <c r="AZ380" s="11">
        <v>9912.4703258640329</v>
      </c>
      <c r="BA380" s="11">
        <v>9891.5919295014246</v>
      </c>
      <c r="BB380" s="11">
        <v>9850.2458077194242</v>
      </c>
      <c r="BC380" s="11">
        <v>9780.6963188038426</v>
      </c>
      <c r="BD380" s="11">
        <v>9715.6363639257597</v>
      </c>
      <c r="BE380" s="11">
        <v>9698.2667076520447</v>
      </c>
      <c r="BF380" s="11">
        <v>9679.6023012328933</v>
      </c>
      <c r="BG380" s="11">
        <v>9649.0820004088037</v>
      </c>
      <c r="BH380" s="11">
        <v>9640.8575812272957</v>
      </c>
      <c r="BI380" s="11">
        <v>9627.8549492306083</v>
      </c>
      <c r="BJ380" s="11">
        <v>9605.8099369188767</v>
      </c>
      <c r="BK380" s="11">
        <v>9538.1038525891709</v>
      </c>
      <c r="BL380" s="11">
        <v>9319.6592838515026</v>
      </c>
      <c r="BM380" s="11">
        <v>9204.7929508072139</v>
      </c>
      <c r="BN380" s="11">
        <v>9187.7732955132215</v>
      </c>
      <c r="BO380" s="11">
        <v>9086.2746711909895</v>
      </c>
      <c r="BP380" s="11">
        <v>9085.2331732882194</v>
      </c>
      <c r="BQ380" s="11">
        <v>9001.2064604566476</v>
      </c>
      <c r="BR380" s="11">
        <v>8924.5006745953888</v>
      </c>
      <c r="BS380" s="11">
        <v>8898.6771058014438</v>
      </c>
      <c r="BT380" s="11">
        <v>8851.0609424773902</v>
      </c>
      <c r="BU380" s="11">
        <v>8797.9460389308042</v>
      </c>
      <c r="BV380" s="11">
        <v>8806.3624565581213</v>
      </c>
      <c r="BW380" s="11">
        <v>8657.3447164987283</v>
      </c>
      <c r="BX380" s="11">
        <v>8559.6264216082382</v>
      </c>
      <c r="BY380" s="11">
        <v>8429.4229968279451</v>
      </c>
      <c r="BZ380" s="11">
        <v>8405.6047996996367</v>
      </c>
      <c r="CA380" s="11">
        <v>8364.562586064194</v>
      </c>
      <c r="CB380" s="11">
        <v>8301.7770696491407</v>
      </c>
      <c r="CC380" s="11">
        <v>8180.8223251433265</v>
      </c>
      <c r="CD380" s="11">
        <v>8086.4808345331803</v>
      </c>
      <c r="CE380" s="11">
        <v>7994.0133559015339</v>
      </c>
      <c r="CF380" s="11">
        <v>7911.7384723451269</v>
      </c>
      <c r="CG380" s="11">
        <v>7719.8785226778109</v>
      </c>
      <c r="CH380" s="11">
        <v>7644.8523972901321</v>
      </c>
      <c r="CI380" s="11">
        <v>7455.8057072052761</v>
      </c>
      <c r="CJ380" s="11">
        <v>7383.9310395521134</v>
      </c>
      <c r="CK380" s="11">
        <v>7295.1698231747796</v>
      </c>
      <c r="CL380" s="11">
        <v>7268.0345325895469</v>
      </c>
      <c r="CM380" s="11">
        <v>7220.5819753426449</v>
      </c>
      <c r="CN380" s="11">
        <v>7162.8904577323719</v>
      </c>
      <c r="CO380" s="11">
        <v>7082.3215356333012</v>
      </c>
      <c r="CP380" s="11">
        <v>7030.8710548132167</v>
      </c>
      <c r="CQ380" s="11">
        <v>6838.08979845267</v>
      </c>
      <c r="CR380" s="11">
        <v>6665.505158325569</v>
      </c>
      <c r="CS380" s="11">
        <v>6594.6794139418989</v>
      </c>
      <c r="CT380" s="11">
        <v>6567.4464948436398</v>
      </c>
      <c r="CU380" s="11">
        <v>6526.6439446306194</v>
      </c>
      <c r="CV380" s="11">
        <v>6430.1466634033741</v>
      </c>
      <c r="CW380" s="11">
        <v>6305.7787560300922</v>
      </c>
      <c r="CX380" s="11">
        <v>6247.2628819589308</v>
      </c>
      <c r="CY380" s="11">
        <v>6191.5856931251965</v>
      </c>
      <c r="CZ380" s="11">
        <v>6140.6559916824317</v>
      </c>
      <c r="DA380" s="11">
        <v>6087.9509736844675</v>
      </c>
      <c r="DB380" s="11">
        <v>6030.2529894746176</v>
      </c>
      <c r="DC380" s="11">
        <v>5935.5852347179325</v>
      </c>
      <c r="DD380" s="11">
        <v>5924.0342311392715</v>
      </c>
      <c r="DE380" s="11">
        <v>5892.694913490418</v>
      </c>
      <c r="DF380" s="11">
        <v>5877.9692048499255</v>
      </c>
      <c r="DG380" s="11">
        <v>5824.6045916373132</v>
      </c>
      <c r="DH380" s="11">
        <v>5781.2542555146683</v>
      </c>
      <c r="DI380" s="11">
        <v>5730.9538070729395</v>
      </c>
      <c r="DJ380" s="11">
        <v>5660.0939314539382</v>
      </c>
      <c r="DK380" s="11">
        <v>5370.9252216359882</v>
      </c>
      <c r="DL380" s="11">
        <v>5336.4266172054231</v>
      </c>
      <c r="DM380" s="11">
        <v>5286.6457587201776</v>
      </c>
      <c r="DN380" s="11">
        <v>5218.0330350702507</v>
      </c>
      <c r="DO380" s="11">
        <v>5199.4871647046866</v>
      </c>
      <c r="DP380" s="11">
        <v>5134.6345501264104</v>
      </c>
      <c r="DQ380" s="11">
        <v>5135.5535372576496</v>
      </c>
      <c r="DR380" s="11">
        <v>5128.0928676231924</v>
      </c>
      <c r="DS380" s="11">
        <v>5117.7628048049655</v>
      </c>
      <c r="DT380" s="11">
        <v>5101.0842330611495</v>
      </c>
      <c r="DU380" s="11">
        <v>5090.776787505416</v>
      </c>
      <c r="DV380" s="11">
        <v>5079.9827662975758</v>
      </c>
      <c r="DW380" s="11">
        <v>5073.8757228671784</v>
      </c>
      <c r="DX380" s="11">
        <v>4945.7592284918119</v>
      </c>
      <c r="DY380" s="11">
        <v>4960.9313146671939</v>
      </c>
      <c r="DZ380" s="11">
        <v>4930.6961296875334</v>
      </c>
      <c r="EA380" s="11">
        <v>4814.8305916656382</v>
      </c>
      <c r="EB380" s="11">
        <v>4797.4984153806154</v>
      </c>
      <c r="EC380" s="11">
        <v>4622.1187016089862</v>
      </c>
      <c r="ED380" s="11">
        <v>4556.830784970497</v>
      </c>
      <c r="EE380" s="11">
        <v>4321.0305545675637</v>
      </c>
      <c r="EF380" s="11">
        <v>4135.3607876485594</v>
      </c>
      <c r="EG380" s="11">
        <v>3977.83787530373</v>
      </c>
      <c r="EH380" s="11">
        <v>3857.1257125432085</v>
      </c>
      <c r="EI380" s="11">
        <v>3793.29846856208</v>
      </c>
      <c r="EJ380" s="11">
        <v>3737.9580861092263</v>
      </c>
      <c r="EK380" s="11">
        <v>3656.2045408212275</v>
      </c>
      <c r="EL380" s="11">
        <v>3646.6938836461127</v>
      </c>
      <c r="EM380" s="11">
        <v>3561.1037023610997</v>
      </c>
      <c r="EN380" s="11">
        <v>3472.4780577374445</v>
      </c>
      <c r="EO380" s="11">
        <v>3429.2796870664365</v>
      </c>
      <c r="EP380" s="11">
        <v>3298.1195796946863</v>
      </c>
      <c r="EQ380" s="11">
        <v>3235.5100516869288</v>
      </c>
      <c r="ER380" s="11">
        <v>3112.3067230077545</v>
      </c>
      <c r="ES380" s="11">
        <v>3061.2784427587571</v>
      </c>
      <c r="ET380" s="11">
        <v>2993.704750691973</v>
      </c>
      <c r="EU380" s="11">
        <v>2939.6657926805992</v>
      </c>
      <c r="EV380" s="11">
        <v>2878.6213788838436</v>
      </c>
      <c r="EW380" s="11">
        <v>2656.3068026716874</v>
      </c>
      <c r="EX380" s="11">
        <v>2602.7996268882671</v>
      </c>
      <c r="EY380" s="11">
        <v>2456.5526838783921</v>
      </c>
      <c r="EZ380" s="11">
        <v>2327.8126688265552</v>
      </c>
      <c r="FA380" s="11">
        <v>2271.1001829977881</v>
      </c>
      <c r="FB380" s="11">
        <v>2238.8656507713922</v>
      </c>
      <c r="FC380" s="11">
        <v>2191.1593175637549</v>
      </c>
      <c r="FD380" s="11">
        <v>2080.5639545880872</v>
      </c>
      <c r="FE380" s="11">
        <v>1931.6038662574833</v>
      </c>
      <c r="FF380" s="11">
        <v>1923.6256033330662</v>
      </c>
      <c r="FG380" s="11">
        <v>1886.034533018242</v>
      </c>
      <c r="FH380" s="11">
        <v>1815.0104870157518</v>
      </c>
      <c r="FI380" s="11">
        <v>1784.5086849534516</v>
      </c>
      <c r="FJ380" s="11">
        <v>1779.5482628740347</v>
      </c>
      <c r="FK380" s="11">
        <v>1775.0708311956964</v>
      </c>
      <c r="FL380" s="11">
        <v>1773.719747933887</v>
      </c>
      <c r="FM380" s="11">
        <v>1761.7213952213065</v>
      </c>
      <c r="FN380" s="11">
        <v>1774.1958664269287</v>
      </c>
      <c r="FO380" s="11">
        <v>1772.5829548928673</v>
      </c>
      <c r="FP380" s="11">
        <v>1770.0460222210961</v>
      </c>
      <c r="FQ380" s="11">
        <v>1774.2056827372489</v>
      </c>
      <c r="FR380" s="11">
        <v>1753.3199015046855</v>
      </c>
      <c r="FS380" s="11">
        <v>1724.1985867472897</v>
      </c>
      <c r="FT380" s="11">
        <v>1669.603546318988</v>
      </c>
      <c r="FU380" s="11">
        <v>1579.3024140364978</v>
      </c>
      <c r="FV380" s="11">
        <v>1555.6842999235218</v>
      </c>
      <c r="FW380" s="11">
        <v>1529.5770476539331</v>
      </c>
      <c r="FX380" s="11">
        <v>1500.8283239013558</v>
      </c>
      <c r="FY380" s="11">
        <v>1478.7649657432621</v>
      </c>
      <c r="FZ380" s="11">
        <v>1451.9810199667631</v>
      </c>
      <c r="GA380" s="11">
        <v>1436.2108560607951</v>
      </c>
      <c r="GB380" s="11">
        <v>1415.7470496874737</v>
      </c>
      <c r="GC380" s="11">
        <v>1400.0542485446156</v>
      </c>
      <c r="GD380" s="11">
        <v>1394.7258838994333</v>
      </c>
      <c r="GE380" s="11">
        <v>1389.7555984956948</v>
      </c>
      <c r="GF380" s="11">
        <v>1388.1538175487515</v>
      </c>
      <c r="GG380" s="11">
        <v>1380.5406500046854</v>
      </c>
      <c r="GH380" s="11">
        <v>1377.1226192804645</v>
      </c>
      <c r="GI380" s="11">
        <v>1361.1665315175035</v>
      </c>
      <c r="GJ380" s="11">
        <v>1339.4222009354455</v>
      </c>
      <c r="GK380" s="11">
        <v>1311.7880833284989</v>
      </c>
      <c r="GL380" s="11">
        <v>1309.2071323920038</v>
      </c>
      <c r="GM380" s="11">
        <v>1275.2415746707545</v>
      </c>
      <c r="GN380" s="11">
        <v>1250.6523759064253</v>
      </c>
      <c r="GO380" s="11">
        <v>1216.7615729892209</v>
      </c>
      <c r="GP380" s="11">
        <v>1134.435075035849</v>
      </c>
      <c r="GQ380" s="11">
        <v>1010.0217846860975</v>
      </c>
      <c r="GR380" s="11">
        <v>886.86529699626112</v>
      </c>
      <c r="GS380" s="11">
        <v>857.25717498844551</v>
      </c>
      <c r="GT380" s="11">
        <v>854.558516588918</v>
      </c>
      <c r="GU380" s="11">
        <v>842.93760792126739</v>
      </c>
      <c r="GV380" s="11">
        <v>838.21055627014152</v>
      </c>
      <c r="GW380" s="11">
        <v>838.0853691838704</v>
      </c>
      <c r="GX380" s="11">
        <v>843.44192484272605</v>
      </c>
      <c r="GY380" s="11">
        <v>827.29026358140538</v>
      </c>
      <c r="GZ380" s="11">
        <v>942.41585094835523</v>
      </c>
      <c r="HA380" s="11">
        <v>957.23491891447884</v>
      </c>
      <c r="HB380" s="11">
        <v>964.27677128129608</v>
      </c>
      <c r="HC380" s="11">
        <v>971.48857538780135</v>
      </c>
      <c r="HD380" s="11">
        <v>977.60042637570211</v>
      </c>
      <c r="HE380" s="11">
        <v>973.28469500105109</v>
      </c>
      <c r="HF380" s="11">
        <v>884.44365542246248</v>
      </c>
      <c r="HG380" s="11">
        <v>818.9047469466143</v>
      </c>
      <c r="HH380" s="11">
        <v>742.29132190395512</v>
      </c>
      <c r="HI380" s="11">
        <v>706.91136996449836</v>
      </c>
      <c r="HJ380" s="11">
        <v>680.94319860015958</v>
      </c>
      <c r="HK380" s="11">
        <v>638.34701526511697</v>
      </c>
      <c r="HL380" s="11">
        <v>597.66704485308708</v>
      </c>
      <c r="HM380" s="11">
        <v>512.86472736312339</v>
      </c>
      <c r="HN380" s="11">
        <v>396.31443379243223</v>
      </c>
      <c r="HO380" s="11">
        <v>289.40611313675481</v>
      </c>
      <c r="HP380" s="11">
        <v>266.40113554895481</v>
      </c>
      <c r="HQ380" s="11">
        <v>241.78989050199488</v>
      </c>
      <c r="HR380" s="11">
        <v>97.651363985721986</v>
      </c>
      <c r="HS380" s="11">
        <v>44.96297592217671</v>
      </c>
      <c r="HT380" s="11">
        <v>29.174660150633876</v>
      </c>
      <c r="HU380" s="11">
        <v>0.13496711359753277</v>
      </c>
      <c r="HV380" s="11">
        <v>37.127908232981255</v>
      </c>
      <c r="HW380" s="11">
        <v>75.694850102924704</v>
      </c>
      <c r="HX380" s="11">
        <v>109.1165033792182</v>
      </c>
      <c r="HY380" s="11">
        <v>142.27463345080304</v>
      </c>
      <c r="HZ380" s="11">
        <v>184.69218482066316</v>
      </c>
      <c r="IA380" s="11">
        <v>341.59941853753423</v>
      </c>
      <c r="IB380" s="11">
        <v>497.58898281387866</v>
      </c>
      <c r="IC380" s="11">
        <v>555.22835841631536</v>
      </c>
      <c r="ID380" s="11">
        <v>613.08534381153186</v>
      </c>
      <c r="IE380" s="11">
        <v>665.44449546908334</v>
      </c>
      <c r="IF380" s="11">
        <v>724.53909204176546</v>
      </c>
      <c r="IG380" s="11">
        <v>857.49217821863124</v>
      </c>
      <c r="IH380" s="11">
        <v>891.1744883333389</v>
      </c>
      <c r="II380" s="11">
        <v>932.82174496108507</v>
      </c>
      <c r="IJ380" s="11">
        <v>965.40743940177822</v>
      </c>
      <c r="IK380" s="11">
        <v>1007.6096032523236</v>
      </c>
      <c r="IL380" s="11">
        <v>1036.5277454437253</v>
      </c>
      <c r="IM380" s="11">
        <v>1067.6858176545136</v>
      </c>
      <c r="IN380" s="11">
        <v>1112.155688054987</v>
      </c>
      <c r="IO380" s="11">
        <v>1236.4947835198996</v>
      </c>
      <c r="IP380" s="11">
        <v>1267.7169293393815</v>
      </c>
      <c r="IQ380" s="11">
        <v>1267.8752049174814</v>
      </c>
      <c r="IR380" s="11">
        <v>1321.3551307677274</v>
      </c>
      <c r="IS380" s="11">
        <v>1388.9880188211591</v>
      </c>
      <c r="IT380" s="11">
        <v>1428.0461074986561</v>
      </c>
      <c r="IU380" s="11">
        <v>1450.5579728635785</v>
      </c>
      <c r="IV380" s="11">
        <v>1467.8418197140518</v>
      </c>
      <c r="IW380" s="11">
        <v>1473.5859750124691</v>
      </c>
      <c r="IX380" s="11">
        <v>1483.2481472582258</v>
      </c>
      <c r="IY380" s="11">
        <v>1502.1714880494335</v>
      </c>
      <c r="IZ380" s="11">
        <v>1539.9671083025974</v>
      </c>
      <c r="JA380" s="11">
        <v>1585.4368684013211</v>
      </c>
      <c r="JB380" s="11">
        <v>1669.3379720548851</v>
      </c>
      <c r="JC380" s="11">
        <v>1766.1718406297412</v>
      </c>
      <c r="JD380" s="11">
        <v>1836.2543079816562</v>
      </c>
      <c r="JE380" s="11">
        <v>1849.1876780025864</v>
      </c>
      <c r="JF380" s="11">
        <v>1857.0341822359926</v>
      </c>
      <c r="JG380" s="11">
        <v>1825.7053973029213</v>
      </c>
      <c r="JH380" s="11">
        <v>1902.5268487588044</v>
      </c>
      <c r="JI380" s="11">
        <v>1978.0486250902945</v>
      </c>
      <c r="JJ380" s="11">
        <v>1992.519850915292</v>
      </c>
      <c r="JK380" s="11">
        <v>1980.8377106528692</v>
      </c>
      <c r="JL380" s="11">
        <v>2046.9571264891201</v>
      </c>
      <c r="JM380" s="11">
        <v>2049.7466837357861</v>
      </c>
      <c r="JN380" s="11">
        <v>2051.6286244683097</v>
      </c>
      <c r="JO380" s="11">
        <v>2246.9195521842003</v>
      </c>
      <c r="JP380" s="11">
        <v>2385.6708598420532</v>
      </c>
      <c r="JQ380" s="11">
        <v>2423.3619228364632</v>
      </c>
      <c r="JR380" s="11">
        <v>2458.7376514198663</v>
      </c>
      <c r="JS380" s="11">
        <v>2422.0291964016469</v>
      </c>
      <c r="JT380" s="11">
        <v>2477.5546508983175</v>
      </c>
      <c r="JU380" s="11">
        <v>2514.6672935522611</v>
      </c>
      <c r="JV380" s="11">
        <v>2494.3193980659803</v>
      </c>
      <c r="JW380" s="11">
        <v>2429.6548863872395</v>
      </c>
      <c r="JX380" s="11">
        <v>2413.5538234452047</v>
      </c>
      <c r="JY380" s="11">
        <v>2400.2134016314194</v>
      </c>
      <c r="JZ380" s="11">
        <v>2382.0846722861361</v>
      </c>
      <c r="KA380" s="11">
        <v>2367.567085748612</v>
      </c>
      <c r="KB380" s="11">
        <v>2357.1737196540848</v>
      </c>
      <c r="KC380" s="11">
        <v>2337.1745511181407</v>
      </c>
      <c r="KD380" s="11">
        <v>2321.237851849357</v>
      </c>
      <c r="KE380" s="11">
        <v>2324.4025603949499</v>
      </c>
      <c r="KF380" s="11">
        <v>2337.3798693523872</v>
      </c>
      <c r="KG380" s="11">
        <v>2344.3042367481553</v>
      </c>
      <c r="KH380" s="11">
        <v>2363.8611151408095</v>
      </c>
      <c r="KI380" s="11">
        <v>2369.007826300804</v>
      </c>
      <c r="KJ380" s="11">
        <v>2393.9963108834218</v>
      </c>
      <c r="KK380" s="11">
        <v>2398.3253898097928</v>
      </c>
      <c r="KL380" s="23"/>
      <c r="KM380" s="11">
        <f>SMALL(Tabela2[[#This Row],[1]:[285]],1)</f>
        <v>0.13496711359753277</v>
      </c>
      <c r="KN380" s="11">
        <f>MATCH(Tabela2[[#This Row],[1° menor]],Tabela2[[#This Row],[1]:[285]],0)</f>
        <v>216</v>
      </c>
      <c r="KO38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0.43627131211760939</v>
      </c>
      <c r="KP380" s="11">
        <f>VLOOKUP(Tabela2[[#This Row],[Shape]],shape!A:D,4,0)+VLOOKUP(Tabela2[[#This Row],[Shape]]+1,shape!A:E,5,0)*Tabela2[[#This Row],[% avanc]]</f>
        <v>6858.0231910910052</v>
      </c>
      <c r="KQ380" s="15">
        <f>Tabela2[[#This Row],[8686,881807]]/Tabela2[[#Headers],[8686,881807]]</f>
        <v>0.78946891916553108</v>
      </c>
      <c r="KR380" s="11">
        <f>Tabela2[[#This Row],[8686,881807]]-KP379</f>
        <v>374.08750440032782</v>
      </c>
      <c r="KS380" s="11">
        <f>(Tabela2[[#This Row],[hora bus]]-H379)*86400</f>
        <v>44.000000227242708</v>
      </c>
      <c r="KT380" s="11">
        <f>Tabela2[[#This Row],[desloc]]/Tabela2[[#This Row],[seconds]]</f>
        <v>8.5019886924616568</v>
      </c>
      <c r="KU380" s="11">
        <f>Tabela2[[#This Row],[spd m/s]]*3.6</f>
        <v>30.607159292861965</v>
      </c>
      <c r="KV380" s="23"/>
      <c r="KW380" s="22">
        <f t="shared" si="90"/>
        <v>0</v>
      </c>
      <c r="KX380" s="23">
        <f t="shared" si="91"/>
        <v>0</v>
      </c>
      <c r="KY380" s="23">
        <f t="shared" si="92"/>
        <v>0</v>
      </c>
      <c r="KZ380" s="23">
        <f t="shared" si="93"/>
        <v>0</v>
      </c>
      <c r="LA380" s="23">
        <f t="shared" si="94"/>
        <v>0</v>
      </c>
      <c r="LB380" s="23">
        <f t="shared" si="95"/>
        <v>0</v>
      </c>
      <c r="LC380" s="23">
        <f t="shared" si="96"/>
        <v>0</v>
      </c>
      <c r="LD380" s="23">
        <f t="shared" si="97"/>
        <v>0</v>
      </c>
      <c r="LE380" s="23">
        <f t="shared" si="98"/>
        <v>6858.0231910910052</v>
      </c>
      <c r="LF380" s="22">
        <f t="shared" si="107"/>
        <v>0</v>
      </c>
      <c r="LG380" s="23">
        <f t="shared" si="99"/>
        <v>0</v>
      </c>
      <c r="LH380" s="23">
        <f t="shared" si="100"/>
        <v>0</v>
      </c>
      <c r="LI380" s="23">
        <f t="shared" si="101"/>
        <v>6858.0231910910052</v>
      </c>
      <c r="LJ380" s="23">
        <f t="shared" si="102"/>
        <v>8570.3152119992501</v>
      </c>
      <c r="LK380" s="23">
        <f t="shared" si="103"/>
        <v>0</v>
      </c>
      <c r="LL380" s="23">
        <f t="shared" si="104"/>
        <v>6</v>
      </c>
      <c r="LM380" s="23">
        <f t="shared" si="105"/>
        <v>0</v>
      </c>
      <c r="LN380" s="23">
        <f t="shared" si="106"/>
        <v>0</v>
      </c>
    </row>
    <row r="381" spans="1:326" x14ac:dyDescent="0.25">
      <c r="A381" s="22">
        <v>216</v>
      </c>
      <c r="B381" s="22">
        <v>2</v>
      </c>
      <c r="C381" s="23" t="s">
        <v>1524</v>
      </c>
      <c r="D381" s="22">
        <v>332</v>
      </c>
      <c r="E381" s="24">
        <v>0.9506944444444444</v>
      </c>
      <c r="F381" s="23" t="s">
        <v>1484</v>
      </c>
      <c r="G381" s="23" t="b">
        <v>1</v>
      </c>
      <c r="H381" s="25">
        <v>43538.951203703706</v>
      </c>
      <c r="I381" s="26" t="s">
        <v>246</v>
      </c>
      <c r="J381" s="23" t="s">
        <v>247</v>
      </c>
      <c r="K381" s="11">
        <f>IF(AND(Tabela2[[#This Row],[hora bus]]=H380,Tabela2[[#This Row],[lat bus]]=I380,Tabela2[[#This Row],[lon bus]]=J380),1,0)</f>
        <v>0</v>
      </c>
      <c r="L381" s="23"/>
      <c r="M381" s="11">
        <v>407</v>
      </c>
      <c r="N381" s="11">
        <v>11369.160506824301</v>
      </c>
      <c r="O381" s="11">
        <v>11361.279468479763</v>
      </c>
      <c r="P381" s="11">
        <v>11350.599312689881</v>
      </c>
      <c r="Q381" s="11">
        <v>11291.158762698202</v>
      </c>
      <c r="R381" s="11">
        <v>11208.559597368814</v>
      </c>
      <c r="S381" s="11">
        <v>11192.882023112574</v>
      </c>
      <c r="T381" s="11">
        <v>11173.623140154627</v>
      </c>
      <c r="U381" s="11">
        <v>11161.378376434386</v>
      </c>
      <c r="V381" s="11">
        <v>11143.825410899826</v>
      </c>
      <c r="W381" s="11">
        <v>11130.180616920941</v>
      </c>
      <c r="X381" s="11">
        <v>11117.798687016006</v>
      </c>
      <c r="Y381" s="11">
        <v>11091.483059352315</v>
      </c>
      <c r="Z381" s="11">
        <v>11073.345558455729</v>
      </c>
      <c r="AA381" s="11">
        <v>11048.732657041435</v>
      </c>
      <c r="AB381" s="11">
        <v>11037.113127058103</v>
      </c>
      <c r="AC381" s="11">
        <v>11020.349217906523</v>
      </c>
      <c r="AD381" s="11">
        <v>10995.896467040477</v>
      </c>
      <c r="AE381" s="11">
        <v>10986.836057697286</v>
      </c>
      <c r="AF381" s="11">
        <v>10924.467687967304</v>
      </c>
      <c r="AG381" s="11">
        <v>10901.866030064779</v>
      </c>
      <c r="AH381" s="11">
        <v>10878.319334552554</v>
      </c>
      <c r="AI381" s="11">
        <v>10857.902312504291</v>
      </c>
      <c r="AJ381" s="11">
        <v>10839.295803836907</v>
      </c>
      <c r="AK381" s="11">
        <v>10826.158424885567</v>
      </c>
      <c r="AL381" s="11">
        <v>10802.254438186339</v>
      </c>
      <c r="AM381" s="11">
        <v>10793.609516918579</v>
      </c>
      <c r="AN381" s="11">
        <v>10783.527817326778</v>
      </c>
      <c r="AO381" s="11">
        <v>10779.436530604973</v>
      </c>
      <c r="AP381" s="11">
        <v>10783.34837845808</v>
      </c>
      <c r="AQ381" s="11">
        <v>10793.621771645334</v>
      </c>
      <c r="AR381" s="11">
        <v>10796.317366453906</v>
      </c>
      <c r="AS381" s="11">
        <v>10796.646219028176</v>
      </c>
      <c r="AT381" s="11">
        <v>10809.618307940802</v>
      </c>
      <c r="AU381" s="11">
        <v>10817.974185740808</v>
      </c>
      <c r="AV381" s="11">
        <v>10815.649238925642</v>
      </c>
      <c r="AW381" s="11">
        <v>10822.083898585133</v>
      </c>
      <c r="AX381" s="11">
        <v>10831.174590349516</v>
      </c>
      <c r="AY381" s="11">
        <v>10829.908249010676</v>
      </c>
      <c r="AZ381" s="11">
        <v>10819.421132052419</v>
      </c>
      <c r="BA381" s="11">
        <v>10800.86546957881</v>
      </c>
      <c r="BB381" s="11">
        <v>10762.263240564262</v>
      </c>
      <c r="BC381" s="11">
        <v>10694.856768613845</v>
      </c>
      <c r="BD381" s="11">
        <v>10631.612221520556</v>
      </c>
      <c r="BE381" s="11">
        <v>10616.21028592173</v>
      </c>
      <c r="BF381" s="11">
        <v>10599.340134160058</v>
      </c>
      <c r="BG381" s="11">
        <v>10571.651368953846</v>
      </c>
      <c r="BH381" s="11">
        <v>10566.218351396161</v>
      </c>
      <c r="BI381" s="11">
        <v>10555.095489461688</v>
      </c>
      <c r="BJ381" s="11">
        <v>10535.084842478564</v>
      </c>
      <c r="BK381" s="11">
        <v>10471.16637872197</v>
      </c>
      <c r="BL381" s="11">
        <v>10264.060801907239</v>
      </c>
      <c r="BM381" s="11">
        <v>10164.035049236558</v>
      </c>
      <c r="BN381" s="11">
        <v>10154.973639001937</v>
      </c>
      <c r="BO381" s="11">
        <v>10059.663276151739</v>
      </c>
      <c r="BP381" s="11">
        <v>10063.786498340729</v>
      </c>
      <c r="BQ381" s="11">
        <v>9983.8154892217208</v>
      </c>
      <c r="BR381" s="11">
        <v>9913.49722340064</v>
      </c>
      <c r="BS381" s="11">
        <v>9891.850075647968</v>
      </c>
      <c r="BT381" s="11">
        <v>9846.2127420076868</v>
      </c>
      <c r="BU381" s="11">
        <v>9799.1272251730406</v>
      </c>
      <c r="BV381" s="11">
        <v>9817.4881131633701</v>
      </c>
      <c r="BW381" s="11">
        <v>9669.4560892242243</v>
      </c>
      <c r="BX381" s="11">
        <v>9565.4098469569799</v>
      </c>
      <c r="BY381" s="11">
        <v>9429.5347105138007</v>
      </c>
      <c r="BZ381" s="11">
        <v>9401.5032961914985</v>
      </c>
      <c r="CA381" s="11">
        <v>9359.4493609190977</v>
      </c>
      <c r="CB381" s="11">
        <v>9296.7001332903164</v>
      </c>
      <c r="CC381" s="11">
        <v>9176.2834445619119</v>
      </c>
      <c r="CD381" s="11">
        <v>9082.9294880566194</v>
      </c>
      <c r="CE381" s="11">
        <v>8992.0827870842113</v>
      </c>
      <c r="CF381" s="11">
        <v>8911.943013310387</v>
      </c>
      <c r="CG381" s="11">
        <v>8723.5417060158325</v>
      </c>
      <c r="CH381" s="11">
        <v>8651.829594454799</v>
      </c>
      <c r="CI381" s="11">
        <v>8466.2191322241288</v>
      </c>
      <c r="CJ381" s="11">
        <v>8397.9336992966528</v>
      </c>
      <c r="CK381" s="11">
        <v>8311.1889035672812</v>
      </c>
      <c r="CL381" s="11">
        <v>8285.4076282453043</v>
      </c>
      <c r="CM381" s="11">
        <v>8239.0722697302845</v>
      </c>
      <c r="CN381" s="11">
        <v>8182.8860085968281</v>
      </c>
      <c r="CO381" s="11">
        <v>8104.0556595083663</v>
      </c>
      <c r="CP381" s="11">
        <v>8054.4051928388144</v>
      </c>
      <c r="CQ381" s="11">
        <v>7865.5477605980768</v>
      </c>
      <c r="CR381" s="11">
        <v>7698.9139074000177</v>
      </c>
      <c r="CS381" s="11">
        <v>7631.946128407104</v>
      </c>
      <c r="CT381" s="11">
        <v>7606.1114216919505</v>
      </c>
      <c r="CU381" s="11">
        <v>7566.2578388797783</v>
      </c>
      <c r="CV381" s="11">
        <v>7471.9550723746397</v>
      </c>
      <c r="CW381" s="11">
        <v>7351.317211918893</v>
      </c>
      <c r="CX381" s="11">
        <v>7295.9170509327632</v>
      </c>
      <c r="CY381" s="11">
        <v>7242.1148327962082</v>
      </c>
      <c r="CZ381" s="11">
        <v>7192.4007829946149</v>
      </c>
      <c r="DA381" s="11">
        <v>7140.2927575151271</v>
      </c>
      <c r="DB381" s="11">
        <v>7082.3757446491491</v>
      </c>
      <c r="DC381" s="11">
        <v>6986.3558571870926</v>
      </c>
      <c r="DD381" s="11">
        <v>6973.7932835303918</v>
      </c>
      <c r="DE381" s="11">
        <v>6942.0764956331695</v>
      </c>
      <c r="DF381" s="11">
        <v>6926.7721142861246</v>
      </c>
      <c r="DG381" s="11">
        <v>6871.911320903765</v>
      </c>
      <c r="DH381" s="11">
        <v>6825.2995649542154</v>
      </c>
      <c r="DI381" s="11">
        <v>6770.7452056465299</v>
      </c>
      <c r="DJ381" s="11">
        <v>6702.4603957592408</v>
      </c>
      <c r="DK381" s="11">
        <v>6437.1358496513658</v>
      </c>
      <c r="DL381" s="11">
        <v>6428.0727054426688</v>
      </c>
      <c r="DM381" s="11">
        <v>6388.5503577877635</v>
      </c>
      <c r="DN381" s="11">
        <v>6327.7058801170879</v>
      </c>
      <c r="DO381" s="11">
        <v>6314.6526942845076</v>
      </c>
      <c r="DP381" s="11">
        <v>6255.3080908330157</v>
      </c>
      <c r="DQ381" s="11">
        <v>6260.7205338932972</v>
      </c>
      <c r="DR381" s="11">
        <v>6254.3472520059731</v>
      </c>
      <c r="DS381" s="11">
        <v>6244.9820101674359</v>
      </c>
      <c r="DT381" s="11">
        <v>6228.5999113029229</v>
      </c>
      <c r="DU381" s="11">
        <v>6217.6538113376337</v>
      </c>
      <c r="DV381" s="11">
        <v>6205.7292807335734</v>
      </c>
      <c r="DW381" s="11">
        <v>6197.9550411601958</v>
      </c>
      <c r="DX381" s="11">
        <v>6060.6634142303119</v>
      </c>
      <c r="DY381" s="11">
        <v>6066.2312269560798</v>
      </c>
      <c r="DZ381" s="11">
        <v>6032.4199965555044</v>
      </c>
      <c r="EA381" s="11">
        <v>5920.0775628912952</v>
      </c>
      <c r="EB381" s="11">
        <v>5909.506491322164</v>
      </c>
      <c r="EC381" s="11">
        <v>5741.0031401324104</v>
      </c>
      <c r="ED381" s="11">
        <v>5684.0740808979326</v>
      </c>
      <c r="EE381" s="11">
        <v>5451.0573475702931</v>
      </c>
      <c r="EF381" s="11">
        <v>5265.9787136354234</v>
      </c>
      <c r="EG381" s="11">
        <v>5109.1026175979432</v>
      </c>
      <c r="EH381" s="11">
        <v>4989.5037104380563</v>
      </c>
      <c r="EI381" s="11">
        <v>4927.3920298627472</v>
      </c>
      <c r="EJ381" s="11">
        <v>4874.5646708873401</v>
      </c>
      <c r="EK381" s="11">
        <v>4792.5594289980572</v>
      </c>
      <c r="EL381" s="11">
        <v>4781.0555370305983</v>
      </c>
      <c r="EM381" s="11">
        <v>4694.3530893130692</v>
      </c>
      <c r="EN381" s="11">
        <v>4606.5714745754212</v>
      </c>
      <c r="EO381" s="11">
        <v>4566.8070632255558</v>
      </c>
      <c r="EP381" s="11">
        <v>4443.1263990004727</v>
      </c>
      <c r="EQ381" s="11">
        <v>4389.8091363663789</v>
      </c>
      <c r="ER381" s="11">
        <v>4276.1384162067015</v>
      </c>
      <c r="ES381" s="11">
        <v>4233.9541198163834</v>
      </c>
      <c r="ET381" s="11">
        <v>4172.3579501733329</v>
      </c>
      <c r="EU381" s="11">
        <v>4124.4363138903391</v>
      </c>
      <c r="EV381" s="11">
        <v>4069.5176216434029</v>
      </c>
      <c r="EW381" s="11">
        <v>3861.5201934103561</v>
      </c>
      <c r="EX381" s="11">
        <v>3822.7837438920469</v>
      </c>
      <c r="EY381" s="11">
        <v>3687.7610086728587</v>
      </c>
      <c r="EZ381" s="11">
        <v>3573.4666397925866</v>
      </c>
      <c r="FA381" s="11">
        <v>3526.33853479053</v>
      </c>
      <c r="FB381" s="11">
        <v>3498.045821305725</v>
      </c>
      <c r="FC381" s="11">
        <v>3453.2855813510569</v>
      </c>
      <c r="FD381" s="11">
        <v>3347.9502262506921</v>
      </c>
      <c r="FE381" s="11">
        <v>3206.9908555137322</v>
      </c>
      <c r="FF381" s="11">
        <v>3204.0344243730751</v>
      </c>
      <c r="FG381" s="11">
        <v>3168.1203454359284</v>
      </c>
      <c r="FH381" s="11">
        <v>3099.736668265622</v>
      </c>
      <c r="FI381" s="11">
        <v>3071.8978714933642</v>
      </c>
      <c r="FJ381" s="11">
        <v>3068.5195862926425</v>
      </c>
      <c r="FK381" s="11">
        <v>3064.9767740065126</v>
      </c>
      <c r="FL381" s="11">
        <v>3064.4052043023189</v>
      </c>
      <c r="FM381" s="11">
        <v>3053.5788910173019</v>
      </c>
      <c r="FN381" s="11">
        <v>3067.2872714257196</v>
      </c>
      <c r="FO381" s="11">
        <v>3066.4120034084622</v>
      </c>
      <c r="FP381" s="11">
        <v>3064.441611315417</v>
      </c>
      <c r="FQ381" s="11">
        <v>3068.9167548668615</v>
      </c>
      <c r="FR381" s="11">
        <v>3048.2069932238842</v>
      </c>
      <c r="FS381" s="11">
        <v>3018.8433499822795</v>
      </c>
      <c r="FT381" s="11">
        <v>2962.5769049819969</v>
      </c>
      <c r="FU381" s="11">
        <v>2867.6515997572869</v>
      </c>
      <c r="FV381" s="11">
        <v>2839.8432553799639</v>
      </c>
      <c r="FW381" s="11">
        <v>2812.6022334165568</v>
      </c>
      <c r="FX381" s="11">
        <v>2783.3782859300791</v>
      </c>
      <c r="FY381" s="11">
        <v>2760.7460946032929</v>
      </c>
      <c r="FZ381" s="11">
        <v>2732.8473264850504</v>
      </c>
      <c r="GA381" s="11">
        <v>2715.4461392578214</v>
      </c>
      <c r="GB381" s="11">
        <v>2692.7556238337856</v>
      </c>
      <c r="GC381" s="11">
        <v>2673.8064417903174</v>
      </c>
      <c r="GD381" s="11">
        <v>2665.135867067695</v>
      </c>
      <c r="GE381" s="11">
        <v>2657.3630641747541</v>
      </c>
      <c r="GF381" s="11">
        <v>2653.5194326703781</v>
      </c>
      <c r="GG381" s="11">
        <v>2644.3433611974224</v>
      </c>
      <c r="GH381" s="11">
        <v>2639.985029897553</v>
      </c>
      <c r="GI381" s="11">
        <v>2623.1973766619672</v>
      </c>
      <c r="GJ381" s="11">
        <v>2600.7651646751788</v>
      </c>
      <c r="GK381" s="11">
        <v>2573.6218762034869</v>
      </c>
      <c r="GL381" s="11">
        <v>2571.7428506643701</v>
      </c>
      <c r="GM381" s="11">
        <v>2538.8942618878332</v>
      </c>
      <c r="GN381" s="11">
        <v>2515.6592633455757</v>
      </c>
      <c r="GO381" s="11">
        <v>2481.9288106052345</v>
      </c>
      <c r="GP381" s="11">
        <v>2397.6737903050243</v>
      </c>
      <c r="GQ381" s="11">
        <v>2263.8986469023621</v>
      </c>
      <c r="GR381" s="11">
        <v>2118.9804029648444</v>
      </c>
      <c r="GS381" s="11">
        <v>2067.2090541097054</v>
      </c>
      <c r="GT381" s="11">
        <v>2053.87893335028</v>
      </c>
      <c r="GU381" s="11">
        <v>2035.2232517705609</v>
      </c>
      <c r="GV381" s="11">
        <v>2020.9167989861396</v>
      </c>
      <c r="GW381" s="11">
        <v>2009.7638735750511</v>
      </c>
      <c r="GX381" s="11">
        <v>2003.4667557272676</v>
      </c>
      <c r="GY381" s="11">
        <v>1947.4223545317714</v>
      </c>
      <c r="GZ381" s="11">
        <v>2023.2817707124066</v>
      </c>
      <c r="HA381" s="11">
        <v>2028.9822753617789</v>
      </c>
      <c r="HB381" s="11">
        <v>2027.7942930486131</v>
      </c>
      <c r="HC381" s="11">
        <v>2027.486172052807</v>
      </c>
      <c r="HD381" s="11">
        <v>2028.2383618388321</v>
      </c>
      <c r="HE381" s="11">
        <v>2012.1869907686844</v>
      </c>
      <c r="HF381" s="11">
        <v>1902.190499136778</v>
      </c>
      <c r="HG381" s="11">
        <v>1821.3810997769351</v>
      </c>
      <c r="HH381" s="11">
        <v>1737.8053524159868</v>
      </c>
      <c r="HI381" s="11">
        <v>1697.2009916200798</v>
      </c>
      <c r="HJ381" s="11">
        <v>1668.3175341732374</v>
      </c>
      <c r="HK381" s="11">
        <v>1626.4478217957451</v>
      </c>
      <c r="HL381" s="11">
        <v>1592.8515922192319</v>
      </c>
      <c r="HM381" s="11">
        <v>1528.9342097044128</v>
      </c>
      <c r="HN381" s="11">
        <v>1454.2733705860514</v>
      </c>
      <c r="HO381" s="11">
        <v>1399.3266856518756</v>
      </c>
      <c r="HP381" s="11">
        <v>1406.9499768335013</v>
      </c>
      <c r="HQ381" s="11">
        <v>1393.9830229927272</v>
      </c>
      <c r="HR381" s="11">
        <v>1296.4724060728022</v>
      </c>
      <c r="HS381" s="11">
        <v>1299.9041107676337</v>
      </c>
      <c r="HT381" s="11">
        <v>1304.7839507814519</v>
      </c>
      <c r="HU381" s="11">
        <v>1263.0763564953515</v>
      </c>
      <c r="HV381" s="11">
        <v>1251.2057598561855</v>
      </c>
      <c r="HW381" s="11">
        <v>1227.546032315199</v>
      </c>
      <c r="HX381" s="11">
        <v>1197.7193608914056</v>
      </c>
      <c r="HY381" s="11">
        <v>1151.1219694598144</v>
      </c>
      <c r="HZ381" s="11">
        <v>990.2754285932084</v>
      </c>
      <c r="IA381" s="11">
        <v>838.87776221458876</v>
      </c>
      <c r="IB381" s="11">
        <v>786.08919374464654</v>
      </c>
      <c r="IC381" s="11">
        <v>730.93103788740746</v>
      </c>
      <c r="ID381" s="11">
        <v>681.75833255701548</v>
      </c>
      <c r="IE381" s="11">
        <v>625.41249384050673</v>
      </c>
      <c r="IF381" s="11">
        <v>499.6192950313071</v>
      </c>
      <c r="IG381" s="11">
        <v>471.72311776669073</v>
      </c>
      <c r="IH381" s="11">
        <v>429.35079059768219</v>
      </c>
      <c r="II381" s="11">
        <v>392.98610573568436</v>
      </c>
      <c r="IJ381" s="11">
        <v>342.49138320234948</v>
      </c>
      <c r="IK381" s="11">
        <v>304.20509659585622</v>
      </c>
      <c r="IL381" s="11">
        <v>261.7176705423218</v>
      </c>
      <c r="IM381" s="11">
        <v>198.24910888567175</v>
      </c>
      <c r="IN381" s="11">
        <v>60.930240791063383</v>
      </c>
      <c r="IO381" s="11">
        <v>28.6749185117522</v>
      </c>
      <c r="IP381" s="11">
        <v>27.100168909899622</v>
      </c>
      <c r="IQ381" s="11">
        <v>4.1993075683421921E-12</v>
      </c>
      <c r="IR381" s="11">
        <v>28.674162870731827</v>
      </c>
      <c r="IS381" s="11">
        <v>97.838488369613714</v>
      </c>
      <c r="IT381" s="11">
        <v>138.03703059527055</v>
      </c>
      <c r="IU381" s="11">
        <v>161.36055037364432</v>
      </c>
      <c r="IV381" s="11">
        <v>179.06031627765501</v>
      </c>
      <c r="IW381" s="11">
        <v>185.17775156741908</v>
      </c>
      <c r="IX381" s="11">
        <v>195.76049129758687</v>
      </c>
      <c r="IY381" s="11">
        <v>216.72603238390482</v>
      </c>
      <c r="IZ381" s="11">
        <v>257.44033201950833</v>
      </c>
      <c r="JA381" s="11">
        <v>307.40177671845288</v>
      </c>
      <c r="JB381" s="11">
        <v>398.71048524388783</v>
      </c>
      <c r="JC381" s="11">
        <v>505.42095921423135</v>
      </c>
      <c r="JD381" s="11">
        <v>583.29358672602496</v>
      </c>
      <c r="JE381" s="11">
        <v>600.8554258839971</v>
      </c>
      <c r="JF381" s="11">
        <v>613.41589900142117</v>
      </c>
      <c r="JG381" s="11">
        <v>606.11776430953887</v>
      </c>
      <c r="JH381" s="11">
        <v>689.43260522811192</v>
      </c>
      <c r="JI381" s="11">
        <v>747.15393670833487</v>
      </c>
      <c r="JJ381" s="11">
        <v>758.36503895531644</v>
      </c>
      <c r="JK381" s="11">
        <v>736.21868937462182</v>
      </c>
      <c r="JL381" s="11">
        <v>791.92972713140523</v>
      </c>
      <c r="JM381" s="11">
        <v>792.36253733761407</v>
      </c>
      <c r="JN381" s="11">
        <v>780.51145054994493</v>
      </c>
      <c r="JO381" s="11">
        <v>960.15826468436899</v>
      </c>
      <c r="JP381" s="11">
        <v>1094.6124412221377</v>
      </c>
      <c r="JQ381" s="11">
        <v>1131.1923910178396</v>
      </c>
      <c r="JR381" s="11">
        <v>1168.6628129512076</v>
      </c>
      <c r="JS381" s="11">
        <v>1144.7710992160467</v>
      </c>
      <c r="JT381" s="11">
        <v>1218.9181885892451</v>
      </c>
      <c r="JU381" s="11">
        <v>1263.3766470328294</v>
      </c>
      <c r="JV381" s="11">
        <v>1240.6705055300718</v>
      </c>
      <c r="JW381" s="11">
        <v>1179.8274308599443</v>
      </c>
      <c r="JX381" s="11">
        <v>1170.7922255540338</v>
      </c>
      <c r="JY381" s="11">
        <v>1160.9292671183841</v>
      </c>
      <c r="JZ381" s="11">
        <v>1146.0900247833999</v>
      </c>
      <c r="KA381" s="11">
        <v>1134.9877173792804</v>
      </c>
      <c r="KB381" s="11">
        <v>1127.3561279133637</v>
      </c>
      <c r="KC381" s="11">
        <v>1110.8230506034622</v>
      </c>
      <c r="KD381" s="11">
        <v>1094.9521704107635</v>
      </c>
      <c r="KE381" s="11">
        <v>1094.4812262681842</v>
      </c>
      <c r="KF381" s="11">
        <v>1105.1266352024425</v>
      </c>
      <c r="KG381" s="11">
        <v>1109.2046007905726</v>
      </c>
      <c r="KH381" s="11">
        <v>1126.0865383810362</v>
      </c>
      <c r="KI381" s="11">
        <v>1128.2812553309143</v>
      </c>
      <c r="KJ381" s="11">
        <v>1150.6414616698025</v>
      </c>
      <c r="KK381" s="11">
        <v>1154.0830733305102</v>
      </c>
      <c r="KL381" s="23"/>
      <c r="KM381" s="11">
        <f>SMALL(Tabela2[[#This Row],[1]:[285]],1)</f>
        <v>4.1993075683421921E-12</v>
      </c>
      <c r="KN381" s="11">
        <f>MATCH(Tabela2[[#This Row],[1° menor]],Tabela2[[#This Row],[1]:[285]],0)</f>
        <v>238</v>
      </c>
      <c r="KO38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0.48564442132228075</v>
      </c>
      <c r="KP381" s="11">
        <f>VLOOKUP(Tabela2[[#This Row],[Shape]],shape!A:D,4,0)+VLOOKUP(Tabela2[[#This Row],[Shape]]+1,shape!A:E,5,0)*Tabela2[[#This Row],[% avanc]]</f>
        <v>7561.4923230589175</v>
      </c>
      <c r="KQ381" s="15">
        <f>Tabela2[[#This Row],[8686,881807]]/Tabela2[[#Headers],[8686,881807]]</f>
        <v>0.87044954576978018</v>
      </c>
      <c r="KR381" s="11">
        <f>Tabela2[[#This Row],[8686,881807]]-KP380</f>
        <v>703.46913196791229</v>
      </c>
      <c r="KS381" s="11">
        <f>(Tabela2[[#This Row],[hora bus]]-H380)*86400</f>
        <v>66.999999945983291</v>
      </c>
      <c r="KT381" s="11">
        <f>Tabela2[[#This Row],[desloc]]/Tabela2[[#This Row],[seconds]]</f>
        <v>10.499539291568102</v>
      </c>
      <c r="KU381" s="11">
        <f>Tabela2[[#This Row],[spd m/s]]*3.6</f>
        <v>37.798341449645164</v>
      </c>
      <c r="KV381" s="23"/>
      <c r="KW381" s="22">
        <f t="shared" si="90"/>
        <v>0</v>
      </c>
      <c r="KX381" s="23">
        <f t="shared" si="91"/>
        <v>0</v>
      </c>
      <c r="KY381" s="23">
        <f t="shared" si="92"/>
        <v>0</v>
      </c>
      <c r="KZ381" s="23">
        <f t="shared" si="93"/>
        <v>0</v>
      </c>
      <c r="LA381" s="23">
        <f t="shared" si="94"/>
        <v>0</v>
      </c>
      <c r="LB381" s="23">
        <f t="shared" si="95"/>
        <v>0</v>
      </c>
      <c r="LC381" s="23">
        <f t="shared" si="96"/>
        <v>0</v>
      </c>
      <c r="LD381" s="23">
        <f t="shared" si="97"/>
        <v>0</v>
      </c>
      <c r="LE381" s="23">
        <f t="shared" si="98"/>
        <v>7561.4923230589175</v>
      </c>
      <c r="LF381" s="22">
        <f t="shared" si="107"/>
        <v>0</v>
      </c>
      <c r="LG381" s="23">
        <f t="shared" si="99"/>
        <v>0</v>
      </c>
      <c r="LH381" s="23">
        <f t="shared" si="100"/>
        <v>0</v>
      </c>
      <c r="LI381" s="23">
        <f t="shared" si="101"/>
        <v>7561.4923230589175</v>
      </c>
      <c r="LJ381" s="23">
        <f t="shared" si="102"/>
        <v>8570.3152119992501</v>
      </c>
      <c r="LK381" s="23">
        <f t="shared" si="103"/>
        <v>0</v>
      </c>
      <c r="LL381" s="23">
        <f t="shared" si="104"/>
        <v>5</v>
      </c>
      <c r="LM381" s="23">
        <f t="shared" si="105"/>
        <v>0</v>
      </c>
      <c r="LN381" s="23">
        <f t="shared" si="106"/>
        <v>0</v>
      </c>
    </row>
    <row r="382" spans="1:326" x14ac:dyDescent="0.25">
      <c r="A382" s="22">
        <v>217</v>
      </c>
      <c r="B382" s="22">
        <v>2</v>
      </c>
      <c r="C382" s="23" t="s">
        <v>1525</v>
      </c>
      <c r="D382" s="22">
        <v>332</v>
      </c>
      <c r="E382" s="24">
        <v>0.95138888888888884</v>
      </c>
      <c r="F382" s="23" t="s">
        <v>1484</v>
      </c>
      <c r="G382" s="23" t="b">
        <v>1</v>
      </c>
      <c r="H382" s="25">
        <v>43538.951481481483</v>
      </c>
      <c r="I382" s="26" t="s">
        <v>772</v>
      </c>
      <c r="J382" s="23" t="s">
        <v>773</v>
      </c>
      <c r="K382" s="11">
        <f>IF(AND(Tabela2[[#This Row],[hora bus]]=H381,Tabela2[[#This Row],[lat bus]]=I381,Tabela2[[#This Row],[lon bus]]=J381),1,0)</f>
        <v>0</v>
      </c>
      <c r="L382" s="23"/>
      <c r="M382" s="11">
        <v>408</v>
      </c>
      <c r="N382" s="11">
        <v>11813.442700951888</v>
      </c>
      <c r="O382" s="11">
        <v>11805.502467616599</v>
      </c>
      <c r="P382" s="11">
        <v>11794.75750178511</v>
      </c>
      <c r="Q382" s="11">
        <v>11735.309917599714</v>
      </c>
      <c r="R382" s="11">
        <v>11653.059730268051</v>
      </c>
      <c r="S382" s="11">
        <v>11637.757275661566</v>
      </c>
      <c r="T382" s="11">
        <v>11618.572013997942</v>
      </c>
      <c r="U382" s="11">
        <v>11606.340023664507</v>
      </c>
      <c r="V382" s="11">
        <v>11588.748245998007</v>
      </c>
      <c r="W382" s="11">
        <v>11575.027547632862</v>
      </c>
      <c r="X382" s="11">
        <v>11562.558424985389</v>
      </c>
      <c r="Y382" s="11">
        <v>11536.096811406245</v>
      </c>
      <c r="Z382" s="11">
        <v>11517.783407995086</v>
      </c>
      <c r="AA382" s="11">
        <v>11493.047468256669</v>
      </c>
      <c r="AB382" s="11">
        <v>11481.370767956287</v>
      </c>
      <c r="AC382" s="11">
        <v>11464.590479397899</v>
      </c>
      <c r="AD382" s="11">
        <v>11440.209030996493</v>
      </c>
      <c r="AE382" s="11">
        <v>11431.255748305688</v>
      </c>
      <c r="AF382" s="11">
        <v>11369.350299352735</v>
      </c>
      <c r="AG382" s="11">
        <v>11347.420343898662</v>
      </c>
      <c r="AH382" s="11">
        <v>11324.252963672108</v>
      </c>
      <c r="AI382" s="11">
        <v>11304.088364889365</v>
      </c>
      <c r="AJ382" s="11">
        <v>11285.684315061591</v>
      </c>
      <c r="AK382" s="11">
        <v>11272.709025158896</v>
      </c>
      <c r="AL382" s="11">
        <v>11248.98828922808</v>
      </c>
      <c r="AM382" s="11">
        <v>11240.51971665991</v>
      </c>
      <c r="AN382" s="11">
        <v>11230.623385500641</v>
      </c>
      <c r="AO382" s="11">
        <v>11226.81853438767</v>
      </c>
      <c r="AP382" s="11">
        <v>11231.057718088286</v>
      </c>
      <c r="AQ382" s="11">
        <v>11241.570761989144</v>
      </c>
      <c r="AR382" s="11">
        <v>11244.427950163008</v>
      </c>
      <c r="AS382" s="11">
        <v>11245.020390248599</v>
      </c>
      <c r="AT382" s="11">
        <v>11258.276259527018</v>
      </c>
      <c r="AU382" s="11">
        <v>11266.792654425788</v>
      </c>
      <c r="AV382" s="11">
        <v>11264.711127209503</v>
      </c>
      <c r="AW382" s="11">
        <v>11271.587329863291</v>
      </c>
      <c r="AX382" s="11">
        <v>11281.150749545051</v>
      </c>
      <c r="AY382" s="11">
        <v>11280.295572817402</v>
      </c>
      <c r="AZ382" s="11">
        <v>11270.195373925317</v>
      </c>
      <c r="BA382" s="11">
        <v>11252.042381629288</v>
      </c>
      <c r="BB382" s="11">
        <v>11213.921746112635</v>
      </c>
      <c r="BC382" s="11">
        <v>11146.915724443348</v>
      </c>
      <c r="BD382" s="11">
        <v>11084.023753632298</v>
      </c>
      <c r="BE382" s="11">
        <v>11068.975872931283</v>
      </c>
      <c r="BF382" s="11">
        <v>11052.411499473446</v>
      </c>
      <c r="BG382" s="11">
        <v>11025.199363719921</v>
      </c>
      <c r="BH382" s="11">
        <v>11020.232874528507</v>
      </c>
      <c r="BI382" s="11">
        <v>11009.422952914058</v>
      </c>
      <c r="BJ382" s="11">
        <v>10989.75188353006</v>
      </c>
      <c r="BK382" s="11">
        <v>10926.467189657666</v>
      </c>
      <c r="BL382" s="11">
        <v>10721.217793027443</v>
      </c>
      <c r="BM382" s="11">
        <v>10623.564828945717</v>
      </c>
      <c r="BN382" s="11">
        <v>10615.739938258941</v>
      </c>
      <c r="BO382" s="11">
        <v>10521.365035975694</v>
      </c>
      <c r="BP382" s="11">
        <v>10526.263811993855</v>
      </c>
      <c r="BQ382" s="11">
        <v>10446.890772418739</v>
      </c>
      <c r="BR382" s="11">
        <v>10377.505578475006</v>
      </c>
      <c r="BS382" s="11">
        <v>10356.464831362749</v>
      </c>
      <c r="BT382" s="11">
        <v>10311.120234111226</v>
      </c>
      <c r="BU382" s="11">
        <v>10264.846824855738</v>
      </c>
      <c r="BV382" s="11">
        <v>10284.49869268526</v>
      </c>
      <c r="BW382" s="11">
        <v>10136.648279299347</v>
      </c>
      <c r="BX382" s="11">
        <v>10031.875070802002</v>
      </c>
      <c r="BY382" s="11">
        <v>9895.329734284931</v>
      </c>
      <c r="BZ382" s="11">
        <v>9866.7939557529826</v>
      </c>
      <c r="CA382" s="11">
        <v>9824.630647966811</v>
      </c>
      <c r="CB382" s="11">
        <v>9761.9219644400491</v>
      </c>
      <c r="CC382" s="11">
        <v>9641.6381851179285</v>
      </c>
      <c r="CD382" s="11">
        <v>9548.4874251736928</v>
      </c>
      <c r="CE382" s="11">
        <v>9457.9161871491215</v>
      </c>
      <c r="CF382" s="11">
        <v>9378.1132400344923</v>
      </c>
      <c r="CG382" s="11">
        <v>9190.2479225697025</v>
      </c>
      <c r="CH382" s="11">
        <v>9119.0479479617388</v>
      </c>
      <c r="CI382" s="11">
        <v>8933.9543955937697</v>
      </c>
      <c r="CJ382" s="11">
        <v>8866.1997305881669</v>
      </c>
      <c r="CK382" s="11">
        <v>8779.7546219879041</v>
      </c>
      <c r="CL382" s="11">
        <v>8754.1761521784538</v>
      </c>
      <c r="CM382" s="11">
        <v>8707.9992895029627</v>
      </c>
      <c r="CN382" s="11">
        <v>8652.0271996471656</v>
      </c>
      <c r="CO382" s="11">
        <v>8573.4485272429065</v>
      </c>
      <c r="CP382" s="11">
        <v>8524.0528422486332</v>
      </c>
      <c r="CQ382" s="11">
        <v>8335.7247141862335</v>
      </c>
      <c r="CR382" s="11">
        <v>8169.8786400743356</v>
      </c>
      <c r="CS382" s="11">
        <v>8103.4149245956605</v>
      </c>
      <c r="CT382" s="11">
        <v>8077.7639486235303</v>
      </c>
      <c r="CU382" s="11">
        <v>8038.0341119355644</v>
      </c>
      <c r="CV382" s="11">
        <v>7944.006794906657</v>
      </c>
      <c r="CW382" s="11">
        <v>7823.8261506905528</v>
      </c>
      <c r="CX382" s="11">
        <v>7768.8023074013945</v>
      </c>
      <c r="CY382" s="11">
        <v>7715.224358083181</v>
      </c>
      <c r="CZ382" s="11">
        <v>7665.6657046346045</v>
      </c>
      <c r="DA382" s="11">
        <v>7613.6512546732238</v>
      </c>
      <c r="DB382" s="11">
        <v>7555.7515345419688</v>
      </c>
      <c r="DC382" s="11">
        <v>7459.6557678459449</v>
      </c>
      <c r="DD382" s="11">
        <v>7447.0345648735274</v>
      </c>
      <c r="DE382" s="11">
        <v>7415.2976850468149</v>
      </c>
      <c r="DF382" s="11">
        <v>7399.9545810356949</v>
      </c>
      <c r="DG382" s="11">
        <v>7344.9742725165825</v>
      </c>
      <c r="DH382" s="11">
        <v>7298.0792769032778</v>
      </c>
      <c r="DI382" s="11">
        <v>7243.1411168829209</v>
      </c>
      <c r="DJ382" s="11">
        <v>7175.1521012573339</v>
      </c>
      <c r="DK382" s="11">
        <v>6912.0274482940895</v>
      </c>
      <c r="DL382" s="11">
        <v>6905.1408891692099</v>
      </c>
      <c r="DM382" s="11">
        <v>6866.348008138727</v>
      </c>
      <c r="DN382" s="11">
        <v>6806.0026131137529</v>
      </c>
      <c r="DO382" s="11">
        <v>6793.2790962576701</v>
      </c>
      <c r="DP382" s="11">
        <v>6734.2279105993521</v>
      </c>
      <c r="DQ382" s="11">
        <v>6739.8716222515595</v>
      </c>
      <c r="DR382" s="11">
        <v>6733.5508553043765</v>
      </c>
      <c r="DS382" s="11">
        <v>6724.2313288116311</v>
      </c>
      <c r="DT382" s="11">
        <v>6707.866544239595</v>
      </c>
      <c r="DU382" s="11">
        <v>6696.8962533239001</v>
      </c>
      <c r="DV382" s="11">
        <v>6684.9238522389323</v>
      </c>
      <c r="DW382" s="11">
        <v>6677.0750223044724</v>
      </c>
      <c r="DX382" s="11">
        <v>6539.3272879072465</v>
      </c>
      <c r="DY382" s="11">
        <v>6544.4059000024836</v>
      </c>
      <c r="DZ382" s="11">
        <v>6510.3915809810269</v>
      </c>
      <c r="EA382" s="11">
        <v>6398.280004004846</v>
      </c>
      <c r="EB382" s="11">
        <v>6388.1276512093182</v>
      </c>
      <c r="EC382" s="11">
        <v>6219.9935143103758</v>
      </c>
      <c r="ED382" s="11">
        <v>6163.4849379531333</v>
      </c>
      <c r="EE382" s="11">
        <v>5930.6278761417998</v>
      </c>
      <c r="EF382" s="11">
        <v>5745.636785255655</v>
      </c>
      <c r="EG382" s="11">
        <v>5588.8366818882068</v>
      </c>
      <c r="EH382" s="11">
        <v>5469.3158555771279</v>
      </c>
      <c r="EI382" s="11">
        <v>5407.2820937986608</v>
      </c>
      <c r="EJ382" s="11">
        <v>5354.5374564543845</v>
      </c>
      <c r="EK382" s="11">
        <v>5272.545312445558</v>
      </c>
      <c r="EL382" s="11">
        <v>5261.0048656921181</v>
      </c>
      <c r="EM382" s="11">
        <v>5174.2884491557807</v>
      </c>
      <c r="EN382" s="11">
        <v>5086.5526426479946</v>
      </c>
      <c r="EO382" s="11">
        <v>5046.8859850027593</v>
      </c>
      <c r="EP382" s="11">
        <v>4923.3388487274542</v>
      </c>
      <c r="EQ382" s="11">
        <v>4870.1348998112335</v>
      </c>
      <c r="ER382" s="11">
        <v>4756.4501989294631</v>
      </c>
      <c r="ES382" s="11">
        <v>4714.1867404510713</v>
      </c>
      <c r="ET382" s="11">
        <v>4652.4645764520765</v>
      </c>
      <c r="EU382" s="11">
        <v>4604.3669812065027</v>
      </c>
      <c r="EV382" s="11">
        <v>4549.2150726109612</v>
      </c>
      <c r="EW382" s="11">
        <v>4340.3398342018991</v>
      </c>
      <c r="EX382" s="11">
        <v>4300.5071255394651</v>
      </c>
      <c r="EY382" s="11">
        <v>4164.1917179907123</v>
      </c>
      <c r="EZ382" s="11">
        <v>4047.7722659838523</v>
      </c>
      <c r="FA382" s="11">
        <v>3998.876595935651</v>
      </c>
      <c r="FB382" s="11">
        <v>3969.6981889405533</v>
      </c>
      <c r="FC382" s="11">
        <v>3924.2009527043747</v>
      </c>
      <c r="FD382" s="11">
        <v>3817.3618728737879</v>
      </c>
      <c r="FE382" s="11">
        <v>3673.6216296425659</v>
      </c>
      <c r="FF382" s="11">
        <v>3668.6703792683588</v>
      </c>
      <c r="FG382" s="11">
        <v>3631.930680356958</v>
      </c>
      <c r="FH382" s="11">
        <v>3562.0811534316063</v>
      </c>
      <c r="FI382" s="11">
        <v>3532.5559261540543</v>
      </c>
      <c r="FJ382" s="11">
        <v>3528.0210838945773</v>
      </c>
      <c r="FK382" s="11">
        <v>3523.6929865909074</v>
      </c>
      <c r="FL382" s="11">
        <v>3522.400333715711</v>
      </c>
      <c r="FM382" s="11">
        <v>3510.2541829759189</v>
      </c>
      <c r="FN382" s="11">
        <v>3522.3425083950592</v>
      </c>
      <c r="FO382" s="11">
        <v>3520.1418900422864</v>
      </c>
      <c r="FP382" s="11">
        <v>3516.7849792725315</v>
      </c>
      <c r="FQ382" s="11">
        <v>3520.1969836988073</v>
      </c>
      <c r="FR382" s="11">
        <v>3497.9031197020081</v>
      </c>
      <c r="FS382" s="11">
        <v>3465.5205052177726</v>
      </c>
      <c r="FT382" s="11">
        <v>3404.9036516670949</v>
      </c>
      <c r="FU382" s="11">
        <v>3303.9665201759831</v>
      </c>
      <c r="FV382" s="11">
        <v>3272.0377314177526</v>
      </c>
      <c r="FW382" s="11">
        <v>3244.0271918302928</v>
      </c>
      <c r="FX382" s="11">
        <v>3214.5728740253753</v>
      </c>
      <c r="FY382" s="11">
        <v>3191.631156224274</v>
      </c>
      <c r="FZ382" s="11">
        <v>3163.0168508563347</v>
      </c>
      <c r="GA382" s="11">
        <v>3144.5340691743713</v>
      </c>
      <c r="GB382" s="11">
        <v>3120.4006456465017</v>
      </c>
      <c r="GC382" s="11">
        <v>3099.4199733407345</v>
      </c>
      <c r="GD382" s="11">
        <v>3088.7527705956072</v>
      </c>
      <c r="GE382" s="11">
        <v>3079.3896384734026</v>
      </c>
      <c r="GF382" s="11">
        <v>3074.3164341108254</v>
      </c>
      <c r="GG382" s="11">
        <v>3064.344543400699</v>
      </c>
      <c r="GH382" s="11">
        <v>3059.5447845433014</v>
      </c>
      <c r="GI382" s="11">
        <v>3042.4105408471387</v>
      </c>
      <c r="GJ382" s="11">
        <v>3019.8030528132585</v>
      </c>
      <c r="GK382" s="11">
        <v>2993.1692972996116</v>
      </c>
      <c r="GL382" s="11">
        <v>2991.8120152922274</v>
      </c>
      <c r="GM382" s="11">
        <v>2959.7365363479416</v>
      </c>
      <c r="GN382" s="11">
        <v>2937.5153100846101</v>
      </c>
      <c r="GO382" s="11">
        <v>2904.1726377455748</v>
      </c>
      <c r="GP382" s="11">
        <v>2819.5546589632258</v>
      </c>
      <c r="GQ382" s="11">
        <v>2682.7192995542082</v>
      </c>
      <c r="GR382" s="11">
        <v>2531.1398890280234</v>
      </c>
      <c r="GS382" s="11">
        <v>2473.3644066773172</v>
      </c>
      <c r="GT382" s="11">
        <v>2457.4831993537155</v>
      </c>
      <c r="GU382" s="11">
        <v>2437.0751082829083</v>
      </c>
      <c r="GV382" s="11">
        <v>2420.2281106326036</v>
      </c>
      <c r="GW382" s="11">
        <v>2406.0960834657931</v>
      </c>
      <c r="GX382" s="11">
        <v>2396.5981314661162</v>
      </c>
      <c r="GY382" s="11">
        <v>2328.8963929872561</v>
      </c>
      <c r="GZ382" s="11">
        <v>2393.1769091375218</v>
      </c>
      <c r="HA382" s="11">
        <v>2396.2139748798809</v>
      </c>
      <c r="HB382" s="11">
        <v>2392.783549720511</v>
      </c>
      <c r="HC382" s="11">
        <v>2390.5050028416872</v>
      </c>
      <c r="HD382" s="11">
        <v>2389.836096727985</v>
      </c>
      <c r="HE382" s="11">
        <v>2370.6555763628126</v>
      </c>
      <c r="HF382" s="11">
        <v>2258.6324099992235</v>
      </c>
      <c r="HG382" s="11">
        <v>2180.0541716229841</v>
      </c>
      <c r="HH382" s="11">
        <v>2100.4145024739755</v>
      </c>
      <c r="HI382" s="11">
        <v>2063.2188560402087</v>
      </c>
      <c r="HJ382" s="11">
        <v>2036.4859195594693</v>
      </c>
      <c r="HK382" s="11">
        <v>1997.7020001219</v>
      </c>
      <c r="HL382" s="11">
        <v>1968.7884982418675</v>
      </c>
      <c r="HM382" s="11">
        <v>1913.1841635637466</v>
      </c>
      <c r="HN382" s="11">
        <v>1852.3557535091402</v>
      </c>
      <c r="HO382" s="11">
        <v>1812.5760406758977</v>
      </c>
      <c r="HP382" s="11">
        <v>1828.6923704360443</v>
      </c>
      <c r="HQ382" s="11">
        <v>1818.7238617553219</v>
      </c>
      <c r="HR382" s="11">
        <v>1731.3934783100751</v>
      </c>
      <c r="HS382" s="11">
        <v>1746.305897554905</v>
      </c>
      <c r="HT382" s="11">
        <v>1754.8785975702663</v>
      </c>
      <c r="HU382" s="11">
        <v>1717.2337526930137</v>
      </c>
      <c r="HV382" s="11">
        <v>1710.2084349613301</v>
      </c>
      <c r="HW382" s="11">
        <v>1689.2354340553036</v>
      </c>
      <c r="HX382" s="11">
        <v>1661.430239975293</v>
      </c>
      <c r="HY382" s="11">
        <v>1616.7270020365602</v>
      </c>
      <c r="HZ382" s="11">
        <v>1458.8113552817658</v>
      </c>
      <c r="IA382" s="11">
        <v>1311.5734838024268</v>
      </c>
      <c r="IB382" s="11">
        <v>1261.6488151485498</v>
      </c>
      <c r="IC382" s="11">
        <v>1207.8396809384997</v>
      </c>
      <c r="ID382" s="11">
        <v>1159.890358699668</v>
      </c>
      <c r="IE382" s="11">
        <v>1104.5560346757752</v>
      </c>
      <c r="IF382" s="11">
        <v>979.5402357078716</v>
      </c>
      <c r="IG382" s="11">
        <v>951.81619640018459</v>
      </c>
      <c r="IH382" s="11">
        <v>909.04951822335715</v>
      </c>
      <c r="II382" s="11">
        <v>872.18057320769174</v>
      </c>
      <c r="IJ382" s="11">
        <v>821.24684530075524</v>
      </c>
      <c r="IK382" s="11">
        <v>782.95512576680574</v>
      </c>
      <c r="IL382" s="11">
        <v>740.72232252018011</v>
      </c>
      <c r="IM382" s="11">
        <v>677.59593644937536</v>
      </c>
      <c r="IN382" s="11">
        <v>540.90122151329501</v>
      </c>
      <c r="IO382" s="11">
        <v>508.97572526318925</v>
      </c>
      <c r="IP382" s="11">
        <v>507.37749183975353</v>
      </c>
      <c r="IQ382" s="11">
        <v>451.65072543666207</v>
      </c>
      <c r="IR382" s="11">
        <v>382.99980577684926</v>
      </c>
      <c r="IS382" s="11">
        <v>343.496744022847</v>
      </c>
      <c r="IT382" s="11">
        <v>320.47867295810539</v>
      </c>
      <c r="IU382" s="11">
        <v>302.96123826201318</v>
      </c>
      <c r="IV382" s="11">
        <v>296.96974595252914</v>
      </c>
      <c r="IW382" s="11">
        <v>286.35405070493692</v>
      </c>
      <c r="IX382" s="11">
        <v>265.16988963345648</v>
      </c>
      <c r="IY382" s="11">
        <v>224.19185946703121</v>
      </c>
      <c r="IZ382" s="11">
        <v>173.95178561497204</v>
      </c>
      <c r="JA382" s="11">
        <v>81.921771895598937</v>
      </c>
      <c r="JB382" s="11">
        <v>1.8111734334524954E-11</v>
      </c>
      <c r="JC382" s="11">
        <v>27.118064213410015</v>
      </c>
      <c r="JD382" s="11">
        <v>108.08966394629698</v>
      </c>
      <c r="JE382" s="11">
        <v>128.43878249302617</v>
      </c>
      <c r="JF382" s="11">
        <v>144.34372329421277</v>
      </c>
      <c r="JG382" s="11">
        <v>154.57645874419543</v>
      </c>
      <c r="JH382" s="11">
        <v>237.70078441581342</v>
      </c>
      <c r="JI382" s="11">
        <v>277.58696533344067</v>
      </c>
      <c r="JJ382" s="11">
        <v>286.44758029572517</v>
      </c>
      <c r="JK382" s="11">
        <v>259.97519781599971</v>
      </c>
      <c r="JL382" s="11">
        <v>311.68488960049581</v>
      </c>
      <c r="JM382" s="11">
        <v>312.08511636516056</v>
      </c>
      <c r="JN382" s="11">
        <v>308.00525392276131</v>
      </c>
      <c r="JO382" s="11">
        <v>502.5605480888733</v>
      </c>
      <c r="JP382" s="11">
        <v>645.60367362633701</v>
      </c>
      <c r="JQ382" s="11">
        <v>685.36217182408234</v>
      </c>
      <c r="JR382" s="11">
        <v>717.23028239623295</v>
      </c>
      <c r="JS382" s="11">
        <v>676.95672712124338</v>
      </c>
      <c r="JT382" s="11">
        <v>740.38004478028665</v>
      </c>
      <c r="JU382" s="11">
        <v>783.22145380272548</v>
      </c>
      <c r="JV382" s="11">
        <v>760.68849575822685</v>
      </c>
      <c r="JW382" s="11">
        <v>699.74544612692</v>
      </c>
      <c r="JX382" s="11">
        <v>690.64902531299185</v>
      </c>
      <c r="JY382" s="11">
        <v>681.11230337132201</v>
      </c>
      <c r="JZ382" s="11">
        <v>666.76299965675844</v>
      </c>
      <c r="KA382" s="11">
        <v>656.31161958069413</v>
      </c>
      <c r="KB382" s="11">
        <v>649.31722978088737</v>
      </c>
      <c r="KC382" s="11">
        <v>633.74196944561982</v>
      </c>
      <c r="KD382" s="11">
        <v>618.04400460714305</v>
      </c>
      <c r="KE382" s="11">
        <v>616.70331898013603</v>
      </c>
      <c r="KF382" s="11">
        <v>626.74883094902373</v>
      </c>
      <c r="KG382" s="11">
        <v>630.22300315812197</v>
      </c>
      <c r="KH382" s="11">
        <v>646.59930593437639</v>
      </c>
      <c r="KI382" s="11">
        <v>648.41354044779723</v>
      </c>
      <c r="KJ382" s="11">
        <v>670.48060931700934</v>
      </c>
      <c r="KK382" s="11">
        <v>673.8602205595472</v>
      </c>
      <c r="KL382" s="23"/>
      <c r="KM382" s="11">
        <f>SMALL(Tabela2[[#This Row],[1]:[285]],1)</f>
        <v>1.8111734334524954E-11</v>
      </c>
      <c r="KN382" s="11">
        <f>MATCH(Tabela2[[#This Row],[1° menor]],Tabela2[[#This Row],[1]:[285]],0)</f>
        <v>249</v>
      </c>
      <c r="KO38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0.74999989338646944</v>
      </c>
      <c r="KP382" s="11">
        <f>VLOOKUP(Tabela2[[#This Row],[Shape]],shape!A:D,4,0)+VLOOKUP(Tabela2[[#This Row],[Shape]]+1,shape!A:E,5,0)*Tabela2[[#This Row],[% avanc]]</f>
        <v>7802.8108163806883</v>
      </c>
      <c r="KQ382" s="15">
        <f>Tabela2[[#This Row],[8686,881807]]/Tabela2[[#Headers],[8686,881807]]</f>
        <v>0.89822919083497654</v>
      </c>
      <c r="KR382" s="11">
        <f>Tabela2[[#This Row],[8686,881807]]-KP381</f>
        <v>241.3184933217708</v>
      </c>
      <c r="KS382" s="11">
        <f>(Tabela2[[#This Row],[hora bus]]-H381)*86400</f>
        <v>23.999999952502549</v>
      </c>
      <c r="KT382" s="11">
        <f>Tabela2[[#This Row],[desloc]]/Tabela2[[#This Row],[seconds]]</f>
        <v>10.054937241639779</v>
      </c>
      <c r="KU382" s="11">
        <f>Tabela2[[#This Row],[spd m/s]]*3.6</f>
        <v>36.197774069903204</v>
      </c>
      <c r="KV382" s="23"/>
      <c r="KW382" s="22">
        <f t="shared" si="90"/>
        <v>0</v>
      </c>
      <c r="KX382" s="23">
        <f t="shared" si="91"/>
        <v>0</v>
      </c>
      <c r="KY382" s="23">
        <f t="shared" si="92"/>
        <v>0</v>
      </c>
      <c r="KZ382" s="23">
        <f t="shared" si="93"/>
        <v>0</v>
      </c>
      <c r="LA382" s="23">
        <f t="shared" si="94"/>
        <v>0</v>
      </c>
      <c r="LB382" s="23">
        <f t="shared" si="95"/>
        <v>0</v>
      </c>
      <c r="LC382" s="23">
        <f t="shared" si="96"/>
        <v>0</v>
      </c>
      <c r="LD382" s="23">
        <f t="shared" si="97"/>
        <v>0</v>
      </c>
      <c r="LE382" s="23">
        <f t="shared" si="98"/>
        <v>7802.8108163806883</v>
      </c>
      <c r="LF382" s="22">
        <f t="shared" si="107"/>
        <v>0</v>
      </c>
      <c r="LG382" s="23">
        <f t="shared" si="99"/>
        <v>0</v>
      </c>
      <c r="LH382" s="23">
        <f t="shared" si="100"/>
        <v>0</v>
      </c>
      <c r="LI382" s="23">
        <f t="shared" si="101"/>
        <v>7802.8108163806883</v>
      </c>
      <c r="LJ382" s="23">
        <f t="shared" si="102"/>
        <v>8570.3152119992501</v>
      </c>
      <c r="LK382" s="23">
        <f t="shared" si="103"/>
        <v>0</v>
      </c>
      <c r="LL382" s="23">
        <f t="shared" si="104"/>
        <v>4</v>
      </c>
      <c r="LM382" s="23">
        <f t="shared" si="105"/>
        <v>0</v>
      </c>
      <c r="LN382" s="23">
        <f t="shared" si="106"/>
        <v>0</v>
      </c>
    </row>
    <row r="383" spans="1:326" x14ac:dyDescent="0.25">
      <c r="A383" s="22">
        <v>219</v>
      </c>
      <c r="B383" s="22">
        <v>2</v>
      </c>
      <c r="C383" s="23" t="s">
        <v>1527</v>
      </c>
      <c r="D383" s="22">
        <v>332</v>
      </c>
      <c r="E383" s="24">
        <v>0.95208333333333328</v>
      </c>
      <c r="F383" s="23" t="s">
        <v>1484</v>
      </c>
      <c r="G383" s="23" t="b">
        <v>1</v>
      </c>
      <c r="H383" s="25">
        <v>43538.952002314814</v>
      </c>
      <c r="I383" s="26" t="s">
        <v>338</v>
      </c>
      <c r="J383" s="23" t="s">
        <v>339</v>
      </c>
      <c r="K383" s="11">
        <f>IF(AND(Tabela2[[#This Row],[hora bus]]=H382,Tabela2[[#This Row],[lat bus]]=I382,Tabela2[[#This Row],[lon bus]]=J382),1,0)</f>
        <v>0</v>
      </c>
      <c r="L383" s="23"/>
      <c r="M383" s="11">
        <v>410</v>
      </c>
      <c r="N383" s="11">
        <v>12145.852721762865</v>
      </c>
      <c r="O383" s="11">
        <v>12137.849641463821</v>
      </c>
      <c r="P383" s="11">
        <v>12127.035961144225</v>
      </c>
      <c r="Q383" s="11">
        <v>12067.590858847578</v>
      </c>
      <c r="R383" s="11">
        <v>11985.745452743886</v>
      </c>
      <c r="S383" s="11">
        <v>11970.870935645009</v>
      </c>
      <c r="T383" s="11">
        <v>11951.772770798181</v>
      </c>
      <c r="U383" s="11">
        <v>11939.559587875909</v>
      </c>
      <c r="V383" s="11">
        <v>11921.929303815779</v>
      </c>
      <c r="W383" s="11">
        <v>11908.129340575128</v>
      </c>
      <c r="X383" s="11">
        <v>11895.567811483992</v>
      </c>
      <c r="Y383" s="11">
        <v>11868.95086484429</v>
      </c>
      <c r="Z383" s="11">
        <v>11850.450236800049</v>
      </c>
      <c r="AA383" s="11">
        <v>11825.585473627412</v>
      </c>
      <c r="AB383" s="11">
        <v>11813.851523206547</v>
      </c>
      <c r="AC383" s="11">
        <v>11797.05759297495</v>
      </c>
      <c r="AD383" s="11">
        <v>11772.76073636074</v>
      </c>
      <c r="AE383" s="11">
        <v>11763.930391072847</v>
      </c>
      <c r="AF383" s="11">
        <v>11702.544698849137</v>
      </c>
      <c r="AG383" s="11">
        <v>11681.368323633709</v>
      </c>
      <c r="AH383" s="11">
        <v>11658.629129715624</v>
      </c>
      <c r="AI383" s="11">
        <v>11638.751680136895</v>
      </c>
      <c r="AJ383" s="11">
        <v>11620.578376245347</v>
      </c>
      <c r="AK383" s="11">
        <v>11607.788035384534</v>
      </c>
      <c r="AL383" s="11">
        <v>11584.276575417647</v>
      </c>
      <c r="AM383" s="11">
        <v>11576.009079332376</v>
      </c>
      <c r="AN383" s="11">
        <v>11566.321571940267</v>
      </c>
      <c r="AO383" s="11">
        <v>11562.836764130328</v>
      </c>
      <c r="AP383" s="11">
        <v>11567.440289149166</v>
      </c>
      <c r="AQ383" s="11">
        <v>11578.220038478137</v>
      </c>
      <c r="AR383" s="11">
        <v>11581.25719476656</v>
      </c>
      <c r="AS383" s="11">
        <v>11582.14325717324</v>
      </c>
      <c r="AT383" s="11">
        <v>11595.715445691378</v>
      </c>
      <c r="AU383" s="11">
        <v>11604.410945578857</v>
      </c>
      <c r="AV383" s="11">
        <v>11602.601523681329</v>
      </c>
      <c r="AW383" s="11">
        <v>11609.973067627581</v>
      </c>
      <c r="AX383" s="11">
        <v>11620.06937579248</v>
      </c>
      <c r="AY383" s="11">
        <v>11619.681196483403</v>
      </c>
      <c r="AZ383" s="11">
        <v>11610.023610972601</v>
      </c>
      <c r="BA383" s="11">
        <v>11592.333778316493</v>
      </c>
      <c r="BB383" s="11">
        <v>11554.771491232492</v>
      </c>
      <c r="BC383" s="11">
        <v>11488.239225786077</v>
      </c>
      <c r="BD383" s="11">
        <v>11425.770374589614</v>
      </c>
      <c r="BE383" s="11">
        <v>11411.139953326299</v>
      </c>
      <c r="BF383" s="11">
        <v>11394.932039212506</v>
      </c>
      <c r="BG383" s="11">
        <v>11368.275925054666</v>
      </c>
      <c r="BH383" s="11">
        <v>11363.854476980499</v>
      </c>
      <c r="BI383" s="11">
        <v>11353.411435572478</v>
      </c>
      <c r="BJ383" s="11">
        <v>11334.140316916511</v>
      </c>
      <c r="BK383" s="11">
        <v>11271.607301053644</v>
      </c>
      <c r="BL383" s="11">
        <v>11068.586925078213</v>
      </c>
      <c r="BM383" s="11">
        <v>10973.814331889098</v>
      </c>
      <c r="BN383" s="11">
        <v>10967.511783102704</v>
      </c>
      <c r="BO383" s="11">
        <v>10874.307130693149</v>
      </c>
      <c r="BP383" s="11">
        <v>10880.180392389359</v>
      </c>
      <c r="BQ383" s="11">
        <v>10801.568936722877</v>
      </c>
      <c r="BR383" s="11">
        <v>10733.381217063141</v>
      </c>
      <c r="BS383" s="11">
        <v>10713.12615631263</v>
      </c>
      <c r="BT383" s="11">
        <v>10668.166822239607</v>
      </c>
      <c r="BU383" s="11">
        <v>10622.954396123212</v>
      </c>
      <c r="BV383" s="11">
        <v>10644.305044714598</v>
      </c>
      <c r="BW383" s="11">
        <v>10496.71357447674</v>
      </c>
      <c r="BX383" s="11">
        <v>10391.005112805531</v>
      </c>
      <c r="BY383" s="11">
        <v>10253.607586376891</v>
      </c>
      <c r="BZ383" s="11">
        <v>10224.434095851981</v>
      </c>
      <c r="CA383" s="11">
        <v>10182.138212018077</v>
      </c>
      <c r="CB383" s="11">
        <v>10119.494239341522</v>
      </c>
      <c r="CC383" s="11">
        <v>9999.4034457772541</v>
      </c>
      <c r="CD383" s="11">
        <v>9906.5406238221713</v>
      </c>
      <c r="CE383" s="11">
        <v>9816.3486137181262</v>
      </c>
      <c r="CF383" s="11">
        <v>9737.0045747150671</v>
      </c>
      <c r="CG383" s="11">
        <v>9549.8745906174772</v>
      </c>
      <c r="CH383" s="11">
        <v>9479.3809353960969</v>
      </c>
      <c r="CI383" s="11">
        <v>9295.007649027064</v>
      </c>
      <c r="CJ383" s="11">
        <v>9227.9946264580976</v>
      </c>
      <c r="CK383" s="11">
        <v>9141.9737300322613</v>
      </c>
      <c r="CL383" s="11">
        <v>9116.6841317977523</v>
      </c>
      <c r="CM383" s="11">
        <v>9070.7319957012296</v>
      </c>
      <c r="CN383" s="11">
        <v>9015.064977921571</v>
      </c>
      <c r="CO383" s="11">
        <v>8936.8482740089166</v>
      </c>
      <c r="CP383" s="11">
        <v>8887.8195238329736</v>
      </c>
      <c r="CQ383" s="11">
        <v>8700.2582951393197</v>
      </c>
      <c r="CR383" s="11">
        <v>8535.5659203943942</v>
      </c>
      <c r="CS383" s="11">
        <v>8469.8510606220989</v>
      </c>
      <c r="CT383" s="11">
        <v>8444.4770845362327</v>
      </c>
      <c r="CU383" s="11">
        <v>8404.9348592530205</v>
      </c>
      <c r="CV383" s="11">
        <v>8311.3259630512966</v>
      </c>
      <c r="CW383" s="11">
        <v>8191.8454052659745</v>
      </c>
      <c r="CX383" s="11">
        <v>8137.4034596989522</v>
      </c>
      <c r="CY383" s="11">
        <v>8084.1767769517792</v>
      </c>
      <c r="CZ383" s="11">
        <v>8034.8660728667073</v>
      </c>
      <c r="DA383" s="11">
        <v>7983.0062905391005</v>
      </c>
      <c r="DB383" s="11">
        <v>7925.1460035855798</v>
      </c>
      <c r="DC383" s="11">
        <v>7828.9533169151291</v>
      </c>
      <c r="DD383" s="11">
        <v>7816.2562805484022</v>
      </c>
      <c r="DE383" s="11">
        <v>7784.4945159665385</v>
      </c>
      <c r="DF383" s="11">
        <v>7769.0987013824179</v>
      </c>
      <c r="DG383" s="11">
        <v>7713.9472415199016</v>
      </c>
      <c r="DH383" s="11">
        <v>7666.6417714172912</v>
      </c>
      <c r="DI383" s="11">
        <v>7611.1496647397571</v>
      </c>
      <c r="DJ383" s="11">
        <v>7543.6164207176871</v>
      </c>
      <c r="DK383" s="11">
        <v>7284.0423453209569</v>
      </c>
      <c r="DL383" s="11">
        <v>7280.8615476962696</v>
      </c>
      <c r="DM383" s="11">
        <v>7243.4985840795443</v>
      </c>
      <c r="DN383" s="11">
        <v>7184.2191431396004</v>
      </c>
      <c r="DO383" s="11">
        <v>7172.2390161885314</v>
      </c>
      <c r="DP383" s="11">
        <v>7113.9091768031203</v>
      </c>
      <c r="DQ383" s="11">
        <v>7120.1384793629322</v>
      </c>
      <c r="DR383" s="11">
        <v>7113.9591221024339</v>
      </c>
      <c r="DS383" s="11">
        <v>7104.7649155421914</v>
      </c>
      <c r="DT383" s="11">
        <v>7088.4491873518291</v>
      </c>
      <c r="DU383" s="11">
        <v>7077.4145135629597</v>
      </c>
      <c r="DV383" s="11">
        <v>7065.3140611429417</v>
      </c>
      <c r="DW383" s="11">
        <v>7057.2684545962948</v>
      </c>
      <c r="DX383" s="11">
        <v>6918.4439796274564</v>
      </c>
      <c r="DY383" s="11">
        <v>6922.3977098252972</v>
      </c>
      <c r="DZ383" s="11">
        <v>6887.9608871659739</v>
      </c>
      <c r="EA383" s="11">
        <v>6776.3677185439592</v>
      </c>
      <c r="EB383" s="11">
        <v>6767.1382881628906</v>
      </c>
      <c r="EC383" s="11">
        <v>6599.9385286658489</v>
      </c>
      <c r="ED383" s="11">
        <v>6544.5499832853811</v>
      </c>
      <c r="EE383" s="11">
        <v>6312.1843750306543</v>
      </c>
      <c r="EF383" s="11">
        <v>6127.4991433454143</v>
      </c>
      <c r="EG383" s="11">
        <v>5970.9736599489215</v>
      </c>
      <c r="EH383" s="11">
        <v>5851.7435062920813</v>
      </c>
      <c r="EI383" s="11">
        <v>5790.0069947924421</v>
      </c>
      <c r="EJ383" s="11">
        <v>5737.5978034107666</v>
      </c>
      <c r="EK383" s="11">
        <v>5655.667091878151</v>
      </c>
      <c r="EL383" s="11">
        <v>5643.9823822550507</v>
      </c>
      <c r="EM383" s="11">
        <v>5557.218794999786</v>
      </c>
      <c r="EN383" s="11">
        <v>5469.6869444831855</v>
      </c>
      <c r="EO383" s="11">
        <v>5430.4541671297293</v>
      </c>
      <c r="EP383" s="11">
        <v>5307.7367924460395</v>
      </c>
      <c r="EQ383" s="11">
        <v>5255.5264604326576</v>
      </c>
      <c r="ER383" s="11">
        <v>5142.7902128619289</v>
      </c>
      <c r="ES383" s="11">
        <v>5101.3772009654031</v>
      </c>
      <c r="ET383" s="11">
        <v>5040.1977119853509</v>
      </c>
      <c r="EU383" s="11">
        <v>4992.6305729311207</v>
      </c>
      <c r="EV383" s="11">
        <v>4937.9803090171827</v>
      </c>
      <c r="EW383" s="11">
        <v>4730.1315175612299</v>
      </c>
      <c r="EX383" s="11">
        <v>4691.2762504318225</v>
      </c>
      <c r="EY383" s="11">
        <v>4555.515368221184</v>
      </c>
      <c r="EZ383" s="11">
        <v>4439.6359951731847</v>
      </c>
      <c r="FA383" s="11">
        <v>4390.9727298178559</v>
      </c>
      <c r="FB383" s="11">
        <v>4361.8386234516092</v>
      </c>
      <c r="FC383" s="11">
        <v>4316.3488318494647</v>
      </c>
      <c r="FD383" s="11">
        <v>4209.4604525682007</v>
      </c>
      <c r="FE383" s="11">
        <v>4065.4881021514007</v>
      </c>
      <c r="FF383" s="11">
        <v>4060.3128574549369</v>
      </c>
      <c r="FG383" s="11">
        <v>4023.4494514525841</v>
      </c>
      <c r="FH383" s="11">
        <v>3953.3576975807505</v>
      </c>
      <c r="FI383" s="11">
        <v>3923.5259820601191</v>
      </c>
      <c r="FJ383" s="11">
        <v>3918.7612382885786</v>
      </c>
      <c r="FK383" s="11">
        <v>3914.2662011710295</v>
      </c>
      <c r="FL383" s="11">
        <v>3912.8145064027567</v>
      </c>
      <c r="FM383" s="11">
        <v>3900.3580344155475</v>
      </c>
      <c r="FN383" s="11">
        <v>3912.0514580964377</v>
      </c>
      <c r="FO383" s="11">
        <v>3909.5106596327387</v>
      </c>
      <c r="FP383" s="11">
        <v>3905.7849411526381</v>
      </c>
      <c r="FQ383" s="11">
        <v>3908.9065470213741</v>
      </c>
      <c r="FR383" s="11">
        <v>3886.1609349464702</v>
      </c>
      <c r="FS383" s="11">
        <v>3852.8858940959153</v>
      </c>
      <c r="FT383" s="11">
        <v>3790.9159784181716</v>
      </c>
      <c r="FU383" s="11">
        <v>3688.0090019118948</v>
      </c>
      <c r="FV383" s="11">
        <v>3654.7139894027459</v>
      </c>
      <c r="FW383" s="11">
        <v>3626.4733936620446</v>
      </c>
      <c r="FX383" s="11">
        <v>3596.9712212655641</v>
      </c>
      <c r="FY383" s="11">
        <v>3573.9497555357707</v>
      </c>
      <c r="FZ383" s="11">
        <v>3545.1078501864404</v>
      </c>
      <c r="GA383" s="11">
        <v>3526.2605166223302</v>
      </c>
      <c r="GB383" s="11">
        <v>3501.6240436133298</v>
      </c>
      <c r="GC383" s="11">
        <v>3479.9169647836038</v>
      </c>
      <c r="GD383" s="11">
        <v>3468.5227346617448</v>
      </c>
      <c r="GE383" s="11">
        <v>3458.5731641201919</v>
      </c>
      <c r="GF383" s="11">
        <v>3453.0427838819833</v>
      </c>
      <c r="GG383" s="11">
        <v>3442.7810655159246</v>
      </c>
      <c r="GH383" s="11">
        <v>3437.8263067228509</v>
      </c>
      <c r="GI383" s="11">
        <v>3420.5783762549299</v>
      </c>
      <c r="GJ383" s="11">
        <v>3397.9401531669205</v>
      </c>
      <c r="GK383" s="11">
        <v>3371.5478709117842</v>
      </c>
      <c r="GL383" s="11">
        <v>3370.4176630961592</v>
      </c>
      <c r="GM383" s="11">
        <v>3338.6665509257755</v>
      </c>
      <c r="GN383" s="11">
        <v>3316.8799123231561</v>
      </c>
      <c r="GO383" s="11">
        <v>3283.7368117922406</v>
      </c>
      <c r="GP383" s="11">
        <v>3199.096741441535</v>
      </c>
      <c r="GQ383" s="11">
        <v>3061.3433173939925</v>
      </c>
      <c r="GR383" s="11">
        <v>2907.5898646063301</v>
      </c>
      <c r="GS383" s="11">
        <v>2847.8186118141439</v>
      </c>
      <c r="GT383" s="11">
        <v>2831.0833049951193</v>
      </c>
      <c r="GU383" s="11">
        <v>2810.0549878049706</v>
      </c>
      <c r="GV383" s="11">
        <v>2792.2684074067884</v>
      </c>
      <c r="GW383" s="11">
        <v>2777.0056393230652</v>
      </c>
      <c r="GX383" s="11">
        <v>2766.263647555284</v>
      </c>
      <c r="GY383" s="11">
        <v>2693.7007490364113</v>
      </c>
      <c r="GZ383" s="11">
        <v>2753.0821953372715</v>
      </c>
      <c r="HA383" s="11">
        <v>2754.9528929451071</v>
      </c>
      <c r="HB383" s="11">
        <v>2750.5532707388752</v>
      </c>
      <c r="HC383" s="11">
        <v>2747.4290509142375</v>
      </c>
      <c r="HD383" s="11">
        <v>2746.1451526426099</v>
      </c>
      <c r="HE383" s="11">
        <v>2725.5964239123464</v>
      </c>
      <c r="HF383" s="11">
        <v>2613.1497783708214</v>
      </c>
      <c r="HG383" s="11">
        <v>2536.3085211512603</v>
      </c>
      <c r="HH383" s="11">
        <v>2458.9721441878664</v>
      </c>
      <c r="HI383" s="11">
        <v>2423.6842336813484</v>
      </c>
      <c r="HJ383" s="11">
        <v>2398.1059791808898</v>
      </c>
      <c r="HK383" s="11">
        <v>2360.8274069140998</v>
      </c>
      <c r="HL383" s="11">
        <v>2334.0285182061252</v>
      </c>
      <c r="HM383" s="11">
        <v>2281.8857967547174</v>
      </c>
      <c r="HN383" s="11">
        <v>2226.4266528601156</v>
      </c>
      <c r="HO383" s="11">
        <v>2192.0675707698438</v>
      </c>
      <c r="HP383" s="11">
        <v>2211.0283916462004</v>
      </c>
      <c r="HQ383" s="11">
        <v>2201.9928317821618</v>
      </c>
      <c r="HR383" s="11">
        <v>2117.4717162790266</v>
      </c>
      <c r="HS383" s="11">
        <v>2135.3494264937749</v>
      </c>
      <c r="HT383" s="11">
        <v>2144.7243352742703</v>
      </c>
      <c r="HU383" s="11">
        <v>2107.8134936426277</v>
      </c>
      <c r="HV383" s="11">
        <v>2101.5786776122081</v>
      </c>
      <c r="HW383" s="11">
        <v>2080.9494391735948</v>
      </c>
      <c r="HX383" s="11">
        <v>2053.3475545826714</v>
      </c>
      <c r="HY383" s="11">
        <v>2008.7813846459624</v>
      </c>
      <c r="HZ383" s="11">
        <v>1850.9132692841172</v>
      </c>
      <c r="IA383" s="11">
        <v>1703.3733734457658</v>
      </c>
      <c r="IB383" s="11">
        <v>1652.9672043364026</v>
      </c>
      <c r="IC383" s="11">
        <v>1598.704195438843</v>
      </c>
      <c r="ID383" s="11">
        <v>1550.1753794280148</v>
      </c>
      <c r="IE383" s="11">
        <v>1494.1166036132936</v>
      </c>
      <c r="IF383" s="11">
        <v>1367.3535533997617</v>
      </c>
      <c r="IG383" s="11">
        <v>1337.9418813881277</v>
      </c>
      <c r="IH383" s="11">
        <v>1294.459609130638</v>
      </c>
      <c r="II383" s="11">
        <v>1256.9818286740785</v>
      </c>
      <c r="IJ383" s="11">
        <v>1205.7427284904643</v>
      </c>
      <c r="IK383" s="11">
        <v>1167.6885120193499</v>
      </c>
      <c r="IL383" s="11">
        <v>1125.9578625682218</v>
      </c>
      <c r="IM383" s="11">
        <v>1063.5068309760888</v>
      </c>
      <c r="IN383" s="11">
        <v>928.27116247667084</v>
      </c>
      <c r="IO383" s="11">
        <v>897.4026161577325</v>
      </c>
      <c r="IP383" s="11">
        <v>895.87202510780446</v>
      </c>
      <c r="IQ383" s="11">
        <v>840.0712590074304</v>
      </c>
      <c r="IR383" s="11">
        <v>770.95508468457228</v>
      </c>
      <c r="IS383" s="11">
        <v>730.8290519005069</v>
      </c>
      <c r="IT383" s="11">
        <v>707.50253761352269</v>
      </c>
      <c r="IU383" s="11">
        <v>689.80254202675508</v>
      </c>
      <c r="IV383" s="11">
        <v>683.66810905035334</v>
      </c>
      <c r="IW383" s="11">
        <v>672.9945828830771</v>
      </c>
      <c r="IX383" s="11">
        <v>651.83083862363605</v>
      </c>
      <c r="IY383" s="11">
        <v>611.06803888804939</v>
      </c>
      <c r="IZ383" s="11">
        <v>561.1540087985785</v>
      </c>
      <c r="JA383" s="11">
        <v>469.87268062154442</v>
      </c>
      <c r="JB383" s="11">
        <v>363.79328036565693</v>
      </c>
      <c r="JC383" s="11">
        <v>292.24832440472136</v>
      </c>
      <c r="JD383" s="11">
        <v>283.71461641055146</v>
      </c>
      <c r="JE383" s="11">
        <v>277.52802316110763</v>
      </c>
      <c r="JF383" s="11">
        <v>275.09859693211752</v>
      </c>
      <c r="JG383" s="11">
        <v>228.7241678591906</v>
      </c>
      <c r="JH383" s="11">
        <v>214.47565970951024</v>
      </c>
      <c r="JI383" s="11">
        <v>195.74860366634354</v>
      </c>
      <c r="JJ383" s="11">
        <v>191.87645236540419</v>
      </c>
      <c r="JK383" s="11">
        <v>110.99119837192697</v>
      </c>
      <c r="JL383" s="11">
        <v>106.05423137219086</v>
      </c>
      <c r="JM383" s="11">
        <v>83.902914288221652</v>
      </c>
      <c r="JN383" s="11">
        <v>1.9399237771722255E-10</v>
      </c>
      <c r="JO383" s="11">
        <v>139.85214124559732</v>
      </c>
      <c r="JP383" s="11">
        <v>290.58619103663489</v>
      </c>
      <c r="JQ383" s="11">
        <v>330.54891031990019</v>
      </c>
      <c r="JR383" s="11">
        <v>351.33535712473775</v>
      </c>
      <c r="JS383" s="11">
        <v>292.80121916799391</v>
      </c>
      <c r="JT383" s="11">
        <v>353.03231612414265</v>
      </c>
      <c r="JU383" s="11">
        <v>399.70428435182669</v>
      </c>
      <c r="JV383" s="11">
        <v>375.90811127800259</v>
      </c>
      <c r="JW383" s="11">
        <v>319.86328063005612</v>
      </c>
      <c r="JX383" s="11">
        <v>319.3677824357664</v>
      </c>
      <c r="JY383" s="11">
        <v>315.22473497326041</v>
      </c>
      <c r="JZ383" s="11">
        <v>306.61966809318778</v>
      </c>
      <c r="KA383" s="11">
        <v>302.66900980305007</v>
      </c>
      <c r="KB383" s="11">
        <v>301.34354423175535</v>
      </c>
      <c r="KC383" s="11">
        <v>293.30268471882158</v>
      </c>
      <c r="KD383" s="11">
        <v>280.59715879297858</v>
      </c>
      <c r="KE383" s="11">
        <v>273.88739971801363</v>
      </c>
      <c r="KF383" s="11">
        <v>278.53596743472514</v>
      </c>
      <c r="KG383" s="11">
        <v>275.88479855496269</v>
      </c>
      <c r="KH383" s="11">
        <v>286.74038447848125</v>
      </c>
      <c r="KI383" s="11">
        <v>283.1250749711906</v>
      </c>
      <c r="KJ383" s="11">
        <v>300.5257947792627</v>
      </c>
      <c r="KK383" s="11">
        <v>302.47350425927425</v>
      </c>
      <c r="KL383" s="23"/>
      <c r="KM383" s="11">
        <f>SMALL(Tabela2[[#This Row],[1]:[285]],1)</f>
        <v>1.9399237771722255E-10</v>
      </c>
      <c r="KN383" s="11">
        <f>MATCH(Tabela2[[#This Row],[1° menor]],Tabela2[[#This Row],[1]:[285]],0)</f>
        <v>261</v>
      </c>
      <c r="KO38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0.37500008235768456</v>
      </c>
      <c r="KP383" s="11">
        <f>VLOOKUP(Tabela2[[#This Row],[Shape]],shape!A:D,4,0)+VLOOKUP(Tabela2[[#This Row],[Shape]]+1,shape!A:E,5,0)*Tabela2[[#This Row],[% avanc]]</f>
        <v>8107.9492382420822</v>
      </c>
      <c r="KQ383" s="15">
        <f>Tabela2[[#This Row],[8686,881807]]/Tabela2[[#Headers],[8686,881807]]</f>
        <v>0.93335553750813016</v>
      </c>
      <c r="KR383" s="11">
        <f>Tabela2[[#This Row],[8686,881807]]-KP382</f>
        <v>305.13842186139391</v>
      </c>
      <c r="KS383" s="11">
        <f>(Tabela2[[#This Row],[hora bus]]-H382)*86400</f>
        <v>44.999999832361937</v>
      </c>
      <c r="KT383" s="11">
        <f>Tabela2[[#This Row],[desloc]]/Tabela2[[#This Row],[seconds]]</f>
        <v>6.7808538444027358</v>
      </c>
      <c r="KU383" s="11">
        <f>Tabela2[[#This Row],[spd m/s]]*3.6</f>
        <v>24.411073839849848</v>
      </c>
      <c r="KV383" s="23"/>
      <c r="KW383" s="22">
        <f t="shared" si="90"/>
        <v>0</v>
      </c>
      <c r="KX383" s="23">
        <f t="shared" si="91"/>
        <v>0</v>
      </c>
      <c r="KY383" s="23">
        <f t="shared" si="92"/>
        <v>0</v>
      </c>
      <c r="KZ383" s="23">
        <f t="shared" si="93"/>
        <v>0</v>
      </c>
      <c r="LA383" s="23">
        <f t="shared" si="94"/>
        <v>0</v>
      </c>
      <c r="LB383" s="23">
        <f t="shared" si="95"/>
        <v>0</v>
      </c>
      <c r="LC383" s="23">
        <f t="shared" si="96"/>
        <v>0</v>
      </c>
      <c r="LD383" s="23">
        <f t="shared" si="97"/>
        <v>0</v>
      </c>
      <c r="LE383" s="23">
        <f t="shared" si="98"/>
        <v>8107.9492382420822</v>
      </c>
      <c r="LF383" s="22">
        <f t="shared" si="107"/>
        <v>0</v>
      </c>
      <c r="LG383" s="23">
        <f t="shared" si="99"/>
        <v>0</v>
      </c>
      <c r="LH383" s="23">
        <f t="shared" si="100"/>
        <v>0</v>
      </c>
      <c r="LI383" s="23">
        <f t="shared" si="101"/>
        <v>8107.9492382420822</v>
      </c>
      <c r="LJ383" s="23">
        <f t="shared" si="102"/>
        <v>8570.3152119992501</v>
      </c>
      <c r="LK383" s="23">
        <f t="shared" si="103"/>
        <v>0</v>
      </c>
      <c r="LL383" s="23">
        <f t="shared" si="104"/>
        <v>3</v>
      </c>
      <c r="LM383" s="23">
        <f t="shared" si="105"/>
        <v>0</v>
      </c>
      <c r="LN383" s="23">
        <f t="shared" si="106"/>
        <v>0</v>
      </c>
    </row>
    <row r="384" spans="1:326" x14ac:dyDescent="0.25">
      <c r="A384" s="22">
        <v>220</v>
      </c>
      <c r="B384" s="22">
        <v>2</v>
      </c>
      <c r="C384" s="23" t="s">
        <v>1528</v>
      </c>
      <c r="D384" s="22">
        <v>332</v>
      </c>
      <c r="E384" s="24">
        <v>0.95208333333333328</v>
      </c>
      <c r="F384" s="23" t="s">
        <v>1484</v>
      </c>
      <c r="G384" s="23" t="b">
        <v>1</v>
      </c>
      <c r="H384" s="25">
        <v>43538.952523148146</v>
      </c>
      <c r="I384" s="26" t="s">
        <v>424</v>
      </c>
      <c r="J384" s="23" t="s">
        <v>425</v>
      </c>
      <c r="K384" s="11">
        <f>IF(AND(Tabela2[[#This Row],[hora bus]]=H383,Tabela2[[#This Row],[lat bus]]=I383,Tabela2[[#This Row],[lon bus]]=J383),1,0)</f>
        <v>0</v>
      </c>
      <c r="L384" s="23"/>
      <c r="M384" s="11">
        <v>412</v>
      </c>
      <c r="N384" s="11">
        <v>12291.89554370644</v>
      </c>
      <c r="O384" s="11">
        <v>12283.797080383776</v>
      </c>
      <c r="P384" s="11">
        <v>12272.879308634316</v>
      </c>
      <c r="Q384" s="11">
        <v>12213.460506109235</v>
      </c>
      <c r="R384" s="11">
        <v>12132.307577173586</v>
      </c>
      <c r="S384" s="11">
        <v>12118.150407929541</v>
      </c>
      <c r="T384" s="11">
        <v>12099.204920814163</v>
      </c>
      <c r="U384" s="11">
        <v>12087.032309230301</v>
      </c>
      <c r="V384" s="11">
        <v>12069.349737791465</v>
      </c>
      <c r="W384" s="11">
        <v>12055.432419740006</v>
      </c>
      <c r="X384" s="11">
        <v>12042.730899906632</v>
      </c>
      <c r="Y384" s="11">
        <v>12015.877138998894</v>
      </c>
      <c r="Z384" s="11">
        <v>11997.090864779786</v>
      </c>
      <c r="AA384" s="11">
        <v>11972.034310969966</v>
      </c>
      <c r="AB384" s="11">
        <v>11960.2210919101</v>
      </c>
      <c r="AC384" s="11">
        <v>11943.41488373016</v>
      </c>
      <c r="AD384" s="11">
        <v>11919.266835261755</v>
      </c>
      <c r="AE384" s="11">
        <v>11910.644354409464</v>
      </c>
      <c r="AF384" s="11">
        <v>11850.113614668391</v>
      </c>
      <c r="AG384" s="11">
        <v>11830.175641944614</v>
      </c>
      <c r="AH384" s="11">
        <v>11808.145977670323</v>
      </c>
      <c r="AI384" s="11">
        <v>11788.749224412015</v>
      </c>
      <c r="AJ384" s="11">
        <v>11770.963195485965</v>
      </c>
      <c r="AK384" s="11">
        <v>11758.483761866744</v>
      </c>
      <c r="AL384" s="11">
        <v>11735.32454028688</v>
      </c>
      <c r="AM384" s="11">
        <v>11727.394805923841</v>
      </c>
      <c r="AN384" s="11">
        <v>11718.052495720081</v>
      </c>
      <c r="AO384" s="11">
        <v>11715.090775694634</v>
      </c>
      <c r="AP384" s="11">
        <v>11720.286468162027</v>
      </c>
      <c r="AQ384" s="11">
        <v>11731.499497433551</v>
      </c>
      <c r="AR384" s="11">
        <v>11734.829238119437</v>
      </c>
      <c r="AS384" s="11">
        <v>11736.192641884383</v>
      </c>
      <c r="AT384" s="11">
        <v>11750.279402418219</v>
      </c>
      <c r="AU384" s="11">
        <v>11759.2665861116</v>
      </c>
      <c r="AV384" s="11">
        <v>11757.901266374936</v>
      </c>
      <c r="AW384" s="11">
        <v>11766.085014903896</v>
      </c>
      <c r="AX384" s="11">
        <v>11777.060583393131</v>
      </c>
      <c r="AY384" s="11">
        <v>11777.45075726713</v>
      </c>
      <c r="AZ384" s="11">
        <v>11768.537958596795</v>
      </c>
      <c r="BA384" s="11">
        <v>11751.633143178464</v>
      </c>
      <c r="BB384" s="11">
        <v>11715.027280088143</v>
      </c>
      <c r="BC384" s="11">
        <v>11649.329051110235</v>
      </c>
      <c r="BD384" s="11">
        <v>11587.619182082457</v>
      </c>
      <c r="BE384" s="11">
        <v>11573.720292021477</v>
      </c>
      <c r="BF384" s="11">
        <v>11558.127061414913</v>
      </c>
      <c r="BG384" s="11">
        <v>11532.430106216751</v>
      </c>
      <c r="BH384" s="11">
        <v>11528.95028816127</v>
      </c>
      <c r="BI384" s="11">
        <v>11519.143733361487</v>
      </c>
      <c r="BJ384" s="11">
        <v>11500.570585998026</v>
      </c>
      <c r="BK384" s="11">
        <v>11439.36108338938</v>
      </c>
      <c r="BL384" s="11">
        <v>11240.321716389883</v>
      </c>
      <c r="BM384" s="11">
        <v>11150.754110108515</v>
      </c>
      <c r="BN384" s="11">
        <v>11147.243791037163</v>
      </c>
      <c r="BO384" s="11">
        <v>11056.221389144699</v>
      </c>
      <c r="BP384" s="11">
        <v>11063.920093238537</v>
      </c>
      <c r="BQ384" s="11">
        <v>10986.755250250437</v>
      </c>
      <c r="BR384" s="11">
        <v>10920.859979687937</v>
      </c>
      <c r="BS384" s="11">
        <v>10902.124570670694</v>
      </c>
      <c r="BT384" s="11">
        <v>10857.925265507018</v>
      </c>
      <c r="BU384" s="11">
        <v>10814.764628861052</v>
      </c>
      <c r="BV384" s="11">
        <v>10839.408283400089</v>
      </c>
      <c r="BW384" s="11">
        <v>10692.383611746327</v>
      </c>
      <c r="BX384" s="11">
        <v>10584.945285875467</v>
      </c>
      <c r="BY384" s="11">
        <v>10445.980268477351</v>
      </c>
      <c r="BZ384" s="11">
        <v>10415.637429624954</v>
      </c>
      <c r="CA384" s="11">
        <v>10373.11534220455</v>
      </c>
      <c r="CB384" s="11">
        <v>10310.6341355328</v>
      </c>
      <c r="CC384" s="11">
        <v>10190.980179909953</v>
      </c>
      <c r="CD384" s="11">
        <v>10098.749206932313</v>
      </c>
      <c r="CE384" s="11">
        <v>10009.356472454643</v>
      </c>
      <c r="CF384" s="11">
        <v>9930.9639780379857</v>
      </c>
      <c r="CG384" s="11">
        <v>9745.3688605841708</v>
      </c>
      <c r="CH384" s="11">
        <v>9676.3580643303394</v>
      </c>
      <c r="CI384" s="11">
        <v>9493.5110946671557</v>
      </c>
      <c r="CJ384" s="11">
        <v>9428.0722786997285</v>
      </c>
      <c r="CK384" s="11">
        <v>9342.9651026390984</v>
      </c>
      <c r="CL384" s="11">
        <v>9318.3023376157453</v>
      </c>
      <c r="CM384" s="11">
        <v>9272.833038286466</v>
      </c>
      <c r="CN384" s="11">
        <v>9217.8249442691576</v>
      </c>
      <c r="CO384" s="11">
        <v>9140.399449500319</v>
      </c>
      <c r="CP384" s="11">
        <v>9092.172163578125</v>
      </c>
      <c r="CQ384" s="11">
        <v>8906.2879629644412</v>
      </c>
      <c r="CR384" s="11">
        <v>8744.1409295889371</v>
      </c>
      <c r="CS384" s="11">
        <v>8680.0998914439733</v>
      </c>
      <c r="CT384" s="11">
        <v>8655.3546336891559</v>
      </c>
      <c r="CU384" s="11">
        <v>8616.2402219484702</v>
      </c>
      <c r="CV384" s="11">
        <v>8523.5827206438062</v>
      </c>
      <c r="CW384" s="11">
        <v>8405.7013817842289</v>
      </c>
      <c r="CX384" s="11">
        <v>8352.5985789130336</v>
      </c>
      <c r="CY384" s="11">
        <v>8300.1891068525983</v>
      </c>
      <c r="CZ384" s="11">
        <v>8251.4704714282652</v>
      </c>
      <c r="DA384" s="11">
        <v>8199.9999671357837</v>
      </c>
      <c r="DB384" s="11">
        <v>8142.281168925314</v>
      </c>
      <c r="DC384" s="11">
        <v>8045.9548710807621</v>
      </c>
      <c r="DD384" s="11">
        <v>8033.1479470546756</v>
      </c>
      <c r="DE384" s="11">
        <v>8001.3551528511271</v>
      </c>
      <c r="DF384" s="11">
        <v>7985.8689731642571</v>
      </c>
      <c r="DG384" s="11">
        <v>7930.382138993984</v>
      </c>
      <c r="DH384" s="11">
        <v>7882.2407508859869</v>
      </c>
      <c r="DI384" s="11">
        <v>7825.6123283650895</v>
      </c>
      <c r="DJ384" s="11">
        <v>7759.1235009044367</v>
      </c>
      <c r="DK384" s="11">
        <v>7507.70009747517</v>
      </c>
      <c r="DL384" s="11">
        <v>7513.2834957439891</v>
      </c>
      <c r="DM384" s="11">
        <v>7479.5437327501504</v>
      </c>
      <c r="DN384" s="11">
        <v>7423.0684220236926</v>
      </c>
      <c r="DO384" s="11">
        <v>7413.0837655957448</v>
      </c>
      <c r="DP384" s="11">
        <v>7356.7399597031663</v>
      </c>
      <c r="DQ384" s="11">
        <v>7364.5970558050676</v>
      </c>
      <c r="DR384" s="11">
        <v>7358.8191710921701</v>
      </c>
      <c r="DS384" s="11">
        <v>7349.9827857840573</v>
      </c>
      <c r="DT384" s="11">
        <v>7333.8178930344557</v>
      </c>
      <c r="DU384" s="11">
        <v>7322.6174203280889</v>
      </c>
      <c r="DV384" s="11">
        <v>7310.1704620530172</v>
      </c>
      <c r="DW384" s="11">
        <v>7301.5868372007708</v>
      </c>
      <c r="DX384" s="11">
        <v>7159.9358503811309</v>
      </c>
      <c r="DY384" s="11">
        <v>7160.9680692963821</v>
      </c>
      <c r="DZ384" s="11">
        <v>7125.4745815447377</v>
      </c>
      <c r="EA384" s="11">
        <v>7015.3085327141116</v>
      </c>
      <c r="EB384" s="11">
        <v>7008.5535964719047</v>
      </c>
      <c r="EC384" s="11">
        <v>6844.0000623049527</v>
      </c>
      <c r="ED384" s="11">
        <v>6791.8302190638806</v>
      </c>
      <c r="EE384" s="11">
        <v>6561.0414063430708</v>
      </c>
      <c r="EF384" s="11">
        <v>6377.4953831405992</v>
      </c>
      <c r="EG384" s="11">
        <v>6221.9868605199781</v>
      </c>
      <c r="EH384" s="11">
        <v>6103.7939990103478</v>
      </c>
      <c r="EI384" s="11">
        <v>6043.0626728663028</v>
      </c>
      <c r="EJ384" s="11">
        <v>5991.7410372323275</v>
      </c>
      <c r="EK384" s="11">
        <v>5910.0902708538852</v>
      </c>
      <c r="EL384" s="11">
        <v>5898.0368215624276</v>
      </c>
      <c r="EM384" s="11">
        <v>5811.2043656842825</v>
      </c>
      <c r="EN384" s="11">
        <v>5724.4182778784498</v>
      </c>
      <c r="EO384" s="11">
        <v>5686.602265371519</v>
      </c>
      <c r="EP384" s="11">
        <v>5566.6367909304699</v>
      </c>
      <c r="EQ384" s="11">
        <v>5517.8036656549984</v>
      </c>
      <c r="ER384" s="11">
        <v>5408.5251835543504</v>
      </c>
      <c r="ES384" s="11">
        <v>5370.3458805967139</v>
      </c>
      <c r="ET384" s="11">
        <v>5311.3795397435515</v>
      </c>
      <c r="EU384" s="11">
        <v>5266.0739381547701</v>
      </c>
      <c r="EV384" s="11">
        <v>5213.6860020116128</v>
      </c>
      <c r="EW384" s="11">
        <v>5011.225750349191</v>
      </c>
      <c r="EX384" s="11">
        <v>4977.9917773359539</v>
      </c>
      <c r="EY384" s="11">
        <v>4846.6736305111317</v>
      </c>
      <c r="EZ384" s="11">
        <v>4736.7345901658337</v>
      </c>
      <c r="FA384" s="11">
        <v>4692.2207924322447</v>
      </c>
      <c r="FB384" s="11">
        <v>4664.9045521118078</v>
      </c>
      <c r="FC384" s="11">
        <v>4620.8150942640596</v>
      </c>
      <c r="FD384" s="11">
        <v>4516.5346960807838</v>
      </c>
      <c r="FE384" s="11">
        <v>4376.8346585168265</v>
      </c>
      <c r="FF384" s="11">
        <v>4374.4984965345684</v>
      </c>
      <c r="FG384" s="11">
        <v>4338.6880759588839</v>
      </c>
      <c r="FH384" s="11">
        <v>4270.3706664103356</v>
      </c>
      <c r="FI384" s="11">
        <v>4242.4775427363938</v>
      </c>
      <c r="FJ384" s="11">
        <v>4238.9790863219569</v>
      </c>
      <c r="FK384" s="11">
        <v>4235.3117924015351</v>
      </c>
      <c r="FL384" s="11">
        <v>4234.6027323624585</v>
      </c>
      <c r="FM384" s="11">
        <v>4223.4521528366513</v>
      </c>
      <c r="FN384" s="11">
        <v>4236.7033332709707</v>
      </c>
      <c r="FO384" s="11">
        <v>4235.3742345510045</v>
      </c>
      <c r="FP384" s="11">
        <v>4232.868726225387</v>
      </c>
      <c r="FQ384" s="11">
        <v>4236.8987751896848</v>
      </c>
      <c r="FR384" s="11">
        <v>4215.4405795726861</v>
      </c>
      <c r="FS384" s="11">
        <v>4184.4828830293036</v>
      </c>
      <c r="FT384" s="11">
        <v>4125.5501900622176</v>
      </c>
      <c r="FU384" s="11">
        <v>4026.3484089408985</v>
      </c>
      <c r="FV384" s="11">
        <v>3995.3817883046931</v>
      </c>
      <c r="FW384" s="11">
        <v>3967.5015893460986</v>
      </c>
      <c r="FX384" s="11">
        <v>3938.0778854034352</v>
      </c>
      <c r="FY384" s="11">
        <v>3915.1809318690553</v>
      </c>
      <c r="FZ384" s="11">
        <v>3886.6773793381449</v>
      </c>
      <c r="GA384" s="11">
        <v>3868.3578416540054</v>
      </c>
      <c r="GB384" s="11">
        <v>3844.4219514355955</v>
      </c>
      <c r="GC384" s="11">
        <v>3823.682840914104</v>
      </c>
      <c r="GD384" s="11">
        <v>3813.2167321901125</v>
      </c>
      <c r="GE384" s="11">
        <v>3803.9826837920918</v>
      </c>
      <c r="GF384" s="11">
        <v>3798.9929661670926</v>
      </c>
      <c r="GG384" s="11">
        <v>3789.0663287063971</v>
      </c>
      <c r="GH384" s="11">
        <v>3784.2885525417369</v>
      </c>
      <c r="GI384" s="11">
        <v>3767.16935778673</v>
      </c>
      <c r="GJ384" s="11">
        <v>3744.5671229141249</v>
      </c>
      <c r="GK384" s="11">
        <v>3717.9032720536461</v>
      </c>
      <c r="GL384" s="11">
        <v>3716.5162916963618</v>
      </c>
      <c r="GM384" s="11">
        <v>3684.3874077892419</v>
      </c>
      <c r="GN384" s="11">
        <v>3662.09080572833</v>
      </c>
      <c r="GO384" s="11">
        <v>3628.7107042019688</v>
      </c>
      <c r="GP384" s="11">
        <v>3544.104977510452</v>
      </c>
      <c r="GQ384" s="11">
        <v>3407.417458204307</v>
      </c>
      <c r="GR384" s="11">
        <v>3255.9673658635948</v>
      </c>
      <c r="GS384" s="11">
        <v>3198.1308590669792</v>
      </c>
      <c r="GT384" s="11">
        <v>3182.1532126558322</v>
      </c>
      <c r="GU384" s="11">
        <v>3161.6463561843066</v>
      </c>
      <c r="GV384" s="11">
        <v>3144.6235994704557</v>
      </c>
      <c r="GW384" s="11">
        <v>3130.2375505223581</v>
      </c>
      <c r="GX384" s="11">
        <v>3120.4111737549592</v>
      </c>
      <c r="GY384" s="11">
        <v>3050.7939400353198</v>
      </c>
      <c r="GZ384" s="11">
        <v>3112.9911692194337</v>
      </c>
      <c r="HA384" s="11">
        <v>3115.4151651959837</v>
      </c>
      <c r="HB384" s="11">
        <v>3111.4539346567049</v>
      </c>
      <c r="HC384" s="11">
        <v>3108.6990664038813</v>
      </c>
      <c r="HD384" s="11">
        <v>3107.6766195866471</v>
      </c>
      <c r="HE384" s="11">
        <v>3087.6779843524978</v>
      </c>
      <c r="HF384" s="11">
        <v>2975.3696488277888</v>
      </c>
      <c r="HG384" s="11">
        <v>2897.762730083502</v>
      </c>
      <c r="HH384" s="11">
        <v>2819.3696177637808</v>
      </c>
      <c r="HI384" s="11">
        <v>2783.1562320115349</v>
      </c>
      <c r="HJ384" s="11">
        <v>2756.9832011180483</v>
      </c>
      <c r="HK384" s="11">
        <v>2718.8886902647951</v>
      </c>
      <c r="HL384" s="11">
        <v>2690.8788178251816</v>
      </c>
      <c r="HM384" s="11">
        <v>2636.4814076234361</v>
      </c>
      <c r="HN384" s="11">
        <v>2576.8198825191421</v>
      </c>
      <c r="HO384" s="11">
        <v>2537.0995497696813</v>
      </c>
      <c r="HP384" s="11">
        <v>2552.6892388720166</v>
      </c>
      <c r="HQ384" s="11">
        <v>2542.3219303916885</v>
      </c>
      <c r="HR384" s="11">
        <v>2452.5448636162528</v>
      </c>
      <c r="HS384" s="11">
        <v>2464.0265702697757</v>
      </c>
      <c r="HT384" s="11">
        <v>2470.9836885379013</v>
      </c>
      <c r="HU384" s="11">
        <v>2431.0244241426176</v>
      </c>
      <c r="HV384" s="11">
        <v>2420.914846961316</v>
      </c>
      <c r="HW384" s="11">
        <v>2397.8622855697772</v>
      </c>
      <c r="HX384" s="11">
        <v>2368.2911550994595</v>
      </c>
      <c r="HY384" s="11">
        <v>2321.7596186920882</v>
      </c>
      <c r="HZ384" s="11">
        <v>2160.5945995699562</v>
      </c>
      <c r="IA384" s="11">
        <v>2007.8097195391008</v>
      </c>
      <c r="IB384" s="11">
        <v>1953.3604469658972</v>
      </c>
      <c r="IC384" s="11">
        <v>1896.7946639181625</v>
      </c>
      <c r="ID384" s="11">
        <v>1845.8241266598711</v>
      </c>
      <c r="IE384" s="11">
        <v>1787.2497137699042</v>
      </c>
      <c r="IF384" s="11">
        <v>1655.8763069411887</v>
      </c>
      <c r="IG384" s="11">
        <v>1622.5275030834691</v>
      </c>
      <c r="IH384" s="11">
        <v>1577.9107828309902</v>
      </c>
      <c r="II384" s="11">
        <v>1539.7343634119932</v>
      </c>
      <c r="IJ384" s="11">
        <v>1488.7175571014841</v>
      </c>
      <c r="IK384" s="11">
        <v>1452.1990947136935</v>
      </c>
      <c r="IL384" s="11">
        <v>1412.5553865554125</v>
      </c>
      <c r="IM384" s="11">
        <v>1352.9595904209157</v>
      </c>
      <c r="IN384" s="11">
        <v>1223.8828579429578</v>
      </c>
      <c r="IO384" s="11">
        <v>1197.9424396907302</v>
      </c>
      <c r="IP384" s="11">
        <v>1197.0832604693271</v>
      </c>
      <c r="IQ384" s="11">
        <v>1141.9950641207292</v>
      </c>
      <c r="IR384" s="11">
        <v>1073.9359828469928</v>
      </c>
      <c r="IS384" s="11">
        <v>1034.5559605395697</v>
      </c>
      <c r="IT384" s="11">
        <v>1011.9982117362554</v>
      </c>
      <c r="IU384" s="11">
        <v>994.92490651850926</v>
      </c>
      <c r="IV384" s="11">
        <v>989.11623216084672</v>
      </c>
      <c r="IW384" s="11">
        <v>978.76853512810976</v>
      </c>
      <c r="IX384" s="11">
        <v>958.47163536926791</v>
      </c>
      <c r="IY384" s="11">
        <v>919.76785638069225</v>
      </c>
      <c r="IZ384" s="11">
        <v>873.07167604227322</v>
      </c>
      <c r="JA384" s="11">
        <v>787.72299978339618</v>
      </c>
      <c r="JB384" s="11">
        <v>693.10961331721592</v>
      </c>
      <c r="JC384" s="11">
        <v>636.84305356954758</v>
      </c>
      <c r="JD384" s="11">
        <v>638.66856994923819</v>
      </c>
      <c r="JE384" s="11">
        <v>636.69937491008329</v>
      </c>
      <c r="JF384" s="11">
        <v>637.52447605030784</v>
      </c>
      <c r="JG384" s="11">
        <v>594.40769599207283</v>
      </c>
      <c r="JH384" s="11">
        <v>582.31423624937747</v>
      </c>
      <c r="JI384" s="11">
        <v>564.09666144682024</v>
      </c>
      <c r="JJ384" s="11">
        <v>560.43730865723307</v>
      </c>
      <c r="JK384" s="11">
        <v>480.24794906983249</v>
      </c>
      <c r="JL384" s="11">
        <v>475.97476423379612</v>
      </c>
      <c r="JM384" s="11">
        <v>453.84802814685622</v>
      </c>
      <c r="JN384" s="11">
        <v>230.20418711333366</v>
      </c>
      <c r="JO384" s="11">
        <v>79.829946590686632</v>
      </c>
      <c r="JP384" s="11">
        <v>39.465647037514813</v>
      </c>
      <c r="JQ384" s="11">
        <v>9.2228447101661004E-12</v>
      </c>
      <c r="JR384" s="11">
        <v>19.120205173523281</v>
      </c>
      <c r="JS384" s="11">
        <v>82.227663135607585</v>
      </c>
      <c r="JT384" s="11">
        <v>255.8964759654109</v>
      </c>
      <c r="JU384" s="11">
        <v>336.06344946149846</v>
      </c>
      <c r="JV384" s="11">
        <v>319.103532230859</v>
      </c>
      <c r="JW384" s="11">
        <v>305.00793139385917</v>
      </c>
      <c r="JX384" s="11">
        <v>358.12293637806846</v>
      </c>
      <c r="JY384" s="11">
        <v>377.14087120161133</v>
      </c>
      <c r="JZ384" s="11">
        <v>388.87730623652783</v>
      </c>
      <c r="KA384" s="11">
        <v>405.03332174837334</v>
      </c>
      <c r="KB384" s="11">
        <v>419.06059898992328</v>
      </c>
      <c r="KC384" s="11">
        <v>427.94647619889992</v>
      </c>
      <c r="KD384" s="11">
        <v>429.62041798994295</v>
      </c>
      <c r="KE384" s="11">
        <v>419.53683492945686</v>
      </c>
      <c r="KF384" s="11">
        <v>412.07732243161223</v>
      </c>
      <c r="KG384" s="11">
        <v>393.24553763503411</v>
      </c>
      <c r="KH384" s="11">
        <v>388.28314635027823</v>
      </c>
      <c r="KI384" s="11">
        <v>365.17491768475475</v>
      </c>
      <c r="KJ384" s="11">
        <v>364.66692587140125</v>
      </c>
      <c r="KK384" s="11">
        <v>360.20992509098397</v>
      </c>
      <c r="KL384" s="23"/>
      <c r="KM384" s="11">
        <f>SMALL(Tabela2[[#This Row],[1]:[285]],1)</f>
        <v>9.2228447101661004E-12</v>
      </c>
      <c r="KN384" s="11">
        <f>MATCH(Tabela2[[#This Row],[1° menor]],Tabela2[[#This Row],[1]:[285]],0)</f>
        <v>264</v>
      </c>
      <c r="KO38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0.49999995510441936</v>
      </c>
      <c r="KP384" s="11">
        <f>VLOOKUP(Tabela2[[#This Row],[Shape]],shape!A:D,4,0)+VLOOKUP(Tabela2[[#This Row],[Shape]]+1,shape!A:E,5,0)*Tabela2[[#This Row],[% avanc]]</f>
        <v>8293.4709732950269</v>
      </c>
      <c r="KQ384" s="15">
        <f>Tabela2[[#This Row],[8686,881807]]/Tabela2[[#Headers],[8686,881807]]</f>
        <v>0.9547120770783416</v>
      </c>
      <c r="KR384" s="11">
        <f>Tabela2[[#This Row],[8686,881807]]-KP383</f>
        <v>185.52173505294468</v>
      </c>
      <c r="KS384" s="11">
        <f>(Tabela2[[#This Row],[hora bus]]-H383)*86400</f>
        <v>44.999999832361937</v>
      </c>
      <c r="KT384" s="11">
        <f>Tabela2[[#This Row],[desloc]]/Tabela2[[#This Row],[seconds]]</f>
        <v>4.1227052387570442</v>
      </c>
      <c r="KU384" s="11">
        <f>Tabela2[[#This Row],[spd m/s]]*3.6</f>
        <v>14.841738859525359</v>
      </c>
      <c r="KV384" s="23"/>
      <c r="KW384" s="22">
        <f t="shared" si="90"/>
        <v>0</v>
      </c>
      <c r="KX384" s="23">
        <f t="shared" si="91"/>
        <v>0</v>
      </c>
      <c r="KY384" s="23">
        <f t="shared" si="92"/>
        <v>0</v>
      </c>
      <c r="KZ384" s="23">
        <f t="shared" si="93"/>
        <v>0</v>
      </c>
      <c r="LA384" s="23">
        <f t="shared" si="94"/>
        <v>0</v>
      </c>
      <c r="LB384" s="23">
        <f t="shared" si="95"/>
        <v>0</v>
      </c>
      <c r="LC384" s="23">
        <f t="shared" si="96"/>
        <v>0</v>
      </c>
      <c r="LD384" s="23">
        <f t="shared" si="97"/>
        <v>0</v>
      </c>
      <c r="LE384" s="23">
        <f t="shared" si="98"/>
        <v>8293.4709732950269</v>
      </c>
      <c r="LF384" s="22">
        <f t="shared" si="107"/>
        <v>0</v>
      </c>
      <c r="LG384" s="23">
        <f t="shared" si="99"/>
        <v>0</v>
      </c>
      <c r="LH384" s="23">
        <f t="shared" si="100"/>
        <v>0</v>
      </c>
      <c r="LI384" s="23">
        <f t="shared" si="101"/>
        <v>8293.4709732950269</v>
      </c>
      <c r="LJ384" s="23">
        <f t="shared" si="102"/>
        <v>8570.3152119992501</v>
      </c>
      <c r="LK384" s="23">
        <f t="shared" si="103"/>
        <v>0</v>
      </c>
      <c r="LL384" s="23">
        <f t="shared" si="104"/>
        <v>2</v>
      </c>
      <c r="LM384" s="23">
        <f t="shared" si="105"/>
        <v>0</v>
      </c>
      <c r="LN384" s="23">
        <f t="shared" si="106"/>
        <v>0</v>
      </c>
    </row>
    <row r="385" spans="1:326" x14ac:dyDescent="0.25">
      <c r="A385" s="22">
        <v>221</v>
      </c>
      <c r="B385" s="22">
        <v>2</v>
      </c>
      <c r="C385" s="23" t="s">
        <v>1529</v>
      </c>
      <c r="D385" s="22">
        <v>332</v>
      </c>
      <c r="E385" s="24">
        <v>0.95277777777777772</v>
      </c>
      <c r="F385" s="23" t="s">
        <v>1484</v>
      </c>
      <c r="G385" s="23" t="b">
        <v>1</v>
      </c>
      <c r="H385" s="25">
        <v>43538.952696759261</v>
      </c>
      <c r="I385" s="26" t="s">
        <v>178</v>
      </c>
      <c r="J385" s="23" t="s">
        <v>179</v>
      </c>
      <c r="K385" s="11">
        <f>IF(AND(Tabela2[[#This Row],[hora bus]]=H384,Tabela2[[#This Row],[lat bus]]=I384,Tabela2[[#This Row],[lon bus]]=J384),1,0)</f>
        <v>0</v>
      </c>
      <c r="L385" s="23"/>
      <c r="M385" s="11">
        <v>413</v>
      </c>
      <c r="N385" s="11">
        <v>12398.643558936616</v>
      </c>
      <c r="O385" s="11">
        <v>12390.56335188794</v>
      </c>
      <c r="P385" s="11">
        <v>12379.665475064552</v>
      </c>
      <c r="Q385" s="11">
        <v>12320.239327163265</v>
      </c>
      <c r="R385" s="11">
        <v>12238.945512127719</v>
      </c>
      <c r="S385" s="11">
        <v>12224.643611782833</v>
      </c>
      <c r="T385" s="11">
        <v>12205.666604422322</v>
      </c>
      <c r="U385" s="11">
        <v>12193.484928485461</v>
      </c>
      <c r="V385" s="11">
        <v>12175.811788409446</v>
      </c>
      <c r="W385" s="11">
        <v>12161.916762592562</v>
      </c>
      <c r="X385" s="11">
        <v>12149.242161722354</v>
      </c>
      <c r="Y385" s="11">
        <v>12122.434054285288</v>
      </c>
      <c r="Z385" s="11">
        <v>12103.702829822823</v>
      </c>
      <c r="AA385" s="11">
        <v>12078.682719175575</v>
      </c>
      <c r="AB385" s="11">
        <v>12066.883929655385</v>
      </c>
      <c r="AC385" s="11">
        <v>12050.079210830285</v>
      </c>
      <c r="AD385" s="11">
        <v>12025.900487410927</v>
      </c>
      <c r="AE385" s="11">
        <v>12017.235893254538</v>
      </c>
      <c r="AF385" s="11">
        <v>11956.533451195426</v>
      </c>
      <c r="AG385" s="11">
        <v>11936.346357934763</v>
      </c>
      <c r="AH385" s="11">
        <v>11914.172748745081</v>
      </c>
      <c r="AI385" s="11">
        <v>11894.67773588897</v>
      </c>
      <c r="AJ385" s="11">
        <v>11876.812296675447</v>
      </c>
      <c r="AK385" s="11">
        <v>11864.268971187368</v>
      </c>
      <c r="AL385" s="11">
        <v>11841.037200460647</v>
      </c>
      <c r="AM385" s="11">
        <v>11833.037890104544</v>
      </c>
      <c r="AN385" s="11">
        <v>11823.62488404388</v>
      </c>
      <c r="AO385" s="11">
        <v>11820.556448899019</v>
      </c>
      <c r="AP385" s="11">
        <v>11825.631419322674</v>
      </c>
      <c r="AQ385" s="11">
        <v>11836.755988097642</v>
      </c>
      <c r="AR385" s="11">
        <v>11840.025867308761</v>
      </c>
      <c r="AS385" s="11">
        <v>11841.291437210857</v>
      </c>
      <c r="AT385" s="11">
        <v>11855.272558965609</v>
      </c>
      <c r="AU385" s="11">
        <v>11864.199731130619</v>
      </c>
      <c r="AV385" s="11">
        <v>11862.742754740011</v>
      </c>
      <c r="AW385" s="11">
        <v>11870.75812013327</v>
      </c>
      <c r="AX385" s="11">
        <v>11881.550306147194</v>
      </c>
      <c r="AY385" s="11">
        <v>11881.776806797758</v>
      </c>
      <c r="AZ385" s="11">
        <v>11872.706180638492</v>
      </c>
      <c r="BA385" s="11">
        <v>11855.633923138941</v>
      </c>
      <c r="BB385" s="11">
        <v>11818.822270799712</v>
      </c>
      <c r="BC385" s="11">
        <v>11752.941749629656</v>
      </c>
      <c r="BD385" s="11">
        <v>11691.063877015093</v>
      </c>
      <c r="BE385" s="11">
        <v>11677.004437185889</v>
      </c>
      <c r="BF385" s="11">
        <v>11661.276892739557</v>
      </c>
      <c r="BG385" s="11">
        <v>11635.369631297879</v>
      </c>
      <c r="BH385" s="11">
        <v>11631.682659513079</v>
      </c>
      <c r="BI385" s="11">
        <v>11621.735324394816</v>
      </c>
      <c r="BJ385" s="11">
        <v>11603.006928150297</v>
      </c>
      <c r="BK385" s="11">
        <v>11541.500422088051</v>
      </c>
      <c r="BL385" s="11">
        <v>11341.549996867534</v>
      </c>
      <c r="BM385" s="11">
        <v>11250.771130908457</v>
      </c>
      <c r="BN385" s="11">
        <v>11246.597797802422</v>
      </c>
      <c r="BO385" s="11">
        <v>11155.046454116404</v>
      </c>
      <c r="BP385" s="11">
        <v>11162.300340369869</v>
      </c>
      <c r="BQ385" s="11">
        <v>11084.777433753778</v>
      </c>
      <c r="BR385" s="11">
        <v>11018.309928637873</v>
      </c>
      <c r="BS385" s="11">
        <v>10999.191402112574</v>
      </c>
      <c r="BT385" s="11">
        <v>10954.797737799385</v>
      </c>
      <c r="BU385" s="11">
        <v>10911.114042144352</v>
      </c>
      <c r="BV385" s="11">
        <v>10934.912235583213</v>
      </c>
      <c r="BW385" s="11">
        <v>10787.73346648195</v>
      </c>
      <c r="BX385" s="11">
        <v>10680.730786355627</v>
      </c>
      <c r="BY385" s="11">
        <v>10542.157586526015</v>
      </c>
      <c r="BZ385" s="11">
        <v>10512.105874843461</v>
      </c>
      <c r="CA385" s="11">
        <v>10469.637793403288</v>
      </c>
      <c r="CB385" s="11">
        <v>10407.110422807349</v>
      </c>
      <c r="CC385" s="11">
        <v>10287.336982415967</v>
      </c>
      <c r="CD385" s="11">
        <v>10194.935009510058</v>
      </c>
      <c r="CE385" s="11">
        <v>10105.328909258829</v>
      </c>
      <c r="CF385" s="11">
        <v>10026.683512331301</v>
      </c>
      <c r="CG385" s="11">
        <v>9840.6770101644979</v>
      </c>
      <c r="CH385" s="11">
        <v>9771.26657161408</v>
      </c>
      <c r="CI385" s="11">
        <v>9588.0034428512026</v>
      </c>
      <c r="CJ385" s="11">
        <v>9522.133862436669</v>
      </c>
      <c r="CK385" s="11">
        <v>9436.7736983606701</v>
      </c>
      <c r="CL385" s="11">
        <v>9411.9364608028518</v>
      </c>
      <c r="CM385" s="11">
        <v>9366.3330054278122</v>
      </c>
      <c r="CN385" s="11">
        <v>9311.1411000063927</v>
      </c>
      <c r="CO385" s="11">
        <v>9233.4931698418732</v>
      </c>
      <c r="CP385" s="11">
        <v>9185.040136459058</v>
      </c>
      <c r="CQ385" s="11">
        <v>8998.6806422946538</v>
      </c>
      <c r="CR385" s="11">
        <v>8835.8058343866887</v>
      </c>
      <c r="CS385" s="11">
        <v>8771.2807983317125</v>
      </c>
      <c r="CT385" s="11">
        <v>8746.3517367037603</v>
      </c>
      <c r="CU385" s="11">
        <v>8707.1117271091498</v>
      </c>
      <c r="CV385" s="11">
        <v>8614.1745399204374</v>
      </c>
      <c r="CW385" s="11">
        <v>8495.8204955959391</v>
      </c>
      <c r="CX385" s="11">
        <v>8442.3192556813283</v>
      </c>
      <c r="CY385" s="11">
        <v>8389.6645664745829</v>
      </c>
      <c r="CZ385" s="11">
        <v>8340.7659095309082</v>
      </c>
      <c r="DA385" s="11">
        <v>8289.1742394983921</v>
      </c>
      <c r="DB385" s="11">
        <v>8231.4061385682617</v>
      </c>
      <c r="DC385" s="11">
        <v>8135.10782659916</v>
      </c>
      <c r="DD385" s="11">
        <v>8122.3251418109294</v>
      </c>
      <c r="DE385" s="11">
        <v>8090.5381226940672</v>
      </c>
      <c r="DF385" s="11">
        <v>8075.074894693963</v>
      </c>
      <c r="DG385" s="11">
        <v>8019.6808172265592</v>
      </c>
      <c r="DH385" s="11">
        <v>7971.7753696200498</v>
      </c>
      <c r="DI385" s="11">
        <v>7915.4685246027611</v>
      </c>
      <c r="DJ385" s="11">
        <v>7848.6671021170641</v>
      </c>
      <c r="DK385" s="11">
        <v>7594.7669662710614</v>
      </c>
      <c r="DL385" s="11">
        <v>7597.6283511212559</v>
      </c>
      <c r="DM385" s="11">
        <v>7562.7102419381317</v>
      </c>
      <c r="DN385" s="11">
        <v>7505.3020548423392</v>
      </c>
      <c r="DO385" s="11">
        <v>7494.6456219898773</v>
      </c>
      <c r="DP385" s="11">
        <v>7437.6232744271565</v>
      </c>
      <c r="DQ385" s="11">
        <v>7444.9213172684786</v>
      </c>
      <c r="DR385" s="11">
        <v>7439.0040148522276</v>
      </c>
      <c r="DS385" s="11">
        <v>7430.0430016614873</v>
      </c>
      <c r="DT385" s="11">
        <v>7413.8238101153156</v>
      </c>
      <c r="DU385" s="11">
        <v>7402.6781596748579</v>
      </c>
      <c r="DV385" s="11">
        <v>7390.3488181406674</v>
      </c>
      <c r="DW385" s="11">
        <v>7381.9487592127734</v>
      </c>
      <c r="DX385" s="11">
        <v>7241.2424664433856</v>
      </c>
      <c r="DY385" s="11">
        <v>7243.2456942016606</v>
      </c>
      <c r="DZ385" s="11">
        <v>7208.0963360663263</v>
      </c>
      <c r="EA385" s="11">
        <v>7097.4428160019506</v>
      </c>
      <c r="EB385" s="11">
        <v>7089.8527569035896</v>
      </c>
      <c r="EC385" s="11">
        <v>6924.378683335206</v>
      </c>
      <c r="ED385" s="11">
        <v>6871.0800663824584</v>
      </c>
      <c r="EE385" s="11">
        <v>6639.7091157128889</v>
      </c>
      <c r="EF385" s="11">
        <v>6455.717315551472</v>
      </c>
      <c r="EG385" s="11">
        <v>6299.8103751724839</v>
      </c>
      <c r="EH385" s="11">
        <v>6181.2153242909744</v>
      </c>
      <c r="EI385" s="11">
        <v>6120.1014539162989</v>
      </c>
      <c r="EJ385" s="11">
        <v>6068.3725152814268</v>
      </c>
      <c r="EK385" s="11">
        <v>5986.6038081238385</v>
      </c>
      <c r="EL385" s="11">
        <v>5974.6725100135372</v>
      </c>
      <c r="EM385" s="11">
        <v>5887.8523835515361</v>
      </c>
      <c r="EN385" s="11">
        <v>5800.772387269546</v>
      </c>
      <c r="EO385" s="11">
        <v>5762.4221618703277</v>
      </c>
      <c r="EP385" s="11">
        <v>5641.4118456908145</v>
      </c>
      <c r="EQ385" s="11">
        <v>5591.2835917792254</v>
      </c>
      <c r="ER385" s="11">
        <v>5480.6433919167985</v>
      </c>
      <c r="ES385" s="11">
        <v>5441.1716227325178</v>
      </c>
      <c r="ET385" s="11">
        <v>5381.3003449747011</v>
      </c>
      <c r="EU385" s="11">
        <v>5335.0579977131838</v>
      </c>
      <c r="EV385" s="11">
        <v>5281.7186948386061</v>
      </c>
      <c r="EW385" s="11">
        <v>5076.9090037506858</v>
      </c>
      <c r="EX385" s="11">
        <v>5041.1785010134645</v>
      </c>
      <c r="EY385" s="11">
        <v>4907.7825472787899</v>
      </c>
      <c r="EZ385" s="11">
        <v>4794.970256575949</v>
      </c>
      <c r="FA385" s="11">
        <v>4748.3790634620846</v>
      </c>
      <c r="FB385" s="11">
        <v>4720.1232076793203</v>
      </c>
      <c r="FC385" s="11">
        <v>4675.2973542919453</v>
      </c>
      <c r="FD385" s="11">
        <v>4569.6162636817962</v>
      </c>
      <c r="FE385" s="11">
        <v>4427.5517119922069</v>
      </c>
      <c r="FF385" s="11">
        <v>4423.6124893839769</v>
      </c>
      <c r="FG385" s="11">
        <v>4387.1899978710871</v>
      </c>
      <c r="FH385" s="11">
        <v>4317.8242749383762</v>
      </c>
      <c r="FI385" s="11">
        <v>4288.7698256289323</v>
      </c>
      <c r="FJ385" s="11">
        <v>4284.5040623746845</v>
      </c>
      <c r="FK385" s="11">
        <v>4280.3298401092834</v>
      </c>
      <c r="FL385" s="11">
        <v>4279.1625097865935</v>
      </c>
      <c r="FM385" s="11">
        <v>4267.1947697017567</v>
      </c>
      <c r="FN385" s="11">
        <v>4279.4604236729429</v>
      </c>
      <c r="FO385" s="11">
        <v>4277.3489082894384</v>
      </c>
      <c r="FP385" s="11">
        <v>4274.0432437532527</v>
      </c>
      <c r="FQ385" s="11">
        <v>4277.470368473435</v>
      </c>
      <c r="FR385" s="11">
        <v>4255.1398073265173</v>
      </c>
      <c r="FS385" s="11">
        <v>4222.5745744404076</v>
      </c>
      <c r="FT385" s="11">
        <v>4161.4506269816548</v>
      </c>
      <c r="FU385" s="11">
        <v>4059.4333490286117</v>
      </c>
      <c r="FV385" s="11">
        <v>4026.6379642403372</v>
      </c>
      <c r="FW385" s="11">
        <v>3998.4618532409636</v>
      </c>
      <c r="FX385" s="11">
        <v>3968.9711294628742</v>
      </c>
      <c r="FY385" s="11">
        <v>3945.9698576538754</v>
      </c>
      <c r="FZ385" s="11">
        <v>3917.1864701051609</v>
      </c>
      <c r="GA385" s="11">
        <v>3898.4294785571524</v>
      </c>
      <c r="GB385" s="11">
        <v>3873.9067934895834</v>
      </c>
      <c r="GC385" s="11">
        <v>3852.3450747945412</v>
      </c>
      <c r="GD385" s="11">
        <v>3841.0780243083732</v>
      </c>
      <c r="GE385" s="11">
        <v>3831.2156658903468</v>
      </c>
      <c r="GF385" s="11">
        <v>3825.7453171574625</v>
      </c>
      <c r="GG385" s="11">
        <v>3815.5177003610561</v>
      </c>
      <c r="GH385" s="11">
        <v>3810.5798532661915</v>
      </c>
      <c r="GI385" s="11">
        <v>3793.3434812563928</v>
      </c>
      <c r="GJ385" s="11">
        <v>3770.7075394634358</v>
      </c>
      <c r="GK385" s="11">
        <v>3744.2872417654066</v>
      </c>
      <c r="GL385" s="11">
        <v>3743.1306755866271</v>
      </c>
      <c r="GM385" s="11">
        <v>3711.3364828766416</v>
      </c>
      <c r="GN385" s="11">
        <v>3689.4894184040245</v>
      </c>
      <c r="GO385" s="11">
        <v>3656.3148098961219</v>
      </c>
      <c r="GP385" s="11">
        <v>3571.674113365928</v>
      </c>
      <c r="GQ385" s="11">
        <v>3434.0291260646836</v>
      </c>
      <c r="GR385" s="11">
        <v>3280.4534698316274</v>
      </c>
      <c r="GS385" s="11">
        <v>3220.7724023132591</v>
      </c>
      <c r="GT385" s="11">
        <v>3204.0468020678072</v>
      </c>
      <c r="GU385" s="11">
        <v>3183.0130199788236</v>
      </c>
      <c r="GV385" s="11">
        <v>3165.2058140225554</v>
      </c>
      <c r="GW385" s="11">
        <v>3149.8983588564752</v>
      </c>
      <c r="GX385" s="11">
        <v>3139.0839544506239</v>
      </c>
      <c r="GY385" s="11">
        <v>3065.9281613089752</v>
      </c>
      <c r="GZ385" s="11">
        <v>3124.6370933787739</v>
      </c>
      <c r="HA385" s="11">
        <v>3126.2909312309966</v>
      </c>
      <c r="HB385" s="11">
        <v>3121.7029471585433</v>
      </c>
      <c r="HC385" s="11">
        <v>3118.4092581875684</v>
      </c>
      <c r="HD385" s="11">
        <v>3116.9984635976216</v>
      </c>
      <c r="HE385" s="11">
        <v>3096.1521426171457</v>
      </c>
      <c r="HF385" s="11">
        <v>2983.6530216449269</v>
      </c>
      <c r="HG385" s="11">
        <v>2907.2406532005893</v>
      </c>
      <c r="HH385" s="11">
        <v>2830.3916323108715</v>
      </c>
      <c r="HI385" s="11">
        <v>2795.4702361153309</v>
      </c>
      <c r="HJ385" s="11">
        <v>2770.0899486663307</v>
      </c>
      <c r="HK385" s="11">
        <v>2733.0365492455467</v>
      </c>
      <c r="HL385" s="11">
        <v>2706.5088359775564</v>
      </c>
      <c r="HM385" s="11">
        <v>2654.656408159356</v>
      </c>
      <c r="HN385" s="11">
        <v>2599.2843402657109</v>
      </c>
      <c r="HO385" s="11">
        <v>2564.4522209938532</v>
      </c>
      <c r="HP385" s="11">
        <v>2582.8879789171629</v>
      </c>
      <c r="HQ385" s="11">
        <v>2573.5692236987929</v>
      </c>
      <c r="HR385" s="11">
        <v>2487.5928732521093</v>
      </c>
      <c r="HS385" s="11">
        <v>2503.5259169029546</v>
      </c>
      <c r="HT385" s="11">
        <v>2512.0440487905539</v>
      </c>
      <c r="HU385" s="11">
        <v>2473.9476472007545</v>
      </c>
      <c r="HV385" s="11">
        <v>2466.1474503367995</v>
      </c>
      <c r="HW385" s="11">
        <v>2444.4716023164146</v>
      </c>
      <c r="HX385" s="11">
        <v>2415.9815222709876</v>
      </c>
      <c r="HY385" s="11">
        <v>2370.4928910500266</v>
      </c>
      <c r="HZ385" s="11">
        <v>2210.9620413137854</v>
      </c>
      <c r="IA385" s="11">
        <v>2060.6468555777133</v>
      </c>
      <c r="IB385" s="11">
        <v>2008.0311110602011</v>
      </c>
      <c r="IC385" s="11">
        <v>1952.4541602413544</v>
      </c>
      <c r="ID385" s="11">
        <v>1902.5113777883953</v>
      </c>
      <c r="IE385" s="11">
        <v>1844.9600452642489</v>
      </c>
      <c r="IF385" s="11">
        <v>1715.362817108029</v>
      </c>
      <c r="IG385" s="11">
        <v>1683.4804150029022</v>
      </c>
      <c r="IH385" s="11">
        <v>1639.2091230749775</v>
      </c>
      <c r="II385" s="11">
        <v>1601.1821401014613</v>
      </c>
      <c r="IJ385" s="11">
        <v>1549.9136975435817</v>
      </c>
      <c r="IK385" s="11">
        <v>1512.5974426149799</v>
      </c>
      <c r="IL385" s="11">
        <v>1471.9337165413813</v>
      </c>
      <c r="IM385" s="11">
        <v>1410.9213605580817</v>
      </c>
      <c r="IN385" s="11">
        <v>1278.7280835830179</v>
      </c>
      <c r="IO385" s="11">
        <v>1250.2201859909731</v>
      </c>
      <c r="IP385" s="11">
        <v>1248.9697373735928</v>
      </c>
      <c r="IQ385" s="11">
        <v>1193.3983809028432</v>
      </c>
      <c r="IR385" s="11">
        <v>1124.4867755806838</v>
      </c>
      <c r="IS385" s="11">
        <v>1084.4110712881638</v>
      </c>
      <c r="IT385" s="11">
        <v>1061.2789040448929</v>
      </c>
      <c r="IU385" s="11">
        <v>1043.7674686092612</v>
      </c>
      <c r="IV385" s="11">
        <v>1037.7187250441252</v>
      </c>
      <c r="IW385" s="11">
        <v>1027.1566541111224</v>
      </c>
      <c r="IX385" s="11">
        <v>1006.3375649854098</v>
      </c>
      <c r="IY385" s="11">
        <v>966.43213518036316</v>
      </c>
      <c r="IZ385" s="11">
        <v>917.84298329307137</v>
      </c>
      <c r="JA385" s="11">
        <v>828.97073229105536</v>
      </c>
      <c r="JB385" s="11">
        <v>727.48304725609114</v>
      </c>
      <c r="JC385" s="11">
        <v>661.44611425619451</v>
      </c>
      <c r="JD385" s="11">
        <v>655.97885084897291</v>
      </c>
      <c r="JE385" s="11">
        <v>650.37263932002577</v>
      </c>
      <c r="JF385" s="11">
        <v>647.89290253149875</v>
      </c>
      <c r="JG385" s="11">
        <v>590.4159230283251</v>
      </c>
      <c r="JH385" s="11">
        <v>567.66933837967247</v>
      </c>
      <c r="JI385" s="11">
        <v>552.26366590682414</v>
      </c>
      <c r="JJ385" s="11">
        <v>549.46744579635072</v>
      </c>
      <c r="JK385" s="11">
        <v>473.14838100996604</v>
      </c>
      <c r="JL385" s="11">
        <v>472.73977800568287</v>
      </c>
      <c r="JM385" s="11">
        <v>451.38543732827884</v>
      </c>
      <c r="JN385" s="11">
        <v>238.30528225223622</v>
      </c>
      <c r="JO385" s="11">
        <v>123.05511896425725</v>
      </c>
      <c r="JP385" s="11">
        <v>120.94759419224515</v>
      </c>
      <c r="JQ385" s="11">
        <v>92.857269202680897</v>
      </c>
      <c r="JR385" s="11">
        <v>44.173364920703001</v>
      </c>
      <c r="JS385" s="11">
        <v>3.8241410038608592E-11</v>
      </c>
      <c r="JT385" s="11">
        <v>132.34313426255198</v>
      </c>
      <c r="JU385" s="11">
        <v>213.64931434599833</v>
      </c>
      <c r="JV385" s="11">
        <v>199.31363134602981</v>
      </c>
      <c r="JW385" s="11">
        <v>192.44172801753498</v>
      </c>
      <c r="JX385" s="11">
        <v>253.54663388520171</v>
      </c>
      <c r="JY385" s="11">
        <v>276.0381255771033</v>
      </c>
      <c r="JZ385" s="11">
        <v>290.81273679695727</v>
      </c>
      <c r="KA385" s="11">
        <v>309.99189434660099</v>
      </c>
      <c r="KB385" s="11">
        <v>326.33582495678121</v>
      </c>
      <c r="KC385" s="11">
        <v>337.69495051101859</v>
      </c>
      <c r="KD385" s="11">
        <v>343.12963182282158</v>
      </c>
      <c r="KE385" s="11">
        <v>334.27340277452123</v>
      </c>
      <c r="KF385" s="11">
        <v>325.09277653581506</v>
      </c>
      <c r="KG385" s="11">
        <v>303.94028547664914</v>
      </c>
      <c r="KH385" s="11">
        <v>296.70274321193375</v>
      </c>
      <c r="KI385" s="11">
        <v>270.7142362492869</v>
      </c>
      <c r="KJ385" s="11">
        <v>267.53365863826741</v>
      </c>
      <c r="KK385" s="11">
        <v>262.10762575768985</v>
      </c>
      <c r="KL385" s="23"/>
      <c r="KM385" s="11">
        <f>SMALL(Tabela2[[#This Row],[1]:[285]],1)</f>
        <v>3.8241410038608592E-11</v>
      </c>
      <c r="KN385" s="11">
        <f>MATCH(Tabela2[[#This Row],[1° menor]],Tabela2[[#This Row],[1]:[285]],0)</f>
        <v>266</v>
      </c>
      <c r="KO38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0.24999992302215757</v>
      </c>
      <c r="KP385" s="11">
        <f>VLOOKUP(Tabela2[[#This Row],[Shape]],shape!A:D,4,0)+VLOOKUP(Tabela2[[#This Row],[Shape]]+1,shape!A:E,5,0)*Tabela2[[#This Row],[% avanc]]</f>
        <v>8378.5877131616053</v>
      </c>
      <c r="KQ385" s="15">
        <f>Tabela2[[#This Row],[8686,881807]]/Tabela2[[#Headers],[8686,881807]]</f>
        <v>0.96451038465954875</v>
      </c>
      <c r="KR385" s="11">
        <f>Tabela2[[#This Row],[8686,881807]]-KP384</f>
        <v>85.116739866578428</v>
      </c>
      <c r="KS385" s="11">
        <f>(Tabela2[[#This Row],[hora bus]]-H384)*86400</f>
        <v>15.000000363215804</v>
      </c>
      <c r="KT385" s="11">
        <f>Tabela2[[#This Row],[desloc]]/Tabela2[[#This Row],[seconds]]</f>
        <v>5.6744491870352531</v>
      </c>
      <c r="KU385" s="11">
        <f>Tabela2[[#This Row],[spd m/s]]*3.6</f>
        <v>20.428017073326913</v>
      </c>
      <c r="KV385" s="23"/>
      <c r="KW385" s="22">
        <f t="shared" si="90"/>
        <v>0</v>
      </c>
      <c r="KX385" s="23">
        <f t="shared" si="91"/>
        <v>0</v>
      </c>
      <c r="KY385" s="23">
        <f t="shared" si="92"/>
        <v>0</v>
      </c>
      <c r="KZ385" s="23">
        <f t="shared" si="93"/>
        <v>0</v>
      </c>
      <c r="LA385" s="23">
        <f t="shared" si="94"/>
        <v>0</v>
      </c>
      <c r="LB385" s="23">
        <f t="shared" si="95"/>
        <v>0</v>
      </c>
      <c r="LC385" s="23">
        <f t="shared" si="96"/>
        <v>0</v>
      </c>
      <c r="LD385" s="23">
        <f t="shared" si="97"/>
        <v>0</v>
      </c>
      <c r="LE385" s="23">
        <f t="shared" si="98"/>
        <v>8378.5877131616053</v>
      </c>
      <c r="LF385" s="22">
        <f t="shared" si="107"/>
        <v>0</v>
      </c>
      <c r="LG385" s="23">
        <f t="shared" si="99"/>
        <v>0</v>
      </c>
      <c r="LH385" s="23">
        <f t="shared" si="100"/>
        <v>0</v>
      </c>
      <c r="LI385" s="23">
        <f t="shared" si="101"/>
        <v>8378.5877131616053</v>
      </c>
      <c r="LJ385" s="23">
        <f t="shared" si="102"/>
        <v>8570.3152119992501</v>
      </c>
      <c r="LK385" s="23">
        <f t="shared" si="103"/>
        <v>0</v>
      </c>
      <c r="LL385" s="23">
        <f t="shared" si="104"/>
        <v>1</v>
      </c>
      <c r="LM385" s="23">
        <f t="shared" si="105"/>
        <v>0</v>
      </c>
      <c r="LN385" s="23">
        <f t="shared" si="106"/>
        <v>0</v>
      </c>
    </row>
    <row r="386" spans="1:326" x14ac:dyDescent="0.25">
      <c r="A386" s="22">
        <v>222</v>
      </c>
      <c r="B386" s="22">
        <v>2</v>
      </c>
      <c r="C386" s="23" t="s">
        <v>1530</v>
      </c>
      <c r="D386" s="22">
        <v>332</v>
      </c>
      <c r="E386" s="24">
        <v>0.95277777777777772</v>
      </c>
      <c r="F386" s="23" t="s">
        <v>1484</v>
      </c>
      <c r="G386" s="23" t="b">
        <v>1</v>
      </c>
      <c r="H386" s="25">
        <v>43538.953310185185</v>
      </c>
      <c r="I386" s="26" t="s">
        <v>374</v>
      </c>
      <c r="J386" s="23" t="s">
        <v>375</v>
      </c>
      <c r="K386" s="11">
        <f>IF(AND(Tabela2[[#This Row],[hora bus]]=H385,Tabela2[[#This Row],[lat bus]]=I385,Tabela2[[#This Row],[lon bus]]=J385),1,0)</f>
        <v>0</v>
      </c>
      <c r="L386" s="23"/>
      <c r="M386" s="11">
        <v>416</v>
      </c>
      <c r="N386" s="11">
        <v>12477.651541953064</v>
      </c>
      <c r="O386" s="11">
        <v>12469.641895166253</v>
      </c>
      <c r="P386" s="11">
        <v>12458.821009919429</v>
      </c>
      <c r="Q386" s="11">
        <v>12399.376810004122</v>
      </c>
      <c r="R386" s="11">
        <v>12317.575120924914</v>
      </c>
      <c r="S386" s="11">
        <v>12302.746078219861</v>
      </c>
      <c r="T386" s="11">
        <v>12283.657108894033</v>
      </c>
      <c r="U386" s="11">
        <v>12271.44610533181</v>
      </c>
      <c r="V386" s="11">
        <v>12253.812175811339</v>
      </c>
      <c r="W386" s="11">
        <v>12240.004425830663</v>
      </c>
      <c r="X386" s="11">
        <v>12227.433686057431</v>
      </c>
      <c r="Y386" s="11">
        <v>12200.801064274274</v>
      </c>
      <c r="Z386" s="11">
        <v>12182.281384662761</v>
      </c>
      <c r="AA386" s="11">
        <v>12157.403516439457</v>
      </c>
      <c r="AB386" s="11">
        <v>12145.663877688321</v>
      </c>
      <c r="AC386" s="11">
        <v>12128.868773328137</v>
      </c>
      <c r="AD386" s="11">
        <v>12104.581186676956</v>
      </c>
      <c r="AE386" s="11">
        <v>12095.764054031262</v>
      </c>
      <c r="AF386" s="11">
        <v>12034.431476347791</v>
      </c>
      <c r="AG386" s="11">
        <v>12013.330503127341</v>
      </c>
      <c r="AH386" s="11">
        <v>11990.63234976312</v>
      </c>
      <c r="AI386" s="11">
        <v>11970.781738387637</v>
      </c>
      <c r="AJ386" s="11">
        <v>11952.629578641488</v>
      </c>
      <c r="AK386" s="11">
        <v>11939.855921350081</v>
      </c>
      <c r="AL386" s="11">
        <v>11916.362989542715</v>
      </c>
      <c r="AM386" s="11">
        <v>11908.113058843292</v>
      </c>
      <c r="AN386" s="11">
        <v>11898.443266860095</v>
      </c>
      <c r="AO386" s="11">
        <v>11894.984897765602</v>
      </c>
      <c r="AP386" s="11">
        <v>11899.617615578405</v>
      </c>
      <c r="AQ386" s="11">
        <v>11910.418216473612</v>
      </c>
      <c r="AR386" s="11">
        <v>11913.469086839623</v>
      </c>
      <c r="AS386" s="11">
        <v>11914.37691753451</v>
      </c>
      <c r="AT386" s="11">
        <v>11927.97207117001</v>
      </c>
      <c r="AU386" s="11">
        <v>11936.680238346496</v>
      </c>
      <c r="AV386" s="11">
        <v>11934.889416731006</v>
      </c>
      <c r="AW386" s="11">
        <v>11942.293599911565</v>
      </c>
      <c r="AX386" s="11">
        <v>11952.423260168753</v>
      </c>
      <c r="AY386" s="11">
        <v>11952.06262046582</v>
      </c>
      <c r="AZ386" s="11">
        <v>11942.429604467541</v>
      </c>
      <c r="BA386" s="11">
        <v>11924.763870715869</v>
      </c>
      <c r="BB386" s="11">
        <v>11887.228306458279</v>
      </c>
      <c r="BC386" s="11">
        <v>11820.717405761688</v>
      </c>
      <c r="BD386" s="11">
        <v>11758.265677588413</v>
      </c>
      <c r="BE386" s="11">
        <v>11743.650911504528</v>
      </c>
      <c r="BF386" s="11">
        <v>11727.454847015835</v>
      </c>
      <c r="BG386" s="11">
        <v>11700.814863889247</v>
      </c>
      <c r="BH386" s="11">
        <v>11696.407349780487</v>
      </c>
      <c r="BI386" s="11">
        <v>11685.972050460832</v>
      </c>
      <c r="BJ386" s="11">
        <v>11666.707891008315</v>
      </c>
      <c r="BK386" s="11">
        <v>11604.183314635597</v>
      </c>
      <c r="BL386" s="11">
        <v>11401.14746560686</v>
      </c>
      <c r="BM386" s="11">
        <v>11306.306481756044</v>
      </c>
      <c r="BN386" s="11">
        <v>11299.93574474874</v>
      </c>
      <c r="BO386" s="11">
        <v>11206.65278693449</v>
      </c>
      <c r="BP386" s="11">
        <v>11212.455188541406</v>
      </c>
      <c r="BQ386" s="11">
        <v>11133.775255979544</v>
      </c>
      <c r="BR386" s="11">
        <v>11065.468622686631</v>
      </c>
      <c r="BS386" s="11">
        <v>11045.127354863782</v>
      </c>
      <c r="BT386" s="11">
        <v>11000.121597243757</v>
      </c>
      <c r="BU386" s="11">
        <v>10954.766887094909</v>
      </c>
      <c r="BV386" s="11">
        <v>10975.865323889897</v>
      </c>
      <c r="BW386" s="11">
        <v>10828.232880338817</v>
      </c>
      <c r="BX386" s="11">
        <v>10722.67152757963</v>
      </c>
      <c r="BY386" s="11">
        <v>10585.395304718086</v>
      </c>
      <c r="BZ386" s="11">
        <v>10556.307987884329</v>
      </c>
      <c r="CA386" s="11">
        <v>10514.028859197326</v>
      </c>
      <c r="CB386" s="11">
        <v>10451.375742140106</v>
      </c>
      <c r="CC386" s="11">
        <v>10331.258181776275</v>
      </c>
      <c r="CD386" s="11">
        <v>10238.355072801196</v>
      </c>
      <c r="CE386" s="11">
        <v>10148.108585962736</v>
      </c>
      <c r="CF386" s="11">
        <v>10068.696610196512</v>
      </c>
      <c r="CG386" s="11">
        <v>9881.4494263306151</v>
      </c>
      <c r="CH386" s="11">
        <v>9810.8387140974955</v>
      </c>
      <c r="CI386" s="11">
        <v>9626.334175909984</v>
      </c>
      <c r="CJ386" s="11">
        <v>9559.1812614572882</v>
      </c>
      <c r="CK386" s="11">
        <v>9473.074929846669</v>
      </c>
      <c r="CL386" s="11">
        <v>9447.7256696298919</v>
      </c>
      <c r="CM386" s="11">
        <v>9401.7258878370521</v>
      </c>
      <c r="CN386" s="11">
        <v>9345.9928986461837</v>
      </c>
      <c r="CO386" s="11">
        <v>9267.6954520253821</v>
      </c>
      <c r="CP386" s="11">
        <v>9218.5828439950001</v>
      </c>
      <c r="CQ386" s="11">
        <v>9030.8351248058789</v>
      </c>
      <c r="CR386" s="11">
        <v>8865.8462861091593</v>
      </c>
      <c r="CS386" s="11">
        <v>8799.9268268205869</v>
      </c>
      <c r="CT386" s="11">
        <v>8774.4734612875072</v>
      </c>
      <c r="CU386" s="11">
        <v>8734.8762068704182</v>
      </c>
      <c r="CV386" s="11">
        <v>8641.1413323469114</v>
      </c>
      <c r="CW386" s="11">
        <v>8521.4421911256304</v>
      </c>
      <c r="CX386" s="11">
        <v>8466.8119685035981</v>
      </c>
      <c r="CY386" s="11">
        <v>8413.4669630731023</v>
      </c>
      <c r="CZ386" s="11">
        <v>8364.0706857240421</v>
      </c>
      <c r="DA386" s="11">
        <v>8312.1560375038207</v>
      </c>
      <c r="DB386" s="11">
        <v>8254.2803438349983</v>
      </c>
      <c r="DC386" s="11">
        <v>8158.1186015860076</v>
      </c>
      <c r="DD386" s="11">
        <v>8145.4458807367055</v>
      </c>
      <c r="DE386" s="11">
        <v>8113.6918844941711</v>
      </c>
      <c r="DF386" s="11">
        <v>8098.3132668205481</v>
      </c>
      <c r="DG386" s="11">
        <v>8043.2184134699628</v>
      </c>
      <c r="DH386" s="11">
        <v>7996.0468160122164</v>
      </c>
      <c r="DI386" s="11">
        <v>7940.7305845671754</v>
      </c>
      <c r="DJ386" s="11">
        <v>7873.0444528365324</v>
      </c>
      <c r="DK386" s="11">
        <v>7612.0433629126182</v>
      </c>
      <c r="DL386" s="11">
        <v>7607.1897499960605</v>
      </c>
      <c r="DM386" s="11">
        <v>7569.0138081189716</v>
      </c>
      <c r="DN386" s="11">
        <v>7509.0615889739183</v>
      </c>
      <c r="DO386" s="11">
        <v>7496.5846356723287</v>
      </c>
      <c r="DP386" s="11">
        <v>7437.7324944372285</v>
      </c>
      <c r="DQ386" s="11">
        <v>7443.5275201093482</v>
      </c>
      <c r="DR386" s="11">
        <v>7437.2384209623669</v>
      </c>
      <c r="DS386" s="11">
        <v>7427.945747409045</v>
      </c>
      <c r="DT386" s="11">
        <v>7411.5911801484663</v>
      </c>
      <c r="DU386" s="11">
        <v>7400.6070543955375</v>
      </c>
      <c r="DV386" s="11">
        <v>7388.6065748820793</v>
      </c>
      <c r="DW386" s="11">
        <v>7380.712670350078</v>
      </c>
      <c r="DX386" s="11">
        <v>7242.6513091854322</v>
      </c>
      <c r="DY386" s="11">
        <v>7247.3846575296466</v>
      </c>
      <c r="DZ386" s="11">
        <v>7213.2135407003971</v>
      </c>
      <c r="EA386" s="11">
        <v>7101.2760373032988</v>
      </c>
      <c r="EB386" s="11">
        <v>7091.4399044133979</v>
      </c>
      <c r="EC386" s="11">
        <v>6923.5455019920009</v>
      </c>
      <c r="ED386" s="11">
        <v>6867.2911300712822</v>
      </c>
      <c r="EE386" s="11">
        <v>6634.5139556318591</v>
      </c>
      <c r="EF386" s="11">
        <v>6449.5609105703015</v>
      </c>
      <c r="EG386" s="11">
        <v>6292.7896420456327</v>
      </c>
      <c r="EH386" s="11">
        <v>6173.293167040556</v>
      </c>
      <c r="EI386" s="11">
        <v>6111.2785624277039</v>
      </c>
      <c r="EJ386" s="11">
        <v>6058.5455262630885</v>
      </c>
      <c r="EK386" s="11">
        <v>5976.5553467134914</v>
      </c>
      <c r="EL386" s="11">
        <v>5965.0120841862999</v>
      </c>
      <c r="EM386" s="11">
        <v>5878.2937371403123</v>
      </c>
      <c r="EN386" s="11">
        <v>5790.5607606328258</v>
      </c>
      <c r="EO386" s="11">
        <v>5750.8944406677301</v>
      </c>
      <c r="EP386" s="11">
        <v>5627.2711418372073</v>
      </c>
      <c r="EQ386" s="11">
        <v>5573.9113857623679</v>
      </c>
      <c r="ER386" s="11">
        <v>5459.9109621141224</v>
      </c>
      <c r="ES386" s="11">
        <v>5417.2744788578639</v>
      </c>
      <c r="ET386" s="11">
        <v>5355.2133344654721</v>
      </c>
      <c r="EU386" s="11">
        <v>5306.7141802604328</v>
      </c>
      <c r="EV386" s="11">
        <v>5251.0941453614414</v>
      </c>
      <c r="EW386" s="11">
        <v>5040.7384555982653</v>
      </c>
      <c r="EX386" s="11">
        <v>4999.1585338432051</v>
      </c>
      <c r="EY386" s="11">
        <v>4860.9889784243496</v>
      </c>
      <c r="EZ386" s="11">
        <v>4741.6582055741255</v>
      </c>
      <c r="FA386" s="11">
        <v>4690.4317532933264</v>
      </c>
      <c r="FB386" s="11">
        <v>4660.1237594534596</v>
      </c>
      <c r="FC386" s="11">
        <v>4613.7011610472846</v>
      </c>
      <c r="FD386" s="11">
        <v>4505.006985221622</v>
      </c>
      <c r="FE386" s="11">
        <v>4357.9172243447247</v>
      </c>
      <c r="FF386" s="11">
        <v>4350.5957978065353</v>
      </c>
      <c r="FG386" s="11">
        <v>4312.8895070228791</v>
      </c>
      <c r="FH386" s="11">
        <v>4241.3514882478557</v>
      </c>
      <c r="FI386" s="11">
        <v>4209.8824922808153</v>
      </c>
      <c r="FJ386" s="11">
        <v>4203.9943382296769</v>
      </c>
      <c r="FK386" s="11">
        <v>4198.7365701162762</v>
      </c>
      <c r="FL386" s="11">
        <v>4196.5871257347135</v>
      </c>
      <c r="FM386" s="11">
        <v>4182.8575967327261</v>
      </c>
      <c r="FN386" s="11">
        <v>4193.0040092900235</v>
      </c>
      <c r="FO386" s="11">
        <v>4189.2300730811266</v>
      </c>
      <c r="FP386" s="11">
        <v>4184.2374291088208</v>
      </c>
      <c r="FQ386" s="11">
        <v>4186.3997607865103</v>
      </c>
      <c r="FR386" s="11">
        <v>4162.2518408846117</v>
      </c>
      <c r="FS386" s="11">
        <v>4126.3834721562826</v>
      </c>
      <c r="FT386" s="11">
        <v>4060.8510719649839</v>
      </c>
      <c r="FU386" s="11">
        <v>3953.3102331972468</v>
      </c>
      <c r="FV386" s="11">
        <v>3917.0282841868093</v>
      </c>
      <c r="FW386" s="11">
        <v>3888.3741399051655</v>
      </c>
      <c r="FX386" s="11">
        <v>3858.8330207376002</v>
      </c>
      <c r="FY386" s="11">
        <v>3835.6983277704303</v>
      </c>
      <c r="FZ386" s="11">
        <v>3806.4287896139294</v>
      </c>
      <c r="GA386" s="11">
        <v>3786.8647042071584</v>
      </c>
      <c r="GB386" s="11">
        <v>3761.2330400836322</v>
      </c>
      <c r="GC386" s="11">
        <v>3738.0996304678142</v>
      </c>
      <c r="GD386" s="11">
        <v>3725.2965726053344</v>
      </c>
      <c r="GE386" s="11">
        <v>3714.2326812010542</v>
      </c>
      <c r="GF386" s="11">
        <v>3707.8451920287207</v>
      </c>
      <c r="GG386" s="11">
        <v>3697.0580775228127</v>
      </c>
      <c r="GH386" s="11">
        <v>3691.8342322360218</v>
      </c>
      <c r="GI386" s="11">
        <v>3674.4036592532498</v>
      </c>
      <c r="GJ386" s="11">
        <v>3651.7639937474751</v>
      </c>
      <c r="GK386" s="11">
        <v>3625.8954076459841</v>
      </c>
      <c r="GL386" s="11">
        <v>3625.2336587507839</v>
      </c>
      <c r="GM386" s="11">
        <v>3594.148056379539</v>
      </c>
      <c r="GN386" s="11">
        <v>3573.2713001133384</v>
      </c>
      <c r="GO386" s="11">
        <v>3540.5974099154801</v>
      </c>
      <c r="GP386" s="11">
        <v>3456.0899048656502</v>
      </c>
      <c r="GQ386" s="11">
        <v>3316.9521515752276</v>
      </c>
      <c r="GR386" s="11">
        <v>3159.7618204200048</v>
      </c>
      <c r="GS386" s="11">
        <v>3096.9262050628181</v>
      </c>
      <c r="GT386" s="11">
        <v>3078.9296128875753</v>
      </c>
      <c r="GU386" s="11">
        <v>3056.9631434541161</v>
      </c>
      <c r="GV386" s="11">
        <v>3037.7270570819392</v>
      </c>
      <c r="GW386" s="11">
        <v>3020.7258197401793</v>
      </c>
      <c r="GX386" s="11">
        <v>3008.0855585625309</v>
      </c>
      <c r="GY386" s="11">
        <v>2928.3805109998352</v>
      </c>
      <c r="GZ386" s="11">
        <v>2980.6481987416</v>
      </c>
      <c r="HA386" s="11">
        <v>2980.9059842666138</v>
      </c>
      <c r="HB386" s="11">
        <v>2975.1997111170763</v>
      </c>
      <c r="HC386" s="11">
        <v>2970.9542735422083</v>
      </c>
      <c r="HD386" s="11">
        <v>2968.8573978904847</v>
      </c>
      <c r="HE386" s="11">
        <v>2946.5188015735034</v>
      </c>
      <c r="HF386" s="11">
        <v>2833.9666213556357</v>
      </c>
      <c r="HG386" s="11">
        <v>2760.1457326390569</v>
      </c>
      <c r="HH386" s="11">
        <v>2686.4661247354006</v>
      </c>
      <c r="HI386" s="11">
        <v>2654.1978374429364</v>
      </c>
      <c r="HJ386" s="11">
        <v>2630.4483371027268</v>
      </c>
      <c r="HK386" s="11">
        <v>2595.4920111358283</v>
      </c>
      <c r="HL386" s="11">
        <v>2571.8965846866704</v>
      </c>
      <c r="HM386" s="11">
        <v>2525.0484585138438</v>
      </c>
      <c r="HN386" s="11">
        <v>2478.1983763331546</v>
      </c>
      <c r="HO386" s="11">
        <v>2453.2620229039903</v>
      </c>
      <c r="HP386" s="11">
        <v>2477.5561172858634</v>
      </c>
      <c r="HQ386" s="11">
        <v>2470.4277047279925</v>
      </c>
      <c r="HR386" s="11">
        <v>2392.5123884634468</v>
      </c>
      <c r="HS386" s="11">
        <v>2417.965016453019</v>
      </c>
      <c r="HT386" s="11">
        <v>2429.8797056116669</v>
      </c>
      <c r="HU386" s="11">
        <v>2395.8996574195367</v>
      </c>
      <c r="HV386" s="11">
        <v>2393.2748256495347</v>
      </c>
      <c r="HW386" s="11">
        <v>2374.8108482077055</v>
      </c>
      <c r="HX386" s="11">
        <v>2348.9393276794945</v>
      </c>
      <c r="HY386" s="11">
        <v>2306.0924026652428</v>
      </c>
      <c r="HZ386" s="11">
        <v>2151.1800318296573</v>
      </c>
      <c r="IA386" s="11">
        <v>2008.0309652337721</v>
      </c>
      <c r="IB386" s="11">
        <v>1960.7605567248104</v>
      </c>
      <c r="IC386" s="11">
        <v>1908.1597950382284</v>
      </c>
      <c r="ID386" s="11">
        <v>1861.2936569207307</v>
      </c>
      <c r="IE386" s="11">
        <v>1806.8803830708548</v>
      </c>
      <c r="IF386" s="11">
        <v>1682.8883644306709</v>
      </c>
      <c r="IG386" s="11">
        <v>1655.7877327548031</v>
      </c>
      <c r="IH386" s="11">
        <v>1613.0530431741249</v>
      </c>
      <c r="II386" s="11">
        <v>1576.1603255373641</v>
      </c>
      <c r="IJ386" s="11">
        <v>1525.1905934170036</v>
      </c>
      <c r="IK386" s="11">
        <v>1486.9100066340277</v>
      </c>
      <c r="IL386" s="11">
        <v>1444.7121667272907</v>
      </c>
      <c r="IM386" s="11">
        <v>1381.6000719044966</v>
      </c>
      <c r="IN386" s="11">
        <v>1244.8034587373279</v>
      </c>
      <c r="IO386" s="11">
        <v>1212.7696198234444</v>
      </c>
      <c r="IP386" s="11">
        <v>1211.1710882523446</v>
      </c>
      <c r="IQ386" s="11">
        <v>1155.492888508265</v>
      </c>
      <c r="IR386" s="11">
        <v>1086.9503803389359</v>
      </c>
      <c r="IS386" s="11">
        <v>1047.4968175354261</v>
      </c>
      <c r="IT386" s="11">
        <v>1024.4507128782188</v>
      </c>
      <c r="IU386" s="11">
        <v>1006.8930372629964</v>
      </c>
      <c r="IV386" s="11">
        <v>1000.8670093103143</v>
      </c>
      <c r="IW386" s="11">
        <v>990.22907991501609</v>
      </c>
      <c r="IX386" s="11">
        <v>969.02159083746437</v>
      </c>
      <c r="IY386" s="11">
        <v>928.02334959728807</v>
      </c>
      <c r="IZ386" s="11">
        <v>877.73486386484524</v>
      </c>
      <c r="JA386" s="11">
        <v>785.59216636757174</v>
      </c>
      <c r="JB386" s="11">
        <v>676.5529975367067</v>
      </c>
      <c r="JC386" s="11">
        <v>597.29585201459906</v>
      </c>
      <c r="JD386" s="11">
        <v>580.31460277339318</v>
      </c>
      <c r="JE386" s="11">
        <v>567.96791310029778</v>
      </c>
      <c r="JF386" s="11">
        <v>558.94917627196787</v>
      </c>
      <c r="JG386" s="11">
        <v>471.66464626014613</v>
      </c>
      <c r="JH386" s="11">
        <v>432.6587423136607</v>
      </c>
      <c r="JI386" s="11">
        <v>430.40557920109165</v>
      </c>
      <c r="JJ386" s="11">
        <v>431.13671889887388</v>
      </c>
      <c r="JK386" s="11">
        <v>370.79348808207743</v>
      </c>
      <c r="JL386" s="11">
        <v>386.70261629779787</v>
      </c>
      <c r="JM386" s="11">
        <v>370.39798134847643</v>
      </c>
      <c r="JN386" s="11">
        <v>227.11390635037793</v>
      </c>
      <c r="JO386" s="11">
        <v>245.86346222250751</v>
      </c>
      <c r="JP386" s="11">
        <v>327.49066237021066</v>
      </c>
      <c r="JQ386" s="11">
        <v>333.59363403671239</v>
      </c>
      <c r="JR386" s="11">
        <v>305.71803731869426</v>
      </c>
      <c r="JS386" s="11">
        <v>143.12237181303971</v>
      </c>
      <c r="JT386" s="11">
        <v>84.131198539472663</v>
      </c>
      <c r="JU386" s="11">
        <v>93.213200848719225</v>
      </c>
      <c r="JV386" s="11">
        <v>80.843542832572112</v>
      </c>
      <c r="JW386" s="11">
        <v>13.442377808369685</v>
      </c>
      <c r="JX386" s="11">
        <v>3.5704772471945034E-13</v>
      </c>
      <c r="JY386" s="11">
        <v>13.442381894972501</v>
      </c>
      <c r="JZ386" s="11">
        <v>31.710353375386301</v>
      </c>
      <c r="KA386" s="11">
        <v>54.239034198809726</v>
      </c>
      <c r="KB386" s="11">
        <v>73.052346557769525</v>
      </c>
      <c r="KC386" s="11">
        <v>86.747116624467751</v>
      </c>
      <c r="KD386" s="11">
        <v>99.81797874830535</v>
      </c>
      <c r="KE386" s="11">
        <v>96.709748763262709</v>
      </c>
      <c r="KF386" s="11">
        <v>86.616574879117607</v>
      </c>
      <c r="KG386" s="11">
        <v>64.386209656152602</v>
      </c>
      <c r="KH386" s="11">
        <v>56.266172953846976</v>
      </c>
      <c r="KI386" s="11">
        <v>30.419718611117851</v>
      </c>
      <c r="KJ386" s="11">
        <v>28.077031265823383</v>
      </c>
      <c r="KK386" s="11">
        <v>24.183649066582319</v>
      </c>
      <c r="KL386" s="23"/>
      <c r="KM386" s="11">
        <f>SMALL(Tabela2[[#This Row],[1]:[285]],1)</f>
        <v>3.5704772471945034E-13</v>
      </c>
      <c r="KN386" s="11">
        <f>MATCH(Tabela2[[#This Row],[1° menor]],Tabela2[[#This Row],[1]:[285]],0)</f>
        <v>271</v>
      </c>
      <c r="KO38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0.4999999877321113</v>
      </c>
      <c r="KP386" s="11">
        <f>VLOOKUP(Tabela2[[#This Row],[Shape]],shape!A:D,4,0)+VLOOKUP(Tabela2[[#This Row],[Shape]]+1,shape!A:E,5,0)*Tabela2[[#This Row],[% avanc]]</f>
        <v>8570.3152119992501</v>
      </c>
      <c r="KQ386" s="15">
        <f>Tabela2[[#This Row],[8686,881807]]/Tabela2[[#Headers],[8686,881807]]</f>
        <v>0.98658130758647844</v>
      </c>
      <c r="KR386" s="11">
        <f>Tabela2[[#This Row],[8686,881807]]-KP385</f>
        <v>191.72749883764482</v>
      </c>
      <c r="KS386" s="11">
        <f>(Tabela2[[#This Row],[hora bus]]-H385)*86400</f>
        <v>52.999999816529453</v>
      </c>
      <c r="KT386" s="11">
        <f>Tabela2[[#This Row],[desloc]]/Tabela2[[#This Row],[seconds]]</f>
        <v>3.6174999905915004</v>
      </c>
      <c r="KU386" s="11">
        <f>Tabela2[[#This Row],[spd m/s]]*3.6</f>
        <v>13.022999966129401</v>
      </c>
      <c r="KV386" s="23"/>
      <c r="KW386" s="22">
        <f t="shared" ref="KW386:KW449" si="108">IF(F386=F385,0,1)</f>
        <v>0</v>
      </c>
      <c r="KX386" s="23">
        <f t="shared" ref="KX386:KX449" si="109">IF(KP387&lt;KP386,IF(KP386&gt;KP387+2000,0,1),IF(KP386&lt;=KP385,0.5,0))</f>
        <v>0</v>
      </c>
      <c r="KY386" s="23">
        <f t="shared" ref="KY386:KY449" si="110">IF(KP386-LI385&lt;0,IF(KY385&gt;0,IF(KP386&lt;LI385,1,0),1),0)</f>
        <v>0</v>
      </c>
      <c r="KZ386" s="23">
        <f t="shared" ref="KZ386:KZ449" si="111">IF(KY386=0,0,KZ387+1)</f>
        <v>0</v>
      </c>
      <c r="LA386" s="23">
        <f t="shared" ref="LA386:LA449" si="112">IF(AND(KP386&gt;KP385,KP386&gt;KP387,KP387&gt;=KP385,KP385&gt;=LI385),1,0)</f>
        <v>0</v>
      </c>
      <c r="LB386" s="23">
        <f t="shared" ref="LB386:LB449" si="113">IF(KR386=0,1,0)</f>
        <v>0</v>
      </c>
      <c r="LC386" s="23">
        <f t="shared" ref="LC386:LC449" si="114">IF(LB386=0,0,LC387+1)</f>
        <v>0</v>
      </c>
      <c r="LD386" s="23">
        <f t="shared" ref="LD386:LD449" si="115">IF(AND(KT386&lt;0.1,KT386&lt;&gt;0),1,0)</f>
        <v>0</v>
      </c>
      <c r="LE386" s="23">
        <f t="shared" ref="LE386:LE449" si="116">IF(AND(LE385&lt;KP386,KR386&lt;-1000),LE385,KP386)</f>
        <v>8570.3152119992501</v>
      </c>
      <c r="LF386" s="22">
        <f t="shared" si="107"/>
        <v>0</v>
      </c>
      <c r="LG386" s="23">
        <f t="shared" ref="LG386:LG449" si="117">IF(LG385=0.5,IF(KP386&gt;=KP387,0.5,1),IF(KR386&lt;-300,IF(KP386&gt;=KP387,IF(AND(LG385=0.5,KP386=KP387),0,IF(KP386&lt;700,0.5,0)),IF(KP386&lt;2000,1,)),IF(AND(KX386=0.5,KX385=0.5,KP386&lt;500,KR387&gt;0),IF(KP386&lt;500,1,0),0)))</f>
        <v>0</v>
      </c>
      <c r="LH386" s="23">
        <f t="shared" ref="LH386:LH449" si="118">IF(AND(LG386=1,LJ387&lt;1000),0,LG386)</f>
        <v>0</v>
      </c>
      <c r="LI386" s="23">
        <f t="shared" ref="LI386:LI449" si="119">IF(LF386=1,KP386,IF(LM386=0,KP386,LI385))</f>
        <v>8570.3152119992501</v>
      </c>
      <c r="LJ386" s="23">
        <f t="shared" ref="LJ386:LJ449" si="120">IF(KW386=1,0,IF(LF386&gt;0,0,IF(KP386&gt;LJ387,KP386,IF(KQ385-KQ386&gt;0.7,0,LJ387))))</f>
        <v>8570.3152119992501</v>
      </c>
      <c r="LK386" s="23">
        <f t="shared" ref="LK386:LK449" si="121">IF(LF386=1,0,IF(LK385&gt;0,0.5,IF(LJ386=KP386,1,IF(LJ386&lt;1000,1,0))))</f>
        <v>1</v>
      </c>
      <c r="LL386" s="23">
        <f t="shared" ref="LL386:LL449" si="122">IF(LK386=0,LL387+1,0)</f>
        <v>0</v>
      </c>
      <c r="LM386" s="23">
        <f t="shared" ref="LM386:LM449" si="123">IF(LF386=0.5,1,IF(LF386=1,0,IF(KW386=1,1,IF(AND(LK386&gt;0,LK385&gt;0),1,IF(AND(LK385=0,LK386=1),0,IF(LA386=1,1,IF(KY386=1,1,0)))))))</f>
        <v>0</v>
      </c>
      <c r="LN386" s="23">
        <f t="shared" ref="LN386:LN449" si="124">IF(LM386=KV386,0,1)</f>
        <v>0</v>
      </c>
    </row>
    <row r="387" spans="1:326" x14ac:dyDescent="0.25">
      <c r="A387" s="22">
        <v>223</v>
      </c>
      <c r="B387" s="22">
        <v>2</v>
      </c>
      <c r="C387" s="23" t="s">
        <v>1531</v>
      </c>
      <c r="D387" s="22">
        <v>332</v>
      </c>
      <c r="E387" s="24">
        <v>0.95347222222222228</v>
      </c>
      <c r="F387" s="23" t="s">
        <v>1484</v>
      </c>
      <c r="G387" s="23" t="b">
        <v>1</v>
      </c>
      <c r="H387" s="25">
        <v>43538.953576388885</v>
      </c>
      <c r="I387" s="26" t="s">
        <v>374</v>
      </c>
      <c r="J387" s="23" t="s">
        <v>375</v>
      </c>
      <c r="K387" s="11">
        <f>IF(AND(Tabela2[[#This Row],[hora bus]]=H386,Tabela2[[#This Row],[lat bus]]=I386,Tabela2[[#This Row],[lon bus]]=J386),1,0)</f>
        <v>0</v>
      </c>
      <c r="L387" s="23"/>
      <c r="M387" s="11">
        <v>417</v>
      </c>
      <c r="N387" s="11">
        <v>12477.651541953064</v>
      </c>
      <c r="O387" s="11">
        <v>12469.641895166253</v>
      </c>
      <c r="P387" s="11">
        <v>12458.821009919429</v>
      </c>
      <c r="Q387" s="11">
        <v>12399.376810004122</v>
      </c>
      <c r="R387" s="11">
        <v>12317.575120924914</v>
      </c>
      <c r="S387" s="11">
        <v>12302.746078219861</v>
      </c>
      <c r="T387" s="11">
        <v>12283.657108894033</v>
      </c>
      <c r="U387" s="11">
        <v>12271.44610533181</v>
      </c>
      <c r="V387" s="11">
        <v>12253.812175811339</v>
      </c>
      <c r="W387" s="11">
        <v>12240.004425830663</v>
      </c>
      <c r="X387" s="11">
        <v>12227.433686057431</v>
      </c>
      <c r="Y387" s="11">
        <v>12200.801064274274</v>
      </c>
      <c r="Z387" s="11">
        <v>12182.281384662761</v>
      </c>
      <c r="AA387" s="11">
        <v>12157.403516439457</v>
      </c>
      <c r="AB387" s="11">
        <v>12145.663877688321</v>
      </c>
      <c r="AC387" s="11">
        <v>12128.868773328137</v>
      </c>
      <c r="AD387" s="11">
        <v>12104.581186676956</v>
      </c>
      <c r="AE387" s="11">
        <v>12095.764054031262</v>
      </c>
      <c r="AF387" s="11">
        <v>12034.431476347791</v>
      </c>
      <c r="AG387" s="11">
        <v>12013.330503127341</v>
      </c>
      <c r="AH387" s="11">
        <v>11990.63234976312</v>
      </c>
      <c r="AI387" s="11">
        <v>11970.781738387637</v>
      </c>
      <c r="AJ387" s="11">
        <v>11952.629578641488</v>
      </c>
      <c r="AK387" s="11">
        <v>11939.855921350081</v>
      </c>
      <c r="AL387" s="11">
        <v>11916.362989542715</v>
      </c>
      <c r="AM387" s="11">
        <v>11908.113058843292</v>
      </c>
      <c r="AN387" s="11">
        <v>11898.443266860095</v>
      </c>
      <c r="AO387" s="11">
        <v>11894.984897765602</v>
      </c>
      <c r="AP387" s="11">
        <v>11899.617615578405</v>
      </c>
      <c r="AQ387" s="11">
        <v>11910.418216473612</v>
      </c>
      <c r="AR387" s="11">
        <v>11913.469086839623</v>
      </c>
      <c r="AS387" s="11">
        <v>11914.37691753451</v>
      </c>
      <c r="AT387" s="11">
        <v>11927.97207117001</v>
      </c>
      <c r="AU387" s="11">
        <v>11936.680238346496</v>
      </c>
      <c r="AV387" s="11">
        <v>11934.889416731006</v>
      </c>
      <c r="AW387" s="11">
        <v>11942.293599911565</v>
      </c>
      <c r="AX387" s="11">
        <v>11952.423260168753</v>
      </c>
      <c r="AY387" s="11">
        <v>11952.06262046582</v>
      </c>
      <c r="AZ387" s="11">
        <v>11942.429604467541</v>
      </c>
      <c r="BA387" s="11">
        <v>11924.763870715869</v>
      </c>
      <c r="BB387" s="11">
        <v>11887.228306458279</v>
      </c>
      <c r="BC387" s="11">
        <v>11820.717405761688</v>
      </c>
      <c r="BD387" s="11">
        <v>11758.265677588413</v>
      </c>
      <c r="BE387" s="11">
        <v>11743.650911504528</v>
      </c>
      <c r="BF387" s="11">
        <v>11727.454847015835</v>
      </c>
      <c r="BG387" s="11">
        <v>11700.814863889247</v>
      </c>
      <c r="BH387" s="11">
        <v>11696.407349780487</v>
      </c>
      <c r="BI387" s="11">
        <v>11685.972050460832</v>
      </c>
      <c r="BJ387" s="11">
        <v>11666.707891008315</v>
      </c>
      <c r="BK387" s="11">
        <v>11604.183314635597</v>
      </c>
      <c r="BL387" s="11">
        <v>11401.14746560686</v>
      </c>
      <c r="BM387" s="11">
        <v>11306.306481756044</v>
      </c>
      <c r="BN387" s="11">
        <v>11299.93574474874</v>
      </c>
      <c r="BO387" s="11">
        <v>11206.65278693449</v>
      </c>
      <c r="BP387" s="11">
        <v>11212.455188541406</v>
      </c>
      <c r="BQ387" s="11">
        <v>11133.775255979544</v>
      </c>
      <c r="BR387" s="11">
        <v>11065.468622686631</v>
      </c>
      <c r="BS387" s="11">
        <v>11045.127354863782</v>
      </c>
      <c r="BT387" s="11">
        <v>11000.121597243757</v>
      </c>
      <c r="BU387" s="11">
        <v>10954.766887094909</v>
      </c>
      <c r="BV387" s="11">
        <v>10975.865323889897</v>
      </c>
      <c r="BW387" s="11">
        <v>10828.232880338817</v>
      </c>
      <c r="BX387" s="11">
        <v>10722.67152757963</v>
      </c>
      <c r="BY387" s="11">
        <v>10585.395304718086</v>
      </c>
      <c r="BZ387" s="11">
        <v>10556.307987884329</v>
      </c>
      <c r="CA387" s="11">
        <v>10514.028859197326</v>
      </c>
      <c r="CB387" s="11">
        <v>10451.375742140106</v>
      </c>
      <c r="CC387" s="11">
        <v>10331.258181776275</v>
      </c>
      <c r="CD387" s="11">
        <v>10238.355072801196</v>
      </c>
      <c r="CE387" s="11">
        <v>10148.108585962736</v>
      </c>
      <c r="CF387" s="11">
        <v>10068.696610196512</v>
      </c>
      <c r="CG387" s="11">
        <v>9881.4494263306151</v>
      </c>
      <c r="CH387" s="11">
        <v>9810.8387140974955</v>
      </c>
      <c r="CI387" s="11">
        <v>9626.334175909984</v>
      </c>
      <c r="CJ387" s="11">
        <v>9559.1812614572882</v>
      </c>
      <c r="CK387" s="11">
        <v>9473.074929846669</v>
      </c>
      <c r="CL387" s="11">
        <v>9447.7256696298919</v>
      </c>
      <c r="CM387" s="11">
        <v>9401.7258878370521</v>
      </c>
      <c r="CN387" s="11">
        <v>9345.9928986461837</v>
      </c>
      <c r="CO387" s="11">
        <v>9267.6954520253821</v>
      </c>
      <c r="CP387" s="11">
        <v>9218.5828439950001</v>
      </c>
      <c r="CQ387" s="11">
        <v>9030.8351248058789</v>
      </c>
      <c r="CR387" s="11">
        <v>8865.8462861091593</v>
      </c>
      <c r="CS387" s="11">
        <v>8799.9268268205869</v>
      </c>
      <c r="CT387" s="11">
        <v>8774.4734612875072</v>
      </c>
      <c r="CU387" s="11">
        <v>8734.8762068704182</v>
      </c>
      <c r="CV387" s="11">
        <v>8641.1413323469114</v>
      </c>
      <c r="CW387" s="11">
        <v>8521.4421911256304</v>
      </c>
      <c r="CX387" s="11">
        <v>8466.8119685035981</v>
      </c>
      <c r="CY387" s="11">
        <v>8413.4669630731023</v>
      </c>
      <c r="CZ387" s="11">
        <v>8364.0706857240421</v>
      </c>
      <c r="DA387" s="11">
        <v>8312.1560375038207</v>
      </c>
      <c r="DB387" s="11">
        <v>8254.2803438349983</v>
      </c>
      <c r="DC387" s="11">
        <v>8158.1186015860076</v>
      </c>
      <c r="DD387" s="11">
        <v>8145.4458807367055</v>
      </c>
      <c r="DE387" s="11">
        <v>8113.6918844941711</v>
      </c>
      <c r="DF387" s="11">
        <v>8098.3132668205481</v>
      </c>
      <c r="DG387" s="11">
        <v>8043.2184134699628</v>
      </c>
      <c r="DH387" s="11">
        <v>7996.0468160122164</v>
      </c>
      <c r="DI387" s="11">
        <v>7940.7305845671754</v>
      </c>
      <c r="DJ387" s="11">
        <v>7873.0444528365324</v>
      </c>
      <c r="DK387" s="11">
        <v>7612.0433629126182</v>
      </c>
      <c r="DL387" s="11">
        <v>7607.1897499960605</v>
      </c>
      <c r="DM387" s="11">
        <v>7569.0138081189716</v>
      </c>
      <c r="DN387" s="11">
        <v>7509.0615889739183</v>
      </c>
      <c r="DO387" s="11">
        <v>7496.5846356723287</v>
      </c>
      <c r="DP387" s="11">
        <v>7437.7324944372285</v>
      </c>
      <c r="DQ387" s="11">
        <v>7443.5275201093482</v>
      </c>
      <c r="DR387" s="11">
        <v>7437.2384209623669</v>
      </c>
      <c r="DS387" s="11">
        <v>7427.945747409045</v>
      </c>
      <c r="DT387" s="11">
        <v>7411.5911801484663</v>
      </c>
      <c r="DU387" s="11">
        <v>7400.6070543955375</v>
      </c>
      <c r="DV387" s="11">
        <v>7388.6065748820793</v>
      </c>
      <c r="DW387" s="11">
        <v>7380.712670350078</v>
      </c>
      <c r="DX387" s="11">
        <v>7242.6513091854322</v>
      </c>
      <c r="DY387" s="11">
        <v>7247.3846575296466</v>
      </c>
      <c r="DZ387" s="11">
        <v>7213.2135407003971</v>
      </c>
      <c r="EA387" s="11">
        <v>7101.2760373032988</v>
      </c>
      <c r="EB387" s="11">
        <v>7091.4399044133979</v>
      </c>
      <c r="EC387" s="11">
        <v>6923.5455019920009</v>
      </c>
      <c r="ED387" s="11">
        <v>6867.2911300712822</v>
      </c>
      <c r="EE387" s="11">
        <v>6634.5139556318591</v>
      </c>
      <c r="EF387" s="11">
        <v>6449.5609105703015</v>
      </c>
      <c r="EG387" s="11">
        <v>6292.7896420456327</v>
      </c>
      <c r="EH387" s="11">
        <v>6173.293167040556</v>
      </c>
      <c r="EI387" s="11">
        <v>6111.2785624277039</v>
      </c>
      <c r="EJ387" s="11">
        <v>6058.5455262630885</v>
      </c>
      <c r="EK387" s="11">
        <v>5976.5553467134914</v>
      </c>
      <c r="EL387" s="11">
        <v>5965.0120841862999</v>
      </c>
      <c r="EM387" s="11">
        <v>5878.2937371403123</v>
      </c>
      <c r="EN387" s="11">
        <v>5790.5607606328258</v>
      </c>
      <c r="EO387" s="11">
        <v>5750.8944406677301</v>
      </c>
      <c r="EP387" s="11">
        <v>5627.2711418372073</v>
      </c>
      <c r="EQ387" s="11">
        <v>5573.9113857623679</v>
      </c>
      <c r="ER387" s="11">
        <v>5459.9109621141224</v>
      </c>
      <c r="ES387" s="11">
        <v>5417.2744788578639</v>
      </c>
      <c r="ET387" s="11">
        <v>5355.2133344654721</v>
      </c>
      <c r="EU387" s="11">
        <v>5306.7141802604328</v>
      </c>
      <c r="EV387" s="11">
        <v>5251.0941453614414</v>
      </c>
      <c r="EW387" s="11">
        <v>5040.7384555982653</v>
      </c>
      <c r="EX387" s="11">
        <v>4999.1585338432051</v>
      </c>
      <c r="EY387" s="11">
        <v>4860.9889784243496</v>
      </c>
      <c r="EZ387" s="11">
        <v>4741.6582055741255</v>
      </c>
      <c r="FA387" s="11">
        <v>4690.4317532933264</v>
      </c>
      <c r="FB387" s="11">
        <v>4660.1237594534596</v>
      </c>
      <c r="FC387" s="11">
        <v>4613.7011610472846</v>
      </c>
      <c r="FD387" s="11">
        <v>4505.006985221622</v>
      </c>
      <c r="FE387" s="11">
        <v>4357.9172243447247</v>
      </c>
      <c r="FF387" s="11">
        <v>4350.5957978065353</v>
      </c>
      <c r="FG387" s="11">
        <v>4312.8895070228791</v>
      </c>
      <c r="FH387" s="11">
        <v>4241.3514882478557</v>
      </c>
      <c r="FI387" s="11">
        <v>4209.8824922808153</v>
      </c>
      <c r="FJ387" s="11">
        <v>4203.9943382296769</v>
      </c>
      <c r="FK387" s="11">
        <v>4198.7365701162762</v>
      </c>
      <c r="FL387" s="11">
        <v>4196.5871257347135</v>
      </c>
      <c r="FM387" s="11">
        <v>4182.8575967327261</v>
      </c>
      <c r="FN387" s="11">
        <v>4193.0040092900235</v>
      </c>
      <c r="FO387" s="11">
        <v>4189.2300730811266</v>
      </c>
      <c r="FP387" s="11">
        <v>4184.2374291088208</v>
      </c>
      <c r="FQ387" s="11">
        <v>4186.3997607865103</v>
      </c>
      <c r="FR387" s="11">
        <v>4162.2518408846117</v>
      </c>
      <c r="FS387" s="11">
        <v>4126.3834721562826</v>
      </c>
      <c r="FT387" s="11">
        <v>4060.8510719649839</v>
      </c>
      <c r="FU387" s="11">
        <v>3953.3102331972468</v>
      </c>
      <c r="FV387" s="11">
        <v>3917.0282841868093</v>
      </c>
      <c r="FW387" s="11">
        <v>3888.3741399051655</v>
      </c>
      <c r="FX387" s="11">
        <v>3858.8330207376002</v>
      </c>
      <c r="FY387" s="11">
        <v>3835.6983277704303</v>
      </c>
      <c r="FZ387" s="11">
        <v>3806.4287896139294</v>
      </c>
      <c r="GA387" s="11">
        <v>3786.8647042071584</v>
      </c>
      <c r="GB387" s="11">
        <v>3761.2330400836322</v>
      </c>
      <c r="GC387" s="11">
        <v>3738.0996304678142</v>
      </c>
      <c r="GD387" s="11">
        <v>3725.2965726053344</v>
      </c>
      <c r="GE387" s="11">
        <v>3714.2326812010542</v>
      </c>
      <c r="GF387" s="11">
        <v>3707.8451920287207</v>
      </c>
      <c r="GG387" s="11">
        <v>3697.0580775228127</v>
      </c>
      <c r="GH387" s="11">
        <v>3691.8342322360218</v>
      </c>
      <c r="GI387" s="11">
        <v>3674.4036592532498</v>
      </c>
      <c r="GJ387" s="11">
        <v>3651.7639937474751</v>
      </c>
      <c r="GK387" s="11">
        <v>3625.8954076459841</v>
      </c>
      <c r="GL387" s="11">
        <v>3625.2336587507839</v>
      </c>
      <c r="GM387" s="11">
        <v>3594.148056379539</v>
      </c>
      <c r="GN387" s="11">
        <v>3573.2713001133384</v>
      </c>
      <c r="GO387" s="11">
        <v>3540.5974099154801</v>
      </c>
      <c r="GP387" s="11">
        <v>3456.0899048656502</v>
      </c>
      <c r="GQ387" s="11">
        <v>3316.9521515752276</v>
      </c>
      <c r="GR387" s="11">
        <v>3159.7618204200048</v>
      </c>
      <c r="GS387" s="11">
        <v>3096.9262050628181</v>
      </c>
      <c r="GT387" s="11">
        <v>3078.9296128875753</v>
      </c>
      <c r="GU387" s="11">
        <v>3056.9631434541161</v>
      </c>
      <c r="GV387" s="11">
        <v>3037.7270570819392</v>
      </c>
      <c r="GW387" s="11">
        <v>3020.7258197401793</v>
      </c>
      <c r="GX387" s="11">
        <v>3008.0855585625309</v>
      </c>
      <c r="GY387" s="11">
        <v>2928.3805109998352</v>
      </c>
      <c r="GZ387" s="11">
        <v>2980.6481987416</v>
      </c>
      <c r="HA387" s="11">
        <v>2980.9059842666138</v>
      </c>
      <c r="HB387" s="11">
        <v>2975.1997111170763</v>
      </c>
      <c r="HC387" s="11">
        <v>2970.9542735422083</v>
      </c>
      <c r="HD387" s="11">
        <v>2968.8573978904847</v>
      </c>
      <c r="HE387" s="11">
        <v>2946.5188015735034</v>
      </c>
      <c r="HF387" s="11">
        <v>2833.9666213556357</v>
      </c>
      <c r="HG387" s="11">
        <v>2760.1457326390569</v>
      </c>
      <c r="HH387" s="11">
        <v>2686.4661247354006</v>
      </c>
      <c r="HI387" s="11">
        <v>2654.1978374429364</v>
      </c>
      <c r="HJ387" s="11">
        <v>2630.4483371027268</v>
      </c>
      <c r="HK387" s="11">
        <v>2595.4920111358283</v>
      </c>
      <c r="HL387" s="11">
        <v>2571.8965846866704</v>
      </c>
      <c r="HM387" s="11">
        <v>2525.0484585138438</v>
      </c>
      <c r="HN387" s="11">
        <v>2478.1983763331546</v>
      </c>
      <c r="HO387" s="11">
        <v>2453.2620229039903</v>
      </c>
      <c r="HP387" s="11">
        <v>2477.5561172858634</v>
      </c>
      <c r="HQ387" s="11">
        <v>2470.4277047279925</v>
      </c>
      <c r="HR387" s="11">
        <v>2392.5123884634468</v>
      </c>
      <c r="HS387" s="11">
        <v>2417.965016453019</v>
      </c>
      <c r="HT387" s="11">
        <v>2429.8797056116669</v>
      </c>
      <c r="HU387" s="11">
        <v>2395.8996574195367</v>
      </c>
      <c r="HV387" s="11">
        <v>2393.2748256495347</v>
      </c>
      <c r="HW387" s="11">
        <v>2374.8108482077055</v>
      </c>
      <c r="HX387" s="11">
        <v>2348.9393276794945</v>
      </c>
      <c r="HY387" s="11">
        <v>2306.0924026652428</v>
      </c>
      <c r="HZ387" s="11">
        <v>2151.1800318296573</v>
      </c>
      <c r="IA387" s="11">
        <v>2008.0309652337721</v>
      </c>
      <c r="IB387" s="11">
        <v>1960.7605567248104</v>
      </c>
      <c r="IC387" s="11">
        <v>1908.1597950382284</v>
      </c>
      <c r="ID387" s="11">
        <v>1861.2936569207307</v>
      </c>
      <c r="IE387" s="11">
        <v>1806.8803830708548</v>
      </c>
      <c r="IF387" s="11">
        <v>1682.8883644306709</v>
      </c>
      <c r="IG387" s="11">
        <v>1655.7877327548031</v>
      </c>
      <c r="IH387" s="11">
        <v>1613.0530431741249</v>
      </c>
      <c r="II387" s="11">
        <v>1576.1603255373641</v>
      </c>
      <c r="IJ387" s="11">
        <v>1525.1905934170036</v>
      </c>
      <c r="IK387" s="11">
        <v>1486.9100066340277</v>
      </c>
      <c r="IL387" s="11">
        <v>1444.7121667272907</v>
      </c>
      <c r="IM387" s="11">
        <v>1381.6000719044966</v>
      </c>
      <c r="IN387" s="11">
        <v>1244.8034587373279</v>
      </c>
      <c r="IO387" s="11">
        <v>1212.7696198234444</v>
      </c>
      <c r="IP387" s="11">
        <v>1211.1710882523446</v>
      </c>
      <c r="IQ387" s="11">
        <v>1155.492888508265</v>
      </c>
      <c r="IR387" s="11">
        <v>1086.9503803389359</v>
      </c>
      <c r="IS387" s="11">
        <v>1047.4968175354261</v>
      </c>
      <c r="IT387" s="11">
        <v>1024.4507128782188</v>
      </c>
      <c r="IU387" s="11">
        <v>1006.8930372629964</v>
      </c>
      <c r="IV387" s="11">
        <v>1000.8670093103143</v>
      </c>
      <c r="IW387" s="11">
        <v>990.22907991501609</v>
      </c>
      <c r="IX387" s="11">
        <v>969.02159083746437</v>
      </c>
      <c r="IY387" s="11">
        <v>928.02334959728807</v>
      </c>
      <c r="IZ387" s="11">
        <v>877.73486386484524</v>
      </c>
      <c r="JA387" s="11">
        <v>785.59216636757174</v>
      </c>
      <c r="JB387" s="11">
        <v>676.5529975367067</v>
      </c>
      <c r="JC387" s="11">
        <v>597.29585201459906</v>
      </c>
      <c r="JD387" s="11">
        <v>580.31460277339318</v>
      </c>
      <c r="JE387" s="11">
        <v>567.96791310029778</v>
      </c>
      <c r="JF387" s="11">
        <v>558.94917627196787</v>
      </c>
      <c r="JG387" s="11">
        <v>471.66464626014613</v>
      </c>
      <c r="JH387" s="11">
        <v>432.6587423136607</v>
      </c>
      <c r="JI387" s="11">
        <v>430.40557920109165</v>
      </c>
      <c r="JJ387" s="11">
        <v>431.13671889887388</v>
      </c>
      <c r="JK387" s="11">
        <v>370.79348808207743</v>
      </c>
      <c r="JL387" s="11">
        <v>386.70261629779787</v>
      </c>
      <c r="JM387" s="11">
        <v>370.39798134847643</v>
      </c>
      <c r="JN387" s="11">
        <v>227.11390635037793</v>
      </c>
      <c r="JO387" s="11">
        <v>245.86346222250751</v>
      </c>
      <c r="JP387" s="11">
        <v>327.49066237021066</v>
      </c>
      <c r="JQ387" s="11">
        <v>333.59363403671239</v>
      </c>
      <c r="JR387" s="11">
        <v>305.71803731869426</v>
      </c>
      <c r="JS387" s="11">
        <v>143.12237181303971</v>
      </c>
      <c r="JT387" s="11">
        <v>84.131198539472663</v>
      </c>
      <c r="JU387" s="11">
        <v>93.213200848719225</v>
      </c>
      <c r="JV387" s="11">
        <v>80.843542832572112</v>
      </c>
      <c r="JW387" s="11">
        <v>13.442377808369685</v>
      </c>
      <c r="JX387" s="11">
        <v>3.5704772471945034E-13</v>
      </c>
      <c r="JY387" s="11">
        <v>13.442381894972501</v>
      </c>
      <c r="JZ387" s="11">
        <v>31.710353375386301</v>
      </c>
      <c r="KA387" s="11">
        <v>54.239034198809726</v>
      </c>
      <c r="KB387" s="11">
        <v>73.052346557769525</v>
      </c>
      <c r="KC387" s="11">
        <v>86.747116624467751</v>
      </c>
      <c r="KD387" s="11">
        <v>99.81797874830535</v>
      </c>
      <c r="KE387" s="11">
        <v>96.709748763262709</v>
      </c>
      <c r="KF387" s="11">
        <v>86.616574879117607</v>
      </c>
      <c r="KG387" s="11">
        <v>64.386209656152602</v>
      </c>
      <c r="KH387" s="11">
        <v>56.266172953846976</v>
      </c>
      <c r="KI387" s="11">
        <v>30.419718611117851</v>
      </c>
      <c r="KJ387" s="11">
        <v>28.077031265823383</v>
      </c>
      <c r="KK387" s="11">
        <v>24.183649066582319</v>
      </c>
      <c r="KL387" s="23"/>
      <c r="KM387" s="11">
        <f>SMALL(Tabela2[[#This Row],[1]:[285]],1)</f>
        <v>3.5704772471945034E-13</v>
      </c>
      <c r="KN387" s="11">
        <f>MATCH(Tabela2[[#This Row],[1° menor]],Tabela2[[#This Row],[1]:[285]],0)</f>
        <v>271</v>
      </c>
      <c r="KO38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0.4999999877321113</v>
      </c>
      <c r="KP387" s="11">
        <f>VLOOKUP(Tabela2[[#This Row],[Shape]],shape!A:D,4,0)+VLOOKUP(Tabela2[[#This Row],[Shape]]+1,shape!A:E,5,0)*Tabela2[[#This Row],[% avanc]]</f>
        <v>8570.3152119992501</v>
      </c>
      <c r="KQ387" s="15">
        <f>Tabela2[[#This Row],[8686,881807]]/Tabela2[[#Headers],[8686,881807]]</f>
        <v>0.98658130758647844</v>
      </c>
      <c r="KR387" s="11">
        <f>Tabela2[[#This Row],[8686,881807]]-KP386</f>
        <v>0</v>
      </c>
      <c r="KS387" s="11">
        <f>(Tabela2[[#This Row],[hora bus]]-H386)*86400</f>
        <v>22.999999718740582</v>
      </c>
      <c r="KT387" s="11">
        <f>Tabela2[[#This Row],[desloc]]/Tabela2[[#This Row],[seconds]]</f>
        <v>0</v>
      </c>
      <c r="KU387" s="11">
        <f>Tabela2[[#This Row],[spd m/s]]*3.6</f>
        <v>0</v>
      </c>
      <c r="KV387" s="23"/>
      <c r="KW387" s="22">
        <f t="shared" si="108"/>
        <v>0</v>
      </c>
      <c r="KX387" s="23">
        <f t="shared" si="109"/>
        <v>1</v>
      </c>
      <c r="KY387" s="23">
        <f t="shared" si="110"/>
        <v>0</v>
      </c>
      <c r="KZ387" s="23">
        <f t="shared" si="111"/>
        <v>0</v>
      </c>
      <c r="LA387" s="23">
        <f t="shared" si="112"/>
        <v>0</v>
      </c>
      <c r="LB387" s="23">
        <f t="shared" si="113"/>
        <v>1</v>
      </c>
      <c r="LC387" s="23">
        <f t="shared" si="114"/>
        <v>1</v>
      </c>
      <c r="LD387" s="23">
        <f t="shared" si="115"/>
        <v>0</v>
      </c>
      <c r="LE387" s="23">
        <f t="shared" si="116"/>
        <v>8570.3152119992501</v>
      </c>
      <c r="LF387" s="22">
        <f t="shared" si="107"/>
        <v>0</v>
      </c>
      <c r="LG387" s="23">
        <f t="shared" si="117"/>
        <v>0</v>
      </c>
      <c r="LH387" s="23">
        <f t="shared" si="118"/>
        <v>0</v>
      </c>
      <c r="LI387" s="23">
        <f t="shared" si="119"/>
        <v>8570.3152119992501</v>
      </c>
      <c r="LJ387" s="23">
        <f t="shared" si="120"/>
        <v>8570.3152119992501</v>
      </c>
      <c r="LK387" s="23">
        <f t="shared" si="121"/>
        <v>0.5</v>
      </c>
      <c r="LL387" s="23">
        <f t="shared" si="122"/>
        <v>0</v>
      </c>
      <c r="LM387" s="23">
        <f t="shared" si="123"/>
        <v>1</v>
      </c>
      <c r="LN387" s="23">
        <f t="shared" si="124"/>
        <v>1</v>
      </c>
    </row>
    <row r="388" spans="1:326" x14ac:dyDescent="0.25">
      <c r="A388" s="22">
        <v>225</v>
      </c>
      <c r="B388" s="22">
        <v>2</v>
      </c>
      <c r="C388" s="23" t="s">
        <v>1533</v>
      </c>
      <c r="D388" s="22">
        <v>332</v>
      </c>
      <c r="E388" s="24">
        <v>0.95416666666666672</v>
      </c>
      <c r="F388" s="23" t="s">
        <v>1484</v>
      </c>
      <c r="G388" s="23" t="b">
        <v>1</v>
      </c>
      <c r="H388" s="25">
        <v>43538.954097222224</v>
      </c>
      <c r="I388" s="26" t="s">
        <v>180</v>
      </c>
      <c r="J388" s="23" t="s">
        <v>181</v>
      </c>
      <c r="K388" s="11">
        <f>IF(AND(Tabela2[[#This Row],[hora bus]]=H387,Tabela2[[#This Row],[lat bus]]=I387,Tabela2[[#This Row],[lon bus]]=J387),1,0)</f>
        <v>0</v>
      </c>
      <c r="L388" s="23"/>
      <c r="M388" s="11">
        <v>419</v>
      </c>
      <c r="N388" s="11">
        <v>12494.830021888851</v>
      </c>
      <c r="O388" s="11">
        <v>12486.806861253204</v>
      </c>
      <c r="P388" s="11">
        <v>12475.971219330722</v>
      </c>
      <c r="Q388" s="11">
        <v>12416.529272290421</v>
      </c>
      <c r="R388" s="11">
        <v>12334.820621563395</v>
      </c>
      <c r="S388" s="11">
        <v>12320.088836036259</v>
      </c>
      <c r="T388" s="11">
        <v>12301.020183692543</v>
      </c>
      <c r="U388" s="11">
        <v>12288.814142005907</v>
      </c>
      <c r="V388" s="11">
        <v>12271.172379100031</v>
      </c>
      <c r="W388" s="11">
        <v>12257.347773330403</v>
      </c>
      <c r="X388" s="11">
        <v>12244.75714924055</v>
      </c>
      <c r="Y388" s="11">
        <v>12218.091008311309</v>
      </c>
      <c r="Z388" s="11">
        <v>12199.530930423911</v>
      </c>
      <c r="AA388" s="11">
        <v>12174.625643012387</v>
      </c>
      <c r="AB388" s="11">
        <v>12162.874276923478</v>
      </c>
      <c r="AC388" s="11">
        <v>12146.07688209562</v>
      </c>
      <c r="AD388" s="11">
        <v>12121.80903308475</v>
      </c>
      <c r="AE388" s="11">
        <v>12113.01994745246</v>
      </c>
      <c r="AF388" s="11">
        <v>12051.80430932218</v>
      </c>
      <c r="AG388" s="11">
        <v>12030.872930985972</v>
      </c>
      <c r="AH388" s="11">
        <v>12008.271750808733</v>
      </c>
      <c r="AI388" s="11">
        <v>11988.48660329489</v>
      </c>
      <c r="AJ388" s="11">
        <v>11970.387159713189</v>
      </c>
      <c r="AK388" s="11">
        <v>11957.655815437727</v>
      </c>
      <c r="AL388" s="11">
        <v>11934.210824216272</v>
      </c>
      <c r="AM388" s="11">
        <v>11926.006924847261</v>
      </c>
      <c r="AN388" s="11">
        <v>11916.384564365255</v>
      </c>
      <c r="AO388" s="11">
        <v>11912.998509820854</v>
      </c>
      <c r="AP388" s="11">
        <v>11917.713394892624</v>
      </c>
      <c r="AQ388" s="11">
        <v>11928.574183629566</v>
      </c>
      <c r="AR388" s="11">
        <v>11931.665721828511</v>
      </c>
      <c r="AS388" s="11">
        <v>11932.639967432253</v>
      </c>
      <c r="AT388" s="11">
        <v>11946.306747432751</v>
      </c>
      <c r="AU388" s="11">
        <v>11955.055531408401</v>
      </c>
      <c r="AV388" s="11">
        <v>11953.326558570843</v>
      </c>
      <c r="AW388" s="11">
        <v>11960.843739794504</v>
      </c>
      <c r="AX388" s="11">
        <v>11971.095554319198</v>
      </c>
      <c r="AY388" s="11">
        <v>11970.842707840173</v>
      </c>
      <c r="AZ388" s="11">
        <v>11961.312523304416</v>
      </c>
      <c r="BA388" s="11">
        <v>11943.754960262595</v>
      </c>
      <c r="BB388" s="11">
        <v>11906.350739140325</v>
      </c>
      <c r="BC388" s="11">
        <v>11839.952965292594</v>
      </c>
      <c r="BD388" s="11">
        <v>11777.603418943312</v>
      </c>
      <c r="BE388" s="11">
        <v>11763.088392712647</v>
      </c>
      <c r="BF388" s="11">
        <v>11746.976967201908</v>
      </c>
      <c r="BG388" s="11">
        <v>11720.46928104626</v>
      </c>
      <c r="BH388" s="11">
        <v>11716.191749337335</v>
      </c>
      <c r="BI388" s="11">
        <v>11705.844298156573</v>
      </c>
      <c r="BJ388" s="11">
        <v>11686.676337576891</v>
      </c>
      <c r="BK388" s="11">
        <v>11624.333822083925</v>
      </c>
      <c r="BL388" s="11">
        <v>11421.845874307674</v>
      </c>
      <c r="BM388" s="11">
        <v>11327.722095321091</v>
      </c>
      <c r="BN388" s="11">
        <v>11321.736594648884</v>
      </c>
      <c r="BO388" s="11">
        <v>11228.754927625116</v>
      </c>
      <c r="BP388" s="11">
        <v>11234.809367840558</v>
      </c>
      <c r="BQ388" s="11">
        <v>11156.329112075415</v>
      </c>
      <c r="BR388" s="11">
        <v>11088.338786588773</v>
      </c>
      <c r="BS388" s="11">
        <v>11068.2068781655</v>
      </c>
      <c r="BT388" s="11">
        <v>11023.30502409807</v>
      </c>
      <c r="BU388" s="11">
        <v>10978.236571828094</v>
      </c>
      <c r="BV388" s="11">
        <v>10999.797255863332</v>
      </c>
      <c r="BW388" s="11">
        <v>10852.238381205911</v>
      </c>
      <c r="BX388" s="11">
        <v>10746.424904834928</v>
      </c>
      <c r="BY388" s="11">
        <v>10608.921556702628</v>
      </c>
      <c r="BZ388" s="11">
        <v>10579.665221091504</v>
      </c>
      <c r="CA388" s="11">
        <v>10537.351912154953</v>
      </c>
      <c r="CB388" s="11">
        <v>10474.717993386512</v>
      </c>
      <c r="CC388" s="11">
        <v>10354.655366186358</v>
      </c>
      <c r="CD388" s="11">
        <v>10261.833316445753</v>
      </c>
      <c r="CE388" s="11">
        <v>10171.692223757867</v>
      </c>
      <c r="CF388" s="11">
        <v>10092.407299546927</v>
      </c>
      <c r="CG388" s="11">
        <v>9905.3651017099237</v>
      </c>
      <c r="CH388" s="11">
        <v>9834.95217105341</v>
      </c>
      <c r="CI388" s="11">
        <v>9650.6513204742932</v>
      </c>
      <c r="CJ388" s="11">
        <v>9583.7088165695204</v>
      </c>
      <c r="CK388" s="11">
        <v>9497.7240156386524</v>
      </c>
      <c r="CL388" s="11">
        <v>9472.457870991504</v>
      </c>
      <c r="CM388" s="11">
        <v>9426.5227230567671</v>
      </c>
      <c r="CN388" s="11">
        <v>9370.8777662955854</v>
      </c>
      <c r="CO388" s="11">
        <v>9292.6854217545879</v>
      </c>
      <c r="CP388" s="11">
        <v>9243.6795939065596</v>
      </c>
      <c r="CQ388" s="11">
        <v>9056.1565957037456</v>
      </c>
      <c r="CR388" s="11">
        <v>8891.5087192388764</v>
      </c>
      <c r="CS388" s="11">
        <v>8825.81292266327</v>
      </c>
      <c r="CT388" s="11">
        <v>8800.4430877891391</v>
      </c>
      <c r="CU388" s="11">
        <v>8760.9026387819158</v>
      </c>
      <c r="CV388" s="11">
        <v>8667.2948402984148</v>
      </c>
      <c r="CW388" s="11">
        <v>8547.8096427278615</v>
      </c>
      <c r="CX388" s="11">
        <v>8493.3584687182847</v>
      </c>
      <c r="CY388" s="11">
        <v>8440.1224535374513</v>
      </c>
      <c r="CZ388" s="11">
        <v>8390.8037614794721</v>
      </c>
      <c r="DA388" s="11">
        <v>8338.9381727031214</v>
      </c>
      <c r="DB388" s="11">
        <v>8281.0761405486774</v>
      </c>
      <c r="DC388" s="11">
        <v>8184.8866688721628</v>
      </c>
      <c r="DD388" s="11">
        <v>8172.1921294995391</v>
      </c>
      <c r="DE388" s="11">
        <v>8140.4311274955307</v>
      </c>
      <c r="DF388" s="11">
        <v>8125.0370069362552</v>
      </c>
      <c r="DG388" s="11">
        <v>8069.8907934106028</v>
      </c>
      <c r="DH388" s="11">
        <v>8022.5957229481828</v>
      </c>
      <c r="DI388" s="11">
        <v>7967.1136504935848</v>
      </c>
      <c r="DJ388" s="11">
        <v>7899.5679134541988</v>
      </c>
      <c r="DK388" s="11">
        <v>7639.7012402337068</v>
      </c>
      <c r="DL388" s="11">
        <v>7636.0691887838138</v>
      </c>
      <c r="DM388" s="11">
        <v>7598.3990282503028</v>
      </c>
      <c r="DN388" s="11">
        <v>7538.8375537889115</v>
      </c>
      <c r="DO388" s="11">
        <v>7526.6387756347658</v>
      </c>
      <c r="DP388" s="11">
        <v>7468.0648688645761</v>
      </c>
      <c r="DQ388" s="11">
        <v>7474.0878783274411</v>
      </c>
      <c r="DR388" s="11">
        <v>7467.8548258348064</v>
      </c>
      <c r="DS388" s="11">
        <v>7458.6120677505369</v>
      </c>
      <c r="DT388" s="11">
        <v>7442.2769944928086</v>
      </c>
      <c r="DU388" s="11">
        <v>7431.2670545420351</v>
      </c>
      <c r="DV388" s="11">
        <v>7419.21554123652</v>
      </c>
      <c r="DW388" s="11">
        <v>7411.2437116621441</v>
      </c>
      <c r="DX388" s="11">
        <v>7272.7703676481406</v>
      </c>
      <c r="DY388" s="11">
        <v>7277.077115747491</v>
      </c>
      <c r="DZ388" s="11">
        <v>7242.7517113126205</v>
      </c>
      <c r="EA388" s="11">
        <v>7131.0070280574619</v>
      </c>
      <c r="EB388" s="11">
        <v>7121.5129475686344</v>
      </c>
      <c r="EC388" s="11">
        <v>6953.9809014249222</v>
      </c>
      <c r="ED388" s="11">
        <v>6898.1675387696978</v>
      </c>
      <c r="EE388" s="11">
        <v>6665.5885433667117</v>
      </c>
      <c r="EF388" s="11">
        <v>6480.7589751865062</v>
      </c>
      <c r="EG388" s="11">
        <v>6324.0994538489767</v>
      </c>
      <c r="EH388" s="11">
        <v>6204.7229073207427</v>
      </c>
      <c r="EI388" s="11">
        <v>6142.8329386899732</v>
      </c>
      <c r="EJ388" s="11">
        <v>6090.2434964699059</v>
      </c>
      <c r="EK388" s="11">
        <v>6008.2781424026871</v>
      </c>
      <c r="EL388" s="11">
        <v>5996.6708102008115</v>
      </c>
      <c r="EM388" s="11">
        <v>5909.9308364153067</v>
      </c>
      <c r="EN388" s="11">
        <v>5822.2842564530247</v>
      </c>
      <c r="EO388" s="11">
        <v>5782.8061801466947</v>
      </c>
      <c r="EP388" s="11">
        <v>5659.5597463704444</v>
      </c>
      <c r="EQ388" s="11">
        <v>5606.6647382784813</v>
      </c>
      <c r="ER388" s="11">
        <v>5493.1424353024422</v>
      </c>
      <c r="ES388" s="11">
        <v>5450.9531240578535</v>
      </c>
      <c r="ET388" s="11">
        <v>5389.1980921946515</v>
      </c>
      <c r="EU388" s="11">
        <v>5341.0128759711633</v>
      </c>
      <c r="EV388" s="11">
        <v>5285.7083281965679</v>
      </c>
      <c r="EW388" s="11">
        <v>5076.107743762178</v>
      </c>
      <c r="EX388" s="11">
        <v>5035.3179065443346</v>
      </c>
      <c r="EY388" s="11">
        <v>4897.7790061573514</v>
      </c>
      <c r="EZ388" s="11">
        <v>4779.2968546071406</v>
      </c>
      <c r="FA388" s="11">
        <v>4728.6634524423889</v>
      </c>
      <c r="FB388" s="11">
        <v>4698.6128276214422</v>
      </c>
      <c r="FC388" s="11">
        <v>4652.3888470557022</v>
      </c>
      <c r="FD388" s="11">
        <v>4544.0658852060396</v>
      </c>
      <c r="FE388" s="11">
        <v>4397.5864604248</v>
      </c>
      <c r="FF388" s="11">
        <v>4390.6720692036524</v>
      </c>
      <c r="FG388" s="11">
        <v>4353.1186516683247</v>
      </c>
      <c r="FH388" s="11">
        <v>4281.8363979768328</v>
      </c>
      <c r="FI388" s="11">
        <v>4250.6512514056603</v>
      </c>
      <c r="FJ388" s="11">
        <v>4244.9551524831841</v>
      </c>
      <c r="FK388" s="11">
        <v>4239.8260587117411</v>
      </c>
      <c r="FL388" s="11">
        <v>4237.7931543450059</v>
      </c>
      <c r="FM388" s="11">
        <v>4224.2724789605008</v>
      </c>
      <c r="FN388" s="11">
        <v>4234.6689263671942</v>
      </c>
      <c r="FO388" s="11">
        <v>4231.0886205280267</v>
      </c>
      <c r="FP388" s="11">
        <v>4226.290702566278</v>
      </c>
      <c r="FQ388" s="11">
        <v>4228.5980826356226</v>
      </c>
      <c r="FR388" s="11">
        <v>4204.656449796521</v>
      </c>
      <c r="FS388" s="11">
        <v>4169.1574614024239</v>
      </c>
      <c r="FT388" s="11">
        <v>4104.1062958459715</v>
      </c>
      <c r="FU388" s="11">
        <v>3997.1503362433723</v>
      </c>
      <c r="FV388" s="11">
        <v>3961.2276390458992</v>
      </c>
      <c r="FW388" s="11">
        <v>3932.6165803190138</v>
      </c>
      <c r="FX388" s="11">
        <v>3903.0754862512085</v>
      </c>
      <c r="FY388" s="11">
        <v>3879.9500737695557</v>
      </c>
      <c r="FZ388" s="11">
        <v>3850.7269345644208</v>
      </c>
      <c r="GA388" s="11">
        <v>3831.2431594816203</v>
      </c>
      <c r="GB388" s="11">
        <v>3805.7232506611367</v>
      </c>
      <c r="GC388" s="11">
        <v>3782.7486158093375</v>
      </c>
      <c r="GD388" s="11">
        <v>3770.1003639084192</v>
      </c>
      <c r="GE388" s="11">
        <v>3759.1567077955697</v>
      </c>
      <c r="GF388" s="11">
        <v>3752.8605254405684</v>
      </c>
      <c r="GG388" s="11">
        <v>3742.1280371816729</v>
      </c>
      <c r="GH388" s="11">
        <v>3736.9313375746287</v>
      </c>
      <c r="GI388" s="11">
        <v>3719.518184841726</v>
      </c>
      <c r="GJ388" s="11">
        <v>3696.8751623220733</v>
      </c>
      <c r="GK388" s="11">
        <v>3670.9464777888688</v>
      </c>
      <c r="GL388" s="11">
        <v>3670.2321925399865</v>
      </c>
      <c r="GM388" s="11">
        <v>3639.0715273080828</v>
      </c>
      <c r="GN388" s="11">
        <v>3618.0907585315094</v>
      </c>
      <c r="GO388" s="11">
        <v>3585.3597818304711</v>
      </c>
      <c r="GP388" s="11">
        <v>3500.8262318940651</v>
      </c>
      <c r="GQ388" s="11">
        <v>3361.8170545242042</v>
      </c>
      <c r="GR388" s="11">
        <v>3204.9592116572612</v>
      </c>
      <c r="GS388" s="11">
        <v>3142.4129130006399</v>
      </c>
      <c r="GT388" s="11">
        <v>3124.5314181374547</v>
      </c>
      <c r="GU388" s="11">
        <v>3102.6513796517183</v>
      </c>
      <c r="GV388" s="11">
        <v>3083.5496496731384</v>
      </c>
      <c r="GW388" s="11">
        <v>3066.7075448449477</v>
      </c>
      <c r="GX388" s="11">
        <v>3054.2380416407382</v>
      </c>
      <c r="GY388" s="11">
        <v>2975.1256817304334</v>
      </c>
      <c r="GZ388" s="11">
        <v>3027.9698590172184</v>
      </c>
      <c r="HA388" s="11">
        <v>3028.346690468305</v>
      </c>
      <c r="HB388" s="11">
        <v>3022.7340469933683</v>
      </c>
      <c r="HC388" s="11">
        <v>3018.5672889479765</v>
      </c>
      <c r="HD388" s="11">
        <v>3016.526830282517</v>
      </c>
      <c r="HE388" s="11">
        <v>2994.3093104007198</v>
      </c>
      <c r="HF388" s="11">
        <v>2881.7472934388247</v>
      </c>
      <c r="HG388" s="11">
        <v>2807.689199971072</v>
      </c>
      <c r="HH388" s="11">
        <v>2733.7200144941653</v>
      </c>
      <c r="HI388" s="11">
        <v>2701.2049799988645</v>
      </c>
      <c r="HJ388" s="11">
        <v>2677.3010121789107</v>
      </c>
      <c r="HK388" s="11">
        <v>2642.1452234544495</v>
      </c>
      <c r="HL388" s="11">
        <v>2618.2697241880078</v>
      </c>
      <c r="HM388" s="11">
        <v>2570.9324231543633</v>
      </c>
      <c r="HN388" s="11">
        <v>2523.2170496529066</v>
      </c>
      <c r="HO388" s="11">
        <v>2497.2283369302413</v>
      </c>
      <c r="HP388" s="11">
        <v>2520.8783595114842</v>
      </c>
      <c r="HQ388" s="11">
        <v>2513.5019377765484</v>
      </c>
      <c r="HR388" s="11">
        <v>2434.6425906169516</v>
      </c>
      <c r="HS388" s="11">
        <v>2458.9627482649398</v>
      </c>
      <c r="HT388" s="11">
        <v>2470.460644271785</v>
      </c>
      <c r="HU388" s="11">
        <v>2435.9633796907578</v>
      </c>
      <c r="HV388" s="11">
        <v>2432.6787999269081</v>
      </c>
      <c r="HW388" s="11">
        <v>2413.7913812433303</v>
      </c>
      <c r="HX388" s="11">
        <v>2387.5650090555741</v>
      </c>
      <c r="HY388" s="11">
        <v>2344.3493091310174</v>
      </c>
      <c r="HZ388" s="11">
        <v>2188.750476774776</v>
      </c>
      <c r="IA388" s="11">
        <v>2044.5086158057927</v>
      </c>
      <c r="IB388" s="11">
        <v>1996.4109547502123</v>
      </c>
      <c r="IC388" s="11">
        <v>1943.3368539695191</v>
      </c>
      <c r="ID388" s="11">
        <v>1895.9788842892378</v>
      </c>
      <c r="IE388" s="11">
        <v>1841.0549582178655</v>
      </c>
      <c r="IF388" s="11">
        <v>1716.1282856158193</v>
      </c>
      <c r="IG388" s="11">
        <v>1688.2153926712049</v>
      </c>
      <c r="IH388" s="11">
        <v>1645.1900775298586</v>
      </c>
      <c r="II388" s="11">
        <v>1608.0595996043949</v>
      </c>
      <c r="IJ388" s="11">
        <v>1556.9650825410936</v>
      </c>
      <c r="IK388" s="11">
        <v>1518.744778793103</v>
      </c>
      <c r="IL388" s="11">
        <v>1476.6965474813971</v>
      </c>
      <c r="IM388" s="11">
        <v>1413.7862623557501</v>
      </c>
      <c r="IN388" s="11">
        <v>1277.4351425166342</v>
      </c>
      <c r="IO388" s="11">
        <v>1245.707871629716</v>
      </c>
      <c r="IP388" s="11">
        <v>1244.1123116757026</v>
      </c>
      <c r="IQ388" s="11">
        <v>1188.3625030000048</v>
      </c>
      <c r="IR388" s="11">
        <v>1119.5626163135059</v>
      </c>
      <c r="IS388" s="11">
        <v>1079.8233575691897</v>
      </c>
      <c r="IT388" s="11">
        <v>1056.6418165077507</v>
      </c>
      <c r="IU388" s="11">
        <v>1039.0072543057934</v>
      </c>
      <c r="IV388" s="11">
        <v>1032.9277386045574</v>
      </c>
      <c r="IW388" s="11">
        <v>1022.2648410141051</v>
      </c>
      <c r="IX388" s="11">
        <v>1001.0449233780516</v>
      </c>
      <c r="IY388" s="11">
        <v>960.06595823541738</v>
      </c>
      <c r="IZ388" s="11">
        <v>909.80406718309393</v>
      </c>
      <c r="JA388" s="11">
        <v>817.74160155906702</v>
      </c>
      <c r="JB388" s="11">
        <v>709.14698865376909</v>
      </c>
      <c r="JC388" s="11">
        <v>631.113205344893</v>
      </c>
      <c r="JD388" s="11">
        <v>615.42605027019806</v>
      </c>
      <c r="JE388" s="11">
        <v>603.94687478319224</v>
      </c>
      <c r="JF388" s="11">
        <v>595.80297619105954</v>
      </c>
      <c r="JG388" s="11">
        <v>512.39810066415293</v>
      </c>
      <c r="JH388" s="11">
        <v>475.05871582598479</v>
      </c>
      <c r="JI388" s="11">
        <v>470.5333558332307</v>
      </c>
      <c r="JJ388" s="11">
        <v>470.64402267415795</v>
      </c>
      <c r="JK388" s="11">
        <v>407.33748515519619</v>
      </c>
      <c r="JL388" s="11">
        <v>420.18994728216848</v>
      </c>
      <c r="JM388" s="11">
        <v>402.81169551169802</v>
      </c>
      <c r="JN388" s="11">
        <v>244.39751616084783</v>
      </c>
      <c r="JO388" s="11">
        <v>237.09222676006908</v>
      </c>
      <c r="JP388" s="11">
        <v>304.33239840489472</v>
      </c>
      <c r="JQ388" s="11">
        <v>303.62640806385014</v>
      </c>
      <c r="JR388" s="11">
        <v>270.3163286560212</v>
      </c>
      <c r="JS388" s="11">
        <v>100.98036145272199</v>
      </c>
      <c r="JT388" s="11">
        <v>39.0418020819708</v>
      </c>
      <c r="JU388" s="11">
        <v>48.017611299567378</v>
      </c>
      <c r="JV388" s="11">
        <v>31.402974272123217</v>
      </c>
      <c r="JW388" s="11">
        <v>7.8586026575067081E-12</v>
      </c>
      <c r="JX388" s="11">
        <v>37.564796908050909</v>
      </c>
      <c r="JY388" s="11">
        <v>64.449557675195777</v>
      </c>
      <c r="JZ388" s="11">
        <v>82.717047827534969</v>
      </c>
      <c r="KA388" s="11">
        <v>105.2437448076752</v>
      </c>
      <c r="KB388" s="11">
        <v>124.0541093082452</v>
      </c>
      <c r="KC388" s="11">
        <v>137.74865174475786</v>
      </c>
      <c r="KD388" s="11">
        <v>150.36945591479594</v>
      </c>
      <c r="KE388" s="11">
        <v>146.69793451088617</v>
      </c>
      <c r="KF388" s="11">
        <v>136.39069394333774</v>
      </c>
      <c r="KG388" s="11">
        <v>113.68775145257749</v>
      </c>
      <c r="KH388" s="11">
        <v>104.94345569878458</v>
      </c>
      <c r="KI388" s="11">
        <v>76.998064035955423</v>
      </c>
      <c r="KJ388" s="11">
        <v>71.992791915151528</v>
      </c>
      <c r="KK388" s="11">
        <v>65.954048565733444</v>
      </c>
      <c r="KL388" s="23"/>
      <c r="KM388" s="11">
        <f>SMALL(Tabela2[[#This Row],[1]:[285]],1)</f>
        <v>7.8586026575067081E-12</v>
      </c>
      <c r="KN388" s="11">
        <f>MATCH(Tabela2[[#This Row],[1° menor]],Tabela2[[#This Row],[1]:[285]],0)</f>
        <v>270</v>
      </c>
      <c r="KO38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388" s="11">
        <f>VLOOKUP(Tabela2[[#This Row],[Shape]],shape!A:D,4,0)+VLOOKUP(Tabela2[[#This Row],[Shape]]+1,shape!A:E,5,0)*Tabela2[[#This Row],[% avanc]]</f>
        <v>8544.8116110658502</v>
      </c>
      <c r="KQ388" s="15">
        <f>Tabela2[[#This Row],[8686,881807]]/Tabela2[[#Headers],[8686,881807]]</f>
        <v>0.98364543237831692</v>
      </c>
      <c r="KR388" s="11">
        <f>Tabela2[[#This Row],[8686,881807]]-KP387</f>
        <v>-25.503600933399866</v>
      </c>
      <c r="KS388" s="11">
        <f>(Tabela2[[#This Row],[hora bus]]-H387)*86400</f>
        <v>45.000000461004674</v>
      </c>
      <c r="KT388" s="11">
        <f>Tabela2[[#This Row],[desloc]]/Tabela2[[#This Row],[seconds]]</f>
        <v>-0.56674668160282216</v>
      </c>
      <c r="KU388" s="11">
        <f>Tabela2[[#This Row],[spd m/s]]*3.6</f>
        <v>-2.0402880537701598</v>
      </c>
      <c r="KV388" s="23"/>
      <c r="KW388" s="22">
        <f t="shared" si="108"/>
        <v>0</v>
      </c>
      <c r="KX388" s="23">
        <f t="shared" si="109"/>
        <v>0.5</v>
      </c>
      <c r="KY388" s="23">
        <f t="shared" si="110"/>
        <v>1</v>
      </c>
      <c r="KZ388" s="23">
        <f t="shared" si="111"/>
        <v>59</v>
      </c>
      <c r="LA388" s="23">
        <f t="shared" si="112"/>
        <v>0</v>
      </c>
      <c r="LB388" s="23">
        <f t="shared" si="113"/>
        <v>0</v>
      </c>
      <c r="LC388" s="23">
        <f t="shared" si="114"/>
        <v>0</v>
      </c>
      <c r="LD388" s="23">
        <f t="shared" si="115"/>
        <v>1</v>
      </c>
      <c r="LE388" s="23">
        <f t="shared" si="116"/>
        <v>8544.8116110658502</v>
      </c>
      <c r="LF388" s="22">
        <f t="shared" si="107"/>
        <v>0</v>
      </c>
      <c r="LG388" s="23">
        <f t="shared" si="117"/>
        <v>0</v>
      </c>
      <c r="LH388" s="23">
        <f t="shared" si="118"/>
        <v>0</v>
      </c>
      <c r="LI388" s="23">
        <f t="shared" si="119"/>
        <v>8570.3152119992501</v>
      </c>
      <c r="LJ388" s="23">
        <f t="shared" si="120"/>
        <v>8544.8116110658502</v>
      </c>
      <c r="LK388" s="23">
        <f t="shared" si="121"/>
        <v>0.5</v>
      </c>
      <c r="LL388" s="23">
        <f t="shared" si="122"/>
        <v>0</v>
      </c>
      <c r="LM388" s="23">
        <f t="shared" si="123"/>
        <v>1</v>
      </c>
      <c r="LN388" s="23">
        <f t="shared" si="124"/>
        <v>1</v>
      </c>
    </row>
    <row r="389" spans="1:326" x14ac:dyDescent="0.25">
      <c r="A389" s="22">
        <v>226</v>
      </c>
      <c r="B389" s="22">
        <v>2</v>
      </c>
      <c r="C389" s="23" t="s">
        <v>1534</v>
      </c>
      <c r="D389" s="22">
        <v>332</v>
      </c>
      <c r="E389" s="24">
        <v>0.95416666666666672</v>
      </c>
      <c r="F389" s="23" t="s">
        <v>1484</v>
      </c>
      <c r="G389" s="23" t="b">
        <v>1</v>
      </c>
      <c r="H389" s="25">
        <v>43538.954618055555</v>
      </c>
      <c r="I389" s="26" t="s">
        <v>180</v>
      </c>
      <c r="J389" s="23" t="s">
        <v>181</v>
      </c>
      <c r="K389" s="11">
        <f>IF(AND(Tabela2[[#This Row],[hora bus]]=H388,Tabela2[[#This Row],[lat bus]]=I388,Tabela2[[#This Row],[lon bus]]=J388),1,0)</f>
        <v>0</v>
      </c>
      <c r="L389" s="23"/>
      <c r="M389" s="11">
        <v>421</v>
      </c>
      <c r="N389" s="11">
        <v>12494.830021888851</v>
      </c>
      <c r="O389" s="11">
        <v>12486.806861253204</v>
      </c>
      <c r="P389" s="11">
        <v>12475.971219330722</v>
      </c>
      <c r="Q389" s="11">
        <v>12416.529272290421</v>
      </c>
      <c r="R389" s="11">
        <v>12334.820621563395</v>
      </c>
      <c r="S389" s="11">
        <v>12320.088836036259</v>
      </c>
      <c r="T389" s="11">
        <v>12301.020183692543</v>
      </c>
      <c r="U389" s="11">
        <v>12288.814142005907</v>
      </c>
      <c r="V389" s="11">
        <v>12271.172379100031</v>
      </c>
      <c r="W389" s="11">
        <v>12257.347773330403</v>
      </c>
      <c r="X389" s="11">
        <v>12244.75714924055</v>
      </c>
      <c r="Y389" s="11">
        <v>12218.091008311309</v>
      </c>
      <c r="Z389" s="11">
        <v>12199.530930423911</v>
      </c>
      <c r="AA389" s="11">
        <v>12174.625643012387</v>
      </c>
      <c r="AB389" s="11">
        <v>12162.874276923478</v>
      </c>
      <c r="AC389" s="11">
        <v>12146.07688209562</v>
      </c>
      <c r="AD389" s="11">
        <v>12121.80903308475</v>
      </c>
      <c r="AE389" s="11">
        <v>12113.01994745246</v>
      </c>
      <c r="AF389" s="11">
        <v>12051.80430932218</v>
      </c>
      <c r="AG389" s="11">
        <v>12030.872930985972</v>
      </c>
      <c r="AH389" s="11">
        <v>12008.271750808733</v>
      </c>
      <c r="AI389" s="11">
        <v>11988.48660329489</v>
      </c>
      <c r="AJ389" s="11">
        <v>11970.387159713189</v>
      </c>
      <c r="AK389" s="11">
        <v>11957.655815437727</v>
      </c>
      <c r="AL389" s="11">
        <v>11934.210824216272</v>
      </c>
      <c r="AM389" s="11">
        <v>11926.006924847261</v>
      </c>
      <c r="AN389" s="11">
        <v>11916.384564365255</v>
      </c>
      <c r="AO389" s="11">
        <v>11912.998509820854</v>
      </c>
      <c r="AP389" s="11">
        <v>11917.713394892624</v>
      </c>
      <c r="AQ389" s="11">
        <v>11928.574183629566</v>
      </c>
      <c r="AR389" s="11">
        <v>11931.665721828511</v>
      </c>
      <c r="AS389" s="11">
        <v>11932.639967432253</v>
      </c>
      <c r="AT389" s="11">
        <v>11946.306747432751</v>
      </c>
      <c r="AU389" s="11">
        <v>11955.055531408401</v>
      </c>
      <c r="AV389" s="11">
        <v>11953.326558570843</v>
      </c>
      <c r="AW389" s="11">
        <v>11960.843739794504</v>
      </c>
      <c r="AX389" s="11">
        <v>11971.095554319198</v>
      </c>
      <c r="AY389" s="11">
        <v>11970.842707840173</v>
      </c>
      <c r="AZ389" s="11">
        <v>11961.312523304416</v>
      </c>
      <c r="BA389" s="11">
        <v>11943.754960262595</v>
      </c>
      <c r="BB389" s="11">
        <v>11906.350739140325</v>
      </c>
      <c r="BC389" s="11">
        <v>11839.952965292594</v>
      </c>
      <c r="BD389" s="11">
        <v>11777.603418943312</v>
      </c>
      <c r="BE389" s="11">
        <v>11763.088392712647</v>
      </c>
      <c r="BF389" s="11">
        <v>11746.976967201908</v>
      </c>
      <c r="BG389" s="11">
        <v>11720.46928104626</v>
      </c>
      <c r="BH389" s="11">
        <v>11716.191749337335</v>
      </c>
      <c r="BI389" s="11">
        <v>11705.844298156573</v>
      </c>
      <c r="BJ389" s="11">
        <v>11686.676337576891</v>
      </c>
      <c r="BK389" s="11">
        <v>11624.333822083925</v>
      </c>
      <c r="BL389" s="11">
        <v>11421.845874307674</v>
      </c>
      <c r="BM389" s="11">
        <v>11327.722095321091</v>
      </c>
      <c r="BN389" s="11">
        <v>11321.736594648884</v>
      </c>
      <c r="BO389" s="11">
        <v>11228.754927625116</v>
      </c>
      <c r="BP389" s="11">
        <v>11234.809367840558</v>
      </c>
      <c r="BQ389" s="11">
        <v>11156.329112075415</v>
      </c>
      <c r="BR389" s="11">
        <v>11088.338786588773</v>
      </c>
      <c r="BS389" s="11">
        <v>11068.2068781655</v>
      </c>
      <c r="BT389" s="11">
        <v>11023.30502409807</v>
      </c>
      <c r="BU389" s="11">
        <v>10978.236571828094</v>
      </c>
      <c r="BV389" s="11">
        <v>10999.797255863332</v>
      </c>
      <c r="BW389" s="11">
        <v>10852.238381205911</v>
      </c>
      <c r="BX389" s="11">
        <v>10746.424904834928</v>
      </c>
      <c r="BY389" s="11">
        <v>10608.921556702628</v>
      </c>
      <c r="BZ389" s="11">
        <v>10579.665221091504</v>
      </c>
      <c r="CA389" s="11">
        <v>10537.351912154953</v>
      </c>
      <c r="CB389" s="11">
        <v>10474.717993386512</v>
      </c>
      <c r="CC389" s="11">
        <v>10354.655366186358</v>
      </c>
      <c r="CD389" s="11">
        <v>10261.833316445753</v>
      </c>
      <c r="CE389" s="11">
        <v>10171.692223757867</v>
      </c>
      <c r="CF389" s="11">
        <v>10092.407299546927</v>
      </c>
      <c r="CG389" s="11">
        <v>9905.3651017099237</v>
      </c>
      <c r="CH389" s="11">
        <v>9834.95217105341</v>
      </c>
      <c r="CI389" s="11">
        <v>9650.6513204742932</v>
      </c>
      <c r="CJ389" s="11">
        <v>9583.7088165695204</v>
      </c>
      <c r="CK389" s="11">
        <v>9497.7240156386524</v>
      </c>
      <c r="CL389" s="11">
        <v>9472.457870991504</v>
      </c>
      <c r="CM389" s="11">
        <v>9426.5227230567671</v>
      </c>
      <c r="CN389" s="11">
        <v>9370.8777662955854</v>
      </c>
      <c r="CO389" s="11">
        <v>9292.6854217545879</v>
      </c>
      <c r="CP389" s="11">
        <v>9243.6795939065596</v>
      </c>
      <c r="CQ389" s="11">
        <v>9056.1565957037456</v>
      </c>
      <c r="CR389" s="11">
        <v>8891.5087192388764</v>
      </c>
      <c r="CS389" s="11">
        <v>8825.81292266327</v>
      </c>
      <c r="CT389" s="11">
        <v>8800.4430877891391</v>
      </c>
      <c r="CU389" s="11">
        <v>8760.9026387819158</v>
      </c>
      <c r="CV389" s="11">
        <v>8667.2948402984148</v>
      </c>
      <c r="CW389" s="11">
        <v>8547.8096427278615</v>
      </c>
      <c r="CX389" s="11">
        <v>8493.3584687182847</v>
      </c>
      <c r="CY389" s="11">
        <v>8440.1224535374513</v>
      </c>
      <c r="CZ389" s="11">
        <v>8390.8037614794721</v>
      </c>
      <c r="DA389" s="11">
        <v>8338.9381727031214</v>
      </c>
      <c r="DB389" s="11">
        <v>8281.0761405486774</v>
      </c>
      <c r="DC389" s="11">
        <v>8184.8866688721628</v>
      </c>
      <c r="DD389" s="11">
        <v>8172.1921294995391</v>
      </c>
      <c r="DE389" s="11">
        <v>8140.4311274955307</v>
      </c>
      <c r="DF389" s="11">
        <v>8125.0370069362552</v>
      </c>
      <c r="DG389" s="11">
        <v>8069.8907934106028</v>
      </c>
      <c r="DH389" s="11">
        <v>8022.5957229481828</v>
      </c>
      <c r="DI389" s="11">
        <v>7967.1136504935848</v>
      </c>
      <c r="DJ389" s="11">
        <v>7899.5679134541988</v>
      </c>
      <c r="DK389" s="11">
        <v>7639.7012402337068</v>
      </c>
      <c r="DL389" s="11">
        <v>7636.0691887838138</v>
      </c>
      <c r="DM389" s="11">
        <v>7598.3990282503028</v>
      </c>
      <c r="DN389" s="11">
        <v>7538.8375537889115</v>
      </c>
      <c r="DO389" s="11">
        <v>7526.6387756347658</v>
      </c>
      <c r="DP389" s="11">
        <v>7468.0648688645761</v>
      </c>
      <c r="DQ389" s="11">
        <v>7474.0878783274411</v>
      </c>
      <c r="DR389" s="11">
        <v>7467.8548258348064</v>
      </c>
      <c r="DS389" s="11">
        <v>7458.6120677505369</v>
      </c>
      <c r="DT389" s="11">
        <v>7442.2769944928086</v>
      </c>
      <c r="DU389" s="11">
        <v>7431.2670545420351</v>
      </c>
      <c r="DV389" s="11">
        <v>7419.21554123652</v>
      </c>
      <c r="DW389" s="11">
        <v>7411.2437116621441</v>
      </c>
      <c r="DX389" s="11">
        <v>7272.7703676481406</v>
      </c>
      <c r="DY389" s="11">
        <v>7277.077115747491</v>
      </c>
      <c r="DZ389" s="11">
        <v>7242.7517113126205</v>
      </c>
      <c r="EA389" s="11">
        <v>7131.0070280574619</v>
      </c>
      <c r="EB389" s="11">
        <v>7121.5129475686344</v>
      </c>
      <c r="EC389" s="11">
        <v>6953.9809014249222</v>
      </c>
      <c r="ED389" s="11">
        <v>6898.1675387696978</v>
      </c>
      <c r="EE389" s="11">
        <v>6665.5885433667117</v>
      </c>
      <c r="EF389" s="11">
        <v>6480.7589751865062</v>
      </c>
      <c r="EG389" s="11">
        <v>6324.0994538489767</v>
      </c>
      <c r="EH389" s="11">
        <v>6204.7229073207427</v>
      </c>
      <c r="EI389" s="11">
        <v>6142.8329386899732</v>
      </c>
      <c r="EJ389" s="11">
        <v>6090.2434964699059</v>
      </c>
      <c r="EK389" s="11">
        <v>6008.2781424026871</v>
      </c>
      <c r="EL389" s="11">
        <v>5996.6708102008115</v>
      </c>
      <c r="EM389" s="11">
        <v>5909.9308364153067</v>
      </c>
      <c r="EN389" s="11">
        <v>5822.2842564530247</v>
      </c>
      <c r="EO389" s="11">
        <v>5782.8061801466947</v>
      </c>
      <c r="EP389" s="11">
        <v>5659.5597463704444</v>
      </c>
      <c r="EQ389" s="11">
        <v>5606.6647382784813</v>
      </c>
      <c r="ER389" s="11">
        <v>5493.1424353024422</v>
      </c>
      <c r="ES389" s="11">
        <v>5450.9531240578535</v>
      </c>
      <c r="ET389" s="11">
        <v>5389.1980921946515</v>
      </c>
      <c r="EU389" s="11">
        <v>5341.0128759711633</v>
      </c>
      <c r="EV389" s="11">
        <v>5285.7083281965679</v>
      </c>
      <c r="EW389" s="11">
        <v>5076.107743762178</v>
      </c>
      <c r="EX389" s="11">
        <v>5035.3179065443346</v>
      </c>
      <c r="EY389" s="11">
        <v>4897.7790061573514</v>
      </c>
      <c r="EZ389" s="11">
        <v>4779.2968546071406</v>
      </c>
      <c r="FA389" s="11">
        <v>4728.6634524423889</v>
      </c>
      <c r="FB389" s="11">
        <v>4698.6128276214422</v>
      </c>
      <c r="FC389" s="11">
        <v>4652.3888470557022</v>
      </c>
      <c r="FD389" s="11">
        <v>4544.0658852060396</v>
      </c>
      <c r="FE389" s="11">
        <v>4397.5864604248</v>
      </c>
      <c r="FF389" s="11">
        <v>4390.6720692036524</v>
      </c>
      <c r="FG389" s="11">
        <v>4353.1186516683247</v>
      </c>
      <c r="FH389" s="11">
        <v>4281.8363979768328</v>
      </c>
      <c r="FI389" s="11">
        <v>4250.6512514056603</v>
      </c>
      <c r="FJ389" s="11">
        <v>4244.9551524831841</v>
      </c>
      <c r="FK389" s="11">
        <v>4239.8260587117411</v>
      </c>
      <c r="FL389" s="11">
        <v>4237.7931543450059</v>
      </c>
      <c r="FM389" s="11">
        <v>4224.2724789605008</v>
      </c>
      <c r="FN389" s="11">
        <v>4234.6689263671942</v>
      </c>
      <c r="FO389" s="11">
        <v>4231.0886205280267</v>
      </c>
      <c r="FP389" s="11">
        <v>4226.290702566278</v>
      </c>
      <c r="FQ389" s="11">
        <v>4228.5980826356226</v>
      </c>
      <c r="FR389" s="11">
        <v>4204.656449796521</v>
      </c>
      <c r="FS389" s="11">
        <v>4169.1574614024239</v>
      </c>
      <c r="FT389" s="11">
        <v>4104.1062958459715</v>
      </c>
      <c r="FU389" s="11">
        <v>3997.1503362433723</v>
      </c>
      <c r="FV389" s="11">
        <v>3961.2276390458992</v>
      </c>
      <c r="FW389" s="11">
        <v>3932.6165803190138</v>
      </c>
      <c r="FX389" s="11">
        <v>3903.0754862512085</v>
      </c>
      <c r="FY389" s="11">
        <v>3879.9500737695557</v>
      </c>
      <c r="FZ389" s="11">
        <v>3850.7269345644208</v>
      </c>
      <c r="GA389" s="11">
        <v>3831.2431594816203</v>
      </c>
      <c r="GB389" s="11">
        <v>3805.7232506611367</v>
      </c>
      <c r="GC389" s="11">
        <v>3782.7486158093375</v>
      </c>
      <c r="GD389" s="11">
        <v>3770.1003639084192</v>
      </c>
      <c r="GE389" s="11">
        <v>3759.1567077955697</v>
      </c>
      <c r="GF389" s="11">
        <v>3752.8605254405684</v>
      </c>
      <c r="GG389" s="11">
        <v>3742.1280371816729</v>
      </c>
      <c r="GH389" s="11">
        <v>3736.9313375746287</v>
      </c>
      <c r="GI389" s="11">
        <v>3719.518184841726</v>
      </c>
      <c r="GJ389" s="11">
        <v>3696.8751623220733</v>
      </c>
      <c r="GK389" s="11">
        <v>3670.9464777888688</v>
      </c>
      <c r="GL389" s="11">
        <v>3670.2321925399865</v>
      </c>
      <c r="GM389" s="11">
        <v>3639.0715273080828</v>
      </c>
      <c r="GN389" s="11">
        <v>3618.0907585315094</v>
      </c>
      <c r="GO389" s="11">
        <v>3585.3597818304711</v>
      </c>
      <c r="GP389" s="11">
        <v>3500.8262318940651</v>
      </c>
      <c r="GQ389" s="11">
        <v>3361.8170545242042</v>
      </c>
      <c r="GR389" s="11">
        <v>3204.9592116572612</v>
      </c>
      <c r="GS389" s="11">
        <v>3142.4129130006399</v>
      </c>
      <c r="GT389" s="11">
        <v>3124.5314181374547</v>
      </c>
      <c r="GU389" s="11">
        <v>3102.6513796517183</v>
      </c>
      <c r="GV389" s="11">
        <v>3083.5496496731384</v>
      </c>
      <c r="GW389" s="11">
        <v>3066.7075448449477</v>
      </c>
      <c r="GX389" s="11">
        <v>3054.2380416407382</v>
      </c>
      <c r="GY389" s="11">
        <v>2975.1256817304334</v>
      </c>
      <c r="GZ389" s="11">
        <v>3027.9698590172184</v>
      </c>
      <c r="HA389" s="11">
        <v>3028.346690468305</v>
      </c>
      <c r="HB389" s="11">
        <v>3022.7340469933683</v>
      </c>
      <c r="HC389" s="11">
        <v>3018.5672889479765</v>
      </c>
      <c r="HD389" s="11">
        <v>3016.526830282517</v>
      </c>
      <c r="HE389" s="11">
        <v>2994.3093104007198</v>
      </c>
      <c r="HF389" s="11">
        <v>2881.7472934388247</v>
      </c>
      <c r="HG389" s="11">
        <v>2807.689199971072</v>
      </c>
      <c r="HH389" s="11">
        <v>2733.7200144941653</v>
      </c>
      <c r="HI389" s="11">
        <v>2701.2049799988645</v>
      </c>
      <c r="HJ389" s="11">
        <v>2677.3010121789107</v>
      </c>
      <c r="HK389" s="11">
        <v>2642.1452234544495</v>
      </c>
      <c r="HL389" s="11">
        <v>2618.2697241880078</v>
      </c>
      <c r="HM389" s="11">
        <v>2570.9324231543633</v>
      </c>
      <c r="HN389" s="11">
        <v>2523.2170496529066</v>
      </c>
      <c r="HO389" s="11">
        <v>2497.2283369302413</v>
      </c>
      <c r="HP389" s="11">
        <v>2520.8783595114842</v>
      </c>
      <c r="HQ389" s="11">
        <v>2513.5019377765484</v>
      </c>
      <c r="HR389" s="11">
        <v>2434.6425906169516</v>
      </c>
      <c r="HS389" s="11">
        <v>2458.9627482649398</v>
      </c>
      <c r="HT389" s="11">
        <v>2470.460644271785</v>
      </c>
      <c r="HU389" s="11">
        <v>2435.9633796907578</v>
      </c>
      <c r="HV389" s="11">
        <v>2432.6787999269081</v>
      </c>
      <c r="HW389" s="11">
        <v>2413.7913812433303</v>
      </c>
      <c r="HX389" s="11">
        <v>2387.5650090555741</v>
      </c>
      <c r="HY389" s="11">
        <v>2344.3493091310174</v>
      </c>
      <c r="HZ389" s="11">
        <v>2188.750476774776</v>
      </c>
      <c r="IA389" s="11">
        <v>2044.5086158057927</v>
      </c>
      <c r="IB389" s="11">
        <v>1996.4109547502123</v>
      </c>
      <c r="IC389" s="11">
        <v>1943.3368539695191</v>
      </c>
      <c r="ID389" s="11">
        <v>1895.9788842892378</v>
      </c>
      <c r="IE389" s="11">
        <v>1841.0549582178655</v>
      </c>
      <c r="IF389" s="11">
        <v>1716.1282856158193</v>
      </c>
      <c r="IG389" s="11">
        <v>1688.2153926712049</v>
      </c>
      <c r="IH389" s="11">
        <v>1645.1900775298586</v>
      </c>
      <c r="II389" s="11">
        <v>1608.0595996043949</v>
      </c>
      <c r="IJ389" s="11">
        <v>1556.9650825410936</v>
      </c>
      <c r="IK389" s="11">
        <v>1518.744778793103</v>
      </c>
      <c r="IL389" s="11">
        <v>1476.6965474813971</v>
      </c>
      <c r="IM389" s="11">
        <v>1413.7862623557501</v>
      </c>
      <c r="IN389" s="11">
        <v>1277.4351425166342</v>
      </c>
      <c r="IO389" s="11">
        <v>1245.707871629716</v>
      </c>
      <c r="IP389" s="11">
        <v>1244.1123116757026</v>
      </c>
      <c r="IQ389" s="11">
        <v>1188.3625030000048</v>
      </c>
      <c r="IR389" s="11">
        <v>1119.5626163135059</v>
      </c>
      <c r="IS389" s="11">
        <v>1079.8233575691897</v>
      </c>
      <c r="IT389" s="11">
        <v>1056.6418165077507</v>
      </c>
      <c r="IU389" s="11">
        <v>1039.0072543057934</v>
      </c>
      <c r="IV389" s="11">
        <v>1032.9277386045574</v>
      </c>
      <c r="IW389" s="11">
        <v>1022.2648410141051</v>
      </c>
      <c r="IX389" s="11">
        <v>1001.0449233780516</v>
      </c>
      <c r="IY389" s="11">
        <v>960.06595823541738</v>
      </c>
      <c r="IZ389" s="11">
        <v>909.80406718309393</v>
      </c>
      <c r="JA389" s="11">
        <v>817.74160155906702</v>
      </c>
      <c r="JB389" s="11">
        <v>709.14698865376909</v>
      </c>
      <c r="JC389" s="11">
        <v>631.113205344893</v>
      </c>
      <c r="JD389" s="11">
        <v>615.42605027019806</v>
      </c>
      <c r="JE389" s="11">
        <v>603.94687478319224</v>
      </c>
      <c r="JF389" s="11">
        <v>595.80297619105954</v>
      </c>
      <c r="JG389" s="11">
        <v>512.39810066415293</v>
      </c>
      <c r="JH389" s="11">
        <v>475.05871582598479</v>
      </c>
      <c r="JI389" s="11">
        <v>470.5333558332307</v>
      </c>
      <c r="JJ389" s="11">
        <v>470.64402267415795</v>
      </c>
      <c r="JK389" s="11">
        <v>407.33748515519619</v>
      </c>
      <c r="JL389" s="11">
        <v>420.18994728216848</v>
      </c>
      <c r="JM389" s="11">
        <v>402.81169551169802</v>
      </c>
      <c r="JN389" s="11">
        <v>244.39751616084783</v>
      </c>
      <c r="JO389" s="11">
        <v>237.09222676006908</v>
      </c>
      <c r="JP389" s="11">
        <v>304.33239840489472</v>
      </c>
      <c r="JQ389" s="11">
        <v>303.62640806385014</v>
      </c>
      <c r="JR389" s="11">
        <v>270.3163286560212</v>
      </c>
      <c r="JS389" s="11">
        <v>100.98036145272199</v>
      </c>
      <c r="JT389" s="11">
        <v>39.0418020819708</v>
      </c>
      <c r="JU389" s="11">
        <v>48.017611299567378</v>
      </c>
      <c r="JV389" s="11">
        <v>31.402974272123217</v>
      </c>
      <c r="JW389" s="11">
        <v>7.8586026575067081E-12</v>
      </c>
      <c r="JX389" s="11">
        <v>37.564796908050909</v>
      </c>
      <c r="JY389" s="11">
        <v>64.449557675195777</v>
      </c>
      <c r="JZ389" s="11">
        <v>82.717047827534969</v>
      </c>
      <c r="KA389" s="11">
        <v>105.2437448076752</v>
      </c>
      <c r="KB389" s="11">
        <v>124.0541093082452</v>
      </c>
      <c r="KC389" s="11">
        <v>137.74865174475786</v>
      </c>
      <c r="KD389" s="11">
        <v>150.36945591479594</v>
      </c>
      <c r="KE389" s="11">
        <v>146.69793451088617</v>
      </c>
      <c r="KF389" s="11">
        <v>136.39069394333774</v>
      </c>
      <c r="KG389" s="11">
        <v>113.68775145257749</v>
      </c>
      <c r="KH389" s="11">
        <v>104.94345569878458</v>
      </c>
      <c r="KI389" s="11">
        <v>76.998064035955423</v>
      </c>
      <c r="KJ389" s="11">
        <v>71.992791915151528</v>
      </c>
      <c r="KK389" s="11">
        <v>65.954048565733444</v>
      </c>
      <c r="KL389" s="23"/>
      <c r="KM389" s="11">
        <f>SMALL(Tabela2[[#This Row],[1]:[285]],1)</f>
        <v>7.8586026575067081E-12</v>
      </c>
      <c r="KN389" s="11">
        <f>MATCH(Tabela2[[#This Row],[1° menor]],Tabela2[[#This Row],[1]:[285]],0)</f>
        <v>270</v>
      </c>
      <c r="KO38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389" s="11">
        <f>VLOOKUP(Tabela2[[#This Row],[Shape]],shape!A:D,4,0)+VLOOKUP(Tabela2[[#This Row],[Shape]]+1,shape!A:E,5,0)*Tabela2[[#This Row],[% avanc]]</f>
        <v>8544.8116110658502</v>
      </c>
      <c r="KQ389" s="15">
        <f>Tabela2[[#This Row],[8686,881807]]/Tabela2[[#Headers],[8686,881807]]</f>
        <v>0.98364543237831692</v>
      </c>
      <c r="KR389" s="11">
        <f>Tabela2[[#This Row],[8686,881807]]-KP388</f>
        <v>0</v>
      </c>
      <c r="KS389" s="11">
        <f>(Tabela2[[#This Row],[hora bus]]-H388)*86400</f>
        <v>44.999999832361937</v>
      </c>
      <c r="KT389" s="11">
        <f>Tabela2[[#This Row],[desloc]]/Tabela2[[#This Row],[seconds]]</f>
        <v>0</v>
      </c>
      <c r="KU389" s="11">
        <f>Tabela2[[#This Row],[spd m/s]]*3.6</f>
        <v>0</v>
      </c>
      <c r="KV389" s="23"/>
      <c r="KW389" s="22">
        <f t="shared" si="108"/>
        <v>0</v>
      </c>
      <c r="KX389" s="23">
        <f t="shared" si="109"/>
        <v>0.5</v>
      </c>
      <c r="KY389" s="23">
        <f t="shared" si="110"/>
        <v>1</v>
      </c>
      <c r="KZ389" s="23">
        <f t="shared" si="111"/>
        <v>58</v>
      </c>
      <c r="LA389" s="23">
        <f t="shared" si="112"/>
        <v>0</v>
      </c>
      <c r="LB389" s="23">
        <f t="shared" si="113"/>
        <v>1</v>
      </c>
      <c r="LC389" s="23">
        <f t="shared" si="114"/>
        <v>7</v>
      </c>
      <c r="LD389" s="23">
        <f t="shared" si="115"/>
        <v>0</v>
      </c>
      <c r="LE389" s="23">
        <f t="shared" si="116"/>
        <v>8544.8116110658502</v>
      </c>
      <c r="LF389" s="22">
        <f t="shared" si="107"/>
        <v>0</v>
      </c>
      <c r="LG389" s="23">
        <f t="shared" si="117"/>
        <v>0</v>
      </c>
      <c r="LH389" s="23">
        <f t="shared" si="118"/>
        <v>0</v>
      </c>
      <c r="LI389" s="23">
        <f t="shared" si="119"/>
        <v>8570.3152119992501</v>
      </c>
      <c r="LJ389" s="23">
        <f t="shared" si="120"/>
        <v>8544.8116110658502</v>
      </c>
      <c r="LK389" s="23">
        <f t="shared" si="121"/>
        <v>0.5</v>
      </c>
      <c r="LL389" s="23">
        <f t="shared" si="122"/>
        <v>0</v>
      </c>
      <c r="LM389" s="23">
        <f t="shared" si="123"/>
        <v>1</v>
      </c>
      <c r="LN389" s="23">
        <f t="shared" si="124"/>
        <v>1</v>
      </c>
    </row>
    <row r="390" spans="1:326" x14ac:dyDescent="0.25">
      <c r="A390" s="22">
        <v>228</v>
      </c>
      <c r="B390" s="22">
        <v>1</v>
      </c>
      <c r="C390" s="23" t="s">
        <v>1536</v>
      </c>
      <c r="D390" s="22">
        <v>332</v>
      </c>
      <c r="E390" s="24">
        <v>0.95486111111111116</v>
      </c>
      <c r="F390" s="23" t="s">
        <v>1484</v>
      </c>
      <c r="G390" s="23" t="b">
        <v>1</v>
      </c>
      <c r="H390" s="25">
        <v>43538.955405092594</v>
      </c>
      <c r="I390" s="26" t="s">
        <v>180</v>
      </c>
      <c r="J390" s="23" t="s">
        <v>181</v>
      </c>
      <c r="K390" s="11">
        <f>IF(AND(Tabela2[[#This Row],[hora bus]]=H389,Tabela2[[#This Row],[lat bus]]=I389,Tabela2[[#This Row],[lon bus]]=J389),1,0)</f>
        <v>0</v>
      </c>
      <c r="L390" s="23"/>
      <c r="M390" s="11">
        <v>424</v>
      </c>
      <c r="N390" s="11">
        <v>12494.830021888851</v>
      </c>
      <c r="O390" s="11">
        <v>12486.806861253204</v>
      </c>
      <c r="P390" s="11">
        <v>12475.971219330722</v>
      </c>
      <c r="Q390" s="11">
        <v>12416.529272290421</v>
      </c>
      <c r="R390" s="11">
        <v>12334.820621563395</v>
      </c>
      <c r="S390" s="11">
        <v>12320.088836036259</v>
      </c>
      <c r="T390" s="11">
        <v>12301.020183692543</v>
      </c>
      <c r="U390" s="11">
        <v>12288.814142005907</v>
      </c>
      <c r="V390" s="11">
        <v>12271.172379100031</v>
      </c>
      <c r="W390" s="11">
        <v>12257.347773330403</v>
      </c>
      <c r="X390" s="11">
        <v>12244.75714924055</v>
      </c>
      <c r="Y390" s="11">
        <v>12218.091008311309</v>
      </c>
      <c r="Z390" s="11">
        <v>12199.530930423911</v>
      </c>
      <c r="AA390" s="11">
        <v>12174.625643012387</v>
      </c>
      <c r="AB390" s="11">
        <v>12162.874276923478</v>
      </c>
      <c r="AC390" s="11">
        <v>12146.07688209562</v>
      </c>
      <c r="AD390" s="11">
        <v>12121.80903308475</v>
      </c>
      <c r="AE390" s="11">
        <v>12113.01994745246</v>
      </c>
      <c r="AF390" s="11">
        <v>12051.80430932218</v>
      </c>
      <c r="AG390" s="11">
        <v>12030.872930985972</v>
      </c>
      <c r="AH390" s="11">
        <v>12008.271750808733</v>
      </c>
      <c r="AI390" s="11">
        <v>11988.48660329489</v>
      </c>
      <c r="AJ390" s="11">
        <v>11970.387159713189</v>
      </c>
      <c r="AK390" s="11">
        <v>11957.655815437727</v>
      </c>
      <c r="AL390" s="11">
        <v>11934.210824216272</v>
      </c>
      <c r="AM390" s="11">
        <v>11926.006924847261</v>
      </c>
      <c r="AN390" s="11">
        <v>11916.384564365255</v>
      </c>
      <c r="AO390" s="11">
        <v>11912.998509820854</v>
      </c>
      <c r="AP390" s="11">
        <v>11917.713394892624</v>
      </c>
      <c r="AQ390" s="11">
        <v>11928.574183629566</v>
      </c>
      <c r="AR390" s="11">
        <v>11931.665721828511</v>
      </c>
      <c r="AS390" s="11">
        <v>11932.639967432253</v>
      </c>
      <c r="AT390" s="11">
        <v>11946.306747432751</v>
      </c>
      <c r="AU390" s="11">
        <v>11955.055531408401</v>
      </c>
      <c r="AV390" s="11">
        <v>11953.326558570843</v>
      </c>
      <c r="AW390" s="11">
        <v>11960.843739794504</v>
      </c>
      <c r="AX390" s="11">
        <v>11971.095554319198</v>
      </c>
      <c r="AY390" s="11">
        <v>11970.842707840173</v>
      </c>
      <c r="AZ390" s="11">
        <v>11961.312523304416</v>
      </c>
      <c r="BA390" s="11">
        <v>11943.754960262595</v>
      </c>
      <c r="BB390" s="11">
        <v>11906.350739140325</v>
      </c>
      <c r="BC390" s="11">
        <v>11839.952965292594</v>
      </c>
      <c r="BD390" s="11">
        <v>11777.603418943312</v>
      </c>
      <c r="BE390" s="11">
        <v>11763.088392712647</v>
      </c>
      <c r="BF390" s="11">
        <v>11746.976967201908</v>
      </c>
      <c r="BG390" s="11">
        <v>11720.46928104626</v>
      </c>
      <c r="BH390" s="11">
        <v>11716.191749337335</v>
      </c>
      <c r="BI390" s="11">
        <v>11705.844298156573</v>
      </c>
      <c r="BJ390" s="11">
        <v>11686.676337576891</v>
      </c>
      <c r="BK390" s="11">
        <v>11624.333822083925</v>
      </c>
      <c r="BL390" s="11">
        <v>11421.845874307674</v>
      </c>
      <c r="BM390" s="11">
        <v>11327.722095321091</v>
      </c>
      <c r="BN390" s="11">
        <v>11321.736594648884</v>
      </c>
      <c r="BO390" s="11">
        <v>11228.754927625116</v>
      </c>
      <c r="BP390" s="11">
        <v>11234.809367840558</v>
      </c>
      <c r="BQ390" s="11">
        <v>11156.329112075415</v>
      </c>
      <c r="BR390" s="11">
        <v>11088.338786588773</v>
      </c>
      <c r="BS390" s="11">
        <v>11068.2068781655</v>
      </c>
      <c r="BT390" s="11">
        <v>11023.30502409807</v>
      </c>
      <c r="BU390" s="11">
        <v>10978.236571828094</v>
      </c>
      <c r="BV390" s="11">
        <v>10999.797255863332</v>
      </c>
      <c r="BW390" s="11">
        <v>10852.238381205911</v>
      </c>
      <c r="BX390" s="11">
        <v>10746.424904834928</v>
      </c>
      <c r="BY390" s="11">
        <v>10608.921556702628</v>
      </c>
      <c r="BZ390" s="11">
        <v>10579.665221091504</v>
      </c>
      <c r="CA390" s="11">
        <v>10537.351912154953</v>
      </c>
      <c r="CB390" s="11">
        <v>10474.717993386512</v>
      </c>
      <c r="CC390" s="11">
        <v>10354.655366186358</v>
      </c>
      <c r="CD390" s="11">
        <v>10261.833316445753</v>
      </c>
      <c r="CE390" s="11">
        <v>10171.692223757867</v>
      </c>
      <c r="CF390" s="11">
        <v>10092.407299546927</v>
      </c>
      <c r="CG390" s="11">
        <v>9905.3651017099237</v>
      </c>
      <c r="CH390" s="11">
        <v>9834.95217105341</v>
      </c>
      <c r="CI390" s="11">
        <v>9650.6513204742932</v>
      </c>
      <c r="CJ390" s="11">
        <v>9583.7088165695204</v>
      </c>
      <c r="CK390" s="11">
        <v>9497.7240156386524</v>
      </c>
      <c r="CL390" s="11">
        <v>9472.457870991504</v>
      </c>
      <c r="CM390" s="11">
        <v>9426.5227230567671</v>
      </c>
      <c r="CN390" s="11">
        <v>9370.8777662955854</v>
      </c>
      <c r="CO390" s="11">
        <v>9292.6854217545879</v>
      </c>
      <c r="CP390" s="11">
        <v>9243.6795939065596</v>
      </c>
      <c r="CQ390" s="11">
        <v>9056.1565957037456</v>
      </c>
      <c r="CR390" s="11">
        <v>8891.5087192388764</v>
      </c>
      <c r="CS390" s="11">
        <v>8825.81292266327</v>
      </c>
      <c r="CT390" s="11">
        <v>8800.4430877891391</v>
      </c>
      <c r="CU390" s="11">
        <v>8760.9026387819158</v>
      </c>
      <c r="CV390" s="11">
        <v>8667.2948402984148</v>
      </c>
      <c r="CW390" s="11">
        <v>8547.8096427278615</v>
      </c>
      <c r="CX390" s="11">
        <v>8493.3584687182847</v>
      </c>
      <c r="CY390" s="11">
        <v>8440.1224535374513</v>
      </c>
      <c r="CZ390" s="11">
        <v>8390.8037614794721</v>
      </c>
      <c r="DA390" s="11">
        <v>8338.9381727031214</v>
      </c>
      <c r="DB390" s="11">
        <v>8281.0761405486774</v>
      </c>
      <c r="DC390" s="11">
        <v>8184.8866688721628</v>
      </c>
      <c r="DD390" s="11">
        <v>8172.1921294995391</v>
      </c>
      <c r="DE390" s="11">
        <v>8140.4311274955307</v>
      </c>
      <c r="DF390" s="11">
        <v>8125.0370069362552</v>
      </c>
      <c r="DG390" s="11">
        <v>8069.8907934106028</v>
      </c>
      <c r="DH390" s="11">
        <v>8022.5957229481828</v>
      </c>
      <c r="DI390" s="11">
        <v>7967.1136504935848</v>
      </c>
      <c r="DJ390" s="11">
        <v>7899.5679134541988</v>
      </c>
      <c r="DK390" s="11">
        <v>7639.7012402337068</v>
      </c>
      <c r="DL390" s="11">
        <v>7636.0691887838138</v>
      </c>
      <c r="DM390" s="11">
        <v>7598.3990282503028</v>
      </c>
      <c r="DN390" s="11">
        <v>7538.8375537889115</v>
      </c>
      <c r="DO390" s="11">
        <v>7526.6387756347658</v>
      </c>
      <c r="DP390" s="11">
        <v>7468.0648688645761</v>
      </c>
      <c r="DQ390" s="11">
        <v>7474.0878783274411</v>
      </c>
      <c r="DR390" s="11">
        <v>7467.8548258348064</v>
      </c>
      <c r="DS390" s="11">
        <v>7458.6120677505369</v>
      </c>
      <c r="DT390" s="11">
        <v>7442.2769944928086</v>
      </c>
      <c r="DU390" s="11">
        <v>7431.2670545420351</v>
      </c>
      <c r="DV390" s="11">
        <v>7419.21554123652</v>
      </c>
      <c r="DW390" s="11">
        <v>7411.2437116621441</v>
      </c>
      <c r="DX390" s="11">
        <v>7272.7703676481406</v>
      </c>
      <c r="DY390" s="11">
        <v>7277.077115747491</v>
      </c>
      <c r="DZ390" s="11">
        <v>7242.7517113126205</v>
      </c>
      <c r="EA390" s="11">
        <v>7131.0070280574619</v>
      </c>
      <c r="EB390" s="11">
        <v>7121.5129475686344</v>
      </c>
      <c r="EC390" s="11">
        <v>6953.9809014249222</v>
      </c>
      <c r="ED390" s="11">
        <v>6898.1675387696978</v>
      </c>
      <c r="EE390" s="11">
        <v>6665.5885433667117</v>
      </c>
      <c r="EF390" s="11">
        <v>6480.7589751865062</v>
      </c>
      <c r="EG390" s="11">
        <v>6324.0994538489767</v>
      </c>
      <c r="EH390" s="11">
        <v>6204.7229073207427</v>
      </c>
      <c r="EI390" s="11">
        <v>6142.8329386899732</v>
      </c>
      <c r="EJ390" s="11">
        <v>6090.2434964699059</v>
      </c>
      <c r="EK390" s="11">
        <v>6008.2781424026871</v>
      </c>
      <c r="EL390" s="11">
        <v>5996.6708102008115</v>
      </c>
      <c r="EM390" s="11">
        <v>5909.9308364153067</v>
      </c>
      <c r="EN390" s="11">
        <v>5822.2842564530247</v>
      </c>
      <c r="EO390" s="11">
        <v>5782.8061801466947</v>
      </c>
      <c r="EP390" s="11">
        <v>5659.5597463704444</v>
      </c>
      <c r="EQ390" s="11">
        <v>5606.6647382784813</v>
      </c>
      <c r="ER390" s="11">
        <v>5493.1424353024422</v>
      </c>
      <c r="ES390" s="11">
        <v>5450.9531240578535</v>
      </c>
      <c r="ET390" s="11">
        <v>5389.1980921946515</v>
      </c>
      <c r="EU390" s="11">
        <v>5341.0128759711633</v>
      </c>
      <c r="EV390" s="11">
        <v>5285.7083281965679</v>
      </c>
      <c r="EW390" s="11">
        <v>5076.107743762178</v>
      </c>
      <c r="EX390" s="11">
        <v>5035.3179065443346</v>
      </c>
      <c r="EY390" s="11">
        <v>4897.7790061573514</v>
      </c>
      <c r="EZ390" s="11">
        <v>4779.2968546071406</v>
      </c>
      <c r="FA390" s="11">
        <v>4728.6634524423889</v>
      </c>
      <c r="FB390" s="11">
        <v>4698.6128276214422</v>
      </c>
      <c r="FC390" s="11">
        <v>4652.3888470557022</v>
      </c>
      <c r="FD390" s="11">
        <v>4544.0658852060396</v>
      </c>
      <c r="FE390" s="11">
        <v>4397.5864604248</v>
      </c>
      <c r="FF390" s="11">
        <v>4390.6720692036524</v>
      </c>
      <c r="FG390" s="11">
        <v>4353.1186516683247</v>
      </c>
      <c r="FH390" s="11">
        <v>4281.8363979768328</v>
      </c>
      <c r="FI390" s="11">
        <v>4250.6512514056603</v>
      </c>
      <c r="FJ390" s="11">
        <v>4244.9551524831841</v>
      </c>
      <c r="FK390" s="11">
        <v>4239.8260587117411</v>
      </c>
      <c r="FL390" s="11">
        <v>4237.7931543450059</v>
      </c>
      <c r="FM390" s="11">
        <v>4224.2724789605008</v>
      </c>
      <c r="FN390" s="11">
        <v>4234.6689263671942</v>
      </c>
      <c r="FO390" s="11">
        <v>4231.0886205280267</v>
      </c>
      <c r="FP390" s="11">
        <v>4226.290702566278</v>
      </c>
      <c r="FQ390" s="11">
        <v>4228.5980826356226</v>
      </c>
      <c r="FR390" s="11">
        <v>4204.656449796521</v>
      </c>
      <c r="FS390" s="11">
        <v>4169.1574614024239</v>
      </c>
      <c r="FT390" s="11">
        <v>4104.1062958459715</v>
      </c>
      <c r="FU390" s="11">
        <v>3997.1503362433723</v>
      </c>
      <c r="FV390" s="11">
        <v>3961.2276390458992</v>
      </c>
      <c r="FW390" s="11">
        <v>3932.6165803190138</v>
      </c>
      <c r="FX390" s="11">
        <v>3903.0754862512085</v>
      </c>
      <c r="FY390" s="11">
        <v>3879.9500737695557</v>
      </c>
      <c r="FZ390" s="11">
        <v>3850.7269345644208</v>
      </c>
      <c r="GA390" s="11">
        <v>3831.2431594816203</v>
      </c>
      <c r="GB390" s="11">
        <v>3805.7232506611367</v>
      </c>
      <c r="GC390" s="11">
        <v>3782.7486158093375</v>
      </c>
      <c r="GD390" s="11">
        <v>3770.1003639084192</v>
      </c>
      <c r="GE390" s="11">
        <v>3759.1567077955697</v>
      </c>
      <c r="GF390" s="11">
        <v>3752.8605254405684</v>
      </c>
      <c r="GG390" s="11">
        <v>3742.1280371816729</v>
      </c>
      <c r="GH390" s="11">
        <v>3736.9313375746287</v>
      </c>
      <c r="GI390" s="11">
        <v>3719.518184841726</v>
      </c>
      <c r="GJ390" s="11">
        <v>3696.8751623220733</v>
      </c>
      <c r="GK390" s="11">
        <v>3670.9464777888688</v>
      </c>
      <c r="GL390" s="11">
        <v>3670.2321925399865</v>
      </c>
      <c r="GM390" s="11">
        <v>3639.0715273080828</v>
      </c>
      <c r="GN390" s="11">
        <v>3618.0907585315094</v>
      </c>
      <c r="GO390" s="11">
        <v>3585.3597818304711</v>
      </c>
      <c r="GP390" s="11">
        <v>3500.8262318940651</v>
      </c>
      <c r="GQ390" s="11">
        <v>3361.8170545242042</v>
      </c>
      <c r="GR390" s="11">
        <v>3204.9592116572612</v>
      </c>
      <c r="GS390" s="11">
        <v>3142.4129130006399</v>
      </c>
      <c r="GT390" s="11">
        <v>3124.5314181374547</v>
      </c>
      <c r="GU390" s="11">
        <v>3102.6513796517183</v>
      </c>
      <c r="GV390" s="11">
        <v>3083.5496496731384</v>
      </c>
      <c r="GW390" s="11">
        <v>3066.7075448449477</v>
      </c>
      <c r="GX390" s="11">
        <v>3054.2380416407382</v>
      </c>
      <c r="GY390" s="11">
        <v>2975.1256817304334</v>
      </c>
      <c r="GZ390" s="11">
        <v>3027.9698590172184</v>
      </c>
      <c r="HA390" s="11">
        <v>3028.346690468305</v>
      </c>
      <c r="HB390" s="11">
        <v>3022.7340469933683</v>
      </c>
      <c r="HC390" s="11">
        <v>3018.5672889479765</v>
      </c>
      <c r="HD390" s="11">
        <v>3016.526830282517</v>
      </c>
      <c r="HE390" s="11">
        <v>2994.3093104007198</v>
      </c>
      <c r="HF390" s="11">
        <v>2881.7472934388247</v>
      </c>
      <c r="HG390" s="11">
        <v>2807.689199971072</v>
      </c>
      <c r="HH390" s="11">
        <v>2733.7200144941653</v>
      </c>
      <c r="HI390" s="11">
        <v>2701.2049799988645</v>
      </c>
      <c r="HJ390" s="11">
        <v>2677.3010121789107</v>
      </c>
      <c r="HK390" s="11">
        <v>2642.1452234544495</v>
      </c>
      <c r="HL390" s="11">
        <v>2618.2697241880078</v>
      </c>
      <c r="HM390" s="11">
        <v>2570.9324231543633</v>
      </c>
      <c r="HN390" s="11">
        <v>2523.2170496529066</v>
      </c>
      <c r="HO390" s="11">
        <v>2497.2283369302413</v>
      </c>
      <c r="HP390" s="11">
        <v>2520.8783595114842</v>
      </c>
      <c r="HQ390" s="11">
        <v>2513.5019377765484</v>
      </c>
      <c r="HR390" s="11">
        <v>2434.6425906169516</v>
      </c>
      <c r="HS390" s="11">
        <v>2458.9627482649398</v>
      </c>
      <c r="HT390" s="11">
        <v>2470.460644271785</v>
      </c>
      <c r="HU390" s="11">
        <v>2435.9633796907578</v>
      </c>
      <c r="HV390" s="11">
        <v>2432.6787999269081</v>
      </c>
      <c r="HW390" s="11">
        <v>2413.7913812433303</v>
      </c>
      <c r="HX390" s="11">
        <v>2387.5650090555741</v>
      </c>
      <c r="HY390" s="11">
        <v>2344.3493091310174</v>
      </c>
      <c r="HZ390" s="11">
        <v>2188.750476774776</v>
      </c>
      <c r="IA390" s="11">
        <v>2044.5086158057927</v>
      </c>
      <c r="IB390" s="11">
        <v>1996.4109547502123</v>
      </c>
      <c r="IC390" s="11">
        <v>1943.3368539695191</v>
      </c>
      <c r="ID390" s="11">
        <v>1895.9788842892378</v>
      </c>
      <c r="IE390" s="11">
        <v>1841.0549582178655</v>
      </c>
      <c r="IF390" s="11">
        <v>1716.1282856158193</v>
      </c>
      <c r="IG390" s="11">
        <v>1688.2153926712049</v>
      </c>
      <c r="IH390" s="11">
        <v>1645.1900775298586</v>
      </c>
      <c r="II390" s="11">
        <v>1608.0595996043949</v>
      </c>
      <c r="IJ390" s="11">
        <v>1556.9650825410936</v>
      </c>
      <c r="IK390" s="11">
        <v>1518.744778793103</v>
      </c>
      <c r="IL390" s="11">
        <v>1476.6965474813971</v>
      </c>
      <c r="IM390" s="11">
        <v>1413.7862623557501</v>
      </c>
      <c r="IN390" s="11">
        <v>1277.4351425166342</v>
      </c>
      <c r="IO390" s="11">
        <v>1245.707871629716</v>
      </c>
      <c r="IP390" s="11">
        <v>1244.1123116757026</v>
      </c>
      <c r="IQ390" s="11">
        <v>1188.3625030000048</v>
      </c>
      <c r="IR390" s="11">
        <v>1119.5626163135059</v>
      </c>
      <c r="IS390" s="11">
        <v>1079.8233575691897</v>
      </c>
      <c r="IT390" s="11">
        <v>1056.6418165077507</v>
      </c>
      <c r="IU390" s="11">
        <v>1039.0072543057934</v>
      </c>
      <c r="IV390" s="11">
        <v>1032.9277386045574</v>
      </c>
      <c r="IW390" s="11">
        <v>1022.2648410141051</v>
      </c>
      <c r="IX390" s="11">
        <v>1001.0449233780516</v>
      </c>
      <c r="IY390" s="11">
        <v>960.06595823541738</v>
      </c>
      <c r="IZ390" s="11">
        <v>909.80406718309393</v>
      </c>
      <c r="JA390" s="11">
        <v>817.74160155906702</v>
      </c>
      <c r="JB390" s="11">
        <v>709.14698865376909</v>
      </c>
      <c r="JC390" s="11">
        <v>631.113205344893</v>
      </c>
      <c r="JD390" s="11">
        <v>615.42605027019806</v>
      </c>
      <c r="JE390" s="11">
        <v>603.94687478319224</v>
      </c>
      <c r="JF390" s="11">
        <v>595.80297619105954</v>
      </c>
      <c r="JG390" s="11">
        <v>512.39810066415293</v>
      </c>
      <c r="JH390" s="11">
        <v>475.05871582598479</v>
      </c>
      <c r="JI390" s="11">
        <v>470.5333558332307</v>
      </c>
      <c r="JJ390" s="11">
        <v>470.64402267415795</v>
      </c>
      <c r="JK390" s="11">
        <v>407.33748515519619</v>
      </c>
      <c r="JL390" s="11">
        <v>420.18994728216848</v>
      </c>
      <c r="JM390" s="11">
        <v>402.81169551169802</v>
      </c>
      <c r="JN390" s="11">
        <v>244.39751616084783</v>
      </c>
      <c r="JO390" s="11">
        <v>237.09222676006908</v>
      </c>
      <c r="JP390" s="11">
        <v>304.33239840489472</v>
      </c>
      <c r="JQ390" s="11">
        <v>303.62640806385014</v>
      </c>
      <c r="JR390" s="11">
        <v>270.3163286560212</v>
      </c>
      <c r="JS390" s="11">
        <v>100.98036145272199</v>
      </c>
      <c r="JT390" s="11">
        <v>39.0418020819708</v>
      </c>
      <c r="JU390" s="11">
        <v>48.017611299567378</v>
      </c>
      <c r="JV390" s="11">
        <v>31.402974272123217</v>
      </c>
      <c r="JW390" s="11">
        <v>7.8586026575067081E-12</v>
      </c>
      <c r="JX390" s="11">
        <v>37.564796908050909</v>
      </c>
      <c r="JY390" s="11">
        <v>64.449557675195777</v>
      </c>
      <c r="JZ390" s="11">
        <v>82.717047827534969</v>
      </c>
      <c r="KA390" s="11">
        <v>105.2437448076752</v>
      </c>
      <c r="KB390" s="11">
        <v>124.0541093082452</v>
      </c>
      <c r="KC390" s="11">
        <v>137.74865174475786</v>
      </c>
      <c r="KD390" s="11">
        <v>150.36945591479594</v>
      </c>
      <c r="KE390" s="11">
        <v>146.69793451088617</v>
      </c>
      <c r="KF390" s="11">
        <v>136.39069394333774</v>
      </c>
      <c r="KG390" s="11">
        <v>113.68775145257749</v>
      </c>
      <c r="KH390" s="11">
        <v>104.94345569878458</v>
      </c>
      <c r="KI390" s="11">
        <v>76.998064035955423</v>
      </c>
      <c r="KJ390" s="11">
        <v>71.992791915151528</v>
      </c>
      <c r="KK390" s="11">
        <v>65.954048565733444</v>
      </c>
      <c r="KL390" s="23"/>
      <c r="KM390" s="11">
        <f>SMALL(Tabela2[[#This Row],[1]:[285]],1)</f>
        <v>7.8586026575067081E-12</v>
      </c>
      <c r="KN390" s="11">
        <f>MATCH(Tabela2[[#This Row],[1° menor]],Tabela2[[#This Row],[1]:[285]],0)</f>
        <v>270</v>
      </c>
      <c r="KO39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390" s="11">
        <f>VLOOKUP(Tabela2[[#This Row],[Shape]],shape!A:D,4,0)+VLOOKUP(Tabela2[[#This Row],[Shape]]+1,shape!A:E,5,0)*Tabela2[[#This Row],[% avanc]]</f>
        <v>8544.8116110658502</v>
      </c>
      <c r="KQ390" s="15">
        <f>Tabela2[[#This Row],[8686,881807]]/Tabela2[[#Headers],[8686,881807]]</f>
        <v>0.98364543237831692</v>
      </c>
      <c r="KR390" s="11">
        <f>Tabela2[[#This Row],[8686,881807]]-KP389</f>
        <v>0</v>
      </c>
      <c r="KS390" s="11">
        <f>(Tabela2[[#This Row],[hora bus]]-H389)*86400</f>
        <v>68.000000179745257</v>
      </c>
      <c r="KT390" s="11">
        <f>Tabela2[[#This Row],[desloc]]/Tabela2[[#This Row],[seconds]]</f>
        <v>0</v>
      </c>
      <c r="KU390" s="11">
        <f>Tabela2[[#This Row],[spd m/s]]*3.6</f>
        <v>0</v>
      </c>
      <c r="KV390" s="23"/>
      <c r="KW390" s="22">
        <f t="shared" si="108"/>
        <v>0</v>
      </c>
      <c r="KX390" s="23">
        <f t="shared" si="109"/>
        <v>0.5</v>
      </c>
      <c r="KY390" s="23">
        <f t="shared" si="110"/>
        <v>1</v>
      </c>
      <c r="KZ390" s="23">
        <f t="shared" si="111"/>
        <v>57</v>
      </c>
      <c r="LA390" s="23">
        <f t="shared" si="112"/>
        <v>0</v>
      </c>
      <c r="LB390" s="23">
        <f t="shared" si="113"/>
        <v>1</v>
      </c>
      <c r="LC390" s="23">
        <f t="shared" si="114"/>
        <v>6</v>
      </c>
      <c r="LD390" s="23">
        <f t="shared" si="115"/>
        <v>0</v>
      </c>
      <c r="LE390" s="23">
        <f t="shared" si="116"/>
        <v>8544.8116110658502</v>
      </c>
      <c r="LF390" s="22">
        <f t="shared" ref="LF390:LF453" si="125">IF(AND(LE390&lt;LE391,LE390&lt;=2000,LE390&lt;=LE389,LE390&lt;=LE388,LE390&lt;=LE387,LE390&lt;=LE386,LJ391&gt;1200,LE391-LE390&lt;2000,LC392&lt;5),1,IF(AND(KW390=1,LE390&lt;LE391,LE390&lt;=2000,LJ391&gt;1200),1,0))</f>
        <v>0</v>
      </c>
      <c r="LG390" s="23">
        <f t="shared" si="117"/>
        <v>0</v>
      </c>
      <c r="LH390" s="23">
        <f t="shared" si="118"/>
        <v>0</v>
      </c>
      <c r="LI390" s="23">
        <f t="shared" si="119"/>
        <v>8570.3152119992501</v>
      </c>
      <c r="LJ390" s="23">
        <f t="shared" si="120"/>
        <v>8544.8116110658502</v>
      </c>
      <c r="LK390" s="23">
        <f t="shared" si="121"/>
        <v>0.5</v>
      </c>
      <c r="LL390" s="23">
        <f t="shared" si="122"/>
        <v>0</v>
      </c>
      <c r="LM390" s="23">
        <f t="shared" si="123"/>
        <v>1</v>
      </c>
      <c r="LN390" s="23">
        <f t="shared" si="124"/>
        <v>1</v>
      </c>
    </row>
    <row r="391" spans="1:326" x14ac:dyDescent="0.25">
      <c r="A391" s="22">
        <v>229</v>
      </c>
      <c r="B391" s="22">
        <v>1</v>
      </c>
      <c r="C391" s="23" t="s">
        <v>1537</v>
      </c>
      <c r="D391" s="22">
        <v>332</v>
      </c>
      <c r="E391" s="24">
        <v>0.9555555555555556</v>
      </c>
      <c r="F391" s="23" t="s">
        <v>1484</v>
      </c>
      <c r="G391" s="23" t="b">
        <v>1</v>
      </c>
      <c r="H391" s="25">
        <v>43538.955659722225</v>
      </c>
      <c r="I391" s="26" t="s">
        <v>180</v>
      </c>
      <c r="J391" s="23" t="s">
        <v>181</v>
      </c>
      <c r="K391" s="11">
        <f>IF(AND(Tabela2[[#This Row],[hora bus]]=H390,Tabela2[[#This Row],[lat bus]]=I390,Tabela2[[#This Row],[lon bus]]=J390),1,0)</f>
        <v>0</v>
      </c>
      <c r="L391" s="23"/>
      <c r="M391" s="11">
        <v>426</v>
      </c>
      <c r="N391" s="11">
        <v>12494.830021888851</v>
      </c>
      <c r="O391" s="11">
        <v>12486.806861253204</v>
      </c>
      <c r="P391" s="11">
        <v>12475.971219330722</v>
      </c>
      <c r="Q391" s="11">
        <v>12416.529272290421</v>
      </c>
      <c r="R391" s="11">
        <v>12334.820621563395</v>
      </c>
      <c r="S391" s="11">
        <v>12320.088836036259</v>
      </c>
      <c r="T391" s="11">
        <v>12301.020183692543</v>
      </c>
      <c r="U391" s="11">
        <v>12288.814142005907</v>
      </c>
      <c r="V391" s="11">
        <v>12271.172379100031</v>
      </c>
      <c r="W391" s="11">
        <v>12257.347773330403</v>
      </c>
      <c r="X391" s="11">
        <v>12244.75714924055</v>
      </c>
      <c r="Y391" s="11">
        <v>12218.091008311309</v>
      </c>
      <c r="Z391" s="11">
        <v>12199.530930423911</v>
      </c>
      <c r="AA391" s="11">
        <v>12174.625643012387</v>
      </c>
      <c r="AB391" s="11">
        <v>12162.874276923478</v>
      </c>
      <c r="AC391" s="11">
        <v>12146.07688209562</v>
      </c>
      <c r="AD391" s="11">
        <v>12121.80903308475</v>
      </c>
      <c r="AE391" s="11">
        <v>12113.01994745246</v>
      </c>
      <c r="AF391" s="11">
        <v>12051.80430932218</v>
      </c>
      <c r="AG391" s="11">
        <v>12030.872930985972</v>
      </c>
      <c r="AH391" s="11">
        <v>12008.271750808733</v>
      </c>
      <c r="AI391" s="11">
        <v>11988.48660329489</v>
      </c>
      <c r="AJ391" s="11">
        <v>11970.387159713189</v>
      </c>
      <c r="AK391" s="11">
        <v>11957.655815437727</v>
      </c>
      <c r="AL391" s="11">
        <v>11934.210824216272</v>
      </c>
      <c r="AM391" s="11">
        <v>11926.006924847261</v>
      </c>
      <c r="AN391" s="11">
        <v>11916.384564365255</v>
      </c>
      <c r="AO391" s="11">
        <v>11912.998509820854</v>
      </c>
      <c r="AP391" s="11">
        <v>11917.713394892624</v>
      </c>
      <c r="AQ391" s="11">
        <v>11928.574183629566</v>
      </c>
      <c r="AR391" s="11">
        <v>11931.665721828511</v>
      </c>
      <c r="AS391" s="11">
        <v>11932.639967432253</v>
      </c>
      <c r="AT391" s="11">
        <v>11946.306747432751</v>
      </c>
      <c r="AU391" s="11">
        <v>11955.055531408401</v>
      </c>
      <c r="AV391" s="11">
        <v>11953.326558570843</v>
      </c>
      <c r="AW391" s="11">
        <v>11960.843739794504</v>
      </c>
      <c r="AX391" s="11">
        <v>11971.095554319198</v>
      </c>
      <c r="AY391" s="11">
        <v>11970.842707840173</v>
      </c>
      <c r="AZ391" s="11">
        <v>11961.312523304416</v>
      </c>
      <c r="BA391" s="11">
        <v>11943.754960262595</v>
      </c>
      <c r="BB391" s="11">
        <v>11906.350739140325</v>
      </c>
      <c r="BC391" s="11">
        <v>11839.952965292594</v>
      </c>
      <c r="BD391" s="11">
        <v>11777.603418943312</v>
      </c>
      <c r="BE391" s="11">
        <v>11763.088392712647</v>
      </c>
      <c r="BF391" s="11">
        <v>11746.976967201908</v>
      </c>
      <c r="BG391" s="11">
        <v>11720.46928104626</v>
      </c>
      <c r="BH391" s="11">
        <v>11716.191749337335</v>
      </c>
      <c r="BI391" s="11">
        <v>11705.844298156573</v>
      </c>
      <c r="BJ391" s="11">
        <v>11686.676337576891</v>
      </c>
      <c r="BK391" s="11">
        <v>11624.333822083925</v>
      </c>
      <c r="BL391" s="11">
        <v>11421.845874307674</v>
      </c>
      <c r="BM391" s="11">
        <v>11327.722095321091</v>
      </c>
      <c r="BN391" s="11">
        <v>11321.736594648884</v>
      </c>
      <c r="BO391" s="11">
        <v>11228.754927625116</v>
      </c>
      <c r="BP391" s="11">
        <v>11234.809367840558</v>
      </c>
      <c r="BQ391" s="11">
        <v>11156.329112075415</v>
      </c>
      <c r="BR391" s="11">
        <v>11088.338786588773</v>
      </c>
      <c r="BS391" s="11">
        <v>11068.2068781655</v>
      </c>
      <c r="BT391" s="11">
        <v>11023.30502409807</v>
      </c>
      <c r="BU391" s="11">
        <v>10978.236571828094</v>
      </c>
      <c r="BV391" s="11">
        <v>10999.797255863332</v>
      </c>
      <c r="BW391" s="11">
        <v>10852.238381205911</v>
      </c>
      <c r="BX391" s="11">
        <v>10746.424904834928</v>
      </c>
      <c r="BY391" s="11">
        <v>10608.921556702628</v>
      </c>
      <c r="BZ391" s="11">
        <v>10579.665221091504</v>
      </c>
      <c r="CA391" s="11">
        <v>10537.351912154953</v>
      </c>
      <c r="CB391" s="11">
        <v>10474.717993386512</v>
      </c>
      <c r="CC391" s="11">
        <v>10354.655366186358</v>
      </c>
      <c r="CD391" s="11">
        <v>10261.833316445753</v>
      </c>
      <c r="CE391" s="11">
        <v>10171.692223757867</v>
      </c>
      <c r="CF391" s="11">
        <v>10092.407299546927</v>
      </c>
      <c r="CG391" s="11">
        <v>9905.3651017099237</v>
      </c>
      <c r="CH391" s="11">
        <v>9834.95217105341</v>
      </c>
      <c r="CI391" s="11">
        <v>9650.6513204742932</v>
      </c>
      <c r="CJ391" s="11">
        <v>9583.7088165695204</v>
      </c>
      <c r="CK391" s="11">
        <v>9497.7240156386524</v>
      </c>
      <c r="CL391" s="11">
        <v>9472.457870991504</v>
      </c>
      <c r="CM391" s="11">
        <v>9426.5227230567671</v>
      </c>
      <c r="CN391" s="11">
        <v>9370.8777662955854</v>
      </c>
      <c r="CO391" s="11">
        <v>9292.6854217545879</v>
      </c>
      <c r="CP391" s="11">
        <v>9243.6795939065596</v>
      </c>
      <c r="CQ391" s="11">
        <v>9056.1565957037456</v>
      </c>
      <c r="CR391" s="11">
        <v>8891.5087192388764</v>
      </c>
      <c r="CS391" s="11">
        <v>8825.81292266327</v>
      </c>
      <c r="CT391" s="11">
        <v>8800.4430877891391</v>
      </c>
      <c r="CU391" s="11">
        <v>8760.9026387819158</v>
      </c>
      <c r="CV391" s="11">
        <v>8667.2948402984148</v>
      </c>
      <c r="CW391" s="11">
        <v>8547.8096427278615</v>
      </c>
      <c r="CX391" s="11">
        <v>8493.3584687182847</v>
      </c>
      <c r="CY391" s="11">
        <v>8440.1224535374513</v>
      </c>
      <c r="CZ391" s="11">
        <v>8390.8037614794721</v>
      </c>
      <c r="DA391" s="11">
        <v>8338.9381727031214</v>
      </c>
      <c r="DB391" s="11">
        <v>8281.0761405486774</v>
      </c>
      <c r="DC391" s="11">
        <v>8184.8866688721628</v>
      </c>
      <c r="DD391" s="11">
        <v>8172.1921294995391</v>
      </c>
      <c r="DE391" s="11">
        <v>8140.4311274955307</v>
      </c>
      <c r="DF391" s="11">
        <v>8125.0370069362552</v>
      </c>
      <c r="DG391" s="11">
        <v>8069.8907934106028</v>
      </c>
      <c r="DH391" s="11">
        <v>8022.5957229481828</v>
      </c>
      <c r="DI391" s="11">
        <v>7967.1136504935848</v>
      </c>
      <c r="DJ391" s="11">
        <v>7899.5679134541988</v>
      </c>
      <c r="DK391" s="11">
        <v>7639.7012402337068</v>
      </c>
      <c r="DL391" s="11">
        <v>7636.0691887838138</v>
      </c>
      <c r="DM391" s="11">
        <v>7598.3990282503028</v>
      </c>
      <c r="DN391" s="11">
        <v>7538.8375537889115</v>
      </c>
      <c r="DO391" s="11">
        <v>7526.6387756347658</v>
      </c>
      <c r="DP391" s="11">
        <v>7468.0648688645761</v>
      </c>
      <c r="DQ391" s="11">
        <v>7474.0878783274411</v>
      </c>
      <c r="DR391" s="11">
        <v>7467.8548258348064</v>
      </c>
      <c r="DS391" s="11">
        <v>7458.6120677505369</v>
      </c>
      <c r="DT391" s="11">
        <v>7442.2769944928086</v>
      </c>
      <c r="DU391" s="11">
        <v>7431.2670545420351</v>
      </c>
      <c r="DV391" s="11">
        <v>7419.21554123652</v>
      </c>
      <c r="DW391" s="11">
        <v>7411.2437116621441</v>
      </c>
      <c r="DX391" s="11">
        <v>7272.7703676481406</v>
      </c>
      <c r="DY391" s="11">
        <v>7277.077115747491</v>
      </c>
      <c r="DZ391" s="11">
        <v>7242.7517113126205</v>
      </c>
      <c r="EA391" s="11">
        <v>7131.0070280574619</v>
      </c>
      <c r="EB391" s="11">
        <v>7121.5129475686344</v>
      </c>
      <c r="EC391" s="11">
        <v>6953.9809014249222</v>
      </c>
      <c r="ED391" s="11">
        <v>6898.1675387696978</v>
      </c>
      <c r="EE391" s="11">
        <v>6665.5885433667117</v>
      </c>
      <c r="EF391" s="11">
        <v>6480.7589751865062</v>
      </c>
      <c r="EG391" s="11">
        <v>6324.0994538489767</v>
      </c>
      <c r="EH391" s="11">
        <v>6204.7229073207427</v>
      </c>
      <c r="EI391" s="11">
        <v>6142.8329386899732</v>
      </c>
      <c r="EJ391" s="11">
        <v>6090.2434964699059</v>
      </c>
      <c r="EK391" s="11">
        <v>6008.2781424026871</v>
      </c>
      <c r="EL391" s="11">
        <v>5996.6708102008115</v>
      </c>
      <c r="EM391" s="11">
        <v>5909.9308364153067</v>
      </c>
      <c r="EN391" s="11">
        <v>5822.2842564530247</v>
      </c>
      <c r="EO391" s="11">
        <v>5782.8061801466947</v>
      </c>
      <c r="EP391" s="11">
        <v>5659.5597463704444</v>
      </c>
      <c r="EQ391" s="11">
        <v>5606.6647382784813</v>
      </c>
      <c r="ER391" s="11">
        <v>5493.1424353024422</v>
      </c>
      <c r="ES391" s="11">
        <v>5450.9531240578535</v>
      </c>
      <c r="ET391" s="11">
        <v>5389.1980921946515</v>
      </c>
      <c r="EU391" s="11">
        <v>5341.0128759711633</v>
      </c>
      <c r="EV391" s="11">
        <v>5285.7083281965679</v>
      </c>
      <c r="EW391" s="11">
        <v>5076.107743762178</v>
      </c>
      <c r="EX391" s="11">
        <v>5035.3179065443346</v>
      </c>
      <c r="EY391" s="11">
        <v>4897.7790061573514</v>
      </c>
      <c r="EZ391" s="11">
        <v>4779.2968546071406</v>
      </c>
      <c r="FA391" s="11">
        <v>4728.6634524423889</v>
      </c>
      <c r="FB391" s="11">
        <v>4698.6128276214422</v>
      </c>
      <c r="FC391" s="11">
        <v>4652.3888470557022</v>
      </c>
      <c r="FD391" s="11">
        <v>4544.0658852060396</v>
      </c>
      <c r="FE391" s="11">
        <v>4397.5864604248</v>
      </c>
      <c r="FF391" s="11">
        <v>4390.6720692036524</v>
      </c>
      <c r="FG391" s="11">
        <v>4353.1186516683247</v>
      </c>
      <c r="FH391" s="11">
        <v>4281.8363979768328</v>
      </c>
      <c r="FI391" s="11">
        <v>4250.6512514056603</v>
      </c>
      <c r="FJ391" s="11">
        <v>4244.9551524831841</v>
      </c>
      <c r="FK391" s="11">
        <v>4239.8260587117411</v>
      </c>
      <c r="FL391" s="11">
        <v>4237.7931543450059</v>
      </c>
      <c r="FM391" s="11">
        <v>4224.2724789605008</v>
      </c>
      <c r="FN391" s="11">
        <v>4234.6689263671942</v>
      </c>
      <c r="FO391" s="11">
        <v>4231.0886205280267</v>
      </c>
      <c r="FP391" s="11">
        <v>4226.290702566278</v>
      </c>
      <c r="FQ391" s="11">
        <v>4228.5980826356226</v>
      </c>
      <c r="FR391" s="11">
        <v>4204.656449796521</v>
      </c>
      <c r="FS391" s="11">
        <v>4169.1574614024239</v>
      </c>
      <c r="FT391" s="11">
        <v>4104.1062958459715</v>
      </c>
      <c r="FU391" s="11">
        <v>3997.1503362433723</v>
      </c>
      <c r="FV391" s="11">
        <v>3961.2276390458992</v>
      </c>
      <c r="FW391" s="11">
        <v>3932.6165803190138</v>
      </c>
      <c r="FX391" s="11">
        <v>3903.0754862512085</v>
      </c>
      <c r="FY391" s="11">
        <v>3879.9500737695557</v>
      </c>
      <c r="FZ391" s="11">
        <v>3850.7269345644208</v>
      </c>
      <c r="GA391" s="11">
        <v>3831.2431594816203</v>
      </c>
      <c r="GB391" s="11">
        <v>3805.7232506611367</v>
      </c>
      <c r="GC391" s="11">
        <v>3782.7486158093375</v>
      </c>
      <c r="GD391" s="11">
        <v>3770.1003639084192</v>
      </c>
      <c r="GE391" s="11">
        <v>3759.1567077955697</v>
      </c>
      <c r="GF391" s="11">
        <v>3752.8605254405684</v>
      </c>
      <c r="GG391" s="11">
        <v>3742.1280371816729</v>
      </c>
      <c r="GH391" s="11">
        <v>3736.9313375746287</v>
      </c>
      <c r="GI391" s="11">
        <v>3719.518184841726</v>
      </c>
      <c r="GJ391" s="11">
        <v>3696.8751623220733</v>
      </c>
      <c r="GK391" s="11">
        <v>3670.9464777888688</v>
      </c>
      <c r="GL391" s="11">
        <v>3670.2321925399865</v>
      </c>
      <c r="GM391" s="11">
        <v>3639.0715273080828</v>
      </c>
      <c r="GN391" s="11">
        <v>3618.0907585315094</v>
      </c>
      <c r="GO391" s="11">
        <v>3585.3597818304711</v>
      </c>
      <c r="GP391" s="11">
        <v>3500.8262318940651</v>
      </c>
      <c r="GQ391" s="11">
        <v>3361.8170545242042</v>
      </c>
      <c r="GR391" s="11">
        <v>3204.9592116572612</v>
      </c>
      <c r="GS391" s="11">
        <v>3142.4129130006399</v>
      </c>
      <c r="GT391" s="11">
        <v>3124.5314181374547</v>
      </c>
      <c r="GU391" s="11">
        <v>3102.6513796517183</v>
      </c>
      <c r="GV391" s="11">
        <v>3083.5496496731384</v>
      </c>
      <c r="GW391" s="11">
        <v>3066.7075448449477</v>
      </c>
      <c r="GX391" s="11">
        <v>3054.2380416407382</v>
      </c>
      <c r="GY391" s="11">
        <v>2975.1256817304334</v>
      </c>
      <c r="GZ391" s="11">
        <v>3027.9698590172184</v>
      </c>
      <c r="HA391" s="11">
        <v>3028.346690468305</v>
      </c>
      <c r="HB391" s="11">
        <v>3022.7340469933683</v>
      </c>
      <c r="HC391" s="11">
        <v>3018.5672889479765</v>
      </c>
      <c r="HD391" s="11">
        <v>3016.526830282517</v>
      </c>
      <c r="HE391" s="11">
        <v>2994.3093104007198</v>
      </c>
      <c r="HF391" s="11">
        <v>2881.7472934388247</v>
      </c>
      <c r="HG391" s="11">
        <v>2807.689199971072</v>
      </c>
      <c r="HH391" s="11">
        <v>2733.7200144941653</v>
      </c>
      <c r="HI391" s="11">
        <v>2701.2049799988645</v>
      </c>
      <c r="HJ391" s="11">
        <v>2677.3010121789107</v>
      </c>
      <c r="HK391" s="11">
        <v>2642.1452234544495</v>
      </c>
      <c r="HL391" s="11">
        <v>2618.2697241880078</v>
      </c>
      <c r="HM391" s="11">
        <v>2570.9324231543633</v>
      </c>
      <c r="HN391" s="11">
        <v>2523.2170496529066</v>
      </c>
      <c r="HO391" s="11">
        <v>2497.2283369302413</v>
      </c>
      <c r="HP391" s="11">
        <v>2520.8783595114842</v>
      </c>
      <c r="HQ391" s="11">
        <v>2513.5019377765484</v>
      </c>
      <c r="HR391" s="11">
        <v>2434.6425906169516</v>
      </c>
      <c r="HS391" s="11">
        <v>2458.9627482649398</v>
      </c>
      <c r="HT391" s="11">
        <v>2470.460644271785</v>
      </c>
      <c r="HU391" s="11">
        <v>2435.9633796907578</v>
      </c>
      <c r="HV391" s="11">
        <v>2432.6787999269081</v>
      </c>
      <c r="HW391" s="11">
        <v>2413.7913812433303</v>
      </c>
      <c r="HX391" s="11">
        <v>2387.5650090555741</v>
      </c>
      <c r="HY391" s="11">
        <v>2344.3493091310174</v>
      </c>
      <c r="HZ391" s="11">
        <v>2188.750476774776</v>
      </c>
      <c r="IA391" s="11">
        <v>2044.5086158057927</v>
      </c>
      <c r="IB391" s="11">
        <v>1996.4109547502123</v>
      </c>
      <c r="IC391" s="11">
        <v>1943.3368539695191</v>
      </c>
      <c r="ID391" s="11">
        <v>1895.9788842892378</v>
      </c>
      <c r="IE391" s="11">
        <v>1841.0549582178655</v>
      </c>
      <c r="IF391" s="11">
        <v>1716.1282856158193</v>
      </c>
      <c r="IG391" s="11">
        <v>1688.2153926712049</v>
      </c>
      <c r="IH391" s="11">
        <v>1645.1900775298586</v>
      </c>
      <c r="II391" s="11">
        <v>1608.0595996043949</v>
      </c>
      <c r="IJ391" s="11">
        <v>1556.9650825410936</v>
      </c>
      <c r="IK391" s="11">
        <v>1518.744778793103</v>
      </c>
      <c r="IL391" s="11">
        <v>1476.6965474813971</v>
      </c>
      <c r="IM391" s="11">
        <v>1413.7862623557501</v>
      </c>
      <c r="IN391" s="11">
        <v>1277.4351425166342</v>
      </c>
      <c r="IO391" s="11">
        <v>1245.707871629716</v>
      </c>
      <c r="IP391" s="11">
        <v>1244.1123116757026</v>
      </c>
      <c r="IQ391" s="11">
        <v>1188.3625030000048</v>
      </c>
      <c r="IR391" s="11">
        <v>1119.5626163135059</v>
      </c>
      <c r="IS391" s="11">
        <v>1079.8233575691897</v>
      </c>
      <c r="IT391" s="11">
        <v>1056.6418165077507</v>
      </c>
      <c r="IU391" s="11">
        <v>1039.0072543057934</v>
      </c>
      <c r="IV391" s="11">
        <v>1032.9277386045574</v>
      </c>
      <c r="IW391" s="11">
        <v>1022.2648410141051</v>
      </c>
      <c r="IX391" s="11">
        <v>1001.0449233780516</v>
      </c>
      <c r="IY391" s="11">
        <v>960.06595823541738</v>
      </c>
      <c r="IZ391" s="11">
        <v>909.80406718309393</v>
      </c>
      <c r="JA391" s="11">
        <v>817.74160155906702</v>
      </c>
      <c r="JB391" s="11">
        <v>709.14698865376909</v>
      </c>
      <c r="JC391" s="11">
        <v>631.113205344893</v>
      </c>
      <c r="JD391" s="11">
        <v>615.42605027019806</v>
      </c>
      <c r="JE391" s="11">
        <v>603.94687478319224</v>
      </c>
      <c r="JF391" s="11">
        <v>595.80297619105954</v>
      </c>
      <c r="JG391" s="11">
        <v>512.39810066415293</v>
      </c>
      <c r="JH391" s="11">
        <v>475.05871582598479</v>
      </c>
      <c r="JI391" s="11">
        <v>470.5333558332307</v>
      </c>
      <c r="JJ391" s="11">
        <v>470.64402267415795</v>
      </c>
      <c r="JK391" s="11">
        <v>407.33748515519619</v>
      </c>
      <c r="JL391" s="11">
        <v>420.18994728216848</v>
      </c>
      <c r="JM391" s="11">
        <v>402.81169551169802</v>
      </c>
      <c r="JN391" s="11">
        <v>244.39751616084783</v>
      </c>
      <c r="JO391" s="11">
        <v>237.09222676006908</v>
      </c>
      <c r="JP391" s="11">
        <v>304.33239840489472</v>
      </c>
      <c r="JQ391" s="11">
        <v>303.62640806385014</v>
      </c>
      <c r="JR391" s="11">
        <v>270.3163286560212</v>
      </c>
      <c r="JS391" s="11">
        <v>100.98036145272199</v>
      </c>
      <c r="JT391" s="11">
        <v>39.0418020819708</v>
      </c>
      <c r="JU391" s="11">
        <v>48.017611299567378</v>
      </c>
      <c r="JV391" s="11">
        <v>31.402974272123217</v>
      </c>
      <c r="JW391" s="11">
        <v>7.8586026575067081E-12</v>
      </c>
      <c r="JX391" s="11">
        <v>37.564796908050909</v>
      </c>
      <c r="JY391" s="11">
        <v>64.449557675195777</v>
      </c>
      <c r="JZ391" s="11">
        <v>82.717047827534969</v>
      </c>
      <c r="KA391" s="11">
        <v>105.2437448076752</v>
      </c>
      <c r="KB391" s="11">
        <v>124.0541093082452</v>
      </c>
      <c r="KC391" s="11">
        <v>137.74865174475786</v>
      </c>
      <c r="KD391" s="11">
        <v>150.36945591479594</v>
      </c>
      <c r="KE391" s="11">
        <v>146.69793451088617</v>
      </c>
      <c r="KF391" s="11">
        <v>136.39069394333774</v>
      </c>
      <c r="KG391" s="11">
        <v>113.68775145257749</v>
      </c>
      <c r="KH391" s="11">
        <v>104.94345569878458</v>
      </c>
      <c r="KI391" s="11">
        <v>76.998064035955423</v>
      </c>
      <c r="KJ391" s="11">
        <v>71.992791915151528</v>
      </c>
      <c r="KK391" s="11">
        <v>65.954048565733444</v>
      </c>
      <c r="KL391" s="23"/>
      <c r="KM391" s="11">
        <f>SMALL(Tabela2[[#This Row],[1]:[285]],1)</f>
        <v>7.8586026575067081E-12</v>
      </c>
      <c r="KN391" s="11">
        <f>MATCH(Tabela2[[#This Row],[1° menor]],Tabela2[[#This Row],[1]:[285]],0)</f>
        <v>270</v>
      </c>
      <c r="KO39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391" s="11">
        <f>VLOOKUP(Tabela2[[#This Row],[Shape]],shape!A:D,4,0)+VLOOKUP(Tabela2[[#This Row],[Shape]]+1,shape!A:E,5,0)*Tabela2[[#This Row],[% avanc]]</f>
        <v>8544.8116110658502</v>
      </c>
      <c r="KQ391" s="15">
        <f>Tabela2[[#This Row],[8686,881807]]/Tabela2[[#Headers],[8686,881807]]</f>
        <v>0.98364543237831692</v>
      </c>
      <c r="KR391" s="11">
        <f>Tabela2[[#This Row],[8686,881807]]-KP390</f>
        <v>0</v>
      </c>
      <c r="KS391" s="11">
        <f>(Tabela2[[#This Row],[hora bus]]-H390)*86400</f>
        <v>22.000000113621354</v>
      </c>
      <c r="KT391" s="11">
        <f>Tabela2[[#This Row],[desloc]]/Tabela2[[#This Row],[seconds]]</f>
        <v>0</v>
      </c>
      <c r="KU391" s="11">
        <f>Tabela2[[#This Row],[spd m/s]]*3.6</f>
        <v>0</v>
      </c>
      <c r="KV391" s="23"/>
      <c r="KW391" s="22">
        <f t="shared" si="108"/>
        <v>0</v>
      </c>
      <c r="KX391" s="23">
        <f t="shared" si="109"/>
        <v>0.5</v>
      </c>
      <c r="KY391" s="23">
        <f t="shared" si="110"/>
        <v>1</v>
      </c>
      <c r="KZ391" s="23">
        <f t="shared" si="111"/>
        <v>56</v>
      </c>
      <c r="LA391" s="23">
        <f t="shared" si="112"/>
        <v>0</v>
      </c>
      <c r="LB391" s="23">
        <f t="shared" si="113"/>
        <v>1</v>
      </c>
      <c r="LC391" s="23">
        <f t="shared" si="114"/>
        <v>5</v>
      </c>
      <c r="LD391" s="23">
        <f t="shared" si="115"/>
        <v>0</v>
      </c>
      <c r="LE391" s="23">
        <f t="shared" si="116"/>
        <v>8544.8116110658502</v>
      </c>
      <c r="LF391" s="22">
        <f t="shared" si="125"/>
        <v>0</v>
      </c>
      <c r="LG391" s="23">
        <f t="shared" si="117"/>
        <v>0</v>
      </c>
      <c r="LH391" s="23">
        <f t="shared" si="118"/>
        <v>0</v>
      </c>
      <c r="LI391" s="23">
        <f t="shared" si="119"/>
        <v>8570.3152119992501</v>
      </c>
      <c r="LJ391" s="23">
        <f t="shared" si="120"/>
        <v>8544.8116110658502</v>
      </c>
      <c r="LK391" s="23">
        <f t="shared" si="121"/>
        <v>0.5</v>
      </c>
      <c r="LL391" s="23">
        <f t="shared" si="122"/>
        <v>0</v>
      </c>
      <c r="LM391" s="23">
        <f t="shared" si="123"/>
        <v>1</v>
      </c>
      <c r="LN391" s="23">
        <f t="shared" si="124"/>
        <v>1</v>
      </c>
    </row>
    <row r="392" spans="1:326" x14ac:dyDescent="0.25">
      <c r="A392" s="22">
        <v>231</v>
      </c>
      <c r="B392" s="22">
        <v>1</v>
      </c>
      <c r="C392" s="23" t="s">
        <v>1539</v>
      </c>
      <c r="D392" s="22">
        <v>332</v>
      </c>
      <c r="E392" s="24">
        <v>0.95625000000000004</v>
      </c>
      <c r="F392" s="23" t="s">
        <v>1484</v>
      </c>
      <c r="G392" s="23" t="b">
        <v>1</v>
      </c>
      <c r="H392" s="25">
        <v>43538.956180555557</v>
      </c>
      <c r="I392" s="26" t="s">
        <v>180</v>
      </c>
      <c r="J392" s="23" t="s">
        <v>181</v>
      </c>
      <c r="K392" s="11">
        <f>IF(AND(Tabela2[[#This Row],[hora bus]]=H391,Tabela2[[#This Row],[lat bus]]=I391,Tabela2[[#This Row],[lon bus]]=J391),1,0)</f>
        <v>0</v>
      </c>
      <c r="L392" s="23"/>
      <c r="M392" s="11">
        <v>429</v>
      </c>
      <c r="N392" s="11">
        <v>12494.830021888851</v>
      </c>
      <c r="O392" s="11">
        <v>12486.806861253204</v>
      </c>
      <c r="P392" s="11">
        <v>12475.971219330722</v>
      </c>
      <c r="Q392" s="11">
        <v>12416.529272290421</v>
      </c>
      <c r="R392" s="11">
        <v>12334.820621563395</v>
      </c>
      <c r="S392" s="11">
        <v>12320.088836036259</v>
      </c>
      <c r="T392" s="11">
        <v>12301.020183692543</v>
      </c>
      <c r="U392" s="11">
        <v>12288.814142005907</v>
      </c>
      <c r="V392" s="11">
        <v>12271.172379100031</v>
      </c>
      <c r="W392" s="11">
        <v>12257.347773330403</v>
      </c>
      <c r="X392" s="11">
        <v>12244.75714924055</v>
      </c>
      <c r="Y392" s="11">
        <v>12218.091008311309</v>
      </c>
      <c r="Z392" s="11">
        <v>12199.530930423911</v>
      </c>
      <c r="AA392" s="11">
        <v>12174.625643012387</v>
      </c>
      <c r="AB392" s="11">
        <v>12162.874276923478</v>
      </c>
      <c r="AC392" s="11">
        <v>12146.07688209562</v>
      </c>
      <c r="AD392" s="11">
        <v>12121.80903308475</v>
      </c>
      <c r="AE392" s="11">
        <v>12113.01994745246</v>
      </c>
      <c r="AF392" s="11">
        <v>12051.80430932218</v>
      </c>
      <c r="AG392" s="11">
        <v>12030.872930985972</v>
      </c>
      <c r="AH392" s="11">
        <v>12008.271750808733</v>
      </c>
      <c r="AI392" s="11">
        <v>11988.48660329489</v>
      </c>
      <c r="AJ392" s="11">
        <v>11970.387159713189</v>
      </c>
      <c r="AK392" s="11">
        <v>11957.655815437727</v>
      </c>
      <c r="AL392" s="11">
        <v>11934.210824216272</v>
      </c>
      <c r="AM392" s="11">
        <v>11926.006924847261</v>
      </c>
      <c r="AN392" s="11">
        <v>11916.384564365255</v>
      </c>
      <c r="AO392" s="11">
        <v>11912.998509820854</v>
      </c>
      <c r="AP392" s="11">
        <v>11917.713394892624</v>
      </c>
      <c r="AQ392" s="11">
        <v>11928.574183629566</v>
      </c>
      <c r="AR392" s="11">
        <v>11931.665721828511</v>
      </c>
      <c r="AS392" s="11">
        <v>11932.639967432253</v>
      </c>
      <c r="AT392" s="11">
        <v>11946.306747432751</v>
      </c>
      <c r="AU392" s="11">
        <v>11955.055531408401</v>
      </c>
      <c r="AV392" s="11">
        <v>11953.326558570843</v>
      </c>
      <c r="AW392" s="11">
        <v>11960.843739794504</v>
      </c>
      <c r="AX392" s="11">
        <v>11971.095554319198</v>
      </c>
      <c r="AY392" s="11">
        <v>11970.842707840173</v>
      </c>
      <c r="AZ392" s="11">
        <v>11961.312523304416</v>
      </c>
      <c r="BA392" s="11">
        <v>11943.754960262595</v>
      </c>
      <c r="BB392" s="11">
        <v>11906.350739140325</v>
      </c>
      <c r="BC392" s="11">
        <v>11839.952965292594</v>
      </c>
      <c r="BD392" s="11">
        <v>11777.603418943312</v>
      </c>
      <c r="BE392" s="11">
        <v>11763.088392712647</v>
      </c>
      <c r="BF392" s="11">
        <v>11746.976967201908</v>
      </c>
      <c r="BG392" s="11">
        <v>11720.46928104626</v>
      </c>
      <c r="BH392" s="11">
        <v>11716.191749337335</v>
      </c>
      <c r="BI392" s="11">
        <v>11705.844298156573</v>
      </c>
      <c r="BJ392" s="11">
        <v>11686.676337576891</v>
      </c>
      <c r="BK392" s="11">
        <v>11624.333822083925</v>
      </c>
      <c r="BL392" s="11">
        <v>11421.845874307674</v>
      </c>
      <c r="BM392" s="11">
        <v>11327.722095321091</v>
      </c>
      <c r="BN392" s="11">
        <v>11321.736594648884</v>
      </c>
      <c r="BO392" s="11">
        <v>11228.754927625116</v>
      </c>
      <c r="BP392" s="11">
        <v>11234.809367840558</v>
      </c>
      <c r="BQ392" s="11">
        <v>11156.329112075415</v>
      </c>
      <c r="BR392" s="11">
        <v>11088.338786588773</v>
      </c>
      <c r="BS392" s="11">
        <v>11068.2068781655</v>
      </c>
      <c r="BT392" s="11">
        <v>11023.30502409807</v>
      </c>
      <c r="BU392" s="11">
        <v>10978.236571828094</v>
      </c>
      <c r="BV392" s="11">
        <v>10999.797255863332</v>
      </c>
      <c r="BW392" s="11">
        <v>10852.238381205911</v>
      </c>
      <c r="BX392" s="11">
        <v>10746.424904834928</v>
      </c>
      <c r="BY392" s="11">
        <v>10608.921556702628</v>
      </c>
      <c r="BZ392" s="11">
        <v>10579.665221091504</v>
      </c>
      <c r="CA392" s="11">
        <v>10537.351912154953</v>
      </c>
      <c r="CB392" s="11">
        <v>10474.717993386512</v>
      </c>
      <c r="CC392" s="11">
        <v>10354.655366186358</v>
      </c>
      <c r="CD392" s="11">
        <v>10261.833316445753</v>
      </c>
      <c r="CE392" s="11">
        <v>10171.692223757867</v>
      </c>
      <c r="CF392" s="11">
        <v>10092.407299546927</v>
      </c>
      <c r="CG392" s="11">
        <v>9905.3651017099237</v>
      </c>
      <c r="CH392" s="11">
        <v>9834.95217105341</v>
      </c>
      <c r="CI392" s="11">
        <v>9650.6513204742932</v>
      </c>
      <c r="CJ392" s="11">
        <v>9583.7088165695204</v>
      </c>
      <c r="CK392" s="11">
        <v>9497.7240156386524</v>
      </c>
      <c r="CL392" s="11">
        <v>9472.457870991504</v>
      </c>
      <c r="CM392" s="11">
        <v>9426.5227230567671</v>
      </c>
      <c r="CN392" s="11">
        <v>9370.8777662955854</v>
      </c>
      <c r="CO392" s="11">
        <v>9292.6854217545879</v>
      </c>
      <c r="CP392" s="11">
        <v>9243.6795939065596</v>
      </c>
      <c r="CQ392" s="11">
        <v>9056.1565957037456</v>
      </c>
      <c r="CR392" s="11">
        <v>8891.5087192388764</v>
      </c>
      <c r="CS392" s="11">
        <v>8825.81292266327</v>
      </c>
      <c r="CT392" s="11">
        <v>8800.4430877891391</v>
      </c>
      <c r="CU392" s="11">
        <v>8760.9026387819158</v>
      </c>
      <c r="CV392" s="11">
        <v>8667.2948402984148</v>
      </c>
      <c r="CW392" s="11">
        <v>8547.8096427278615</v>
      </c>
      <c r="CX392" s="11">
        <v>8493.3584687182847</v>
      </c>
      <c r="CY392" s="11">
        <v>8440.1224535374513</v>
      </c>
      <c r="CZ392" s="11">
        <v>8390.8037614794721</v>
      </c>
      <c r="DA392" s="11">
        <v>8338.9381727031214</v>
      </c>
      <c r="DB392" s="11">
        <v>8281.0761405486774</v>
      </c>
      <c r="DC392" s="11">
        <v>8184.8866688721628</v>
      </c>
      <c r="DD392" s="11">
        <v>8172.1921294995391</v>
      </c>
      <c r="DE392" s="11">
        <v>8140.4311274955307</v>
      </c>
      <c r="DF392" s="11">
        <v>8125.0370069362552</v>
      </c>
      <c r="DG392" s="11">
        <v>8069.8907934106028</v>
      </c>
      <c r="DH392" s="11">
        <v>8022.5957229481828</v>
      </c>
      <c r="DI392" s="11">
        <v>7967.1136504935848</v>
      </c>
      <c r="DJ392" s="11">
        <v>7899.5679134541988</v>
      </c>
      <c r="DK392" s="11">
        <v>7639.7012402337068</v>
      </c>
      <c r="DL392" s="11">
        <v>7636.0691887838138</v>
      </c>
      <c r="DM392" s="11">
        <v>7598.3990282503028</v>
      </c>
      <c r="DN392" s="11">
        <v>7538.8375537889115</v>
      </c>
      <c r="DO392" s="11">
        <v>7526.6387756347658</v>
      </c>
      <c r="DP392" s="11">
        <v>7468.0648688645761</v>
      </c>
      <c r="DQ392" s="11">
        <v>7474.0878783274411</v>
      </c>
      <c r="DR392" s="11">
        <v>7467.8548258348064</v>
      </c>
      <c r="DS392" s="11">
        <v>7458.6120677505369</v>
      </c>
      <c r="DT392" s="11">
        <v>7442.2769944928086</v>
      </c>
      <c r="DU392" s="11">
        <v>7431.2670545420351</v>
      </c>
      <c r="DV392" s="11">
        <v>7419.21554123652</v>
      </c>
      <c r="DW392" s="11">
        <v>7411.2437116621441</v>
      </c>
      <c r="DX392" s="11">
        <v>7272.7703676481406</v>
      </c>
      <c r="DY392" s="11">
        <v>7277.077115747491</v>
      </c>
      <c r="DZ392" s="11">
        <v>7242.7517113126205</v>
      </c>
      <c r="EA392" s="11">
        <v>7131.0070280574619</v>
      </c>
      <c r="EB392" s="11">
        <v>7121.5129475686344</v>
      </c>
      <c r="EC392" s="11">
        <v>6953.9809014249222</v>
      </c>
      <c r="ED392" s="11">
        <v>6898.1675387696978</v>
      </c>
      <c r="EE392" s="11">
        <v>6665.5885433667117</v>
      </c>
      <c r="EF392" s="11">
        <v>6480.7589751865062</v>
      </c>
      <c r="EG392" s="11">
        <v>6324.0994538489767</v>
      </c>
      <c r="EH392" s="11">
        <v>6204.7229073207427</v>
      </c>
      <c r="EI392" s="11">
        <v>6142.8329386899732</v>
      </c>
      <c r="EJ392" s="11">
        <v>6090.2434964699059</v>
      </c>
      <c r="EK392" s="11">
        <v>6008.2781424026871</v>
      </c>
      <c r="EL392" s="11">
        <v>5996.6708102008115</v>
      </c>
      <c r="EM392" s="11">
        <v>5909.9308364153067</v>
      </c>
      <c r="EN392" s="11">
        <v>5822.2842564530247</v>
      </c>
      <c r="EO392" s="11">
        <v>5782.8061801466947</v>
      </c>
      <c r="EP392" s="11">
        <v>5659.5597463704444</v>
      </c>
      <c r="EQ392" s="11">
        <v>5606.6647382784813</v>
      </c>
      <c r="ER392" s="11">
        <v>5493.1424353024422</v>
      </c>
      <c r="ES392" s="11">
        <v>5450.9531240578535</v>
      </c>
      <c r="ET392" s="11">
        <v>5389.1980921946515</v>
      </c>
      <c r="EU392" s="11">
        <v>5341.0128759711633</v>
      </c>
      <c r="EV392" s="11">
        <v>5285.7083281965679</v>
      </c>
      <c r="EW392" s="11">
        <v>5076.107743762178</v>
      </c>
      <c r="EX392" s="11">
        <v>5035.3179065443346</v>
      </c>
      <c r="EY392" s="11">
        <v>4897.7790061573514</v>
      </c>
      <c r="EZ392" s="11">
        <v>4779.2968546071406</v>
      </c>
      <c r="FA392" s="11">
        <v>4728.6634524423889</v>
      </c>
      <c r="FB392" s="11">
        <v>4698.6128276214422</v>
      </c>
      <c r="FC392" s="11">
        <v>4652.3888470557022</v>
      </c>
      <c r="FD392" s="11">
        <v>4544.0658852060396</v>
      </c>
      <c r="FE392" s="11">
        <v>4397.5864604248</v>
      </c>
      <c r="FF392" s="11">
        <v>4390.6720692036524</v>
      </c>
      <c r="FG392" s="11">
        <v>4353.1186516683247</v>
      </c>
      <c r="FH392" s="11">
        <v>4281.8363979768328</v>
      </c>
      <c r="FI392" s="11">
        <v>4250.6512514056603</v>
      </c>
      <c r="FJ392" s="11">
        <v>4244.9551524831841</v>
      </c>
      <c r="FK392" s="11">
        <v>4239.8260587117411</v>
      </c>
      <c r="FL392" s="11">
        <v>4237.7931543450059</v>
      </c>
      <c r="FM392" s="11">
        <v>4224.2724789605008</v>
      </c>
      <c r="FN392" s="11">
        <v>4234.6689263671942</v>
      </c>
      <c r="FO392" s="11">
        <v>4231.0886205280267</v>
      </c>
      <c r="FP392" s="11">
        <v>4226.290702566278</v>
      </c>
      <c r="FQ392" s="11">
        <v>4228.5980826356226</v>
      </c>
      <c r="FR392" s="11">
        <v>4204.656449796521</v>
      </c>
      <c r="FS392" s="11">
        <v>4169.1574614024239</v>
      </c>
      <c r="FT392" s="11">
        <v>4104.1062958459715</v>
      </c>
      <c r="FU392" s="11">
        <v>3997.1503362433723</v>
      </c>
      <c r="FV392" s="11">
        <v>3961.2276390458992</v>
      </c>
      <c r="FW392" s="11">
        <v>3932.6165803190138</v>
      </c>
      <c r="FX392" s="11">
        <v>3903.0754862512085</v>
      </c>
      <c r="FY392" s="11">
        <v>3879.9500737695557</v>
      </c>
      <c r="FZ392" s="11">
        <v>3850.7269345644208</v>
      </c>
      <c r="GA392" s="11">
        <v>3831.2431594816203</v>
      </c>
      <c r="GB392" s="11">
        <v>3805.7232506611367</v>
      </c>
      <c r="GC392" s="11">
        <v>3782.7486158093375</v>
      </c>
      <c r="GD392" s="11">
        <v>3770.1003639084192</v>
      </c>
      <c r="GE392" s="11">
        <v>3759.1567077955697</v>
      </c>
      <c r="GF392" s="11">
        <v>3752.8605254405684</v>
      </c>
      <c r="GG392" s="11">
        <v>3742.1280371816729</v>
      </c>
      <c r="GH392" s="11">
        <v>3736.9313375746287</v>
      </c>
      <c r="GI392" s="11">
        <v>3719.518184841726</v>
      </c>
      <c r="GJ392" s="11">
        <v>3696.8751623220733</v>
      </c>
      <c r="GK392" s="11">
        <v>3670.9464777888688</v>
      </c>
      <c r="GL392" s="11">
        <v>3670.2321925399865</v>
      </c>
      <c r="GM392" s="11">
        <v>3639.0715273080828</v>
      </c>
      <c r="GN392" s="11">
        <v>3618.0907585315094</v>
      </c>
      <c r="GO392" s="11">
        <v>3585.3597818304711</v>
      </c>
      <c r="GP392" s="11">
        <v>3500.8262318940651</v>
      </c>
      <c r="GQ392" s="11">
        <v>3361.8170545242042</v>
      </c>
      <c r="GR392" s="11">
        <v>3204.9592116572612</v>
      </c>
      <c r="GS392" s="11">
        <v>3142.4129130006399</v>
      </c>
      <c r="GT392" s="11">
        <v>3124.5314181374547</v>
      </c>
      <c r="GU392" s="11">
        <v>3102.6513796517183</v>
      </c>
      <c r="GV392" s="11">
        <v>3083.5496496731384</v>
      </c>
      <c r="GW392" s="11">
        <v>3066.7075448449477</v>
      </c>
      <c r="GX392" s="11">
        <v>3054.2380416407382</v>
      </c>
      <c r="GY392" s="11">
        <v>2975.1256817304334</v>
      </c>
      <c r="GZ392" s="11">
        <v>3027.9698590172184</v>
      </c>
      <c r="HA392" s="11">
        <v>3028.346690468305</v>
      </c>
      <c r="HB392" s="11">
        <v>3022.7340469933683</v>
      </c>
      <c r="HC392" s="11">
        <v>3018.5672889479765</v>
      </c>
      <c r="HD392" s="11">
        <v>3016.526830282517</v>
      </c>
      <c r="HE392" s="11">
        <v>2994.3093104007198</v>
      </c>
      <c r="HF392" s="11">
        <v>2881.7472934388247</v>
      </c>
      <c r="HG392" s="11">
        <v>2807.689199971072</v>
      </c>
      <c r="HH392" s="11">
        <v>2733.7200144941653</v>
      </c>
      <c r="HI392" s="11">
        <v>2701.2049799988645</v>
      </c>
      <c r="HJ392" s="11">
        <v>2677.3010121789107</v>
      </c>
      <c r="HK392" s="11">
        <v>2642.1452234544495</v>
      </c>
      <c r="HL392" s="11">
        <v>2618.2697241880078</v>
      </c>
      <c r="HM392" s="11">
        <v>2570.9324231543633</v>
      </c>
      <c r="HN392" s="11">
        <v>2523.2170496529066</v>
      </c>
      <c r="HO392" s="11">
        <v>2497.2283369302413</v>
      </c>
      <c r="HP392" s="11">
        <v>2520.8783595114842</v>
      </c>
      <c r="HQ392" s="11">
        <v>2513.5019377765484</v>
      </c>
      <c r="HR392" s="11">
        <v>2434.6425906169516</v>
      </c>
      <c r="HS392" s="11">
        <v>2458.9627482649398</v>
      </c>
      <c r="HT392" s="11">
        <v>2470.460644271785</v>
      </c>
      <c r="HU392" s="11">
        <v>2435.9633796907578</v>
      </c>
      <c r="HV392" s="11">
        <v>2432.6787999269081</v>
      </c>
      <c r="HW392" s="11">
        <v>2413.7913812433303</v>
      </c>
      <c r="HX392" s="11">
        <v>2387.5650090555741</v>
      </c>
      <c r="HY392" s="11">
        <v>2344.3493091310174</v>
      </c>
      <c r="HZ392" s="11">
        <v>2188.750476774776</v>
      </c>
      <c r="IA392" s="11">
        <v>2044.5086158057927</v>
      </c>
      <c r="IB392" s="11">
        <v>1996.4109547502123</v>
      </c>
      <c r="IC392" s="11">
        <v>1943.3368539695191</v>
      </c>
      <c r="ID392" s="11">
        <v>1895.9788842892378</v>
      </c>
      <c r="IE392" s="11">
        <v>1841.0549582178655</v>
      </c>
      <c r="IF392" s="11">
        <v>1716.1282856158193</v>
      </c>
      <c r="IG392" s="11">
        <v>1688.2153926712049</v>
      </c>
      <c r="IH392" s="11">
        <v>1645.1900775298586</v>
      </c>
      <c r="II392" s="11">
        <v>1608.0595996043949</v>
      </c>
      <c r="IJ392" s="11">
        <v>1556.9650825410936</v>
      </c>
      <c r="IK392" s="11">
        <v>1518.744778793103</v>
      </c>
      <c r="IL392" s="11">
        <v>1476.6965474813971</v>
      </c>
      <c r="IM392" s="11">
        <v>1413.7862623557501</v>
      </c>
      <c r="IN392" s="11">
        <v>1277.4351425166342</v>
      </c>
      <c r="IO392" s="11">
        <v>1245.707871629716</v>
      </c>
      <c r="IP392" s="11">
        <v>1244.1123116757026</v>
      </c>
      <c r="IQ392" s="11">
        <v>1188.3625030000048</v>
      </c>
      <c r="IR392" s="11">
        <v>1119.5626163135059</v>
      </c>
      <c r="IS392" s="11">
        <v>1079.8233575691897</v>
      </c>
      <c r="IT392" s="11">
        <v>1056.6418165077507</v>
      </c>
      <c r="IU392" s="11">
        <v>1039.0072543057934</v>
      </c>
      <c r="IV392" s="11">
        <v>1032.9277386045574</v>
      </c>
      <c r="IW392" s="11">
        <v>1022.2648410141051</v>
      </c>
      <c r="IX392" s="11">
        <v>1001.0449233780516</v>
      </c>
      <c r="IY392" s="11">
        <v>960.06595823541738</v>
      </c>
      <c r="IZ392" s="11">
        <v>909.80406718309393</v>
      </c>
      <c r="JA392" s="11">
        <v>817.74160155906702</v>
      </c>
      <c r="JB392" s="11">
        <v>709.14698865376909</v>
      </c>
      <c r="JC392" s="11">
        <v>631.113205344893</v>
      </c>
      <c r="JD392" s="11">
        <v>615.42605027019806</v>
      </c>
      <c r="JE392" s="11">
        <v>603.94687478319224</v>
      </c>
      <c r="JF392" s="11">
        <v>595.80297619105954</v>
      </c>
      <c r="JG392" s="11">
        <v>512.39810066415293</v>
      </c>
      <c r="JH392" s="11">
        <v>475.05871582598479</v>
      </c>
      <c r="JI392" s="11">
        <v>470.5333558332307</v>
      </c>
      <c r="JJ392" s="11">
        <v>470.64402267415795</v>
      </c>
      <c r="JK392" s="11">
        <v>407.33748515519619</v>
      </c>
      <c r="JL392" s="11">
        <v>420.18994728216848</v>
      </c>
      <c r="JM392" s="11">
        <v>402.81169551169802</v>
      </c>
      <c r="JN392" s="11">
        <v>244.39751616084783</v>
      </c>
      <c r="JO392" s="11">
        <v>237.09222676006908</v>
      </c>
      <c r="JP392" s="11">
        <v>304.33239840489472</v>
      </c>
      <c r="JQ392" s="11">
        <v>303.62640806385014</v>
      </c>
      <c r="JR392" s="11">
        <v>270.3163286560212</v>
      </c>
      <c r="JS392" s="11">
        <v>100.98036145272199</v>
      </c>
      <c r="JT392" s="11">
        <v>39.0418020819708</v>
      </c>
      <c r="JU392" s="11">
        <v>48.017611299567378</v>
      </c>
      <c r="JV392" s="11">
        <v>31.402974272123217</v>
      </c>
      <c r="JW392" s="11">
        <v>7.8586026575067081E-12</v>
      </c>
      <c r="JX392" s="11">
        <v>37.564796908050909</v>
      </c>
      <c r="JY392" s="11">
        <v>64.449557675195777</v>
      </c>
      <c r="JZ392" s="11">
        <v>82.717047827534969</v>
      </c>
      <c r="KA392" s="11">
        <v>105.2437448076752</v>
      </c>
      <c r="KB392" s="11">
        <v>124.0541093082452</v>
      </c>
      <c r="KC392" s="11">
        <v>137.74865174475786</v>
      </c>
      <c r="KD392" s="11">
        <v>150.36945591479594</v>
      </c>
      <c r="KE392" s="11">
        <v>146.69793451088617</v>
      </c>
      <c r="KF392" s="11">
        <v>136.39069394333774</v>
      </c>
      <c r="KG392" s="11">
        <v>113.68775145257749</v>
      </c>
      <c r="KH392" s="11">
        <v>104.94345569878458</v>
      </c>
      <c r="KI392" s="11">
        <v>76.998064035955423</v>
      </c>
      <c r="KJ392" s="11">
        <v>71.992791915151528</v>
      </c>
      <c r="KK392" s="11">
        <v>65.954048565733444</v>
      </c>
      <c r="KL392" s="23"/>
      <c r="KM392" s="11">
        <f>SMALL(Tabela2[[#This Row],[1]:[285]],1)</f>
        <v>7.8586026575067081E-12</v>
      </c>
      <c r="KN392" s="11">
        <f>MATCH(Tabela2[[#This Row],[1° menor]],Tabela2[[#This Row],[1]:[285]],0)</f>
        <v>270</v>
      </c>
      <c r="KO39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392" s="11">
        <f>VLOOKUP(Tabela2[[#This Row],[Shape]],shape!A:D,4,0)+VLOOKUP(Tabela2[[#This Row],[Shape]]+1,shape!A:E,5,0)*Tabela2[[#This Row],[% avanc]]</f>
        <v>8544.8116110658502</v>
      </c>
      <c r="KQ392" s="15">
        <f>Tabela2[[#This Row],[8686,881807]]/Tabela2[[#Headers],[8686,881807]]</f>
        <v>0.98364543237831692</v>
      </c>
      <c r="KR392" s="11">
        <f>Tabela2[[#This Row],[8686,881807]]-KP391</f>
        <v>0</v>
      </c>
      <c r="KS392" s="11">
        <f>(Tabela2[[#This Row],[hora bus]]-H391)*86400</f>
        <v>44.999999832361937</v>
      </c>
      <c r="KT392" s="11">
        <f>Tabela2[[#This Row],[desloc]]/Tabela2[[#This Row],[seconds]]</f>
        <v>0</v>
      </c>
      <c r="KU392" s="11">
        <f>Tabela2[[#This Row],[spd m/s]]*3.6</f>
        <v>0</v>
      </c>
      <c r="KV392" s="23"/>
      <c r="KW392" s="22">
        <f t="shared" si="108"/>
        <v>0</v>
      </c>
      <c r="KX392" s="23">
        <f t="shared" si="109"/>
        <v>0.5</v>
      </c>
      <c r="KY392" s="23">
        <f t="shared" si="110"/>
        <v>1</v>
      </c>
      <c r="KZ392" s="23">
        <f t="shared" si="111"/>
        <v>55</v>
      </c>
      <c r="LA392" s="23">
        <f t="shared" si="112"/>
        <v>0</v>
      </c>
      <c r="LB392" s="23">
        <f t="shared" si="113"/>
        <v>1</v>
      </c>
      <c r="LC392" s="23">
        <f t="shared" si="114"/>
        <v>4</v>
      </c>
      <c r="LD392" s="23">
        <f t="shared" si="115"/>
        <v>0</v>
      </c>
      <c r="LE392" s="23">
        <f t="shared" si="116"/>
        <v>8544.8116110658502</v>
      </c>
      <c r="LF392" s="22">
        <f t="shared" si="125"/>
        <v>0</v>
      </c>
      <c r="LG392" s="23">
        <f t="shared" si="117"/>
        <v>0</v>
      </c>
      <c r="LH392" s="23">
        <f t="shared" si="118"/>
        <v>0</v>
      </c>
      <c r="LI392" s="23">
        <f t="shared" si="119"/>
        <v>8570.3152119992501</v>
      </c>
      <c r="LJ392" s="23">
        <f t="shared" si="120"/>
        <v>8544.8116110658502</v>
      </c>
      <c r="LK392" s="23">
        <f t="shared" si="121"/>
        <v>0.5</v>
      </c>
      <c r="LL392" s="23">
        <f t="shared" si="122"/>
        <v>0</v>
      </c>
      <c r="LM392" s="23">
        <f t="shared" si="123"/>
        <v>1</v>
      </c>
      <c r="LN392" s="23">
        <f t="shared" si="124"/>
        <v>1</v>
      </c>
    </row>
    <row r="393" spans="1:326" x14ac:dyDescent="0.25">
      <c r="A393" s="22">
        <v>232</v>
      </c>
      <c r="B393" s="22">
        <v>1</v>
      </c>
      <c r="C393" s="23" t="s">
        <v>1540</v>
      </c>
      <c r="D393" s="22">
        <v>332</v>
      </c>
      <c r="E393" s="24">
        <v>0.95625000000000004</v>
      </c>
      <c r="F393" s="23" t="s">
        <v>1484</v>
      </c>
      <c r="G393" s="23" t="b">
        <v>1</v>
      </c>
      <c r="H393" s="25">
        <v>43538.956689814811</v>
      </c>
      <c r="I393" s="26" t="s">
        <v>180</v>
      </c>
      <c r="J393" s="23" t="s">
        <v>181</v>
      </c>
      <c r="K393" s="11">
        <f>IF(AND(Tabela2[[#This Row],[hora bus]]=H392,Tabela2[[#This Row],[lat bus]]=I392,Tabela2[[#This Row],[lon bus]]=J392),1,0)</f>
        <v>0</v>
      </c>
      <c r="L393" s="23"/>
      <c r="M393" s="11">
        <v>431</v>
      </c>
      <c r="N393" s="11">
        <v>12494.830021888851</v>
      </c>
      <c r="O393" s="11">
        <v>12486.806861253204</v>
      </c>
      <c r="P393" s="11">
        <v>12475.971219330722</v>
      </c>
      <c r="Q393" s="11">
        <v>12416.529272290421</v>
      </c>
      <c r="R393" s="11">
        <v>12334.820621563395</v>
      </c>
      <c r="S393" s="11">
        <v>12320.088836036259</v>
      </c>
      <c r="T393" s="11">
        <v>12301.020183692543</v>
      </c>
      <c r="U393" s="11">
        <v>12288.814142005907</v>
      </c>
      <c r="V393" s="11">
        <v>12271.172379100031</v>
      </c>
      <c r="W393" s="11">
        <v>12257.347773330403</v>
      </c>
      <c r="X393" s="11">
        <v>12244.75714924055</v>
      </c>
      <c r="Y393" s="11">
        <v>12218.091008311309</v>
      </c>
      <c r="Z393" s="11">
        <v>12199.530930423911</v>
      </c>
      <c r="AA393" s="11">
        <v>12174.625643012387</v>
      </c>
      <c r="AB393" s="11">
        <v>12162.874276923478</v>
      </c>
      <c r="AC393" s="11">
        <v>12146.07688209562</v>
      </c>
      <c r="AD393" s="11">
        <v>12121.80903308475</v>
      </c>
      <c r="AE393" s="11">
        <v>12113.01994745246</v>
      </c>
      <c r="AF393" s="11">
        <v>12051.80430932218</v>
      </c>
      <c r="AG393" s="11">
        <v>12030.872930985972</v>
      </c>
      <c r="AH393" s="11">
        <v>12008.271750808733</v>
      </c>
      <c r="AI393" s="11">
        <v>11988.48660329489</v>
      </c>
      <c r="AJ393" s="11">
        <v>11970.387159713189</v>
      </c>
      <c r="AK393" s="11">
        <v>11957.655815437727</v>
      </c>
      <c r="AL393" s="11">
        <v>11934.210824216272</v>
      </c>
      <c r="AM393" s="11">
        <v>11926.006924847261</v>
      </c>
      <c r="AN393" s="11">
        <v>11916.384564365255</v>
      </c>
      <c r="AO393" s="11">
        <v>11912.998509820854</v>
      </c>
      <c r="AP393" s="11">
        <v>11917.713394892624</v>
      </c>
      <c r="AQ393" s="11">
        <v>11928.574183629566</v>
      </c>
      <c r="AR393" s="11">
        <v>11931.665721828511</v>
      </c>
      <c r="AS393" s="11">
        <v>11932.639967432253</v>
      </c>
      <c r="AT393" s="11">
        <v>11946.306747432751</v>
      </c>
      <c r="AU393" s="11">
        <v>11955.055531408401</v>
      </c>
      <c r="AV393" s="11">
        <v>11953.326558570843</v>
      </c>
      <c r="AW393" s="11">
        <v>11960.843739794504</v>
      </c>
      <c r="AX393" s="11">
        <v>11971.095554319198</v>
      </c>
      <c r="AY393" s="11">
        <v>11970.842707840173</v>
      </c>
      <c r="AZ393" s="11">
        <v>11961.312523304416</v>
      </c>
      <c r="BA393" s="11">
        <v>11943.754960262595</v>
      </c>
      <c r="BB393" s="11">
        <v>11906.350739140325</v>
      </c>
      <c r="BC393" s="11">
        <v>11839.952965292594</v>
      </c>
      <c r="BD393" s="11">
        <v>11777.603418943312</v>
      </c>
      <c r="BE393" s="11">
        <v>11763.088392712647</v>
      </c>
      <c r="BF393" s="11">
        <v>11746.976967201908</v>
      </c>
      <c r="BG393" s="11">
        <v>11720.46928104626</v>
      </c>
      <c r="BH393" s="11">
        <v>11716.191749337335</v>
      </c>
      <c r="BI393" s="11">
        <v>11705.844298156573</v>
      </c>
      <c r="BJ393" s="11">
        <v>11686.676337576891</v>
      </c>
      <c r="BK393" s="11">
        <v>11624.333822083925</v>
      </c>
      <c r="BL393" s="11">
        <v>11421.845874307674</v>
      </c>
      <c r="BM393" s="11">
        <v>11327.722095321091</v>
      </c>
      <c r="BN393" s="11">
        <v>11321.736594648884</v>
      </c>
      <c r="BO393" s="11">
        <v>11228.754927625116</v>
      </c>
      <c r="BP393" s="11">
        <v>11234.809367840558</v>
      </c>
      <c r="BQ393" s="11">
        <v>11156.329112075415</v>
      </c>
      <c r="BR393" s="11">
        <v>11088.338786588773</v>
      </c>
      <c r="BS393" s="11">
        <v>11068.2068781655</v>
      </c>
      <c r="BT393" s="11">
        <v>11023.30502409807</v>
      </c>
      <c r="BU393" s="11">
        <v>10978.236571828094</v>
      </c>
      <c r="BV393" s="11">
        <v>10999.797255863332</v>
      </c>
      <c r="BW393" s="11">
        <v>10852.238381205911</v>
      </c>
      <c r="BX393" s="11">
        <v>10746.424904834928</v>
      </c>
      <c r="BY393" s="11">
        <v>10608.921556702628</v>
      </c>
      <c r="BZ393" s="11">
        <v>10579.665221091504</v>
      </c>
      <c r="CA393" s="11">
        <v>10537.351912154953</v>
      </c>
      <c r="CB393" s="11">
        <v>10474.717993386512</v>
      </c>
      <c r="CC393" s="11">
        <v>10354.655366186358</v>
      </c>
      <c r="CD393" s="11">
        <v>10261.833316445753</v>
      </c>
      <c r="CE393" s="11">
        <v>10171.692223757867</v>
      </c>
      <c r="CF393" s="11">
        <v>10092.407299546927</v>
      </c>
      <c r="CG393" s="11">
        <v>9905.3651017099237</v>
      </c>
      <c r="CH393" s="11">
        <v>9834.95217105341</v>
      </c>
      <c r="CI393" s="11">
        <v>9650.6513204742932</v>
      </c>
      <c r="CJ393" s="11">
        <v>9583.7088165695204</v>
      </c>
      <c r="CK393" s="11">
        <v>9497.7240156386524</v>
      </c>
      <c r="CL393" s="11">
        <v>9472.457870991504</v>
      </c>
      <c r="CM393" s="11">
        <v>9426.5227230567671</v>
      </c>
      <c r="CN393" s="11">
        <v>9370.8777662955854</v>
      </c>
      <c r="CO393" s="11">
        <v>9292.6854217545879</v>
      </c>
      <c r="CP393" s="11">
        <v>9243.6795939065596</v>
      </c>
      <c r="CQ393" s="11">
        <v>9056.1565957037456</v>
      </c>
      <c r="CR393" s="11">
        <v>8891.5087192388764</v>
      </c>
      <c r="CS393" s="11">
        <v>8825.81292266327</v>
      </c>
      <c r="CT393" s="11">
        <v>8800.4430877891391</v>
      </c>
      <c r="CU393" s="11">
        <v>8760.9026387819158</v>
      </c>
      <c r="CV393" s="11">
        <v>8667.2948402984148</v>
      </c>
      <c r="CW393" s="11">
        <v>8547.8096427278615</v>
      </c>
      <c r="CX393" s="11">
        <v>8493.3584687182847</v>
      </c>
      <c r="CY393" s="11">
        <v>8440.1224535374513</v>
      </c>
      <c r="CZ393" s="11">
        <v>8390.8037614794721</v>
      </c>
      <c r="DA393" s="11">
        <v>8338.9381727031214</v>
      </c>
      <c r="DB393" s="11">
        <v>8281.0761405486774</v>
      </c>
      <c r="DC393" s="11">
        <v>8184.8866688721628</v>
      </c>
      <c r="DD393" s="11">
        <v>8172.1921294995391</v>
      </c>
      <c r="DE393" s="11">
        <v>8140.4311274955307</v>
      </c>
      <c r="DF393" s="11">
        <v>8125.0370069362552</v>
      </c>
      <c r="DG393" s="11">
        <v>8069.8907934106028</v>
      </c>
      <c r="DH393" s="11">
        <v>8022.5957229481828</v>
      </c>
      <c r="DI393" s="11">
        <v>7967.1136504935848</v>
      </c>
      <c r="DJ393" s="11">
        <v>7899.5679134541988</v>
      </c>
      <c r="DK393" s="11">
        <v>7639.7012402337068</v>
      </c>
      <c r="DL393" s="11">
        <v>7636.0691887838138</v>
      </c>
      <c r="DM393" s="11">
        <v>7598.3990282503028</v>
      </c>
      <c r="DN393" s="11">
        <v>7538.8375537889115</v>
      </c>
      <c r="DO393" s="11">
        <v>7526.6387756347658</v>
      </c>
      <c r="DP393" s="11">
        <v>7468.0648688645761</v>
      </c>
      <c r="DQ393" s="11">
        <v>7474.0878783274411</v>
      </c>
      <c r="DR393" s="11">
        <v>7467.8548258348064</v>
      </c>
      <c r="DS393" s="11">
        <v>7458.6120677505369</v>
      </c>
      <c r="DT393" s="11">
        <v>7442.2769944928086</v>
      </c>
      <c r="DU393" s="11">
        <v>7431.2670545420351</v>
      </c>
      <c r="DV393" s="11">
        <v>7419.21554123652</v>
      </c>
      <c r="DW393" s="11">
        <v>7411.2437116621441</v>
      </c>
      <c r="DX393" s="11">
        <v>7272.7703676481406</v>
      </c>
      <c r="DY393" s="11">
        <v>7277.077115747491</v>
      </c>
      <c r="DZ393" s="11">
        <v>7242.7517113126205</v>
      </c>
      <c r="EA393" s="11">
        <v>7131.0070280574619</v>
      </c>
      <c r="EB393" s="11">
        <v>7121.5129475686344</v>
      </c>
      <c r="EC393" s="11">
        <v>6953.9809014249222</v>
      </c>
      <c r="ED393" s="11">
        <v>6898.1675387696978</v>
      </c>
      <c r="EE393" s="11">
        <v>6665.5885433667117</v>
      </c>
      <c r="EF393" s="11">
        <v>6480.7589751865062</v>
      </c>
      <c r="EG393" s="11">
        <v>6324.0994538489767</v>
      </c>
      <c r="EH393" s="11">
        <v>6204.7229073207427</v>
      </c>
      <c r="EI393" s="11">
        <v>6142.8329386899732</v>
      </c>
      <c r="EJ393" s="11">
        <v>6090.2434964699059</v>
      </c>
      <c r="EK393" s="11">
        <v>6008.2781424026871</v>
      </c>
      <c r="EL393" s="11">
        <v>5996.6708102008115</v>
      </c>
      <c r="EM393" s="11">
        <v>5909.9308364153067</v>
      </c>
      <c r="EN393" s="11">
        <v>5822.2842564530247</v>
      </c>
      <c r="EO393" s="11">
        <v>5782.8061801466947</v>
      </c>
      <c r="EP393" s="11">
        <v>5659.5597463704444</v>
      </c>
      <c r="EQ393" s="11">
        <v>5606.6647382784813</v>
      </c>
      <c r="ER393" s="11">
        <v>5493.1424353024422</v>
      </c>
      <c r="ES393" s="11">
        <v>5450.9531240578535</v>
      </c>
      <c r="ET393" s="11">
        <v>5389.1980921946515</v>
      </c>
      <c r="EU393" s="11">
        <v>5341.0128759711633</v>
      </c>
      <c r="EV393" s="11">
        <v>5285.7083281965679</v>
      </c>
      <c r="EW393" s="11">
        <v>5076.107743762178</v>
      </c>
      <c r="EX393" s="11">
        <v>5035.3179065443346</v>
      </c>
      <c r="EY393" s="11">
        <v>4897.7790061573514</v>
      </c>
      <c r="EZ393" s="11">
        <v>4779.2968546071406</v>
      </c>
      <c r="FA393" s="11">
        <v>4728.6634524423889</v>
      </c>
      <c r="FB393" s="11">
        <v>4698.6128276214422</v>
      </c>
      <c r="FC393" s="11">
        <v>4652.3888470557022</v>
      </c>
      <c r="FD393" s="11">
        <v>4544.0658852060396</v>
      </c>
      <c r="FE393" s="11">
        <v>4397.5864604248</v>
      </c>
      <c r="FF393" s="11">
        <v>4390.6720692036524</v>
      </c>
      <c r="FG393" s="11">
        <v>4353.1186516683247</v>
      </c>
      <c r="FH393" s="11">
        <v>4281.8363979768328</v>
      </c>
      <c r="FI393" s="11">
        <v>4250.6512514056603</v>
      </c>
      <c r="FJ393" s="11">
        <v>4244.9551524831841</v>
      </c>
      <c r="FK393" s="11">
        <v>4239.8260587117411</v>
      </c>
      <c r="FL393" s="11">
        <v>4237.7931543450059</v>
      </c>
      <c r="FM393" s="11">
        <v>4224.2724789605008</v>
      </c>
      <c r="FN393" s="11">
        <v>4234.6689263671942</v>
      </c>
      <c r="FO393" s="11">
        <v>4231.0886205280267</v>
      </c>
      <c r="FP393" s="11">
        <v>4226.290702566278</v>
      </c>
      <c r="FQ393" s="11">
        <v>4228.5980826356226</v>
      </c>
      <c r="FR393" s="11">
        <v>4204.656449796521</v>
      </c>
      <c r="FS393" s="11">
        <v>4169.1574614024239</v>
      </c>
      <c r="FT393" s="11">
        <v>4104.1062958459715</v>
      </c>
      <c r="FU393" s="11">
        <v>3997.1503362433723</v>
      </c>
      <c r="FV393" s="11">
        <v>3961.2276390458992</v>
      </c>
      <c r="FW393" s="11">
        <v>3932.6165803190138</v>
      </c>
      <c r="FX393" s="11">
        <v>3903.0754862512085</v>
      </c>
      <c r="FY393" s="11">
        <v>3879.9500737695557</v>
      </c>
      <c r="FZ393" s="11">
        <v>3850.7269345644208</v>
      </c>
      <c r="GA393" s="11">
        <v>3831.2431594816203</v>
      </c>
      <c r="GB393" s="11">
        <v>3805.7232506611367</v>
      </c>
      <c r="GC393" s="11">
        <v>3782.7486158093375</v>
      </c>
      <c r="GD393" s="11">
        <v>3770.1003639084192</v>
      </c>
      <c r="GE393" s="11">
        <v>3759.1567077955697</v>
      </c>
      <c r="GF393" s="11">
        <v>3752.8605254405684</v>
      </c>
      <c r="GG393" s="11">
        <v>3742.1280371816729</v>
      </c>
      <c r="GH393" s="11">
        <v>3736.9313375746287</v>
      </c>
      <c r="GI393" s="11">
        <v>3719.518184841726</v>
      </c>
      <c r="GJ393" s="11">
        <v>3696.8751623220733</v>
      </c>
      <c r="GK393" s="11">
        <v>3670.9464777888688</v>
      </c>
      <c r="GL393" s="11">
        <v>3670.2321925399865</v>
      </c>
      <c r="GM393" s="11">
        <v>3639.0715273080828</v>
      </c>
      <c r="GN393" s="11">
        <v>3618.0907585315094</v>
      </c>
      <c r="GO393" s="11">
        <v>3585.3597818304711</v>
      </c>
      <c r="GP393" s="11">
        <v>3500.8262318940651</v>
      </c>
      <c r="GQ393" s="11">
        <v>3361.8170545242042</v>
      </c>
      <c r="GR393" s="11">
        <v>3204.9592116572612</v>
      </c>
      <c r="GS393" s="11">
        <v>3142.4129130006399</v>
      </c>
      <c r="GT393" s="11">
        <v>3124.5314181374547</v>
      </c>
      <c r="GU393" s="11">
        <v>3102.6513796517183</v>
      </c>
      <c r="GV393" s="11">
        <v>3083.5496496731384</v>
      </c>
      <c r="GW393" s="11">
        <v>3066.7075448449477</v>
      </c>
      <c r="GX393" s="11">
        <v>3054.2380416407382</v>
      </c>
      <c r="GY393" s="11">
        <v>2975.1256817304334</v>
      </c>
      <c r="GZ393" s="11">
        <v>3027.9698590172184</v>
      </c>
      <c r="HA393" s="11">
        <v>3028.346690468305</v>
      </c>
      <c r="HB393" s="11">
        <v>3022.7340469933683</v>
      </c>
      <c r="HC393" s="11">
        <v>3018.5672889479765</v>
      </c>
      <c r="HD393" s="11">
        <v>3016.526830282517</v>
      </c>
      <c r="HE393" s="11">
        <v>2994.3093104007198</v>
      </c>
      <c r="HF393" s="11">
        <v>2881.7472934388247</v>
      </c>
      <c r="HG393" s="11">
        <v>2807.689199971072</v>
      </c>
      <c r="HH393" s="11">
        <v>2733.7200144941653</v>
      </c>
      <c r="HI393" s="11">
        <v>2701.2049799988645</v>
      </c>
      <c r="HJ393" s="11">
        <v>2677.3010121789107</v>
      </c>
      <c r="HK393" s="11">
        <v>2642.1452234544495</v>
      </c>
      <c r="HL393" s="11">
        <v>2618.2697241880078</v>
      </c>
      <c r="HM393" s="11">
        <v>2570.9324231543633</v>
      </c>
      <c r="HN393" s="11">
        <v>2523.2170496529066</v>
      </c>
      <c r="HO393" s="11">
        <v>2497.2283369302413</v>
      </c>
      <c r="HP393" s="11">
        <v>2520.8783595114842</v>
      </c>
      <c r="HQ393" s="11">
        <v>2513.5019377765484</v>
      </c>
      <c r="HR393" s="11">
        <v>2434.6425906169516</v>
      </c>
      <c r="HS393" s="11">
        <v>2458.9627482649398</v>
      </c>
      <c r="HT393" s="11">
        <v>2470.460644271785</v>
      </c>
      <c r="HU393" s="11">
        <v>2435.9633796907578</v>
      </c>
      <c r="HV393" s="11">
        <v>2432.6787999269081</v>
      </c>
      <c r="HW393" s="11">
        <v>2413.7913812433303</v>
      </c>
      <c r="HX393" s="11">
        <v>2387.5650090555741</v>
      </c>
      <c r="HY393" s="11">
        <v>2344.3493091310174</v>
      </c>
      <c r="HZ393" s="11">
        <v>2188.750476774776</v>
      </c>
      <c r="IA393" s="11">
        <v>2044.5086158057927</v>
      </c>
      <c r="IB393" s="11">
        <v>1996.4109547502123</v>
      </c>
      <c r="IC393" s="11">
        <v>1943.3368539695191</v>
      </c>
      <c r="ID393" s="11">
        <v>1895.9788842892378</v>
      </c>
      <c r="IE393" s="11">
        <v>1841.0549582178655</v>
      </c>
      <c r="IF393" s="11">
        <v>1716.1282856158193</v>
      </c>
      <c r="IG393" s="11">
        <v>1688.2153926712049</v>
      </c>
      <c r="IH393" s="11">
        <v>1645.1900775298586</v>
      </c>
      <c r="II393" s="11">
        <v>1608.0595996043949</v>
      </c>
      <c r="IJ393" s="11">
        <v>1556.9650825410936</v>
      </c>
      <c r="IK393" s="11">
        <v>1518.744778793103</v>
      </c>
      <c r="IL393" s="11">
        <v>1476.6965474813971</v>
      </c>
      <c r="IM393" s="11">
        <v>1413.7862623557501</v>
      </c>
      <c r="IN393" s="11">
        <v>1277.4351425166342</v>
      </c>
      <c r="IO393" s="11">
        <v>1245.707871629716</v>
      </c>
      <c r="IP393" s="11">
        <v>1244.1123116757026</v>
      </c>
      <c r="IQ393" s="11">
        <v>1188.3625030000048</v>
      </c>
      <c r="IR393" s="11">
        <v>1119.5626163135059</v>
      </c>
      <c r="IS393" s="11">
        <v>1079.8233575691897</v>
      </c>
      <c r="IT393" s="11">
        <v>1056.6418165077507</v>
      </c>
      <c r="IU393" s="11">
        <v>1039.0072543057934</v>
      </c>
      <c r="IV393" s="11">
        <v>1032.9277386045574</v>
      </c>
      <c r="IW393" s="11">
        <v>1022.2648410141051</v>
      </c>
      <c r="IX393" s="11">
        <v>1001.0449233780516</v>
      </c>
      <c r="IY393" s="11">
        <v>960.06595823541738</v>
      </c>
      <c r="IZ393" s="11">
        <v>909.80406718309393</v>
      </c>
      <c r="JA393" s="11">
        <v>817.74160155906702</v>
      </c>
      <c r="JB393" s="11">
        <v>709.14698865376909</v>
      </c>
      <c r="JC393" s="11">
        <v>631.113205344893</v>
      </c>
      <c r="JD393" s="11">
        <v>615.42605027019806</v>
      </c>
      <c r="JE393" s="11">
        <v>603.94687478319224</v>
      </c>
      <c r="JF393" s="11">
        <v>595.80297619105954</v>
      </c>
      <c r="JG393" s="11">
        <v>512.39810066415293</v>
      </c>
      <c r="JH393" s="11">
        <v>475.05871582598479</v>
      </c>
      <c r="JI393" s="11">
        <v>470.5333558332307</v>
      </c>
      <c r="JJ393" s="11">
        <v>470.64402267415795</v>
      </c>
      <c r="JK393" s="11">
        <v>407.33748515519619</v>
      </c>
      <c r="JL393" s="11">
        <v>420.18994728216848</v>
      </c>
      <c r="JM393" s="11">
        <v>402.81169551169802</v>
      </c>
      <c r="JN393" s="11">
        <v>244.39751616084783</v>
      </c>
      <c r="JO393" s="11">
        <v>237.09222676006908</v>
      </c>
      <c r="JP393" s="11">
        <v>304.33239840489472</v>
      </c>
      <c r="JQ393" s="11">
        <v>303.62640806385014</v>
      </c>
      <c r="JR393" s="11">
        <v>270.3163286560212</v>
      </c>
      <c r="JS393" s="11">
        <v>100.98036145272199</v>
      </c>
      <c r="JT393" s="11">
        <v>39.0418020819708</v>
      </c>
      <c r="JU393" s="11">
        <v>48.017611299567378</v>
      </c>
      <c r="JV393" s="11">
        <v>31.402974272123217</v>
      </c>
      <c r="JW393" s="11">
        <v>7.8586026575067081E-12</v>
      </c>
      <c r="JX393" s="11">
        <v>37.564796908050909</v>
      </c>
      <c r="JY393" s="11">
        <v>64.449557675195777</v>
      </c>
      <c r="JZ393" s="11">
        <v>82.717047827534969</v>
      </c>
      <c r="KA393" s="11">
        <v>105.2437448076752</v>
      </c>
      <c r="KB393" s="11">
        <v>124.0541093082452</v>
      </c>
      <c r="KC393" s="11">
        <v>137.74865174475786</v>
      </c>
      <c r="KD393" s="11">
        <v>150.36945591479594</v>
      </c>
      <c r="KE393" s="11">
        <v>146.69793451088617</v>
      </c>
      <c r="KF393" s="11">
        <v>136.39069394333774</v>
      </c>
      <c r="KG393" s="11">
        <v>113.68775145257749</v>
      </c>
      <c r="KH393" s="11">
        <v>104.94345569878458</v>
      </c>
      <c r="KI393" s="11">
        <v>76.998064035955423</v>
      </c>
      <c r="KJ393" s="11">
        <v>71.992791915151528</v>
      </c>
      <c r="KK393" s="11">
        <v>65.954048565733444</v>
      </c>
      <c r="KL393" s="23"/>
      <c r="KM393" s="11">
        <f>SMALL(Tabela2[[#This Row],[1]:[285]],1)</f>
        <v>7.8586026575067081E-12</v>
      </c>
      <c r="KN393" s="11">
        <f>MATCH(Tabela2[[#This Row],[1° menor]],Tabela2[[#This Row],[1]:[285]],0)</f>
        <v>270</v>
      </c>
      <c r="KO39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393" s="11">
        <f>VLOOKUP(Tabela2[[#This Row],[Shape]],shape!A:D,4,0)+VLOOKUP(Tabela2[[#This Row],[Shape]]+1,shape!A:E,5,0)*Tabela2[[#This Row],[% avanc]]</f>
        <v>8544.8116110658502</v>
      </c>
      <c r="KQ393" s="15">
        <f>Tabela2[[#This Row],[8686,881807]]/Tabela2[[#Headers],[8686,881807]]</f>
        <v>0.98364543237831692</v>
      </c>
      <c r="KR393" s="11">
        <f>Tabela2[[#This Row],[8686,881807]]-KP392</f>
        <v>0</v>
      </c>
      <c r="KS393" s="11">
        <f>(Tabela2[[#This Row],[hora bus]]-H392)*86400</f>
        <v>43.99999959859997</v>
      </c>
      <c r="KT393" s="11">
        <f>Tabela2[[#This Row],[desloc]]/Tabela2[[#This Row],[seconds]]</f>
        <v>0</v>
      </c>
      <c r="KU393" s="11">
        <f>Tabela2[[#This Row],[spd m/s]]*3.6</f>
        <v>0</v>
      </c>
      <c r="KV393" s="23"/>
      <c r="KW393" s="22">
        <f t="shared" si="108"/>
        <v>0</v>
      </c>
      <c r="KX393" s="23">
        <f t="shared" si="109"/>
        <v>0.5</v>
      </c>
      <c r="KY393" s="23">
        <f t="shared" si="110"/>
        <v>1</v>
      </c>
      <c r="KZ393" s="23">
        <f t="shared" si="111"/>
        <v>54</v>
      </c>
      <c r="LA393" s="23">
        <f t="shared" si="112"/>
        <v>0</v>
      </c>
      <c r="LB393" s="23">
        <f t="shared" si="113"/>
        <v>1</v>
      </c>
      <c r="LC393" s="23">
        <f t="shared" si="114"/>
        <v>3</v>
      </c>
      <c r="LD393" s="23">
        <f t="shared" si="115"/>
        <v>0</v>
      </c>
      <c r="LE393" s="23">
        <f t="shared" si="116"/>
        <v>8544.8116110658502</v>
      </c>
      <c r="LF393" s="22">
        <f t="shared" si="125"/>
        <v>0</v>
      </c>
      <c r="LG393" s="23">
        <f t="shared" si="117"/>
        <v>0</v>
      </c>
      <c r="LH393" s="23">
        <f t="shared" si="118"/>
        <v>0</v>
      </c>
      <c r="LI393" s="23">
        <f t="shared" si="119"/>
        <v>8570.3152119992501</v>
      </c>
      <c r="LJ393" s="23">
        <f t="shared" si="120"/>
        <v>8544.8116110658502</v>
      </c>
      <c r="LK393" s="23">
        <f t="shared" si="121"/>
        <v>0.5</v>
      </c>
      <c r="LL393" s="23">
        <f t="shared" si="122"/>
        <v>0</v>
      </c>
      <c r="LM393" s="23">
        <f t="shared" si="123"/>
        <v>1</v>
      </c>
      <c r="LN393" s="23">
        <f t="shared" si="124"/>
        <v>1</v>
      </c>
    </row>
    <row r="394" spans="1:326" x14ac:dyDescent="0.25">
      <c r="A394" s="22">
        <v>234</v>
      </c>
      <c r="B394" s="22">
        <v>1</v>
      </c>
      <c r="C394" s="23" t="s">
        <v>1542</v>
      </c>
      <c r="D394" s="22">
        <v>332</v>
      </c>
      <c r="E394" s="24">
        <v>0.95694444444444449</v>
      </c>
      <c r="F394" s="23" t="s">
        <v>1484</v>
      </c>
      <c r="G394" s="23" t="b">
        <v>1</v>
      </c>
      <c r="H394" s="25">
        <v>43538.957488425927</v>
      </c>
      <c r="I394" s="26" t="s">
        <v>180</v>
      </c>
      <c r="J394" s="23" t="s">
        <v>181</v>
      </c>
      <c r="K394" s="11">
        <f>IF(AND(Tabela2[[#This Row],[hora bus]]=H393,Tabela2[[#This Row],[lat bus]]=I393,Tabela2[[#This Row],[lon bus]]=J393),1,0)</f>
        <v>0</v>
      </c>
      <c r="L394" s="23"/>
      <c r="M394" s="11">
        <v>434</v>
      </c>
      <c r="N394" s="11">
        <v>12494.830021888851</v>
      </c>
      <c r="O394" s="11">
        <v>12486.806861253204</v>
      </c>
      <c r="P394" s="11">
        <v>12475.971219330722</v>
      </c>
      <c r="Q394" s="11">
        <v>12416.529272290421</v>
      </c>
      <c r="R394" s="11">
        <v>12334.820621563395</v>
      </c>
      <c r="S394" s="11">
        <v>12320.088836036259</v>
      </c>
      <c r="T394" s="11">
        <v>12301.020183692543</v>
      </c>
      <c r="U394" s="11">
        <v>12288.814142005907</v>
      </c>
      <c r="V394" s="11">
        <v>12271.172379100031</v>
      </c>
      <c r="W394" s="11">
        <v>12257.347773330403</v>
      </c>
      <c r="X394" s="11">
        <v>12244.75714924055</v>
      </c>
      <c r="Y394" s="11">
        <v>12218.091008311309</v>
      </c>
      <c r="Z394" s="11">
        <v>12199.530930423911</v>
      </c>
      <c r="AA394" s="11">
        <v>12174.625643012387</v>
      </c>
      <c r="AB394" s="11">
        <v>12162.874276923478</v>
      </c>
      <c r="AC394" s="11">
        <v>12146.07688209562</v>
      </c>
      <c r="AD394" s="11">
        <v>12121.80903308475</v>
      </c>
      <c r="AE394" s="11">
        <v>12113.01994745246</v>
      </c>
      <c r="AF394" s="11">
        <v>12051.80430932218</v>
      </c>
      <c r="AG394" s="11">
        <v>12030.872930985972</v>
      </c>
      <c r="AH394" s="11">
        <v>12008.271750808733</v>
      </c>
      <c r="AI394" s="11">
        <v>11988.48660329489</v>
      </c>
      <c r="AJ394" s="11">
        <v>11970.387159713189</v>
      </c>
      <c r="AK394" s="11">
        <v>11957.655815437727</v>
      </c>
      <c r="AL394" s="11">
        <v>11934.210824216272</v>
      </c>
      <c r="AM394" s="11">
        <v>11926.006924847261</v>
      </c>
      <c r="AN394" s="11">
        <v>11916.384564365255</v>
      </c>
      <c r="AO394" s="11">
        <v>11912.998509820854</v>
      </c>
      <c r="AP394" s="11">
        <v>11917.713394892624</v>
      </c>
      <c r="AQ394" s="11">
        <v>11928.574183629566</v>
      </c>
      <c r="AR394" s="11">
        <v>11931.665721828511</v>
      </c>
      <c r="AS394" s="11">
        <v>11932.639967432253</v>
      </c>
      <c r="AT394" s="11">
        <v>11946.306747432751</v>
      </c>
      <c r="AU394" s="11">
        <v>11955.055531408401</v>
      </c>
      <c r="AV394" s="11">
        <v>11953.326558570843</v>
      </c>
      <c r="AW394" s="11">
        <v>11960.843739794504</v>
      </c>
      <c r="AX394" s="11">
        <v>11971.095554319198</v>
      </c>
      <c r="AY394" s="11">
        <v>11970.842707840173</v>
      </c>
      <c r="AZ394" s="11">
        <v>11961.312523304416</v>
      </c>
      <c r="BA394" s="11">
        <v>11943.754960262595</v>
      </c>
      <c r="BB394" s="11">
        <v>11906.350739140325</v>
      </c>
      <c r="BC394" s="11">
        <v>11839.952965292594</v>
      </c>
      <c r="BD394" s="11">
        <v>11777.603418943312</v>
      </c>
      <c r="BE394" s="11">
        <v>11763.088392712647</v>
      </c>
      <c r="BF394" s="11">
        <v>11746.976967201908</v>
      </c>
      <c r="BG394" s="11">
        <v>11720.46928104626</v>
      </c>
      <c r="BH394" s="11">
        <v>11716.191749337335</v>
      </c>
      <c r="BI394" s="11">
        <v>11705.844298156573</v>
      </c>
      <c r="BJ394" s="11">
        <v>11686.676337576891</v>
      </c>
      <c r="BK394" s="11">
        <v>11624.333822083925</v>
      </c>
      <c r="BL394" s="11">
        <v>11421.845874307674</v>
      </c>
      <c r="BM394" s="11">
        <v>11327.722095321091</v>
      </c>
      <c r="BN394" s="11">
        <v>11321.736594648884</v>
      </c>
      <c r="BO394" s="11">
        <v>11228.754927625116</v>
      </c>
      <c r="BP394" s="11">
        <v>11234.809367840558</v>
      </c>
      <c r="BQ394" s="11">
        <v>11156.329112075415</v>
      </c>
      <c r="BR394" s="11">
        <v>11088.338786588773</v>
      </c>
      <c r="BS394" s="11">
        <v>11068.2068781655</v>
      </c>
      <c r="BT394" s="11">
        <v>11023.30502409807</v>
      </c>
      <c r="BU394" s="11">
        <v>10978.236571828094</v>
      </c>
      <c r="BV394" s="11">
        <v>10999.797255863332</v>
      </c>
      <c r="BW394" s="11">
        <v>10852.238381205911</v>
      </c>
      <c r="BX394" s="11">
        <v>10746.424904834928</v>
      </c>
      <c r="BY394" s="11">
        <v>10608.921556702628</v>
      </c>
      <c r="BZ394" s="11">
        <v>10579.665221091504</v>
      </c>
      <c r="CA394" s="11">
        <v>10537.351912154953</v>
      </c>
      <c r="CB394" s="11">
        <v>10474.717993386512</v>
      </c>
      <c r="CC394" s="11">
        <v>10354.655366186358</v>
      </c>
      <c r="CD394" s="11">
        <v>10261.833316445753</v>
      </c>
      <c r="CE394" s="11">
        <v>10171.692223757867</v>
      </c>
      <c r="CF394" s="11">
        <v>10092.407299546927</v>
      </c>
      <c r="CG394" s="11">
        <v>9905.3651017099237</v>
      </c>
      <c r="CH394" s="11">
        <v>9834.95217105341</v>
      </c>
      <c r="CI394" s="11">
        <v>9650.6513204742932</v>
      </c>
      <c r="CJ394" s="11">
        <v>9583.7088165695204</v>
      </c>
      <c r="CK394" s="11">
        <v>9497.7240156386524</v>
      </c>
      <c r="CL394" s="11">
        <v>9472.457870991504</v>
      </c>
      <c r="CM394" s="11">
        <v>9426.5227230567671</v>
      </c>
      <c r="CN394" s="11">
        <v>9370.8777662955854</v>
      </c>
      <c r="CO394" s="11">
        <v>9292.6854217545879</v>
      </c>
      <c r="CP394" s="11">
        <v>9243.6795939065596</v>
      </c>
      <c r="CQ394" s="11">
        <v>9056.1565957037456</v>
      </c>
      <c r="CR394" s="11">
        <v>8891.5087192388764</v>
      </c>
      <c r="CS394" s="11">
        <v>8825.81292266327</v>
      </c>
      <c r="CT394" s="11">
        <v>8800.4430877891391</v>
      </c>
      <c r="CU394" s="11">
        <v>8760.9026387819158</v>
      </c>
      <c r="CV394" s="11">
        <v>8667.2948402984148</v>
      </c>
      <c r="CW394" s="11">
        <v>8547.8096427278615</v>
      </c>
      <c r="CX394" s="11">
        <v>8493.3584687182847</v>
      </c>
      <c r="CY394" s="11">
        <v>8440.1224535374513</v>
      </c>
      <c r="CZ394" s="11">
        <v>8390.8037614794721</v>
      </c>
      <c r="DA394" s="11">
        <v>8338.9381727031214</v>
      </c>
      <c r="DB394" s="11">
        <v>8281.0761405486774</v>
      </c>
      <c r="DC394" s="11">
        <v>8184.8866688721628</v>
      </c>
      <c r="DD394" s="11">
        <v>8172.1921294995391</v>
      </c>
      <c r="DE394" s="11">
        <v>8140.4311274955307</v>
      </c>
      <c r="DF394" s="11">
        <v>8125.0370069362552</v>
      </c>
      <c r="DG394" s="11">
        <v>8069.8907934106028</v>
      </c>
      <c r="DH394" s="11">
        <v>8022.5957229481828</v>
      </c>
      <c r="DI394" s="11">
        <v>7967.1136504935848</v>
      </c>
      <c r="DJ394" s="11">
        <v>7899.5679134541988</v>
      </c>
      <c r="DK394" s="11">
        <v>7639.7012402337068</v>
      </c>
      <c r="DL394" s="11">
        <v>7636.0691887838138</v>
      </c>
      <c r="DM394" s="11">
        <v>7598.3990282503028</v>
      </c>
      <c r="DN394" s="11">
        <v>7538.8375537889115</v>
      </c>
      <c r="DO394" s="11">
        <v>7526.6387756347658</v>
      </c>
      <c r="DP394" s="11">
        <v>7468.0648688645761</v>
      </c>
      <c r="DQ394" s="11">
        <v>7474.0878783274411</v>
      </c>
      <c r="DR394" s="11">
        <v>7467.8548258348064</v>
      </c>
      <c r="DS394" s="11">
        <v>7458.6120677505369</v>
      </c>
      <c r="DT394" s="11">
        <v>7442.2769944928086</v>
      </c>
      <c r="DU394" s="11">
        <v>7431.2670545420351</v>
      </c>
      <c r="DV394" s="11">
        <v>7419.21554123652</v>
      </c>
      <c r="DW394" s="11">
        <v>7411.2437116621441</v>
      </c>
      <c r="DX394" s="11">
        <v>7272.7703676481406</v>
      </c>
      <c r="DY394" s="11">
        <v>7277.077115747491</v>
      </c>
      <c r="DZ394" s="11">
        <v>7242.7517113126205</v>
      </c>
      <c r="EA394" s="11">
        <v>7131.0070280574619</v>
      </c>
      <c r="EB394" s="11">
        <v>7121.5129475686344</v>
      </c>
      <c r="EC394" s="11">
        <v>6953.9809014249222</v>
      </c>
      <c r="ED394" s="11">
        <v>6898.1675387696978</v>
      </c>
      <c r="EE394" s="11">
        <v>6665.5885433667117</v>
      </c>
      <c r="EF394" s="11">
        <v>6480.7589751865062</v>
      </c>
      <c r="EG394" s="11">
        <v>6324.0994538489767</v>
      </c>
      <c r="EH394" s="11">
        <v>6204.7229073207427</v>
      </c>
      <c r="EI394" s="11">
        <v>6142.8329386899732</v>
      </c>
      <c r="EJ394" s="11">
        <v>6090.2434964699059</v>
      </c>
      <c r="EK394" s="11">
        <v>6008.2781424026871</v>
      </c>
      <c r="EL394" s="11">
        <v>5996.6708102008115</v>
      </c>
      <c r="EM394" s="11">
        <v>5909.9308364153067</v>
      </c>
      <c r="EN394" s="11">
        <v>5822.2842564530247</v>
      </c>
      <c r="EO394" s="11">
        <v>5782.8061801466947</v>
      </c>
      <c r="EP394" s="11">
        <v>5659.5597463704444</v>
      </c>
      <c r="EQ394" s="11">
        <v>5606.6647382784813</v>
      </c>
      <c r="ER394" s="11">
        <v>5493.1424353024422</v>
      </c>
      <c r="ES394" s="11">
        <v>5450.9531240578535</v>
      </c>
      <c r="ET394" s="11">
        <v>5389.1980921946515</v>
      </c>
      <c r="EU394" s="11">
        <v>5341.0128759711633</v>
      </c>
      <c r="EV394" s="11">
        <v>5285.7083281965679</v>
      </c>
      <c r="EW394" s="11">
        <v>5076.107743762178</v>
      </c>
      <c r="EX394" s="11">
        <v>5035.3179065443346</v>
      </c>
      <c r="EY394" s="11">
        <v>4897.7790061573514</v>
      </c>
      <c r="EZ394" s="11">
        <v>4779.2968546071406</v>
      </c>
      <c r="FA394" s="11">
        <v>4728.6634524423889</v>
      </c>
      <c r="FB394" s="11">
        <v>4698.6128276214422</v>
      </c>
      <c r="FC394" s="11">
        <v>4652.3888470557022</v>
      </c>
      <c r="FD394" s="11">
        <v>4544.0658852060396</v>
      </c>
      <c r="FE394" s="11">
        <v>4397.5864604248</v>
      </c>
      <c r="FF394" s="11">
        <v>4390.6720692036524</v>
      </c>
      <c r="FG394" s="11">
        <v>4353.1186516683247</v>
      </c>
      <c r="FH394" s="11">
        <v>4281.8363979768328</v>
      </c>
      <c r="FI394" s="11">
        <v>4250.6512514056603</v>
      </c>
      <c r="FJ394" s="11">
        <v>4244.9551524831841</v>
      </c>
      <c r="FK394" s="11">
        <v>4239.8260587117411</v>
      </c>
      <c r="FL394" s="11">
        <v>4237.7931543450059</v>
      </c>
      <c r="FM394" s="11">
        <v>4224.2724789605008</v>
      </c>
      <c r="FN394" s="11">
        <v>4234.6689263671942</v>
      </c>
      <c r="FO394" s="11">
        <v>4231.0886205280267</v>
      </c>
      <c r="FP394" s="11">
        <v>4226.290702566278</v>
      </c>
      <c r="FQ394" s="11">
        <v>4228.5980826356226</v>
      </c>
      <c r="FR394" s="11">
        <v>4204.656449796521</v>
      </c>
      <c r="FS394" s="11">
        <v>4169.1574614024239</v>
      </c>
      <c r="FT394" s="11">
        <v>4104.1062958459715</v>
      </c>
      <c r="FU394" s="11">
        <v>3997.1503362433723</v>
      </c>
      <c r="FV394" s="11">
        <v>3961.2276390458992</v>
      </c>
      <c r="FW394" s="11">
        <v>3932.6165803190138</v>
      </c>
      <c r="FX394" s="11">
        <v>3903.0754862512085</v>
      </c>
      <c r="FY394" s="11">
        <v>3879.9500737695557</v>
      </c>
      <c r="FZ394" s="11">
        <v>3850.7269345644208</v>
      </c>
      <c r="GA394" s="11">
        <v>3831.2431594816203</v>
      </c>
      <c r="GB394" s="11">
        <v>3805.7232506611367</v>
      </c>
      <c r="GC394" s="11">
        <v>3782.7486158093375</v>
      </c>
      <c r="GD394" s="11">
        <v>3770.1003639084192</v>
      </c>
      <c r="GE394" s="11">
        <v>3759.1567077955697</v>
      </c>
      <c r="GF394" s="11">
        <v>3752.8605254405684</v>
      </c>
      <c r="GG394" s="11">
        <v>3742.1280371816729</v>
      </c>
      <c r="GH394" s="11">
        <v>3736.9313375746287</v>
      </c>
      <c r="GI394" s="11">
        <v>3719.518184841726</v>
      </c>
      <c r="GJ394" s="11">
        <v>3696.8751623220733</v>
      </c>
      <c r="GK394" s="11">
        <v>3670.9464777888688</v>
      </c>
      <c r="GL394" s="11">
        <v>3670.2321925399865</v>
      </c>
      <c r="GM394" s="11">
        <v>3639.0715273080828</v>
      </c>
      <c r="GN394" s="11">
        <v>3618.0907585315094</v>
      </c>
      <c r="GO394" s="11">
        <v>3585.3597818304711</v>
      </c>
      <c r="GP394" s="11">
        <v>3500.8262318940651</v>
      </c>
      <c r="GQ394" s="11">
        <v>3361.8170545242042</v>
      </c>
      <c r="GR394" s="11">
        <v>3204.9592116572612</v>
      </c>
      <c r="GS394" s="11">
        <v>3142.4129130006399</v>
      </c>
      <c r="GT394" s="11">
        <v>3124.5314181374547</v>
      </c>
      <c r="GU394" s="11">
        <v>3102.6513796517183</v>
      </c>
      <c r="GV394" s="11">
        <v>3083.5496496731384</v>
      </c>
      <c r="GW394" s="11">
        <v>3066.7075448449477</v>
      </c>
      <c r="GX394" s="11">
        <v>3054.2380416407382</v>
      </c>
      <c r="GY394" s="11">
        <v>2975.1256817304334</v>
      </c>
      <c r="GZ394" s="11">
        <v>3027.9698590172184</v>
      </c>
      <c r="HA394" s="11">
        <v>3028.346690468305</v>
      </c>
      <c r="HB394" s="11">
        <v>3022.7340469933683</v>
      </c>
      <c r="HC394" s="11">
        <v>3018.5672889479765</v>
      </c>
      <c r="HD394" s="11">
        <v>3016.526830282517</v>
      </c>
      <c r="HE394" s="11">
        <v>2994.3093104007198</v>
      </c>
      <c r="HF394" s="11">
        <v>2881.7472934388247</v>
      </c>
      <c r="HG394" s="11">
        <v>2807.689199971072</v>
      </c>
      <c r="HH394" s="11">
        <v>2733.7200144941653</v>
      </c>
      <c r="HI394" s="11">
        <v>2701.2049799988645</v>
      </c>
      <c r="HJ394" s="11">
        <v>2677.3010121789107</v>
      </c>
      <c r="HK394" s="11">
        <v>2642.1452234544495</v>
      </c>
      <c r="HL394" s="11">
        <v>2618.2697241880078</v>
      </c>
      <c r="HM394" s="11">
        <v>2570.9324231543633</v>
      </c>
      <c r="HN394" s="11">
        <v>2523.2170496529066</v>
      </c>
      <c r="HO394" s="11">
        <v>2497.2283369302413</v>
      </c>
      <c r="HP394" s="11">
        <v>2520.8783595114842</v>
      </c>
      <c r="HQ394" s="11">
        <v>2513.5019377765484</v>
      </c>
      <c r="HR394" s="11">
        <v>2434.6425906169516</v>
      </c>
      <c r="HS394" s="11">
        <v>2458.9627482649398</v>
      </c>
      <c r="HT394" s="11">
        <v>2470.460644271785</v>
      </c>
      <c r="HU394" s="11">
        <v>2435.9633796907578</v>
      </c>
      <c r="HV394" s="11">
        <v>2432.6787999269081</v>
      </c>
      <c r="HW394" s="11">
        <v>2413.7913812433303</v>
      </c>
      <c r="HX394" s="11">
        <v>2387.5650090555741</v>
      </c>
      <c r="HY394" s="11">
        <v>2344.3493091310174</v>
      </c>
      <c r="HZ394" s="11">
        <v>2188.750476774776</v>
      </c>
      <c r="IA394" s="11">
        <v>2044.5086158057927</v>
      </c>
      <c r="IB394" s="11">
        <v>1996.4109547502123</v>
      </c>
      <c r="IC394" s="11">
        <v>1943.3368539695191</v>
      </c>
      <c r="ID394" s="11">
        <v>1895.9788842892378</v>
      </c>
      <c r="IE394" s="11">
        <v>1841.0549582178655</v>
      </c>
      <c r="IF394" s="11">
        <v>1716.1282856158193</v>
      </c>
      <c r="IG394" s="11">
        <v>1688.2153926712049</v>
      </c>
      <c r="IH394" s="11">
        <v>1645.1900775298586</v>
      </c>
      <c r="II394" s="11">
        <v>1608.0595996043949</v>
      </c>
      <c r="IJ394" s="11">
        <v>1556.9650825410936</v>
      </c>
      <c r="IK394" s="11">
        <v>1518.744778793103</v>
      </c>
      <c r="IL394" s="11">
        <v>1476.6965474813971</v>
      </c>
      <c r="IM394" s="11">
        <v>1413.7862623557501</v>
      </c>
      <c r="IN394" s="11">
        <v>1277.4351425166342</v>
      </c>
      <c r="IO394" s="11">
        <v>1245.707871629716</v>
      </c>
      <c r="IP394" s="11">
        <v>1244.1123116757026</v>
      </c>
      <c r="IQ394" s="11">
        <v>1188.3625030000048</v>
      </c>
      <c r="IR394" s="11">
        <v>1119.5626163135059</v>
      </c>
      <c r="IS394" s="11">
        <v>1079.8233575691897</v>
      </c>
      <c r="IT394" s="11">
        <v>1056.6418165077507</v>
      </c>
      <c r="IU394" s="11">
        <v>1039.0072543057934</v>
      </c>
      <c r="IV394" s="11">
        <v>1032.9277386045574</v>
      </c>
      <c r="IW394" s="11">
        <v>1022.2648410141051</v>
      </c>
      <c r="IX394" s="11">
        <v>1001.0449233780516</v>
      </c>
      <c r="IY394" s="11">
        <v>960.06595823541738</v>
      </c>
      <c r="IZ394" s="11">
        <v>909.80406718309393</v>
      </c>
      <c r="JA394" s="11">
        <v>817.74160155906702</v>
      </c>
      <c r="JB394" s="11">
        <v>709.14698865376909</v>
      </c>
      <c r="JC394" s="11">
        <v>631.113205344893</v>
      </c>
      <c r="JD394" s="11">
        <v>615.42605027019806</v>
      </c>
      <c r="JE394" s="11">
        <v>603.94687478319224</v>
      </c>
      <c r="JF394" s="11">
        <v>595.80297619105954</v>
      </c>
      <c r="JG394" s="11">
        <v>512.39810066415293</v>
      </c>
      <c r="JH394" s="11">
        <v>475.05871582598479</v>
      </c>
      <c r="JI394" s="11">
        <v>470.5333558332307</v>
      </c>
      <c r="JJ394" s="11">
        <v>470.64402267415795</v>
      </c>
      <c r="JK394" s="11">
        <v>407.33748515519619</v>
      </c>
      <c r="JL394" s="11">
        <v>420.18994728216848</v>
      </c>
      <c r="JM394" s="11">
        <v>402.81169551169802</v>
      </c>
      <c r="JN394" s="11">
        <v>244.39751616084783</v>
      </c>
      <c r="JO394" s="11">
        <v>237.09222676006908</v>
      </c>
      <c r="JP394" s="11">
        <v>304.33239840489472</v>
      </c>
      <c r="JQ394" s="11">
        <v>303.62640806385014</v>
      </c>
      <c r="JR394" s="11">
        <v>270.3163286560212</v>
      </c>
      <c r="JS394" s="11">
        <v>100.98036145272199</v>
      </c>
      <c r="JT394" s="11">
        <v>39.0418020819708</v>
      </c>
      <c r="JU394" s="11">
        <v>48.017611299567378</v>
      </c>
      <c r="JV394" s="11">
        <v>31.402974272123217</v>
      </c>
      <c r="JW394" s="11">
        <v>7.8586026575067081E-12</v>
      </c>
      <c r="JX394" s="11">
        <v>37.564796908050909</v>
      </c>
      <c r="JY394" s="11">
        <v>64.449557675195777</v>
      </c>
      <c r="JZ394" s="11">
        <v>82.717047827534969</v>
      </c>
      <c r="KA394" s="11">
        <v>105.2437448076752</v>
      </c>
      <c r="KB394" s="11">
        <v>124.0541093082452</v>
      </c>
      <c r="KC394" s="11">
        <v>137.74865174475786</v>
      </c>
      <c r="KD394" s="11">
        <v>150.36945591479594</v>
      </c>
      <c r="KE394" s="11">
        <v>146.69793451088617</v>
      </c>
      <c r="KF394" s="11">
        <v>136.39069394333774</v>
      </c>
      <c r="KG394" s="11">
        <v>113.68775145257749</v>
      </c>
      <c r="KH394" s="11">
        <v>104.94345569878458</v>
      </c>
      <c r="KI394" s="11">
        <v>76.998064035955423</v>
      </c>
      <c r="KJ394" s="11">
        <v>71.992791915151528</v>
      </c>
      <c r="KK394" s="11">
        <v>65.954048565733444</v>
      </c>
      <c r="KL394" s="23"/>
      <c r="KM394" s="11">
        <f>SMALL(Tabela2[[#This Row],[1]:[285]],1)</f>
        <v>7.8586026575067081E-12</v>
      </c>
      <c r="KN394" s="11">
        <f>MATCH(Tabela2[[#This Row],[1° menor]],Tabela2[[#This Row],[1]:[285]],0)</f>
        <v>270</v>
      </c>
      <c r="KO39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394" s="11">
        <f>VLOOKUP(Tabela2[[#This Row],[Shape]],shape!A:D,4,0)+VLOOKUP(Tabela2[[#This Row],[Shape]]+1,shape!A:E,5,0)*Tabela2[[#This Row],[% avanc]]</f>
        <v>8544.8116110658502</v>
      </c>
      <c r="KQ394" s="15">
        <f>Tabela2[[#This Row],[8686,881807]]/Tabela2[[#Headers],[8686,881807]]</f>
        <v>0.98364543237831692</v>
      </c>
      <c r="KR394" s="11">
        <f>Tabela2[[#This Row],[8686,881807]]-KP393</f>
        <v>0</v>
      </c>
      <c r="KS394" s="11">
        <f>(Tabela2[[#This Row],[hora bus]]-H393)*86400</f>
        <v>69.000000413507223</v>
      </c>
      <c r="KT394" s="11">
        <f>Tabela2[[#This Row],[desloc]]/Tabela2[[#This Row],[seconds]]</f>
        <v>0</v>
      </c>
      <c r="KU394" s="11">
        <f>Tabela2[[#This Row],[spd m/s]]*3.6</f>
        <v>0</v>
      </c>
      <c r="KV394" s="23"/>
      <c r="KW394" s="22">
        <f t="shared" si="108"/>
        <v>0</v>
      </c>
      <c r="KX394" s="23">
        <f t="shared" si="109"/>
        <v>0.5</v>
      </c>
      <c r="KY394" s="23">
        <f t="shared" si="110"/>
        <v>1</v>
      </c>
      <c r="KZ394" s="23">
        <f t="shared" si="111"/>
        <v>53</v>
      </c>
      <c r="LA394" s="23">
        <f t="shared" si="112"/>
        <v>0</v>
      </c>
      <c r="LB394" s="23">
        <f t="shared" si="113"/>
        <v>1</v>
      </c>
      <c r="LC394" s="23">
        <f t="shared" si="114"/>
        <v>2</v>
      </c>
      <c r="LD394" s="23">
        <f t="shared" si="115"/>
        <v>0</v>
      </c>
      <c r="LE394" s="23">
        <f t="shared" si="116"/>
        <v>8544.8116110658502</v>
      </c>
      <c r="LF394" s="22">
        <f t="shared" si="125"/>
        <v>0</v>
      </c>
      <c r="LG394" s="23">
        <f t="shared" si="117"/>
        <v>0</v>
      </c>
      <c r="LH394" s="23">
        <f t="shared" si="118"/>
        <v>0</v>
      </c>
      <c r="LI394" s="23">
        <f t="shared" si="119"/>
        <v>8570.3152119992501</v>
      </c>
      <c r="LJ394" s="23">
        <f t="shared" si="120"/>
        <v>8544.8116110658502</v>
      </c>
      <c r="LK394" s="23">
        <f t="shared" si="121"/>
        <v>0.5</v>
      </c>
      <c r="LL394" s="23">
        <f t="shared" si="122"/>
        <v>0</v>
      </c>
      <c r="LM394" s="23">
        <f t="shared" si="123"/>
        <v>1</v>
      </c>
      <c r="LN394" s="23">
        <f t="shared" si="124"/>
        <v>1</v>
      </c>
    </row>
    <row r="395" spans="1:326" x14ac:dyDescent="0.25">
      <c r="A395" s="22">
        <v>235</v>
      </c>
      <c r="B395" s="22">
        <v>1</v>
      </c>
      <c r="C395" s="23" t="s">
        <v>1543</v>
      </c>
      <c r="D395" s="22">
        <v>332</v>
      </c>
      <c r="E395" s="24">
        <v>0.95763888888888893</v>
      </c>
      <c r="F395" s="23" t="s">
        <v>1484</v>
      </c>
      <c r="G395" s="23" t="b">
        <v>1</v>
      </c>
      <c r="H395" s="25">
        <v>43538.957743055558</v>
      </c>
      <c r="I395" s="26" t="s">
        <v>180</v>
      </c>
      <c r="J395" s="23" t="s">
        <v>181</v>
      </c>
      <c r="K395" s="11">
        <f>IF(AND(Tabela2[[#This Row],[hora bus]]=H394,Tabela2[[#This Row],[lat bus]]=I394,Tabela2[[#This Row],[lon bus]]=J394),1,0)</f>
        <v>0</v>
      </c>
      <c r="L395" s="23"/>
      <c r="M395" s="11">
        <v>436</v>
      </c>
      <c r="N395" s="11">
        <v>12494.830021888851</v>
      </c>
      <c r="O395" s="11">
        <v>12486.806861253204</v>
      </c>
      <c r="P395" s="11">
        <v>12475.971219330722</v>
      </c>
      <c r="Q395" s="11">
        <v>12416.529272290421</v>
      </c>
      <c r="R395" s="11">
        <v>12334.820621563395</v>
      </c>
      <c r="S395" s="11">
        <v>12320.088836036259</v>
      </c>
      <c r="T395" s="11">
        <v>12301.020183692543</v>
      </c>
      <c r="U395" s="11">
        <v>12288.814142005907</v>
      </c>
      <c r="V395" s="11">
        <v>12271.172379100031</v>
      </c>
      <c r="W395" s="11">
        <v>12257.347773330403</v>
      </c>
      <c r="X395" s="11">
        <v>12244.75714924055</v>
      </c>
      <c r="Y395" s="11">
        <v>12218.091008311309</v>
      </c>
      <c r="Z395" s="11">
        <v>12199.530930423911</v>
      </c>
      <c r="AA395" s="11">
        <v>12174.625643012387</v>
      </c>
      <c r="AB395" s="11">
        <v>12162.874276923478</v>
      </c>
      <c r="AC395" s="11">
        <v>12146.07688209562</v>
      </c>
      <c r="AD395" s="11">
        <v>12121.80903308475</v>
      </c>
      <c r="AE395" s="11">
        <v>12113.01994745246</v>
      </c>
      <c r="AF395" s="11">
        <v>12051.80430932218</v>
      </c>
      <c r="AG395" s="11">
        <v>12030.872930985972</v>
      </c>
      <c r="AH395" s="11">
        <v>12008.271750808733</v>
      </c>
      <c r="AI395" s="11">
        <v>11988.48660329489</v>
      </c>
      <c r="AJ395" s="11">
        <v>11970.387159713189</v>
      </c>
      <c r="AK395" s="11">
        <v>11957.655815437727</v>
      </c>
      <c r="AL395" s="11">
        <v>11934.210824216272</v>
      </c>
      <c r="AM395" s="11">
        <v>11926.006924847261</v>
      </c>
      <c r="AN395" s="11">
        <v>11916.384564365255</v>
      </c>
      <c r="AO395" s="11">
        <v>11912.998509820854</v>
      </c>
      <c r="AP395" s="11">
        <v>11917.713394892624</v>
      </c>
      <c r="AQ395" s="11">
        <v>11928.574183629566</v>
      </c>
      <c r="AR395" s="11">
        <v>11931.665721828511</v>
      </c>
      <c r="AS395" s="11">
        <v>11932.639967432253</v>
      </c>
      <c r="AT395" s="11">
        <v>11946.306747432751</v>
      </c>
      <c r="AU395" s="11">
        <v>11955.055531408401</v>
      </c>
      <c r="AV395" s="11">
        <v>11953.326558570843</v>
      </c>
      <c r="AW395" s="11">
        <v>11960.843739794504</v>
      </c>
      <c r="AX395" s="11">
        <v>11971.095554319198</v>
      </c>
      <c r="AY395" s="11">
        <v>11970.842707840173</v>
      </c>
      <c r="AZ395" s="11">
        <v>11961.312523304416</v>
      </c>
      <c r="BA395" s="11">
        <v>11943.754960262595</v>
      </c>
      <c r="BB395" s="11">
        <v>11906.350739140325</v>
      </c>
      <c r="BC395" s="11">
        <v>11839.952965292594</v>
      </c>
      <c r="BD395" s="11">
        <v>11777.603418943312</v>
      </c>
      <c r="BE395" s="11">
        <v>11763.088392712647</v>
      </c>
      <c r="BF395" s="11">
        <v>11746.976967201908</v>
      </c>
      <c r="BG395" s="11">
        <v>11720.46928104626</v>
      </c>
      <c r="BH395" s="11">
        <v>11716.191749337335</v>
      </c>
      <c r="BI395" s="11">
        <v>11705.844298156573</v>
      </c>
      <c r="BJ395" s="11">
        <v>11686.676337576891</v>
      </c>
      <c r="BK395" s="11">
        <v>11624.333822083925</v>
      </c>
      <c r="BL395" s="11">
        <v>11421.845874307674</v>
      </c>
      <c r="BM395" s="11">
        <v>11327.722095321091</v>
      </c>
      <c r="BN395" s="11">
        <v>11321.736594648884</v>
      </c>
      <c r="BO395" s="11">
        <v>11228.754927625116</v>
      </c>
      <c r="BP395" s="11">
        <v>11234.809367840558</v>
      </c>
      <c r="BQ395" s="11">
        <v>11156.329112075415</v>
      </c>
      <c r="BR395" s="11">
        <v>11088.338786588773</v>
      </c>
      <c r="BS395" s="11">
        <v>11068.2068781655</v>
      </c>
      <c r="BT395" s="11">
        <v>11023.30502409807</v>
      </c>
      <c r="BU395" s="11">
        <v>10978.236571828094</v>
      </c>
      <c r="BV395" s="11">
        <v>10999.797255863332</v>
      </c>
      <c r="BW395" s="11">
        <v>10852.238381205911</v>
      </c>
      <c r="BX395" s="11">
        <v>10746.424904834928</v>
      </c>
      <c r="BY395" s="11">
        <v>10608.921556702628</v>
      </c>
      <c r="BZ395" s="11">
        <v>10579.665221091504</v>
      </c>
      <c r="CA395" s="11">
        <v>10537.351912154953</v>
      </c>
      <c r="CB395" s="11">
        <v>10474.717993386512</v>
      </c>
      <c r="CC395" s="11">
        <v>10354.655366186358</v>
      </c>
      <c r="CD395" s="11">
        <v>10261.833316445753</v>
      </c>
      <c r="CE395" s="11">
        <v>10171.692223757867</v>
      </c>
      <c r="CF395" s="11">
        <v>10092.407299546927</v>
      </c>
      <c r="CG395" s="11">
        <v>9905.3651017099237</v>
      </c>
      <c r="CH395" s="11">
        <v>9834.95217105341</v>
      </c>
      <c r="CI395" s="11">
        <v>9650.6513204742932</v>
      </c>
      <c r="CJ395" s="11">
        <v>9583.7088165695204</v>
      </c>
      <c r="CK395" s="11">
        <v>9497.7240156386524</v>
      </c>
      <c r="CL395" s="11">
        <v>9472.457870991504</v>
      </c>
      <c r="CM395" s="11">
        <v>9426.5227230567671</v>
      </c>
      <c r="CN395" s="11">
        <v>9370.8777662955854</v>
      </c>
      <c r="CO395" s="11">
        <v>9292.6854217545879</v>
      </c>
      <c r="CP395" s="11">
        <v>9243.6795939065596</v>
      </c>
      <c r="CQ395" s="11">
        <v>9056.1565957037456</v>
      </c>
      <c r="CR395" s="11">
        <v>8891.5087192388764</v>
      </c>
      <c r="CS395" s="11">
        <v>8825.81292266327</v>
      </c>
      <c r="CT395" s="11">
        <v>8800.4430877891391</v>
      </c>
      <c r="CU395" s="11">
        <v>8760.9026387819158</v>
      </c>
      <c r="CV395" s="11">
        <v>8667.2948402984148</v>
      </c>
      <c r="CW395" s="11">
        <v>8547.8096427278615</v>
      </c>
      <c r="CX395" s="11">
        <v>8493.3584687182847</v>
      </c>
      <c r="CY395" s="11">
        <v>8440.1224535374513</v>
      </c>
      <c r="CZ395" s="11">
        <v>8390.8037614794721</v>
      </c>
      <c r="DA395" s="11">
        <v>8338.9381727031214</v>
      </c>
      <c r="DB395" s="11">
        <v>8281.0761405486774</v>
      </c>
      <c r="DC395" s="11">
        <v>8184.8866688721628</v>
      </c>
      <c r="DD395" s="11">
        <v>8172.1921294995391</v>
      </c>
      <c r="DE395" s="11">
        <v>8140.4311274955307</v>
      </c>
      <c r="DF395" s="11">
        <v>8125.0370069362552</v>
      </c>
      <c r="DG395" s="11">
        <v>8069.8907934106028</v>
      </c>
      <c r="DH395" s="11">
        <v>8022.5957229481828</v>
      </c>
      <c r="DI395" s="11">
        <v>7967.1136504935848</v>
      </c>
      <c r="DJ395" s="11">
        <v>7899.5679134541988</v>
      </c>
      <c r="DK395" s="11">
        <v>7639.7012402337068</v>
      </c>
      <c r="DL395" s="11">
        <v>7636.0691887838138</v>
      </c>
      <c r="DM395" s="11">
        <v>7598.3990282503028</v>
      </c>
      <c r="DN395" s="11">
        <v>7538.8375537889115</v>
      </c>
      <c r="DO395" s="11">
        <v>7526.6387756347658</v>
      </c>
      <c r="DP395" s="11">
        <v>7468.0648688645761</v>
      </c>
      <c r="DQ395" s="11">
        <v>7474.0878783274411</v>
      </c>
      <c r="DR395" s="11">
        <v>7467.8548258348064</v>
      </c>
      <c r="DS395" s="11">
        <v>7458.6120677505369</v>
      </c>
      <c r="DT395" s="11">
        <v>7442.2769944928086</v>
      </c>
      <c r="DU395" s="11">
        <v>7431.2670545420351</v>
      </c>
      <c r="DV395" s="11">
        <v>7419.21554123652</v>
      </c>
      <c r="DW395" s="11">
        <v>7411.2437116621441</v>
      </c>
      <c r="DX395" s="11">
        <v>7272.7703676481406</v>
      </c>
      <c r="DY395" s="11">
        <v>7277.077115747491</v>
      </c>
      <c r="DZ395" s="11">
        <v>7242.7517113126205</v>
      </c>
      <c r="EA395" s="11">
        <v>7131.0070280574619</v>
      </c>
      <c r="EB395" s="11">
        <v>7121.5129475686344</v>
      </c>
      <c r="EC395" s="11">
        <v>6953.9809014249222</v>
      </c>
      <c r="ED395" s="11">
        <v>6898.1675387696978</v>
      </c>
      <c r="EE395" s="11">
        <v>6665.5885433667117</v>
      </c>
      <c r="EF395" s="11">
        <v>6480.7589751865062</v>
      </c>
      <c r="EG395" s="11">
        <v>6324.0994538489767</v>
      </c>
      <c r="EH395" s="11">
        <v>6204.7229073207427</v>
      </c>
      <c r="EI395" s="11">
        <v>6142.8329386899732</v>
      </c>
      <c r="EJ395" s="11">
        <v>6090.2434964699059</v>
      </c>
      <c r="EK395" s="11">
        <v>6008.2781424026871</v>
      </c>
      <c r="EL395" s="11">
        <v>5996.6708102008115</v>
      </c>
      <c r="EM395" s="11">
        <v>5909.9308364153067</v>
      </c>
      <c r="EN395" s="11">
        <v>5822.2842564530247</v>
      </c>
      <c r="EO395" s="11">
        <v>5782.8061801466947</v>
      </c>
      <c r="EP395" s="11">
        <v>5659.5597463704444</v>
      </c>
      <c r="EQ395" s="11">
        <v>5606.6647382784813</v>
      </c>
      <c r="ER395" s="11">
        <v>5493.1424353024422</v>
      </c>
      <c r="ES395" s="11">
        <v>5450.9531240578535</v>
      </c>
      <c r="ET395" s="11">
        <v>5389.1980921946515</v>
      </c>
      <c r="EU395" s="11">
        <v>5341.0128759711633</v>
      </c>
      <c r="EV395" s="11">
        <v>5285.7083281965679</v>
      </c>
      <c r="EW395" s="11">
        <v>5076.107743762178</v>
      </c>
      <c r="EX395" s="11">
        <v>5035.3179065443346</v>
      </c>
      <c r="EY395" s="11">
        <v>4897.7790061573514</v>
      </c>
      <c r="EZ395" s="11">
        <v>4779.2968546071406</v>
      </c>
      <c r="FA395" s="11">
        <v>4728.6634524423889</v>
      </c>
      <c r="FB395" s="11">
        <v>4698.6128276214422</v>
      </c>
      <c r="FC395" s="11">
        <v>4652.3888470557022</v>
      </c>
      <c r="FD395" s="11">
        <v>4544.0658852060396</v>
      </c>
      <c r="FE395" s="11">
        <v>4397.5864604248</v>
      </c>
      <c r="FF395" s="11">
        <v>4390.6720692036524</v>
      </c>
      <c r="FG395" s="11">
        <v>4353.1186516683247</v>
      </c>
      <c r="FH395" s="11">
        <v>4281.8363979768328</v>
      </c>
      <c r="FI395" s="11">
        <v>4250.6512514056603</v>
      </c>
      <c r="FJ395" s="11">
        <v>4244.9551524831841</v>
      </c>
      <c r="FK395" s="11">
        <v>4239.8260587117411</v>
      </c>
      <c r="FL395" s="11">
        <v>4237.7931543450059</v>
      </c>
      <c r="FM395" s="11">
        <v>4224.2724789605008</v>
      </c>
      <c r="FN395" s="11">
        <v>4234.6689263671942</v>
      </c>
      <c r="FO395" s="11">
        <v>4231.0886205280267</v>
      </c>
      <c r="FP395" s="11">
        <v>4226.290702566278</v>
      </c>
      <c r="FQ395" s="11">
        <v>4228.5980826356226</v>
      </c>
      <c r="FR395" s="11">
        <v>4204.656449796521</v>
      </c>
      <c r="FS395" s="11">
        <v>4169.1574614024239</v>
      </c>
      <c r="FT395" s="11">
        <v>4104.1062958459715</v>
      </c>
      <c r="FU395" s="11">
        <v>3997.1503362433723</v>
      </c>
      <c r="FV395" s="11">
        <v>3961.2276390458992</v>
      </c>
      <c r="FW395" s="11">
        <v>3932.6165803190138</v>
      </c>
      <c r="FX395" s="11">
        <v>3903.0754862512085</v>
      </c>
      <c r="FY395" s="11">
        <v>3879.9500737695557</v>
      </c>
      <c r="FZ395" s="11">
        <v>3850.7269345644208</v>
      </c>
      <c r="GA395" s="11">
        <v>3831.2431594816203</v>
      </c>
      <c r="GB395" s="11">
        <v>3805.7232506611367</v>
      </c>
      <c r="GC395" s="11">
        <v>3782.7486158093375</v>
      </c>
      <c r="GD395" s="11">
        <v>3770.1003639084192</v>
      </c>
      <c r="GE395" s="11">
        <v>3759.1567077955697</v>
      </c>
      <c r="GF395" s="11">
        <v>3752.8605254405684</v>
      </c>
      <c r="GG395" s="11">
        <v>3742.1280371816729</v>
      </c>
      <c r="GH395" s="11">
        <v>3736.9313375746287</v>
      </c>
      <c r="GI395" s="11">
        <v>3719.518184841726</v>
      </c>
      <c r="GJ395" s="11">
        <v>3696.8751623220733</v>
      </c>
      <c r="GK395" s="11">
        <v>3670.9464777888688</v>
      </c>
      <c r="GL395" s="11">
        <v>3670.2321925399865</v>
      </c>
      <c r="GM395" s="11">
        <v>3639.0715273080828</v>
      </c>
      <c r="GN395" s="11">
        <v>3618.0907585315094</v>
      </c>
      <c r="GO395" s="11">
        <v>3585.3597818304711</v>
      </c>
      <c r="GP395" s="11">
        <v>3500.8262318940651</v>
      </c>
      <c r="GQ395" s="11">
        <v>3361.8170545242042</v>
      </c>
      <c r="GR395" s="11">
        <v>3204.9592116572612</v>
      </c>
      <c r="GS395" s="11">
        <v>3142.4129130006399</v>
      </c>
      <c r="GT395" s="11">
        <v>3124.5314181374547</v>
      </c>
      <c r="GU395" s="11">
        <v>3102.6513796517183</v>
      </c>
      <c r="GV395" s="11">
        <v>3083.5496496731384</v>
      </c>
      <c r="GW395" s="11">
        <v>3066.7075448449477</v>
      </c>
      <c r="GX395" s="11">
        <v>3054.2380416407382</v>
      </c>
      <c r="GY395" s="11">
        <v>2975.1256817304334</v>
      </c>
      <c r="GZ395" s="11">
        <v>3027.9698590172184</v>
      </c>
      <c r="HA395" s="11">
        <v>3028.346690468305</v>
      </c>
      <c r="HB395" s="11">
        <v>3022.7340469933683</v>
      </c>
      <c r="HC395" s="11">
        <v>3018.5672889479765</v>
      </c>
      <c r="HD395" s="11">
        <v>3016.526830282517</v>
      </c>
      <c r="HE395" s="11">
        <v>2994.3093104007198</v>
      </c>
      <c r="HF395" s="11">
        <v>2881.7472934388247</v>
      </c>
      <c r="HG395" s="11">
        <v>2807.689199971072</v>
      </c>
      <c r="HH395" s="11">
        <v>2733.7200144941653</v>
      </c>
      <c r="HI395" s="11">
        <v>2701.2049799988645</v>
      </c>
      <c r="HJ395" s="11">
        <v>2677.3010121789107</v>
      </c>
      <c r="HK395" s="11">
        <v>2642.1452234544495</v>
      </c>
      <c r="HL395" s="11">
        <v>2618.2697241880078</v>
      </c>
      <c r="HM395" s="11">
        <v>2570.9324231543633</v>
      </c>
      <c r="HN395" s="11">
        <v>2523.2170496529066</v>
      </c>
      <c r="HO395" s="11">
        <v>2497.2283369302413</v>
      </c>
      <c r="HP395" s="11">
        <v>2520.8783595114842</v>
      </c>
      <c r="HQ395" s="11">
        <v>2513.5019377765484</v>
      </c>
      <c r="HR395" s="11">
        <v>2434.6425906169516</v>
      </c>
      <c r="HS395" s="11">
        <v>2458.9627482649398</v>
      </c>
      <c r="HT395" s="11">
        <v>2470.460644271785</v>
      </c>
      <c r="HU395" s="11">
        <v>2435.9633796907578</v>
      </c>
      <c r="HV395" s="11">
        <v>2432.6787999269081</v>
      </c>
      <c r="HW395" s="11">
        <v>2413.7913812433303</v>
      </c>
      <c r="HX395" s="11">
        <v>2387.5650090555741</v>
      </c>
      <c r="HY395" s="11">
        <v>2344.3493091310174</v>
      </c>
      <c r="HZ395" s="11">
        <v>2188.750476774776</v>
      </c>
      <c r="IA395" s="11">
        <v>2044.5086158057927</v>
      </c>
      <c r="IB395" s="11">
        <v>1996.4109547502123</v>
      </c>
      <c r="IC395" s="11">
        <v>1943.3368539695191</v>
      </c>
      <c r="ID395" s="11">
        <v>1895.9788842892378</v>
      </c>
      <c r="IE395" s="11">
        <v>1841.0549582178655</v>
      </c>
      <c r="IF395" s="11">
        <v>1716.1282856158193</v>
      </c>
      <c r="IG395" s="11">
        <v>1688.2153926712049</v>
      </c>
      <c r="IH395" s="11">
        <v>1645.1900775298586</v>
      </c>
      <c r="II395" s="11">
        <v>1608.0595996043949</v>
      </c>
      <c r="IJ395" s="11">
        <v>1556.9650825410936</v>
      </c>
      <c r="IK395" s="11">
        <v>1518.744778793103</v>
      </c>
      <c r="IL395" s="11">
        <v>1476.6965474813971</v>
      </c>
      <c r="IM395" s="11">
        <v>1413.7862623557501</v>
      </c>
      <c r="IN395" s="11">
        <v>1277.4351425166342</v>
      </c>
      <c r="IO395" s="11">
        <v>1245.707871629716</v>
      </c>
      <c r="IP395" s="11">
        <v>1244.1123116757026</v>
      </c>
      <c r="IQ395" s="11">
        <v>1188.3625030000048</v>
      </c>
      <c r="IR395" s="11">
        <v>1119.5626163135059</v>
      </c>
      <c r="IS395" s="11">
        <v>1079.8233575691897</v>
      </c>
      <c r="IT395" s="11">
        <v>1056.6418165077507</v>
      </c>
      <c r="IU395" s="11">
        <v>1039.0072543057934</v>
      </c>
      <c r="IV395" s="11">
        <v>1032.9277386045574</v>
      </c>
      <c r="IW395" s="11">
        <v>1022.2648410141051</v>
      </c>
      <c r="IX395" s="11">
        <v>1001.0449233780516</v>
      </c>
      <c r="IY395" s="11">
        <v>960.06595823541738</v>
      </c>
      <c r="IZ395" s="11">
        <v>909.80406718309393</v>
      </c>
      <c r="JA395" s="11">
        <v>817.74160155906702</v>
      </c>
      <c r="JB395" s="11">
        <v>709.14698865376909</v>
      </c>
      <c r="JC395" s="11">
        <v>631.113205344893</v>
      </c>
      <c r="JD395" s="11">
        <v>615.42605027019806</v>
      </c>
      <c r="JE395" s="11">
        <v>603.94687478319224</v>
      </c>
      <c r="JF395" s="11">
        <v>595.80297619105954</v>
      </c>
      <c r="JG395" s="11">
        <v>512.39810066415293</v>
      </c>
      <c r="JH395" s="11">
        <v>475.05871582598479</v>
      </c>
      <c r="JI395" s="11">
        <v>470.5333558332307</v>
      </c>
      <c r="JJ395" s="11">
        <v>470.64402267415795</v>
      </c>
      <c r="JK395" s="11">
        <v>407.33748515519619</v>
      </c>
      <c r="JL395" s="11">
        <v>420.18994728216848</v>
      </c>
      <c r="JM395" s="11">
        <v>402.81169551169802</v>
      </c>
      <c r="JN395" s="11">
        <v>244.39751616084783</v>
      </c>
      <c r="JO395" s="11">
        <v>237.09222676006908</v>
      </c>
      <c r="JP395" s="11">
        <v>304.33239840489472</v>
      </c>
      <c r="JQ395" s="11">
        <v>303.62640806385014</v>
      </c>
      <c r="JR395" s="11">
        <v>270.3163286560212</v>
      </c>
      <c r="JS395" s="11">
        <v>100.98036145272199</v>
      </c>
      <c r="JT395" s="11">
        <v>39.0418020819708</v>
      </c>
      <c r="JU395" s="11">
        <v>48.017611299567378</v>
      </c>
      <c r="JV395" s="11">
        <v>31.402974272123217</v>
      </c>
      <c r="JW395" s="11">
        <v>7.8586026575067081E-12</v>
      </c>
      <c r="JX395" s="11">
        <v>37.564796908050909</v>
      </c>
      <c r="JY395" s="11">
        <v>64.449557675195777</v>
      </c>
      <c r="JZ395" s="11">
        <v>82.717047827534969</v>
      </c>
      <c r="KA395" s="11">
        <v>105.2437448076752</v>
      </c>
      <c r="KB395" s="11">
        <v>124.0541093082452</v>
      </c>
      <c r="KC395" s="11">
        <v>137.74865174475786</v>
      </c>
      <c r="KD395" s="11">
        <v>150.36945591479594</v>
      </c>
      <c r="KE395" s="11">
        <v>146.69793451088617</v>
      </c>
      <c r="KF395" s="11">
        <v>136.39069394333774</v>
      </c>
      <c r="KG395" s="11">
        <v>113.68775145257749</v>
      </c>
      <c r="KH395" s="11">
        <v>104.94345569878458</v>
      </c>
      <c r="KI395" s="11">
        <v>76.998064035955423</v>
      </c>
      <c r="KJ395" s="11">
        <v>71.992791915151528</v>
      </c>
      <c r="KK395" s="11">
        <v>65.954048565733444</v>
      </c>
      <c r="KL395" s="23"/>
      <c r="KM395" s="11">
        <f>SMALL(Tabela2[[#This Row],[1]:[285]],1)</f>
        <v>7.8586026575067081E-12</v>
      </c>
      <c r="KN395" s="11">
        <f>MATCH(Tabela2[[#This Row],[1° menor]],Tabela2[[#This Row],[1]:[285]],0)</f>
        <v>270</v>
      </c>
      <c r="KO39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395" s="11">
        <f>VLOOKUP(Tabela2[[#This Row],[Shape]],shape!A:D,4,0)+VLOOKUP(Tabela2[[#This Row],[Shape]]+1,shape!A:E,5,0)*Tabela2[[#This Row],[% avanc]]</f>
        <v>8544.8116110658502</v>
      </c>
      <c r="KQ395" s="15">
        <f>Tabela2[[#This Row],[8686,881807]]/Tabela2[[#Headers],[8686,881807]]</f>
        <v>0.98364543237831692</v>
      </c>
      <c r="KR395" s="11">
        <f>Tabela2[[#This Row],[8686,881807]]-KP394</f>
        <v>0</v>
      </c>
      <c r="KS395" s="11">
        <f>(Tabela2[[#This Row],[hora bus]]-H394)*86400</f>
        <v>22.000000113621354</v>
      </c>
      <c r="KT395" s="11">
        <f>Tabela2[[#This Row],[desloc]]/Tabela2[[#This Row],[seconds]]</f>
        <v>0</v>
      </c>
      <c r="KU395" s="11">
        <f>Tabela2[[#This Row],[spd m/s]]*3.6</f>
        <v>0</v>
      </c>
      <c r="KV395" s="23"/>
      <c r="KW395" s="22">
        <f t="shared" si="108"/>
        <v>0</v>
      </c>
      <c r="KX395" s="23">
        <f t="shared" si="109"/>
        <v>1</v>
      </c>
      <c r="KY395" s="23">
        <f t="shared" si="110"/>
        <v>1</v>
      </c>
      <c r="KZ395" s="23">
        <f t="shared" si="111"/>
        <v>52</v>
      </c>
      <c r="LA395" s="23">
        <f t="shared" si="112"/>
        <v>0</v>
      </c>
      <c r="LB395" s="23">
        <f t="shared" si="113"/>
        <v>1</v>
      </c>
      <c r="LC395" s="23">
        <f t="shared" si="114"/>
        <v>1</v>
      </c>
      <c r="LD395" s="23">
        <f t="shared" si="115"/>
        <v>0</v>
      </c>
      <c r="LE395" s="23">
        <f t="shared" si="116"/>
        <v>8544.8116110658502</v>
      </c>
      <c r="LF395" s="22">
        <f t="shared" si="125"/>
        <v>0</v>
      </c>
      <c r="LG395" s="23">
        <f t="shared" si="117"/>
        <v>0</v>
      </c>
      <c r="LH395" s="23">
        <f t="shared" si="118"/>
        <v>0</v>
      </c>
      <c r="LI395" s="23">
        <f t="shared" si="119"/>
        <v>8570.3152119992501</v>
      </c>
      <c r="LJ395" s="23">
        <f t="shared" si="120"/>
        <v>8544.8116110658502</v>
      </c>
      <c r="LK395" s="23">
        <f t="shared" si="121"/>
        <v>0.5</v>
      </c>
      <c r="LL395" s="23">
        <f t="shared" si="122"/>
        <v>0</v>
      </c>
      <c r="LM395" s="23">
        <f t="shared" si="123"/>
        <v>1</v>
      </c>
      <c r="LN395" s="23">
        <f t="shared" si="124"/>
        <v>1</v>
      </c>
    </row>
    <row r="396" spans="1:326" x14ac:dyDescent="0.25">
      <c r="A396" s="22">
        <v>246</v>
      </c>
      <c r="B396" s="22">
        <v>1</v>
      </c>
      <c r="C396" s="23" t="s">
        <v>1554</v>
      </c>
      <c r="D396" s="22">
        <v>332</v>
      </c>
      <c r="E396" s="24">
        <v>0.96111111111111114</v>
      </c>
      <c r="F396" s="23" t="s">
        <v>1484</v>
      </c>
      <c r="G396" s="23" t="b">
        <v>1</v>
      </c>
      <c r="H396" s="25">
        <v>43538.961400462962</v>
      </c>
      <c r="I396" s="26" t="s">
        <v>178</v>
      </c>
      <c r="J396" s="23" t="s">
        <v>179</v>
      </c>
      <c r="K396" s="11">
        <f>IF(AND(Tabela2[[#This Row],[hora bus]]=H395,Tabela2[[#This Row],[lat bus]]=I395,Tabela2[[#This Row],[lon bus]]=J395),1,0)</f>
        <v>0</v>
      </c>
      <c r="L396" s="23"/>
      <c r="M396" s="11">
        <v>448</v>
      </c>
      <c r="N396" s="11">
        <v>12398.643558936616</v>
      </c>
      <c r="O396" s="11">
        <v>12390.56335188794</v>
      </c>
      <c r="P396" s="11">
        <v>12379.665475064552</v>
      </c>
      <c r="Q396" s="11">
        <v>12320.239327163265</v>
      </c>
      <c r="R396" s="11">
        <v>12238.945512127719</v>
      </c>
      <c r="S396" s="11">
        <v>12224.643611782833</v>
      </c>
      <c r="T396" s="11">
        <v>12205.666604422322</v>
      </c>
      <c r="U396" s="11">
        <v>12193.484928485461</v>
      </c>
      <c r="V396" s="11">
        <v>12175.811788409446</v>
      </c>
      <c r="W396" s="11">
        <v>12161.916762592562</v>
      </c>
      <c r="X396" s="11">
        <v>12149.242161722354</v>
      </c>
      <c r="Y396" s="11">
        <v>12122.434054285288</v>
      </c>
      <c r="Z396" s="11">
        <v>12103.702829822823</v>
      </c>
      <c r="AA396" s="11">
        <v>12078.682719175575</v>
      </c>
      <c r="AB396" s="11">
        <v>12066.883929655385</v>
      </c>
      <c r="AC396" s="11">
        <v>12050.079210830285</v>
      </c>
      <c r="AD396" s="11">
        <v>12025.900487410927</v>
      </c>
      <c r="AE396" s="11">
        <v>12017.235893254538</v>
      </c>
      <c r="AF396" s="11">
        <v>11956.533451195426</v>
      </c>
      <c r="AG396" s="11">
        <v>11936.346357934763</v>
      </c>
      <c r="AH396" s="11">
        <v>11914.172748745081</v>
      </c>
      <c r="AI396" s="11">
        <v>11894.67773588897</v>
      </c>
      <c r="AJ396" s="11">
        <v>11876.812296675447</v>
      </c>
      <c r="AK396" s="11">
        <v>11864.268971187368</v>
      </c>
      <c r="AL396" s="11">
        <v>11841.037200460647</v>
      </c>
      <c r="AM396" s="11">
        <v>11833.037890104544</v>
      </c>
      <c r="AN396" s="11">
        <v>11823.62488404388</v>
      </c>
      <c r="AO396" s="11">
        <v>11820.556448899019</v>
      </c>
      <c r="AP396" s="11">
        <v>11825.631419322674</v>
      </c>
      <c r="AQ396" s="11">
        <v>11836.755988097642</v>
      </c>
      <c r="AR396" s="11">
        <v>11840.025867308761</v>
      </c>
      <c r="AS396" s="11">
        <v>11841.291437210857</v>
      </c>
      <c r="AT396" s="11">
        <v>11855.272558965609</v>
      </c>
      <c r="AU396" s="11">
        <v>11864.199731130619</v>
      </c>
      <c r="AV396" s="11">
        <v>11862.742754740011</v>
      </c>
      <c r="AW396" s="11">
        <v>11870.75812013327</v>
      </c>
      <c r="AX396" s="11">
        <v>11881.550306147194</v>
      </c>
      <c r="AY396" s="11">
        <v>11881.776806797758</v>
      </c>
      <c r="AZ396" s="11">
        <v>11872.706180638492</v>
      </c>
      <c r="BA396" s="11">
        <v>11855.633923138941</v>
      </c>
      <c r="BB396" s="11">
        <v>11818.822270799712</v>
      </c>
      <c r="BC396" s="11">
        <v>11752.941749629656</v>
      </c>
      <c r="BD396" s="11">
        <v>11691.063877015093</v>
      </c>
      <c r="BE396" s="11">
        <v>11677.004437185889</v>
      </c>
      <c r="BF396" s="11">
        <v>11661.276892739557</v>
      </c>
      <c r="BG396" s="11">
        <v>11635.369631297879</v>
      </c>
      <c r="BH396" s="11">
        <v>11631.682659513079</v>
      </c>
      <c r="BI396" s="11">
        <v>11621.735324394816</v>
      </c>
      <c r="BJ396" s="11">
        <v>11603.006928150297</v>
      </c>
      <c r="BK396" s="11">
        <v>11541.500422088051</v>
      </c>
      <c r="BL396" s="11">
        <v>11341.549996867534</v>
      </c>
      <c r="BM396" s="11">
        <v>11250.771130908457</v>
      </c>
      <c r="BN396" s="11">
        <v>11246.597797802422</v>
      </c>
      <c r="BO396" s="11">
        <v>11155.046454116404</v>
      </c>
      <c r="BP396" s="11">
        <v>11162.300340369869</v>
      </c>
      <c r="BQ396" s="11">
        <v>11084.777433753778</v>
      </c>
      <c r="BR396" s="11">
        <v>11018.309928637873</v>
      </c>
      <c r="BS396" s="11">
        <v>10999.191402112574</v>
      </c>
      <c r="BT396" s="11">
        <v>10954.797737799385</v>
      </c>
      <c r="BU396" s="11">
        <v>10911.114042144352</v>
      </c>
      <c r="BV396" s="11">
        <v>10934.912235583213</v>
      </c>
      <c r="BW396" s="11">
        <v>10787.73346648195</v>
      </c>
      <c r="BX396" s="11">
        <v>10680.730786355627</v>
      </c>
      <c r="BY396" s="11">
        <v>10542.157586526015</v>
      </c>
      <c r="BZ396" s="11">
        <v>10512.105874843461</v>
      </c>
      <c r="CA396" s="11">
        <v>10469.637793403288</v>
      </c>
      <c r="CB396" s="11">
        <v>10407.110422807349</v>
      </c>
      <c r="CC396" s="11">
        <v>10287.336982415967</v>
      </c>
      <c r="CD396" s="11">
        <v>10194.935009510058</v>
      </c>
      <c r="CE396" s="11">
        <v>10105.328909258829</v>
      </c>
      <c r="CF396" s="11">
        <v>10026.683512331301</v>
      </c>
      <c r="CG396" s="11">
        <v>9840.6770101644979</v>
      </c>
      <c r="CH396" s="11">
        <v>9771.26657161408</v>
      </c>
      <c r="CI396" s="11">
        <v>9588.0034428512026</v>
      </c>
      <c r="CJ396" s="11">
        <v>9522.133862436669</v>
      </c>
      <c r="CK396" s="11">
        <v>9436.7736983606701</v>
      </c>
      <c r="CL396" s="11">
        <v>9411.9364608028518</v>
      </c>
      <c r="CM396" s="11">
        <v>9366.3330054278122</v>
      </c>
      <c r="CN396" s="11">
        <v>9311.1411000063927</v>
      </c>
      <c r="CO396" s="11">
        <v>9233.4931698418732</v>
      </c>
      <c r="CP396" s="11">
        <v>9185.040136459058</v>
      </c>
      <c r="CQ396" s="11">
        <v>8998.6806422946538</v>
      </c>
      <c r="CR396" s="11">
        <v>8835.8058343866887</v>
      </c>
      <c r="CS396" s="11">
        <v>8771.2807983317125</v>
      </c>
      <c r="CT396" s="11">
        <v>8746.3517367037603</v>
      </c>
      <c r="CU396" s="11">
        <v>8707.1117271091498</v>
      </c>
      <c r="CV396" s="11">
        <v>8614.1745399204374</v>
      </c>
      <c r="CW396" s="11">
        <v>8495.8204955959391</v>
      </c>
      <c r="CX396" s="11">
        <v>8442.3192556813283</v>
      </c>
      <c r="CY396" s="11">
        <v>8389.6645664745829</v>
      </c>
      <c r="CZ396" s="11">
        <v>8340.7659095309082</v>
      </c>
      <c r="DA396" s="11">
        <v>8289.1742394983921</v>
      </c>
      <c r="DB396" s="11">
        <v>8231.4061385682617</v>
      </c>
      <c r="DC396" s="11">
        <v>8135.10782659916</v>
      </c>
      <c r="DD396" s="11">
        <v>8122.3251418109294</v>
      </c>
      <c r="DE396" s="11">
        <v>8090.5381226940672</v>
      </c>
      <c r="DF396" s="11">
        <v>8075.074894693963</v>
      </c>
      <c r="DG396" s="11">
        <v>8019.6808172265592</v>
      </c>
      <c r="DH396" s="11">
        <v>7971.7753696200498</v>
      </c>
      <c r="DI396" s="11">
        <v>7915.4685246027611</v>
      </c>
      <c r="DJ396" s="11">
        <v>7848.6671021170641</v>
      </c>
      <c r="DK396" s="11">
        <v>7594.7669662710614</v>
      </c>
      <c r="DL396" s="11">
        <v>7597.6283511212559</v>
      </c>
      <c r="DM396" s="11">
        <v>7562.7102419381317</v>
      </c>
      <c r="DN396" s="11">
        <v>7505.3020548423392</v>
      </c>
      <c r="DO396" s="11">
        <v>7494.6456219898773</v>
      </c>
      <c r="DP396" s="11">
        <v>7437.6232744271565</v>
      </c>
      <c r="DQ396" s="11">
        <v>7444.9213172684786</v>
      </c>
      <c r="DR396" s="11">
        <v>7439.0040148522276</v>
      </c>
      <c r="DS396" s="11">
        <v>7430.0430016614873</v>
      </c>
      <c r="DT396" s="11">
        <v>7413.8238101153156</v>
      </c>
      <c r="DU396" s="11">
        <v>7402.6781596748579</v>
      </c>
      <c r="DV396" s="11">
        <v>7390.3488181406674</v>
      </c>
      <c r="DW396" s="11">
        <v>7381.9487592127734</v>
      </c>
      <c r="DX396" s="11">
        <v>7241.2424664433856</v>
      </c>
      <c r="DY396" s="11">
        <v>7243.2456942016606</v>
      </c>
      <c r="DZ396" s="11">
        <v>7208.0963360663263</v>
      </c>
      <c r="EA396" s="11">
        <v>7097.4428160019506</v>
      </c>
      <c r="EB396" s="11">
        <v>7089.8527569035896</v>
      </c>
      <c r="EC396" s="11">
        <v>6924.378683335206</v>
      </c>
      <c r="ED396" s="11">
        <v>6871.0800663824584</v>
      </c>
      <c r="EE396" s="11">
        <v>6639.7091157128889</v>
      </c>
      <c r="EF396" s="11">
        <v>6455.717315551472</v>
      </c>
      <c r="EG396" s="11">
        <v>6299.8103751724839</v>
      </c>
      <c r="EH396" s="11">
        <v>6181.2153242909744</v>
      </c>
      <c r="EI396" s="11">
        <v>6120.1014539162989</v>
      </c>
      <c r="EJ396" s="11">
        <v>6068.3725152814268</v>
      </c>
      <c r="EK396" s="11">
        <v>5986.6038081238385</v>
      </c>
      <c r="EL396" s="11">
        <v>5974.6725100135372</v>
      </c>
      <c r="EM396" s="11">
        <v>5887.8523835515361</v>
      </c>
      <c r="EN396" s="11">
        <v>5800.772387269546</v>
      </c>
      <c r="EO396" s="11">
        <v>5762.4221618703277</v>
      </c>
      <c r="EP396" s="11">
        <v>5641.4118456908145</v>
      </c>
      <c r="EQ396" s="11">
        <v>5591.2835917792254</v>
      </c>
      <c r="ER396" s="11">
        <v>5480.6433919167985</v>
      </c>
      <c r="ES396" s="11">
        <v>5441.1716227325178</v>
      </c>
      <c r="ET396" s="11">
        <v>5381.3003449747011</v>
      </c>
      <c r="EU396" s="11">
        <v>5335.0579977131838</v>
      </c>
      <c r="EV396" s="11">
        <v>5281.7186948386061</v>
      </c>
      <c r="EW396" s="11">
        <v>5076.9090037506858</v>
      </c>
      <c r="EX396" s="11">
        <v>5041.1785010134645</v>
      </c>
      <c r="EY396" s="11">
        <v>4907.7825472787899</v>
      </c>
      <c r="EZ396" s="11">
        <v>4794.970256575949</v>
      </c>
      <c r="FA396" s="11">
        <v>4748.3790634620846</v>
      </c>
      <c r="FB396" s="11">
        <v>4720.1232076793203</v>
      </c>
      <c r="FC396" s="11">
        <v>4675.2973542919453</v>
      </c>
      <c r="FD396" s="11">
        <v>4569.6162636817962</v>
      </c>
      <c r="FE396" s="11">
        <v>4427.5517119922069</v>
      </c>
      <c r="FF396" s="11">
        <v>4423.6124893839769</v>
      </c>
      <c r="FG396" s="11">
        <v>4387.1899978710871</v>
      </c>
      <c r="FH396" s="11">
        <v>4317.8242749383762</v>
      </c>
      <c r="FI396" s="11">
        <v>4288.7698256289323</v>
      </c>
      <c r="FJ396" s="11">
        <v>4284.5040623746845</v>
      </c>
      <c r="FK396" s="11">
        <v>4280.3298401092834</v>
      </c>
      <c r="FL396" s="11">
        <v>4279.1625097865935</v>
      </c>
      <c r="FM396" s="11">
        <v>4267.1947697017567</v>
      </c>
      <c r="FN396" s="11">
        <v>4279.4604236729429</v>
      </c>
      <c r="FO396" s="11">
        <v>4277.3489082894384</v>
      </c>
      <c r="FP396" s="11">
        <v>4274.0432437532527</v>
      </c>
      <c r="FQ396" s="11">
        <v>4277.470368473435</v>
      </c>
      <c r="FR396" s="11">
        <v>4255.1398073265173</v>
      </c>
      <c r="FS396" s="11">
        <v>4222.5745744404076</v>
      </c>
      <c r="FT396" s="11">
        <v>4161.4506269816548</v>
      </c>
      <c r="FU396" s="11">
        <v>4059.4333490286117</v>
      </c>
      <c r="FV396" s="11">
        <v>4026.6379642403372</v>
      </c>
      <c r="FW396" s="11">
        <v>3998.4618532409636</v>
      </c>
      <c r="FX396" s="11">
        <v>3968.9711294628742</v>
      </c>
      <c r="FY396" s="11">
        <v>3945.9698576538754</v>
      </c>
      <c r="FZ396" s="11">
        <v>3917.1864701051609</v>
      </c>
      <c r="GA396" s="11">
        <v>3898.4294785571524</v>
      </c>
      <c r="GB396" s="11">
        <v>3873.9067934895834</v>
      </c>
      <c r="GC396" s="11">
        <v>3852.3450747945412</v>
      </c>
      <c r="GD396" s="11">
        <v>3841.0780243083732</v>
      </c>
      <c r="GE396" s="11">
        <v>3831.2156658903468</v>
      </c>
      <c r="GF396" s="11">
        <v>3825.7453171574625</v>
      </c>
      <c r="GG396" s="11">
        <v>3815.5177003610561</v>
      </c>
      <c r="GH396" s="11">
        <v>3810.5798532661915</v>
      </c>
      <c r="GI396" s="11">
        <v>3793.3434812563928</v>
      </c>
      <c r="GJ396" s="11">
        <v>3770.7075394634358</v>
      </c>
      <c r="GK396" s="11">
        <v>3744.2872417654066</v>
      </c>
      <c r="GL396" s="11">
        <v>3743.1306755866271</v>
      </c>
      <c r="GM396" s="11">
        <v>3711.3364828766416</v>
      </c>
      <c r="GN396" s="11">
        <v>3689.4894184040245</v>
      </c>
      <c r="GO396" s="11">
        <v>3656.3148098961219</v>
      </c>
      <c r="GP396" s="11">
        <v>3571.674113365928</v>
      </c>
      <c r="GQ396" s="11">
        <v>3434.0291260646836</v>
      </c>
      <c r="GR396" s="11">
        <v>3280.4534698316274</v>
      </c>
      <c r="GS396" s="11">
        <v>3220.7724023132591</v>
      </c>
      <c r="GT396" s="11">
        <v>3204.0468020678072</v>
      </c>
      <c r="GU396" s="11">
        <v>3183.0130199788236</v>
      </c>
      <c r="GV396" s="11">
        <v>3165.2058140225554</v>
      </c>
      <c r="GW396" s="11">
        <v>3149.8983588564752</v>
      </c>
      <c r="GX396" s="11">
        <v>3139.0839544506239</v>
      </c>
      <c r="GY396" s="11">
        <v>3065.9281613089752</v>
      </c>
      <c r="GZ396" s="11">
        <v>3124.6370933787739</v>
      </c>
      <c r="HA396" s="11">
        <v>3126.2909312309966</v>
      </c>
      <c r="HB396" s="11">
        <v>3121.7029471585433</v>
      </c>
      <c r="HC396" s="11">
        <v>3118.4092581875684</v>
      </c>
      <c r="HD396" s="11">
        <v>3116.9984635976216</v>
      </c>
      <c r="HE396" s="11">
        <v>3096.1521426171457</v>
      </c>
      <c r="HF396" s="11">
        <v>2983.6530216449269</v>
      </c>
      <c r="HG396" s="11">
        <v>2907.2406532005893</v>
      </c>
      <c r="HH396" s="11">
        <v>2830.3916323108715</v>
      </c>
      <c r="HI396" s="11">
        <v>2795.4702361153309</v>
      </c>
      <c r="HJ396" s="11">
        <v>2770.0899486663307</v>
      </c>
      <c r="HK396" s="11">
        <v>2733.0365492455467</v>
      </c>
      <c r="HL396" s="11">
        <v>2706.5088359775564</v>
      </c>
      <c r="HM396" s="11">
        <v>2654.656408159356</v>
      </c>
      <c r="HN396" s="11">
        <v>2599.2843402657109</v>
      </c>
      <c r="HO396" s="11">
        <v>2564.4522209938532</v>
      </c>
      <c r="HP396" s="11">
        <v>2582.8879789171629</v>
      </c>
      <c r="HQ396" s="11">
        <v>2573.5692236987929</v>
      </c>
      <c r="HR396" s="11">
        <v>2487.5928732521093</v>
      </c>
      <c r="HS396" s="11">
        <v>2503.5259169029546</v>
      </c>
      <c r="HT396" s="11">
        <v>2512.0440487905539</v>
      </c>
      <c r="HU396" s="11">
        <v>2473.9476472007545</v>
      </c>
      <c r="HV396" s="11">
        <v>2466.1474503367995</v>
      </c>
      <c r="HW396" s="11">
        <v>2444.4716023164146</v>
      </c>
      <c r="HX396" s="11">
        <v>2415.9815222709876</v>
      </c>
      <c r="HY396" s="11">
        <v>2370.4928910500266</v>
      </c>
      <c r="HZ396" s="11">
        <v>2210.9620413137854</v>
      </c>
      <c r="IA396" s="11">
        <v>2060.6468555777133</v>
      </c>
      <c r="IB396" s="11">
        <v>2008.0311110602011</v>
      </c>
      <c r="IC396" s="11">
        <v>1952.4541602413544</v>
      </c>
      <c r="ID396" s="11">
        <v>1902.5113777883953</v>
      </c>
      <c r="IE396" s="11">
        <v>1844.9600452642489</v>
      </c>
      <c r="IF396" s="11">
        <v>1715.362817108029</v>
      </c>
      <c r="IG396" s="11">
        <v>1683.4804150029022</v>
      </c>
      <c r="IH396" s="11">
        <v>1639.2091230749775</v>
      </c>
      <c r="II396" s="11">
        <v>1601.1821401014613</v>
      </c>
      <c r="IJ396" s="11">
        <v>1549.9136975435817</v>
      </c>
      <c r="IK396" s="11">
        <v>1512.5974426149799</v>
      </c>
      <c r="IL396" s="11">
        <v>1471.9337165413813</v>
      </c>
      <c r="IM396" s="11">
        <v>1410.9213605580817</v>
      </c>
      <c r="IN396" s="11">
        <v>1278.7280835830179</v>
      </c>
      <c r="IO396" s="11">
        <v>1250.2201859909731</v>
      </c>
      <c r="IP396" s="11">
        <v>1248.9697373735928</v>
      </c>
      <c r="IQ396" s="11">
        <v>1193.3983809028432</v>
      </c>
      <c r="IR396" s="11">
        <v>1124.4867755806838</v>
      </c>
      <c r="IS396" s="11">
        <v>1084.4110712881638</v>
      </c>
      <c r="IT396" s="11">
        <v>1061.2789040448929</v>
      </c>
      <c r="IU396" s="11">
        <v>1043.7674686092612</v>
      </c>
      <c r="IV396" s="11">
        <v>1037.7187250441252</v>
      </c>
      <c r="IW396" s="11">
        <v>1027.1566541111224</v>
      </c>
      <c r="IX396" s="11">
        <v>1006.3375649854098</v>
      </c>
      <c r="IY396" s="11">
        <v>966.43213518036316</v>
      </c>
      <c r="IZ396" s="11">
        <v>917.84298329307137</v>
      </c>
      <c r="JA396" s="11">
        <v>828.97073229105536</v>
      </c>
      <c r="JB396" s="11">
        <v>727.48304725609114</v>
      </c>
      <c r="JC396" s="11">
        <v>661.44611425619451</v>
      </c>
      <c r="JD396" s="11">
        <v>655.97885084897291</v>
      </c>
      <c r="JE396" s="11">
        <v>650.37263932002577</v>
      </c>
      <c r="JF396" s="11">
        <v>647.89290253149875</v>
      </c>
      <c r="JG396" s="11">
        <v>590.4159230283251</v>
      </c>
      <c r="JH396" s="11">
        <v>567.66933837967247</v>
      </c>
      <c r="JI396" s="11">
        <v>552.26366590682414</v>
      </c>
      <c r="JJ396" s="11">
        <v>549.46744579635072</v>
      </c>
      <c r="JK396" s="11">
        <v>473.14838100996604</v>
      </c>
      <c r="JL396" s="11">
        <v>472.73977800568287</v>
      </c>
      <c r="JM396" s="11">
        <v>451.38543732827884</v>
      </c>
      <c r="JN396" s="11">
        <v>238.30528225223622</v>
      </c>
      <c r="JO396" s="11">
        <v>123.05511896425725</v>
      </c>
      <c r="JP396" s="11">
        <v>120.94759419224515</v>
      </c>
      <c r="JQ396" s="11">
        <v>92.857269202680897</v>
      </c>
      <c r="JR396" s="11">
        <v>44.173364920703001</v>
      </c>
      <c r="JS396" s="11">
        <v>3.8241410038608592E-11</v>
      </c>
      <c r="JT396" s="11">
        <v>132.34313426255198</v>
      </c>
      <c r="JU396" s="11">
        <v>213.64931434599833</v>
      </c>
      <c r="JV396" s="11">
        <v>199.31363134602981</v>
      </c>
      <c r="JW396" s="11">
        <v>192.44172801753498</v>
      </c>
      <c r="JX396" s="11">
        <v>253.54663388520171</v>
      </c>
      <c r="JY396" s="11">
        <v>276.0381255771033</v>
      </c>
      <c r="JZ396" s="11">
        <v>290.81273679695727</v>
      </c>
      <c r="KA396" s="11">
        <v>309.99189434660099</v>
      </c>
      <c r="KB396" s="11">
        <v>326.33582495678121</v>
      </c>
      <c r="KC396" s="11">
        <v>337.69495051101859</v>
      </c>
      <c r="KD396" s="11">
        <v>343.12963182282158</v>
      </c>
      <c r="KE396" s="11">
        <v>334.27340277452123</v>
      </c>
      <c r="KF396" s="11">
        <v>325.09277653581506</v>
      </c>
      <c r="KG396" s="11">
        <v>303.94028547664914</v>
      </c>
      <c r="KH396" s="11">
        <v>296.70274321193375</v>
      </c>
      <c r="KI396" s="11">
        <v>270.7142362492869</v>
      </c>
      <c r="KJ396" s="11">
        <v>267.53365863826741</v>
      </c>
      <c r="KK396" s="11">
        <v>262.10762575768985</v>
      </c>
      <c r="KL396" s="23"/>
      <c r="KM396" s="11">
        <f>SMALL(Tabela2[[#This Row],[1]:[285]],1)</f>
        <v>3.8241410038608592E-11</v>
      </c>
      <c r="KN396" s="11">
        <f>MATCH(Tabela2[[#This Row],[1° menor]],Tabela2[[#This Row],[1]:[285]],0)</f>
        <v>266</v>
      </c>
      <c r="KO39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0.24999992302215757</v>
      </c>
      <c r="KP396" s="11">
        <f>VLOOKUP(Tabela2[[#This Row],[Shape]],shape!A:D,4,0)+VLOOKUP(Tabela2[[#This Row],[Shape]]+1,shape!A:E,5,0)*Tabela2[[#This Row],[% avanc]]</f>
        <v>8378.5877131616053</v>
      </c>
      <c r="KQ396" s="15">
        <f>Tabela2[[#This Row],[8686,881807]]/Tabela2[[#Headers],[8686,881807]]</f>
        <v>0.96451038465954875</v>
      </c>
      <c r="KR396" s="11">
        <f>Tabela2[[#This Row],[8686,881807]]-KP395</f>
        <v>-166.22389790424495</v>
      </c>
      <c r="KS396" s="11">
        <f>(Tabela2[[#This Row],[hora bus]]-H395)*86400</f>
        <v>315.99999968893826</v>
      </c>
      <c r="KT396" s="11">
        <f>Tabela2[[#This Row],[desloc]]/Tabela2[[#This Row],[seconds]]</f>
        <v>-0.52602499388566837</v>
      </c>
      <c r="KU396" s="11">
        <f>Tabela2[[#This Row],[spd m/s]]*3.6</f>
        <v>-1.8936899779884062</v>
      </c>
      <c r="KV396" s="23"/>
      <c r="KW396" s="22">
        <f t="shared" si="108"/>
        <v>0</v>
      </c>
      <c r="KX396" s="23">
        <f t="shared" si="109"/>
        <v>0</v>
      </c>
      <c r="KY396" s="23">
        <f t="shared" si="110"/>
        <v>1</v>
      </c>
      <c r="KZ396" s="23">
        <f t="shared" si="111"/>
        <v>51</v>
      </c>
      <c r="LA396" s="23">
        <f t="shared" si="112"/>
        <v>0</v>
      </c>
      <c r="LB396" s="23">
        <f t="shared" si="113"/>
        <v>0</v>
      </c>
      <c r="LC396" s="23">
        <f t="shared" si="114"/>
        <v>0</v>
      </c>
      <c r="LD396" s="23">
        <f t="shared" si="115"/>
        <v>1</v>
      </c>
      <c r="LE396" s="23">
        <f t="shared" si="116"/>
        <v>8378.5877131616053</v>
      </c>
      <c r="LF396" s="22">
        <f t="shared" si="125"/>
        <v>0</v>
      </c>
      <c r="LG396" s="23">
        <f t="shared" si="117"/>
        <v>0</v>
      </c>
      <c r="LH396" s="23">
        <f t="shared" si="118"/>
        <v>0</v>
      </c>
      <c r="LI396" s="23">
        <f t="shared" si="119"/>
        <v>8570.3152119992501</v>
      </c>
      <c r="LJ396" s="23">
        <f t="shared" si="120"/>
        <v>8378.5877131616053</v>
      </c>
      <c r="LK396" s="23">
        <f t="shared" si="121"/>
        <v>0.5</v>
      </c>
      <c r="LL396" s="23">
        <f t="shared" si="122"/>
        <v>0</v>
      </c>
      <c r="LM396" s="23">
        <f t="shared" si="123"/>
        <v>1</v>
      </c>
      <c r="LN396" s="23">
        <f t="shared" si="124"/>
        <v>1</v>
      </c>
    </row>
    <row r="397" spans="1:326" x14ac:dyDescent="0.25">
      <c r="A397" s="22">
        <v>78012</v>
      </c>
      <c r="B397" s="22">
        <v>2</v>
      </c>
      <c r="C397" s="23" t="s">
        <v>870</v>
      </c>
      <c r="D397" s="22">
        <v>332</v>
      </c>
      <c r="E397" s="24">
        <v>2.361111111111111E-2</v>
      </c>
      <c r="F397" s="23" t="s">
        <v>778</v>
      </c>
      <c r="G397" s="23" t="b">
        <v>1</v>
      </c>
      <c r="H397" s="25">
        <v>43538.023773148147</v>
      </c>
      <c r="I397" s="26" t="s">
        <v>681</v>
      </c>
      <c r="J397" s="23" t="s">
        <v>682</v>
      </c>
      <c r="K397" s="11">
        <f>IF(AND(Tabela2[[#This Row],[hora bus]]=H396,Tabela2[[#This Row],[lat bus]]=I396,Tabela2[[#This Row],[lon bus]]=J396),1,0)</f>
        <v>0</v>
      </c>
      <c r="L397" s="23"/>
      <c r="M397" s="11">
        <v>74</v>
      </c>
      <c r="N397" s="11">
        <v>0.83458663983971793</v>
      </c>
      <c r="O397" s="11">
        <v>1.3984196839489078</v>
      </c>
      <c r="P397" s="11">
        <v>9.4267941257220311</v>
      </c>
      <c r="Q397" s="11">
        <v>19.688773108132185</v>
      </c>
      <c r="R397" s="11">
        <v>75.195397337780264</v>
      </c>
      <c r="S397" s="11">
        <v>159.30451526494889</v>
      </c>
      <c r="T397" s="11">
        <v>180.18195583801287</v>
      </c>
      <c r="U397" s="11">
        <v>199.79338924508923</v>
      </c>
      <c r="V397" s="11">
        <v>211.09716553928146</v>
      </c>
      <c r="W397" s="11">
        <v>227.14293750271159</v>
      </c>
      <c r="X397" s="11">
        <v>239.59169647723874</v>
      </c>
      <c r="Y397" s="11">
        <v>250.11206903549589</v>
      </c>
      <c r="Z397" s="11">
        <v>275.30364977201225</v>
      </c>
      <c r="AA397" s="11">
        <v>294.46895517304961</v>
      </c>
      <c r="AB397" s="11">
        <v>320.19106785367666</v>
      </c>
      <c r="AC397" s="11">
        <v>332.17949791971603</v>
      </c>
      <c r="AD397" s="11">
        <v>348.04076670293443</v>
      </c>
      <c r="AE397" s="11">
        <v>372.23091522388552</v>
      </c>
      <c r="AF397" s="11">
        <v>373.05585750378327</v>
      </c>
      <c r="AG397" s="11">
        <v>433.84569918205443</v>
      </c>
      <c r="AH397" s="11">
        <v>469.02374511556127</v>
      </c>
      <c r="AI397" s="11">
        <v>499.67607388344703</v>
      </c>
      <c r="AJ397" s="11">
        <v>523.47830821792434</v>
      </c>
      <c r="AK397" s="11">
        <v>544.81141607945688</v>
      </c>
      <c r="AL397" s="11">
        <v>559.9004097040812</v>
      </c>
      <c r="AM397" s="11">
        <v>585.98771261657532</v>
      </c>
      <c r="AN397" s="11">
        <v>594.50788944836063</v>
      </c>
      <c r="AO397" s="11">
        <v>599.8950753359245</v>
      </c>
      <c r="AP397" s="11">
        <v>602.43355425919754</v>
      </c>
      <c r="AQ397" s="11">
        <v>609.53499398530153</v>
      </c>
      <c r="AR397" s="11">
        <v>609.5933977620092</v>
      </c>
      <c r="AS397" s="11">
        <v>603.71880286526709</v>
      </c>
      <c r="AT397" s="11">
        <v>609.45835281434404</v>
      </c>
      <c r="AU397" s="11">
        <v>613.60649452394352</v>
      </c>
      <c r="AV397" s="11">
        <v>605.61020293550882</v>
      </c>
      <c r="AW397" s="11">
        <v>608.32810058706082</v>
      </c>
      <c r="AX397" s="11">
        <v>622.97194103037293</v>
      </c>
      <c r="AY397" s="11">
        <v>642.28327131710535</v>
      </c>
      <c r="AZ397" s="11">
        <v>665.20596166221469</v>
      </c>
      <c r="BA397" s="11">
        <v>691.17393543887101</v>
      </c>
      <c r="BB397" s="11">
        <v>724.84333895562133</v>
      </c>
      <c r="BC397" s="11">
        <v>773.63812755161598</v>
      </c>
      <c r="BD397" s="11">
        <v>844.46226035941891</v>
      </c>
      <c r="BE397" s="11">
        <v>911.23618194706376</v>
      </c>
      <c r="BF397" s="11">
        <v>932.86527223275039</v>
      </c>
      <c r="BG397" s="11">
        <v>958.04135839229252</v>
      </c>
      <c r="BH397" s="11">
        <v>1001.7149381650798</v>
      </c>
      <c r="BI397" s="11">
        <v>1024.9959211584271</v>
      </c>
      <c r="BJ397" s="11">
        <v>1048.1727764714142</v>
      </c>
      <c r="BK397" s="11">
        <v>1080.0184074949607</v>
      </c>
      <c r="BL397" s="11">
        <v>1163.4808684345098</v>
      </c>
      <c r="BM397" s="11">
        <v>1429.3703496024175</v>
      </c>
      <c r="BN397" s="11">
        <v>1610.1385446972781</v>
      </c>
      <c r="BO397" s="11">
        <v>1664.0038873728233</v>
      </c>
      <c r="BP397" s="11">
        <v>1794.1242484398404</v>
      </c>
      <c r="BQ397" s="11">
        <v>1818.9378647754288</v>
      </c>
      <c r="BR397" s="11">
        <v>1920.5792764721948</v>
      </c>
      <c r="BS397" s="11">
        <v>2023.456323096907</v>
      </c>
      <c r="BT397" s="11">
        <v>2062.7199622631242</v>
      </c>
      <c r="BU397" s="11">
        <v>2093.7864244056359</v>
      </c>
      <c r="BV397" s="11">
        <v>2172.8574253488505</v>
      </c>
      <c r="BW397" s="11">
        <v>2191.8290547309048</v>
      </c>
      <c r="BX397" s="11">
        <v>2295.4935471481876</v>
      </c>
      <c r="BY397" s="11">
        <v>2324.6369620900828</v>
      </c>
      <c r="BZ397" s="11">
        <v>2412.5365562142952</v>
      </c>
      <c r="CA397" s="11">
        <v>2432.6327643351483</v>
      </c>
      <c r="CB397" s="11">
        <v>2466.8518007263533</v>
      </c>
      <c r="CC397" s="11">
        <v>2515.2508761381587</v>
      </c>
      <c r="CD397" s="11">
        <v>2622.1218445308405</v>
      </c>
      <c r="CE397" s="11">
        <v>2708.3090496803202</v>
      </c>
      <c r="CF397" s="11">
        <v>2796.8178431894862</v>
      </c>
      <c r="CG397" s="11">
        <v>2873.8082765070517</v>
      </c>
      <c r="CH397" s="11">
        <v>3061.6775590172806</v>
      </c>
      <c r="CI397" s="11">
        <v>3133.3825096557152</v>
      </c>
      <c r="CJ397" s="11">
        <v>3320.0285201183906</v>
      </c>
      <c r="CK397" s="11">
        <v>3391.2986814978881</v>
      </c>
      <c r="CL397" s="11">
        <v>3478.6413522149041</v>
      </c>
      <c r="CM397" s="11">
        <v>3505.4667594392477</v>
      </c>
      <c r="CN397" s="11">
        <v>3552.1278475871927</v>
      </c>
      <c r="CO397" s="11">
        <v>3608.1458168222821</v>
      </c>
      <c r="CP397" s="11">
        <v>3687.4332746012733</v>
      </c>
      <c r="CQ397" s="11">
        <v>3737.1928476528274</v>
      </c>
      <c r="CR397" s="11">
        <v>3929.1744458657076</v>
      </c>
      <c r="CS397" s="11">
        <v>4104.0052570842136</v>
      </c>
      <c r="CT397" s="11">
        <v>4176.4577406368426</v>
      </c>
      <c r="CU397" s="11">
        <v>4203.4628929622522</v>
      </c>
      <c r="CV397" s="11">
        <v>4243.0993420587138</v>
      </c>
      <c r="CW397" s="11">
        <v>4338.9296512059445</v>
      </c>
      <c r="CX397" s="11">
        <v>4464.5231926731885</v>
      </c>
      <c r="CY397" s="11">
        <v>4524.2760657256158</v>
      </c>
      <c r="CZ397" s="11">
        <v>4578.6984197787751</v>
      </c>
      <c r="DA397" s="11">
        <v>4625.9862234456259</v>
      </c>
      <c r="DB397" s="11">
        <v>4670.5685961378485</v>
      </c>
      <c r="DC397" s="11">
        <v>4713.1890396674316</v>
      </c>
      <c r="DD397" s="11">
        <v>4798.4137717572912</v>
      </c>
      <c r="DE397" s="11">
        <v>4807.037159512015</v>
      </c>
      <c r="DF397" s="11">
        <v>4833.3595568537676</v>
      </c>
      <c r="DG397" s="11">
        <v>4837.4660928582471</v>
      </c>
      <c r="DH397" s="11">
        <v>4868.9105840188495</v>
      </c>
      <c r="DI397" s="11">
        <v>4890.8441073800923</v>
      </c>
      <c r="DJ397" s="11">
        <v>4933.7892254471935</v>
      </c>
      <c r="DK397" s="11">
        <v>5000.7579650678817</v>
      </c>
      <c r="DL397" s="11">
        <v>5355.0982520495172</v>
      </c>
      <c r="DM397" s="11">
        <v>5481.4636259201425</v>
      </c>
      <c r="DN397" s="11">
        <v>5566.547527242612</v>
      </c>
      <c r="DO397" s="11">
        <v>5659.2630610073802</v>
      </c>
      <c r="DP397" s="11">
        <v>5693.1558385127737</v>
      </c>
      <c r="DQ397" s="11">
        <v>5776.9445825899438</v>
      </c>
      <c r="DR397" s="11">
        <v>5792.6247187292447</v>
      </c>
      <c r="DS397" s="11">
        <v>5803.4741841190025</v>
      </c>
      <c r="DT397" s="11">
        <v>5813.7715248560444</v>
      </c>
      <c r="DU397" s="11">
        <v>5824.9346720622971</v>
      </c>
      <c r="DV397" s="11">
        <v>5825.1745121438535</v>
      </c>
      <c r="DW397" s="11">
        <v>5821.2504329611656</v>
      </c>
      <c r="DX397" s="11">
        <v>5744.9467721272558</v>
      </c>
      <c r="DY397" s="11">
        <v>5825.3656271915142</v>
      </c>
      <c r="DZ397" s="11">
        <v>5822.8710960649087</v>
      </c>
      <c r="EA397" s="11">
        <v>5848.1092840949059</v>
      </c>
      <c r="EB397" s="11">
        <v>5986.6876289379934</v>
      </c>
      <c r="EC397" s="11">
        <v>6020.0909995452303</v>
      </c>
      <c r="ED397" s="11">
        <v>6207.0095294329822</v>
      </c>
      <c r="EE397" s="11">
        <v>6268.6393389472287</v>
      </c>
      <c r="EF397" s="11">
        <v>6478.5792596829533</v>
      </c>
      <c r="EG397" s="11">
        <v>6641.8090630503166</v>
      </c>
      <c r="EH397" s="11">
        <v>6783.6444952193469</v>
      </c>
      <c r="EI397" s="11">
        <v>6896.9965306641579</v>
      </c>
      <c r="EJ397" s="11">
        <v>6959.1088579445704</v>
      </c>
      <c r="EK397" s="11">
        <v>7002.153431776841</v>
      </c>
      <c r="EL397" s="11">
        <v>7073.1953672712252</v>
      </c>
      <c r="EM397" s="11">
        <v>7075.3262845401323</v>
      </c>
      <c r="EN397" s="11">
        <v>7151.6879619664223</v>
      </c>
      <c r="EO397" s="11">
        <v>7240.8180322916714</v>
      </c>
      <c r="EP397" s="11">
        <v>7286.4661372792516</v>
      </c>
      <c r="EQ397" s="11">
        <v>7427.4147993236202</v>
      </c>
      <c r="ER397" s="11">
        <v>7503.528752018271</v>
      </c>
      <c r="ES397" s="11">
        <v>7641.9445001082595</v>
      </c>
      <c r="ET397" s="11">
        <v>7706.9969287432486</v>
      </c>
      <c r="EU397" s="11">
        <v>7783.839371621817</v>
      </c>
      <c r="EV397" s="11">
        <v>7848.003579749442</v>
      </c>
      <c r="EW397" s="11">
        <v>7920.0502191520318</v>
      </c>
      <c r="EX397" s="11">
        <v>8170.1976758281144</v>
      </c>
      <c r="EY397" s="11">
        <v>8253.8507761105539</v>
      </c>
      <c r="EZ397" s="11">
        <v>8427.0913450311855</v>
      </c>
      <c r="FA397" s="11">
        <v>8594.2438038042274</v>
      </c>
      <c r="FB397" s="11">
        <v>8676.6840382255305</v>
      </c>
      <c r="FC397" s="11">
        <v>8717.7247633272764</v>
      </c>
      <c r="FD397" s="11">
        <v>8771.4739760100674</v>
      </c>
      <c r="FE397" s="11">
        <v>8893.6135699383703</v>
      </c>
      <c r="FF397" s="11">
        <v>9065.0338004001496</v>
      </c>
      <c r="FG397" s="11">
        <v>9089.4518895774327</v>
      </c>
      <c r="FH397" s="11">
        <v>9132.4613225008943</v>
      </c>
      <c r="FI397" s="11">
        <v>9213.2517811949929</v>
      </c>
      <c r="FJ397" s="11">
        <v>9258.5529202091093</v>
      </c>
      <c r="FK397" s="11">
        <v>9276.9443705762678</v>
      </c>
      <c r="FL397" s="11">
        <v>9293.0114538271737</v>
      </c>
      <c r="FM397" s="11">
        <v>9300.2906392708373</v>
      </c>
      <c r="FN397" s="11">
        <v>9335.0232682876049</v>
      </c>
      <c r="FO397" s="11">
        <v>9357.4087411423534</v>
      </c>
      <c r="FP397" s="11">
        <v>9382.7990856108881</v>
      </c>
      <c r="FQ397" s="11">
        <v>9409.1385400335821</v>
      </c>
      <c r="FR397" s="11">
        <v>9421.1906549559717</v>
      </c>
      <c r="FS397" s="11">
        <v>9466.7581936920196</v>
      </c>
      <c r="FT397" s="11">
        <v>9539.1484753576369</v>
      </c>
      <c r="FU397" s="11">
        <v>9641.6738222451222</v>
      </c>
      <c r="FV397" s="11">
        <v>9779.017950426427</v>
      </c>
      <c r="FW397" s="11">
        <v>9821.434220159681</v>
      </c>
      <c r="FX397" s="11">
        <v>9838.135513969115</v>
      </c>
      <c r="FY397" s="11">
        <v>9857.4286615768779</v>
      </c>
      <c r="FZ397" s="11">
        <v>9874.2452191986067</v>
      </c>
      <c r="GA397" s="11">
        <v>9901.4547819486997</v>
      </c>
      <c r="GB397" s="11">
        <v>9922.9819174009899</v>
      </c>
      <c r="GC397" s="11">
        <v>9954.0976258923893</v>
      </c>
      <c r="GD397" s="11">
        <v>9988.1420165077998</v>
      </c>
      <c r="GE397" s="11">
        <v>10012.938672110253</v>
      </c>
      <c r="GF397" s="11">
        <v>10033.595547162446</v>
      </c>
      <c r="GG397" s="11">
        <v>10046.287288510401</v>
      </c>
      <c r="GH397" s="11">
        <v>10058.930188944694</v>
      </c>
      <c r="GI397" s="11">
        <v>10061.685839773543</v>
      </c>
      <c r="GJ397" s="11">
        <v>10069.693000556052</v>
      </c>
      <c r="GK397" s="11">
        <v>10072.225767656042</v>
      </c>
      <c r="GL397" s="11">
        <v>10085.43100008395</v>
      </c>
      <c r="GM397" s="11">
        <v>10068.550239778924</v>
      </c>
      <c r="GN397" s="11">
        <v>10074.736454623482</v>
      </c>
      <c r="GO397" s="11">
        <v>10079.642576567499</v>
      </c>
      <c r="GP397" s="11">
        <v>10084.992936379438</v>
      </c>
      <c r="GQ397" s="11">
        <v>10135.150250812301</v>
      </c>
      <c r="GR397" s="11">
        <v>10245.248897921485</v>
      </c>
      <c r="GS397" s="11">
        <v>10388.066699844365</v>
      </c>
      <c r="GT397" s="11">
        <v>10449.516134437868</v>
      </c>
      <c r="GU397" s="11">
        <v>10467.896842447322</v>
      </c>
      <c r="GV397" s="11">
        <v>10492.830609653456</v>
      </c>
      <c r="GW397" s="11">
        <v>10519.601462543904</v>
      </c>
      <c r="GX397" s="11">
        <v>10547.440830723548</v>
      </c>
      <c r="GY397" s="11">
        <v>10567.944609991304</v>
      </c>
      <c r="GZ397" s="11">
        <v>10713.159231175461</v>
      </c>
      <c r="HA397" s="11">
        <v>10734.226971408629</v>
      </c>
      <c r="HB397" s="11">
        <v>10749.920198918937</v>
      </c>
      <c r="HC397" s="11">
        <v>10766.345728825368</v>
      </c>
      <c r="HD397" s="11">
        <v>10778.514271849044</v>
      </c>
      <c r="HE397" s="11">
        <v>10786.519833673112</v>
      </c>
      <c r="HF397" s="11">
        <v>10772.164055953479</v>
      </c>
      <c r="HG397" s="11">
        <v>10808.0281462408</v>
      </c>
      <c r="HH397" s="11">
        <v>10805.218393617286</v>
      </c>
      <c r="HI397" s="11">
        <v>10824.937222917126</v>
      </c>
      <c r="HJ397" s="11">
        <v>10829.478183856889</v>
      </c>
      <c r="HK397" s="11">
        <v>10815.249208961885</v>
      </c>
      <c r="HL397" s="11">
        <v>10801.9635334499</v>
      </c>
      <c r="HM397" s="11">
        <v>10748.055877674638</v>
      </c>
      <c r="HN397" s="11">
        <v>10675.226257243699</v>
      </c>
      <c r="HO397" s="11">
        <v>10616.797962526314</v>
      </c>
      <c r="HP397" s="11">
        <v>10624.131374686811</v>
      </c>
      <c r="HQ397" s="11">
        <v>10611.127200117844</v>
      </c>
      <c r="HR397" s="11">
        <v>10507.120910763781</v>
      </c>
      <c r="HS397" s="11">
        <v>10501.959530384433</v>
      </c>
      <c r="HT397" s="11">
        <v>10503.380998434217</v>
      </c>
      <c r="HU397" s="11">
        <v>10459.233620469293</v>
      </c>
      <c r="HV397" s="11">
        <v>10453.396412270602</v>
      </c>
      <c r="HW397" s="11">
        <v>10453.196700018136</v>
      </c>
      <c r="HX397" s="11">
        <v>10458.037755011774</v>
      </c>
      <c r="HY397" s="11">
        <v>10464.465320736488</v>
      </c>
      <c r="HZ397" s="11">
        <v>10463.582721919323</v>
      </c>
      <c r="IA397" s="11">
        <v>10555.599234303039</v>
      </c>
      <c r="IB397" s="11">
        <v>10665.179016159778</v>
      </c>
      <c r="IC397" s="11">
        <v>10699.461477296431</v>
      </c>
      <c r="ID397" s="11">
        <v>10734.401411436105</v>
      </c>
      <c r="IE397" s="11">
        <v>10764.842637469441</v>
      </c>
      <c r="IF397" s="11">
        <v>10788.809487309522</v>
      </c>
      <c r="IG397" s="11">
        <v>10893.508794984076</v>
      </c>
      <c r="IH397" s="11">
        <v>10919.815974389829</v>
      </c>
      <c r="II397" s="11">
        <v>10956.832605345633</v>
      </c>
      <c r="IJ397" s="11">
        <v>10989.666307677073</v>
      </c>
      <c r="IK397" s="11">
        <v>11038.487673130592</v>
      </c>
      <c r="IL397" s="11">
        <v>11075.926791218846</v>
      </c>
      <c r="IM397" s="11">
        <v>11116.926617451812</v>
      </c>
      <c r="IN397" s="11">
        <v>11177.721404388481</v>
      </c>
      <c r="IO397" s="11">
        <v>11312.276911003804</v>
      </c>
      <c r="IP397" s="11">
        <v>11343.632583027649</v>
      </c>
      <c r="IQ397" s="11">
        <v>11342.116648052108</v>
      </c>
      <c r="IR397" s="11">
        <v>11389.92538944361</v>
      </c>
      <c r="IS397" s="11">
        <v>11451.607982184751</v>
      </c>
      <c r="IT397" s="11">
        <v>11488.088840226816</v>
      </c>
      <c r="IU397" s="11">
        <v>11509.229065980831</v>
      </c>
      <c r="IV397" s="11">
        <v>11525.566108350193</v>
      </c>
      <c r="IW397" s="11">
        <v>11530.894620254085</v>
      </c>
      <c r="IX397" s="11">
        <v>11540.412080816301</v>
      </c>
      <c r="IY397" s="11">
        <v>11559.767237170692</v>
      </c>
      <c r="IZ397" s="11">
        <v>11598.021107070694</v>
      </c>
      <c r="JA397" s="11">
        <v>11644.276268095444</v>
      </c>
      <c r="JB397" s="11">
        <v>11732.382922355064</v>
      </c>
      <c r="JC397" s="11">
        <v>11840.096435748903</v>
      </c>
      <c r="JD397" s="11">
        <v>11921.442572214779</v>
      </c>
      <c r="JE397" s="11">
        <v>11941.96712556025</v>
      </c>
      <c r="JF397" s="11">
        <v>11957.586502006563</v>
      </c>
      <c r="JG397" s="11">
        <v>11960.440759779864</v>
      </c>
      <c r="JH397" s="11">
        <v>12043.869779985902</v>
      </c>
      <c r="JI397" s="11">
        <v>12090.828793968145</v>
      </c>
      <c r="JJ397" s="11">
        <v>12099.207356850964</v>
      </c>
      <c r="JK397" s="11">
        <v>12064.187835913004</v>
      </c>
      <c r="JL397" s="11">
        <v>12106.644589823976</v>
      </c>
      <c r="JM397" s="11">
        <v>12102.558724647608</v>
      </c>
      <c r="JN397" s="11">
        <v>12044.349310296213</v>
      </c>
      <c r="JO397" s="11">
        <v>12147.414606839688</v>
      </c>
      <c r="JP397" s="11">
        <v>12239.360545986052</v>
      </c>
      <c r="JQ397" s="11">
        <v>12252.546981648733</v>
      </c>
      <c r="JR397" s="11">
        <v>12299.233013174477</v>
      </c>
      <c r="JS397" s="11">
        <v>12339.324485688019</v>
      </c>
      <c r="JT397" s="11">
        <v>12471.100725768529</v>
      </c>
      <c r="JU397" s="11">
        <v>12532.427515146897</v>
      </c>
      <c r="JV397" s="11">
        <v>12507.673831402115</v>
      </c>
      <c r="JW397" s="11">
        <v>12457.455614308014</v>
      </c>
      <c r="JX397" s="11">
        <v>12464.355269788801</v>
      </c>
      <c r="JY397" s="11">
        <v>12461.100810222477</v>
      </c>
      <c r="JZ397" s="11">
        <v>12451.973772389019</v>
      </c>
      <c r="KA397" s="11">
        <v>12446.429094667041</v>
      </c>
      <c r="KB397" s="11">
        <v>12443.001658813047</v>
      </c>
      <c r="KC397" s="11">
        <v>12431.24054046872</v>
      </c>
      <c r="KD397" s="11">
        <v>12416.702930404357</v>
      </c>
      <c r="KE397" s="11">
        <v>12412.520930932924</v>
      </c>
      <c r="KF397" s="11">
        <v>12419.790417483538</v>
      </c>
      <c r="KG397" s="11">
        <v>12419.406267517794</v>
      </c>
      <c r="KH397" s="11">
        <v>12431.932074979568</v>
      </c>
      <c r="KI397" s="11">
        <v>12428.799040342261</v>
      </c>
      <c r="KJ397" s="11">
        <v>12446.273580137449</v>
      </c>
      <c r="KK397" s="11">
        <v>12447.956030445448</v>
      </c>
      <c r="KL397" s="23"/>
      <c r="KM397" s="11">
        <f>SMALL(Tabela2[[#This Row],[1]:[285]],1)</f>
        <v>0.83458663983971793</v>
      </c>
      <c r="KN397" s="11">
        <f>MATCH(Tabela2[[#This Row],[1° menor]],Tabela2[[#This Row],[1]:[285]],0)</f>
        <v>1</v>
      </c>
      <c r="KO39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397" s="11">
        <f>VLOOKUP(Tabela2[[#This Row],[Shape]],shape!A:D,4,0)+VLOOKUP(Tabela2[[#This Row],[Shape]]+1,shape!A:E,5,0)*Tabela2[[#This Row],[% avanc]]</f>
        <v>3.8776556234191881</v>
      </c>
      <c r="KQ397" s="15">
        <f>Tabela2[[#This Row],[8686,881807]]/Tabela2[[#Headers],[8686,881807]]</f>
        <v>4.4638061269517033E-4</v>
      </c>
      <c r="KR397" s="11">
        <f>Tabela2[[#This Row],[8686,881807]]-KP396</f>
        <v>-8374.7100575381864</v>
      </c>
      <c r="KS397" s="11">
        <f>(Tabela2[[#This Row],[hora bus]]-H396)*86400</f>
        <v>-81011.000000056811</v>
      </c>
      <c r="KT397" s="11">
        <f>Tabela2[[#This Row],[desloc]]/Tabela2[[#This Row],[seconds]]</f>
        <v>0.10337744327970663</v>
      </c>
      <c r="KU397" s="11">
        <f>Tabela2[[#This Row],[spd m/s]]*3.6</f>
        <v>0.37215879580694389</v>
      </c>
      <c r="KV397" s="23"/>
      <c r="KW397" s="22">
        <f t="shared" si="108"/>
        <v>1</v>
      </c>
      <c r="KX397" s="23">
        <f t="shared" si="109"/>
        <v>0.5</v>
      </c>
      <c r="KY397" s="23">
        <f t="shared" si="110"/>
        <v>1</v>
      </c>
      <c r="KZ397" s="23">
        <f t="shared" si="111"/>
        <v>50</v>
      </c>
      <c r="LA397" s="23">
        <f t="shared" si="112"/>
        <v>0</v>
      </c>
      <c r="LB397" s="23">
        <f t="shared" si="113"/>
        <v>0</v>
      </c>
      <c r="LC397" s="23">
        <f t="shared" si="114"/>
        <v>0</v>
      </c>
      <c r="LD397" s="23">
        <f t="shared" si="115"/>
        <v>0</v>
      </c>
      <c r="LE397" s="23">
        <f t="shared" si="116"/>
        <v>3.8776556234191881</v>
      </c>
      <c r="LF397" s="22">
        <f t="shared" si="125"/>
        <v>0</v>
      </c>
      <c r="LG397" s="23">
        <f t="shared" si="117"/>
        <v>0.5</v>
      </c>
      <c r="LH397" s="23">
        <f t="shared" si="118"/>
        <v>0.5</v>
      </c>
      <c r="LI397" s="23">
        <f t="shared" si="119"/>
        <v>8570.3152119992501</v>
      </c>
      <c r="LJ397" s="23">
        <f t="shared" si="120"/>
        <v>0</v>
      </c>
      <c r="LK397" s="23">
        <f t="shared" si="121"/>
        <v>0.5</v>
      </c>
      <c r="LL397" s="23">
        <f t="shared" si="122"/>
        <v>0</v>
      </c>
      <c r="LM397" s="23">
        <f t="shared" si="123"/>
        <v>1</v>
      </c>
      <c r="LN397" s="23">
        <f t="shared" si="124"/>
        <v>1</v>
      </c>
    </row>
    <row r="398" spans="1:326" x14ac:dyDescent="0.25">
      <c r="A398" s="22">
        <v>78013</v>
      </c>
      <c r="B398" s="22">
        <v>2</v>
      </c>
      <c r="C398" s="23" t="s">
        <v>871</v>
      </c>
      <c r="D398" s="22">
        <v>332</v>
      </c>
      <c r="E398" s="24">
        <v>2.361111111111111E-2</v>
      </c>
      <c r="F398" s="23" t="s">
        <v>778</v>
      </c>
      <c r="G398" s="23" t="b">
        <v>1</v>
      </c>
      <c r="H398" s="25">
        <v>43538.023796296293</v>
      </c>
      <c r="I398" s="26" t="s">
        <v>681</v>
      </c>
      <c r="J398" s="23" t="s">
        <v>682</v>
      </c>
      <c r="K398" s="11">
        <f>IF(AND(Tabela2[[#This Row],[hora bus]]=H397,Tabela2[[#This Row],[lat bus]]=I397,Tabela2[[#This Row],[lon bus]]=J397),1,0)</f>
        <v>0</v>
      </c>
      <c r="L398" s="23"/>
      <c r="M398" s="11">
        <v>76</v>
      </c>
      <c r="N398" s="11">
        <v>0.83458663983971793</v>
      </c>
      <c r="O398" s="11">
        <v>1.3984196839489078</v>
      </c>
      <c r="P398" s="11">
        <v>9.4267941257220311</v>
      </c>
      <c r="Q398" s="11">
        <v>19.688773108132185</v>
      </c>
      <c r="R398" s="11">
        <v>75.195397337780264</v>
      </c>
      <c r="S398" s="11">
        <v>159.30451526494889</v>
      </c>
      <c r="T398" s="11">
        <v>180.18195583801287</v>
      </c>
      <c r="U398" s="11">
        <v>199.79338924508923</v>
      </c>
      <c r="V398" s="11">
        <v>211.09716553928146</v>
      </c>
      <c r="W398" s="11">
        <v>227.14293750271159</v>
      </c>
      <c r="X398" s="11">
        <v>239.59169647723874</v>
      </c>
      <c r="Y398" s="11">
        <v>250.11206903549589</v>
      </c>
      <c r="Z398" s="11">
        <v>275.30364977201225</v>
      </c>
      <c r="AA398" s="11">
        <v>294.46895517304961</v>
      </c>
      <c r="AB398" s="11">
        <v>320.19106785367666</v>
      </c>
      <c r="AC398" s="11">
        <v>332.17949791971603</v>
      </c>
      <c r="AD398" s="11">
        <v>348.04076670293443</v>
      </c>
      <c r="AE398" s="11">
        <v>372.23091522388552</v>
      </c>
      <c r="AF398" s="11">
        <v>373.05585750378327</v>
      </c>
      <c r="AG398" s="11">
        <v>433.84569918205443</v>
      </c>
      <c r="AH398" s="11">
        <v>469.02374511556127</v>
      </c>
      <c r="AI398" s="11">
        <v>499.67607388344703</v>
      </c>
      <c r="AJ398" s="11">
        <v>523.47830821792434</v>
      </c>
      <c r="AK398" s="11">
        <v>544.81141607945688</v>
      </c>
      <c r="AL398" s="11">
        <v>559.9004097040812</v>
      </c>
      <c r="AM398" s="11">
        <v>585.98771261657532</v>
      </c>
      <c r="AN398" s="11">
        <v>594.50788944836063</v>
      </c>
      <c r="AO398" s="11">
        <v>599.8950753359245</v>
      </c>
      <c r="AP398" s="11">
        <v>602.43355425919754</v>
      </c>
      <c r="AQ398" s="11">
        <v>609.53499398530153</v>
      </c>
      <c r="AR398" s="11">
        <v>609.5933977620092</v>
      </c>
      <c r="AS398" s="11">
        <v>603.71880286526709</v>
      </c>
      <c r="AT398" s="11">
        <v>609.45835281434404</v>
      </c>
      <c r="AU398" s="11">
        <v>613.60649452394352</v>
      </c>
      <c r="AV398" s="11">
        <v>605.61020293550882</v>
      </c>
      <c r="AW398" s="11">
        <v>608.32810058706082</v>
      </c>
      <c r="AX398" s="11">
        <v>622.97194103037293</v>
      </c>
      <c r="AY398" s="11">
        <v>642.28327131710535</v>
      </c>
      <c r="AZ398" s="11">
        <v>665.20596166221469</v>
      </c>
      <c r="BA398" s="11">
        <v>691.17393543887101</v>
      </c>
      <c r="BB398" s="11">
        <v>724.84333895562133</v>
      </c>
      <c r="BC398" s="11">
        <v>773.63812755161598</v>
      </c>
      <c r="BD398" s="11">
        <v>844.46226035941891</v>
      </c>
      <c r="BE398" s="11">
        <v>911.23618194706376</v>
      </c>
      <c r="BF398" s="11">
        <v>932.86527223275039</v>
      </c>
      <c r="BG398" s="11">
        <v>958.04135839229252</v>
      </c>
      <c r="BH398" s="11">
        <v>1001.7149381650798</v>
      </c>
      <c r="BI398" s="11">
        <v>1024.9959211584271</v>
      </c>
      <c r="BJ398" s="11">
        <v>1048.1727764714142</v>
      </c>
      <c r="BK398" s="11">
        <v>1080.0184074949607</v>
      </c>
      <c r="BL398" s="11">
        <v>1163.4808684345098</v>
      </c>
      <c r="BM398" s="11">
        <v>1429.3703496024175</v>
      </c>
      <c r="BN398" s="11">
        <v>1610.1385446972781</v>
      </c>
      <c r="BO398" s="11">
        <v>1664.0038873728233</v>
      </c>
      <c r="BP398" s="11">
        <v>1794.1242484398404</v>
      </c>
      <c r="BQ398" s="11">
        <v>1818.9378647754288</v>
      </c>
      <c r="BR398" s="11">
        <v>1920.5792764721948</v>
      </c>
      <c r="BS398" s="11">
        <v>2023.456323096907</v>
      </c>
      <c r="BT398" s="11">
        <v>2062.7199622631242</v>
      </c>
      <c r="BU398" s="11">
        <v>2093.7864244056359</v>
      </c>
      <c r="BV398" s="11">
        <v>2172.8574253488505</v>
      </c>
      <c r="BW398" s="11">
        <v>2191.8290547309048</v>
      </c>
      <c r="BX398" s="11">
        <v>2295.4935471481876</v>
      </c>
      <c r="BY398" s="11">
        <v>2324.6369620900828</v>
      </c>
      <c r="BZ398" s="11">
        <v>2412.5365562142952</v>
      </c>
      <c r="CA398" s="11">
        <v>2432.6327643351483</v>
      </c>
      <c r="CB398" s="11">
        <v>2466.8518007263533</v>
      </c>
      <c r="CC398" s="11">
        <v>2515.2508761381587</v>
      </c>
      <c r="CD398" s="11">
        <v>2622.1218445308405</v>
      </c>
      <c r="CE398" s="11">
        <v>2708.3090496803202</v>
      </c>
      <c r="CF398" s="11">
        <v>2796.8178431894862</v>
      </c>
      <c r="CG398" s="11">
        <v>2873.8082765070517</v>
      </c>
      <c r="CH398" s="11">
        <v>3061.6775590172806</v>
      </c>
      <c r="CI398" s="11">
        <v>3133.3825096557152</v>
      </c>
      <c r="CJ398" s="11">
        <v>3320.0285201183906</v>
      </c>
      <c r="CK398" s="11">
        <v>3391.2986814978881</v>
      </c>
      <c r="CL398" s="11">
        <v>3478.6413522149041</v>
      </c>
      <c r="CM398" s="11">
        <v>3505.4667594392477</v>
      </c>
      <c r="CN398" s="11">
        <v>3552.1278475871927</v>
      </c>
      <c r="CO398" s="11">
        <v>3608.1458168222821</v>
      </c>
      <c r="CP398" s="11">
        <v>3687.4332746012733</v>
      </c>
      <c r="CQ398" s="11">
        <v>3737.1928476528274</v>
      </c>
      <c r="CR398" s="11">
        <v>3929.1744458657076</v>
      </c>
      <c r="CS398" s="11">
        <v>4104.0052570842136</v>
      </c>
      <c r="CT398" s="11">
        <v>4176.4577406368426</v>
      </c>
      <c r="CU398" s="11">
        <v>4203.4628929622522</v>
      </c>
      <c r="CV398" s="11">
        <v>4243.0993420587138</v>
      </c>
      <c r="CW398" s="11">
        <v>4338.9296512059445</v>
      </c>
      <c r="CX398" s="11">
        <v>4464.5231926731885</v>
      </c>
      <c r="CY398" s="11">
        <v>4524.2760657256158</v>
      </c>
      <c r="CZ398" s="11">
        <v>4578.6984197787751</v>
      </c>
      <c r="DA398" s="11">
        <v>4625.9862234456259</v>
      </c>
      <c r="DB398" s="11">
        <v>4670.5685961378485</v>
      </c>
      <c r="DC398" s="11">
        <v>4713.1890396674316</v>
      </c>
      <c r="DD398" s="11">
        <v>4798.4137717572912</v>
      </c>
      <c r="DE398" s="11">
        <v>4807.037159512015</v>
      </c>
      <c r="DF398" s="11">
        <v>4833.3595568537676</v>
      </c>
      <c r="DG398" s="11">
        <v>4837.4660928582471</v>
      </c>
      <c r="DH398" s="11">
        <v>4868.9105840188495</v>
      </c>
      <c r="DI398" s="11">
        <v>4890.8441073800923</v>
      </c>
      <c r="DJ398" s="11">
        <v>4933.7892254471935</v>
      </c>
      <c r="DK398" s="11">
        <v>5000.7579650678817</v>
      </c>
      <c r="DL398" s="11">
        <v>5355.0982520495172</v>
      </c>
      <c r="DM398" s="11">
        <v>5481.4636259201425</v>
      </c>
      <c r="DN398" s="11">
        <v>5566.547527242612</v>
      </c>
      <c r="DO398" s="11">
        <v>5659.2630610073802</v>
      </c>
      <c r="DP398" s="11">
        <v>5693.1558385127737</v>
      </c>
      <c r="DQ398" s="11">
        <v>5776.9445825899438</v>
      </c>
      <c r="DR398" s="11">
        <v>5792.6247187292447</v>
      </c>
      <c r="DS398" s="11">
        <v>5803.4741841190025</v>
      </c>
      <c r="DT398" s="11">
        <v>5813.7715248560444</v>
      </c>
      <c r="DU398" s="11">
        <v>5824.9346720622971</v>
      </c>
      <c r="DV398" s="11">
        <v>5825.1745121438535</v>
      </c>
      <c r="DW398" s="11">
        <v>5821.2504329611656</v>
      </c>
      <c r="DX398" s="11">
        <v>5744.9467721272558</v>
      </c>
      <c r="DY398" s="11">
        <v>5825.3656271915142</v>
      </c>
      <c r="DZ398" s="11">
        <v>5822.8710960649087</v>
      </c>
      <c r="EA398" s="11">
        <v>5848.1092840949059</v>
      </c>
      <c r="EB398" s="11">
        <v>5986.6876289379934</v>
      </c>
      <c r="EC398" s="11">
        <v>6020.0909995452303</v>
      </c>
      <c r="ED398" s="11">
        <v>6207.0095294329822</v>
      </c>
      <c r="EE398" s="11">
        <v>6268.6393389472287</v>
      </c>
      <c r="EF398" s="11">
        <v>6478.5792596829533</v>
      </c>
      <c r="EG398" s="11">
        <v>6641.8090630503166</v>
      </c>
      <c r="EH398" s="11">
        <v>6783.6444952193469</v>
      </c>
      <c r="EI398" s="11">
        <v>6896.9965306641579</v>
      </c>
      <c r="EJ398" s="11">
        <v>6959.1088579445704</v>
      </c>
      <c r="EK398" s="11">
        <v>7002.153431776841</v>
      </c>
      <c r="EL398" s="11">
        <v>7073.1953672712252</v>
      </c>
      <c r="EM398" s="11">
        <v>7075.3262845401323</v>
      </c>
      <c r="EN398" s="11">
        <v>7151.6879619664223</v>
      </c>
      <c r="EO398" s="11">
        <v>7240.8180322916714</v>
      </c>
      <c r="EP398" s="11">
        <v>7286.4661372792516</v>
      </c>
      <c r="EQ398" s="11">
        <v>7427.4147993236202</v>
      </c>
      <c r="ER398" s="11">
        <v>7503.528752018271</v>
      </c>
      <c r="ES398" s="11">
        <v>7641.9445001082595</v>
      </c>
      <c r="ET398" s="11">
        <v>7706.9969287432486</v>
      </c>
      <c r="EU398" s="11">
        <v>7783.839371621817</v>
      </c>
      <c r="EV398" s="11">
        <v>7848.003579749442</v>
      </c>
      <c r="EW398" s="11">
        <v>7920.0502191520318</v>
      </c>
      <c r="EX398" s="11">
        <v>8170.1976758281144</v>
      </c>
      <c r="EY398" s="11">
        <v>8253.8507761105539</v>
      </c>
      <c r="EZ398" s="11">
        <v>8427.0913450311855</v>
      </c>
      <c r="FA398" s="11">
        <v>8594.2438038042274</v>
      </c>
      <c r="FB398" s="11">
        <v>8676.6840382255305</v>
      </c>
      <c r="FC398" s="11">
        <v>8717.7247633272764</v>
      </c>
      <c r="FD398" s="11">
        <v>8771.4739760100674</v>
      </c>
      <c r="FE398" s="11">
        <v>8893.6135699383703</v>
      </c>
      <c r="FF398" s="11">
        <v>9065.0338004001496</v>
      </c>
      <c r="FG398" s="11">
        <v>9089.4518895774327</v>
      </c>
      <c r="FH398" s="11">
        <v>9132.4613225008943</v>
      </c>
      <c r="FI398" s="11">
        <v>9213.2517811949929</v>
      </c>
      <c r="FJ398" s="11">
        <v>9258.5529202091093</v>
      </c>
      <c r="FK398" s="11">
        <v>9276.9443705762678</v>
      </c>
      <c r="FL398" s="11">
        <v>9293.0114538271737</v>
      </c>
      <c r="FM398" s="11">
        <v>9300.2906392708373</v>
      </c>
      <c r="FN398" s="11">
        <v>9335.0232682876049</v>
      </c>
      <c r="FO398" s="11">
        <v>9357.4087411423534</v>
      </c>
      <c r="FP398" s="11">
        <v>9382.7990856108881</v>
      </c>
      <c r="FQ398" s="11">
        <v>9409.1385400335821</v>
      </c>
      <c r="FR398" s="11">
        <v>9421.1906549559717</v>
      </c>
      <c r="FS398" s="11">
        <v>9466.7581936920196</v>
      </c>
      <c r="FT398" s="11">
        <v>9539.1484753576369</v>
      </c>
      <c r="FU398" s="11">
        <v>9641.6738222451222</v>
      </c>
      <c r="FV398" s="11">
        <v>9779.017950426427</v>
      </c>
      <c r="FW398" s="11">
        <v>9821.434220159681</v>
      </c>
      <c r="FX398" s="11">
        <v>9838.135513969115</v>
      </c>
      <c r="FY398" s="11">
        <v>9857.4286615768779</v>
      </c>
      <c r="FZ398" s="11">
        <v>9874.2452191986067</v>
      </c>
      <c r="GA398" s="11">
        <v>9901.4547819486997</v>
      </c>
      <c r="GB398" s="11">
        <v>9922.9819174009899</v>
      </c>
      <c r="GC398" s="11">
        <v>9954.0976258923893</v>
      </c>
      <c r="GD398" s="11">
        <v>9988.1420165077998</v>
      </c>
      <c r="GE398" s="11">
        <v>10012.938672110253</v>
      </c>
      <c r="GF398" s="11">
        <v>10033.595547162446</v>
      </c>
      <c r="GG398" s="11">
        <v>10046.287288510401</v>
      </c>
      <c r="GH398" s="11">
        <v>10058.930188944694</v>
      </c>
      <c r="GI398" s="11">
        <v>10061.685839773543</v>
      </c>
      <c r="GJ398" s="11">
        <v>10069.693000556052</v>
      </c>
      <c r="GK398" s="11">
        <v>10072.225767656042</v>
      </c>
      <c r="GL398" s="11">
        <v>10085.43100008395</v>
      </c>
      <c r="GM398" s="11">
        <v>10068.550239778924</v>
      </c>
      <c r="GN398" s="11">
        <v>10074.736454623482</v>
      </c>
      <c r="GO398" s="11">
        <v>10079.642576567499</v>
      </c>
      <c r="GP398" s="11">
        <v>10084.992936379438</v>
      </c>
      <c r="GQ398" s="11">
        <v>10135.150250812301</v>
      </c>
      <c r="GR398" s="11">
        <v>10245.248897921485</v>
      </c>
      <c r="GS398" s="11">
        <v>10388.066699844365</v>
      </c>
      <c r="GT398" s="11">
        <v>10449.516134437868</v>
      </c>
      <c r="GU398" s="11">
        <v>10467.896842447322</v>
      </c>
      <c r="GV398" s="11">
        <v>10492.830609653456</v>
      </c>
      <c r="GW398" s="11">
        <v>10519.601462543904</v>
      </c>
      <c r="GX398" s="11">
        <v>10547.440830723548</v>
      </c>
      <c r="GY398" s="11">
        <v>10567.944609991304</v>
      </c>
      <c r="GZ398" s="11">
        <v>10713.159231175461</v>
      </c>
      <c r="HA398" s="11">
        <v>10734.226971408629</v>
      </c>
      <c r="HB398" s="11">
        <v>10749.920198918937</v>
      </c>
      <c r="HC398" s="11">
        <v>10766.345728825368</v>
      </c>
      <c r="HD398" s="11">
        <v>10778.514271849044</v>
      </c>
      <c r="HE398" s="11">
        <v>10786.519833673112</v>
      </c>
      <c r="HF398" s="11">
        <v>10772.164055953479</v>
      </c>
      <c r="HG398" s="11">
        <v>10808.0281462408</v>
      </c>
      <c r="HH398" s="11">
        <v>10805.218393617286</v>
      </c>
      <c r="HI398" s="11">
        <v>10824.937222917126</v>
      </c>
      <c r="HJ398" s="11">
        <v>10829.478183856889</v>
      </c>
      <c r="HK398" s="11">
        <v>10815.249208961885</v>
      </c>
      <c r="HL398" s="11">
        <v>10801.9635334499</v>
      </c>
      <c r="HM398" s="11">
        <v>10748.055877674638</v>
      </c>
      <c r="HN398" s="11">
        <v>10675.226257243699</v>
      </c>
      <c r="HO398" s="11">
        <v>10616.797962526314</v>
      </c>
      <c r="HP398" s="11">
        <v>10624.131374686811</v>
      </c>
      <c r="HQ398" s="11">
        <v>10611.127200117844</v>
      </c>
      <c r="HR398" s="11">
        <v>10507.120910763781</v>
      </c>
      <c r="HS398" s="11">
        <v>10501.959530384433</v>
      </c>
      <c r="HT398" s="11">
        <v>10503.380998434217</v>
      </c>
      <c r="HU398" s="11">
        <v>10459.233620469293</v>
      </c>
      <c r="HV398" s="11">
        <v>10453.396412270602</v>
      </c>
      <c r="HW398" s="11">
        <v>10453.196700018136</v>
      </c>
      <c r="HX398" s="11">
        <v>10458.037755011774</v>
      </c>
      <c r="HY398" s="11">
        <v>10464.465320736488</v>
      </c>
      <c r="HZ398" s="11">
        <v>10463.582721919323</v>
      </c>
      <c r="IA398" s="11">
        <v>10555.599234303039</v>
      </c>
      <c r="IB398" s="11">
        <v>10665.179016159778</v>
      </c>
      <c r="IC398" s="11">
        <v>10699.461477296431</v>
      </c>
      <c r="ID398" s="11">
        <v>10734.401411436105</v>
      </c>
      <c r="IE398" s="11">
        <v>10764.842637469441</v>
      </c>
      <c r="IF398" s="11">
        <v>10788.809487309522</v>
      </c>
      <c r="IG398" s="11">
        <v>10893.508794984076</v>
      </c>
      <c r="IH398" s="11">
        <v>10919.815974389829</v>
      </c>
      <c r="II398" s="11">
        <v>10956.832605345633</v>
      </c>
      <c r="IJ398" s="11">
        <v>10989.666307677073</v>
      </c>
      <c r="IK398" s="11">
        <v>11038.487673130592</v>
      </c>
      <c r="IL398" s="11">
        <v>11075.926791218846</v>
      </c>
      <c r="IM398" s="11">
        <v>11116.926617451812</v>
      </c>
      <c r="IN398" s="11">
        <v>11177.721404388481</v>
      </c>
      <c r="IO398" s="11">
        <v>11312.276911003804</v>
      </c>
      <c r="IP398" s="11">
        <v>11343.632583027649</v>
      </c>
      <c r="IQ398" s="11">
        <v>11342.116648052108</v>
      </c>
      <c r="IR398" s="11">
        <v>11389.92538944361</v>
      </c>
      <c r="IS398" s="11">
        <v>11451.607982184751</v>
      </c>
      <c r="IT398" s="11">
        <v>11488.088840226816</v>
      </c>
      <c r="IU398" s="11">
        <v>11509.229065980831</v>
      </c>
      <c r="IV398" s="11">
        <v>11525.566108350193</v>
      </c>
      <c r="IW398" s="11">
        <v>11530.894620254085</v>
      </c>
      <c r="IX398" s="11">
        <v>11540.412080816301</v>
      </c>
      <c r="IY398" s="11">
        <v>11559.767237170692</v>
      </c>
      <c r="IZ398" s="11">
        <v>11598.021107070694</v>
      </c>
      <c r="JA398" s="11">
        <v>11644.276268095444</v>
      </c>
      <c r="JB398" s="11">
        <v>11732.382922355064</v>
      </c>
      <c r="JC398" s="11">
        <v>11840.096435748903</v>
      </c>
      <c r="JD398" s="11">
        <v>11921.442572214779</v>
      </c>
      <c r="JE398" s="11">
        <v>11941.96712556025</v>
      </c>
      <c r="JF398" s="11">
        <v>11957.586502006563</v>
      </c>
      <c r="JG398" s="11">
        <v>11960.440759779864</v>
      </c>
      <c r="JH398" s="11">
        <v>12043.869779985902</v>
      </c>
      <c r="JI398" s="11">
        <v>12090.828793968145</v>
      </c>
      <c r="JJ398" s="11">
        <v>12099.207356850964</v>
      </c>
      <c r="JK398" s="11">
        <v>12064.187835913004</v>
      </c>
      <c r="JL398" s="11">
        <v>12106.644589823976</v>
      </c>
      <c r="JM398" s="11">
        <v>12102.558724647608</v>
      </c>
      <c r="JN398" s="11">
        <v>12044.349310296213</v>
      </c>
      <c r="JO398" s="11">
        <v>12147.414606839688</v>
      </c>
      <c r="JP398" s="11">
        <v>12239.360545986052</v>
      </c>
      <c r="JQ398" s="11">
        <v>12252.546981648733</v>
      </c>
      <c r="JR398" s="11">
        <v>12299.233013174477</v>
      </c>
      <c r="JS398" s="11">
        <v>12339.324485688019</v>
      </c>
      <c r="JT398" s="11">
        <v>12471.100725768529</v>
      </c>
      <c r="JU398" s="11">
        <v>12532.427515146897</v>
      </c>
      <c r="JV398" s="11">
        <v>12507.673831402115</v>
      </c>
      <c r="JW398" s="11">
        <v>12457.455614308014</v>
      </c>
      <c r="JX398" s="11">
        <v>12464.355269788801</v>
      </c>
      <c r="JY398" s="11">
        <v>12461.100810222477</v>
      </c>
      <c r="JZ398" s="11">
        <v>12451.973772389019</v>
      </c>
      <c r="KA398" s="11">
        <v>12446.429094667041</v>
      </c>
      <c r="KB398" s="11">
        <v>12443.001658813047</v>
      </c>
      <c r="KC398" s="11">
        <v>12431.24054046872</v>
      </c>
      <c r="KD398" s="11">
        <v>12416.702930404357</v>
      </c>
      <c r="KE398" s="11">
        <v>12412.520930932924</v>
      </c>
      <c r="KF398" s="11">
        <v>12419.790417483538</v>
      </c>
      <c r="KG398" s="11">
        <v>12419.406267517794</v>
      </c>
      <c r="KH398" s="11">
        <v>12431.932074979568</v>
      </c>
      <c r="KI398" s="11">
        <v>12428.799040342261</v>
      </c>
      <c r="KJ398" s="11">
        <v>12446.273580137449</v>
      </c>
      <c r="KK398" s="11">
        <v>12447.956030445448</v>
      </c>
      <c r="KL398" s="23"/>
      <c r="KM398" s="11">
        <f>SMALL(Tabela2[[#This Row],[1]:[285]],1)</f>
        <v>0.83458663983971793</v>
      </c>
      <c r="KN398" s="11">
        <f>MATCH(Tabela2[[#This Row],[1° menor]],Tabela2[[#This Row],[1]:[285]],0)</f>
        <v>1</v>
      </c>
      <c r="KO39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398" s="11">
        <f>VLOOKUP(Tabela2[[#This Row],[Shape]],shape!A:D,4,0)+VLOOKUP(Tabela2[[#This Row],[Shape]]+1,shape!A:E,5,0)*Tabela2[[#This Row],[% avanc]]</f>
        <v>3.8776556234191881</v>
      </c>
      <c r="KQ398" s="15">
        <f>Tabela2[[#This Row],[8686,881807]]/Tabela2[[#Headers],[8686,881807]]</f>
        <v>4.4638061269517033E-4</v>
      </c>
      <c r="KR398" s="11">
        <f>Tabela2[[#This Row],[8686,881807]]-KP397</f>
        <v>0</v>
      </c>
      <c r="KS398" s="11">
        <f>(Tabela2[[#This Row],[hora bus]]-H397)*86400</f>
        <v>1.9999998388811946</v>
      </c>
      <c r="KT398" s="11">
        <f>Tabela2[[#This Row],[desloc]]/Tabela2[[#This Row],[seconds]]</f>
        <v>0</v>
      </c>
      <c r="KU398" s="11">
        <f>Tabela2[[#This Row],[spd m/s]]*3.6</f>
        <v>0</v>
      </c>
      <c r="KV398" s="23"/>
      <c r="KW398" s="22">
        <f t="shared" si="108"/>
        <v>0</v>
      </c>
      <c r="KX398" s="23">
        <f t="shared" si="109"/>
        <v>0.5</v>
      </c>
      <c r="KY398" s="23">
        <f t="shared" si="110"/>
        <v>1</v>
      </c>
      <c r="KZ398" s="23">
        <f t="shared" si="111"/>
        <v>49</v>
      </c>
      <c r="LA398" s="23">
        <f t="shared" si="112"/>
        <v>0</v>
      </c>
      <c r="LB398" s="23">
        <f t="shared" si="113"/>
        <v>1</v>
      </c>
      <c r="LC398" s="23">
        <f t="shared" si="114"/>
        <v>7</v>
      </c>
      <c r="LD398" s="23">
        <f t="shared" si="115"/>
        <v>0</v>
      </c>
      <c r="LE398" s="23">
        <f t="shared" si="116"/>
        <v>3.8776556234191881</v>
      </c>
      <c r="LF398" s="22">
        <f t="shared" si="125"/>
        <v>0</v>
      </c>
      <c r="LG398" s="23">
        <f t="shared" si="117"/>
        <v>0.5</v>
      </c>
      <c r="LH398" s="23">
        <f t="shared" si="118"/>
        <v>0.5</v>
      </c>
      <c r="LI398" s="23">
        <f t="shared" si="119"/>
        <v>8570.3152119992501</v>
      </c>
      <c r="LJ398" s="23">
        <f t="shared" si="120"/>
        <v>8544.8116110658502</v>
      </c>
      <c r="LK398" s="23">
        <f t="shared" si="121"/>
        <v>0.5</v>
      </c>
      <c r="LL398" s="23">
        <f t="shared" si="122"/>
        <v>0</v>
      </c>
      <c r="LM398" s="23">
        <f t="shared" si="123"/>
        <v>1</v>
      </c>
      <c r="LN398" s="23">
        <f t="shared" si="124"/>
        <v>1</v>
      </c>
    </row>
    <row r="399" spans="1:326" x14ac:dyDescent="0.25">
      <c r="A399" s="22">
        <v>78014</v>
      </c>
      <c r="B399" s="22">
        <v>2</v>
      </c>
      <c r="C399" s="23" t="s">
        <v>872</v>
      </c>
      <c r="D399" s="22">
        <v>332</v>
      </c>
      <c r="E399" s="24">
        <v>2.4305555555555556E-2</v>
      </c>
      <c r="F399" s="23" t="s">
        <v>778</v>
      </c>
      <c r="G399" s="23" t="b">
        <v>1</v>
      </c>
      <c r="H399" s="25">
        <v>43538.024293981478</v>
      </c>
      <c r="I399" s="26" t="s">
        <v>681</v>
      </c>
      <c r="J399" s="23" t="s">
        <v>682</v>
      </c>
      <c r="K399" s="11">
        <f>IF(AND(Tabela2[[#This Row],[hora bus]]=H398,Tabela2[[#This Row],[lat bus]]=I398,Tabela2[[#This Row],[lon bus]]=J398),1,0)</f>
        <v>0</v>
      </c>
      <c r="L399" s="23"/>
      <c r="M399" s="11">
        <v>77</v>
      </c>
      <c r="N399" s="11">
        <v>0.83458663983971793</v>
      </c>
      <c r="O399" s="11">
        <v>1.3984196839489078</v>
      </c>
      <c r="P399" s="11">
        <v>9.4267941257220311</v>
      </c>
      <c r="Q399" s="11">
        <v>19.688773108132185</v>
      </c>
      <c r="R399" s="11">
        <v>75.195397337780264</v>
      </c>
      <c r="S399" s="11">
        <v>159.30451526494889</v>
      </c>
      <c r="T399" s="11">
        <v>180.18195583801287</v>
      </c>
      <c r="U399" s="11">
        <v>199.79338924508923</v>
      </c>
      <c r="V399" s="11">
        <v>211.09716553928146</v>
      </c>
      <c r="W399" s="11">
        <v>227.14293750271159</v>
      </c>
      <c r="X399" s="11">
        <v>239.59169647723874</v>
      </c>
      <c r="Y399" s="11">
        <v>250.11206903549589</v>
      </c>
      <c r="Z399" s="11">
        <v>275.30364977201225</v>
      </c>
      <c r="AA399" s="11">
        <v>294.46895517304961</v>
      </c>
      <c r="AB399" s="11">
        <v>320.19106785367666</v>
      </c>
      <c r="AC399" s="11">
        <v>332.17949791971603</v>
      </c>
      <c r="AD399" s="11">
        <v>348.04076670293443</v>
      </c>
      <c r="AE399" s="11">
        <v>372.23091522388552</v>
      </c>
      <c r="AF399" s="11">
        <v>373.05585750378327</v>
      </c>
      <c r="AG399" s="11">
        <v>433.84569918205443</v>
      </c>
      <c r="AH399" s="11">
        <v>469.02374511556127</v>
      </c>
      <c r="AI399" s="11">
        <v>499.67607388344703</v>
      </c>
      <c r="AJ399" s="11">
        <v>523.47830821792434</v>
      </c>
      <c r="AK399" s="11">
        <v>544.81141607945688</v>
      </c>
      <c r="AL399" s="11">
        <v>559.9004097040812</v>
      </c>
      <c r="AM399" s="11">
        <v>585.98771261657532</v>
      </c>
      <c r="AN399" s="11">
        <v>594.50788944836063</v>
      </c>
      <c r="AO399" s="11">
        <v>599.8950753359245</v>
      </c>
      <c r="AP399" s="11">
        <v>602.43355425919754</v>
      </c>
      <c r="AQ399" s="11">
        <v>609.53499398530153</v>
      </c>
      <c r="AR399" s="11">
        <v>609.5933977620092</v>
      </c>
      <c r="AS399" s="11">
        <v>603.71880286526709</v>
      </c>
      <c r="AT399" s="11">
        <v>609.45835281434404</v>
      </c>
      <c r="AU399" s="11">
        <v>613.60649452394352</v>
      </c>
      <c r="AV399" s="11">
        <v>605.61020293550882</v>
      </c>
      <c r="AW399" s="11">
        <v>608.32810058706082</v>
      </c>
      <c r="AX399" s="11">
        <v>622.97194103037293</v>
      </c>
      <c r="AY399" s="11">
        <v>642.28327131710535</v>
      </c>
      <c r="AZ399" s="11">
        <v>665.20596166221469</v>
      </c>
      <c r="BA399" s="11">
        <v>691.17393543887101</v>
      </c>
      <c r="BB399" s="11">
        <v>724.84333895562133</v>
      </c>
      <c r="BC399" s="11">
        <v>773.63812755161598</v>
      </c>
      <c r="BD399" s="11">
        <v>844.46226035941891</v>
      </c>
      <c r="BE399" s="11">
        <v>911.23618194706376</v>
      </c>
      <c r="BF399" s="11">
        <v>932.86527223275039</v>
      </c>
      <c r="BG399" s="11">
        <v>958.04135839229252</v>
      </c>
      <c r="BH399" s="11">
        <v>1001.7149381650798</v>
      </c>
      <c r="BI399" s="11">
        <v>1024.9959211584271</v>
      </c>
      <c r="BJ399" s="11">
        <v>1048.1727764714142</v>
      </c>
      <c r="BK399" s="11">
        <v>1080.0184074949607</v>
      </c>
      <c r="BL399" s="11">
        <v>1163.4808684345098</v>
      </c>
      <c r="BM399" s="11">
        <v>1429.3703496024175</v>
      </c>
      <c r="BN399" s="11">
        <v>1610.1385446972781</v>
      </c>
      <c r="BO399" s="11">
        <v>1664.0038873728233</v>
      </c>
      <c r="BP399" s="11">
        <v>1794.1242484398404</v>
      </c>
      <c r="BQ399" s="11">
        <v>1818.9378647754288</v>
      </c>
      <c r="BR399" s="11">
        <v>1920.5792764721948</v>
      </c>
      <c r="BS399" s="11">
        <v>2023.456323096907</v>
      </c>
      <c r="BT399" s="11">
        <v>2062.7199622631242</v>
      </c>
      <c r="BU399" s="11">
        <v>2093.7864244056359</v>
      </c>
      <c r="BV399" s="11">
        <v>2172.8574253488505</v>
      </c>
      <c r="BW399" s="11">
        <v>2191.8290547309048</v>
      </c>
      <c r="BX399" s="11">
        <v>2295.4935471481876</v>
      </c>
      <c r="BY399" s="11">
        <v>2324.6369620900828</v>
      </c>
      <c r="BZ399" s="11">
        <v>2412.5365562142952</v>
      </c>
      <c r="CA399" s="11">
        <v>2432.6327643351483</v>
      </c>
      <c r="CB399" s="11">
        <v>2466.8518007263533</v>
      </c>
      <c r="CC399" s="11">
        <v>2515.2508761381587</v>
      </c>
      <c r="CD399" s="11">
        <v>2622.1218445308405</v>
      </c>
      <c r="CE399" s="11">
        <v>2708.3090496803202</v>
      </c>
      <c r="CF399" s="11">
        <v>2796.8178431894862</v>
      </c>
      <c r="CG399" s="11">
        <v>2873.8082765070517</v>
      </c>
      <c r="CH399" s="11">
        <v>3061.6775590172806</v>
      </c>
      <c r="CI399" s="11">
        <v>3133.3825096557152</v>
      </c>
      <c r="CJ399" s="11">
        <v>3320.0285201183906</v>
      </c>
      <c r="CK399" s="11">
        <v>3391.2986814978881</v>
      </c>
      <c r="CL399" s="11">
        <v>3478.6413522149041</v>
      </c>
      <c r="CM399" s="11">
        <v>3505.4667594392477</v>
      </c>
      <c r="CN399" s="11">
        <v>3552.1278475871927</v>
      </c>
      <c r="CO399" s="11">
        <v>3608.1458168222821</v>
      </c>
      <c r="CP399" s="11">
        <v>3687.4332746012733</v>
      </c>
      <c r="CQ399" s="11">
        <v>3737.1928476528274</v>
      </c>
      <c r="CR399" s="11">
        <v>3929.1744458657076</v>
      </c>
      <c r="CS399" s="11">
        <v>4104.0052570842136</v>
      </c>
      <c r="CT399" s="11">
        <v>4176.4577406368426</v>
      </c>
      <c r="CU399" s="11">
        <v>4203.4628929622522</v>
      </c>
      <c r="CV399" s="11">
        <v>4243.0993420587138</v>
      </c>
      <c r="CW399" s="11">
        <v>4338.9296512059445</v>
      </c>
      <c r="CX399" s="11">
        <v>4464.5231926731885</v>
      </c>
      <c r="CY399" s="11">
        <v>4524.2760657256158</v>
      </c>
      <c r="CZ399" s="11">
        <v>4578.6984197787751</v>
      </c>
      <c r="DA399" s="11">
        <v>4625.9862234456259</v>
      </c>
      <c r="DB399" s="11">
        <v>4670.5685961378485</v>
      </c>
      <c r="DC399" s="11">
        <v>4713.1890396674316</v>
      </c>
      <c r="DD399" s="11">
        <v>4798.4137717572912</v>
      </c>
      <c r="DE399" s="11">
        <v>4807.037159512015</v>
      </c>
      <c r="DF399" s="11">
        <v>4833.3595568537676</v>
      </c>
      <c r="DG399" s="11">
        <v>4837.4660928582471</v>
      </c>
      <c r="DH399" s="11">
        <v>4868.9105840188495</v>
      </c>
      <c r="DI399" s="11">
        <v>4890.8441073800923</v>
      </c>
      <c r="DJ399" s="11">
        <v>4933.7892254471935</v>
      </c>
      <c r="DK399" s="11">
        <v>5000.7579650678817</v>
      </c>
      <c r="DL399" s="11">
        <v>5355.0982520495172</v>
      </c>
      <c r="DM399" s="11">
        <v>5481.4636259201425</v>
      </c>
      <c r="DN399" s="11">
        <v>5566.547527242612</v>
      </c>
      <c r="DO399" s="11">
        <v>5659.2630610073802</v>
      </c>
      <c r="DP399" s="11">
        <v>5693.1558385127737</v>
      </c>
      <c r="DQ399" s="11">
        <v>5776.9445825899438</v>
      </c>
      <c r="DR399" s="11">
        <v>5792.6247187292447</v>
      </c>
      <c r="DS399" s="11">
        <v>5803.4741841190025</v>
      </c>
      <c r="DT399" s="11">
        <v>5813.7715248560444</v>
      </c>
      <c r="DU399" s="11">
        <v>5824.9346720622971</v>
      </c>
      <c r="DV399" s="11">
        <v>5825.1745121438535</v>
      </c>
      <c r="DW399" s="11">
        <v>5821.2504329611656</v>
      </c>
      <c r="DX399" s="11">
        <v>5744.9467721272558</v>
      </c>
      <c r="DY399" s="11">
        <v>5825.3656271915142</v>
      </c>
      <c r="DZ399" s="11">
        <v>5822.8710960649087</v>
      </c>
      <c r="EA399" s="11">
        <v>5848.1092840949059</v>
      </c>
      <c r="EB399" s="11">
        <v>5986.6876289379934</v>
      </c>
      <c r="EC399" s="11">
        <v>6020.0909995452303</v>
      </c>
      <c r="ED399" s="11">
        <v>6207.0095294329822</v>
      </c>
      <c r="EE399" s="11">
        <v>6268.6393389472287</v>
      </c>
      <c r="EF399" s="11">
        <v>6478.5792596829533</v>
      </c>
      <c r="EG399" s="11">
        <v>6641.8090630503166</v>
      </c>
      <c r="EH399" s="11">
        <v>6783.6444952193469</v>
      </c>
      <c r="EI399" s="11">
        <v>6896.9965306641579</v>
      </c>
      <c r="EJ399" s="11">
        <v>6959.1088579445704</v>
      </c>
      <c r="EK399" s="11">
        <v>7002.153431776841</v>
      </c>
      <c r="EL399" s="11">
        <v>7073.1953672712252</v>
      </c>
      <c r="EM399" s="11">
        <v>7075.3262845401323</v>
      </c>
      <c r="EN399" s="11">
        <v>7151.6879619664223</v>
      </c>
      <c r="EO399" s="11">
        <v>7240.8180322916714</v>
      </c>
      <c r="EP399" s="11">
        <v>7286.4661372792516</v>
      </c>
      <c r="EQ399" s="11">
        <v>7427.4147993236202</v>
      </c>
      <c r="ER399" s="11">
        <v>7503.528752018271</v>
      </c>
      <c r="ES399" s="11">
        <v>7641.9445001082595</v>
      </c>
      <c r="ET399" s="11">
        <v>7706.9969287432486</v>
      </c>
      <c r="EU399" s="11">
        <v>7783.839371621817</v>
      </c>
      <c r="EV399" s="11">
        <v>7848.003579749442</v>
      </c>
      <c r="EW399" s="11">
        <v>7920.0502191520318</v>
      </c>
      <c r="EX399" s="11">
        <v>8170.1976758281144</v>
      </c>
      <c r="EY399" s="11">
        <v>8253.8507761105539</v>
      </c>
      <c r="EZ399" s="11">
        <v>8427.0913450311855</v>
      </c>
      <c r="FA399" s="11">
        <v>8594.2438038042274</v>
      </c>
      <c r="FB399" s="11">
        <v>8676.6840382255305</v>
      </c>
      <c r="FC399" s="11">
        <v>8717.7247633272764</v>
      </c>
      <c r="FD399" s="11">
        <v>8771.4739760100674</v>
      </c>
      <c r="FE399" s="11">
        <v>8893.6135699383703</v>
      </c>
      <c r="FF399" s="11">
        <v>9065.0338004001496</v>
      </c>
      <c r="FG399" s="11">
        <v>9089.4518895774327</v>
      </c>
      <c r="FH399" s="11">
        <v>9132.4613225008943</v>
      </c>
      <c r="FI399" s="11">
        <v>9213.2517811949929</v>
      </c>
      <c r="FJ399" s="11">
        <v>9258.5529202091093</v>
      </c>
      <c r="FK399" s="11">
        <v>9276.9443705762678</v>
      </c>
      <c r="FL399" s="11">
        <v>9293.0114538271737</v>
      </c>
      <c r="FM399" s="11">
        <v>9300.2906392708373</v>
      </c>
      <c r="FN399" s="11">
        <v>9335.0232682876049</v>
      </c>
      <c r="FO399" s="11">
        <v>9357.4087411423534</v>
      </c>
      <c r="FP399" s="11">
        <v>9382.7990856108881</v>
      </c>
      <c r="FQ399" s="11">
        <v>9409.1385400335821</v>
      </c>
      <c r="FR399" s="11">
        <v>9421.1906549559717</v>
      </c>
      <c r="FS399" s="11">
        <v>9466.7581936920196</v>
      </c>
      <c r="FT399" s="11">
        <v>9539.1484753576369</v>
      </c>
      <c r="FU399" s="11">
        <v>9641.6738222451222</v>
      </c>
      <c r="FV399" s="11">
        <v>9779.017950426427</v>
      </c>
      <c r="FW399" s="11">
        <v>9821.434220159681</v>
      </c>
      <c r="FX399" s="11">
        <v>9838.135513969115</v>
      </c>
      <c r="FY399" s="11">
        <v>9857.4286615768779</v>
      </c>
      <c r="FZ399" s="11">
        <v>9874.2452191986067</v>
      </c>
      <c r="GA399" s="11">
        <v>9901.4547819486997</v>
      </c>
      <c r="GB399" s="11">
        <v>9922.9819174009899</v>
      </c>
      <c r="GC399" s="11">
        <v>9954.0976258923893</v>
      </c>
      <c r="GD399" s="11">
        <v>9988.1420165077998</v>
      </c>
      <c r="GE399" s="11">
        <v>10012.938672110253</v>
      </c>
      <c r="GF399" s="11">
        <v>10033.595547162446</v>
      </c>
      <c r="GG399" s="11">
        <v>10046.287288510401</v>
      </c>
      <c r="GH399" s="11">
        <v>10058.930188944694</v>
      </c>
      <c r="GI399" s="11">
        <v>10061.685839773543</v>
      </c>
      <c r="GJ399" s="11">
        <v>10069.693000556052</v>
      </c>
      <c r="GK399" s="11">
        <v>10072.225767656042</v>
      </c>
      <c r="GL399" s="11">
        <v>10085.43100008395</v>
      </c>
      <c r="GM399" s="11">
        <v>10068.550239778924</v>
      </c>
      <c r="GN399" s="11">
        <v>10074.736454623482</v>
      </c>
      <c r="GO399" s="11">
        <v>10079.642576567499</v>
      </c>
      <c r="GP399" s="11">
        <v>10084.992936379438</v>
      </c>
      <c r="GQ399" s="11">
        <v>10135.150250812301</v>
      </c>
      <c r="GR399" s="11">
        <v>10245.248897921485</v>
      </c>
      <c r="GS399" s="11">
        <v>10388.066699844365</v>
      </c>
      <c r="GT399" s="11">
        <v>10449.516134437868</v>
      </c>
      <c r="GU399" s="11">
        <v>10467.896842447322</v>
      </c>
      <c r="GV399" s="11">
        <v>10492.830609653456</v>
      </c>
      <c r="GW399" s="11">
        <v>10519.601462543904</v>
      </c>
      <c r="GX399" s="11">
        <v>10547.440830723548</v>
      </c>
      <c r="GY399" s="11">
        <v>10567.944609991304</v>
      </c>
      <c r="GZ399" s="11">
        <v>10713.159231175461</v>
      </c>
      <c r="HA399" s="11">
        <v>10734.226971408629</v>
      </c>
      <c r="HB399" s="11">
        <v>10749.920198918937</v>
      </c>
      <c r="HC399" s="11">
        <v>10766.345728825368</v>
      </c>
      <c r="HD399" s="11">
        <v>10778.514271849044</v>
      </c>
      <c r="HE399" s="11">
        <v>10786.519833673112</v>
      </c>
      <c r="HF399" s="11">
        <v>10772.164055953479</v>
      </c>
      <c r="HG399" s="11">
        <v>10808.0281462408</v>
      </c>
      <c r="HH399" s="11">
        <v>10805.218393617286</v>
      </c>
      <c r="HI399" s="11">
        <v>10824.937222917126</v>
      </c>
      <c r="HJ399" s="11">
        <v>10829.478183856889</v>
      </c>
      <c r="HK399" s="11">
        <v>10815.249208961885</v>
      </c>
      <c r="HL399" s="11">
        <v>10801.9635334499</v>
      </c>
      <c r="HM399" s="11">
        <v>10748.055877674638</v>
      </c>
      <c r="HN399" s="11">
        <v>10675.226257243699</v>
      </c>
      <c r="HO399" s="11">
        <v>10616.797962526314</v>
      </c>
      <c r="HP399" s="11">
        <v>10624.131374686811</v>
      </c>
      <c r="HQ399" s="11">
        <v>10611.127200117844</v>
      </c>
      <c r="HR399" s="11">
        <v>10507.120910763781</v>
      </c>
      <c r="HS399" s="11">
        <v>10501.959530384433</v>
      </c>
      <c r="HT399" s="11">
        <v>10503.380998434217</v>
      </c>
      <c r="HU399" s="11">
        <v>10459.233620469293</v>
      </c>
      <c r="HV399" s="11">
        <v>10453.396412270602</v>
      </c>
      <c r="HW399" s="11">
        <v>10453.196700018136</v>
      </c>
      <c r="HX399" s="11">
        <v>10458.037755011774</v>
      </c>
      <c r="HY399" s="11">
        <v>10464.465320736488</v>
      </c>
      <c r="HZ399" s="11">
        <v>10463.582721919323</v>
      </c>
      <c r="IA399" s="11">
        <v>10555.599234303039</v>
      </c>
      <c r="IB399" s="11">
        <v>10665.179016159778</v>
      </c>
      <c r="IC399" s="11">
        <v>10699.461477296431</v>
      </c>
      <c r="ID399" s="11">
        <v>10734.401411436105</v>
      </c>
      <c r="IE399" s="11">
        <v>10764.842637469441</v>
      </c>
      <c r="IF399" s="11">
        <v>10788.809487309522</v>
      </c>
      <c r="IG399" s="11">
        <v>10893.508794984076</v>
      </c>
      <c r="IH399" s="11">
        <v>10919.815974389829</v>
      </c>
      <c r="II399" s="11">
        <v>10956.832605345633</v>
      </c>
      <c r="IJ399" s="11">
        <v>10989.666307677073</v>
      </c>
      <c r="IK399" s="11">
        <v>11038.487673130592</v>
      </c>
      <c r="IL399" s="11">
        <v>11075.926791218846</v>
      </c>
      <c r="IM399" s="11">
        <v>11116.926617451812</v>
      </c>
      <c r="IN399" s="11">
        <v>11177.721404388481</v>
      </c>
      <c r="IO399" s="11">
        <v>11312.276911003804</v>
      </c>
      <c r="IP399" s="11">
        <v>11343.632583027649</v>
      </c>
      <c r="IQ399" s="11">
        <v>11342.116648052108</v>
      </c>
      <c r="IR399" s="11">
        <v>11389.92538944361</v>
      </c>
      <c r="IS399" s="11">
        <v>11451.607982184751</v>
      </c>
      <c r="IT399" s="11">
        <v>11488.088840226816</v>
      </c>
      <c r="IU399" s="11">
        <v>11509.229065980831</v>
      </c>
      <c r="IV399" s="11">
        <v>11525.566108350193</v>
      </c>
      <c r="IW399" s="11">
        <v>11530.894620254085</v>
      </c>
      <c r="IX399" s="11">
        <v>11540.412080816301</v>
      </c>
      <c r="IY399" s="11">
        <v>11559.767237170692</v>
      </c>
      <c r="IZ399" s="11">
        <v>11598.021107070694</v>
      </c>
      <c r="JA399" s="11">
        <v>11644.276268095444</v>
      </c>
      <c r="JB399" s="11">
        <v>11732.382922355064</v>
      </c>
      <c r="JC399" s="11">
        <v>11840.096435748903</v>
      </c>
      <c r="JD399" s="11">
        <v>11921.442572214779</v>
      </c>
      <c r="JE399" s="11">
        <v>11941.96712556025</v>
      </c>
      <c r="JF399" s="11">
        <v>11957.586502006563</v>
      </c>
      <c r="JG399" s="11">
        <v>11960.440759779864</v>
      </c>
      <c r="JH399" s="11">
        <v>12043.869779985902</v>
      </c>
      <c r="JI399" s="11">
        <v>12090.828793968145</v>
      </c>
      <c r="JJ399" s="11">
        <v>12099.207356850964</v>
      </c>
      <c r="JK399" s="11">
        <v>12064.187835913004</v>
      </c>
      <c r="JL399" s="11">
        <v>12106.644589823976</v>
      </c>
      <c r="JM399" s="11">
        <v>12102.558724647608</v>
      </c>
      <c r="JN399" s="11">
        <v>12044.349310296213</v>
      </c>
      <c r="JO399" s="11">
        <v>12147.414606839688</v>
      </c>
      <c r="JP399" s="11">
        <v>12239.360545986052</v>
      </c>
      <c r="JQ399" s="11">
        <v>12252.546981648733</v>
      </c>
      <c r="JR399" s="11">
        <v>12299.233013174477</v>
      </c>
      <c r="JS399" s="11">
        <v>12339.324485688019</v>
      </c>
      <c r="JT399" s="11">
        <v>12471.100725768529</v>
      </c>
      <c r="JU399" s="11">
        <v>12532.427515146897</v>
      </c>
      <c r="JV399" s="11">
        <v>12507.673831402115</v>
      </c>
      <c r="JW399" s="11">
        <v>12457.455614308014</v>
      </c>
      <c r="JX399" s="11">
        <v>12464.355269788801</v>
      </c>
      <c r="JY399" s="11">
        <v>12461.100810222477</v>
      </c>
      <c r="JZ399" s="11">
        <v>12451.973772389019</v>
      </c>
      <c r="KA399" s="11">
        <v>12446.429094667041</v>
      </c>
      <c r="KB399" s="11">
        <v>12443.001658813047</v>
      </c>
      <c r="KC399" s="11">
        <v>12431.24054046872</v>
      </c>
      <c r="KD399" s="11">
        <v>12416.702930404357</v>
      </c>
      <c r="KE399" s="11">
        <v>12412.520930932924</v>
      </c>
      <c r="KF399" s="11">
        <v>12419.790417483538</v>
      </c>
      <c r="KG399" s="11">
        <v>12419.406267517794</v>
      </c>
      <c r="KH399" s="11">
        <v>12431.932074979568</v>
      </c>
      <c r="KI399" s="11">
        <v>12428.799040342261</v>
      </c>
      <c r="KJ399" s="11">
        <v>12446.273580137449</v>
      </c>
      <c r="KK399" s="11">
        <v>12447.956030445448</v>
      </c>
      <c r="KL399" s="23"/>
      <c r="KM399" s="11">
        <f>SMALL(Tabela2[[#This Row],[1]:[285]],1)</f>
        <v>0.83458663983971793</v>
      </c>
      <c r="KN399" s="11">
        <f>MATCH(Tabela2[[#This Row],[1° menor]],Tabela2[[#This Row],[1]:[285]],0)</f>
        <v>1</v>
      </c>
      <c r="KO39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399" s="11">
        <f>VLOOKUP(Tabela2[[#This Row],[Shape]],shape!A:D,4,0)+VLOOKUP(Tabela2[[#This Row],[Shape]]+1,shape!A:E,5,0)*Tabela2[[#This Row],[% avanc]]</f>
        <v>3.8776556234191881</v>
      </c>
      <c r="KQ399" s="15">
        <f>Tabela2[[#This Row],[8686,881807]]/Tabela2[[#Headers],[8686,881807]]</f>
        <v>4.4638061269517033E-4</v>
      </c>
      <c r="KR399" s="11">
        <f>Tabela2[[#This Row],[8686,881807]]-KP398</f>
        <v>0</v>
      </c>
      <c r="KS399" s="11">
        <f>(Tabela2[[#This Row],[hora bus]]-H398)*86400</f>
        <v>42.999999993480742</v>
      </c>
      <c r="KT399" s="11">
        <f>Tabela2[[#This Row],[desloc]]/Tabela2[[#This Row],[seconds]]</f>
        <v>0</v>
      </c>
      <c r="KU399" s="11">
        <f>Tabela2[[#This Row],[spd m/s]]*3.6</f>
        <v>0</v>
      </c>
      <c r="KV399" s="23"/>
      <c r="KW399" s="22">
        <f t="shared" si="108"/>
        <v>0</v>
      </c>
      <c r="KX399" s="23">
        <f t="shared" si="109"/>
        <v>0.5</v>
      </c>
      <c r="KY399" s="23">
        <f t="shared" si="110"/>
        <v>1</v>
      </c>
      <c r="KZ399" s="23">
        <f t="shared" si="111"/>
        <v>48</v>
      </c>
      <c r="LA399" s="23">
        <f t="shared" si="112"/>
        <v>0</v>
      </c>
      <c r="LB399" s="23">
        <f t="shared" si="113"/>
        <v>1</v>
      </c>
      <c r="LC399" s="23">
        <f t="shared" si="114"/>
        <v>6</v>
      </c>
      <c r="LD399" s="23">
        <f t="shared" si="115"/>
        <v>0</v>
      </c>
      <c r="LE399" s="23">
        <f t="shared" si="116"/>
        <v>3.8776556234191881</v>
      </c>
      <c r="LF399" s="22">
        <f t="shared" si="125"/>
        <v>0</v>
      </c>
      <c r="LG399" s="23">
        <f t="shared" si="117"/>
        <v>0.5</v>
      </c>
      <c r="LH399" s="23">
        <f t="shared" si="118"/>
        <v>0.5</v>
      </c>
      <c r="LI399" s="23">
        <f t="shared" si="119"/>
        <v>8570.3152119992501</v>
      </c>
      <c r="LJ399" s="23">
        <f t="shared" si="120"/>
        <v>8544.8116110658502</v>
      </c>
      <c r="LK399" s="23">
        <f t="shared" si="121"/>
        <v>0.5</v>
      </c>
      <c r="LL399" s="23">
        <f t="shared" si="122"/>
        <v>0</v>
      </c>
      <c r="LM399" s="23">
        <f t="shared" si="123"/>
        <v>1</v>
      </c>
      <c r="LN399" s="23">
        <f t="shared" si="124"/>
        <v>1</v>
      </c>
    </row>
    <row r="400" spans="1:326" x14ac:dyDescent="0.25">
      <c r="A400" s="22">
        <v>78015</v>
      </c>
      <c r="B400" s="22">
        <v>2</v>
      </c>
      <c r="C400" s="23" t="s">
        <v>873</v>
      </c>
      <c r="D400" s="22">
        <v>332</v>
      </c>
      <c r="E400" s="24">
        <v>2.4305555555555556E-2</v>
      </c>
      <c r="F400" s="23" t="s">
        <v>778</v>
      </c>
      <c r="G400" s="23" t="b">
        <v>1</v>
      </c>
      <c r="H400" s="25">
        <v>43538.024814814817</v>
      </c>
      <c r="I400" s="26" t="s">
        <v>681</v>
      </c>
      <c r="J400" s="23" t="s">
        <v>682</v>
      </c>
      <c r="K400" s="11">
        <f>IF(AND(Tabela2[[#This Row],[hora bus]]=H399,Tabela2[[#This Row],[lat bus]]=I399,Tabela2[[#This Row],[lon bus]]=J399),1,0)</f>
        <v>0</v>
      </c>
      <c r="L400" s="23"/>
      <c r="M400" s="11">
        <v>79</v>
      </c>
      <c r="N400" s="11">
        <v>0.83458663983971793</v>
      </c>
      <c r="O400" s="11">
        <v>1.3984196839489078</v>
      </c>
      <c r="P400" s="11">
        <v>9.4267941257220311</v>
      </c>
      <c r="Q400" s="11">
        <v>19.688773108132185</v>
      </c>
      <c r="R400" s="11">
        <v>75.195397337780264</v>
      </c>
      <c r="S400" s="11">
        <v>159.30451526494889</v>
      </c>
      <c r="T400" s="11">
        <v>180.18195583801287</v>
      </c>
      <c r="U400" s="11">
        <v>199.79338924508923</v>
      </c>
      <c r="V400" s="11">
        <v>211.09716553928146</v>
      </c>
      <c r="W400" s="11">
        <v>227.14293750271159</v>
      </c>
      <c r="X400" s="11">
        <v>239.59169647723874</v>
      </c>
      <c r="Y400" s="11">
        <v>250.11206903549589</v>
      </c>
      <c r="Z400" s="11">
        <v>275.30364977201225</v>
      </c>
      <c r="AA400" s="11">
        <v>294.46895517304961</v>
      </c>
      <c r="AB400" s="11">
        <v>320.19106785367666</v>
      </c>
      <c r="AC400" s="11">
        <v>332.17949791971603</v>
      </c>
      <c r="AD400" s="11">
        <v>348.04076670293443</v>
      </c>
      <c r="AE400" s="11">
        <v>372.23091522388552</v>
      </c>
      <c r="AF400" s="11">
        <v>373.05585750378327</v>
      </c>
      <c r="AG400" s="11">
        <v>433.84569918205443</v>
      </c>
      <c r="AH400" s="11">
        <v>469.02374511556127</v>
      </c>
      <c r="AI400" s="11">
        <v>499.67607388344703</v>
      </c>
      <c r="AJ400" s="11">
        <v>523.47830821792434</v>
      </c>
      <c r="AK400" s="11">
        <v>544.81141607945688</v>
      </c>
      <c r="AL400" s="11">
        <v>559.9004097040812</v>
      </c>
      <c r="AM400" s="11">
        <v>585.98771261657532</v>
      </c>
      <c r="AN400" s="11">
        <v>594.50788944836063</v>
      </c>
      <c r="AO400" s="11">
        <v>599.8950753359245</v>
      </c>
      <c r="AP400" s="11">
        <v>602.43355425919754</v>
      </c>
      <c r="AQ400" s="11">
        <v>609.53499398530153</v>
      </c>
      <c r="AR400" s="11">
        <v>609.5933977620092</v>
      </c>
      <c r="AS400" s="11">
        <v>603.71880286526709</v>
      </c>
      <c r="AT400" s="11">
        <v>609.45835281434404</v>
      </c>
      <c r="AU400" s="11">
        <v>613.60649452394352</v>
      </c>
      <c r="AV400" s="11">
        <v>605.61020293550882</v>
      </c>
      <c r="AW400" s="11">
        <v>608.32810058706082</v>
      </c>
      <c r="AX400" s="11">
        <v>622.97194103037293</v>
      </c>
      <c r="AY400" s="11">
        <v>642.28327131710535</v>
      </c>
      <c r="AZ400" s="11">
        <v>665.20596166221469</v>
      </c>
      <c r="BA400" s="11">
        <v>691.17393543887101</v>
      </c>
      <c r="BB400" s="11">
        <v>724.84333895562133</v>
      </c>
      <c r="BC400" s="11">
        <v>773.63812755161598</v>
      </c>
      <c r="BD400" s="11">
        <v>844.46226035941891</v>
      </c>
      <c r="BE400" s="11">
        <v>911.23618194706376</v>
      </c>
      <c r="BF400" s="11">
        <v>932.86527223275039</v>
      </c>
      <c r="BG400" s="11">
        <v>958.04135839229252</v>
      </c>
      <c r="BH400" s="11">
        <v>1001.7149381650798</v>
      </c>
      <c r="BI400" s="11">
        <v>1024.9959211584271</v>
      </c>
      <c r="BJ400" s="11">
        <v>1048.1727764714142</v>
      </c>
      <c r="BK400" s="11">
        <v>1080.0184074949607</v>
      </c>
      <c r="BL400" s="11">
        <v>1163.4808684345098</v>
      </c>
      <c r="BM400" s="11">
        <v>1429.3703496024175</v>
      </c>
      <c r="BN400" s="11">
        <v>1610.1385446972781</v>
      </c>
      <c r="BO400" s="11">
        <v>1664.0038873728233</v>
      </c>
      <c r="BP400" s="11">
        <v>1794.1242484398404</v>
      </c>
      <c r="BQ400" s="11">
        <v>1818.9378647754288</v>
      </c>
      <c r="BR400" s="11">
        <v>1920.5792764721948</v>
      </c>
      <c r="BS400" s="11">
        <v>2023.456323096907</v>
      </c>
      <c r="BT400" s="11">
        <v>2062.7199622631242</v>
      </c>
      <c r="BU400" s="11">
        <v>2093.7864244056359</v>
      </c>
      <c r="BV400" s="11">
        <v>2172.8574253488505</v>
      </c>
      <c r="BW400" s="11">
        <v>2191.8290547309048</v>
      </c>
      <c r="BX400" s="11">
        <v>2295.4935471481876</v>
      </c>
      <c r="BY400" s="11">
        <v>2324.6369620900828</v>
      </c>
      <c r="BZ400" s="11">
        <v>2412.5365562142952</v>
      </c>
      <c r="CA400" s="11">
        <v>2432.6327643351483</v>
      </c>
      <c r="CB400" s="11">
        <v>2466.8518007263533</v>
      </c>
      <c r="CC400" s="11">
        <v>2515.2508761381587</v>
      </c>
      <c r="CD400" s="11">
        <v>2622.1218445308405</v>
      </c>
      <c r="CE400" s="11">
        <v>2708.3090496803202</v>
      </c>
      <c r="CF400" s="11">
        <v>2796.8178431894862</v>
      </c>
      <c r="CG400" s="11">
        <v>2873.8082765070517</v>
      </c>
      <c r="CH400" s="11">
        <v>3061.6775590172806</v>
      </c>
      <c r="CI400" s="11">
        <v>3133.3825096557152</v>
      </c>
      <c r="CJ400" s="11">
        <v>3320.0285201183906</v>
      </c>
      <c r="CK400" s="11">
        <v>3391.2986814978881</v>
      </c>
      <c r="CL400" s="11">
        <v>3478.6413522149041</v>
      </c>
      <c r="CM400" s="11">
        <v>3505.4667594392477</v>
      </c>
      <c r="CN400" s="11">
        <v>3552.1278475871927</v>
      </c>
      <c r="CO400" s="11">
        <v>3608.1458168222821</v>
      </c>
      <c r="CP400" s="11">
        <v>3687.4332746012733</v>
      </c>
      <c r="CQ400" s="11">
        <v>3737.1928476528274</v>
      </c>
      <c r="CR400" s="11">
        <v>3929.1744458657076</v>
      </c>
      <c r="CS400" s="11">
        <v>4104.0052570842136</v>
      </c>
      <c r="CT400" s="11">
        <v>4176.4577406368426</v>
      </c>
      <c r="CU400" s="11">
        <v>4203.4628929622522</v>
      </c>
      <c r="CV400" s="11">
        <v>4243.0993420587138</v>
      </c>
      <c r="CW400" s="11">
        <v>4338.9296512059445</v>
      </c>
      <c r="CX400" s="11">
        <v>4464.5231926731885</v>
      </c>
      <c r="CY400" s="11">
        <v>4524.2760657256158</v>
      </c>
      <c r="CZ400" s="11">
        <v>4578.6984197787751</v>
      </c>
      <c r="DA400" s="11">
        <v>4625.9862234456259</v>
      </c>
      <c r="DB400" s="11">
        <v>4670.5685961378485</v>
      </c>
      <c r="DC400" s="11">
        <v>4713.1890396674316</v>
      </c>
      <c r="DD400" s="11">
        <v>4798.4137717572912</v>
      </c>
      <c r="DE400" s="11">
        <v>4807.037159512015</v>
      </c>
      <c r="DF400" s="11">
        <v>4833.3595568537676</v>
      </c>
      <c r="DG400" s="11">
        <v>4837.4660928582471</v>
      </c>
      <c r="DH400" s="11">
        <v>4868.9105840188495</v>
      </c>
      <c r="DI400" s="11">
        <v>4890.8441073800923</v>
      </c>
      <c r="DJ400" s="11">
        <v>4933.7892254471935</v>
      </c>
      <c r="DK400" s="11">
        <v>5000.7579650678817</v>
      </c>
      <c r="DL400" s="11">
        <v>5355.0982520495172</v>
      </c>
      <c r="DM400" s="11">
        <v>5481.4636259201425</v>
      </c>
      <c r="DN400" s="11">
        <v>5566.547527242612</v>
      </c>
      <c r="DO400" s="11">
        <v>5659.2630610073802</v>
      </c>
      <c r="DP400" s="11">
        <v>5693.1558385127737</v>
      </c>
      <c r="DQ400" s="11">
        <v>5776.9445825899438</v>
      </c>
      <c r="DR400" s="11">
        <v>5792.6247187292447</v>
      </c>
      <c r="DS400" s="11">
        <v>5803.4741841190025</v>
      </c>
      <c r="DT400" s="11">
        <v>5813.7715248560444</v>
      </c>
      <c r="DU400" s="11">
        <v>5824.9346720622971</v>
      </c>
      <c r="DV400" s="11">
        <v>5825.1745121438535</v>
      </c>
      <c r="DW400" s="11">
        <v>5821.2504329611656</v>
      </c>
      <c r="DX400" s="11">
        <v>5744.9467721272558</v>
      </c>
      <c r="DY400" s="11">
        <v>5825.3656271915142</v>
      </c>
      <c r="DZ400" s="11">
        <v>5822.8710960649087</v>
      </c>
      <c r="EA400" s="11">
        <v>5848.1092840949059</v>
      </c>
      <c r="EB400" s="11">
        <v>5986.6876289379934</v>
      </c>
      <c r="EC400" s="11">
        <v>6020.0909995452303</v>
      </c>
      <c r="ED400" s="11">
        <v>6207.0095294329822</v>
      </c>
      <c r="EE400" s="11">
        <v>6268.6393389472287</v>
      </c>
      <c r="EF400" s="11">
        <v>6478.5792596829533</v>
      </c>
      <c r="EG400" s="11">
        <v>6641.8090630503166</v>
      </c>
      <c r="EH400" s="11">
        <v>6783.6444952193469</v>
      </c>
      <c r="EI400" s="11">
        <v>6896.9965306641579</v>
      </c>
      <c r="EJ400" s="11">
        <v>6959.1088579445704</v>
      </c>
      <c r="EK400" s="11">
        <v>7002.153431776841</v>
      </c>
      <c r="EL400" s="11">
        <v>7073.1953672712252</v>
      </c>
      <c r="EM400" s="11">
        <v>7075.3262845401323</v>
      </c>
      <c r="EN400" s="11">
        <v>7151.6879619664223</v>
      </c>
      <c r="EO400" s="11">
        <v>7240.8180322916714</v>
      </c>
      <c r="EP400" s="11">
        <v>7286.4661372792516</v>
      </c>
      <c r="EQ400" s="11">
        <v>7427.4147993236202</v>
      </c>
      <c r="ER400" s="11">
        <v>7503.528752018271</v>
      </c>
      <c r="ES400" s="11">
        <v>7641.9445001082595</v>
      </c>
      <c r="ET400" s="11">
        <v>7706.9969287432486</v>
      </c>
      <c r="EU400" s="11">
        <v>7783.839371621817</v>
      </c>
      <c r="EV400" s="11">
        <v>7848.003579749442</v>
      </c>
      <c r="EW400" s="11">
        <v>7920.0502191520318</v>
      </c>
      <c r="EX400" s="11">
        <v>8170.1976758281144</v>
      </c>
      <c r="EY400" s="11">
        <v>8253.8507761105539</v>
      </c>
      <c r="EZ400" s="11">
        <v>8427.0913450311855</v>
      </c>
      <c r="FA400" s="11">
        <v>8594.2438038042274</v>
      </c>
      <c r="FB400" s="11">
        <v>8676.6840382255305</v>
      </c>
      <c r="FC400" s="11">
        <v>8717.7247633272764</v>
      </c>
      <c r="FD400" s="11">
        <v>8771.4739760100674</v>
      </c>
      <c r="FE400" s="11">
        <v>8893.6135699383703</v>
      </c>
      <c r="FF400" s="11">
        <v>9065.0338004001496</v>
      </c>
      <c r="FG400" s="11">
        <v>9089.4518895774327</v>
      </c>
      <c r="FH400" s="11">
        <v>9132.4613225008943</v>
      </c>
      <c r="FI400" s="11">
        <v>9213.2517811949929</v>
      </c>
      <c r="FJ400" s="11">
        <v>9258.5529202091093</v>
      </c>
      <c r="FK400" s="11">
        <v>9276.9443705762678</v>
      </c>
      <c r="FL400" s="11">
        <v>9293.0114538271737</v>
      </c>
      <c r="FM400" s="11">
        <v>9300.2906392708373</v>
      </c>
      <c r="FN400" s="11">
        <v>9335.0232682876049</v>
      </c>
      <c r="FO400" s="11">
        <v>9357.4087411423534</v>
      </c>
      <c r="FP400" s="11">
        <v>9382.7990856108881</v>
      </c>
      <c r="FQ400" s="11">
        <v>9409.1385400335821</v>
      </c>
      <c r="FR400" s="11">
        <v>9421.1906549559717</v>
      </c>
      <c r="FS400" s="11">
        <v>9466.7581936920196</v>
      </c>
      <c r="FT400" s="11">
        <v>9539.1484753576369</v>
      </c>
      <c r="FU400" s="11">
        <v>9641.6738222451222</v>
      </c>
      <c r="FV400" s="11">
        <v>9779.017950426427</v>
      </c>
      <c r="FW400" s="11">
        <v>9821.434220159681</v>
      </c>
      <c r="FX400" s="11">
        <v>9838.135513969115</v>
      </c>
      <c r="FY400" s="11">
        <v>9857.4286615768779</v>
      </c>
      <c r="FZ400" s="11">
        <v>9874.2452191986067</v>
      </c>
      <c r="GA400" s="11">
        <v>9901.4547819486997</v>
      </c>
      <c r="GB400" s="11">
        <v>9922.9819174009899</v>
      </c>
      <c r="GC400" s="11">
        <v>9954.0976258923893</v>
      </c>
      <c r="GD400" s="11">
        <v>9988.1420165077998</v>
      </c>
      <c r="GE400" s="11">
        <v>10012.938672110253</v>
      </c>
      <c r="GF400" s="11">
        <v>10033.595547162446</v>
      </c>
      <c r="GG400" s="11">
        <v>10046.287288510401</v>
      </c>
      <c r="GH400" s="11">
        <v>10058.930188944694</v>
      </c>
      <c r="GI400" s="11">
        <v>10061.685839773543</v>
      </c>
      <c r="GJ400" s="11">
        <v>10069.693000556052</v>
      </c>
      <c r="GK400" s="11">
        <v>10072.225767656042</v>
      </c>
      <c r="GL400" s="11">
        <v>10085.43100008395</v>
      </c>
      <c r="GM400" s="11">
        <v>10068.550239778924</v>
      </c>
      <c r="GN400" s="11">
        <v>10074.736454623482</v>
      </c>
      <c r="GO400" s="11">
        <v>10079.642576567499</v>
      </c>
      <c r="GP400" s="11">
        <v>10084.992936379438</v>
      </c>
      <c r="GQ400" s="11">
        <v>10135.150250812301</v>
      </c>
      <c r="GR400" s="11">
        <v>10245.248897921485</v>
      </c>
      <c r="GS400" s="11">
        <v>10388.066699844365</v>
      </c>
      <c r="GT400" s="11">
        <v>10449.516134437868</v>
      </c>
      <c r="GU400" s="11">
        <v>10467.896842447322</v>
      </c>
      <c r="GV400" s="11">
        <v>10492.830609653456</v>
      </c>
      <c r="GW400" s="11">
        <v>10519.601462543904</v>
      </c>
      <c r="GX400" s="11">
        <v>10547.440830723548</v>
      </c>
      <c r="GY400" s="11">
        <v>10567.944609991304</v>
      </c>
      <c r="GZ400" s="11">
        <v>10713.159231175461</v>
      </c>
      <c r="HA400" s="11">
        <v>10734.226971408629</v>
      </c>
      <c r="HB400" s="11">
        <v>10749.920198918937</v>
      </c>
      <c r="HC400" s="11">
        <v>10766.345728825368</v>
      </c>
      <c r="HD400" s="11">
        <v>10778.514271849044</v>
      </c>
      <c r="HE400" s="11">
        <v>10786.519833673112</v>
      </c>
      <c r="HF400" s="11">
        <v>10772.164055953479</v>
      </c>
      <c r="HG400" s="11">
        <v>10808.0281462408</v>
      </c>
      <c r="HH400" s="11">
        <v>10805.218393617286</v>
      </c>
      <c r="HI400" s="11">
        <v>10824.937222917126</v>
      </c>
      <c r="HJ400" s="11">
        <v>10829.478183856889</v>
      </c>
      <c r="HK400" s="11">
        <v>10815.249208961885</v>
      </c>
      <c r="HL400" s="11">
        <v>10801.9635334499</v>
      </c>
      <c r="HM400" s="11">
        <v>10748.055877674638</v>
      </c>
      <c r="HN400" s="11">
        <v>10675.226257243699</v>
      </c>
      <c r="HO400" s="11">
        <v>10616.797962526314</v>
      </c>
      <c r="HP400" s="11">
        <v>10624.131374686811</v>
      </c>
      <c r="HQ400" s="11">
        <v>10611.127200117844</v>
      </c>
      <c r="HR400" s="11">
        <v>10507.120910763781</v>
      </c>
      <c r="HS400" s="11">
        <v>10501.959530384433</v>
      </c>
      <c r="HT400" s="11">
        <v>10503.380998434217</v>
      </c>
      <c r="HU400" s="11">
        <v>10459.233620469293</v>
      </c>
      <c r="HV400" s="11">
        <v>10453.396412270602</v>
      </c>
      <c r="HW400" s="11">
        <v>10453.196700018136</v>
      </c>
      <c r="HX400" s="11">
        <v>10458.037755011774</v>
      </c>
      <c r="HY400" s="11">
        <v>10464.465320736488</v>
      </c>
      <c r="HZ400" s="11">
        <v>10463.582721919323</v>
      </c>
      <c r="IA400" s="11">
        <v>10555.599234303039</v>
      </c>
      <c r="IB400" s="11">
        <v>10665.179016159778</v>
      </c>
      <c r="IC400" s="11">
        <v>10699.461477296431</v>
      </c>
      <c r="ID400" s="11">
        <v>10734.401411436105</v>
      </c>
      <c r="IE400" s="11">
        <v>10764.842637469441</v>
      </c>
      <c r="IF400" s="11">
        <v>10788.809487309522</v>
      </c>
      <c r="IG400" s="11">
        <v>10893.508794984076</v>
      </c>
      <c r="IH400" s="11">
        <v>10919.815974389829</v>
      </c>
      <c r="II400" s="11">
        <v>10956.832605345633</v>
      </c>
      <c r="IJ400" s="11">
        <v>10989.666307677073</v>
      </c>
      <c r="IK400" s="11">
        <v>11038.487673130592</v>
      </c>
      <c r="IL400" s="11">
        <v>11075.926791218846</v>
      </c>
      <c r="IM400" s="11">
        <v>11116.926617451812</v>
      </c>
      <c r="IN400" s="11">
        <v>11177.721404388481</v>
      </c>
      <c r="IO400" s="11">
        <v>11312.276911003804</v>
      </c>
      <c r="IP400" s="11">
        <v>11343.632583027649</v>
      </c>
      <c r="IQ400" s="11">
        <v>11342.116648052108</v>
      </c>
      <c r="IR400" s="11">
        <v>11389.92538944361</v>
      </c>
      <c r="IS400" s="11">
        <v>11451.607982184751</v>
      </c>
      <c r="IT400" s="11">
        <v>11488.088840226816</v>
      </c>
      <c r="IU400" s="11">
        <v>11509.229065980831</v>
      </c>
      <c r="IV400" s="11">
        <v>11525.566108350193</v>
      </c>
      <c r="IW400" s="11">
        <v>11530.894620254085</v>
      </c>
      <c r="IX400" s="11">
        <v>11540.412080816301</v>
      </c>
      <c r="IY400" s="11">
        <v>11559.767237170692</v>
      </c>
      <c r="IZ400" s="11">
        <v>11598.021107070694</v>
      </c>
      <c r="JA400" s="11">
        <v>11644.276268095444</v>
      </c>
      <c r="JB400" s="11">
        <v>11732.382922355064</v>
      </c>
      <c r="JC400" s="11">
        <v>11840.096435748903</v>
      </c>
      <c r="JD400" s="11">
        <v>11921.442572214779</v>
      </c>
      <c r="JE400" s="11">
        <v>11941.96712556025</v>
      </c>
      <c r="JF400" s="11">
        <v>11957.586502006563</v>
      </c>
      <c r="JG400" s="11">
        <v>11960.440759779864</v>
      </c>
      <c r="JH400" s="11">
        <v>12043.869779985902</v>
      </c>
      <c r="JI400" s="11">
        <v>12090.828793968145</v>
      </c>
      <c r="JJ400" s="11">
        <v>12099.207356850964</v>
      </c>
      <c r="JK400" s="11">
        <v>12064.187835913004</v>
      </c>
      <c r="JL400" s="11">
        <v>12106.644589823976</v>
      </c>
      <c r="JM400" s="11">
        <v>12102.558724647608</v>
      </c>
      <c r="JN400" s="11">
        <v>12044.349310296213</v>
      </c>
      <c r="JO400" s="11">
        <v>12147.414606839688</v>
      </c>
      <c r="JP400" s="11">
        <v>12239.360545986052</v>
      </c>
      <c r="JQ400" s="11">
        <v>12252.546981648733</v>
      </c>
      <c r="JR400" s="11">
        <v>12299.233013174477</v>
      </c>
      <c r="JS400" s="11">
        <v>12339.324485688019</v>
      </c>
      <c r="JT400" s="11">
        <v>12471.100725768529</v>
      </c>
      <c r="JU400" s="11">
        <v>12532.427515146897</v>
      </c>
      <c r="JV400" s="11">
        <v>12507.673831402115</v>
      </c>
      <c r="JW400" s="11">
        <v>12457.455614308014</v>
      </c>
      <c r="JX400" s="11">
        <v>12464.355269788801</v>
      </c>
      <c r="JY400" s="11">
        <v>12461.100810222477</v>
      </c>
      <c r="JZ400" s="11">
        <v>12451.973772389019</v>
      </c>
      <c r="KA400" s="11">
        <v>12446.429094667041</v>
      </c>
      <c r="KB400" s="11">
        <v>12443.001658813047</v>
      </c>
      <c r="KC400" s="11">
        <v>12431.24054046872</v>
      </c>
      <c r="KD400" s="11">
        <v>12416.702930404357</v>
      </c>
      <c r="KE400" s="11">
        <v>12412.520930932924</v>
      </c>
      <c r="KF400" s="11">
        <v>12419.790417483538</v>
      </c>
      <c r="KG400" s="11">
        <v>12419.406267517794</v>
      </c>
      <c r="KH400" s="11">
        <v>12431.932074979568</v>
      </c>
      <c r="KI400" s="11">
        <v>12428.799040342261</v>
      </c>
      <c r="KJ400" s="11">
        <v>12446.273580137449</v>
      </c>
      <c r="KK400" s="11">
        <v>12447.956030445448</v>
      </c>
      <c r="KL400" s="23"/>
      <c r="KM400" s="11">
        <f>SMALL(Tabela2[[#This Row],[1]:[285]],1)</f>
        <v>0.83458663983971793</v>
      </c>
      <c r="KN400" s="11">
        <f>MATCH(Tabela2[[#This Row],[1° menor]],Tabela2[[#This Row],[1]:[285]],0)</f>
        <v>1</v>
      </c>
      <c r="KO40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00" s="11">
        <f>VLOOKUP(Tabela2[[#This Row],[Shape]],shape!A:D,4,0)+VLOOKUP(Tabela2[[#This Row],[Shape]]+1,shape!A:E,5,0)*Tabela2[[#This Row],[% avanc]]</f>
        <v>3.8776556234191881</v>
      </c>
      <c r="KQ400" s="15">
        <f>Tabela2[[#This Row],[8686,881807]]/Tabela2[[#Headers],[8686,881807]]</f>
        <v>4.4638061269517033E-4</v>
      </c>
      <c r="KR400" s="11">
        <f>Tabela2[[#This Row],[8686,881807]]-KP399</f>
        <v>0</v>
      </c>
      <c r="KS400" s="11">
        <f>(Tabela2[[#This Row],[hora bus]]-H399)*86400</f>
        <v>45.000000461004674</v>
      </c>
      <c r="KT400" s="11">
        <f>Tabela2[[#This Row],[desloc]]/Tabela2[[#This Row],[seconds]]</f>
        <v>0</v>
      </c>
      <c r="KU400" s="11">
        <f>Tabela2[[#This Row],[spd m/s]]*3.6</f>
        <v>0</v>
      </c>
      <c r="KV400" s="23"/>
      <c r="KW400" s="22">
        <f t="shared" si="108"/>
        <v>0</v>
      </c>
      <c r="KX400" s="23">
        <f t="shared" si="109"/>
        <v>0.5</v>
      </c>
      <c r="KY400" s="23">
        <f t="shared" si="110"/>
        <v>1</v>
      </c>
      <c r="KZ400" s="23">
        <f t="shared" si="111"/>
        <v>47</v>
      </c>
      <c r="LA400" s="23">
        <f t="shared" si="112"/>
        <v>0</v>
      </c>
      <c r="LB400" s="23">
        <f t="shared" si="113"/>
        <v>1</v>
      </c>
      <c r="LC400" s="23">
        <f t="shared" si="114"/>
        <v>5</v>
      </c>
      <c r="LD400" s="23">
        <f t="shared" si="115"/>
        <v>0</v>
      </c>
      <c r="LE400" s="23">
        <f t="shared" si="116"/>
        <v>3.8776556234191881</v>
      </c>
      <c r="LF400" s="22">
        <f t="shared" si="125"/>
        <v>0</v>
      </c>
      <c r="LG400" s="23">
        <f t="shared" si="117"/>
        <v>0.5</v>
      </c>
      <c r="LH400" s="23">
        <f t="shared" si="118"/>
        <v>0.5</v>
      </c>
      <c r="LI400" s="23">
        <f t="shared" si="119"/>
        <v>8570.3152119992501</v>
      </c>
      <c r="LJ400" s="23">
        <f t="shared" si="120"/>
        <v>8544.8116110658502</v>
      </c>
      <c r="LK400" s="23">
        <f t="shared" si="121"/>
        <v>0.5</v>
      </c>
      <c r="LL400" s="23">
        <f t="shared" si="122"/>
        <v>0</v>
      </c>
      <c r="LM400" s="23">
        <f t="shared" si="123"/>
        <v>1</v>
      </c>
      <c r="LN400" s="23">
        <f t="shared" si="124"/>
        <v>1</v>
      </c>
    </row>
    <row r="401" spans="1:326" x14ac:dyDescent="0.25">
      <c r="A401" s="22">
        <v>78017</v>
      </c>
      <c r="B401" s="22">
        <v>2</v>
      </c>
      <c r="C401" s="23" t="s">
        <v>875</v>
      </c>
      <c r="D401" s="22">
        <v>332</v>
      </c>
      <c r="E401" s="24">
        <v>2.5000000000000001E-2</v>
      </c>
      <c r="F401" s="23" t="s">
        <v>778</v>
      </c>
      <c r="G401" s="23" t="b">
        <v>1</v>
      </c>
      <c r="H401" s="25">
        <v>43538.025347222225</v>
      </c>
      <c r="I401" s="26" t="s">
        <v>681</v>
      </c>
      <c r="J401" s="23" t="s">
        <v>682</v>
      </c>
      <c r="K401" s="11">
        <f>IF(AND(Tabela2[[#This Row],[hora bus]]=H400,Tabela2[[#This Row],[lat bus]]=I400,Tabela2[[#This Row],[lon bus]]=J400),1,0)</f>
        <v>0</v>
      </c>
      <c r="L401" s="23"/>
      <c r="M401" s="11">
        <v>81</v>
      </c>
      <c r="N401" s="11">
        <v>0.83458663983971793</v>
      </c>
      <c r="O401" s="11">
        <v>1.3984196839489078</v>
      </c>
      <c r="P401" s="11">
        <v>9.4267941257220311</v>
      </c>
      <c r="Q401" s="11">
        <v>19.688773108132185</v>
      </c>
      <c r="R401" s="11">
        <v>75.195397337780264</v>
      </c>
      <c r="S401" s="11">
        <v>159.30451526494889</v>
      </c>
      <c r="T401" s="11">
        <v>180.18195583801287</v>
      </c>
      <c r="U401" s="11">
        <v>199.79338924508923</v>
      </c>
      <c r="V401" s="11">
        <v>211.09716553928146</v>
      </c>
      <c r="W401" s="11">
        <v>227.14293750271159</v>
      </c>
      <c r="X401" s="11">
        <v>239.59169647723874</v>
      </c>
      <c r="Y401" s="11">
        <v>250.11206903549589</v>
      </c>
      <c r="Z401" s="11">
        <v>275.30364977201225</v>
      </c>
      <c r="AA401" s="11">
        <v>294.46895517304961</v>
      </c>
      <c r="AB401" s="11">
        <v>320.19106785367666</v>
      </c>
      <c r="AC401" s="11">
        <v>332.17949791971603</v>
      </c>
      <c r="AD401" s="11">
        <v>348.04076670293443</v>
      </c>
      <c r="AE401" s="11">
        <v>372.23091522388552</v>
      </c>
      <c r="AF401" s="11">
        <v>373.05585750378327</v>
      </c>
      <c r="AG401" s="11">
        <v>433.84569918205443</v>
      </c>
      <c r="AH401" s="11">
        <v>469.02374511556127</v>
      </c>
      <c r="AI401" s="11">
        <v>499.67607388344703</v>
      </c>
      <c r="AJ401" s="11">
        <v>523.47830821792434</v>
      </c>
      <c r="AK401" s="11">
        <v>544.81141607945688</v>
      </c>
      <c r="AL401" s="11">
        <v>559.9004097040812</v>
      </c>
      <c r="AM401" s="11">
        <v>585.98771261657532</v>
      </c>
      <c r="AN401" s="11">
        <v>594.50788944836063</v>
      </c>
      <c r="AO401" s="11">
        <v>599.8950753359245</v>
      </c>
      <c r="AP401" s="11">
        <v>602.43355425919754</v>
      </c>
      <c r="AQ401" s="11">
        <v>609.53499398530153</v>
      </c>
      <c r="AR401" s="11">
        <v>609.5933977620092</v>
      </c>
      <c r="AS401" s="11">
        <v>603.71880286526709</v>
      </c>
      <c r="AT401" s="11">
        <v>609.45835281434404</v>
      </c>
      <c r="AU401" s="11">
        <v>613.60649452394352</v>
      </c>
      <c r="AV401" s="11">
        <v>605.61020293550882</v>
      </c>
      <c r="AW401" s="11">
        <v>608.32810058706082</v>
      </c>
      <c r="AX401" s="11">
        <v>622.97194103037293</v>
      </c>
      <c r="AY401" s="11">
        <v>642.28327131710535</v>
      </c>
      <c r="AZ401" s="11">
        <v>665.20596166221469</v>
      </c>
      <c r="BA401" s="11">
        <v>691.17393543887101</v>
      </c>
      <c r="BB401" s="11">
        <v>724.84333895562133</v>
      </c>
      <c r="BC401" s="11">
        <v>773.63812755161598</v>
      </c>
      <c r="BD401" s="11">
        <v>844.46226035941891</v>
      </c>
      <c r="BE401" s="11">
        <v>911.23618194706376</v>
      </c>
      <c r="BF401" s="11">
        <v>932.86527223275039</v>
      </c>
      <c r="BG401" s="11">
        <v>958.04135839229252</v>
      </c>
      <c r="BH401" s="11">
        <v>1001.7149381650798</v>
      </c>
      <c r="BI401" s="11">
        <v>1024.9959211584271</v>
      </c>
      <c r="BJ401" s="11">
        <v>1048.1727764714142</v>
      </c>
      <c r="BK401" s="11">
        <v>1080.0184074949607</v>
      </c>
      <c r="BL401" s="11">
        <v>1163.4808684345098</v>
      </c>
      <c r="BM401" s="11">
        <v>1429.3703496024175</v>
      </c>
      <c r="BN401" s="11">
        <v>1610.1385446972781</v>
      </c>
      <c r="BO401" s="11">
        <v>1664.0038873728233</v>
      </c>
      <c r="BP401" s="11">
        <v>1794.1242484398404</v>
      </c>
      <c r="BQ401" s="11">
        <v>1818.9378647754288</v>
      </c>
      <c r="BR401" s="11">
        <v>1920.5792764721948</v>
      </c>
      <c r="BS401" s="11">
        <v>2023.456323096907</v>
      </c>
      <c r="BT401" s="11">
        <v>2062.7199622631242</v>
      </c>
      <c r="BU401" s="11">
        <v>2093.7864244056359</v>
      </c>
      <c r="BV401" s="11">
        <v>2172.8574253488505</v>
      </c>
      <c r="BW401" s="11">
        <v>2191.8290547309048</v>
      </c>
      <c r="BX401" s="11">
        <v>2295.4935471481876</v>
      </c>
      <c r="BY401" s="11">
        <v>2324.6369620900828</v>
      </c>
      <c r="BZ401" s="11">
        <v>2412.5365562142952</v>
      </c>
      <c r="CA401" s="11">
        <v>2432.6327643351483</v>
      </c>
      <c r="CB401" s="11">
        <v>2466.8518007263533</v>
      </c>
      <c r="CC401" s="11">
        <v>2515.2508761381587</v>
      </c>
      <c r="CD401" s="11">
        <v>2622.1218445308405</v>
      </c>
      <c r="CE401" s="11">
        <v>2708.3090496803202</v>
      </c>
      <c r="CF401" s="11">
        <v>2796.8178431894862</v>
      </c>
      <c r="CG401" s="11">
        <v>2873.8082765070517</v>
      </c>
      <c r="CH401" s="11">
        <v>3061.6775590172806</v>
      </c>
      <c r="CI401" s="11">
        <v>3133.3825096557152</v>
      </c>
      <c r="CJ401" s="11">
        <v>3320.0285201183906</v>
      </c>
      <c r="CK401" s="11">
        <v>3391.2986814978881</v>
      </c>
      <c r="CL401" s="11">
        <v>3478.6413522149041</v>
      </c>
      <c r="CM401" s="11">
        <v>3505.4667594392477</v>
      </c>
      <c r="CN401" s="11">
        <v>3552.1278475871927</v>
      </c>
      <c r="CO401" s="11">
        <v>3608.1458168222821</v>
      </c>
      <c r="CP401" s="11">
        <v>3687.4332746012733</v>
      </c>
      <c r="CQ401" s="11">
        <v>3737.1928476528274</v>
      </c>
      <c r="CR401" s="11">
        <v>3929.1744458657076</v>
      </c>
      <c r="CS401" s="11">
        <v>4104.0052570842136</v>
      </c>
      <c r="CT401" s="11">
        <v>4176.4577406368426</v>
      </c>
      <c r="CU401" s="11">
        <v>4203.4628929622522</v>
      </c>
      <c r="CV401" s="11">
        <v>4243.0993420587138</v>
      </c>
      <c r="CW401" s="11">
        <v>4338.9296512059445</v>
      </c>
      <c r="CX401" s="11">
        <v>4464.5231926731885</v>
      </c>
      <c r="CY401" s="11">
        <v>4524.2760657256158</v>
      </c>
      <c r="CZ401" s="11">
        <v>4578.6984197787751</v>
      </c>
      <c r="DA401" s="11">
        <v>4625.9862234456259</v>
      </c>
      <c r="DB401" s="11">
        <v>4670.5685961378485</v>
      </c>
      <c r="DC401" s="11">
        <v>4713.1890396674316</v>
      </c>
      <c r="DD401" s="11">
        <v>4798.4137717572912</v>
      </c>
      <c r="DE401" s="11">
        <v>4807.037159512015</v>
      </c>
      <c r="DF401" s="11">
        <v>4833.3595568537676</v>
      </c>
      <c r="DG401" s="11">
        <v>4837.4660928582471</v>
      </c>
      <c r="DH401" s="11">
        <v>4868.9105840188495</v>
      </c>
      <c r="DI401" s="11">
        <v>4890.8441073800923</v>
      </c>
      <c r="DJ401" s="11">
        <v>4933.7892254471935</v>
      </c>
      <c r="DK401" s="11">
        <v>5000.7579650678817</v>
      </c>
      <c r="DL401" s="11">
        <v>5355.0982520495172</v>
      </c>
      <c r="DM401" s="11">
        <v>5481.4636259201425</v>
      </c>
      <c r="DN401" s="11">
        <v>5566.547527242612</v>
      </c>
      <c r="DO401" s="11">
        <v>5659.2630610073802</v>
      </c>
      <c r="DP401" s="11">
        <v>5693.1558385127737</v>
      </c>
      <c r="DQ401" s="11">
        <v>5776.9445825899438</v>
      </c>
      <c r="DR401" s="11">
        <v>5792.6247187292447</v>
      </c>
      <c r="DS401" s="11">
        <v>5803.4741841190025</v>
      </c>
      <c r="DT401" s="11">
        <v>5813.7715248560444</v>
      </c>
      <c r="DU401" s="11">
        <v>5824.9346720622971</v>
      </c>
      <c r="DV401" s="11">
        <v>5825.1745121438535</v>
      </c>
      <c r="DW401" s="11">
        <v>5821.2504329611656</v>
      </c>
      <c r="DX401" s="11">
        <v>5744.9467721272558</v>
      </c>
      <c r="DY401" s="11">
        <v>5825.3656271915142</v>
      </c>
      <c r="DZ401" s="11">
        <v>5822.8710960649087</v>
      </c>
      <c r="EA401" s="11">
        <v>5848.1092840949059</v>
      </c>
      <c r="EB401" s="11">
        <v>5986.6876289379934</v>
      </c>
      <c r="EC401" s="11">
        <v>6020.0909995452303</v>
      </c>
      <c r="ED401" s="11">
        <v>6207.0095294329822</v>
      </c>
      <c r="EE401" s="11">
        <v>6268.6393389472287</v>
      </c>
      <c r="EF401" s="11">
        <v>6478.5792596829533</v>
      </c>
      <c r="EG401" s="11">
        <v>6641.8090630503166</v>
      </c>
      <c r="EH401" s="11">
        <v>6783.6444952193469</v>
      </c>
      <c r="EI401" s="11">
        <v>6896.9965306641579</v>
      </c>
      <c r="EJ401" s="11">
        <v>6959.1088579445704</v>
      </c>
      <c r="EK401" s="11">
        <v>7002.153431776841</v>
      </c>
      <c r="EL401" s="11">
        <v>7073.1953672712252</v>
      </c>
      <c r="EM401" s="11">
        <v>7075.3262845401323</v>
      </c>
      <c r="EN401" s="11">
        <v>7151.6879619664223</v>
      </c>
      <c r="EO401" s="11">
        <v>7240.8180322916714</v>
      </c>
      <c r="EP401" s="11">
        <v>7286.4661372792516</v>
      </c>
      <c r="EQ401" s="11">
        <v>7427.4147993236202</v>
      </c>
      <c r="ER401" s="11">
        <v>7503.528752018271</v>
      </c>
      <c r="ES401" s="11">
        <v>7641.9445001082595</v>
      </c>
      <c r="ET401" s="11">
        <v>7706.9969287432486</v>
      </c>
      <c r="EU401" s="11">
        <v>7783.839371621817</v>
      </c>
      <c r="EV401" s="11">
        <v>7848.003579749442</v>
      </c>
      <c r="EW401" s="11">
        <v>7920.0502191520318</v>
      </c>
      <c r="EX401" s="11">
        <v>8170.1976758281144</v>
      </c>
      <c r="EY401" s="11">
        <v>8253.8507761105539</v>
      </c>
      <c r="EZ401" s="11">
        <v>8427.0913450311855</v>
      </c>
      <c r="FA401" s="11">
        <v>8594.2438038042274</v>
      </c>
      <c r="FB401" s="11">
        <v>8676.6840382255305</v>
      </c>
      <c r="FC401" s="11">
        <v>8717.7247633272764</v>
      </c>
      <c r="FD401" s="11">
        <v>8771.4739760100674</v>
      </c>
      <c r="FE401" s="11">
        <v>8893.6135699383703</v>
      </c>
      <c r="FF401" s="11">
        <v>9065.0338004001496</v>
      </c>
      <c r="FG401" s="11">
        <v>9089.4518895774327</v>
      </c>
      <c r="FH401" s="11">
        <v>9132.4613225008943</v>
      </c>
      <c r="FI401" s="11">
        <v>9213.2517811949929</v>
      </c>
      <c r="FJ401" s="11">
        <v>9258.5529202091093</v>
      </c>
      <c r="FK401" s="11">
        <v>9276.9443705762678</v>
      </c>
      <c r="FL401" s="11">
        <v>9293.0114538271737</v>
      </c>
      <c r="FM401" s="11">
        <v>9300.2906392708373</v>
      </c>
      <c r="FN401" s="11">
        <v>9335.0232682876049</v>
      </c>
      <c r="FO401" s="11">
        <v>9357.4087411423534</v>
      </c>
      <c r="FP401" s="11">
        <v>9382.7990856108881</v>
      </c>
      <c r="FQ401" s="11">
        <v>9409.1385400335821</v>
      </c>
      <c r="FR401" s="11">
        <v>9421.1906549559717</v>
      </c>
      <c r="FS401" s="11">
        <v>9466.7581936920196</v>
      </c>
      <c r="FT401" s="11">
        <v>9539.1484753576369</v>
      </c>
      <c r="FU401" s="11">
        <v>9641.6738222451222</v>
      </c>
      <c r="FV401" s="11">
        <v>9779.017950426427</v>
      </c>
      <c r="FW401" s="11">
        <v>9821.434220159681</v>
      </c>
      <c r="FX401" s="11">
        <v>9838.135513969115</v>
      </c>
      <c r="FY401" s="11">
        <v>9857.4286615768779</v>
      </c>
      <c r="FZ401" s="11">
        <v>9874.2452191986067</v>
      </c>
      <c r="GA401" s="11">
        <v>9901.4547819486997</v>
      </c>
      <c r="GB401" s="11">
        <v>9922.9819174009899</v>
      </c>
      <c r="GC401" s="11">
        <v>9954.0976258923893</v>
      </c>
      <c r="GD401" s="11">
        <v>9988.1420165077998</v>
      </c>
      <c r="GE401" s="11">
        <v>10012.938672110253</v>
      </c>
      <c r="GF401" s="11">
        <v>10033.595547162446</v>
      </c>
      <c r="GG401" s="11">
        <v>10046.287288510401</v>
      </c>
      <c r="GH401" s="11">
        <v>10058.930188944694</v>
      </c>
      <c r="GI401" s="11">
        <v>10061.685839773543</v>
      </c>
      <c r="GJ401" s="11">
        <v>10069.693000556052</v>
      </c>
      <c r="GK401" s="11">
        <v>10072.225767656042</v>
      </c>
      <c r="GL401" s="11">
        <v>10085.43100008395</v>
      </c>
      <c r="GM401" s="11">
        <v>10068.550239778924</v>
      </c>
      <c r="GN401" s="11">
        <v>10074.736454623482</v>
      </c>
      <c r="GO401" s="11">
        <v>10079.642576567499</v>
      </c>
      <c r="GP401" s="11">
        <v>10084.992936379438</v>
      </c>
      <c r="GQ401" s="11">
        <v>10135.150250812301</v>
      </c>
      <c r="GR401" s="11">
        <v>10245.248897921485</v>
      </c>
      <c r="GS401" s="11">
        <v>10388.066699844365</v>
      </c>
      <c r="GT401" s="11">
        <v>10449.516134437868</v>
      </c>
      <c r="GU401" s="11">
        <v>10467.896842447322</v>
      </c>
      <c r="GV401" s="11">
        <v>10492.830609653456</v>
      </c>
      <c r="GW401" s="11">
        <v>10519.601462543904</v>
      </c>
      <c r="GX401" s="11">
        <v>10547.440830723548</v>
      </c>
      <c r="GY401" s="11">
        <v>10567.944609991304</v>
      </c>
      <c r="GZ401" s="11">
        <v>10713.159231175461</v>
      </c>
      <c r="HA401" s="11">
        <v>10734.226971408629</v>
      </c>
      <c r="HB401" s="11">
        <v>10749.920198918937</v>
      </c>
      <c r="HC401" s="11">
        <v>10766.345728825368</v>
      </c>
      <c r="HD401" s="11">
        <v>10778.514271849044</v>
      </c>
      <c r="HE401" s="11">
        <v>10786.519833673112</v>
      </c>
      <c r="HF401" s="11">
        <v>10772.164055953479</v>
      </c>
      <c r="HG401" s="11">
        <v>10808.0281462408</v>
      </c>
      <c r="HH401" s="11">
        <v>10805.218393617286</v>
      </c>
      <c r="HI401" s="11">
        <v>10824.937222917126</v>
      </c>
      <c r="HJ401" s="11">
        <v>10829.478183856889</v>
      </c>
      <c r="HK401" s="11">
        <v>10815.249208961885</v>
      </c>
      <c r="HL401" s="11">
        <v>10801.9635334499</v>
      </c>
      <c r="HM401" s="11">
        <v>10748.055877674638</v>
      </c>
      <c r="HN401" s="11">
        <v>10675.226257243699</v>
      </c>
      <c r="HO401" s="11">
        <v>10616.797962526314</v>
      </c>
      <c r="HP401" s="11">
        <v>10624.131374686811</v>
      </c>
      <c r="HQ401" s="11">
        <v>10611.127200117844</v>
      </c>
      <c r="HR401" s="11">
        <v>10507.120910763781</v>
      </c>
      <c r="HS401" s="11">
        <v>10501.959530384433</v>
      </c>
      <c r="HT401" s="11">
        <v>10503.380998434217</v>
      </c>
      <c r="HU401" s="11">
        <v>10459.233620469293</v>
      </c>
      <c r="HV401" s="11">
        <v>10453.396412270602</v>
      </c>
      <c r="HW401" s="11">
        <v>10453.196700018136</v>
      </c>
      <c r="HX401" s="11">
        <v>10458.037755011774</v>
      </c>
      <c r="HY401" s="11">
        <v>10464.465320736488</v>
      </c>
      <c r="HZ401" s="11">
        <v>10463.582721919323</v>
      </c>
      <c r="IA401" s="11">
        <v>10555.599234303039</v>
      </c>
      <c r="IB401" s="11">
        <v>10665.179016159778</v>
      </c>
      <c r="IC401" s="11">
        <v>10699.461477296431</v>
      </c>
      <c r="ID401" s="11">
        <v>10734.401411436105</v>
      </c>
      <c r="IE401" s="11">
        <v>10764.842637469441</v>
      </c>
      <c r="IF401" s="11">
        <v>10788.809487309522</v>
      </c>
      <c r="IG401" s="11">
        <v>10893.508794984076</v>
      </c>
      <c r="IH401" s="11">
        <v>10919.815974389829</v>
      </c>
      <c r="II401" s="11">
        <v>10956.832605345633</v>
      </c>
      <c r="IJ401" s="11">
        <v>10989.666307677073</v>
      </c>
      <c r="IK401" s="11">
        <v>11038.487673130592</v>
      </c>
      <c r="IL401" s="11">
        <v>11075.926791218846</v>
      </c>
      <c r="IM401" s="11">
        <v>11116.926617451812</v>
      </c>
      <c r="IN401" s="11">
        <v>11177.721404388481</v>
      </c>
      <c r="IO401" s="11">
        <v>11312.276911003804</v>
      </c>
      <c r="IP401" s="11">
        <v>11343.632583027649</v>
      </c>
      <c r="IQ401" s="11">
        <v>11342.116648052108</v>
      </c>
      <c r="IR401" s="11">
        <v>11389.92538944361</v>
      </c>
      <c r="IS401" s="11">
        <v>11451.607982184751</v>
      </c>
      <c r="IT401" s="11">
        <v>11488.088840226816</v>
      </c>
      <c r="IU401" s="11">
        <v>11509.229065980831</v>
      </c>
      <c r="IV401" s="11">
        <v>11525.566108350193</v>
      </c>
      <c r="IW401" s="11">
        <v>11530.894620254085</v>
      </c>
      <c r="IX401" s="11">
        <v>11540.412080816301</v>
      </c>
      <c r="IY401" s="11">
        <v>11559.767237170692</v>
      </c>
      <c r="IZ401" s="11">
        <v>11598.021107070694</v>
      </c>
      <c r="JA401" s="11">
        <v>11644.276268095444</v>
      </c>
      <c r="JB401" s="11">
        <v>11732.382922355064</v>
      </c>
      <c r="JC401" s="11">
        <v>11840.096435748903</v>
      </c>
      <c r="JD401" s="11">
        <v>11921.442572214779</v>
      </c>
      <c r="JE401" s="11">
        <v>11941.96712556025</v>
      </c>
      <c r="JF401" s="11">
        <v>11957.586502006563</v>
      </c>
      <c r="JG401" s="11">
        <v>11960.440759779864</v>
      </c>
      <c r="JH401" s="11">
        <v>12043.869779985902</v>
      </c>
      <c r="JI401" s="11">
        <v>12090.828793968145</v>
      </c>
      <c r="JJ401" s="11">
        <v>12099.207356850964</v>
      </c>
      <c r="JK401" s="11">
        <v>12064.187835913004</v>
      </c>
      <c r="JL401" s="11">
        <v>12106.644589823976</v>
      </c>
      <c r="JM401" s="11">
        <v>12102.558724647608</v>
      </c>
      <c r="JN401" s="11">
        <v>12044.349310296213</v>
      </c>
      <c r="JO401" s="11">
        <v>12147.414606839688</v>
      </c>
      <c r="JP401" s="11">
        <v>12239.360545986052</v>
      </c>
      <c r="JQ401" s="11">
        <v>12252.546981648733</v>
      </c>
      <c r="JR401" s="11">
        <v>12299.233013174477</v>
      </c>
      <c r="JS401" s="11">
        <v>12339.324485688019</v>
      </c>
      <c r="JT401" s="11">
        <v>12471.100725768529</v>
      </c>
      <c r="JU401" s="11">
        <v>12532.427515146897</v>
      </c>
      <c r="JV401" s="11">
        <v>12507.673831402115</v>
      </c>
      <c r="JW401" s="11">
        <v>12457.455614308014</v>
      </c>
      <c r="JX401" s="11">
        <v>12464.355269788801</v>
      </c>
      <c r="JY401" s="11">
        <v>12461.100810222477</v>
      </c>
      <c r="JZ401" s="11">
        <v>12451.973772389019</v>
      </c>
      <c r="KA401" s="11">
        <v>12446.429094667041</v>
      </c>
      <c r="KB401" s="11">
        <v>12443.001658813047</v>
      </c>
      <c r="KC401" s="11">
        <v>12431.24054046872</v>
      </c>
      <c r="KD401" s="11">
        <v>12416.702930404357</v>
      </c>
      <c r="KE401" s="11">
        <v>12412.520930932924</v>
      </c>
      <c r="KF401" s="11">
        <v>12419.790417483538</v>
      </c>
      <c r="KG401" s="11">
        <v>12419.406267517794</v>
      </c>
      <c r="KH401" s="11">
        <v>12431.932074979568</v>
      </c>
      <c r="KI401" s="11">
        <v>12428.799040342261</v>
      </c>
      <c r="KJ401" s="11">
        <v>12446.273580137449</v>
      </c>
      <c r="KK401" s="11">
        <v>12447.956030445448</v>
      </c>
      <c r="KL401" s="23"/>
      <c r="KM401" s="11">
        <f>SMALL(Tabela2[[#This Row],[1]:[285]],1)</f>
        <v>0.83458663983971793</v>
      </c>
      <c r="KN401" s="11">
        <f>MATCH(Tabela2[[#This Row],[1° menor]],Tabela2[[#This Row],[1]:[285]],0)</f>
        <v>1</v>
      </c>
      <c r="KO40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01" s="11">
        <f>VLOOKUP(Tabela2[[#This Row],[Shape]],shape!A:D,4,0)+VLOOKUP(Tabela2[[#This Row],[Shape]]+1,shape!A:E,5,0)*Tabela2[[#This Row],[% avanc]]</f>
        <v>3.8776556234191881</v>
      </c>
      <c r="KQ401" s="15">
        <f>Tabela2[[#This Row],[8686,881807]]/Tabela2[[#Headers],[8686,881807]]</f>
        <v>4.4638061269517033E-4</v>
      </c>
      <c r="KR401" s="11">
        <f>Tabela2[[#This Row],[8686,881807]]-KP400</f>
        <v>0</v>
      </c>
      <c r="KS401" s="11">
        <f>(Tabela2[[#This Row],[hora bus]]-H400)*86400</f>
        <v>46.000000066123903</v>
      </c>
      <c r="KT401" s="11">
        <f>Tabela2[[#This Row],[desloc]]/Tabela2[[#This Row],[seconds]]</f>
        <v>0</v>
      </c>
      <c r="KU401" s="11">
        <f>Tabela2[[#This Row],[spd m/s]]*3.6</f>
        <v>0</v>
      </c>
      <c r="KV401" s="23"/>
      <c r="KW401" s="22">
        <f t="shared" si="108"/>
        <v>0</v>
      </c>
      <c r="KX401" s="23">
        <f t="shared" si="109"/>
        <v>0.5</v>
      </c>
      <c r="KY401" s="23">
        <f t="shared" si="110"/>
        <v>1</v>
      </c>
      <c r="KZ401" s="23">
        <f t="shared" si="111"/>
        <v>46</v>
      </c>
      <c r="LA401" s="23">
        <f t="shared" si="112"/>
        <v>0</v>
      </c>
      <c r="LB401" s="23">
        <f t="shared" si="113"/>
        <v>1</v>
      </c>
      <c r="LC401" s="23">
        <f t="shared" si="114"/>
        <v>4</v>
      </c>
      <c r="LD401" s="23">
        <f t="shared" si="115"/>
        <v>0</v>
      </c>
      <c r="LE401" s="23">
        <f t="shared" si="116"/>
        <v>3.8776556234191881</v>
      </c>
      <c r="LF401" s="22">
        <f t="shared" si="125"/>
        <v>0</v>
      </c>
      <c r="LG401" s="23">
        <f t="shared" si="117"/>
        <v>0.5</v>
      </c>
      <c r="LH401" s="23">
        <f t="shared" si="118"/>
        <v>0.5</v>
      </c>
      <c r="LI401" s="23">
        <f t="shared" si="119"/>
        <v>8570.3152119992501</v>
      </c>
      <c r="LJ401" s="23">
        <f t="shared" si="120"/>
        <v>8544.8116110658502</v>
      </c>
      <c r="LK401" s="23">
        <f t="shared" si="121"/>
        <v>0.5</v>
      </c>
      <c r="LL401" s="23">
        <f t="shared" si="122"/>
        <v>0</v>
      </c>
      <c r="LM401" s="23">
        <f t="shared" si="123"/>
        <v>1</v>
      </c>
      <c r="LN401" s="23">
        <f t="shared" si="124"/>
        <v>1</v>
      </c>
    </row>
    <row r="402" spans="1:326" x14ac:dyDescent="0.25">
      <c r="A402" s="22">
        <v>78018</v>
      </c>
      <c r="B402" s="22">
        <v>2</v>
      </c>
      <c r="C402" s="23" t="s">
        <v>876</v>
      </c>
      <c r="D402" s="22">
        <v>332</v>
      </c>
      <c r="E402" s="24">
        <v>2.5694444444444443E-2</v>
      </c>
      <c r="F402" s="23" t="s">
        <v>778</v>
      </c>
      <c r="G402" s="23" t="b">
        <v>1</v>
      </c>
      <c r="H402" s="25">
        <v>43538.025891203702</v>
      </c>
      <c r="I402" s="26" t="s">
        <v>681</v>
      </c>
      <c r="J402" s="23" t="s">
        <v>682</v>
      </c>
      <c r="K402" s="11">
        <f>IF(AND(Tabela2[[#This Row],[hora bus]]=H401,Tabela2[[#This Row],[lat bus]]=I401,Tabela2[[#This Row],[lon bus]]=J401),1,0)</f>
        <v>0</v>
      </c>
      <c r="L402" s="23"/>
      <c r="M402" s="11">
        <v>84</v>
      </c>
      <c r="N402" s="11">
        <v>0.83458663983971793</v>
      </c>
      <c r="O402" s="11">
        <v>1.3984196839489078</v>
      </c>
      <c r="P402" s="11">
        <v>9.4267941257220311</v>
      </c>
      <c r="Q402" s="11">
        <v>19.688773108132185</v>
      </c>
      <c r="R402" s="11">
        <v>75.195397337780264</v>
      </c>
      <c r="S402" s="11">
        <v>159.30451526494889</v>
      </c>
      <c r="T402" s="11">
        <v>180.18195583801287</v>
      </c>
      <c r="U402" s="11">
        <v>199.79338924508923</v>
      </c>
      <c r="V402" s="11">
        <v>211.09716553928146</v>
      </c>
      <c r="W402" s="11">
        <v>227.14293750271159</v>
      </c>
      <c r="X402" s="11">
        <v>239.59169647723874</v>
      </c>
      <c r="Y402" s="11">
        <v>250.11206903549589</v>
      </c>
      <c r="Z402" s="11">
        <v>275.30364977201225</v>
      </c>
      <c r="AA402" s="11">
        <v>294.46895517304961</v>
      </c>
      <c r="AB402" s="11">
        <v>320.19106785367666</v>
      </c>
      <c r="AC402" s="11">
        <v>332.17949791971603</v>
      </c>
      <c r="AD402" s="11">
        <v>348.04076670293443</v>
      </c>
      <c r="AE402" s="11">
        <v>372.23091522388552</v>
      </c>
      <c r="AF402" s="11">
        <v>373.05585750378327</v>
      </c>
      <c r="AG402" s="11">
        <v>433.84569918205443</v>
      </c>
      <c r="AH402" s="11">
        <v>469.02374511556127</v>
      </c>
      <c r="AI402" s="11">
        <v>499.67607388344703</v>
      </c>
      <c r="AJ402" s="11">
        <v>523.47830821792434</v>
      </c>
      <c r="AK402" s="11">
        <v>544.81141607945688</v>
      </c>
      <c r="AL402" s="11">
        <v>559.9004097040812</v>
      </c>
      <c r="AM402" s="11">
        <v>585.98771261657532</v>
      </c>
      <c r="AN402" s="11">
        <v>594.50788944836063</v>
      </c>
      <c r="AO402" s="11">
        <v>599.8950753359245</v>
      </c>
      <c r="AP402" s="11">
        <v>602.43355425919754</v>
      </c>
      <c r="AQ402" s="11">
        <v>609.53499398530153</v>
      </c>
      <c r="AR402" s="11">
        <v>609.5933977620092</v>
      </c>
      <c r="AS402" s="11">
        <v>603.71880286526709</v>
      </c>
      <c r="AT402" s="11">
        <v>609.45835281434404</v>
      </c>
      <c r="AU402" s="11">
        <v>613.60649452394352</v>
      </c>
      <c r="AV402" s="11">
        <v>605.61020293550882</v>
      </c>
      <c r="AW402" s="11">
        <v>608.32810058706082</v>
      </c>
      <c r="AX402" s="11">
        <v>622.97194103037293</v>
      </c>
      <c r="AY402" s="11">
        <v>642.28327131710535</v>
      </c>
      <c r="AZ402" s="11">
        <v>665.20596166221469</v>
      </c>
      <c r="BA402" s="11">
        <v>691.17393543887101</v>
      </c>
      <c r="BB402" s="11">
        <v>724.84333895562133</v>
      </c>
      <c r="BC402" s="11">
        <v>773.63812755161598</v>
      </c>
      <c r="BD402" s="11">
        <v>844.46226035941891</v>
      </c>
      <c r="BE402" s="11">
        <v>911.23618194706376</v>
      </c>
      <c r="BF402" s="11">
        <v>932.86527223275039</v>
      </c>
      <c r="BG402" s="11">
        <v>958.04135839229252</v>
      </c>
      <c r="BH402" s="11">
        <v>1001.7149381650798</v>
      </c>
      <c r="BI402" s="11">
        <v>1024.9959211584271</v>
      </c>
      <c r="BJ402" s="11">
        <v>1048.1727764714142</v>
      </c>
      <c r="BK402" s="11">
        <v>1080.0184074949607</v>
      </c>
      <c r="BL402" s="11">
        <v>1163.4808684345098</v>
      </c>
      <c r="BM402" s="11">
        <v>1429.3703496024175</v>
      </c>
      <c r="BN402" s="11">
        <v>1610.1385446972781</v>
      </c>
      <c r="BO402" s="11">
        <v>1664.0038873728233</v>
      </c>
      <c r="BP402" s="11">
        <v>1794.1242484398404</v>
      </c>
      <c r="BQ402" s="11">
        <v>1818.9378647754288</v>
      </c>
      <c r="BR402" s="11">
        <v>1920.5792764721948</v>
      </c>
      <c r="BS402" s="11">
        <v>2023.456323096907</v>
      </c>
      <c r="BT402" s="11">
        <v>2062.7199622631242</v>
      </c>
      <c r="BU402" s="11">
        <v>2093.7864244056359</v>
      </c>
      <c r="BV402" s="11">
        <v>2172.8574253488505</v>
      </c>
      <c r="BW402" s="11">
        <v>2191.8290547309048</v>
      </c>
      <c r="BX402" s="11">
        <v>2295.4935471481876</v>
      </c>
      <c r="BY402" s="11">
        <v>2324.6369620900828</v>
      </c>
      <c r="BZ402" s="11">
        <v>2412.5365562142952</v>
      </c>
      <c r="CA402" s="11">
        <v>2432.6327643351483</v>
      </c>
      <c r="CB402" s="11">
        <v>2466.8518007263533</v>
      </c>
      <c r="CC402" s="11">
        <v>2515.2508761381587</v>
      </c>
      <c r="CD402" s="11">
        <v>2622.1218445308405</v>
      </c>
      <c r="CE402" s="11">
        <v>2708.3090496803202</v>
      </c>
      <c r="CF402" s="11">
        <v>2796.8178431894862</v>
      </c>
      <c r="CG402" s="11">
        <v>2873.8082765070517</v>
      </c>
      <c r="CH402" s="11">
        <v>3061.6775590172806</v>
      </c>
      <c r="CI402" s="11">
        <v>3133.3825096557152</v>
      </c>
      <c r="CJ402" s="11">
        <v>3320.0285201183906</v>
      </c>
      <c r="CK402" s="11">
        <v>3391.2986814978881</v>
      </c>
      <c r="CL402" s="11">
        <v>3478.6413522149041</v>
      </c>
      <c r="CM402" s="11">
        <v>3505.4667594392477</v>
      </c>
      <c r="CN402" s="11">
        <v>3552.1278475871927</v>
      </c>
      <c r="CO402" s="11">
        <v>3608.1458168222821</v>
      </c>
      <c r="CP402" s="11">
        <v>3687.4332746012733</v>
      </c>
      <c r="CQ402" s="11">
        <v>3737.1928476528274</v>
      </c>
      <c r="CR402" s="11">
        <v>3929.1744458657076</v>
      </c>
      <c r="CS402" s="11">
        <v>4104.0052570842136</v>
      </c>
      <c r="CT402" s="11">
        <v>4176.4577406368426</v>
      </c>
      <c r="CU402" s="11">
        <v>4203.4628929622522</v>
      </c>
      <c r="CV402" s="11">
        <v>4243.0993420587138</v>
      </c>
      <c r="CW402" s="11">
        <v>4338.9296512059445</v>
      </c>
      <c r="CX402" s="11">
        <v>4464.5231926731885</v>
      </c>
      <c r="CY402" s="11">
        <v>4524.2760657256158</v>
      </c>
      <c r="CZ402" s="11">
        <v>4578.6984197787751</v>
      </c>
      <c r="DA402" s="11">
        <v>4625.9862234456259</v>
      </c>
      <c r="DB402" s="11">
        <v>4670.5685961378485</v>
      </c>
      <c r="DC402" s="11">
        <v>4713.1890396674316</v>
      </c>
      <c r="DD402" s="11">
        <v>4798.4137717572912</v>
      </c>
      <c r="DE402" s="11">
        <v>4807.037159512015</v>
      </c>
      <c r="DF402" s="11">
        <v>4833.3595568537676</v>
      </c>
      <c r="DG402" s="11">
        <v>4837.4660928582471</v>
      </c>
      <c r="DH402" s="11">
        <v>4868.9105840188495</v>
      </c>
      <c r="DI402" s="11">
        <v>4890.8441073800923</v>
      </c>
      <c r="DJ402" s="11">
        <v>4933.7892254471935</v>
      </c>
      <c r="DK402" s="11">
        <v>5000.7579650678817</v>
      </c>
      <c r="DL402" s="11">
        <v>5355.0982520495172</v>
      </c>
      <c r="DM402" s="11">
        <v>5481.4636259201425</v>
      </c>
      <c r="DN402" s="11">
        <v>5566.547527242612</v>
      </c>
      <c r="DO402" s="11">
        <v>5659.2630610073802</v>
      </c>
      <c r="DP402" s="11">
        <v>5693.1558385127737</v>
      </c>
      <c r="DQ402" s="11">
        <v>5776.9445825899438</v>
      </c>
      <c r="DR402" s="11">
        <v>5792.6247187292447</v>
      </c>
      <c r="DS402" s="11">
        <v>5803.4741841190025</v>
      </c>
      <c r="DT402" s="11">
        <v>5813.7715248560444</v>
      </c>
      <c r="DU402" s="11">
        <v>5824.9346720622971</v>
      </c>
      <c r="DV402" s="11">
        <v>5825.1745121438535</v>
      </c>
      <c r="DW402" s="11">
        <v>5821.2504329611656</v>
      </c>
      <c r="DX402" s="11">
        <v>5744.9467721272558</v>
      </c>
      <c r="DY402" s="11">
        <v>5825.3656271915142</v>
      </c>
      <c r="DZ402" s="11">
        <v>5822.8710960649087</v>
      </c>
      <c r="EA402" s="11">
        <v>5848.1092840949059</v>
      </c>
      <c r="EB402" s="11">
        <v>5986.6876289379934</v>
      </c>
      <c r="EC402" s="11">
        <v>6020.0909995452303</v>
      </c>
      <c r="ED402" s="11">
        <v>6207.0095294329822</v>
      </c>
      <c r="EE402" s="11">
        <v>6268.6393389472287</v>
      </c>
      <c r="EF402" s="11">
        <v>6478.5792596829533</v>
      </c>
      <c r="EG402" s="11">
        <v>6641.8090630503166</v>
      </c>
      <c r="EH402" s="11">
        <v>6783.6444952193469</v>
      </c>
      <c r="EI402" s="11">
        <v>6896.9965306641579</v>
      </c>
      <c r="EJ402" s="11">
        <v>6959.1088579445704</v>
      </c>
      <c r="EK402" s="11">
        <v>7002.153431776841</v>
      </c>
      <c r="EL402" s="11">
        <v>7073.1953672712252</v>
      </c>
      <c r="EM402" s="11">
        <v>7075.3262845401323</v>
      </c>
      <c r="EN402" s="11">
        <v>7151.6879619664223</v>
      </c>
      <c r="EO402" s="11">
        <v>7240.8180322916714</v>
      </c>
      <c r="EP402" s="11">
        <v>7286.4661372792516</v>
      </c>
      <c r="EQ402" s="11">
        <v>7427.4147993236202</v>
      </c>
      <c r="ER402" s="11">
        <v>7503.528752018271</v>
      </c>
      <c r="ES402" s="11">
        <v>7641.9445001082595</v>
      </c>
      <c r="ET402" s="11">
        <v>7706.9969287432486</v>
      </c>
      <c r="EU402" s="11">
        <v>7783.839371621817</v>
      </c>
      <c r="EV402" s="11">
        <v>7848.003579749442</v>
      </c>
      <c r="EW402" s="11">
        <v>7920.0502191520318</v>
      </c>
      <c r="EX402" s="11">
        <v>8170.1976758281144</v>
      </c>
      <c r="EY402" s="11">
        <v>8253.8507761105539</v>
      </c>
      <c r="EZ402" s="11">
        <v>8427.0913450311855</v>
      </c>
      <c r="FA402" s="11">
        <v>8594.2438038042274</v>
      </c>
      <c r="FB402" s="11">
        <v>8676.6840382255305</v>
      </c>
      <c r="FC402" s="11">
        <v>8717.7247633272764</v>
      </c>
      <c r="FD402" s="11">
        <v>8771.4739760100674</v>
      </c>
      <c r="FE402" s="11">
        <v>8893.6135699383703</v>
      </c>
      <c r="FF402" s="11">
        <v>9065.0338004001496</v>
      </c>
      <c r="FG402" s="11">
        <v>9089.4518895774327</v>
      </c>
      <c r="FH402" s="11">
        <v>9132.4613225008943</v>
      </c>
      <c r="FI402" s="11">
        <v>9213.2517811949929</v>
      </c>
      <c r="FJ402" s="11">
        <v>9258.5529202091093</v>
      </c>
      <c r="FK402" s="11">
        <v>9276.9443705762678</v>
      </c>
      <c r="FL402" s="11">
        <v>9293.0114538271737</v>
      </c>
      <c r="FM402" s="11">
        <v>9300.2906392708373</v>
      </c>
      <c r="FN402" s="11">
        <v>9335.0232682876049</v>
      </c>
      <c r="FO402" s="11">
        <v>9357.4087411423534</v>
      </c>
      <c r="FP402" s="11">
        <v>9382.7990856108881</v>
      </c>
      <c r="FQ402" s="11">
        <v>9409.1385400335821</v>
      </c>
      <c r="FR402" s="11">
        <v>9421.1906549559717</v>
      </c>
      <c r="FS402" s="11">
        <v>9466.7581936920196</v>
      </c>
      <c r="FT402" s="11">
        <v>9539.1484753576369</v>
      </c>
      <c r="FU402" s="11">
        <v>9641.6738222451222</v>
      </c>
      <c r="FV402" s="11">
        <v>9779.017950426427</v>
      </c>
      <c r="FW402" s="11">
        <v>9821.434220159681</v>
      </c>
      <c r="FX402" s="11">
        <v>9838.135513969115</v>
      </c>
      <c r="FY402" s="11">
        <v>9857.4286615768779</v>
      </c>
      <c r="FZ402" s="11">
        <v>9874.2452191986067</v>
      </c>
      <c r="GA402" s="11">
        <v>9901.4547819486997</v>
      </c>
      <c r="GB402" s="11">
        <v>9922.9819174009899</v>
      </c>
      <c r="GC402" s="11">
        <v>9954.0976258923893</v>
      </c>
      <c r="GD402" s="11">
        <v>9988.1420165077998</v>
      </c>
      <c r="GE402" s="11">
        <v>10012.938672110253</v>
      </c>
      <c r="GF402" s="11">
        <v>10033.595547162446</v>
      </c>
      <c r="GG402" s="11">
        <v>10046.287288510401</v>
      </c>
      <c r="GH402" s="11">
        <v>10058.930188944694</v>
      </c>
      <c r="GI402" s="11">
        <v>10061.685839773543</v>
      </c>
      <c r="GJ402" s="11">
        <v>10069.693000556052</v>
      </c>
      <c r="GK402" s="11">
        <v>10072.225767656042</v>
      </c>
      <c r="GL402" s="11">
        <v>10085.43100008395</v>
      </c>
      <c r="GM402" s="11">
        <v>10068.550239778924</v>
      </c>
      <c r="GN402" s="11">
        <v>10074.736454623482</v>
      </c>
      <c r="GO402" s="11">
        <v>10079.642576567499</v>
      </c>
      <c r="GP402" s="11">
        <v>10084.992936379438</v>
      </c>
      <c r="GQ402" s="11">
        <v>10135.150250812301</v>
      </c>
      <c r="GR402" s="11">
        <v>10245.248897921485</v>
      </c>
      <c r="GS402" s="11">
        <v>10388.066699844365</v>
      </c>
      <c r="GT402" s="11">
        <v>10449.516134437868</v>
      </c>
      <c r="GU402" s="11">
        <v>10467.896842447322</v>
      </c>
      <c r="GV402" s="11">
        <v>10492.830609653456</v>
      </c>
      <c r="GW402" s="11">
        <v>10519.601462543904</v>
      </c>
      <c r="GX402" s="11">
        <v>10547.440830723548</v>
      </c>
      <c r="GY402" s="11">
        <v>10567.944609991304</v>
      </c>
      <c r="GZ402" s="11">
        <v>10713.159231175461</v>
      </c>
      <c r="HA402" s="11">
        <v>10734.226971408629</v>
      </c>
      <c r="HB402" s="11">
        <v>10749.920198918937</v>
      </c>
      <c r="HC402" s="11">
        <v>10766.345728825368</v>
      </c>
      <c r="HD402" s="11">
        <v>10778.514271849044</v>
      </c>
      <c r="HE402" s="11">
        <v>10786.519833673112</v>
      </c>
      <c r="HF402" s="11">
        <v>10772.164055953479</v>
      </c>
      <c r="HG402" s="11">
        <v>10808.0281462408</v>
      </c>
      <c r="HH402" s="11">
        <v>10805.218393617286</v>
      </c>
      <c r="HI402" s="11">
        <v>10824.937222917126</v>
      </c>
      <c r="HJ402" s="11">
        <v>10829.478183856889</v>
      </c>
      <c r="HK402" s="11">
        <v>10815.249208961885</v>
      </c>
      <c r="HL402" s="11">
        <v>10801.9635334499</v>
      </c>
      <c r="HM402" s="11">
        <v>10748.055877674638</v>
      </c>
      <c r="HN402" s="11">
        <v>10675.226257243699</v>
      </c>
      <c r="HO402" s="11">
        <v>10616.797962526314</v>
      </c>
      <c r="HP402" s="11">
        <v>10624.131374686811</v>
      </c>
      <c r="HQ402" s="11">
        <v>10611.127200117844</v>
      </c>
      <c r="HR402" s="11">
        <v>10507.120910763781</v>
      </c>
      <c r="HS402" s="11">
        <v>10501.959530384433</v>
      </c>
      <c r="HT402" s="11">
        <v>10503.380998434217</v>
      </c>
      <c r="HU402" s="11">
        <v>10459.233620469293</v>
      </c>
      <c r="HV402" s="11">
        <v>10453.396412270602</v>
      </c>
      <c r="HW402" s="11">
        <v>10453.196700018136</v>
      </c>
      <c r="HX402" s="11">
        <v>10458.037755011774</v>
      </c>
      <c r="HY402" s="11">
        <v>10464.465320736488</v>
      </c>
      <c r="HZ402" s="11">
        <v>10463.582721919323</v>
      </c>
      <c r="IA402" s="11">
        <v>10555.599234303039</v>
      </c>
      <c r="IB402" s="11">
        <v>10665.179016159778</v>
      </c>
      <c r="IC402" s="11">
        <v>10699.461477296431</v>
      </c>
      <c r="ID402" s="11">
        <v>10734.401411436105</v>
      </c>
      <c r="IE402" s="11">
        <v>10764.842637469441</v>
      </c>
      <c r="IF402" s="11">
        <v>10788.809487309522</v>
      </c>
      <c r="IG402" s="11">
        <v>10893.508794984076</v>
      </c>
      <c r="IH402" s="11">
        <v>10919.815974389829</v>
      </c>
      <c r="II402" s="11">
        <v>10956.832605345633</v>
      </c>
      <c r="IJ402" s="11">
        <v>10989.666307677073</v>
      </c>
      <c r="IK402" s="11">
        <v>11038.487673130592</v>
      </c>
      <c r="IL402" s="11">
        <v>11075.926791218846</v>
      </c>
      <c r="IM402" s="11">
        <v>11116.926617451812</v>
      </c>
      <c r="IN402" s="11">
        <v>11177.721404388481</v>
      </c>
      <c r="IO402" s="11">
        <v>11312.276911003804</v>
      </c>
      <c r="IP402" s="11">
        <v>11343.632583027649</v>
      </c>
      <c r="IQ402" s="11">
        <v>11342.116648052108</v>
      </c>
      <c r="IR402" s="11">
        <v>11389.92538944361</v>
      </c>
      <c r="IS402" s="11">
        <v>11451.607982184751</v>
      </c>
      <c r="IT402" s="11">
        <v>11488.088840226816</v>
      </c>
      <c r="IU402" s="11">
        <v>11509.229065980831</v>
      </c>
      <c r="IV402" s="11">
        <v>11525.566108350193</v>
      </c>
      <c r="IW402" s="11">
        <v>11530.894620254085</v>
      </c>
      <c r="IX402" s="11">
        <v>11540.412080816301</v>
      </c>
      <c r="IY402" s="11">
        <v>11559.767237170692</v>
      </c>
      <c r="IZ402" s="11">
        <v>11598.021107070694</v>
      </c>
      <c r="JA402" s="11">
        <v>11644.276268095444</v>
      </c>
      <c r="JB402" s="11">
        <v>11732.382922355064</v>
      </c>
      <c r="JC402" s="11">
        <v>11840.096435748903</v>
      </c>
      <c r="JD402" s="11">
        <v>11921.442572214779</v>
      </c>
      <c r="JE402" s="11">
        <v>11941.96712556025</v>
      </c>
      <c r="JF402" s="11">
        <v>11957.586502006563</v>
      </c>
      <c r="JG402" s="11">
        <v>11960.440759779864</v>
      </c>
      <c r="JH402" s="11">
        <v>12043.869779985902</v>
      </c>
      <c r="JI402" s="11">
        <v>12090.828793968145</v>
      </c>
      <c r="JJ402" s="11">
        <v>12099.207356850964</v>
      </c>
      <c r="JK402" s="11">
        <v>12064.187835913004</v>
      </c>
      <c r="JL402" s="11">
        <v>12106.644589823976</v>
      </c>
      <c r="JM402" s="11">
        <v>12102.558724647608</v>
      </c>
      <c r="JN402" s="11">
        <v>12044.349310296213</v>
      </c>
      <c r="JO402" s="11">
        <v>12147.414606839688</v>
      </c>
      <c r="JP402" s="11">
        <v>12239.360545986052</v>
      </c>
      <c r="JQ402" s="11">
        <v>12252.546981648733</v>
      </c>
      <c r="JR402" s="11">
        <v>12299.233013174477</v>
      </c>
      <c r="JS402" s="11">
        <v>12339.324485688019</v>
      </c>
      <c r="JT402" s="11">
        <v>12471.100725768529</v>
      </c>
      <c r="JU402" s="11">
        <v>12532.427515146897</v>
      </c>
      <c r="JV402" s="11">
        <v>12507.673831402115</v>
      </c>
      <c r="JW402" s="11">
        <v>12457.455614308014</v>
      </c>
      <c r="JX402" s="11">
        <v>12464.355269788801</v>
      </c>
      <c r="JY402" s="11">
        <v>12461.100810222477</v>
      </c>
      <c r="JZ402" s="11">
        <v>12451.973772389019</v>
      </c>
      <c r="KA402" s="11">
        <v>12446.429094667041</v>
      </c>
      <c r="KB402" s="11">
        <v>12443.001658813047</v>
      </c>
      <c r="KC402" s="11">
        <v>12431.24054046872</v>
      </c>
      <c r="KD402" s="11">
        <v>12416.702930404357</v>
      </c>
      <c r="KE402" s="11">
        <v>12412.520930932924</v>
      </c>
      <c r="KF402" s="11">
        <v>12419.790417483538</v>
      </c>
      <c r="KG402" s="11">
        <v>12419.406267517794</v>
      </c>
      <c r="KH402" s="11">
        <v>12431.932074979568</v>
      </c>
      <c r="KI402" s="11">
        <v>12428.799040342261</v>
      </c>
      <c r="KJ402" s="11">
        <v>12446.273580137449</v>
      </c>
      <c r="KK402" s="11">
        <v>12447.956030445448</v>
      </c>
      <c r="KL402" s="23"/>
      <c r="KM402" s="11">
        <f>SMALL(Tabela2[[#This Row],[1]:[285]],1)</f>
        <v>0.83458663983971793</v>
      </c>
      <c r="KN402" s="11">
        <f>MATCH(Tabela2[[#This Row],[1° menor]],Tabela2[[#This Row],[1]:[285]],0)</f>
        <v>1</v>
      </c>
      <c r="KO40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02" s="11">
        <f>VLOOKUP(Tabela2[[#This Row],[Shape]],shape!A:D,4,0)+VLOOKUP(Tabela2[[#This Row],[Shape]]+1,shape!A:E,5,0)*Tabela2[[#This Row],[% avanc]]</f>
        <v>3.8776556234191881</v>
      </c>
      <c r="KQ402" s="15">
        <f>Tabela2[[#This Row],[8686,881807]]/Tabela2[[#Headers],[8686,881807]]</f>
        <v>4.4638061269517033E-4</v>
      </c>
      <c r="KR402" s="11">
        <f>Tabela2[[#This Row],[8686,881807]]-KP401</f>
        <v>0</v>
      </c>
      <c r="KS402" s="11">
        <f>(Tabela2[[#This Row],[hora bus]]-H401)*86400</f>
        <v>46.999999671243131</v>
      </c>
      <c r="KT402" s="11">
        <f>Tabela2[[#This Row],[desloc]]/Tabela2[[#This Row],[seconds]]</f>
        <v>0</v>
      </c>
      <c r="KU402" s="11">
        <f>Tabela2[[#This Row],[spd m/s]]*3.6</f>
        <v>0</v>
      </c>
      <c r="KV402" s="23"/>
      <c r="KW402" s="22">
        <f t="shared" si="108"/>
        <v>0</v>
      </c>
      <c r="KX402" s="23">
        <f t="shared" si="109"/>
        <v>0.5</v>
      </c>
      <c r="KY402" s="23">
        <f t="shared" si="110"/>
        <v>1</v>
      </c>
      <c r="KZ402" s="23">
        <f t="shared" si="111"/>
        <v>45</v>
      </c>
      <c r="LA402" s="23">
        <f t="shared" si="112"/>
        <v>0</v>
      </c>
      <c r="LB402" s="23">
        <f t="shared" si="113"/>
        <v>1</v>
      </c>
      <c r="LC402" s="23">
        <f t="shared" si="114"/>
        <v>3</v>
      </c>
      <c r="LD402" s="23">
        <f t="shared" si="115"/>
        <v>0</v>
      </c>
      <c r="LE402" s="23">
        <f t="shared" si="116"/>
        <v>3.8776556234191881</v>
      </c>
      <c r="LF402" s="22">
        <f t="shared" si="125"/>
        <v>0</v>
      </c>
      <c r="LG402" s="23">
        <f t="shared" si="117"/>
        <v>0.5</v>
      </c>
      <c r="LH402" s="23">
        <f t="shared" si="118"/>
        <v>0.5</v>
      </c>
      <c r="LI402" s="23">
        <f t="shared" si="119"/>
        <v>8570.3152119992501</v>
      </c>
      <c r="LJ402" s="23">
        <f t="shared" si="120"/>
        <v>8544.8116110658502</v>
      </c>
      <c r="LK402" s="23">
        <f t="shared" si="121"/>
        <v>0.5</v>
      </c>
      <c r="LL402" s="23">
        <f t="shared" si="122"/>
        <v>0</v>
      </c>
      <c r="LM402" s="23">
        <f t="shared" si="123"/>
        <v>1</v>
      </c>
      <c r="LN402" s="23">
        <f t="shared" si="124"/>
        <v>1</v>
      </c>
    </row>
    <row r="403" spans="1:326" x14ac:dyDescent="0.25">
      <c r="A403" s="22">
        <v>78020</v>
      </c>
      <c r="B403" s="22">
        <v>2</v>
      </c>
      <c r="C403" s="23" t="s">
        <v>878</v>
      </c>
      <c r="D403" s="22">
        <v>332</v>
      </c>
      <c r="E403" s="24">
        <v>2.6388888888888889E-2</v>
      </c>
      <c r="F403" s="23" t="s">
        <v>778</v>
      </c>
      <c r="G403" s="23" t="b">
        <v>1</v>
      </c>
      <c r="H403" s="25">
        <v>43538.026400462964</v>
      </c>
      <c r="I403" s="26" t="s">
        <v>681</v>
      </c>
      <c r="J403" s="23" t="s">
        <v>682</v>
      </c>
      <c r="K403" s="11">
        <f>IF(AND(Tabela2[[#This Row],[hora bus]]=H402,Tabela2[[#This Row],[lat bus]]=I402,Tabela2[[#This Row],[lon bus]]=J402),1,0)</f>
        <v>0</v>
      </c>
      <c r="L403" s="23"/>
      <c r="M403" s="11">
        <v>86</v>
      </c>
      <c r="N403" s="11">
        <v>0.83458663983971793</v>
      </c>
      <c r="O403" s="11">
        <v>1.3984196839489078</v>
      </c>
      <c r="P403" s="11">
        <v>9.4267941257220311</v>
      </c>
      <c r="Q403" s="11">
        <v>19.688773108132185</v>
      </c>
      <c r="R403" s="11">
        <v>75.195397337780264</v>
      </c>
      <c r="S403" s="11">
        <v>159.30451526494889</v>
      </c>
      <c r="T403" s="11">
        <v>180.18195583801287</v>
      </c>
      <c r="U403" s="11">
        <v>199.79338924508923</v>
      </c>
      <c r="V403" s="11">
        <v>211.09716553928146</v>
      </c>
      <c r="W403" s="11">
        <v>227.14293750271159</v>
      </c>
      <c r="X403" s="11">
        <v>239.59169647723874</v>
      </c>
      <c r="Y403" s="11">
        <v>250.11206903549589</v>
      </c>
      <c r="Z403" s="11">
        <v>275.30364977201225</v>
      </c>
      <c r="AA403" s="11">
        <v>294.46895517304961</v>
      </c>
      <c r="AB403" s="11">
        <v>320.19106785367666</v>
      </c>
      <c r="AC403" s="11">
        <v>332.17949791971603</v>
      </c>
      <c r="AD403" s="11">
        <v>348.04076670293443</v>
      </c>
      <c r="AE403" s="11">
        <v>372.23091522388552</v>
      </c>
      <c r="AF403" s="11">
        <v>373.05585750378327</v>
      </c>
      <c r="AG403" s="11">
        <v>433.84569918205443</v>
      </c>
      <c r="AH403" s="11">
        <v>469.02374511556127</v>
      </c>
      <c r="AI403" s="11">
        <v>499.67607388344703</v>
      </c>
      <c r="AJ403" s="11">
        <v>523.47830821792434</v>
      </c>
      <c r="AK403" s="11">
        <v>544.81141607945688</v>
      </c>
      <c r="AL403" s="11">
        <v>559.9004097040812</v>
      </c>
      <c r="AM403" s="11">
        <v>585.98771261657532</v>
      </c>
      <c r="AN403" s="11">
        <v>594.50788944836063</v>
      </c>
      <c r="AO403" s="11">
        <v>599.8950753359245</v>
      </c>
      <c r="AP403" s="11">
        <v>602.43355425919754</v>
      </c>
      <c r="AQ403" s="11">
        <v>609.53499398530153</v>
      </c>
      <c r="AR403" s="11">
        <v>609.5933977620092</v>
      </c>
      <c r="AS403" s="11">
        <v>603.71880286526709</v>
      </c>
      <c r="AT403" s="11">
        <v>609.45835281434404</v>
      </c>
      <c r="AU403" s="11">
        <v>613.60649452394352</v>
      </c>
      <c r="AV403" s="11">
        <v>605.61020293550882</v>
      </c>
      <c r="AW403" s="11">
        <v>608.32810058706082</v>
      </c>
      <c r="AX403" s="11">
        <v>622.97194103037293</v>
      </c>
      <c r="AY403" s="11">
        <v>642.28327131710535</v>
      </c>
      <c r="AZ403" s="11">
        <v>665.20596166221469</v>
      </c>
      <c r="BA403" s="11">
        <v>691.17393543887101</v>
      </c>
      <c r="BB403" s="11">
        <v>724.84333895562133</v>
      </c>
      <c r="BC403" s="11">
        <v>773.63812755161598</v>
      </c>
      <c r="BD403" s="11">
        <v>844.46226035941891</v>
      </c>
      <c r="BE403" s="11">
        <v>911.23618194706376</v>
      </c>
      <c r="BF403" s="11">
        <v>932.86527223275039</v>
      </c>
      <c r="BG403" s="11">
        <v>958.04135839229252</v>
      </c>
      <c r="BH403" s="11">
        <v>1001.7149381650798</v>
      </c>
      <c r="BI403" s="11">
        <v>1024.9959211584271</v>
      </c>
      <c r="BJ403" s="11">
        <v>1048.1727764714142</v>
      </c>
      <c r="BK403" s="11">
        <v>1080.0184074949607</v>
      </c>
      <c r="BL403" s="11">
        <v>1163.4808684345098</v>
      </c>
      <c r="BM403" s="11">
        <v>1429.3703496024175</v>
      </c>
      <c r="BN403" s="11">
        <v>1610.1385446972781</v>
      </c>
      <c r="BO403" s="11">
        <v>1664.0038873728233</v>
      </c>
      <c r="BP403" s="11">
        <v>1794.1242484398404</v>
      </c>
      <c r="BQ403" s="11">
        <v>1818.9378647754288</v>
      </c>
      <c r="BR403" s="11">
        <v>1920.5792764721948</v>
      </c>
      <c r="BS403" s="11">
        <v>2023.456323096907</v>
      </c>
      <c r="BT403" s="11">
        <v>2062.7199622631242</v>
      </c>
      <c r="BU403" s="11">
        <v>2093.7864244056359</v>
      </c>
      <c r="BV403" s="11">
        <v>2172.8574253488505</v>
      </c>
      <c r="BW403" s="11">
        <v>2191.8290547309048</v>
      </c>
      <c r="BX403" s="11">
        <v>2295.4935471481876</v>
      </c>
      <c r="BY403" s="11">
        <v>2324.6369620900828</v>
      </c>
      <c r="BZ403" s="11">
        <v>2412.5365562142952</v>
      </c>
      <c r="CA403" s="11">
        <v>2432.6327643351483</v>
      </c>
      <c r="CB403" s="11">
        <v>2466.8518007263533</v>
      </c>
      <c r="CC403" s="11">
        <v>2515.2508761381587</v>
      </c>
      <c r="CD403" s="11">
        <v>2622.1218445308405</v>
      </c>
      <c r="CE403" s="11">
        <v>2708.3090496803202</v>
      </c>
      <c r="CF403" s="11">
        <v>2796.8178431894862</v>
      </c>
      <c r="CG403" s="11">
        <v>2873.8082765070517</v>
      </c>
      <c r="CH403" s="11">
        <v>3061.6775590172806</v>
      </c>
      <c r="CI403" s="11">
        <v>3133.3825096557152</v>
      </c>
      <c r="CJ403" s="11">
        <v>3320.0285201183906</v>
      </c>
      <c r="CK403" s="11">
        <v>3391.2986814978881</v>
      </c>
      <c r="CL403" s="11">
        <v>3478.6413522149041</v>
      </c>
      <c r="CM403" s="11">
        <v>3505.4667594392477</v>
      </c>
      <c r="CN403" s="11">
        <v>3552.1278475871927</v>
      </c>
      <c r="CO403" s="11">
        <v>3608.1458168222821</v>
      </c>
      <c r="CP403" s="11">
        <v>3687.4332746012733</v>
      </c>
      <c r="CQ403" s="11">
        <v>3737.1928476528274</v>
      </c>
      <c r="CR403" s="11">
        <v>3929.1744458657076</v>
      </c>
      <c r="CS403" s="11">
        <v>4104.0052570842136</v>
      </c>
      <c r="CT403" s="11">
        <v>4176.4577406368426</v>
      </c>
      <c r="CU403" s="11">
        <v>4203.4628929622522</v>
      </c>
      <c r="CV403" s="11">
        <v>4243.0993420587138</v>
      </c>
      <c r="CW403" s="11">
        <v>4338.9296512059445</v>
      </c>
      <c r="CX403" s="11">
        <v>4464.5231926731885</v>
      </c>
      <c r="CY403" s="11">
        <v>4524.2760657256158</v>
      </c>
      <c r="CZ403" s="11">
        <v>4578.6984197787751</v>
      </c>
      <c r="DA403" s="11">
        <v>4625.9862234456259</v>
      </c>
      <c r="DB403" s="11">
        <v>4670.5685961378485</v>
      </c>
      <c r="DC403" s="11">
        <v>4713.1890396674316</v>
      </c>
      <c r="DD403" s="11">
        <v>4798.4137717572912</v>
      </c>
      <c r="DE403" s="11">
        <v>4807.037159512015</v>
      </c>
      <c r="DF403" s="11">
        <v>4833.3595568537676</v>
      </c>
      <c r="DG403" s="11">
        <v>4837.4660928582471</v>
      </c>
      <c r="DH403" s="11">
        <v>4868.9105840188495</v>
      </c>
      <c r="DI403" s="11">
        <v>4890.8441073800923</v>
      </c>
      <c r="DJ403" s="11">
        <v>4933.7892254471935</v>
      </c>
      <c r="DK403" s="11">
        <v>5000.7579650678817</v>
      </c>
      <c r="DL403" s="11">
        <v>5355.0982520495172</v>
      </c>
      <c r="DM403" s="11">
        <v>5481.4636259201425</v>
      </c>
      <c r="DN403" s="11">
        <v>5566.547527242612</v>
      </c>
      <c r="DO403" s="11">
        <v>5659.2630610073802</v>
      </c>
      <c r="DP403" s="11">
        <v>5693.1558385127737</v>
      </c>
      <c r="DQ403" s="11">
        <v>5776.9445825899438</v>
      </c>
      <c r="DR403" s="11">
        <v>5792.6247187292447</v>
      </c>
      <c r="DS403" s="11">
        <v>5803.4741841190025</v>
      </c>
      <c r="DT403" s="11">
        <v>5813.7715248560444</v>
      </c>
      <c r="DU403" s="11">
        <v>5824.9346720622971</v>
      </c>
      <c r="DV403" s="11">
        <v>5825.1745121438535</v>
      </c>
      <c r="DW403" s="11">
        <v>5821.2504329611656</v>
      </c>
      <c r="DX403" s="11">
        <v>5744.9467721272558</v>
      </c>
      <c r="DY403" s="11">
        <v>5825.3656271915142</v>
      </c>
      <c r="DZ403" s="11">
        <v>5822.8710960649087</v>
      </c>
      <c r="EA403" s="11">
        <v>5848.1092840949059</v>
      </c>
      <c r="EB403" s="11">
        <v>5986.6876289379934</v>
      </c>
      <c r="EC403" s="11">
        <v>6020.0909995452303</v>
      </c>
      <c r="ED403" s="11">
        <v>6207.0095294329822</v>
      </c>
      <c r="EE403" s="11">
        <v>6268.6393389472287</v>
      </c>
      <c r="EF403" s="11">
        <v>6478.5792596829533</v>
      </c>
      <c r="EG403" s="11">
        <v>6641.8090630503166</v>
      </c>
      <c r="EH403" s="11">
        <v>6783.6444952193469</v>
      </c>
      <c r="EI403" s="11">
        <v>6896.9965306641579</v>
      </c>
      <c r="EJ403" s="11">
        <v>6959.1088579445704</v>
      </c>
      <c r="EK403" s="11">
        <v>7002.153431776841</v>
      </c>
      <c r="EL403" s="11">
        <v>7073.1953672712252</v>
      </c>
      <c r="EM403" s="11">
        <v>7075.3262845401323</v>
      </c>
      <c r="EN403" s="11">
        <v>7151.6879619664223</v>
      </c>
      <c r="EO403" s="11">
        <v>7240.8180322916714</v>
      </c>
      <c r="EP403" s="11">
        <v>7286.4661372792516</v>
      </c>
      <c r="EQ403" s="11">
        <v>7427.4147993236202</v>
      </c>
      <c r="ER403" s="11">
        <v>7503.528752018271</v>
      </c>
      <c r="ES403" s="11">
        <v>7641.9445001082595</v>
      </c>
      <c r="ET403" s="11">
        <v>7706.9969287432486</v>
      </c>
      <c r="EU403" s="11">
        <v>7783.839371621817</v>
      </c>
      <c r="EV403" s="11">
        <v>7848.003579749442</v>
      </c>
      <c r="EW403" s="11">
        <v>7920.0502191520318</v>
      </c>
      <c r="EX403" s="11">
        <v>8170.1976758281144</v>
      </c>
      <c r="EY403" s="11">
        <v>8253.8507761105539</v>
      </c>
      <c r="EZ403" s="11">
        <v>8427.0913450311855</v>
      </c>
      <c r="FA403" s="11">
        <v>8594.2438038042274</v>
      </c>
      <c r="FB403" s="11">
        <v>8676.6840382255305</v>
      </c>
      <c r="FC403" s="11">
        <v>8717.7247633272764</v>
      </c>
      <c r="FD403" s="11">
        <v>8771.4739760100674</v>
      </c>
      <c r="FE403" s="11">
        <v>8893.6135699383703</v>
      </c>
      <c r="FF403" s="11">
        <v>9065.0338004001496</v>
      </c>
      <c r="FG403" s="11">
        <v>9089.4518895774327</v>
      </c>
      <c r="FH403" s="11">
        <v>9132.4613225008943</v>
      </c>
      <c r="FI403" s="11">
        <v>9213.2517811949929</v>
      </c>
      <c r="FJ403" s="11">
        <v>9258.5529202091093</v>
      </c>
      <c r="FK403" s="11">
        <v>9276.9443705762678</v>
      </c>
      <c r="FL403" s="11">
        <v>9293.0114538271737</v>
      </c>
      <c r="FM403" s="11">
        <v>9300.2906392708373</v>
      </c>
      <c r="FN403" s="11">
        <v>9335.0232682876049</v>
      </c>
      <c r="FO403" s="11">
        <v>9357.4087411423534</v>
      </c>
      <c r="FP403" s="11">
        <v>9382.7990856108881</v>
      </c>
      <c r="FQ403" s="11">
        <v>9409.1385400335821</v>
      </c>
      <c r="FR403" s="11">
        <v>9421.1906549559717</v>
      </c>
      <c r="FS403" s="11">
        <v>9466.7581936920196</v>
      </c>
      <c r="FT403" s="11">
        <v>9539.1484753576369</v>
      </c>
      <c r="FU403" s="11">
        <v>9641.6738222451222</v>
      </c>
      <c r="FV403" s="11">
        <v>9779.017950426427</v>
      </c>
      <c r="FW403" s="11">
        <v>9821.434220159681</v>
      </c>
      <c r="FX403" s="11">
        <v>9838.135513969115</v>
      </c>
      <c r="FY403" s="11">
        <v>9857.4286615768779</v>
      </c>
      <c r="FZ403" s="11">
        <v>9874.2452191986067</v>
      </c>
      <c r="GA403" s="11">
        <v>9901.4547819486997</v>
      </c>
      <c r="GB403" s="11">
        <v>9922.9819174009899</v>
      </c>
      <c r="GC403" s="11">
        <v>9954.0976258923893</v>
      </c>
      <c r="GD403" s="11">
        <v>9988.1420165077998</v>
      </c>
      <c r="GE403" s="11">
        <v>10012.938672110253</v>
      </c>
      <c r="GF403" s="11">
        <v>10033.595547162446</v>
      </c>
      <c r="GG403" s="11">
        <v>10046.287288510401</v>
      </c>
      <c r="GH403" s="11">
        <v>10058.930188944694</v>
      </c>
      <c r="GI403" s="11">
        <v>10061.685839773543</v>
      </c>
      <c r="GJ403" s="11">
        <v>10069.693000556052</v>
      </c>
      <c r="GK403" s="11">
        <v>10072.225767656042</v>
      </c>
      <c r="GL403" s="11">
        <v>10085.43100008395</v>
      </c>
      <c r="GM403" s="11">
        <v>10068.550239778924</v>
      </c>
      <c r="GN403" s="11">
        <v>10074.736454623482</v>
      </c>
      <c r="GO403" s="11">
        <v>10079.642576567499</v>
      </c>
      <c r="GP403" s="11">
        <v>10084.992936379438</v>
      </c>
      <c r="GQ403" s="11">
        <v>10135.150250812301</v>
      </c>
      <c r="GR403" s="11">
        <v>10245.248897921485</v>
      </c>
      <c r="GS403" s="11">
        <v>10388.066699844365</v>
      </c>
      <c r="GT403" s="11">
        <v>10449.516134437868</v>
      </c>
      <c r="GU403" s="11">
        <v>10467.896842447322</v>
      </c>
      <c r="GV403" s="11">
        <v>10492.830609653456</v>
      </c>
      <c r="GW403" s="11">
        <v>10519.601462543904</v>
      </c>
      <c r="GX403" s="11">
        <v>10547.440830723548</v>
      </c>
      <c r="GY403" s="11">
        <v>10567.944609991304</v>
      </c>
      <c r="GZ403" s="11">
        <v>10713.159231175461</v>
      </c>
      <c r="HA403" s="11">
        <v>10734.226971408629</v>
      </c>
      <c r="HB403" s="11">
        <v>10749.920198918937</v>
      </c>
      <c r="HC403" s="11">
        <v>10766.345728825368</v>
      </c>
      <c r="HD403" s="11">
        <v>10778.514271849044</v>
      </c>
      <c r="HE403" s="11">
        <v>10786.519833673112</v>
      </c>
      <c r="HF403" s="11">
        <v>10772.164055953479</v>
      </c>
      <c r="HG403" s="11">
        <v>10808.0281462408</v>
      </c>
      <c r="HH403" s="11">
        <v>10805.218393617286</v>
      </c>
      <c r="HI403" s="11">
        <v>10824.937222917126</v>
      </c>
      <c r="HJ403" s="11">
        <v>10829.478183856889</v>
      </c>
      <c r="HK403" s="11">
        <v>10815.249208961885</v>
      </c>
      <c r="HL403" s="11">
        <v>10801.9635334499</v>
      </c>
      <c r="HM403" s="11">
        <v>10748.055877674638</v>
      </c>
      <c r="HN403" s="11">
        <v>10675.226257243699</v>
      </c>
      <c r="HO403" s="11">
        <v>10616.797962526314</v>
      </c>
      <c r="HP403" s="11">
        <v>10624.131374686811</v>
      </c>
      <c r="HQ403" s="11">
        <v>10611.127200117844</v>
      </c>
      <c r="HR403" s="11">
        <v>10507.120910763781</v>
      </c>
      <c r="HS403" s="11">
        <v>10501.959530384433</v>
      </c>
      <c r="HT403" s="11">
        <v>10503.380998434217</v>
      </c>
      <c r="HU403" s="11">
        <v>10459.233620469293</v>
      </c>
      <c r="HV403" s="11">
        <v>10453.396412270602</v>
      </c>
      <c r="HW403" s="11">
        <v>10453.196700018136</v>
      </c>
      <c r="HX403" s="11">
        <v>10458.037755011774</v>
      </c>
      <c r="HY403" s="11">
        <v>10464.465320736488</v>
      </c>
      <c r="HZ403" s="11">
        <v>10463.582721919323</v>
      </c>
      <c r="IA403" s="11">
        <v>10555.599234303039</v>
      </c>
      <c r="IB403" s="11">
        <v>10665.179016159778</v>
      </c>
      <c r="IC403" s="11">
        <v>10699.461477296431</v>
      </c>
      <c r="ID403" s="11">
        <v>10734.401411436105</v>
      </c>
      <c r="IE403" s="11">
        <v>10764.842637469441</v>
      </c>
      <c r="IF403" s="11">
        <v>10788.809487309522</v>
      </c>
      <c r="IG403" s="11">
        <v>10893.508794984076</v>
      </c>
      <c r="IH403" s="11">
        <v>10919.815974389829</v>
      </c>
      <c r="II403" s="11">
        <v>10956.832605345633</v>
      </c>
      <c r="IJ403" s="11">
        <v>10989.666307677073</v>
      </c>
      <c r="IK403" s="11">
        <v>11038.487673130592</v>
      </c>
      <c r="IL403" s="11">
        <v>11075.926791218846</v>
      </c>
      <c r="IM403" s="11">
        <v>11116.926617451812</v>
      </c>
      <c r="IN403" s="11">
        <v>11177.721404388481</v>
      </c>
      <c r="IO403" s="11">
        <v>11312.276911003804</v>
      </c>
      <c r="IP403" s="11">
        <v>11343.632583027649</v>
      </c>
      <c r="IQ403" s="11">
        <v>11342.116648052108</v>
      </c>
      <c r="IR403" s="11">
        <v>11389.92538944361</v>
      </c>
      <c r="IS403" s="11">
        <v>11451.607982184751</v>
      </c>
      <c r="IT403" s="11">
        <v>11488.088840226816</v>
      </c>
      <c r="IU403" s="11">
        <v>11509.229065980831</v>
      </c>
      <c r="IV403" s="11">
        <v>11525.566108350193</v>
      </c>
      <c r="IW403" s="11">
        <v>11530.894620254085</v>
      </c>
      <c r="IX403" s="11">
        <v>11540.412080816301</v>
      </c>
      <c r="IY403" s="11">
        <v>11559.767237170692</v>
      </c>
      <c r="IZ403" s="11">
        <v>11598.021107070694</v>
      </c>
      <c r="JA403" s="11">
        <v>11644.276268095444</v>
      </c>
      <c r="JB403" s="11">
        <v>11732.382922355064</v>
      </c>
      <c r="JC403" s="11">
        <v>11840.096435748903</v>
      </c>
      <c r="JD403" s="11">
        <v>11921.442572214779</v>
      </c>
      <c r="JE403" s="11">
        <v>11941.96712556025</v>
      </c>
      <c r="JF403" s="11">
        <v>11957.586502006563</v>
      </c>
      <c r="JG403" s="11">
        <v>11960.440759779864</v>
      </c>
      <c r="JH403" s="11">
        <v>12043.869779985902</v>
      </c>
      <c r="JI403" s="11">
        <v>12090.828793968145</v>
      </c>
      <c r="JJ403" s="11">
        <v>12099.207356850964</v>
      </c>
      <c r="JK403" s="11">
        <v>12064.187835913004</v>
      </c>
      <c r="JL403" s="11">
        <v>12106.644589823976</v>
      </c>
      <c r="JM403" s="11">
        <v>12102.558724647608</v>
      </c>
      <c r="JN403" s="11">
        <v>12044.349310296213</v>
      </c>
      <c r="JO403" s="11">
        <v>12147.414606839688</v>
      </c>
      <c r="JP403" s="11">
        <v>12239.360545986052</v>
      </c>
      <c r="JQ403" s="11">
        <v>12252.546981648733</v>
      </c>
      <c r="JR403" s="11">
        <v>12299.233013174477</v>
      </c>
      <c r="JS403" s="11">
        <v>12339.324485688019</v>
      </c>
      <c r="JT403" s="11">
        <v>12471.100725768529</v>
      </c>
      <c r="JU403" s="11">
        <v>12532.427515146897</v>
      </c>
      <c r="JV403" s="11">
        <v>12507.673831402115</v>
      </c>
      <c r="JW403" s="11">
        <v>12457.455614308014</v>
      </c>
      <c r="JX403" s="11">
        <v>12464.355269788801</v>
      </c>
      <c r="JY403" s="11">
        <v>12461.100810222477</v>
      </c>
      <c r="JZ403" s="11">
        <v>12451.973772389019</v>
      </c>
      <c r="KA403" s="11">
        <v>12446.429094667041</v>
      </c>
      <c r="KB403" s="11">
        <v>12443.001658813047</v>
      </c>
      <c r="KC403" s="11">
        <v>12431.24054046872</v>
      </c>
      <c r="KD403" s="11">
        <v>12416.702930404357</v>
      </c>
      <c r="KE403" s="11">
        <v>12412.520930932924</v>
      </c>
      <c r="KF403" s="11">
        <v>12419.790417483538</v>
      </c>
      <c r="KG403" s="11">
        <v>12419.406267517794</v>
      </c>
      <c r="KH403" s="11">
        <v>12431.932074979568</v>
      </c>
      <c r="KI403" s="11">
        <v>12428.799040342261</v>
      </c>
      <c r="KJ403" s="11">
        <v>12446.273580137449</v>
      </c>
      <c r="KK403" s="11">
        <v>12447.956030445448</v>
      </c>
      <c r="KL403" s="23"/>
      <c r="KM403" s="11">
        <f>SMALL(Tabela2[[#This Row],[1]:[285]],1)</f>
        <v>0.83458663983971793</v>
      </c>
      <c r="KN403" s="11">
        <f>MATCH(Tabela2[[#This Row],[1° menor]],Tabela2[[#This Row],[1]:[285]],0)</f>
        <v>1</v>
      </c>
      <c r="KO40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03" s="11">
        <f>VLOOKUP(Tabela2[[#This Row],[Shape]],shape!A:D,4,0)+VLOOKUP(Tabela2[[#This Row],[Shape]]+1,shape!A:E,5,0)*Tabela2[[#This Row],[% avanc]]</f>
        <v>3.8776556234191881</v>
      </c>
      <c r="KQ403" s="15">
        <f>Tabela2[[#This Row],[8686,881807]]/Tabela2[[#Headers],[8686,881807]]</f>
        <v>4.4638061269517033E-4</v>
      </c>
      <c r="KR403" s="11">
        <f>Tabela2[[#This Row],[8686,881807]]-KP402</f>
        <v>0</v>
      </c>
      <c r="KS403" s="11">
        <f>(Tabela2[[#This Row],[hora bus]]-H402)*86400</f>
        <v>44.000000227242708</v>
      </c>
      <c r="KT403" s="11">
        <f>Tabela2[[#This Row],[desloc]]/Tabela2[[#This Row],[seconds]]</f>
        <v>0</v>
      </c>
      <c r="KU403" s="11">
        <f>Tabela2[[#This Row],[spd m/s]]*3.6</f>
        <v>0</v>
      </c>
      <c r="KV403" s="23"/>
      <c r="KW403" s="22">
        <f t="shared" si="108"/>
        <v>0</v>
      </c>
      <c r="KX403" s="23">
        <f t="shared" si="109"/>
        <v>0.5</v>
      </c>
      <c r="KY403" s="23">
        <f t="shared" si="110"/>
        <v>1</v>
      </c>
      <c r="KZ403" s="23">
        <f t="shared" si="111"/>
        <v>44</v>
      </c>
      <c r="LA403" s="23">
        <f t="shared" si="112"/>
        <v>0</v>
      </c>
      <c r="LB403" s="23">
        <f t="shared" si="113"/>
        <v>1</v>
      </c>
      <c r="LC403" s="23">
        <f t="shared" si="114"/>
        <v>2</v>
      </c>
      <c r="LD403" s="23">
        <f t="shared" si="115"/>
        <v>0</v>
      </c>
      <c r="LE403" s="23">
        <f t="shared" si="116"/>
        <v>3.8776556234191881</v>
      </c>
      <c r="LF403" s="22">
        <f t="shared" si="125"/>
        <v>0</v>
      </c>
      <c r="LG403" s="23">
        <f t="shared" si="117"/>
        <v>0.5</v>
      </c>
      <c r="LH403" s="23">
        <f t="shared" si="118"/>
        <v>0.5</v>
      </c>
      <c r="LI403" s="23">
        <f t="shared" si="119"/>
        <v>8570.3152119992501</v>
      </c>
      <c r="LJ403" s="23">
        <f t="shared" si="120"/>
        <v>8544.8116110658502</v>
      </c>
      <c r="LK403" s="23">
        <f t="shared" si="121"/>
        <v>0.5</v>
      </c>
      <c r="LL403" s="23">
        <f t="shared" si="122"/>
        <v>0</v>
      </c>
      <c r="LM403" s="23">
        <f t="shared" si="123"/>
        <v>1</v>
      </c>
      <c r="LN403" s="23">
        <f t="shared" si="124"/>
        <v>1</v>
      </c>
    </row>
    <row r="404" spans="1:326" x14ac:dyDescent="0.25">
      <c r="A404" s="22">
        <v>78030</v>
      </c>
      <c r="B404" s="22">
        <v>1</v>
      </c>
      <c r="C404" s="23" t="s">
        <v>888</v>
      </c>
      <c r="D404" s="22">
        <v>332</v>
      </c>
      <c r="E404" s="24">
        <v>2.9861111111111113E-2</v>
      </c>
      <c r="F404" s="23" t="s">
        <v>778</v>
      </c>
      <c r="G404" s="23" t="b">
        <v>1</v>
      </c>
      <c r="H404" s="25">
        <v>43538.030069444445</v>
      </c>
      <c r="I404" s="26" t="s">
        <v>681</v>
      </c>
      <c r="J404" s="23" t="s">
        <v>682</v>
      </c>
      <c r="K404" s="11">
        <f>IF(AND(Tabela2[[#This Row],[hora bus]]=H403,Tabela2[[#This Row],[lat bus]]=I403,Tabela2[[#This Row],[lon bus]]=J403),1,0)</f>
        <v>0</v>
      </c>
      <c r="L404" s="23"/>
      <c r="M404" s="11">
        <v>89</v>
      </c>
      <c r="N404" s="11">
        <v>0.83458663983971793</v>
      </c>
      <c r="O404" s="11">
        <v>1.3984196839489078</v>
      </c>
      <c r="P404" s="11">
        <v>9.4267941257220311</v>
      </c>
      <c r="Q404" s="11">
        <v>19.688773108132185</v>
      </c>
      <c r="R404" s="11">
        <v>75.195397337780264</v>
      </c>
      <c r="S404" s="11">
        <v>159.30451526494889</v>
      </c>
      <c r="T404" s="11">
        <v>180.18195583801287</v>
      </c>
      <c r="U404" s="11">
        <v>199.79338924508923</v>
      </c>
      <c r="V404" s="11">
        <v>211.09716553928146</v>
      </c>
      <c r="W404" s="11">
        <v>227.14293750271159</v>
      </c>
      <c r="X404" s="11">
        <v>239.59169647723874</v>
      </c>
      <c r="Y404" s="11">
        <v>250.11206903549589</v>
      </c>
      <c r="Z404" s="11">
        <v>275.30364977201225</v>
      </c>
      <c r="AA404" s="11">
        <v>294.46895517304961</v>
      </c>
      <c r="AB404" s="11">
        <v>320.19106785367666</v>
      </c>
      <c r="AC404" s="11">
        <v>332.17949791971603</v>
      </c>
      <c r="AD404" s="11">
        <v>348.04076670293443</v>
      </c>
      <c r="AE404" s="11">
        <v>372.23091522388552</v>
      </c>
      <c r="AF404" s="11">
        <v>373.05585750378327</v>
      </c>
      <c r="AG404" s="11">
        <v>433.84569918205443</v>
      </c>
      <c r="AH404" s="11">
        <v>469.02374511556127</v>
      </c>
      <c r="AI404" s="11">
        <v>499.67607388344703</v>
      </c>
      <c r="AJ404" s="11">
        <v>523.47830821792434</v>
      </c>
      <c r="AK404" s="11">
        <v>544.81141607945688</v>
      </c>
      <c r="AL404" s="11">
        <v>559.9004097040812</v>
      </c>
      <c r="AM404" s="11">
        <v>585.98771261657532</v>
      </c>
      <c r="AN404" s="11">
        <v>594.50788944836063</v>
      </c>
      <c r="AO404" s="11">
        <v>599.8950753359245</v>
      </c>
      <c r="AP404" s="11">
        <v>602.43355425919754</v>
      </c>
      <c r="AQ404" s="11">
        <v>609.53499398530153</v>
      </c>
      <c r="AR404" s="11">
        <v>609.5933977620092</v>
      </c>
      <c r="AS404" s="11">
        <v>603.71880286526709</v>
      </c>
      <c r="AT404" s="11">
        <v>609.45835281434404</v>
      </c>
      <c r="AU404" s="11">
        <v>613.60649452394352</v>
      </c>
      <c r="AV404" s="11">
        <v>605.61020293550882</v>
      </c>
      <c r="AW404" s="11">
        <v>608.32810058706082</v>
      </c>
      <c r="AX404" s="11">
        <v>622.97194103037293</v>
      </c>
      <c r="AY404" s="11">
        <v>642.28327131710535</v>
      </c>
      <c r="AZ404" s="11">
        <v>665.20596166221469</v>
      </c>
      <c r="BA404" s="11">
        <v>691.17393543887101</v>
      </c>
      <c r="BB404" s="11">
        <v>724.84333895562133</v>
      </c>
      <c r="BC404" s="11">
        <v>773.63812755161598</v>
      </c>
      <c r="BD404" s="11">
        <v>844.46226035941891</v>
      </c>
      <c r="BE404" s="11">
        <v>911.23618194706376</v>
      </c>
      <c r="BF404" s="11">
        <v>932.86527223275039</v>
      </c>
      <c r="BG404" s="11">
        <v>958.04135839229252</v>
      </c>
      <c r="BH404" s="11">
        <v>1001.7149381650798</v>
      </c>
      <c r="BI404" s="11">
        <v>1024.9959211584271</v>
      </c>
      <c r="BJ404" s="11">
        <v>1048.1727764714142</v>
      </c>
      <c r="BK404" s="11">
        <v>1080.0184074949607</v>
      </c>
      <c r="BL404" s="11">
        <v>1163.4808684345098</v>
      </c>
      <c r="BM404" s="11">
        <v>1429.3703496024175</v>
      </c>
      <c r="BN404" s="11">
        <v>1610.1385446972781</v>
      </c>
      <c r="BO404" s="11">
        <v>1664.0038873728233</v>
      </c>
      <c r="BP404" s="11">
        <v>1794.1242484398404</v>
      </c>
      <c r="BQ404" s="11">
        <v>1818.9378647754288</v>
      </c>
      <c r="BR404" s="11">
        <v>1920.5792764721948</v>
      </c>
      <c r="BS404" s="11">
        <v>2023.456323096907</v>
      </c>
      <c r="BT404" s="11">
        <v>2062.7199622631242</v>
      </c>
      <c r="BU404" s="11">
        <v>2093.7864244056359</v>
      </c>
      <c r="BV404" s="11">
        <v>2172.8574253488505</v>
      </c>
      <c r="BW404" s="11">
        <v>2191.8290547309048</v>
      </c>
      <c r="BX404" s="11">
        <v>2295.4935471481876</v>
      </c>
      <c r="BY404" s="11">
        <v>2324.6369620900828</v>
      </c>
      <c r="BZ404" s="11">
        <v>2412.5365562142952</v>
      </c>
      <c r="CA404" s="11">
        <v>2432.6327643351483</v>
      </c>
      <c r="CB404" s="11">
        <v>2466.8518007263533</v>
      </c>
      <c r="CC404" s="11">
        <v>2515.2508761381587</v>
      </c>
      <c r="CD404" s="11">
        <v>2622.1218445308405</v>
      </c>
      <c r="CE404" s="11">
        <v>2708.3090496803202</v>
      </c>
      <c r="CF404" s="11">
        <v>2796.8178431894862</v>
      </c>
      <c r="CG404" s="11">
        <v>2873.8082765070517</v>
      </c>
      <c r="CH404" s="11">
        <v>3061.6775590172806</v>
      </c>
      <c r="CI404" s="11">
        <v>3133.3825096557152</v>
      </c>
      <c r="CJ404" s="11">
        <v>3320.0285201183906</v>
      </c>
      <c r="CK404" s="11">
        <v>3391.2986814978881</v>
      </c>
      <c r="CL404" s="11">
        <v>3478.6413522149041</v>
      </c>
      <c r="CM404" s="11">
        <v>3505.4667594392477</v>
      </c>
      <c r="CN404" s="11">
        <v>3552.1278475871927</v>
      </c>
      <c r="CO404" s="11">
        <v>3608.1458168222821</v>
      </c>
      <c r="CP404" s="11">
        <v>3687.4332746012733</v>
      </c>
      <c r="CQ404" s="11">
        <v>3737.1928476528274</v>
      </c>
      <c r="CR404" s="11">
        <v>3929.1744458657076</v>
      </c>
      <c r="CS404" s="11">
        <v>4104.0052570842136</v>
      </c>
      <c r="CT404" s="11">
        <v>4176.4577406368426</v>
      </c>
      <c r="CU404" s="11">
        <v>4203.4628929622522</v>
      </c>
      <c r="CV404" s="11">
        <v>4243.0993420587138</v>
      </c>
      <c r="CW404" s="11">
        <v>4338.9296512059445</v>
      </c>
      <c r="CX404" s="11">
        <v>4464.5231926731885</v>
      </c>
      <c r="CY404" s="11">
        <v>4524.2760657256158</v>
      </c>
      <c r="CZ404" s="11">
        <v>4578.6984197787751</v>
      </c>
      <c r="DA404" s="11">
        <v>4625.9862234456259</v>
      </c>
      <c r="DB404" s="11">
        <v>4670.5685961378485</v>
      </c>
      <c r="DC404" s="11">
        <v>4713.1890396674316</v>
      </c>
      <c r="DD404" s="11">
        <v>4798.4137717572912</v>
      </c>
      <c r="DE404" s="11">
        <v>4807.037159512015</v>
      </c>
      <c r="DF404" s="11">
        <v>4833.3595568537676</v>
      </c>
      <c r="DG404" s="11">
        <v>4837.4660928582471</v>
      </c>
      <c r="DH404" s="11">
        <v>4868.9105840188495</v>
      </c>
      <c r="DI404" s="11">
        <v>4890.8441073800923</v>
      </c>
      <c r="DJ404" s="11">
        <v>4933.7892254471935</v>
      </c>
      <c r="DK404" s="11">
        <v>5000.7579650678817</v>
      </c>
      <c r="DL404" s="11">
        <v>5355.0982520495172</v>
      </c>
      <c r="DM404" s="11">
        <v>5481.4636259201425</v>
      </c>
      <c r="DN404" s="11">
        <v>5566.547527242612</v>
      </c>
      <c r="DO404" s="11">
        <v>5659.2630610073802</v>
      </c>
      <c r="DP404" s="11">
        <v>5693.1558385127737</v>
      </c>
      <c r="DQ404" s="11">
        <v>5776.9445825899438</v>
      </c>
      <c r="DR404" s="11">
        <v>5792.6247187292447</v>
      </c>
      <c r="DS404" s="11">
        <v>5803.4741841190025</v>
      </c>
      <c r="DT404" s="11">
        <v>5813.7715248560444</v>
      </c>
      <c r="DU404" s="11">
        <v>5824.9346720622971</v>
      </c>
      <c r="DV404" s="11">
        <v>5825.1745121438535</v>
      </c>
      <c r="DW404" s="11">
        <v>5821.2504329611656</v>
      </c>
      <c r="DX404" s="11">
        <v>5744.9467721272558</v>
      </c>
      <c r="DY404" s="11">
        <v>5825.3656271915142</v>
      </c>
      <c r="DZ404" s="11">
        <v>5822.8710960649087</v>
      </c>
      <c r="EA404" s="11">
        <v>5848.1092840949059</v>
      </c>
      <c r="EB404" s="11">
        <v>5986.6876289379934</v>
      </c>
      <c r="EC404" s="11">
        <v>6020.0909995452303</v>
      </c>
      <c r="ED404" s="11">
        <v>6207.0095294329822</v>
      </c>
      <c r="EE404" s="11">
        <v>6268.6393389472287</v>
      </c>
      <c r="EF404" s="11">
        <v>6478.5792596829533</v>
      </c>
      <c r="EG404" s="11">
        <v>6641.8090630503166</v>
      </c>
      <c r="EH404" s="11">
        <v>6783.6444952193469</v>
      </c>
      <c r="EI404" s="11">
        <v>6896.9965306641579</v>
      </c>
      <c r="EJ404" s="11">
        <v>6959.1088579445704</v>
      </c>
      <c r="EK404" s="11">
        <v>7002.153431776841</v>
      </c>
      <c r="EL404" s="11">
        <v>7073.1953672712252</v>
      </c>
      <c r="EM404" s="11">
        <v>7075.3262845401323</v>
      </c>
      <c r="EN404" s="11">
        <v>7151.6879619664223</v>
      </c>
      <c r="EO404" s="11">
        <v>7240.8180322916714</v>
      </c>
      <c r="EP404" s="11">
        <v>7286.4661372792516</v>
      </c>
      <c r="EQ404" s="11">
        <v>7427.4147993236202</v>
      </c>
      <c r="ER404" s="11">
        <v>7503.528752018271</v>
      </c>
      <c r="ES404" s="11">
        <v>7641.9445001082595</v>
      </c>
      <c r="ET404" s="11">
        <v>7706.9969287432486</v>
      </c>
      <c r="EU404" s="11">
        <v>7783.839371621817</v>
      </c>
      <c r="EV404" s="11">
        <v>7848.003579749442</v>
      </c>
      <c r="EW404" s="11">
        <v>7920.0502191520318</v>
      </c>
      <c r="EX404" s="11">
        <v>8170.1976758281144</v>
      </c>
      <c r="EY404" s="11">
        <v>8253.8507761105539</v>
      </c>
      <c r="EZ404" s="11">
        <v>8427.0913450311855</v>
      </c>
      <c r="FA404" s="11">
        <v>8594.2438038042274</v>
      </c>
      <c r="FB404" s="11">
        <v>8676.6840382255305</v>
      </c>
      <c r="FC404" s="11">
        <v>8717.7247633272764</v>
      </c>
      <c r="FD404" s="11">
        <v>8771.4739760100674</v>
      </c>
      <c r="FE404" s="11">
        <v>8893.6135699383703</v>
      </c>
      <c r="FF404" s="11">
        <v>9065.0338004001496</v>
      </c>
      <c r="FG404" s="11">
        <v>9089.4518895774327</v>
      </c>
      <c r="FH404" s="11">
        <v>9132.4613225008943</v>
      </c>
      <c r="FI404" s="11">
        <v>9213.2517811949929</v>
      </c>
      <c r="FJ404" s="11">
        <v>9258.5529202091093</v>
      </c>
      <c r="FK404" s="11">
        <v>9276.9443705762678</v>
      </c>
      <c r="FL404" s="11">
        <v>9293.0114538271737</v>
      </c>
      <c r="FM404" s="11">
        <v>9300.2906392708373</v>
      </c>
      <c r="FN404" s="11">
        <v>9335.0232682876049</v>
      </c>
      <c r="FO404" s="11">
        <v>9357.4087411423534</v>
      </c>
      <c r="FP404" s="11">
        <v>9382.7990856108881</v>
      </c>
      <c r="FQ404" s="11">
        <v>9409.1385400335821</v>
      </c>
      <c r="FR404" s="11">
        <v>9421.1906549559717</v>
      </c>
      <c r="FS404" s="11">
        <v>9466.7581936920196</v>
      </c>
      <c r="FT404" s="11">
        <v>9539.1484753576369</v>
      </c>
      <c r="FU404" s="11">
        <v>9641.6738222451222</v>
      </c>
      <c r="FV404" s="11">
        <v>9779.017950426427</v>
      </c>
      <c r="FW404" s="11">
        <v>9821.434220159681</v>
      </c>
      <c r="FX404" s="11">
        <v>9838.135513969115</v>
      </c>
      <c r="FY404" s="11">
        <v>9857.4286615768779</v>
      </c>
      <c r="FZ404" s="11">
        <v>9874.2452191986067</v>
      </c>
      <c r="GA404" s="11">
        <v>9901.4547819486997</v>
      </c>
      <c r="GB404" s="11">
        <v>9922.9819174009899</v>
      </c>
      <c r="GC404" s="11">
        <v>9954.0976258923893</v>
      </c>
      <c r="GD404" s="11">
        <v>9988.1420165077998</v>
      </c>
      <c r="GE404" s="11">
        <v>10012.938672110253</v>
      </c>
      <c r="GF404" s="11">
        <v>10033.595547162446</v>
      </c>
      <c r="GG404" s="11">
        <v>10046.287288510401</v>
      </c>
      <c r="GH404" s="11">
        <v>10058.930188944694</v>
      </c>
      <c r="GI404" s="11">
        <v>10061.685839773543</v>
      </c>
      <c r="GJ404" s="11">
        <v>10069.693000556052</v>
      </c>
      <c r="GK404" s="11">
        <v>10072.225767656042</v>
      </c>
      <c r="GL404" s="11">
        <v>10085.43100008395</v>
      </c>
      <c r="GM404" s="11">
        <v>10068.550239778924</v>
      </c>
      <c r="GN404" s="11">
        <v>10074.736454623482</v>
      </c>
      <c r="GO404" s="11">
        <v>10079.642576567499</v>
      </c>
      <c r="GP404" s="11">
        <v>10084.992936379438</v>
      </c>
      <c r="GQ404" s="11">
        <v>10135.150250812301</v>
      </c>
      <c r="GR404" s="11">
        <v>10245.248897921485</v>
      </c>
      <c r="GS404" s="11">
        <v>10388.066699844365</v>
      </c>
      <c r="GT404" s="11">
        <v>10449.516134437868</v>
      </c>
      <c r="GU404" s="11">
        <v>10467.896842447322</v>
      </c>
      <c r="GV404" s="11">
        <v>10492.830609653456</v>
      </c>
      <c r="GW404" s="11">
        <v>10519.601462543904</v>
      </c>
      <c r="GX404" s="11">
        <v>10547.440830723548</v>
      </c>
      <c r="GY404" s="11">
        <v>10567.944609991304</v>
      </c>
      <c r="GZ404" s="11">
        <v>10713.159231175461</v>
      </c>
      <c r="HA404" s="11">
        <v>10734.226971408629</v>
      </c>
      <c r="HB404" s="11">
        <v>10749.920198918937</v>
      </c>
      <c r="HC404" s="11">
        <v>10766.345728825368</v>
      </c>
      <c r="HD404" s="11">
        <v>10778.514271849044</v>
      </c>
      <c r="HE404" s="11">
        <v>10786.519833673112</v>
      </c>
      <c r="HF404" s="11">
        <v>10772.164055953479</v>
      </c>
      <c r="HG404" s="11">
        <v>10808.0281462408</v>
      </c>
      <c r="HH404" s="11">
        <v>10805.218393617286</v>
      </c>
      <c r="HI404" s="11">
        <v>10824.937222917126</v>
      </c>
      <c r="HJ404" s="11">
        <v>10829.478183856889</v>
      </c>
      <c r="HK404" s="11">
        <v>10815.249208961885</v>
      </c>
      <c r="HL404" s="11">
        <v>10801.9635334499</v>
      </c>
      <c r="HM404" s="11">
        <v>10748.055877674638</v>
      </c>
      <c r="HN404" s="11">
        <v>10675.226257243699</v>
      </c>
      <c r="HO404" s="11">
        <v>10616.797962526314</v>
      </c>
      <c r="HP404" s="11">
        <v>10624.131374686811</v>
      </c>
      <c r="HQ404" s="11">
        <v>10611.127200117844</v>
      </c>
      <c r="HR404" s="11">
        <v>10507.120910763781</v>
      </c>
      <c r="HS404" s="11">
        <v>10501.959530384433</v>
      </c>
      <c r="HT404" s="11">
        <v>10503.380998434217</v>
      </c>
      <c r="HU404" s="11">
        <v>10459.233620469293</v>
      </c>
      <c r="HV404" s="11">
        <v>10453.396412270602</v>
      </c>
      <c r="HW404" s="11">
        <v>10453.196700018136</v>
      </c>
      <c r="HX404" s="11">
        <v>10458.037755011774</v>
      </c>
      <c r="HY404" s="11">
        <v>10464.465320736488</v>
      </c>
      <c r="HZ404" s="11">
        <v>10463.582721919323</v>
      </c>
      <c r="IA404" s="11">
        <v>10555.599234303039</v>
      </c>
      <c r="IB404" s="11">
        <v>10665.179016159778</v>
      </c>
      <c r="IC404" s="11">
        <v>10699.461477296431</v>
      </c>
      <c r="ID404" s="11">
        <v>10734.401411436105</v>
      </c>
      <c r="IE404" s="11">
        <v>10764.842637469441</v>
      </c>
      <c r="IF404" s="11">
        <v>10788.809487309522</v>
      </c>
      <c r="IG404" s="11">
        <v>10893.508794984076</v>
      </c>
      <c r="IH404" s="11">
        <v>10919.815974389829</v>
      </c>
      <c r="II404" s="11">
        <v>10956.832605345633</v>
      </c>
      <c r="IJ404" s="11">
        <v>10989.666307677073</v>
      </c>
      <c r="IK404" s="11">
        <v>11038.487673130592</v>
      </c>
      <c r="IL404" s="11">
        <v>11075.926791218846</v>
      </c>
      <c r="IM404" s="11">
        <v>11116.926617451812</v>
      </c>
      <c r="IN404" s="11">
        <v>11177.721404388481</v>
      </c>
      <c r="IO404" s="11">
        <v>11312.276911003804</v>
      </c>
      <c r="IP404" s="11">
        <v>11343.632583027649</v>
      </c>
      <c r="IQ404" s="11">
        <v>11342.116648052108</v>
      </c>
      <c r="IR404" s="11">
        <v>11389.92538944361</v>
      </c>
      <c r="IS404" s="11">
        <v>11451.607982184751</v>
      </c>
      <c r="IT404" s="11">
        <v>11488.088840226816</v>
      </c>
      <c r="IU404" s="11">
        <v>11509.229065980831</v>
      </c>
      <c r="IV404" s="11">
        <v>11525.566108350193</v>
      </c>
      <c r="IW404" s="11">
        <v>11530.894620254085</v>
      </c>
      <c r="IX404" s="11">
        <v>11540.412080816301</v>
      </c>
      <c r="IY404" s="11">
        <v>11559.767237170692</v>
      </c>
      <c r="IZ404" s="11">
        <v>11598.021107070694</v>
      </c>
      <c r="JA404" s="11">
        <v>11644.276268095444</v>
      </c>
      <c r="JB404" s="11">
        <v>11732.382922355064</v>
      </c>
      <c r="JC404" s="11">
        <v>11840.096435748903</v>
      </c>
      <c r="JD404" s="11">
        <v>11921.442572214779</v>
      </c>
      <c r="JE404" s="11">
        <v>11941.96712556025</v>
      </c>
      <c r="JF404" s="11">
        <v>11957.586502006563</v>
      </c>
      <c r="JG404" s="11">
        <v>11960.440759779864</v>
      </c>
      <c r="JH404" s="11">
        <v>12043.869779985902</v>
      </c>
      <c r="JI404" s="11">
        <v>12090.828793968145</v>
      </c>
      <c r="JJ404" s="11">
        <v>12099.207356850964</v>
      </c>
      <c r="JK404" s="11">
        <v>12064.187835913004</v>
      </c>
      <c r="JL404" s="11">
        <v>12106.644589823976</v>
      </c>
      <c r="JM404" s="11">
        <v>12102.558724647608</v>
      </c>
      <c r="JN404" s="11">
        <v>12044.349310296213</v>
      </c>
      <c r="JO404" s="11">
        <v>12147.414606839688</v>
      </c>
      <c r="JP404" s="11">
        <v>12239.360545986052</v>
      </c>
      <c r="JQ404" s="11">
        <v>12252.546981648733</v>
      </c>
      <c r="JR404" s="11">
        <v>12299.233013174477</v>
      </c>
      <c r="JS404" s="11">
        <v>12339.324485688019</v>
      </c>
      <c r="JT404" s="11">
        <v>12471.100725768529</v>
      </c>
      <c r="JU404" s="11">
        <v>12532.427515146897</v>
      </c>
      <c r="JV404" s="11">
        <v>12507.673831402115</v>
      </c>
      <c r="JW404" s="11">
        <v>12457.455614308014</v>
      </c>
      <c r="JX404" s="11">
        <v>12464.355269788801</v>
      </c>
      <c r="JY404" s="11">
        <v>12461.100810222477</v>
      </c>
      <c r="JZ404" s="11">
        <v>12451.973772389019</v>
      </c>
      <c r="KA404" s="11">
        <v>12446.429094667041</v>
      </c>
      <c r="KB404" s="11">
        <v>12443.001658813047</v>
      </c>
      <c r="KC404" s="11">
        <v>12431.24054046872</v>
      </c>
      <c r="KD404" s="11">
        <v>12416.702930404357</v>
      </c>
      <c r="KE404" s="11">
        <v>12412.520930932924</v>
      </c>
      <c r="KF404" s="11">
        <v>12419.790417483538</v>
      </c>
      <c r="KG404" s="11">
        <v>12419.406267517794</v>
      </c>
      <c r="KH404" s="11">
        <v>12431.932074979568</v>
      </c>
      <c r="KI404" s="11">
        <v>12428.799040342261</v>
      </c>
      <c r="KJ404" s="11">
        <v>12446.273580137449</v>
      </c>
      <c r="KK404" s="11">
        <v>12447.956030445448</v>
      </c>
      <c r="KL404" s="23"/>
      <c r="KM404" s="11">
        <f>SMALL(Tabela2[[#This Row],[1]:[285]],1)</f>
        <v>0.83458663983971793</v>
      </c>
      <c r="KN404" s="11">
        <f>MATCH(Tabela2[[#This Row],[1° menor]],Tabela2[[#This Row],[1]:[285]],0)</f>
        <v>1</v>
      </c>
      <c r="KO40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04" s="11">
        <f>VLOOKUP(Tabela2[[#This Row],[Shape]],shape!A:D,4,0)+VLOOKUP(Tabela2[[#This Row],[Shape]]+1,shape!A:E,5,0)*Tabela2[[#This Row],[% avanc]]</f>
        <v>3.8776556234191881</v>
      </c>
      <c r="KQ404" s="15">
        <f>Tabela2[[#This Row],[8686,881807]]/Tabela2[[#Headers],[8686,881807]]</f>
        <v>4.4638061269517033E-4</v>
      </c>
      <c r="KR404" s="11">
        <f>Tabela2[[#This Row],[8686,881807]]-KP403</f>
        <v>0</v>
      </c>
      <c r="KS404" s="11">
        <f>(Tabela2[[#This Row],[hora bus]]-H403)*86400</f>
        <v>316.99999992270023</v>
      </c>
      <c r="KT404" s="11">
        <f>Tabela2[[#This Row],[desloc]]/Tabela2[[#This Row],[seconds]]</f>
        <v>0</v>
      </c>
      <c r="KU404" s="11">
        <f>Tabela2[[#This Row],[spd m/s]]*3.6</f>
        <v>0</v>
      </c>
      <c r="KV404" s="23"/>
      <c r="KW404" s="22">
        <f t="shared" si="108"/>
        <v>0</v>
      </c>
      <c r="KX404" s="23">
        <f t="shared" si="109"/>
        <v>0.5</v>
      </c>
      <c r="KY404" s="23">
        <f t="shared" si="110"/>
        <v>1</v>
      </c>
      <c r="KZ404" s="23">
        <f t="shared" si="111"/>
        <v>43</v>
      </c>
      <c r="LA404" s="23">
        <f t="shared" si="112"/>
        <v>0</v>
      </c>
      <c r="LB404" s="23">
        <f t="shared" si="113"/>
        <v>1</v>
      </c>
      <c r="LC404" s="23">
        <f t="shared" si="114"/>
        <v>1</v>
      </c>
      <c r="LD404" s="23">
        <f t="shared" si="115"/>
        <v>0</v>
      </c>
      <c r="LE404" s="23">
        <f t="shared" si="116"/>
        <v>3.8776556234191881</v>
      </c>
      <c r="LF404" s="22">
        <f t="shared" si="125"/>
        <v>0</v>
      </c>
      <c r="LG404" s="23">
        <f t="shared" si="117"/>
        <v>1</v>
      </c>
      <c r="LH404" s="23">
        <f t="shared" si="118"/>
        <v>1</v>
      </c>
      <c r="LI404" s="23">
        <f t="shared" si="119"/>
        <v>8570.3152119992501</v>
      </c>
      <c r="LJ404" s="23">
        <f t="shared" si="120"/>
        <v>8544.8116110658502</v>
      </c>
      <c r="LK404" s="23">
        <f t="shared" si="121"/>
        <v>0.5</v>
      </c>
      <c r="LL404" s="23">
        <f t="shared" si="122"/>
        <v>0</v>
      </c>
      <c r="LM404" s="23">
        <f t="shared" si="123"/>
        <v>1</v>
      </c>
      <c r="LN404" s="23">
        <f t="shared" si="124"/>
        <v>1</v>
      </c>
    </row>
    <row r="405" spans="1:326" x14ac:dyDescent="0.25">
      <c r="A405" s="22">
        <v>1</v>
      </c>
      <c r="B405" s="22">
        <v>2</v>
      </c>
      <c r="C405" s="23" t="s">
        <v>1302</v>
      </c>
      <c r="D405" s="22">
        <v>332</v>
      </c>
      <c r="E405" s="24">
        <v>0.87638888888888888</v>
      </c>
      <c r="F405" s="23" t="s">
        <v>778</v>
      </c>
      <c r="G405" s="23" t="b">
        <v>1</v>
      </c>
      <c r="H405" s="25">
        <v>43538.876226851855</v>
      </c>
      <c r="I405" s="26" t="s">
        <v>300</v>
      </c>
      <c r="J405" s="23" t="s">
        <v>301</v>
      </c>
      <c r="K405" s="11">
        <f>IF(AND(Tabela2[[#This Row],[hora bus]]=H404,Tabela2[[#This Row],[lat bus]]=I404,Tabela2[[#This Row],[lon bus]]=J404),1,0)</f>
        <v>0</v>
      </c>
      <c r="L405" s="23"/>
      <c r="M405" s="11">
        <v>97</v>
      </c>
      <c r="N405" s="11">
        <v>9022.5146249151621</v>
      </c>
      <c r="O405" s="11">
        <v>9015.6877896899387</v>
      </c>
      <c r="P405" s="11">
        <v>9006.1678274064525</v>
      </c>
      <c r="Q405" s="11">
        <v>8947.777005489861</v>
      </c>
      <c r="R405" s="11">
        <v>8862.1149995743344</v>
      </c>
      <c r="S405" s="11">
        <v>8842.4636557095146</v>
      </c>
      <c r="T405" s="11">
        <v>8822.7044443272771</v>
      </c>
      <c r="U405" s="11">
        <v>8810.7209866967933</v>
      </c>
      <c r="V405" s="11">
        <v>8794.1307171199114</v>
      </c>
      <c r="W405" s="11">
        <v>8781.9929185985711</v>
      </c>
      <c r="X405" s="11">
        <v>8771.209943339727</v>
      </c>
      <c r="Y405" s="11">
        <v>8747.4995222827056</v>
      </c>
      <c r="Z405" s="11">
        <v>8732.4819512092436</v>
      </c>
      <c r="AA405" s="11">
        <v>8710.2410137472889</v>
      </c>
      <c r="AB405" s="11">
        <v>8699.9668846809127</v>
      </c>
      <c r="AC405" s="11">
        <v>8683.8487987262888</v>
      </c>
      <c r="AD405" s="11">
        <v>8658.9649181072164</v>
      </c>
      <c r="AE405" s="11">
        <v>8648.8628634416509</v>
      </c>
      <c r="AF405" s="11">
        <v>8580.7674148125061</v>
      </c>
      <c r="AG405" s="11">
        <v>8549.6928199482063</v>
      </c>
      <c r="AH405" s="11">
        <v>8521.4820152045868</v>
      </c>
      <c r="AI405" s="11">
        <v>8498.1200821334642</v>
      </c>
      <c r="AJ405" s="11">
        <v>8477.1648585558396</v>
      </c>
      <c r="AK405" s="11">
        <v>8462.1498873724668</v>
      </c>
      <c r="AL405" s="11">
        <v>8436.1174511826248</v>
      </c>
      <c r="AM405" s="11">
        <v>8425.3784632508068</v>
      </c>
      <c r="AN405" s="11">
        <v>8412.8184493669123</v>
      </c>
      <c r="AO405" s="11">
        <v>8404.5936583663042</v>
      </c>
      <c r="AP405" s="11">
        <v>8403.5768554221977</v>
      </c>
      <c r="AQ405" s="11">
        <v>8410.1960153126711</v>
      </c>
      <c r="AR405" s="11">
        <v>8410.4107477830585</v>
      </c>
      <c r="AS405" s="11">
        <v>8406.648271209684</v>
      </c>
      <c r="AT405" s="11">
        <v>8415.1942514515049</v>
      </c>
      <c r="AU405" s="11">
        <v>8421.0357338049089</v>
      </c>
      <c r="AV405" s="11">
        <v>8414.8910154034475</v>
      </c>
      <c r="AW405" s="11">
        <v>8414.4641802559509</v>
      </c>
      <c r="AX405" s="11">
        <v>8416.3087590933519</v>
      </c>
      <c r="AY405" s="11">
        <v>8408.9417804364675</v>
      </c>
      <c r="AZ405" s="11">
        <v>8392.8977279996889</v>
      </c>
      <c r="BA405" s="11">
        <v>8368.679467539223</v>
      </c>
      <c r="BB405" s="11">
        <v>8323.5601534473935</v>
      </c>
      <c r="BC405" s="11">
        <v>8251.5949579709213</v>
      </c>
      <c r="BD405" s="11">
        <v>8184.8079459143382</v>
      </c>
      <c r="BE405" s="11">
        <v>8165.0051644918303</v>
      </c>
      <c r="BF405" s="11">
        <v>8143.7964131929748</v>
      </c>
      <c r="BG405" s="11">
        <v>8109.1880910985174</v>
      </c>
      <c r="BH405" s="11">
        <v>8096.9047652470799</v>
      </c>
      <c r="BI405" s="11">
        <v>8081.179498960706</v>
      </c>
      <c r="BJ405" s="11">
        <v>8056.2406687980583</v>
      </c>
      <c r="BK405" s="11">
        <v>7983.2840193598213</v>
      </c>
      <c r="BL405" s="11">
        <v>7749.1426556280512</v>
      </c>
      <c r="BM405" s="11">
        <v>7613.5863753032336</v>
      </c>
      <c r="BN405" s="11">
        <v>7585.4039286746583</v>
      </c>
      <c r="BO405" s="11">
        <v>7475.2333765832182</v>
      </c>
      <c r="BP405" s="11">
        <v>7466.9668711485856</v>
      </c>
      <c r="BQ405" s="11">
        <v>7377.3179582391267</v>
      </c>
      <c r="BR405" s="11">
        <v>7291.8195160917339</v>
      </c>
      <c r="BS405" s="11">
        <v>7260.3573300933886</v>
      </c>
      <c r="BT405" s="11">
        <v>7210.3089151831928</v>
      </c>
      <c r="BU405" s="11">
        <v>7148.1147899924827</v>
      </c>
      <c r="BV405" s="11">
        <v>7140.9429658203053</v>
      </c>
      <c r="BW405" s="11">
        <v>6991.8620546869597</v>
      </c>
      <c r="BX405" s="11">
        <v>6906.3620182697614</v>
      </c>
      <c r="BY405" s="11">
        <v>6787.0313651217384</v>
      </c>
      <c r="BZ405" s="11">
        <v>6771.264355208561</v>
      </c>
      <c r="CA405" s="11">
        <v>6732.5117055145056</v>
      </c>
      <c r="CB405" s="11">
        <v>6670.6519420381355</v>
      </c>
      <c r="CC405" s="11">
        <v>6550.5537942707288</v>
      </c>
      <c r="CD405" s="11">
        <v>6456.6819118426183</v>
      </c>
      <c r="CE405" s="11">
        <v>6363.4226292792364</v>
      </c>
      <c r="CF405" s="11">
        <v>6279.4339482829209</v>
      </c>
      <c r="CG405" s="11">
        <v>6084.7670538325046</v>
      </c>
      <c r="CH405" s="11">
        <v>6007.1434565086656</v>
      </c>
      <c r="CI405" s="11">
        <v>5815.3452667631809</v>
      </c>
      <c r="CJ405" s="11">
        <v>5740.4639107884004</v>
      </c>
      <c r="CK405" s="11">
        <v>5650.2327283235682</v>
      </c>
      <c r="CL405" s="11">
        <v>5622.208833393729</v>
      </c>
      <c r="CM405" s="11">
        <v>5573.7777123437445</v>
      </c>
      <c r="CN405" s="11">
        <v>5514.8308387505094</v>
      </c>
      <c r="CO405" s="11">
        <v>5433.0375034788713</v>
      </c>
      <c r="CP405" s="11">
        <v>5380.1930167421451</v>
      </c>
      <c r="CQ405" s="11">
        <v>5183.867106505505</v>
      </c>
      <c r="CR405" s="11">
        <v>5005.9361435526762</v>
      </c>
      <c r="CS405" s="11">
        <v>4931.8403198167298</v>
      </c>
      <c r="CT405" s="11">
        <v>4903.6000697531081</v>
      </c>
      <c r="CU405" s="11">
        <v>4862.1259994081965</v>
      </c>
      <c r="CV405" s="11">
        <v>4763.7807399192197</v>
      </c>
      <c r="CW405" s="11">
        <v>4636.1397825534305</v>
      </c>
      <c r="CX405" s="11">
        <v>4574.9244647302148</v>
      </c>
      <c r="CY405" s="11">
        <v>4517.723071592417</v>
      </c>
      <c r="CZ405" s="11">
        <v>4466.3294629135125</v>
      </c>
      <c r="DA405" s="11">
        <v>4414.2320186090456</v>
      </c>
      <c r="DB405" s="11">
        <v>4358.7268279673126</v>
      </c>
      <c r="DC405" s="11">
        <v>4269.0598025363888</v>
      </c>
      <c r="DD405" s="11">
        <v>4261.1788584688511</v>
      </c>
      <c r="DE405" s="11">
        <v>4231.3075725309027</v>
      </c>
      <c r="DF405" s="11">
        <v>4218.4560780454049</v>
      </c>
      <c r="DG405" s="11">
        <v>4169.0447123032254</v>
      </c>
      <c r="DH405" s="11">
        <v>4133.3721854573196</v>
      </c>
      <c r="DI405" s="11">
        <v>4092.6753843176825</v>
      </c>
      <c r="DJ405" s="11">
        <v>4019.2782783477951</v>
      </c>
      <c r="DK405" s="11">
        <v>3691.5284048600356</v>
      </c>
      <c r="DL405" s="11">
        <v>3615.7758044458838</v>
      </c>
      <c r="DM405" s="11">
        <v>3549.5147269551708</v>
      </c>
      <c r="DN405" s="11">
        <v>3468.7403492939738</v>
      </c>
      <c r="DO405" s="11">
        <v>3441.6126352475985</v>
      </c>
      <c r="DP405" s="11">
        <v>3367.8604669168676</v>
      </c>
      <c r="DQ405" s="11">
        <v>3361.5533509363895</v>
      </c>
      <c r="DR405" s="11">
        <v>3352.3981228427119</v>
      </c>
      <c r="DS405" s="11">
        <v>3340.5754593104057</v>
      </c>
      <c r="DT405" s="11">
        <v>3323.8277659917462</v>
      </c>
      <c r="DU405" s="11">
        <v>3315.1883173691849</v>
      </c>
      <c r="DV405" s="11">
        <v>3306.8401367551655</v>
      </c>
      <c r="DW405" s="11">
        <v>3304.0745235457493</v>
      </c>
      <c r="DX405" s="11">
        <v>3195.5074231637818</v>
      </c>
      <c r="DY405" s="11">
        <v>3231.4705543547439</v>
      </c>
      <c r="DZ405" s="11">
        <v>3209.228635613571</v>
      </c>
      <c r="EA405" s="11">
        <v>3089.5318054752906</v>
      </c>
      <c r="EB405" s="11">
        <v>3062.0686155293829</v>
      </c>
      <c r="EC405" s="11">
        <v>2877.5260618811476</v>
      </c>
      <c r="ED405" s="11">
        <v>2801.0205667455784</v>
      </c>
      <c r="EE405" s="11">
        <v>2567.563447346296</v>
      </c>
      <c r="EF405" s="11">
        <v>2392.6632936898213</v>
      </c>
      <c r="EG405" s="11">
        <v>2244.9651477499579</v>
      </c>
      <c r="EH405" s="11">
        <v>2131.9723540428772</v>
      </c>
      <c r="EI405" s="11">
        <v>2071.5326239284291</v>
      </c>
      <c r="EJ405" s="11">
        <v>2015.2060718362602</v>
      </c>
      <c r="EK405" s="11">
        <v>1940.2618040951588</v>
      </c>
      <c r="EL405" s="11">
        <v>1940.0164848719094</v>
      </c>
      <c r="EM405" s="11">
        <v>1862.2775339862346</v>
      </c>
      <c r="EN405" s="11">
        <v>1780.9086004646538</v>
      </c>
      <c r="EO405" s="11">
        <v>1736.3255089682516</v>
      </c>
      <c r="EP405" s="11">
        <v>1595.3085519246761</v>
      </c>
      <c r="EQ405" s="11">
        <v>1519.2615125037294</v>
      </c>
      <c r="ER405" s="11">
        <v>1381.1777969535215</v>
      </c>
      <c r="ES405" s="11">
        <v>1316.414497526586</v>
      </c>
      <c r="ET405" s="11">
        <v>1239.6148181030803</v>
      </c>
      <c r="EU405" s="11">
        <v>1175.5417073333947</v>
      </c>
      <c r="EV405" s="11">
        <v>1103.6810521833354</v>
      </c>
      <c r="EW405" s="11">
        <v>854.17138160183436</v>
      </c>
      <c r="EX405" s="11">
        <v>771.2944089266939</v>
      </c>
      <c r="EY405" s="11">
        <v>599.12163708637843</v>
      </c>
      <c r="EZ405" s="11">
        <v>433.69411424091334</v>
      </c>
      <c r="FA405" s="11">
        <v>351.87569244345485</v>
      </c>
      <c r="FB405" s="11">
        <v>310.17710879182988</v>
      </c>
      <c r="FC405" s="11">
        <v>255.04915505851912</v>
      </c>
      <c r="FD405" s="11">
        <v>130.07489695536316</v>
      </c>
      <c r="FE405" s="11">
        <v>3.6962433114240412E-11</v>
      </c>
      <c r="FF405" s="11">
        <v>43.358167773367072</v>
      </c>
      <c r="FG405" s="11">
        <v>68.257554644439153</v>
      </c>
      <c r="FH405" s="11">
        <v>112.99248332328646</v>
      </c>
      <c r="FI405" s="11">
        <v>194.61790369650566</v>
      </c>
      <c r="FJ405" s="11">
        <v>238.76960303761109</v>
      </c>
      <c r="FK405" s="11">
        <v>256.04344955441178</v>
      </c>
      <c r="FL405" s="11">
        <v>271.23119349039325</v>
      </c>
      <c r="FM405" s="11">
        <v>277.9790012873284</v>
      </c>
      <c r="FN405" s="11">
        <v>312.99013106938429</v>
      </c>
      <c r="FO405" s="11">
        <v>336.54898509032552</v>
      </c>
      <c r="FP405" s="11">
        <v>363.34944973246417</v>
      </c>
      <c r="FQ405" s="11">
        <v>390.81530984124873</v>
      </c>
      <c r="FR405" s="11">
        <v>404.57258073226075</v>
      </c>
      <c r="FS405" s="11">
        <v>451.84462436546829</v>
      </c>
      <c r="FT405" s="11">
        <v>523.75808312566642</v>
      </c>
      <c r="FU405" s="11">
        <v>623.30461155869716</v>
      </c>
      <c r="FV405" s="11">
        <v>757.5822737023102</v>
      </c>
      <c r="FW405" s="11">
        <v>798.84803319204184</v>
      </c>
      <c r="FX405" s="11">
        <v>815.52731047536372</v>
      </c>
      <c r="FY405" s="11">
        <v>835.27201852535802</v>
      </c>
      <c r="FZ405" s="11">
        <v>852.80574599186184</v>
      </c>
      <c r="GA405" s="11">
        <v>880.65908125017484</v>
      </c>
      <c r="GB405" s="11">
        <v>902.64215544627439</v>
      </c>
      <c r="GC405" s="11">
        <v>933.98239555454791</v>
      </c>
      <c r="GD405" s="11">
        <v>968.03253637823445</v>
      </c>
      <c r="GE405" s="11">
        <v>992.81645174203595</v>
      </c>
      <c r="GF405" s="11">
        <v>1013.4574656776917</v>
      </c>
      <c r="GG405" s="11">
        <v>1026.4120428290505</v>
      </c>
      <c r="GH405" s="11">
        <v>1039.4234825533433</v>
      </c>
      <c r="GI405" s="11">
        <v>1042.8082332947818</v>
      </c>
      <c r="GJ405" s="11">
        <v>1052.3035898935866</v>
      </c>
      <c r="GK405" s="11">
        <v>1057.4127988243913</v>
      </c>
      <c r="GL405" s="11">
        <v>1072.4059116370365</v>
      </c>
      <c r="GM405" s="11">
        <v>1058.2030759793295</v>
      </c>
      <c r="GN405" s="11">
        <v>1068.9302916172171</v>
      </c>
      <c r="GO405" s="11">
        <v>1078.6987292090985</v>
      </c>
      <c r="GP405" s="11">
        <v>1093.9740494749112</v>
      </c>
      <c r="GQ405" s="11">
        <v>1161.1331560578833</v>
      </c>
      <c r="GR405" s="11">
        <v>1292.1020638653702</v>
      </c>
      <c r="GS405" s="11">
        <v>1450.7214011135777</v>
      </c>
      <c r="GT405" s="11">
        <v>1518.4403519431439</v>
      </c>
      <c r="GU405" s="11">
        <v>1538.7585976615662</v>
      </c>
      <c r="GV405" s="11">
        <v>1563.9664068715115</v>
      </c>
      <c r="GW405" s="11">
        <v>1589.8110830463863</v>
      </c>
      <c r="GX405" s="11">
        <v>1615.7186136107857</v>
      </c>
      <c r="GY405" s="11">
        <v>1624.0930245433599</v>
      </c>
      <c r="GZ405" s="11">
        <v>1756.9753967212639</v>
      </c>
      <c r="HA405" s="11">
        <v>1775.8014170440772</v>
      </c>
      <c r="HB405" s="11">
        <v>1790.4058061405401</v>
      </c>
      <c r="HC405" s="11">
        <v>1806.2701102800047</v>
      </c>
      <c r="HD405" s="11">
        <v>1817.958417905025</v>
      </c>
      <c r="HE405" s="11">
        <v>1824.8790570858775</v>
      </c>
      <c r="HF405" s="11">
        <v>1824.8841021620151</v>
      </c>
      <c r="HG405" s="11">
        <v>1887.9261298574884</v>
      </c>
      <c r="HH405" s="11">
        <v>1911.003078273164</v>
      </c>
      <c r="HI405" s="11">
        <v>1952.1429007448755</v>
      </c>
      <c r="HJ405" s="11">
        <v>1969.6873084781025</v>
      </c>
      <c r="HK405" s="11">
        <v>1969.6924988256812</v>
      </c>
      <c r="HL405" s="11">
        <v>1973.2031029940581</v>
      </c>
      <c r="HM405" s="11">
        <v>1944.3777902813704</v>
      </c>
      <c r="HN405" s="11">
        <v>1913.8124604400487</v>
      </c>
      <c r="HO405" s="11">
        <v>1906.8363976203834</v>
      </c>
      <c r="HP405" s="11">
        <v>1946.4264943067733</v>
      </c>
      <c r="HQ405" s="11">
        <v>1946.0002808634663</v>
      </c>
      <c r="HR405" s="11">
        <v>1889.4433962543255</v>
      </c>
      <c r="HS405" s="11">
        <v>1941.4145350695637</v>
      </c>
      <c r="HT405" s="11">
        <v>1964.0346168021692</v>
      </c>
      <c r="HU405" s="11">
        <v>1946.5829345510051</v>
      </c>
      <c r="HV405" s="11">
        <v>1975.8794235013979</v>
      </c>
      <c r="HW405" s="11">
        <v>2000.3401359884238</v>
      </c>
      <c r="HX405" s="11">
        <v>2027.1482791062192</v>
      </c>
      <c r="HY405" s="11">
        <v>2057.5547634470054</v>
      </c>
      <c r="HZ405" s="11">
        <v>2103.8353653444819</v>
      </c>
      <c r="IA405" s="11">
        <v>2263.6724566877642</v>
      </c>
      <c r="IB405" s="11">
        <v>2418.5455244953059</v>
      </c>
      <c r="IC405" s="11">
        <v>2476.0037548319888</v>
      </c>
      <c r="ID405" s="11">
        <v>2533.2830707359039</v>
      </c>
      <c r="IE405" s="11">
        <v>2585.470715404917</v>
      </c>
      <c r="IF405" s="11">
        <v>2644.8452125559234</v>
      </c>
      <c r="IG405" s="11">
        <v>2778.6798181481936</v>
      </c>
      <c r="IH405" s="11">
        <v>2814.5176108545152</v>
      </c>
      <c r="II405" s="11">
        <v>2859.1068559081823</v>
      </c>
      <c r="IJ405" s="11">
        <v>2896.0073697627436</v>
      </c>
      <c r="IK405" s="11">
        <v>2943.7997392913708</v>
      </c>
      <c r="IL405" s="11">
        <v>2977.9478413711768</v>
      </c>
      <c r="IM405" s="11">
        <v>3015.0298105064676</v>
      </c>
      <c r="IN405" s="11">
        <v>3068.5554356240577</v>
      </c>
      <c r="IO405" s="11">
        <v>3199.2251096042319</v>
      </c>
      <c r="IP405" s="11">
        <v>3231.2321548244822</v>
      </c>
      <c r="IQ405" s="11">
        <v>3232.3111466867181</v>
      </c>
      <c r="IR405" s="11">
        <v>3287.3813919555869</v>
      </c>
      <c r="IS405" s="11">
        <v>3356.1457611551523</v>
      </c>
      <c r="IT405" s="11">
        <v>3395.9391517696945</v>
      </c>
      <c r="IU405" s="11">
        <v>3418.9453710542225</v>
      </c>
      <c r="IV405" s="11">
        <v>3436.4886987589566</v>
      </c>
      <c r="IW405" s="11">
        <v>3442.4452016232021</v>
      </c>
      <c r="IX405" s="11">
        <v>3452.5838224815298</v>
      </c>
      <c r="IY405" s="11">
        <v>3472.4801241704613</v>
      </c>
      <c r="IZ405" s="11">
        <v>3511.5914797321061</v>
      </c>
      <c r="JA405" s="11">
        <v>3558.8685920242924</v>
      </c>
      <c r="JB405" s="11">
        <v>3645.1937022818865</v>
      </c>
      <c r="JC405" s="11">
        <v>3744.3397429756942</v>
      </c>
      <c r="JD405" s="11">
        <v>3815.7480515011871</v>
      </c>
      <c r="JE405" s="11">
        <v>3829.222338270135</v>
      </c>
      <c r="JF405" s="11">
        <v>3837.5118130265923</v>
      </c>
      <c r="JG405" s="11">
        <v>3806.8229351774321</v>
      </c>
      <c r="JH405" s="11">
        <v>3884.1028246460969</v>
      </c>
      <c r="JI405" s="11">
        <v>3959.5736155904456</v>
      </c>
      <c r="JJ405" s="11">
        <v>3973.9511727092122</v>
      </c>
      <c r="JK405" s="11">
        <v>3961.6044026415343</v>
      </c>
      <c r="JL405" s="11">
        <v>4027.0289716288949</v>
      </c>
      <c r="JM405" s="11">
        <v>4029.5626550555976</v>
      </c>
      <c r="JN405" s="11">
        <v>4028.4319446937197</v>
      </c>
      <c r="JO405" s="11">
        <v>4218.3579838010473</v>
      </c>
      <c r="JP405" s="11">
        <v>4353.9354955236095</v>
      </c>
      <c r="JQ405" s="11">
        <v>4390.1174644608263</v>
      </c>
      <c r="JR405" s="11">
        <v>4427.5033042499053</v>
      </c>
      <c r="JS405" s="11">
        <v>4397.5676638990617</v>
      </c>
      <c r="JT405" s="11">
        <v>4457.9640533935562</v>
      </c>
      <c r="JU405" s="11">
        <v>4495.9919283695381</v>
      </c>
      <c r="JV405" s="11">
        <v>4475.4478491152177</v>
      </c>
      <c r="JW405" s="11">
        <v>4410.9491108604916</v>
      </c>
      <c r="JX405" s="11">
        <v>4395.1750798956054</v>
      </c>
      <c r="JY405" s="11">
        <v>4381.9074951584753</v>
      </c>
      <c r="JZ405" s="11">
        <v>4363.8080896733454</v>
      </c>
      <c r="KA405" s="11">
        <v>4349.2924589455324</v>
      </c>
      <c r="KB405" s="11">
        <v>4338.8798544474621</v>
      </c>
      <c r="KC405" s="11">
        <v>4318.8262678963974</v>
      </c>
      <c r="KD405" s="11">
        <v>4302.8960524753011</v>
      </c>
      <c r="KE405" s="11">
        <v>4306.1198095193213</v>
      </c>
      <c r="KF405" s="11">
        <v>4319.1098805604597</v>
      </c>
      <c r="KG405" s="11">
        <v>4326.026581847309</v>
      </c>
      <c r="KH405" s="11">
        <v>4345.5646522077632</v>
      </c>
      <c r="KI405" s="11">
        <v>4350.6552298954575</v>
      </c>
      <c r="KJ405" s="11">
        <v>4375.5842221251369</v>
      </c>
      <c r="KK405" s="11">
        <v>4379.885257362429</v>
      </c>
      <c r="KL405" s="23"/>
      <c r="KM405" s="11">
        <f>SMALL(Tabela2[[#This Row],[1]:[285]],1)</f>
        <v>3.6962433114240412E-11</v>
      </c>
      <c r="KN405" s="11">
        <f>MATCH(Tabela2[[#This Row],[1° menor]],Tabela2[[#This Row],[1]:[285]],0)</f>
        <v>148</v>
      </c>
      <c r="KO40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0.74999992267054605</v>
      </c>
      <c r="KP405" s="11">
        <f>VLOOKUP(Tabela2[[#This Row],[Shape]],shape!A:D,4,0)+VLOOKUP(Tabela2[[#This Row],[Shape]]+1,shape!A:E,5,0)*Tabela2[[#This Row],[% avanc]]</f>
        <v>5249.951570852133</v>
      </c>
      <c r="KQ405" s="15">
        <f>Tabela2[[#This Row],[8686,881807]]/Tabela2[[#Headers],[8686,881807]]</f>
        <v>0.60435397735257035</v>
      </c>
      <c r="KR405" s="11">
        <f>Tabela2[[#This Row],[8686,881807]]-KP404</f>
        <v>5246.0739152287142</v>
      </c>
      <c r="KS405" s="11">
        <f>(Tabela2[[#This Row],[hora bus]]-H404)*86400</f>
        <v>73108.000000216998</v>
      </c>
      <c r="KT405" s="11">
        <f>Tabela2[[#This Row],[desloc]]/Tabela2[[#This Row],[seconds]]</f>
        <v>7.175786391657743E-2</v>
      </c>
      <c r="KU405" s="11">
        <f>Tabela2[[#This Row],[spd m/s]]*3.6</f>
        <v>0.25832831009967877</v>
      </c>
      <c r="KV405" s="23"/>
      <c r="KW405" s="22">
        <f t="shared" si="108"/>
        <v>0</v>
      </c>
      <c r="KX405" s="23">
        <f t="shared" si="109"/>
        <v>0</v>
      </c>
      <c r="KY405" s="23">
        <f t="shared" si="110"/>
        <v>1</v>
      </c>
      <c r="KZ405" s="23">
        <f t="shared" si="111"/>
        <v>42</v>
      </c>
      <c r="LA405" s="23">
        <f t="shared" si="112"/>
        <v>0</v>
      </c>
      <c r="LB405" s="23">
        <f t="shared" si="113"/>
        <v>0</v>
      </c>
      <c r="LC405" s="23">
        <f t="shared" si="114"/>
        <v>0</v>
      </c>
      <c r="LD405" s="23">
        <f t="shared" si="115"/>
        <v>1</v>
      </c>
      <c r="LE405" s="23">
        <f t="shared" si="116"/>
        <v>5249.951570852133</v>
      </c>
      <c r="LF405" s="22">
        <f t="shared" si="125"/>
        <v>0</v>
      </c>
      <c r="LG405" s="23">
        <f t="shared" si="117"/>
        <v>0</v>
      </c>
      <c r="LH405" s="23">
        <f t="shared" si="118"/>
        <v>0</v>
      </c>
      <c r="LI405" s="23">
        <f t="shared" si="119"/>
        <v>8570.3152119992501</v>
      </c>
      <c r="LJ405" s="23">
        <f t="shared" si="120"/>
        <v>8544.8116110658502</v>
      </c>
      <c r="LK405" s="23">
        <f t="shared" si="121"/>
        <v>0.5</v>
      </c>
      <c r="LL405" s="23">
        <f t="shared" si="122"/>
        <v>0</v>
      </c>
      <c r="LM405" s="23">
        <f t="shared" si="123"/>
        <v>1</v>
      </c>
      <c r="LN405" s="23">
        <f t="shared" si="124"/>
        <v>1</v>
      </c>
    </row>
    <row r="406" spans="1:326" x14ac:dyDescent="0.25">
      <c r="A406" s="22">
        <v>2</v>
      </c>
      <c r="B406" s="22">
        <v>2</v>
      </c>
      <c r="C406" s="23" t="s">
        <v>1303</v>
      </c>
      <c r="D406" s="22">
        <v>332</v>
      </c>
      <c r="E406" s="24">
        <v>0.87638888888888888</v>
      </c>
      <c r="F406" s="23" t="s">
        <v>778</v>
      </c>
      <c r="G406" s="23" t="b">
        <v>1</v>
      </c>
      <c r="H406" s="25">
        <v>43538.876793981479</v>
      </c>
      <c r="I406" s="26" t="s">
        <v>408</v>
      </c>
      <c r="J406" s="23" t="s">
        <v>409</v>
      </c>
      <c r="K406" s="11">
        <f>IF(AND(Tabela2[[#This Row],[hora bus]]=H405,Tabela2[[#This Row],[lat bus]]=I405,Tabela2[[#This Row],[lon bus]]=J405),1,0)</f>
        <v>0</v>
      </c>
      <c r="L406" s="23"/>
      <c r="M406" s="11">
        <v>101</v>
      </c>
      <c r="N406" s="11">
        <v>9970.8911916403649</v>
      </c>
      <c r="O406" s="11">
        <v>9964.0229141281288</v>
      </c>
      <c r="P406" s="11">
        <v>9954.4568117756262</v>
      </c>
      <c r="Q406" s="11">
        <v>9896.0012587584297</v>
      </c>
      <c r="R406" s="11">
        <v>9810.38352311372</v>
      </c>
      <c r="S406" s="11">
        <v>9790.8236634624063</v>
      </c>
      <c r="T406" s="11">
        <v>9771.0642640670685</v>
      </c>
      <c r="U406" s="11">
        <v>9759.0585708435465</v>
      </c>
      <c r="V406" s="11">
        <v>9742.4235346986388</v>
      </c>
      <c r="W406" s="11">
        <v>9730.2218163012603</v>
      </c>
      <c r="X406" s="11">
        <v>9719.37325734142</v>
      </c>
      <c r="Y406" s="11">
        <v>9695.555883583158</v>
      </c>
      <c r="Z406" s="11">
        <v>9680.4089105756902</v>
      </c>
      <c r="AA406" s="11">
        <v>9658.0626924157641</v>
      </c>
      <c r="AB406" s="11">
        <v>9647.7222312774484</v>
      </c>
      <c r="AC406" s="11">
        <v>9631.5666902971971</v>
      </c>
      <c r="AD406" s="11">
        <v>9606.6789164488036</v>
      </c>
      <c r="AE406" s="11">
        <v>9596.5986701071288</v>
      </c>
      <c r="AF406" s="11">
        <v>9528.6778712420873</v>
      </c>
      <c r="AG406" s="11">
        <v>9497.8632774575417</v>
      </c>
      <c r="AH406" s="11">
        <v>9469.7857571271452</v>
      </c>
      <c r="AI406" s="11">
        <v>9446.5001521544473</v>
      </c>
      <c r="AJ406" s="11">
        <v>9425.6043633281006</v>
      </c>
      <c r="AK406" s="11">
        <v>9410.6362185458565</v>
      </c>
      <c r="AL406" s="11">
        <v>9384.6563516646347</v>
      </c>
      <c r="AM406" s="11">
        <v>9373.9702952260559</v>
      </c>
      <c r="AN406" s="11">
        <v>9361.4817596794037</v>
      </c>
      <c r="AO406" s="11">
        <v>9353.3832345769097</v>
      </c>
      <c r="AP406" s="11">
        <v>9352.5185400992814</v>
      </c>
      <c r="AQ406" s="11">
        <v>9359.2488198633764</v>
      </c>
      <c r="AR406" s="11">
        <v>9359.5373001588196</v>
      </c>
      <c r="AS406" s="11">
        <v>9355.8938803807541</v>
      </c>
      <c r="AT406" s="11">
        <v>9364.5661324801295</v>
      </c>
      <c r="AU406" s="11">
        <v>9370.4774710905222</v>
      </c>
      <c r="AV406" s="11">
        <v>9364.4348831899188</v>
      </c>
      <c r="AW406" s="11">
        <v>9364.1823903220629</v>
      </c>
      <c r="AX406" s="11">
        <v>9366.1983888095911</v>
      </c>
      <c r="AY406" s="11">
        <v>9358.9625456872946</v>
      </c>
      <c r="AZ406" s="11">
        <v>9343.0269264998406</v>
      </c>
      <c r="BA406" s="11">
        <v>9318.9103944144117</v>
      </c>
      <c r="BB406" s="11">
        <v>9273.8952975289249</v>
      </c>
      <c r="BC406" s="11">
        <v>9201.9842949093036</v>
      </c>
      <c r="BD406" s="11">
        <v>9135.2263521942259</v>
      </c>
      <c r="BE406" s="11">
        <v>9115.4785034897686</v>
      </c>
      <c r="BF406" s="11">
        <v>9094.3301493529088</v>
      </c>
      <c r="BG406" s="11">
        <v>9059.8120673809335</v>
      </c>
      <c r="BH406" s="11">
        <v>9047.6119106059759</v>
      </c>
      <c r="BI406" s="11">
        <v>9031.9364855628683</v>
      </c>
      <c r="BJ406" s="11">
        <v>9007.0448321227068</v>
      </c>
      <c r="BK406" s="11">
        <v>8934.1584426428217</v>
      </c>
      <c r="BL406" s="11">
        <v>8700.1046218115753</v>
      </c>
      <c r="BM406" s="11">
        <v>8564.5148720508714</v>
      </c>
      <c r="BN406" s="11">
        <v>8536.2140565217469</v>
      </c>
      <c r="BO406" s="11">
        <v>8425.868512892841</v>
      </c>
      <c r="BP406" s="11">
        <v>8417.4383172959679</v>
      </c>
      <c r="BQ406" s="11">
        <v>8327.6221152057533</v>
      </c>
      <c r="BR406" s="11">
        <v>8241.8299921868147</v>
      </c>
      <c r="BS406" s="11">
        <v>8210.1596926869188</v>
      </c>
      <c r="BT406" s="11">
        <v>8160.0205486711848</v>
      </c>
      <c r="BU406" s="11">
        <v>8097.3516019507888</v>
      </c>
      <c r="BV406" s="11">
        <v>8089.2148248679541</v>
      </c>
      <c r="BW406" s="11">
        <v>7940.1890523639804</v>
      </c>
      <c r="BX406" s="11">
        <v>7855.5625840786452</v>
      </c>
      <c r="BY406" s="11">
        <v>7736.8286134851624</v>
      </c>
      <c r="BZ406" s="11">
        <v>7721.4438933158035</v>
      </c>
      <c r="CA406" s="11">
        <v>7682.7898606325889</v>
      </c>
      <c r="CB406" s="11">
        <v>7620.9827060043899</v>
      </c>
      <c r="CC406" s="11">
        <v>7500.9479249847373</v>
      </c>
      <c r="CD406" s="11">
        <v>7407.1317088121195</v>
      </c>
      <c r="CE406" s="11">
        <v>7313.8841625012756</v>
      </c>
      <c r="CF406" s="11">
        <v>7229.8778513593425</v>
      </c>
      <c r="CG406" s="11">
        <v>7035.1807148706139</v>
      </c>
      <c r="CH406" s="11">
        <v>6957.5330149750916</v>
      </c>
      <c r="CI406" s="11">
        <v>6765.7067548408122</v>
      </c>
      <c r="CJ406" s="11">
        <v>6690.7889536590183</v>
      </c>
      <c r="CK406" s="11">
        <v>6600.549741666282</v>
      </c>
      <c r="CL406" s="11">
        <v>6572.5261486435465</v>
      </c>
      <c r="CM406" s="11">
        <v>6524.0813674584633</v>
      </c>
      <c r="CN406" s="11">
        <v>6465.1197777011139</v>
      </c>
      <c r="CO406" s="11">
        <v>6383.3227027790545</v>
      </c>
      <c r="CP406" s="11">
        <v>6330.4670795881721</v>
      </c>
      <c r="CQ406" s="11">
        <v>6134.0865080465628</v>
      </c>
      <c r="CR406" s="11">
        <v>5956.0734998235639</v>
      </c>
      <c r="CS406" s="11">
        <v>5881.9371207334998</v>
      </c>
      <c r="CT406" s="11">
        <v>5853.6942905231635</v>
      </c>
      <c r="CU406" s="11">
        <v>5812.2194823444916</v>
      </c>
      <c r="CV406" s="11">
        <v>5713.8526369467791</v>
      </c>
      <c r="CW406" s="11">
        <v>5586.1662990035775</v>
      </c>
      <c r="CX406" s="11">
        <v>5524.9157482267228</v>
      </c>
      <c r="CY406" s="11">
        <v>5467.7008354662976</v>
      </c>
      <c r="CZ406" s="11">
        <v>5416.3368960958869</v>
      </c>
      <c r="DA406" s="11">
        <v>5364.3133601441332</v>
      </c>
      <c r="DB406" s="11">
        <v>5308.9425605062352</v>
      </c>
      <c r="DC406" s="11">
        <v>5219.5064085301683</v>
      </c>
      <c r="DD406" s="11">
        <v>5211.7798346692316</v>
      </c>
      <c r="DE406" s="11">
        <v>5181.9604984171638</v>
      </c>
      <c r="DF406" s="11">
        <v>5169.1685626050985</v>
      </c>
      <c r="DG406" s="11">
        <v>5119.8517891086858</v>
      </c>
      <c r="DH406" s="11">
        <v>5084.3059948971741</v>
      </c>
      <c r="DI406" s="11">
        <v>5043.6754680097329</v>
      </c>
      <c r="DJ406" s="11">
        <v>4970.2705150576203</v>
      </c>
      <c r="DK406" s="11">
        <v>4641.5161472034479</v>
      </c>
      <c r="DL406" s="11">
        <v>4564.0799087444002</v>
      </c>
      <c r="DM406" s="11">
        <v>4496.6001591357981</v>
      </c>
      <c r="DN406" s="11">
        <v>4414.7509691142986</v>
      </c>
      <c r="DO406" s="11">
        <v>4386.7835371702267</v>
      </c>
      <c r="DP406" s="11">
        <v>4312.0003502681102</v>
      </c>
      <c r="DQ406" s="11">
        <v>4304.8269282578995</v>
      </c>
      <c r="DR406" s="11">
        <v>4295.4601569042716</v>
      </c>
      <c r="DS406" s="11">
        <v>4283.4493957790364</v>
      </c>
      <c r="DT406" s="11">
        <v>4266.7478363857199</v>
      </c>
      <c r="DU406" s="11">
        <v>4258.4117161081504</v>
      </c>
      <c r="DV406" s="11">
        <v>4250.4536862466784</v>
      </c>
      <c r="DW406" s="11">
        <v>4248.1767859253096</v>
      </c>
      <c r="DX406" s="11">
        <v>4141.8789376246305</v>
      </c>
      <c r="DY406" s="11">
        <v>4180.1025104821992</v>
      </c>
      <c r="DZ406" s="11">
        <v>4158.4459325085872</v>
      </c>
      <c r="EA406" s="11">
        <v>4038.6389704554781</v>
      </c>
      <c r="EB406" s="11">
        <v>4010.6625154204075</v>
      </c>
      <c r="EC406" s="11">
        <v>3825.6502915409997</v>
      </c>
      <c r="ED406" s="11">
        <v>3748.537450033697</v>
      </c>
      <c r="EE406" s="11">
        <v>3515.7672164845339</v>
      </c>
      <c r="EF406" s="11">
        <v>3342.2919661918468</v>
      </c>
      <c r="EG406" s="11">
        <v>3195.4370593050562</v>
      </c>
      <c r="EH406" s="11">
        <v>3082.8556660076497</v>
      </c>
      <c r="EI406" s="11">
        <v>3022.5316158430546</v>
      </c>
      <c r="EJ406" s="11">
        <v>2966.2195618430196</v>
      </c>
      <c r="EK406" s="11">
        <v>2891.1594367446833</v>
      </c>
      <c r="EL406" s="11">
        <v>2890.7640048590156</v>
      </c>
      <c r="EM406" s="11">
        <v>2812.6285972925903</v>
      </c>
      <c r="EN406" s="11">
        <v>2730.6910476460503</v>
      </c>
      <c r="EO406" s="11">
        <v>2685.8938008829518</v>
      </c>
      <c r="EP406" s="11">
        <v>2544.9848525737166</v>
      </c>
      <c r="EQ406" s="11">
        <v>2469.1553727086521</v>
      </c>
      <c r="ER406" s="11">
        <v>2331.3184143792701</v>
      </c>
      <c r="ES406" s="11">
        <v>2266.7415597586109</v>
      </c>
      <c r="ET406" s="11">
        <v>2190.0271857296698</v>
      </c>
      <c r="EU406" s="11">
        <v>2126.0598583138544</v>
      </c>
      <c r="EV406" s="11">
        <v>2054.3254176270248</v>
      </c>
      <c r="EW406" s="11">
        <v>1805.0223585501881</v>
      </c>
      <c r="EX406" s="11">
        <v>1722.2981521185575</v>
      </c>
      <c r="EY406" s="11">
        <v>1550.0041751463416</v>
      </c>
      <c r="EZ406" s="11">
        <v>1383.8757511920444</v>
      </c>
      <c r="FA406" s="11">
        <v>1301.4858389694052</v>
      </c>
      <c r="FB406" s="11">
        <v>1259.8130872716449</v>
      </c>
      <c r="FC406" s="11">
        <v>1204.752769098023</v>
      </c>
      <c r="FD406" s="11">
        <v>1079.9863967924277</v>
      </c>
      <c r="FE406" s="11">
        <v>907.37008505374047</v>
      </c>
      <c r="FF406" s="11">
        <v>883.17520574595528</v>
      </c>
      <c r="FG406" s="11">
        <v>838.51378351141466</v>
      </c>
      <c r="FH406" s="11">
        <v>757.32542508191227</v>
      </c>
      <c r="FI406" s="11">
        <v>712.61581451826271</v>
      </c>
      <c r="FJ406" s="11">
        <v>693.36415992720981</v>
      </c>
      <c r="FK406" s="11">
        <v>677.17868910756044</v>
      </c>
      <c r="FL406" s="11">
        <v>664.5598903461613</v>
      </c>
      <c r="FM406" s="11">
        <v>630.29944028564171</v>
      </c>
      <c r="FN406" s="11">
        <v>616.01063723889251</v>
      </c>
      <c r="FO406" s="11">
        <v>594.81668964062317</v>
      </c>
      <c r="FP406" s="11">
        <v>573.1526392903171</v>
      </c>
      <c r="FQ406" s="11">
        <v>563.26577107136939</v>
      </c>
      <c r="FR406" s="11">
        <v>522.64481022149425</v>
      </c>
      <c r="FS406" s="11">
        <v>459.89065256341587</v>
      </c>
      <c r="FT406" s="11">
        <v>364.0588950891082</v>
      </c>
      <c r="FU406" s="11">
        <v>225.84163802681934</v>
      </c>
      <c r="FV406" s="11">
        <v>174.04420661955191</v>
      </c>
      <c r="FW406" s="11">
        <v>145.86168855635017</v>
      </c>
      <c r="FX406" s="11">
        <v>119.11149188587997</v>
      </c>
      <c r="FY406" s="11">
        <v>98.743024654062154</v>
      </c>
      <c r="FZ406" s="11">
        <v>70.171182420117546</v>
      </c>
      <c r="GA406" s="11">
        <v>48.257119770576125</v>
      </c>
      <c r="GB406" s="11">
        <v>16.902630946050053</v>
      </c>
      <c r="GC406" s="11">
        <v>1.4210854715202004E-13</v>
      </c>
      <c r="GD406" s="11">
        <v>17.032590390404003</v>
      </c>
      <c r="GE406" s="11">
        <v>41.837175448312948</v>
      </c>
      <c r="GF406" s="11">
        <v>62.49587048670778</v>
      </c>
      <c r="GG406" s="11">
        <v>75.459568466420919</v>
      </c>
      <c r="GH406" s="11">
        <v>88.552544149123037</v>
      </c>
      <c r="GI406" s="11">
        <v>92.651020786062958</v>
      </c>
      <c r="GJ406" s="11">
        <v>104.88424348227437</v>
      </c>
      <c r="GK406" s="11">
        <v>116.94919780127793</v>
      </c>
      <c r="GL406" s="11">
        <v>137.41175365125702</v>
      </c>
      <c r="GM406" s="11">
        <v>132.56854402230323</v>
      </c>
      <c r="GN406" s="11">
        <v>158.32593471736186</v>
      </c>
      <c r="GO406" s="11">
        <v>181.16833758084738</v>
      </c>
      <c r="GP406" s="11">
        <v>214.45409313203652</v>
      </c>
      <c r="GQ406" s="11">
        <v>298.11865049003779</v>
      </c>
      <c r="GR406" s="11">
        <v>437.18330137058888</v>
      </c>
      <c r="GS406" s="11">
        <v>599.77863014830405</v>
      </c>
      <c r="GT406" s="11">
        <v>669.00367799928063</v>
      </c>
      <c r="GU406" s="11">
        <v>688.38302489053524</v>
      </c>
      <c r="GV406" s="11">
        <v>710.22691824683989</v>
      </c>
      <c r="GW406" s="11">
        <v>731.43253320325334</v>
      </c>
      <c r="GX406" s="11">
        <v>751.97105125522512</v>
      </c>
      <c r="GY406" s="11">
        <v>740.85618244778107</v>
      </c>
      <c r="GZ406" s="11">
        <v>855.15091223617924</v>
      </c>
      <c r="HA406" s="11">
        <v>870.89858721526628</v>
      </c>
      <c r="HB406" s="11">
        <v>883.66575263332902</v>
      </c>
      <c r="HC406" s="11">
        <v>898.29206276281934</v>
      </c>
      <c r="HD406" s="11">
        <v>909.05468628568394</v>
      </c>
      <c r="HE406" s="11">
        <v>914.03302577442605</v>
      </c>
      <c r="HF406" s="11">
        <v>924.21418047261784</v>
      </c>
      <c r="HG406" s="11">
        <v>1008.3884110034151</v>
      </c>
      <c r="HH406" s="11">
        <v>1051.6137094386049</v>
      </c>
      <c r="HI406" s="11">
        <v>1109.095108501371</v>
      </c>
      <c r="HJ406" s="11">
        <v>1136.3511196643524</v>
      </c>
      <c r="HK406" s="11">
        <v>1147.2990888577951</v>
      </c>
      <c r="HL406" s="11">
        <v>1164.404124065469</v>
      </c>
      <c r="HM406" s="11">
        <v>1157.0252929176877</v>
      </c>
      <c r="HN406" s="11">
        <v>1163.0090124763969</v>
      </c>
      <c r="HO406" s="11">
        <v>1199.3852517582129</v>
      </c>
      <c r="HP406" s="11">
        <v>1265.0946901597604</v>
      </c>
      <c r="HQ406" s="11">
        <v>1274.4626341813916</v>
      </c>
      <c r="HR406" s="11">
        <v>1253.4929401867078</v>
      </c>
      <c r="HS406" s="11">
        <v>1347.1960208938556</v>
      </c>
      <c r="HT406" s="11">
        <v>1384.4166020956141</v>
      </c>
      <c r="HU406" s="11">
        <v>1384.1694599404009</v>
      </c>
      <c r="HV406" s="11">
        <v>1434.2569098658919</v>
      </c>
      <c r="HW406" s="11">
        <v>1469.9721578648002</v>
      </c>
      <c r="HX406" s="11">
        <v>1504.5167835660397</v>
      </c>
      <c r="HY406" s="11">
        <v>1540.985412608193</v>
      </c>
      <c r="HZ406" s="11">
        <v>1591.5517654067448</v>
      </c>
      <c r="IA406" s="11">
        <v>1755.5591144614671</v>
      </c>
      <c r="IB406" s="11">
        <v>1913.2311874411487</v>
      </c>
      <c r="IC406" s="11">
        <v>1971.4166325120843</v>
      </c>
      <c r="ID406" s="11">
        <v>2029.6007656490701</v>
      </c>
      <c r="IE406" s="11">
        <v>2082.2009391494107</v>
      </c>
      <c r="IF406" s="11">
        <v>2141.4674433465229</v>
      </c>
      <c r="IG406" s="11">
        <v>2274.4361320434177</v>
      </c>
      <c r="IH406" s="11">
        <v>2307.9419865907926</v>
      </c>
      <c r="II406" s="11">
        <v>2349.2372178050068</v>
      </c>
      <c r="IJ406" s="11">
        <v>2381.0562904589437</v>
      </c>
      <c r="IK406" s="11">
        <v>2421.9683735301896</v>
      </c>
      <c r="IL406" s="11">
        <v>2449.2339345648347</v>
      </c>
      <c r="IM406" s="11">
        <v>2477.7227570137852</v>
      </c>
      <c r="IN406" s="11">
        <v>2515.8529015880249</v>
      </c>
      <c r="IO406" s="11">
        <v>2634.658554042961</v>
      </c>
      <c r="IP406" s="11">
        <v>2664.8917231079704</v>
      </c>
      <c r="IQ406" s="11">
        <v>2663.6445344473091</v>
      </c>
      <c r="IR406" s="11">
        <v>2714.3911369457765</v>
      </c>
      <c r="IS406" s="11">
        <v>2779.7904222123202</v>
      </c>
      <c r="IT406" s="11">
        <v>2817.4018890415969</v>
      </c>
      <c r="IU406" s="11">
        <v>2838.9283490768262</v>
      </c>
      <c r="IV406" s="11">
        <v>2855.6664799543037</v>
      </c>
      <c r="IW406" s="11">
        <v>2860.9803791134223</v>
      </c>
      <c r="IX406" s="11">
        <v>2869.7090700859876</v>
      </c>
      <c r="IY406" s="11">
        <v>2886.6696546340031</v>
      </c>
      <c r="IZ406" s="11">
        <v>2921.5896920981359</v>
      </c>
      <c r="JA406" s="11">
        <v>2962.4863057698885</v>
      </c>
      <c r="JB406" s="11">
        <v>3039.1669461618621</v>
      </c>
      <c r="JC406" s="11">
        <v>3127.4957548714374</v>
      </c>
      <c r="JD406" s="11">
        <v>3191.7113450593006</v>
      </c>
      <c r="JE406" s="11">
        <v>3201.6610129725186</v>
      </c>
      <c r="JF406" s="11">
        <v>3206.6696368837306</v>
      </c>
      <c r="JG406" s="11">
        <v>3161.6380755442301</v>
      </c>
      <c r="JH406" s="11">
        <v>3232.2521274354472</v>
      </c>
      <c r="JI406" s="11">
        <v>3315.098096999011</v>
      </c>
      <c r="JJ406" s="11">
        <v>3331.0773847898095</v>
      </c>
      <c r="JK406" s="11">
        <v>3324.6804513003863</v>
      </c>
      <c r="JL406" s="11">
        <v>3396.0765987105001</v>
      </c>
      <c r="JM406" s="11">
        <v>3400.0861329474087</v>
      </c>
      <c r="JN406" s="11">
        <v>3410.7526132458015</v>
      </c>
      <c r="JO406" s="11">
        <v>3618.0430263965709</v>
      </c>
      <c r="JP406" s="11">
        <v>3761.7543427001124</v>
      </c>
      <c r="JQ406" s="11">
        <v>3801.1571030453019</v>
      </c>
      <c r="JR406" s="11">
        <v>3832.6612357647232</v>
      </c>
      <c r="JS406" s="11">
        <v>3779.6959959700825</v>
      </c>
      <c r="JT406" s="11">
        <v>3815.9866606505234</v>
      </c>
      <c r="JU406" s="11">
        <v>3846.6247394762754</v>
      </c>
      <c r="JV406" s="11">
        <v>3828.8646060325032</v>
      </c>
      <c r="JW406" s="11">
        <v>3762.2351077371459</v>
      </c>
      <c r="JX406" s="11">
        <v>3741.6711735336207</v>
      </c>
      <c r="JY406" s="11">
        <v>3726.2579594199692</v>
      </c>
      <c r="JZ406" s="11">
        <v>3706.2362539401092</v>
      </c>
      <c r="KA406" s="11">
        <v>3689.8139537918228</v>
      </c>
      <c r="KB406" s="11">
        <v>3677.9229828144075</v>
      </c>
      <c r="KC406" s="11">
        <v>3656.0653595103222</v>
      </c>
      <c r="KD406" s="11">
        <v>3640.6947874007133</v>
      </c>
      <c r="KE406" s="11">
        <v>3646.4033764415649</v>
      </c>
      <c r="KF406" s="11">
        <v>3660.6258948760837</v>
      </c>
      <c r="KG406" s="11">
        <v>3669.1077931186151</v>
      </c>
      <c r="KH406" s="11">
        <v>3690.1490904281754</v>
      </c>
      <c r="KI406" s="11">
        <v>3696.9858683559255</v>
      </c>
      <c r="KJ406" s="11">
        <v>3723.4916536080827</v>
      </c>
      <c r="KK406" s="11">
        <v>3728.3463537329699</v>
      </c>
      <c r="KL406" s="23"/>
      <c r="KM406" s="11">
        <f>SMALL(Tabela2[[#This Row],[1]:[285]],1)</f>
        <v>1.4210854715202004E-13</v>
      </c>
      <c r="KN406" s="11">
        <f>MATCH(Tabela2[[#This Row],[1° menor]],Tabela2[[#This Row],[1]:[285]],0)</f>
        <v>172</v>
      </c>
      <c r="KO40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0.49999999264120171</v>
      </c>
      <c r="KP406" s="11">
        <f>VLOOKUP(Tabela2[[#This Row],[Shape]],shape!A:D,4,0)+VLOOKUP(Tabela2[[#This Row],[Shape]]+1,shape!A:E,5,0)*Tabela2[[#This Row],[% avanc]]</f>
        <v>5774.9538173265828</v>
      </c>
      <c r="KQ406" s="15">
        <f>Tabela2[[#This Row],[8686,881807]]/Tabela2[[#Headers],[8686,881807]]</f>
        <v>0.66479019119070459</v>
      </c>
      <c r="KR406" s="11">
        <f>Tabela2[[#This Row],[8686,881807]]-KP405</f>
        <v>525.00224647444975</v>
      </c>
      <c r="KS406" s="11">
        <f>(Tabela2[[#This Row],[hora bus]]-H405)*86400</f>
        <v>48.999999510124326</v>
      </c>
      <c r="KT406" s="11">
        <f>Tabela2[[#This Row],[desloc]]/Tabela2[[#This Row],[seconds]]</f>
        <v>10.714331667819188</v>
      </c>
      <c r="KU406" s="11">
        <f>Tabela2[[#This Row],[spd m/s]]*3.6</f>
        <v>38.571594004149077</v>
      </c>
      <c r="KV406" s="23"/>
      <c r="KW406" s="22">
        <f t="shared" si="108"/>
        <v>0</v>
      </c>
      <c r="KX406" s="23">
        <f t="shared" si="109"/>
        <v>0</v>
      </c>
      <c r="KY406" s="23">
        <f t="shared" si="110"/>
        <v>1</v>
      </c>
      <c r="KZ406" s="23">
        <f t="shared" si="111"/>
        <v>41</v>
      </c>
      <c r="LA406" s="23">
        <f t="shared" si="112"/>
        <v>0</v>
      </c>
      <c r="LB406" s="23">
        <f t="shared" si="113"/>
        <v>0</v>
      </c>
      <c r="LC406" s="23">
        <f t="shared" si="114"/>
        <v>0</v>
      </c>
      <c r="LD406" s="23">
        <f t="shared" si="115"/>
        <v>0</v>
      </c>
      <c r="LE406" s="23">
        <f t="shared" si="116"/>
        <v>5774.9538173265828</v>
      </c>
      <c r="LF406" s="22">
        <f t="shared" si="125"/>
        <v>0</v>
      </c>
      <c r="LG406" s="23">
        <f t="shared" si="117"/>
        <v>0</v>
      </c>
      <c r="LH406" s="23">
        <f t="shared" si="118"/>
        <v>0</v>
      </c>
      <c r="LI406" s="23">
        <f t="shared" si="119"/>
        <v>8570.3152119992501</v>
      </c>
      <c r="LJ406" s="23">
        <f t="shared" si="120"/>
        <v>8544.8116110658502</v>
      </c>
      <c r="LK406" s="23">
        <f t="shared" si="121"/>
        <v>0.5</v>
      </c>
      <c r="LL406" s="23">
        <f t="shared" si="122"/>
        <v>0</v>
      </c>
      <c r="LM406" s="23">
        <f t="shared" si="123"/>
        <v>1</v>
      </c>
      <c r="LN406" s="23">
        <f t="shared" si="124"/>
        <v>1</v>
      </c>
    </row>
    <row r="407" spans="1:326" x14ac:dyDescent="0.25">
      <c r="A407" s="22">
        <v>3</v>
      </c>
      <c r="B407" s="22">
        <v>2</v>
      </c>
      <c r="C407" s="23" t="s">
        <v>1304</v>
      </c>
      <c r="D407" s="22">
        <v>332</v>
      </c>
      <c r="E407" s="24">
        <v>0.87708333333333333</v>
      </c>
      <c r="F407" s="23" t="s">
        <v>778</v>
      </c>
      <c r="G407" s="23" t="b">
        <v>1</v>
      </c>
      <c r="H407" s="25">
        <v>43538.877268518518</v>
      </c>
      <c r="I407" s="26" t="s">
        <v>262</v>
      </c>
      <c r="J407" s="23" t="s">
        <v>263</v>
      </c>
      <c r="K407" s="11">
        <f>IF(AND(Tabela2[[#This Row],[hora bus]]=H406,Tabela2[[#This Row],[lat bus]]=I406,Tabela2[[#This Row],[lon bus]]=J406),1,0)</f>
        <v>0</v>
      </c>
      <c r="L407" s="23"/>
      <c r="M407" s="11">
        <v>105</v>
      </c>
      <c r="N407" s="11">
        <v>10232.864253357759</v>
      </c>
      <c r="O407" s="11">
        <v>10225.832032082955</v>
      </c>
      <c r="P407" s="11">
        <v>10216.085025616492</v>
      </c>
      <c r="Q407" s="11">
        <v>10157.391737381959</v>
      </c>
      <c r="R407" s="11">
        <v>10071.994162256799</v>
      </c>
      <c r="S407" s="11">
        <v>10052.831279843747</v>
      </c>
      <c r="T407" s="11">
        <v>10033.083248153536</v>
      </c>
      <c r="U407" s="11">
        <v>10020.997125408412</v>
      </c>
      <c r="V407" s="11">
        <v>10004.190763052378</v>
      </c>
      <c r="W407" s="11">
        <v>9991.7429240592683</v>
      </c>
      <c r="X407" s="11">
        <v>9980.6429289848547</v>
      </c>
      <c r="Y407" s="11">
        <v>9956.4216030359312</v>
      </c>
      <c r="Z407" s="11">
        <v>9940.792439557501</v>
      </c>
      <c r="AA407" s="11">
        <v>9918.0642555525264</v>
      </c>
      <c r="AB407" s="11">
        <v>9907.4889947315733</v>
      </c>
      <c r="AC407" s="11">
        <v>9891.2048543033598</v>
      </c>
      <c r="AD407" s="11">
        <v>9866.3159432760021</v>
      </c>
      <c r="AE407" s="11">
        <v>9856.3267579277144</v>
      </c>
      <c r="AF407" s="11">
        <v>9789.0854452366748</v>
      </c>
      <c r="AG407" s="11">
        <v>9759.2930846963191</v>
      </c>
      <c r="AH407" s="11">
        <v>9731.7615356994793</v>
      </c>
      <c r="AI407" s="11">
        <v>9708.8003906199156</v>
      </c>
      <c r="AJ407" s="11">
        <v>9688.1609802013863</v>
      </c>
      <c r="AK407" s="11">
        <v>9673.3969923254899</v>
      </c>
      <c r="AL407" s="11">
        <v>9647.6487204583173</v>
      </c>
      <c r="AM407" s="11">
        <v>9637.1960878627251</v>
      </c>
      <c r="AN407" s="11">
        <v>9625.0183537586872</v>
      </c>
      <c r="AO407" s="11">
        <v>9617.4718909818348</v>
      </c>
      <c r="AP407" s="11">
        <v>9617.2861616062073</v>
      </c>
      <c r="AQ407" s="11">
        <v>9624.5240052731515</v>
      </c>
      <c r="AR407" s="11">
        <v>9625.1584424228968</v>
      </c>
      <c r="AS407" s="11">
        <v>9622.0895023655412</v>
      </c>
      <c r="AT407" s="11">
        <v>9631.3849467068976</v>
      </c>
      <c r="AU407" s="11">
        <v>9637.6510945795198</v>
      </c>
      <c r="AV407" s="11">
        <v>9632.147628447734</v>
      </c>
      <c r="AW407" s="11">
        <v>9632.8556789054292</v>
      </c>
      <c r="AX407" s="11">
        <v>9635.874148055349</v>
      </c>
      <c r="AY407" s="11">
        <v>9629.4594213781438</v>
      </c>
      <c r="AZ407" s="11">
        <v>9614.2499348676083</v>
      </c>
      <c r="BA407" s="11">
        <v>9590.857544919043</v>
      </c>
      <c r="BB407" s="11">
        <v>9546.6427675400482</v>
      </c>
      <c r="BC407" s="11">
        <v>9475.1843148823791</v>
      </c>
      <c r="BD407" s="11">
        <v>9408.7055897385671</v>
      </c>
      <c r="BE407" s="11">
        <v>9389.4428225088323</v>
      </c>
      <c r="BF407" s="11">
        <v>9368.8431193782162</v>
      </c>
      <c r="BG407" s="11">
        <v>9335.2154371680081</v>
      </c>
      <c r="BH407" s="11">
        <v>9323.9032482929797</v>
      </c>
      <c r="BI407" s="11">
        <v>9308.8228945554256</v>
      </c>
      <c r="BJ407" s="11">
        <v>9284.5584229225005</v>
      </c>
      <c r="BK407" s="11">
        <v>9212.7955819461204</v>
      </c>
      <c r="BL407" s="11">
        <v>8982.1084360990972</v>
      </c>
      <c r="BM407" s="11">
        <v>8850.9871409966654</v>
      </c>
      <c r="BN407" s="11">
        <v>8825.1146703523264</v>
      </c>
      <c r="BO407" s="11">
        <v>8716.6625998956333</v>
      </c>
      <c r="BP407" s="11">
        <v>8709.8100886718694</v>
      </c>
      <c r="BQ407" s="11">
        <v>8621.218716505773</v>
      </c>
      <c r="BR407" s="11">
        <v>8537.3367607804266</v>
      </c>
      <c r="BS407" s="11">
        <v>8506.8781037475983</v>
      </c>
      <c r="BT407" s="11">
        <v>8457.2279366234216</v>
      </c>
      <c r="BU407" s="11">
        <v>8396.6574106939843</v>
      </c>
      <c r="BV407" s="11">
        <v>8392.2230585709058</v>
      </c>
      <c r="BW407" s="11">
        <v>8243.021813402207</v>
      </c>
      <c r="BX407" s="11">
        <v>8155.1966246667253</v>
      </c>
      <c r="BY407" s="11">
        <v>8033.6599057922485</v>
      </c>
      <c r="BZ407" s="11">
        <v>8016.2140683700709</v>
      </c>
      <c r="CA407" s="11">
        <v>7976.9411445802571</v>
      </c>
      <c r="CB407" s="11">
        <v>7914.7981152496031</v>
      </c>
      <c r="CC407" s="11">
        <v>7794.3550600243107</v>
      </c>
      <c r="CD407" s="11">
        <v>7700.1806344843253</v>
      </c>
      <c r="CE407" s="11">
        <v>7606.8979393422087</v>
      </c>
      <c r="CF407" s="11">
        <v>7523.0817663201688</v>
      </c>
      <c r="CG407" s="11">
        <v>7328.6989512417458</v>
      </c>
      <c r="CH407" s="11">
        <v>7251.3170960197695</v>
      </c>
      <c r="CI407" s="11">
        <v>7059.7804752659022</v>
      </c>
      <c r="CJ407" s="11">
        <v>6985.2098947865152</v>
      </c>
      <c r="CK407" s="11">
        <v>6895.083952048215</v>
      </c>
      <c r="CL407" s="11">
        <v>6867.1001351702544</v>
      </c>
      <c r="CM407" s="11">
        <v>6818.775637419124</v>
      </c>
      <c r="CN407" s="11">
        <v>6759.9526082530383</v>
      </c>
      <c r="CO407" s="11">
        <v>6678.2327613596008</v>
      </c>
      <c r="CP407" s="11">
        <v>6625.5014203100582</v>
      </c>
      <c r="CQ407" s="11">
        <v>6429.5679032024118</v>
      </c>
      <c r="CR407" s="11">
        <v>6252.212844226925</v>
      </c>
      <c r="CS407" s="11">
        <v>6178.4241603510645</v>
      </c>
      <c r="CT407" s="11">
        <v>6150.2399301055239</v>
      </c>
      <c r="CU407" s="11">
        <v>6108.7995503605998</v>
      </c>
      <c r="CV407" s="11">
        <v>6010.6184137405262</v>
      </c>
      <c r="CW407" s="11">
        <v>5883.2910778867663</v>
      </c>
      <c r="CX407" s="11">
        <v>5822.3233488021315</v>
      </c>
      <c r="CY407" s="11">
        <v>5765.2383625138782</v>
      </c>
      <c r="CZ407" s="11">
        <v>5713.7628945192901</v>
      </c>
      <c r="DA407" s="11">
        <v>5661.3739956554045</v>
      </c>
      <c r="DB407" s="11">
        <v>5605.2429401526533</v>
      </c>
      <c r="DC407" s="11">
        <v>5514.2808871343932</v>
      </c>
      <c r="DD407" s="11">
        <v>5505.4424099952248</v>
      </c>
      <c r="DE407" s="11">
        <v>5475.1746615409338</v>
      </c>
      <c r="DF407" s="11">
        <v>5461.8334853728511</v>
      </c>
      <c r="DG407" s="11">
        <v>5411.4272493814242</v>
      </c>
      <c r="DH407" s="11">
        <v>5373.8580726085092</v>
      </c>
      <c r="DI407" s="11">
        <v>5330.7569541142939</v>
      </c>
      <c r="DJ407" s="11">
        <v>5257.6786551525074</v>
      </c>
      <c r="DK407" s="11">
        <v>4937.3926057250865</v>
      </c>
      <c r="DL407" s="11">
        <v>4869.0875615610321</v>
      </c>
      <c r="DM407" s="11">
        <v>4805.2877417676864</v>
      </c>
      <c r="DN407" s="11">
        <v>4726.1157119151794</v>
      </c>
      <c r="DO407" s="11">
        <v>4700.0420057675319</v>
      </c>
      <c r="DP407" s="11">
        <v>4627.2952616024368</v>
      </c>
      <c r="DQ407" s="11">
        <v>4621.7723149920994</v>
      </c>
      <c r="DR407" s="11">
        <v>4612.7831635735965</v>
      </c>
      <c r="DS407" s="11">
        <v>4601.1029163575759</v>
      </c>
      <c r="DT407" s="11">
        <v>4584.3311456970669</v>
      </c>
      <c r="DU407" s="11">
        <v>4575.4773843260482</v>
      </c>
      <c r="DV407" s="11">
        <v>4566.829326618009</v>
      </c>
      <c r="DW407" s="11">
        <v>4563.6553677277643</v>
      </c>
      <c r="DX407" s="11">
        <v>4452.0824608241601</v>
      </c>
      <c r="DY407" s="11">
        <v>4484.688562192764</v>
      </c>
      <c r="DZ407" s="11">
        <v>4460.9073341464427</v>
      </c>
      <c r="EA407" s="11">
        <v>4341.5785797547805</v>
      </c>
      <c r="EB407" s="11">
        <v>4315.6213307029147</v>
      </c>
      <c r="EC407" s="11">
        <v>4132.177092397098</v>
      </c>
      <c r="ED407" s="11">
        <v>4056.9868735073178</v>
      </c>
      <c r="EE407" s="11">
        <v>3822.3195762477135</v>
      </c>
      <c r="EF407" s="11">
        <v>3644.2259284006368</v>
      </c>
      <c r="EG407" s="11">
        <v>3493.2335472270915</v>
      </c>
      <c r="EH407" s="11">
        <v>3377.2676941160648</v>
      </c>
      <c r="EI407" s="11">
        <v>3315.0753635989663</v>
      </c>
      <c r="EJ407" s="11">
        <v>3258.3072390314865</v>
      </c>
      <c r="EK407" s="11">
        <v>3180.7822524749927</v>
      </c>
      <c r="EL407" s="11">
        <v>3177.576287142218</v>
      </c>
      <c r="EM407" s="11">
        <v>3096.9514009498962</v>
      </c>
      <c r="EN407" s="11">
        <v>3012.1432333503776</v>
      </c>
      <c r="EO407" s="11">
        <v>2966.7704141134195</v>
      </c>
      <c r="EP407" s="11">
        <v>2826.9532747812295</v>
      </c>
      <c r="EQ407" s="11">
        <v>2752.8450213598435</v>
      </c>
      <c r="ER407" s="11">
        <v>2617.0155433432228</v>
      </c>
      <c r="ES407" s="11">
        <v>2554.1939312865825</v>
      </c>
      <c r="ET407" s="11">
        <v>2478.5493724725097</v>
      </c>
      <c r="EU407" s="11">
        <v>2415.8325302810808</v>
      </c>
      <c r="EV407" s="11">
        <v>2345.5591642795202</v>
      </c>
      <c r="EW407" s="11">
        <v>2099.9200843758199</v>
      </c>
      <c r="EX407" s="11">
        <v>2021.2018410240389</v>
      </c>
      <c r="EY407" s="11">
        <v>1852.6913861347073</v>
      </c>
      <c r="EZ407" s="11">
        <v>1692.1501255531684</v>
      </c>
      <c r="FA407" s="11">
        <v>1613.0666243445837</v>
      </c>
      <c r="FB407" s="11">
        <v>1571.885293988036</v>
      </c>
      <c r="FC407" s="11">
        <v>1517.1199142726316</v>
      </c>
      <c r="FD407" s="11">
        <v>1392.8011439822642</v>
      </c>
      <c r="FE407" s="11">
        <v>1220.2574276962071</v>
      </c>
      <c r="FF407" s="11">
        <v>1195.9339924838253</v>
      </c>
      <c r="FG407" s="11">
        <v>1151.4866059395808</v>
      </c>
      <c r="FH407" s="11">
        <v>1069.4750316428617</v>
      </c>
      <c r="FI407" s="11">
        <v>1025.2605720945678</v>
      </c>
      <c r="FJ407" s="11">
        <v>1008.9013797154157</v>
      </c>
      <c r="FK407" s="11">
        <v>995.89651547475501</v>
      </c>
      <c r="FL407" s="11">
        <v>986.56343629292871</v>
      </c>
      <c r="FM407" s="11">
        <v>959.52327172495723</v>
      </c>
      <c r="FN407" s="11">
        <v>954.00903728192031</v>
      </c>
      <c r="FO407" s="11">
        <v>938.98412027141819</v>
      </c>
      <c r="FP407" s="11">
        <v>923.22134558820869</v>
      </c>
      <c r="FQ407" s="11">
        <v>917.63260021489975</v>
      </c>
      <c r="FR407" s="11">
        <v>883.04224790781063</v>
      </c>
      <c r="FS407" s="11">
        <v>830.04307377883583</v>
      </c>
      <c r="FT407" s="11">
        <v>745.2663533155436</v>
      </c>
      <c r="FU407" s="11">
        <v>618.83436021618525</v>
      </c>
      <c r="FV407" s="11">
        <v>572.90393809758018</v>
      </c>
      <c r="FW407" s="11">
        <v>543.74283240509533</v>
      </c>
      <c r="FX407" s="11">
        <v>514.6421190105292</v>
      </c>
      <c r="FY407" s="11">
        <v>491.68065378044798</v>
      </c>
      <c r="FZ407" s="11">
        <v>461.58313507703468</v>
      </c>
      <c r="GA407" s="11">
        <v>440.30679332034833</v>
      </c>
      <c r="GB407" s="11">
        <v>412.41446793605689</v>
      </c>
      <c r="GC407" s="11">
        <v>386.73399701767238</v>
      </c>
      <c r="GD407" s="11">
        <v>372.29152432069884</v>
      </c>
      <c r="GE407" s="11">
        <v>360.83078690858622</v>
      </c>
      <c r="GF407" s="11">
        <v>354.66248413402224</v>
      </c>
      <c r="GG407" s="11">
        <v>344.26831253997602</v>
      </c>
      <c r="GH407" s="11">
        <v>339.32996722448576</v>
      </c>
      <c r="GI407" s="11">
        <v>322.1437277823905</v>
      </c>
      <c r="GJ407" s="11">
        <v>299.52100405560526</v>
      </c>
      <c r="GK407" s="11">
        <v>273.09002891806739</v>
      </c>
      <c r="GL407" s="11">
        <v>271.96543934600402</v>
      </c>
      <c r="GM407" s="11">
        <v>240.85745393387219</v>
      </c>
      <c r="GN407" s="11">
        <v>220.32817357667642</v>
      </c>
      <c r="GO407" s="11">
        <v>188.47673095164782</v>
      </c>
      <c r="GP407" s="11">
        <v>105.29747034160857</v>
      </c>
      <c r="GQ407" s="11">
        <v>4.6071590986684896E-11</v>
      </c>
      <c r="GR407" s="11">
        <v>35.350545400771949</v>
      </c>
      <c r="GS407" s="11">
        <v>199.62496835659164</v>
      </c>
      <c r="GT407" s="11">
        <v>269.30179009073316</v>
      </c>
      <c r="GU407" s="11">
        <v>289.40786248126091</v>
      </c>
      <c r="GV407" s="11">
        <v>312.87258108190224</v>
      </c>
      <c r="GW407" s="11">
        <v>336.36558802451879</v>
      </c>
      <c r="GX407" s="11">
        <v>359.77488561298571</v>
      </c>
      <c r="GY407" s="11">
        <v>363.63933776472197</v>
      </c>
      <c r="GZ407" s="11">
        <v>493.44094295300113</v>
      </c>
      <c r="HA407" s="11">
        <v>512.61542255303061</v>
      </c>
      <c r="HB407" s="11">
        <v>527.47953122993283</v>
      </c>
      <c r="HC407" s="11">
        <v>543.52840006594192</v>
      </c>
      <c r="HD407" s="11">
        <v>555.37316327335986</v>
      </c>
      <c r="HE407" s="11">
        <v>562.68566656817518</v>
      </c>
      <c r="HF407" s="11">
        <v>562.77753375355928</v>
      </c>
      <c r="HG407" s="11">
        <v>629.06061775884518</v>
      </c>
      <c r="HH407" s="11">
        <v>661.99639289928632</v>
      </c>
      <c r="HI407" s="11">
        <v>713.53070209334214</v>
      </c>
      <c r="HJ407" s="11">
        <v>738.32113746849086</v>
      </c>
      <c r="HK407" s="11">
        <v>747.217524179816</v>
      </c>
      <c r="HL407" s="11">
        <v>762.44518283136676</v>
      </c>
      <c r="HM407" s="11">
        <v>753.93316262059932</v>
      </c>
      <c r="HN407" s="11">
        <v>761.26130876884974</v>
      </c>
      <c r="HO407" s="11">
        <v>802.85068315877152</v>
      </c>
      <c r="HP407" s="11">
        <v>872.92694381931085</v>
      </c>
      <c r="HQ407" s="11">
        <v>884.24950389368144</v>
      </c>
      <c r="HR407" s="11">
        <v>871.39849593550434</v>
      </c>
      <c r="HS407" s="11">
        <v>975.00220176185405</v>
      </c>
      <c r="HT407" s="11">
        <v>1015.9009924345611</v>
      </c>
      <c r="HU407" s="11">
        <v>1020.0211111005483</v>
      </c>
      <c r="HV407" s="11">
        <v>1075.1505748767495</v>
      </c>
      <c r="HW407" s="11">
        <v>1113.0401442366999</v>
      </c>
      <c r="HX407" s="11">
        <v>1148.5726802669358</v>
      </c>
      <c r="HY407" s="11">
        <v>1185.1639317549977</v>
      </c>
      <c r="HZ407" s="11">
        <v>1233.1949334283299</v>
      </c>
      <c r="IA407" s="11">
        <v>1393.4429533480359</v>
      </c>
      <c r="IB407" s="11">
        <v>1549.0728726875445</v>
      </c>
      <c r="IC407" s="11">
        <v>1606.1346151136725</v>
      </c>
      <c r="ID407" s="11">
        <v>1663.3857882479424</v>
      </c>
      <c r="IE407" s="11">
        <v>1714.9891467529797</v>
      </c>
      <c r="IF407" s="11">
        <v>1772.5424952128503</v>
      </c>
      <c r="IG407" s="11">
        <v>1903.921038469108</v>
      </c>
      <c r="IH407" s="11">
        <v>1936.3088177784266</v>
      </c>
      <c r="II407" s="11">
        <v>1976.2964163326901</v>
      </c>
      <c r="IJ407" s="11">
        <v>2006.4476933376809</v>
      </c>
      <c r="IK407" s="11">
        <v>2045.3932950565984</v>
      </c>
      <c r="IL407" s="11">
        <v>2070.8288737257171</v>
      </c>
      <c r="IM407" s="11">
        <v>2097.1111930374709</v>
      </c>
      <c r="IN407" s="11">
        <v>2131.5465942296282</v>
      </c>
      <c r="IO407" s="11">
        <v>2247.5617167066666</v>
      </c>
      <c r="IP407" s="11">
        <v>2277.3708315130807</v>
      </c>
      <c r="IQ407" s="11">
        <v>2275.5438031653157</v>
      </c>
      <c r="IR407" s="11">
        <v>2325.1810282805682</v>
      </c>
      <c r="IS407" s="11">
        <v>2389.7151368291716</v>
      </c>
      <c r="IT407" s="11">
        <v>2426.8088688124803</v>
      </c>
      <c r="IU407" s="11">
        <v>2447.9984049934606</v>
      </c>
      <c r="IV407" s="11">
        <v>2464.5514055736235</v>
      </c>
      <c r="IW407" s="11">
        <v>2469.7253728913861</v>
      </c>
      <c r="IX407" s="11">
        <v>2478.1642787052924</v>
      </c>
      <c r="IY407" s="11">
        <v>2494.5468737018159</v>
      </c>
      <c r="IZ407" s="11">
        <v>2528.6621185684107</v>
      </c>
      <c r="JA407" s="11">
        <v>2568.400600586463</v>
      </c>
      <c r="JB407" s="11">
        <v>2643.4939149679817</v>
      </c>
      <c r="JC407" s="11">
        <v>2730.2726617616022</v>
      </c>
      <c r="JD407" s="11">
        <v>2793.5768705973014</v>
      </c>
      <c r="JE407" s="11">
        <v>2803.1320531913252</v>
      </c>
      <c r="JF407" s="11">
        <v>2807.7931979476457</v>
      </c>
      <c r="JG407" s="11">
        <v>2761.4686860853049</v>
      </c>
      <c r="JH407" s="11">
        <v>2831.3726489415217</v>
      </c>
      <c r="JI407" s="11">
        <v>2914.7344689133147</v>
      </c>
      <c r="JJ407" s="11">
        <v>2930.8354717048355</v>
      </c>
      <c r="JK407" s="11">
        <v>2924.9202320104605</v>
      </c>
      <c r="JL407" s="11">
        <v>2996.8006403653553</v>
      </c>
      <c r="JM407" s="11">
        <v>3000.9291081567053</v>
      </c>
      <c r="JN407" s="11">
        <v>3012.5937482589798</v>
      </c>
      <c r="JO407" s="11">
        <v>3221.4142540356893</v>
      </c>
      <c r="JP407" s="11">
        <v>3365.8756453537171</v>
      </c>
      <c r="JQ407" s="11">
        <v>3405.5369417520496</v>
      </c>
      <c r="JR407" s="11">
        <v>3436.2887369649266</v>
      </c>
      <c r="JS407" s="11">
        <v>3380.9556699931136</v>
      </c>
      <c r="JT407" s="11">
        <v>3415.1000110591817</v>
      </c>
      <c r="JU407" s="11">
        <v>3445.1795307158604</v>
      </c>
      <c r="JV407" s="11">
        <v>3427.6349284877897</v>
      </c>
      <c r="JW407" s="11">
        <v>3360.90271477445</v>
      </c>
      <c r="JX407" s="11">
        <v>3340.056060225163</v>
      </c>
      <c r="JY407" s="11">
        <v>3324.5226434551646</v>
      </c>
      <c r="JZ407" s="11">
        <v>3304.3967259066139</v>
      </c>
      <c r="KA407" s="11">
        <v>3287.8739998186293</v>
      </c>
      <c r="KB407" s="11">
        <v>3275.9072399149213</v>
      </c>
      <c r="KC407" s="11">
        <v>3253.958937831429</v>
      </c>
      <c r="KD407" s="11">
        <v>3238.6366696278069</v>
      </c>
      <c r="KE407" s="11">
        <v>3244.4917586420634</v>
      </c>
      <c r="KF407" s="11">
        <v>3258.7793698426872</v>
      </c>
      <c r="KG407" s="11">
        <v>3267.3459748350165</v>
      </c>
      <c r="KH407" s="11">
        <v>3288.4696976151472</v>
      </c>
      <c r="KI407" s="11">
        <v>3295.4050310582284</v>
      </c>
      <c r="KJ407" s="11">
        <v>3322.0004874420274</v>
      </c>
      <c r="KK407" s="11">
        <v>3326.8873488648014</v>
      </c>
      <c r="KL407" s="23"/>
      <c r="KM407" s="11">
        <f>SMALL(Tabela2[[#This Row],[1]:[285]],1)</f>
        <v>4.6071590986684896E-11</v>
      </c>
      <c r="KN407" s="11">
        <f>MATCH(Tabela2[[#This Row],[1° menor]],Tabela2[[#This Row],[1]:[285]],0)</f>
        <v>186</v>
      </c>
      <c r="KO40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0.74999982576712121</v>
      </c>
      <c r="KP407" s="11">
        <f>VLOOKUP(Tabela2[[#This Row],[Shape]],shape!A:D,4,0)+VLOOKUP(Tabela2[[#This Row],[Shape]]+1,shape!A:E,5,0)*Tabela2[[#This Row],[% avanc]]</f>
        <v>6001.9084873137317</v>
      </c>
      <c r="KQ407" s="15">
        <f>Tabela2[[#This Row],[8686,881807]]/Tabela2[[#Headers],[8686,881807]]</f>
        <v>0.69091632885776311</v>
      </c>
      <c r="KR407" s="11">
        <f>Tabela2[[#This Row],[8686,881807]]-KP406</f>
        <v>226.95466998714892</v>
      </c>
      <c r="KS407" s="11">
        <f>(Tabela2[[#This Row],[hora bus]]-H406)*86400</f>
        <v>41.000000154599547</v>
      </c>
      <c r="KT407" s="11">
        <f>Tabela2[[#This Row],[desloc]]/Tabela2[[#This Row],[seconds]]</f>
        <v>5.5354797349113722</v>
      </c>
      <c r="KU407" s="11">
        <f>Tabela2[[#This Row],[spd m/s]]*3.6</f>
        <v>19.927727045680939</v>
      </c>
      <c r="KV407" s="23"/>
      <c r="KW407" s="22">
        <f t="shared" si="108"/>
        <v>0</v>
      </c>
      <c r="KX407" s="23">
        <f t="shared" si="109"/>
        <v>0</v>
      </c>
      <c r="KY407" s="23">
        <f t="shared" si="110"/>
        <v>1</v>
      </c>
      <c r="KZ407" s="23">
        <f t="shared" si="111"/>
        <v>40</v>
      </c>
      <c r="LA407" s="23">
        <f t="shared" si="112"/>
        <v>0</v>
      </c>
      <c r="LB407" s="23">
        <f t="shared" si="113"/>
        <v>0</v>
      </c>
      <c r="LC407" s="23">
        <f t="shared" si="114"/>
        <v>0</v>
      </c>
      <c r="LD407" s="23">
        <f t="shared" si="115"/>
        <v>0</v>
      </c>
      <c r="LE407" s="23">
        <f t="shared" si="116"/>
        <v>6001.9084873137317</v>
      </c>
      <c r="LF407" s="22">
        <f t="shared" si="125"/>
        <v>0</v>
      </c>
      <c r="LG407" s="23">
        <f t="shared" si="117"/>
        <v>0</v>
      </c>
      <c r="LH407" s="23">
        <f t="shared" si="118"/>
        <v>0</v>
      </c>
      <c r="LI407" s="23">
        <f t="shared" si="119"/>
        <v>8570.3152119992501</v>
      </c>
      <c r="LJ407" s="23">
        <f t="shared" si="120"/>
        <v>8544.8116110658502</v>
      </c>
      <c r="LK407" s="23">
        <f t="shared" si="121"/>
        <v>0.5</v>
      </c>
      <c r="LL407" s="23">
        <f t="shared" si="122"/>
        <v>0</v>
      </c>
      <c r="LM407" s="23">
        <f t="shared" si="123"/>
        <v>1</v>
      </c>
      <c r="LN407" s="23">
        <f t="shared" si="124"/>
        <v>1</v>
      </c>
    </row>
    <row r="408" spans="1:326" x14ac:dyDescent="0.25">
      <c r="A408" s="22">
        <v>5</v>
      </c>
      <c r="B408" s="22">
        <v>2</v>
      </c>
      <c r="C408" s="23" t="s">
        <v>1306</v>
      </c>
      <c r="D408" s="22">
        <v>332</v>
      </c>
      <c r="E408" s="24">
        <v>0.87777777777777777</v>
      </c>
      <c r="F408" s="23" t="s">
        <v>778</v>
      </c>
      <c r="G408" s="23" t="b">
        <v>1</v>
      </c>
      <c r="H408" s="25">
        <v>43538.877789351849</v>
      </c>
      <c r="I408" s="26" t="s">
        <v>768</v>
      </c>
      <c r="J408" s="23" t="s">
        <v>769</v>
      </c>
      <c r="K408" s="11">
        <f>IF(AND(Tabela2[[#This Row],[hora bus]]=H407,Tabela2[[#This Row],[lat bus]]=I407,Tabela2[[#This Row],[lon bus]]=J407),1,0)</f>
        <v>0</v>
      </c>
      <c r="L408" s="23"/>
      <c r="M408" s="11">
        <v>108</v>
      </c>
      <c r="N408" s="11">
        <v>10533.39467501485</v>
      </c>
      <c r="O408" s="11">
        <v>10526.271993729562</v>
      </c>
      <c r="P408" s="11">
        <v>10516.425194269594</v>
      </c>
      <c r="Q408" s="11">
        <v>10457.610618198902</v>
      </c>
      <c r="R408" s="11">
        <v>10372.368823497771</v>
      </c>
      <c r="S408" s="11">
        <v>10353.454609317007</v>
      </c>
      <c r="T408" s="11">
        <v>10333.721744736697</v>
      </c>
      <c r="U408" s="11">
        <v>10321.596623024441</v>
      </c>
      <c r="V408" s="11">
        <v>10304.69870316515</v>
      </c>
      <c r="W408" s="11">
        <v>10292.116704045638</v>
      </c>
      <c r="X408" s="11">
        <v>10280.878342361009</v>
      </c>
      <c r="Y408" s="11">
        <v>10256.433774319717</v>
      </c>
      <c r="Z408" s="11">
        <v>10240.537737053144</v>
      </c>
      <c r="AA408" s="11">
        <v>10217.600052855953</v>
      </c>
      <c r="AB408" s="11">
        <v>10206.898321566037</v>
      </c>
      <c r="AC408" s="11">
        <v>10190.546808252748</v>
      </c>
      <c r="AD408" s="11">
        <v>10165.66653601191</v>
      </c>
      <c r="AE408" s="11">
        <v>10155.737410359858</v>
      </c>
      <c r="AF408" s="11">
        <v>10088.900219488884</v>
      </c>
      <c r="AG408" s="11">
        <v>10059.712202325309</v>
      </c>
      <c r="AH408" s="11">
        <v>10032.505627510094</v>
      </c>
      <c r="AI408" s="11">
        <v>10009.740970463963</v>
      </c>
      <c r="AJ408" s="11">
        <v>9989.257144215584</v>
      </c>
      <c r="AK408" s="11">
        <v>9974.6171212840563</v>
      </c>
      <c r="AL408" s="11">
        <v>9949.0093417461485</v>
      </c>
      <c r="AM408" s="11">
        <v>9938.6971719574103</v>
      </c>
      <c r="AN408" s="11">
        <v>9926.6998278773117</v>
      </c>
      <c r="AO408" s="11">
        <v>9919.4678585349993</v>
      </c>
      <c r="AP408" s="11">
        <v>9919.6651639025386</v>
      </c>
      <c r="AQ408" s="11">
        <v>9927.1883778565916</v>
      </c>
      <c r="AR408" s="11">
        <v>9928.0168703133131</v>
      </c>
      <c r="AS408" s="11">
        <v>9925.269156070528</v>
      </c>
      <c r="AT408" s="11">
        <v>9934.9124609392384</v>
      </c>
      <c r="AU408" s="11">
        <v>9941.3762986460806</v>
      </c>
      <c r="AV408" s="11">
        <v>9936.1727197891742</v>
      </c>
      <c r="AW408" s="11">
        <v>9937.4153189284698</v>
      </c>
      <c r="AX408" s="11">
        <v>9940.9921495845974</v>
      </c>
      <c r="AY408" s="11">
        <v>9935.0370161724659</v>
      </c>
      <c r="AZ408" s="11">
        <v>9920.2363018582309</v>
      </c>
      <c r="BA408" s="11">
        <v>9897.2531510075441</v>
      </c>
      <c r="BB408" s="11">
        <v>9853.4947498720358</v>
      </c>
      <c r="BC408" s="11">
        <v>9782.3113425377414</v>
      </c>
      <c r="BD408" s="11">
        <v>9716.0163414720391</v>
      </c>
      <c r="BE408" s="11">
        <v>9697.0379133363786</v>
      </c>
      <c r="BF408" s="11">
        <v>9676.7466356842469</v>
      </c>
      <c r="BG408" s="11">
        <v>9643.6159642452567</v>
      </c>
      <c r="BH408" s="11">
        <v>9632.7974864183143</v>
      </c>
      <c r="BI408" s="11">
        <v>9618.0474066729148</v>
      </c>
      <c r="BJ408" s="11">
        <v>9594.1318107291827</v>
      </c>
      <c r="BK408" s="11">
        <v>9522.9959915547042</v>
      </c>
      <c r="BL408" s="11">
        <v>9294.1690031274738</v>
      </c>
      <c r="BM408" s="11">
        <v>9165.4884987869937</v>
      </c>
      <c r="BN408" s="11">
        <v>9140.9247176228764</v>
      </c>
      <c r="BO408" s="11">
        <v>9033.4805866720126</v>
      </c>
      <c r="BP408" s="11">
        <v>9027.4655505591491</v>
      </c>
      <c r="BQ408" s="11">
        <v>8939.5197416183655</v>
      </c>
      <c r="BR408" s="11">
        <v>8856.6414299034004</v>
      </c>
      <c r="BS408" s="11">
        <v>8826.8194372364869</v>
      </c>
      <c r="BT408" s="11">
        <v>8777.4327458716216</v>
      </c>
      <c r="BU408" s="11">
        <v>8717.9180272662743</v>
      </c>
      <c r="BV408" s="11">
        <v>8715.3123040177907</v>
      </c>
      <c r="BW408" s="11">
        <v>8566.062241331967</v>
      </c>
      <c r="BX408" s="11">
        <v>8476.7205145059124</v>
      </c>
      <c r="BY408" s="11">
        <v>8353.8333563586475</v>
      </c>
      <c r="BZ408" s="11">
        <v>8335.3870859242361</v>
      </c>
      <c r="CA408" s="11">
        <v>8295.8188612364629</v>
      </c>
      <c r="CB408" s="11">
        <v>8233.5314080085736</v>
      </c>
      <c r="CC408" s="11">
        <v>8112.926501940743</v>
      </c>
      <c r="CD408" s="11">
        <v>8018.624544124501</v>
      </c>
      <c r="CE408" s="11">
        <v>7925.3721702801076</v>
      </c>
      <c r="CF408" s="11">
        <v>7841.6983812294748</v>
      </c>
      <c r="CG408" s="11">
        <v>7647.5489933567096</v>
      </c>
      <c r="CH408" s="11">
        <v>7570.3756979994705</v>
      </c>
      <c r="CI408" s="11">
        <v>7379.0614601587677</v>
      </c>
      <c r="CJ408" s="11">
        <v>7304.7423508667771</v>
      </c>
      <c r="CK408" s="11">
        <v>7214.722960333107</v>
      </c>
      <c r="CL408" s="11">
        <v>7186.7953155862833</v>
      </c>
      <c r="CM408" s="11">
        <v>7138.5543607175005</v>
      </c>
      <c r="CN408" s="11">
        <v>7079.8339546305524</v>
      </c>
      <c r="CO408" s="11">
        <v>6998.1976526023764</v>
      </c>
      <c r="CP408" s="11">
        <v>6945.57161873321</v>
      </c>
      <c r="CQ408" s="11">
        <v>6749.9420378593522</v>
      </c>
      <c r="CR408" s="11">
        <v>6573.0393888680355</v>
      </c>
      <c r="CS408" s="11">
        <v>6499.5111249095862</v>
      </c>
      <c r="CT408" s="11">
        <v>6471.3933003410839</v>
      </c>
      <c r="CU408" s="11">
        <v>6429.995858208772</v>
      </c>
      <c r="CV408" s="11">
        <v>6331.9581321628739</v>
      </c>
      <c r="CW408" s="11">
        <v>6204.8926906419492</v>
      </c>
      <c r="CX408" s="11">
        <v>6144.1367995885503</v>
      </c>
      <c r="CY408" s="11">
        <v>6087.1628966110429</v>
      </c>
      <c r="CZ408" s="11">
        <v>6035.6793638388954</v>
      </c>
      <c r="DA408" s="11">
        <v>5983.1594367499074</v>
      </c>
      <c r="DB408" s="11">
        <v>5926.7097933503237</v>
      </c>
      <c r="DC408" s="11">
        <v>5835.0775466958912</v>
      </c>
      <c r="DD408" s="11">
        <v>5825.7489263657744</v>
      </c>
      <c r="DE408" s="11">
        <v>5795.2837799436275</v>
      </c>
      <c r="DF408" s="11">
        <v>5781.6967658540525</v>
      </c>
      <c r="DG408" s="11">
        <v>5730.789692979668</v>
      </c>
      <c r="DH408" s="11">
        <v>5692.2698963626335</v>
      </c>
      <c r="DI408" s="11">
        <v>5647.9906510481569</v>
      </c>
      <c r="DJ408" s="11">
        <v>5575.1358276046631</v>
      </c>
      <c r="DK408" s="11">
        <v>5259.0932106851678</v>
      </c>
      <c r="DL408" s="11">
        <v>5195.2773888856091</v>
      </c>
      <c r="DM408" s="11">
        <v>5133.2184269972049</v>
      </c>
      <c r="DN408" s="11">
        <v>5055.2986806292329</v>
      </c>
      <c r="DO408" s="11">
        <v>5030.1009438229603</v>
      </c>
      <c r="DP408" s="11">
        <v>4958.2688935368678</v>
      </c>
      <c r="DQ408" s="11">
        <v>4953.4844851353546</v>
      </c>
      <c r="DR408" s="11">
        <v>4944.6644606496893</v>
      </c>
      <c r="DS408" s="11">
        <v>4933.132272146946</v>
      </c>
      <c r="DT408" s="11">
        <v>4916.344402441161</v>
      </c>
      <c r="DU408" s="11">
        <v>4907.2853261487417</v>
      </c>
      <c r="DV408" s="11">
        <v>4898.3539842029622</v>
      </c>
      <c r="DW408" s="11">
        <v>4894.8039938289985</v>
      </c>
      <c r="DX408" s="11">
        <v>4780.9781711286178</v>
      </c>
      <c r="DY408" s="11">
        <v>4811.1746496333808</v>
      </c>
      <c r="DZ408" s="11">
        <v>4786.4572242327131</v>
      </c>
      <c r="EA408" s="11">
        <v>4667.4321606553576</v>
      </c>
      <c r="EB408" s="11">
        <v>4642.4810802227357</v>
      </c>
      <c r="EC408" s="11">
        <v>4459.8635039773562</v>
      </c>
      <c r="ED408" s="11">
        <v>4385.6805728832614</v>
      </c>
      <c r="EE408" s="11">
        <v>4150.4180149651211</v>
      </c>
      <c r="EF408" s="11">
        <v>3970.6497926029588</v>
      </c>
      <c r="EG408" s="11">
        <v>3818.1519204425485</v>
      </c>
      <c r="EH408" s="11">
        <v>3700.9755648804617</v>
      </c>
      <c r="EI408" s="11">
        <v>3638.1638008785822</v>
      </c>
      <c r="EJ408" s="11">
        <v>3581.3417966014131</v>
      </c>
      <c r="EK408" s="11">
        <v>3502.8821896988184</v>
      </c>
      <c r="EL408" s="11">
        <v>3498.5303222094085</v>
      </c>
      <c r="EM408" s="11">
        <v>3416.9093803153496</v>
      </c>
      <c r="EN408" s="11">
        <v>3331.0612325791967</v>
      </c>
      <c r="EO408" s="11">
        <v>3285.6508000240801</v>
      </c>
      <c r="EP408" s="11">
        <v>3146.6476111560219</v>
      </c>
      <c r="EQ408" s="11">
        <v>3073.6897110452633</v>
      </c>
      <c r="ER408" s="11">
        <v>2939.1348780047497</v>
      </c>
      <c r="ES408" s="11">
        <v>2877.4605606832906</v>
      </c>
      <c r="ET408" s="11">
        <v>2802.5553394523909</v>
      </c>
      <c r="EU408" s="11">
        <v>2740.652612807281</v>
      </c>
      <c r="EV408" s="11">
        <v>2671.2694218870329</v>
      </c>
      <c r="EW408" s="11">
        <v>2427.8088661644815</v>
      </c>
      <c r="EX408" s="11">
        <v>2351.4186428734492</v>
      </c>
      <c r="EY408" s="11">
        <v>2184.9204247349621</v>
      </c>
      <c r="EZ408" s="11">
        <v>2027.180729441669</v>
      </c>
      <c r="FA408" s="11">
        <v>1949.8749881693373</v>
      </c>
      <c r="FB408" s="11">
        <v>1909.2214138055442</v>
      </c>
      <c r="FC408" s="11">
        <v>1854.8533453568314</v>
      </c>
      <c r="FD408" s="11">
        <v>1731.2837981596447</v>
      </c>
      <c r="FE408" s="11">
        <v>1559.9219092454066</v>
      </c>
      <c r="FF408" s="11">
        <v>1536.3934589157404</v>
      </c>
      <c r="FG408" s="11">
        <v>1492.3242660827918</v>
      </c>
      <c r="FH408" s="11">
        <v>1410.7662136292238</v>
      </c>
      <c r="FI408" s="11">
        <v>1367.3140868944881</v>
      </c>
      <c r="FJ408" s="11">
        <v>1351.8901347396472</v>
      </c>
      <c r="FK408" s="11">
        <v>1339.6696326810186</v>
      </c>
      <c r="FL408" s="11">
        <v>1331.0740954404137</v>
      </c>
      <c r="FM408" s="11">
        <v>1305.3825235116126</v>
      </c>
      <c r="FN408" s="11">
        <v>1301.3665577199024</v>
      </c>
      <c r="FO408" s="11">
        <v>1287.2426549096308</v>
      </c>
      <c r="FP408" s="11">
        <v>1272.2171288894758</v>
      </c>
      <c r="FQ408" s="11">
        <v>1267.0852643583862</v>
      </c>
      <c r="FR408" s="11">
        <v>1232.9202722224491</v>
      </c>
      <c r="FS408" s="11">
        <v>1180.2257174700469</v>
      </c>
      <c r="FT408" s="11">
        <v>1094.8702252056437</v>
      </c>
      <c r="FU408" s="11">
        <v>966.01054156925034</v>
      </c>
      <c r="FV408" s="11">
        <v>918.16572745910548</v>
      </c>
      <c r="FW408" s="11">
        <v>889.17281933471099</v>
      </c>
      <c r="FX408" s="11">
        <v>860.58041003184326</v>
      </c>
      <c r="FY408" s="11">
        <v>837.97320906635946</v>
      </c>
      <c r="FZ408" s="11">
        <v>807.77043243538742</v>
      </c>
      <c r="GA408" s="11">
        <v>785.87000597189183</v>
      </c>
      <c r="GB408" s="11">
        <v>756.66618375726534</v>
      </c>
      <c r="GC408" s="11">
        <v>728.41960908089243</v>
      </c>
      <c r="GD408" s="11">
        <v>710.77850469075679</v>
      </c>
      <c r="GE408" s="11">
        <v>696.21659674396471</v>
      </c>
      <c r="GF408" s="11">
        <v>687.32327837435093</v>
      </c>
      <c r="GG408" s="11">
        <v>675.18434979009726</v>
      </c>
      <c r="GH408" s="11">
        <v>669.37054326904979</v>
      </c>
      <c r="GI408" s="11">
        <v>651.65208688957591</v>
      </c>
      <c r="GJ408" s="11">
        <v>629.43427482781055</v>
      </c>
      <c r="GK408" s="11">
        <v>605.76949750921256</v>
      </c>
      <c r="GL408" s="11">
        <v>606.96859986973107</v>
      </c>
      <c r="GM408" s="11">
        <v>578.90008574231865</v>
      </c>
      <c r="GN408" s="11">
        <v>562.59483860396915</v>
      </c>
      <c r="GO408" s="11">
        <v>533.36261752578844</v>
      </c>
      <c r="GP408" s="11">
        <v>453.08151420708344</v>
      </c>
      <c r="GQ408" s="11">
        <v>314.69022524215052</v>
      </c>
      <c r="GR408" s="11">
        <v>151.69834907377077</v>
      </c>
      <c r="GS408" s="11">
        <v>83.899240451145872</v>
      </c>
      <c r="GT408" s="11">
        <v>65.131980554355607</v>
      </c>
      <c r="GU408" s="11">
        <v>40.611165353053067</v>
      </c>
      <c r="GV408" s="11">
        <v>13.962079951224926</v>
      </c>
      <c r="GW408" s="11">
        <v>8.8817841970012523E-14</v>
      </c>
      <c r="GX408" s="11">
        <v>13.944999129333279</v>
      </c>
      <c r="GY408" s="11">
        <v>39.788256478393819</v>
      </c>
      <c r="GZ408" s="11">
        <v>191.12679590201566</v>
      </c>
      <c r="HA408" s="11">
        <v>213.44002960647762</v>
      </c>
      <c r="HB408" s="11">
        <v>229.10318861594249</v>
      </c>
      <c r="HC408" s="11">
        <v>244.99156920453089</v>
      </c>
      <c r="HD408" s="11">
        <v>256.92941902176568</v>
      </c>
      <c r="HE408" s="11">
        <v>264.61551832878979</v>
      </c>
      <c r="HF408" s="11">
        <v>245.53784400274014</v>
      </c>
      <c r="HG408" s="11">
        <v>286.67820257506219</v>
      </c>
      <c r="HH408" s="11">
        <v>312.98810791566143</v>
      </c>
      <c r="HI408" s="11">
        <v>364.41687132715595</v>
      </c>
      <c r="HJ408" s="11">
        <v>391.14711022964337</v>
      </c>
      <c r="HK408" s="11">
        <v>403.4620045072993</v>
      </c>
      <c r="HL408" s="11">
        <v>424.10172337071646</v>
      </c>
      <c r="HM408" s="11">
        <v>426.8436099056961</v>
      </c>
      <c r="HN408" s="11">
        <v>456.57611966493658</v>
      </c>
      <c r="HO408" s="11">
        <v>526.03262250874525</v>
      </c>
      <c r="HP408" s="11">
        <v>612.48567677742255</v>
      </c>
      <c r="HQ408" s="11">
        <v>629.6090808615628</v>
      </c>
      <c r="HR408" s="11">
        <v>636.37641669090181</v>
      </c>
      <c r="HS408" s="11">
        <v>761.96419140070634</v>
      </c>
      <c r="HT408" s="11">
        <v>809.79133490033735</v>
      </c>
      <c r="HU408" s="11">
        <v>821.24743748112792</v>
      </c>
      <c r="HV408" s="11">
        <v>884.09737285659116</v>
      </c>
      <c r="HW408" s="11">
        <v>924.06133419148784</v>
      </c>
      <c r="HX408" s="11">
        <v>959.3709307082255</v>
      </c>
      <c r="HY408" s="11">
        <v>993.78340034123926</v>
      </c>
      <c r="HZ408" s="11">
        <v>1032.2646797781611</v>
      </c>
      <c r="IA408" s="11">
        <v>1179.5705044421209</v>
      </c>
      <c r="IB408" s="11">
        <v>1328.1654982552488</v>
      </c>
      <c r="IC408" s="11">
        <v>1381.6955813465063</v>
      </c>
      <c r="ID408" s="11">
        <v>1435.9515120284411</v>
      </c>
      <c r="IE408" s="11">
        <v>1484.5375654237296</v>
      </c>
      <c r="IF408" s="11">
        <v>1537.1725774697945</v>
      </c>
      <c r="IG408" s="11">
        <v>1664.1931748151319</v>
      </c>
      <c r="IH408" s="11">
        <v>1693.9416262707605</v>
      </c>
      <c r="II408" s="11">
        <v>1730.9556568730227</v>
      </c>
      <c r="IJ408" s="11">
        <v>1757.4600360084255</v>
      </c>
      <c r="IK408" s="11">
        <v>1792.2288948855905</v>
      </c>
      <c r="IL408" s="11">
        <v>1813.7824478777559</v>
      </c>
      <c r="IM408" s="11">
        <v>1835.2818203781053</v>
      </c>
      <c r="IN408" s="11">
        <v>1861.436239623868</v>
      </c>
      <c r="IO408" s="11">
        <v>1971.0384332282852</v>
      </c>
      <c r="IP408" s="11">
        <v>1999.8183745777962</v>
      </c>
      <c r="IQ408" s="11">
        <v>1996.5361594103242</v>
      </c>
      <c r="IR408" s="11">
        <v>2043.3332073424992</v>
      </c>
      <c r="IS408" s="11">
        <v>2105.6085115517708</v>
      </c>
      <c r="IT408" s="11">
        <v>2141.3561500148749</v>
      </c>
      <c r="IU408" s="11">
        <v>2161.6696157826041</v>
      </c>
      <c r="IV408" s="11">
        <v>2177.7368346820567</v>
      </c>
      <c r="IW408" s="11">
        <v>2182.5468235687613</v>
      </c>
      <c r="IX408" s="11">
        <v>2190.2392582364923</v>
      </c>
      <c r="IY408" s="11">
        <v>2205.1301547170488</v>
      </c>
      <c r="IZ408" s="11">
        <v>2237.1407624300555</v>
      </c>
      <c r="JA408" s="11">
        <v>2273.7752976497186</v>
      </c>
      <c r="JB408" s="11">
        <v>2344.4984269592996</v>
      </c>
      <c r="JC408" s="11">
        <v>2426.8630752313484</v>
      </c>
      <c r="JD408" s="11">
        <v>2487.4992212985999</v>
      </c>
      <c r="JE408" s="11">
        <v>2495.8674756090622</v>
      </c>
      <c r="JF408" s="11">
        <v>2499.4652631079866</v>
      </c>
      <c r="JG408" s="11">
        <v>2448.70005239796</v>
      </c>
      <c r="JH408" s="11">
        <v>2516.1509691792412</v>
      </c>
      <c r="JI408" s="11">
        <v>2601.3185171362879</v>
      </c>
      <c r="JJ408" s="11">
        <v>2617.8239887034965</v>
      </c>
      <c r="JK408" s="11">
        <v>2613.41620067434</v>
      </c>
      <c r="JL408" s="11">
        <v>2686.8031750936884</v>
      </c>
      <c r="JM408" s="11">
        <v>2691.2731448467925</v>
      </c>
      <c r="JN408" s="11">
        <v>2705.5811773009036</v>
      </c>
      <c r="JO408" s="11">
        <v>2918.2638978237596</v>
      </c>
      <c r="JP408" s="11">
        <v>3064.4847732383764</v>
      </c>
      <c r="JQ408" s="11">
        <v>3104.6699106118804</v>
      </c>
      <c r="JR408" s="11">
        <v>3133.4082087698539</v>
      </c>
      <c r="JS408" s="11">
        <v>3071.4520567971995</v>
      </c>
      <c r="JT408" s="11">
        <v>3098.824725728572</v>
      </c>
      <c r="JU408" s="11">
        <v>3126.9246955672784</v>
      </c>
      <c r="JV408" s="11">
        <v>3110.2379334524735</v>
      </c>
      <c r="JW408" s="11">
        <v>3043.1547805572545</v>
      </c>
      <c r="JX408" s="11">
        <v>3021.2586272299563</v>
      </c>
      <c r="JY408" s="11">
        <v>3005.2558887084874</v>
      </c>
      <c r="JZ408" s="11">
        <v>2984.7118613414923</v>
      </c>
      <c r="KA408" s="11">
        <v>2967.778178629922</v>
      </c>
      <c r="KB408" s="11">
        <v>2955.494920323129</v>
      </c>
      <c r="KC408" s="11">
        <v>2933.1558004283879</v>
      </c>
      <c r="KD408" s="11">
        <v>2918.0687670963844</v>
      </c>
      <c r="KE408" s="11">
        <v>2924.577986245024</v>
      </c>
      <c r="KF408" s="11">
        <v>2939.1326213419288</v>
      </c>
      <c r="KG408" s="11">
        <v>2948.038814127247</v>
      </c>
      <c r="KH408" s="11">
        <v>2969.4893922768097</v>
      </c>
      <c r="KI408" s="11">
        <v>2976.8043546334807</v>
      </c>
      <c r="KJ408" s="11">
        <v>3003.7423498424955</v>
      </c>
      <c r="KK408" s="11">
        <v>3008.7499217340874</v>
      </c>
      <c r="KL408" s="23"/>
      <c r="KM408" s="11">
        <f>SMALL(Tabela2[[#This Row],[1]:[285]],1)</f>
        <v>8.8817841970012523E-14</v>
      </c>
      <c r="KN408" s="11">
        <f>MATCH(Tabela2[[#This Row],[1° menor]],Tabela2[[#This Row],[1]:[285]],0)</f>
        <v>192</v>
      </c>
      <c r="KO40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0.49999999327803857</v>
      </c>
      <c r="KP408" s="11">
        <f>VLOOKUP(Tabela2[[#This Row],[Shape]],shape!A:D,4,0)+VLOOKUP(Tabela2[[#This Row],[Shape]]+1,shape!A:E,5,0)*Tabela2[[#This Row],[% avanc]]</f>
        <v>6180.1516608831234</v>
      </c>
      <c r="KQ408" s="15">
        <f>Tabela2[[#This Row],[8686,881807]]/Tabela2[[#Headers],[8686,881807]]</f>
        <v>0.7114349887784911</v>
      </c>
      <c r="KR408" s="11">
        <f>Tabela2[[#This Row],[8686,881807]]-KP407</f>
        <v>178.24317356939173</v>
      </c>
      <c r="KS408" s="11">
        <f>(Tabela2[[#This Row],[hora bus]]-H407)*86400</f>
        <v>44.999999832361937</v>
      </c>
      <c r="KT408" s="11">
        <f>Tabela2[[#This Row],[desloc]]/Tabela2[[#This Row],[seconds]]</f>
        <v>3.9609594274088731</v>
      </c>
      <c r="KU408" s="11">
        <f>Tabela2[[#This Row],[spd m/s]]*3.6</f>
        <v>14.259453938671943</v>
      </c>
      <c r="KV408" s="23"/>
      <c r="KW408" s="22">
        <f t="shared" si="108"/>
        <v>0</v>
      </c>
      <c r="KX408" s="23">
        <f t="shared" si="109"/>
        <v>0</v>
      </c>
      <c r="KY408" s="23">
        <f t="shared" si="110"/>
        <v>1</v>
      </c>
      <c r="KZ408" s="23">
        <f t="shared" si="111"/>
        <v>39</v>
      </c>
      <c r="LA408" s="23">
        <f t="shared" si="112"/>
        <v>0</v>
      </c>
      <c r="LB408" s="23">
        <f t="shared" si="113"/>
        <v>0</v>
      </c>
      <c r="LC408" s="23">
        <f t="shared" si="114"/>
        <v>0</v>
      </c>
      <c r="LD408" s="23">
        <f t="shared" si="115"/>
        <v>0</v>
      </c>
      <c r="LE408" s="23">
        <f t="shared" si="116"/>
        <v>6180.1516608831234</v>
      </c>
      <c r="LF408" s="22">
        <f t="shared" si="125"/>
        <v>0</v>
      </c>
      <c r="LG408" s="23">
        <f t="shared" si="117"/>
        <v>0</v>
      </c>
      <c r="LH408" s="23">
        <f t="shared" si="118"/>
        <v>0</v>
      </c>
      <c r="LI408" s="23">
        <f t="shared" si="119"/>
        <v>8570.3152119992501</v>
      </c>
      <c r="LJ408" s="23">
        <f t="shared" si="120"/>
        <v>8544.8116110658502</v>
      </c>
      <c r="LK408" s="23">
        <f t="shared" si="121"/>
        <v>0.5</v>
      </c>
      <c r="LL408" s="23">
        <f t="shared" si="122"/>
        <v>0</v>
      </c>
      <c r="LM408" s="23">
        <f t="shared" si="123"/>
        <v>1</v>
      </c>
      <c r="LN408" s="23">
        <f t="shared" si="124"/>
        <v>1</v>
      </c>
    </row>
    <row r="409" spans="1:326" x14ac:dyDescent="0.25">
      <c r="A409" s="22">
        <v>6</v>
      </c>
      <c r="B409" s="22">
        <v>2</v>
      </c>
      <c r="C409" s="23" t="s">
        <v>1307</v>
      </c>
      <c r="D409" s="22">
        <v>332</v>
      </c>
      <c r="E409" s="24">
        <v>0.87777777777777777</v>
      </c>
      <c r="F409" s="23" t="s">
        <v>778</v>
      </c>
      <c r="G409" s="23" t="b">
        <v>1</v>
      </c>
      <c r="H409" s="25">
        <v>43538.878321759257</v>
      </c>
      <c r="I409" s="26" t="s">
        <v>266</v>
      </c>
      <c r="J409" s="23" t="s">
        <v>267</v>
      </c>
      <c r="K409" s="11">
        <f>IF(AND(Tabela2[[#This Row],[hora bus]]=H408,Tabela2[[#This Row],[lat bus]]=I408,Tabela2[[#This Row],[lon bus]]=J408),1,0)</f>
        <v>0</v>
      </c>
      <c r="L409" s="23"/>
      <c r="M409" s="11">
        <v>111</v>
      </c>
      <c r="N409" s="11">
        <v>10848.534202467879</v>
      </c>
      <c r="O409" s="11">
        <v>10841.37327032712</v>
      </c>
      <c r="P409" s="11">
        <v>10831.484239833051</v>
      </c>
      <c r="Q409" s="11">
        <v>10772.620581562689</v>
      </c>
      <c r="R409" s="11">
        <v>10687.452589280003</v>
      </c>
      <c r="S409" s="11">
        <v>10668.650392277499</v>
      </c>
      <c r="T409" s="11">
        <v>10648.92597268017</v>
      </c>
      <c r="U409" s="11">
        <v>10636.785632138741</v>
      </c>
      <c r="V409" s="11">
        <v>10619.84974010475</v>
      </c>
      <c r="W409" s="11">
        <v>10607.211427491487</v>
      </c>
      <c r="X409" s="11">
        <v>10595.914610607599</v>
      </c>
      <c r="Y409" s="11">
        <v>10571.375321945095</v>
      </c>
      <c r="Z409" s="11">
        <v>10555.365774885546</v>
      </c>
      <c r="AA409" s="11">
        <v>10532.339233512213</v>
      </c>
      <c r="AB409" s="11">
        <v>10521.584342237929</v>
      </c>
      <c r="AC409" s="11">
        <v>10505.204936718317</v>
      </c>
      <c r="AD409" s="11">
        <v>10480.330532368836</v>
      </c>
      <c r="AE409" s="11">
        <v>10470.429336412422</v>
      </c>
      <c r="AF409" s="11">
        <v>10403.770596238306</v>
      </c>
      <c r="AG409" s="11">
        <v>10374.848031932153</v>
      </c>
      <c r="AH409" s="11">
        <v>10347.783927764864</v>
      </c>
      <c r="AI409" s="11">
        <v>10325.105845080347</v>
      </c>
      <c r="AJ409" s="11">
        <v>10304.690499321187</v>
      </c>
      <c r="AK409" s="11">
        <v>10290.104968017509</v>
      </c>
      <c r="AL409" s="11">
        <v>10264.558807890864</v>
      </c>
      <c r="AM409" s="11">
        <v>10254.307936868679</v>
      </c>
      <c r="AN409" s="11">
        <v>10242.387775338442</v>
      </c>
      <c r="AO409" s="11">
        <v>10235.288771269672</v>
      </c>
      <c r="AP409" s="11">
        <v>10235.646672301929</v>
      </c>
      <c r="AQ409" s="11">
        <v>10243.288972649692</v>
      </c>
      <c r="AR409" s="11">
        <v>10244.198090736863</v>
      </c>
      <c r="AS409" s="11">
        <v>10241.583177356766</v>
      </c>
      <c r="AT409" s="11">
        <v>10251.369799365555</v>
      </c>
      <c r="AU409" s="11">
        <v>10257.914750929558</v>
      </c>
      <c r="AV409" s="11">
        <v>10252.833613321625</v>
      </c>
      <c r="AW409" s="11">
        <v>10254.293582200722</v>
      </c>
      <c r="AX409" s="11">
        <v>10258.096258167916</v>
      </c>
      <c r="AY409" s="11">
        <v>10252.326324801086</v>
      </c>
      <c r="AZ409" s="11">
        <v>10237.689836474681</v>
      </c>
      <c r="BA409" s="11">
        <v>10214.870526522551</v>
      </c>
      <c r="BB409" s="11">
        <v>10171.294479698741</v>
      </c>
      <c r="BC409" s="11">
        <v>10100.223777960779</v>
      </c>
      <c r="BD409" s="11">
        <v>10034.006021464329</v>
      </c>
      <c r="BE409" s="11">
        <v>10015.141292866803</v>
      </c>
      <c r="BF409" s="11">
        <v>9994.9703701538674</v>
      </c>
      <c r="BG409" s="11">
        <v>9962.0317543336914</v>
      </c>
      <c r="BH409" s="11">
        <v>9951.4026579014226</v>
      </c>
      <c r="BI409" s="11">
        <v>9936.7782677635623</v>
      </c>
      <c r="BJ409" s="11">
        <v>9912.9947810280228</v>
      </c>
      <c r="BK409" s="11">
        <v>9842.0945099085293</v>
      </c>
      <c r="BL409" s="11">
        <v>9613.9432428638247</v>
      </c>
      <c r="BM409" s="11">
        <v>9486.1204600457568</v>
      </c>
      <c r="BN409" s="11">
        <v>9461.9973915337741</v>
      </c>
      <c r="BO409" s="11">
        <v>9354.8772521800747</v>
      </c>
      <c r="BP409" s="11">
        <v>9349.1280911798731</v>
      </c>
      <c r="BQ409" s="11">
        <v>9261.379794720835</v>
      </c>
      <c r="BR409" s="11">
        <v>9178.8024497351489</v>
      </c>
      <c r="BS409" s="11">
        <v>9149.1674247443243</v>
      </c>
      <c r="BT409" s="11">
        <v>9099.8573019400228</v>
      </c>
      <c r="BU409" s="11">
        <v>9040.6296701946685</v>
      </c>
      <c r="BV409" s="11">
        <v>9038.4980567481271</v>
      </c>
      <c r="BW409" s="11">
        <v>8889.2394073066098</v>
      </c>
      <c r="BX409" s="11">
        <v>8799.5166944561624</v>
      </c>
      <c r="BY409" s="11">
        <v>8676.26534659551</v>
      </c>
      <c r="BZ409" s="11">
        <v>8657.5409909294849</v>
      </c>
      <c r="CA409" s="11">
        <v>8617.8892114574646</v>
      </c>
      <c r="CB409" s="11">
        <v>8555.5626699832992</v>
      </c>
      <c r="CC409" s="11">
        <v>8434.9158686452065</v>
      </c>
      <c r="CD409" s="11">
        <v>8340.5831809536303</v>
      </c>
      <c r="CE409" s="11">
        <v>8247.3458836388363</v>
      </c>
      <c r="CF409" s="11">
        <v>8163.7198416994434</v>
      </c>
      <c r="CG409" s="11">
        <v>7969.6477868237798</v>
      </c>
      <c r="CH409" s="11">
        <v>7892.5441841886131</v>
      </c>
      <c r="CI409" s="11">
        <v>7701.3027812056371</v>
      </c>
      <c r="CJ409" s="11">
        <v>7627.0644068684887</v>
      </c>
      <c r="CK409" s="11">
        <v>7537.0808995340776</v>
      </c>
      <c r="CL409" s="11">
        <v>7509.1732628819373</v>
      </c>
      <c r="CM409" s="11">
        <v>7460.9583423857212</v>
      </c>
      <c r="CN409" s="11">
        <v>7402.2703534004695</v>
      </c>
      <c r="CO409" s="11">
        <v>7320.6623583659248</v>
      </c>
      <c r="CP409" s="11">
        <v>7268.0702830984719</v>
      </c>
      <c r="CQ409" s="11">
        <v>7072.5324477583281</v>
      </c>
      <c r="CR409" s="11">
        <v>6895.765032174003</v>
      </c>
      <c r="CS409" s="11">
        <v>6822.3151709025487</v>
      </c>
      <c r="CT409" s="11">
        <v>6794.2186768470274</v>
      </c>
      <c r="CU409" s="11">
        <v>6752.8351414203535</v>
      </c>
      <c r="CV409" s="11">
        <v>6654.8398954216964</v>
      </c>
      <c r="CW409" s="11">
        <v>6527.8503072894619</v>
      </c>
      <c r="CX409" s="11">
        <v>6467.1555372688363</v>
      </c>
      <c r="CY409" s="11">
        <v>6410.2142381117965</v>
      </c>
      <c r="CZ409" s="11">
        <v>6358.733282793195</v>
      </c>
      <c r="DA409" s="11">
        <v>6306.1852380795835</v>
      </c>
      <c r="DB409" s="11">
        <v>6249.6602864937049</v>
      </c>
      <c r="DC409" s="11">
        <v>6157.8631541581726</v>
      </c>
      <c r="DD409" s="11">
        <v>6148.4125116868181</v>
      </c>
      <c r="DE409" s="11">
        <v>6117.8973366986647</v>
      </c>
      <c r="DF409" s="11">
        <v>6104.2471945323814</v>
      </c>
      <c r="DG409" s="11">
        <v>6053.2077588243537</v>
      </c>
      <c r="DH409" s="11">
        <v>6014.4290992354909</v>
      </c>
      <c r="DI409" s="11">
        <v>5969.8175303947601</v>
      </c>
      <c r="DJ409" s="11">
        <v>5897.0335392264551</v>
      </c>
      <c r="DK409" s="11">
        <v>5582.0847240350586</v>
      </c>
      <c r="DL409" s="11">
        <v>5519.323252540572</v>
      </c>
      <c r="DM409" s="11">
        <v>5457.5813163969715</v>
      </c>
      <c r="DN409" s="11">
        <v>5379.8567278763239</v>
      </c>
      <c r="DO409" s="11">
        <v>5354.7816234994725</v>
      </c>
      <c r="DP409" s="11">
        <v>5283.0560177299649</v>
      </c>
      <c r="DQ409" s="11">
        <v>5278.3522479011126</v>
      </c>
      <c r="DR409" s="11">
        <v>5269.5483159560317</v>
      </c>
      <c r="DS409" s="11">
        <v>5258.0296755377967</v>
      </c>
      <c r="DT409" s="11">
        <v>5241.2407416702454</v>
      </c>
      <c r="DU409" s="11">
        <v>5232.1633981997111</v>
      </c>
      <c r="DV409" s="11">
        <v>5223.2051266120025</v>
      </c>
      <c r="DW409" s="11">
        <v>5219.6168800583728</v>
      </c>
      <c r="DX409" s="11">
        <v>5105.4766593154036</v>
      </c>
      <c r="DY409" s="11">
        <v>5135.3155560533569</v>
      </c>
      <c r="DZ409" s="11">
        <v>5110.423322449642</v>
      </c>
      <c r="EA409" s="11">
        <v>4991.4589965345313</v>
      </c>
      <c r="EB409" s="11">
        <v>4966.7021702587062</v>
      </c>
      <c r="EC409" s="11">
        <v>4784.2267263838185</v>
      </c>
      <c r="ED409" s="11">
        <v>4710.2092160475158</v>
      </c>
      <c r="EE409" s="11">
        <v>4474.8663135096176</v>
      </c>
      <c r="EF409" s="11">
        <v>4294.8479619499167</v>
      </c>
      <c r="EG409" s="11">
        <v>4142.0985562537617</v>
      </c>
      <c r="EH409" s="11">
        <v>4024.707665354656</v>
      </c>
      <c r="EI409" s="11">
        <v>3961.7860776321054</v>
      </c>
      <c r="EJ409" s="11">
        <v>3904.9642900389354</v>
      </c>
      <c r="EK409" s="11">
        <v>3826.3157009917604</v>
      </c>
      <c r="EL409" s="11">
        <v>3821.7246790172858</v>
      </c>
      <c r="EM409" s="11">
        <v>3739.882413401871</v>
      </c>
      <c r="EN409" s="11">
        <v>3653.8127428853895</v>
      </c>
      <c r="EO409" s="11">
        <v>3608.4141086640129</v>
      </c>
      <c r="EP409" s="11">
        <v>3469.6299441658762</v>
      </c>
      <c r="EQ409" s="11">
        <v>3396.9654808465575</v>
      </c>
      <c r="ER409" s="11">
        <v>3262.706748909985</v>
      </c>
      <c r="ES409" s="11">
        <v>3201.2878724703851</v>
      </c>
      <c r="ET409" s="11">
        <v>3126.5358384141332</v>
      </c>
      <c r="EU409" s="11">
        <v>3064.7905323068499</v>
      </c>
      <c r="EV409" s="11">
        <v>2995.5649781948468</v>
      </c>
      <c r="EW409" s="11">
        <v>2752.4116918173277</v>
      </c>
      <c r="EX409" s="11">
        <v>2676.3025995152075</v>
      </c>
      <c r="EY409" s="11">
        <v>2509.9221157186043</v>
      </c>
      <c r="EZ409" s="11">
        <v>2352.2113093717958</v>
      </c>
      <c r="FA409" s="11">
        <v>2274.8431632174988</v>
      </c>
      <c r="FB409" s="11">
        <v>2234.1438707508787</v>
      </c>
      <c r="FC409" s="11">
        <v>2179.7325278025774</v>
      </c>
      <c r="FD409" s="11">
        <v>2056.0609748878005</v>
      </c>
      <c r="FE409" s="11">
        <v>1884.4904595063929</v>
      </c>
      <c r="FF409" s="11">
        <v>1860.7985796907722</v>
      </c>
      <c r="FG409" s="11">
        <v>1816.6384245820341</v>
      </c>
      <c r="FH409" s="11">
        <v>1734.955663785345</v>
      </c>
      <c r="FI409" s="11">
        <v>1691.2777940924195</v>
      </c>
      <c r="FJ409" s="11">
        <v>1675.5640943473625</v>
      </c>
      <c r="FK409" s="11">
        <v>1663.059781289684</v>
      </c>
      <c r="FL409" s="11">
        <v>1654.1608222592977</v>
      </c>
      <c r="FM409" s="11">
        <v>1627.7270235271703</v>
      </c>
      <c r="FN409" s="11">
        <v>1622.7115281600009</v>
      </c>
      <c r="FO409" s="11">
        <v>1607.7179466527793</v>
      </c>
      <c r="FP409" s="11">
        <v>1591.7405031564672</v>
      </c>
      <c r="FQ409" s="11">
        <v>1585.8465201783738</v>
      </c>
      <c r="FR409" s="11">
        <v>1550.4435162441916</v>
      </c>
      <c r="FS409" s="11">
        <v>1495.3939938108406</v>
      </c>
      <c r="FT409" s="11">
        <v>1406.6405964478224</v>
      </c>
      <c r="FU409" s="11">
        <v>1273.0409718116839</v>
      </c>
      <c r="FV409" s="11">
        <v>1222.6208918861507</v>
      </c>
      <c r="FW409" s="11">
        <v>1194.2594782979941</v>
      </c>
      <c r="FX409" s="11">
        <v>1166.628987580325</v>
      </c>
      <c r="FY409" s="11">
        <v>1144.7577190162488</v>
      </c>
      <c r="FZ409" s="11">
        <v>1114.7045035099127</v>
      </c>
      <c r="GA409" s="11">
        <v>1092.3249211724772</v>
      </c>
      <c r="GB409" s="11">
        <v>1061.9736849480253</v>
      </c>
      <c r="GC409" s="11">
        <v>1031.6059907375595</v>
      </c>
      <c r="GD409" s="11">
        <v>1011.5405038340193</v>
      </c>
      <c r="GE409" s="11">
        <v>994.88092999550724</v>
      </c>
      <c r="GF409" s="11">
        <v>984.27477435653338</v>
      </c>
      <c r="GG409" s="11">
        <v>971.25653219547212</v>
      </c>
      <c r="GH409" s="11">
        <v>965.16056627233968</v>
      </c>
      <c r="GI409" s="11">
        <v>947.50417006023281</v>
      </c>
      <c r="GJ409" s="11">
        <v>926.26690117208284</v>
      </c>
      <c r="GK409" s="11">
        <v>905.1706867766801</v>
      </c>
      <c r="GL409" s="11">
        <v>908.28650442647188</v>
      </c>
      <c r="GM409" s="11">
        <v>882.65962619412767</v>
      </c>
      <c r="GN409" s="11">
        <v>869.90731094151693</v>
      </c>
      <c r="GO409" s="11">
        <v>843.26957019304916</v>
      </c>
      <c r="GP409" s="11">
        <v>766.60478037099324</v>
      </c>
      <c r="GQ409" s="11">
        <v>632.36766492387574</v>
      </c>
      <c r="GR409" s="11">
        <v>473.28409157028989</v>
      </c>
      <c r="GS409" s="11">
        <v>408.25839465628559</v>
      </c>
      <c r="GT409" s="11">
        <v>390.06064561022214</v>
      </c>
      <c r="GU409" s="11">
        <v>365.2444833866063</v>
      </c>
      <c r="GV409" s="11">
        <v>338.51447898281589</v>
      </c>
      <c r="GW409" s="11">
        <v>311.09495424513113</v>
      </c>
      <c r="GX409" s="11">
        <v>286.13060029359349</v>
      </c>
      <c r="GY409" s="11">
        <v>166.3241428929224</v>
      </c>
      <c r="GZ409" s="11">
        <v>183.12737574115948</v>
      </c>
      <c r="HA409" s="11">
        <v>180.87432919030979</v>
      </c>
      <c r="HB409" s="11">
        <v>174.48687616341539</v>
      </c>
      <c r="HC409" s="11">
        <v>170.54140474134681</v>
      </c>
      <c r="HD409" s="11">
        <v>169.21889229096087</v>
      </c>
      <c r="HE409" s="11">
        <v>151.2939060144158</v>
      </c>
      <c r="HF409" s="11">
        <v>40.450917048064561</v>
      </c>
      <c r="HG409" s="11">
        <v>1.0480505352461478E-11</v>
      </c>
      <c r="HH409" s="11">
        <v>40.758886201659159</v>
      </c>
      <c r="HI409" s="11">
        <v>126.36953401122106</v>
      </c>
      <c r="HJ409" s="11">
        <v>168.97693013383915</v>
      </c>
      <c r="HK409" s="11">
        <v>198.79371056835589</v>
      </c>
      <c r="HL409" s="11">
        <v>242.23319432445257</v>
      </c>
      <c r="HM409" s="11">
        <v>279.2176614518678</v>
      </c>
      <c r="HN409" s="11">
        <v>356.89393538121698</v>
      </c>
      <c r="HO409" s="11">
        <v>468.05578732317747</v>
      </c>
      <c r="HP409" s="11">
        <v>573.28006550351517</v>
      </c>
      <c r="HQ409" s="11">
        <v>595.88693074154378</v>
      </c>
      <c r="HR409" s="11">
        <v>619.08839552970835</v>
      </c>
      <c r="HS409" s="11">
        <v>761.89662789676345</v>
      </c>
      <c r="HT409" s="11">
        <v>814.41004389350667</v>
      </c>
      <c r="HU409" s="11">
        <v>830.16826196320437</v>
      </c>
      <c r="HV409" s="11">
        <v>896.35634049014027</v>
      </c>
      <c r="HW409" s="11">
        <v>934.58647738257878</v>
      </c>
      <c r="HX409" s="11">
        <v>965.90712849745717</v>
      </c>
      <c r="HY409" s="11">
        <v>993.68274471828943</v>
      </c>
      <c r="HZ409" s="11">
        <v>1012.6308028519046</v>
      </c>
      <c r="IA409" s="11">
        <v>1133.8028828738859</v>
      </c>
      <c r="IB409" s="11">
        <v>1267.6694756864499</v>
      </c>
      <c r="IC409" s="11">
        <v>1313.9948696491244</v>
      </c>
      <c r="ID409" s="11">
        <v>1362.0079708377052</v>
      </c>
      <c r="IE409" s="11">
        <v>1404.4580281956601</v>
      </c>
      <c r="IF409" s="11">
        <v>1447.3029564528326</v>
      </c>
      <c r="IG409" s="11">
        <v>1565.8667814816886</v>
      </c>
      <c r="IH409" s="11">
        <v>1591.0358497794464</v>
      </c>
      <c r="II409" s="11">
        <v>1623.0644915628045</v>
      </c>
      <c r="IJ409" s="11">
        <v>1643.7059073663218</v>
      </c>
      <c r="IK409" s="11">
        <v>1672.0092881080157</v>
      </c>
      <c r="IL409" s="11">
        <v>1687.6036902169735</v>
      </c>
      <c r="IM409" s="11">
        <v>1701.6398358470431</v>
      </c>
      <c r="IN409" s="11">
        <v>1714.5905498248294</v>
      </c>
      <c r="IO409" s="11">
        <v>1813.762123437094</v>
      </c>
      <c r="IP409" s="11">
        <v>1840.7823934057158</v>
      </c>
      <c r="IQ409" s="11">
        <v>1834.9273968271154</v>
      </c>
      <c r="IR409" s="11">
        <v>1876.6043644090776</v>
      </c>
      <c r="IS409" s="11">
        <v>1934.7458678353446</v>
      </c>
      <c r="IT409" s="11">
        <v>1968.0631442486558</v>
      </c>
      <c r="IU409" s="11">
        <v>1986.8042461412642</v>
      </c>
      <c r="IV409" s="11">
        <v>2001.9924411986692</v>
      </c>
      <c r="IW409" s="11">
        <v>2006.1535842889496</v>
      </c>
      <c r="IX409" s="11">
        <v>2012.5382606788353</v>
      </c>
      <c r="IY409" s="11">
        <v>2024.8335096141952</v>
      </c>
      <c r="IZ409" s="11">
        <v>2053.1636434146221</v>
      </c>
      <c r="JA409" s="11">
        <v>2084.3355301663155</v>
      </c>
      <c r="JB409" s="11">
        <v>2147.3900412722955</v>
      </c>
      <c r="JC409" s="11">
        <v>2222.0999099369774</v>
      </c>
      <c r="JD409" s="11">
        <v>2278.1861533395272</v>
      </c>
      <c r="JE409" s="11">
        <v>2284.5758755154675</v>
      </c>
      <c r="JF409" s="11">
        <v>2286.4160934510678</v>
      </c>
      <c r="JG409" s="11">
        <v>2228.1461785506194</v>
      </c>
      <c r="JH409" s="11">
        <v>2291.1561914235631</v>
      </c>
      <c r="JI409" s="11">
        <v>2379.0453863885155</v>
      </c>
      <c r="JJ409" s="11">
        <v>2396.1632368777305</v>
      </c>
      <c r="JK409" s="11">
        <v>2394.0003888361707</v>
      </c>
      <c r="JL409" s="11">
        <v>2469.6212278305889</v>
      </c>
      <c r="JM409" s="11">
        <v>2474.5575303855362</v>
      </c>
      <c r="JN409" s="11">
        <v>2492.3131085713326</v>
      </c>
      <c r="JO409" s="11">
        <v>2709.9392891642401</v>
      </c>
      <c r="JP409" s="11">
        <v>2858.3199550100139</v>
      </c>
      <c r="JQ409" s="11">
        <v>2898.9614710987007</v>
      </c>
      <c r="JR409" s="11">
        <v>2924.4259520574547</v>
      </c>
      <c r="JS409" s="11">
        <v>2852.1603795149986</v>
      </c>
      <c r="JT409" s="11">
        <v>2868.6363612957798</v>
      </c>
      <c r="JU409" s="11">
        <v>2893.501905623692</v>
      </c>
      <c r="JV409" s="11">
        <v>2878.3465379986119</v>
      </c>
      <c r="JW409" s="11">
        <v>2810.8651122304173</v>
      </c>
      <c r="JX409" s="11">
        <v>2787.4135375207493</v>
      </c>
      <c r="JY409" s="11">
        <v>2770.7076777507623</v>
      </c>
      <c r="JZ409" s="11">
        <v>2749.5357033699502</v>
      </c>
      <c r="KA409" s="11">
        <v>2731.9858847309984</v>
      </c>
      <c r="KB409" s="11">
        <v>2719.2282122849547</v>
      </c>
      <c r="KC409" s="11">
        <v>2696.2945153031255</v>
      </c>
      <c r="KD409" s="11">
        <v>2681.6908282347349</v>
      </c>
      <c r="KE409" s="11">
        <v>2689.3204007314066</v>
      </c>
      <c r="KF409" s="11">
        <v>2704.2756850583505</v>
      </c>
      <c r="KG409" s="11">
        <v>2713.6892918834255</v>
      </c>
      <c r="KH409" s="11">
        <v>2735.6277814407504</v>
      </c>
      <c r="KI409" s="11">
        <v>2743.5056221621148</v>
      </c>
      <c r="KJ409" s="11">
        <v>2770.9502530881264</v>
      </c>
      <c r="KK409" s="11">
        <v>2776.1360583456967</v>
      </c>
      <c r="KL409" s="23"/>
      <c r="KM409" s="11">
        <f>SMALL(Tabela2[[#This Row],[1]:[285]],1)</f>
        <v>1.0480505352461478E-11</v>
      </c>
      <c r="KN409" s="11">
        <f>MATCH(Tabela2[[#This Row],[1° menor]],Tabela2[[#This Row],[1]:[285]],0)</f>
        <v>202</v>
      </c>
      <c r="KO40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0.50000007900690857</v>
      </c>
      <c r="KP409" s="11">
        <f>VLOOKUP(Tabela2[[#This Row],[Shape]],shape!A:D,4,0)+VLOOKUP(Tabela2[[#This Row],[Shape]]+1,shape!A:E,5,0)*Tabela2[[#This Row],[% avanc]]</f>
        <v>6415.4481655887575</v>
      </c>
      <c r="KQ409" s="15">
        <f>Tabela2[[#This Row],[8686,881807]]/Tabela2[[#Headers],[8686,881807]]</f>
        <v>0.73852140596860749</v>
      </c>
      <c r="KR409" s="11">
        <f>Tabela2[[#This Row],[8686,881807]]-KP408</f>
        <v>235.29650470563411</v>
      </c>
      <c r="KS409" s="11">
        <f>(Tabela2[[#This Row],[hora bus]]-H408)*86400</f>
        <v>46.000000066123903</v>
      </c>
      <c r="KT409" s="11">
        <f>Tabela2[[#This Row],[desloc]]/Tabela2[[#This Row],[seconds]]</f>
        <v>5.1151413992913257</v>
      </c>
      <c r="KU409" s="11">
        <f>Tabela2[[#This Row],[spd m/s]]*3.6</f>
        <v>18.414509037448774</v>
      </c>
      <c r="KV409" s="23"/>
      <c r="KW409" s="22">
        <f t="shared" si="108"/>
        <v>0</v>
      </c>
      <c r="KX409" s="23">
        <f t="shared" si="109"/>
        <v>0</v>
      </c>
      <c r="KY409" s="23">
        <f t="shared" si="110"/>
        <v>1</v>
      </c>
      <c r="KZ409" s="23">
        <f t="shared" si="111"/>
        <v>38</v>
      </c>
      <c r="LA409" s="23">
        <f t="shared" si="112"/>
        <v>0</v>
      </c>
      <c r="LB409" s="23">
        <f t="shared" si="113"/>
        <v>0</v>
      </c>
      <c r="LC409" s="23">
        <f t="shared" si="114"/>
        <v>0</v>
      </c>
      <c r="LD409" s="23">
        <f t="shared" si="115"/>
        <v>0</v>
      </c>
      <c r="LE409" s="23">
        <f t="shared" si="116"/>
        <v>6415.4481655887575</v>
      </c>
      <c r="LF409" s="22">
        <f t="shared" si="125"/>
        <v>0</v>
      </c>
      <c r="LG409" s="23">
        <f t="shared" si="117"/>
        <v>0</v>
      </c>
      <c r="LH409" s="23">
        <f t="shared" si="118"/>
        <v>0</v>
      </c>
      <c r="LI409" s="23">
        <f t="shared" si="119"/>
        <v>8570.3152119992501</v>
      </c>
      <c r="LJ409" s="23">
        <f t="shared" si="120"/>
        <v>8544.8116110658502</v>
      </c>
      <c r="LK409" s="23">
        <f t="shared" si="121"/>
        <v>0.5</v>
      </c>
      <c r="LL409" s="23">
        <f t="shared" si="122"/>
        <v>0</v>
      </c>
      <c r="LM409" s="23">
        <f t="shared" si="123"/>
        <v>1</v>
      </c>
      <c r="LN409" s="23">
        <f t="shared" si="124"/>
        <v>1</v>
      </c>
    </row>
    <row r="410" spans="1:326" x14ac:dyDescent="0.25">
      <c r="A410" s="22">
        <v>8</v>
      </c>
      <c r="B410" s="22">
        <v>1</v>
      </c>
      <c r="C410" s="23" t="s">
        <v>1309</v>
      </c>
      <c r="D410" s="22">
        <v>332</v>
      </c>
      <c r="E410" s="24">
        <v>0.87847222222222221</v>
      </c>
      <c r="F410" s="23" t="s">
        <v>778</v>
      </c>
      <c r="G410" s="23" t="b">
        <v>1</v>
      </c>
      <c r="H410" s="25">
        <v>43538.878877314812</v>
      </c>
      <c r="I410" s="26" t="s">
        <v>694</v>
      </c>
      <c r="J410" s="23" t="s">
        <v>695</v>
      </c>
      <c r="K410" s="11">
        <f>IF(AND(Tabela2[[#This Row],[hora bus]]=H409,Tabela2[[#This Row],[lat bus]]=I409,Tabela2[[#This Row],[lon bus]]=J409),1,0)</f>
        <v>0</v>
      </c>
      <c r="L410" s="23"/>
      <c r="M410" s="11">
        <v>115</v>
      </c>
      <c r="N410" s="11">
        <v>10749.770518487712</v>
      </c>
      <c r="O410" s="11">
        <v>10742.436400187318</v>
      </c>
      <c r="P410" s="11">
        <v>10732.356726760301</v>
      </c>
      <c r="Q410" s="11">
        <v>10673.290559925046</v>
      </c>
      <c r="R410" s="11">
        <v>10588.520903126278</v>
      </c>
      <c r="S410" s="11">
        <v>10570.280847123624</v>
      </c>
      <c r="T410" s="11">
        <v>10550.6115319373</v>
      </c>
      <c r="U410" s="11">
        <v>10538.412012264431</v>
      </c>
      <c r="V410" s="11">
        <v>10521.309210478972</v>
      </c>
      <c r="W410" s="11">
        <v>10508.418800263549</v>
      </c>
      <c r="X410" s="11">
        <v>10496.858721686329</v>
      </c>
      <c r="Y410" s="11">
        <v>10471.893532999584</v>
      </c>
      <c r="Z410" s="11">
        <v>10455.375276011979</v>
      </c>
      <c r="AA410" s="11">
        <v>10431.956562680183</v>
      </c>
      <c r="AB410" s="11">
        <v>10420.972236277199</v>
      </c>
      <c r="AC410" s="11">
        <v>10404.476498124666</v>
      </c>
      <c r="AD410" s="11">
        <v>10379.645158753627</v>
      </c>
      <c r="AE410" s="11">
        <v>10369.885308746365</v>
      </c>
      <c r="AF410" s="11">
        <v>10304.077100718971</v>
      </c>
      <c r="AG410" s="11">
        <v>10276.421491102719</v>
      </c>
      <c r="AH410" s="11">
        <v>10250.050271452395</v>
      </c>
      <c r="AI410" s="11">
        <v>10227.802281249278</v>
      </c>
      <c r="AJ410" s="11">
        <v>10207.729365584373</v>
      </c>
      <c r="AK410" s="11">
        <v>10193.41749149188</v>
      </c>
      <c r="AL410" s="11">
        <v>10168.181917311602</v>
      </c>
      <c r="AM410" s="11">
        <v>10158.23910030027</v>
      </c>
      <c r="AN410" s="11">
        <v>10146.698183144506</v>
      </c>
      <c r="AO410" s="11">
        <v>10140.246618901945</v>
      </c>
      <c r="AP410" s="11">
        <v>10141.386806978715</v>
      </c>
      <c r="AQ410" s="11">
        <v>10149.611998660484</v>
      </c>
      <c r="AR410" s="11">
        <v>10150.918262680385</v>
      </c>
      <c r="AS410" s="11">
        <v>10148.961429373647</v>
      </c>
      <c r="AT410" s="11">
        <v>10159.461911719143</v>
      </c>
      <c r="AU410" s="11">
        <v>10166.413576457515</v>
      </c>
      <c r="AV410" s="11">
        <v>10161.95199961178</v>
      </c>
      <c r="AW410" s="11">
        <v>10164.524551939985</v>
      </c>
      <c r="AX410" s="11">
        <v>10169.501250641419</v>
      </c>
      <c r="AY410" s="11">
        <v>10164.713409944352</v>
      </c>
      <c r="AZ410" s="11">
        <v>10150.964870092948</v>
      </c>
      <c r="BA410" s="11">
        <v>10129.046025501662</v>
      </c>
      <c r="BB410" s="11">
        <v>10086.494889184614</v>
      </c>
      <c r="BC410" s="11">
        <v>10016.094044138546</v>
      </c>
      <c r="BD410" s="11">
        <v>9950.3654790907203</v>
      </c>
      <c r="BE410" s="11">
        <v>9932.1716097482495</v>
      </c>
      <c r="BF410" s="11">
        <v>9912.6956508630974</v>
      </c>
      <c r="BG410" s="11">
        <v>9880.8759925899849</v>
      </c>
      <c r="BH410" s="11">
        <v>9871.3606581196491</v>
      </c>
      <c r="BI410" s="11">
        <v>9857.486427162381</v>
      </c>
      <c r="BJ410" s="11">
        <v>9834.5038300993256</v>
      </c>
      <c r="BK410" s="11">
        <v>9765.0661387791279</v>
      </c>
      <c r="BL410" s="11">
        <v>9541.3476973704674</v>
      </c>
      <c r="BM410" s="11">
        <v>9419.4384565785913</v>
      </c>
      <c r="BN410" s="11">
        <v>9398.5538375958095</v>
      </c>
      <c r="BO410" s="11">
        <v>9293.9899105054828</v>
      </c>
      <c r="BP410" s="11">
        <v>9290.3792897069707</v>
      </c>
      <c r="BQ410" s="11">
        <v>9204.3150906558767</v>
      </c>
      <c r="BR410" s="11">
        <v>9124.3878030431388</v>
      </c>
      <c r="BS410" s="11">
        <v>9096.4632455782812</v>
      </c>
      <c r="BT410" s="11">
        <v>9047.8947392752598</v>
      </c>
      <c r="BU410" s="11">
        <v>8991.4752836813386</v>
      </c>
      <c r="BV410" s="11">
        <v>8994.2297689389579</v>
      </c>
      <c r="BW410" s="11">
        <v>8844.9799335097032</v>
      </c>
      <c r="BX410" s="11">
        <v>8751.3985321665714</v>
      </c>
      <c r="BY410" s="11">
        <v>8624.8013243620935</v>
      </c>
      <c r="BZ410" s="11">
        <v>8603.6281970098153</v>
      </c>
      <c r="CA410" s="11">
        <v>8563.2886328237309</v>
      </c>
      <c r="CB410" s="11">
        <v>8500.6865771756929</v>
      </c>
      <c r="CC410" s="11">
        <v>8379.7876921544193</v>
      </c>
      <c r="CD410" s="11">
        <v>8285.3203555920172</v>
      </c>
      <c r="CE410" s="11">
        <v>8192.3237652080661</v>
      </c>
      <c r="CF410" s="11">
        <v>8109.212437971335</v>
      </c>
      <c r="CG410" s="11">
        <v>7915.983286956558</v>
      </c>
      <c r="CH410" s="11">
        <v>7839.6600534142181</v>
      </c>
      <c r="CI410" s="11">
        <v>7649.2450208924274</v>
      </c>
      <c r="CJ410" s="11">
        <v>7575.9091451326358</v>
      </c>
      <c r="CK410" s="11">
        <v>7486.367362195062</v>
      </c>
      <c r="CL410" s="11">
        <v>7458.7269630399978</v>
      </c>
      <c r="CM410" s="11">
        <v>7410.8056156793928</v>
      </c>
      <c r="CN410" s="11">
        <v>7352.4943267797244</v>
      </c>
      <c r="CO410" s="11">
        <v>7271.2540533171377</v>
      </c>
      <c r="CP410" s="11">
        <v>7219.0803545463732</v>
      </c>
      <c r="CQ410" s="11">
        <v>7024.6059030946017</v>
      </c>
      <c r="CR410" s="11">
        <v>6849.442766495602</v>
      </c>
      <c r="CS410" s="11">
        <v>6776.9739307567297</v>
      </c>
      <c r="CT410" s="11">
        <v>6749.1791400096754</v>
      </c>
      <c r="CU410" s="11">
        <v>6707.9966152349698</v>
      </c>
      <c r="CV410" s="11">
        <v>6610.5554380251642</v>
      </c>
      <c r="CW410" s="11">
        <v>6484.5474350943978</v>
      </c>
      <c r="CX410" s="11">
        <v>6424.6619875978722</v>
      </c>
      <c r="CY410" s="11">
        <v>6368.1770106914773</v>
      </c>
      <c r="CZ410" s="11">
        <v>6316.8321173872628</v>
      </c>
      <c r="DA410" s="11">
        <v>6264.0972108405249</v>
      </c>
      <c r="DB410" s="11">
        <v>6206.9119479054962</v>
      </c>
      <c r="DC410" s="11">
        <v>6113.6270430520362</v>
      </c>
      <c r="DD410" s="11">
        <v>6103.0911408964384</v>
      </c>
      <c r="DE410" s="11">
        <v>6072.1469491087537</v>
      </c>
      <c r="DF410" s="11">
        <v>6057.9502453227979</v>
      </c>
      <c r="DG410" s="11">
        <v>6005.7666247722791</v>
      </c>
      <c r="DH410" s="11">
        <v>5964.7846068932085</v>
      </c>
      <c r="DI410" s="11">
        <v>5917.4554681198251</v>
      </c>
      <c r="DJ410" s="11">
        <v>5845.4143778752969</v>
      </c>
      <c r="DK410" s="11">
        <v>5541.8522598244181</v>
      </c>
      <c r="DL410" s="11">
        <v>5491.5376766040927</v>
      </c>
      <c r="DM410" s="11">
        <v>5435.0117803623261</v>
      </c>
      <c r="DN410" s="11">
        <v>5361.2159128941594</v>
      </c>
      <c r="DO410" s="11">
        <v>5338.9482602564358</v>
      </c>
      <c r="DP410" s="11">
        <v>5270.1999458531354</v>
      </c>
      <c r="DQ410" s="11">
        <v>5267.9263367317717</v>
      </c>
      <c r="DR410" s="11">
        <v>5259.6962426707596</v>
      </c>
      <c r="DS410" s="11">
        <v>5248.6838557626361</v>
      </c>
      <c r="DT410" s="11">
        <v>5231.8977970236238</v>
      </c>
      <c r="DU410" s="11">
        <v>5222.220071710628</v>
      </c>
      <c r="DV410" s="11">
        <v>5212.4028858806514</v>
      </c>
      <c r="DW410" s="11">
        <v>5207.6590090255249</v>
      </c>
      <c r="DX410" s="11">
        <v>5087.0309623664098</v>
      </c>
      <c r="DY410" s="11">
        <v>5110.0407987839399</v>
      </c>
      <c r="DZ410" s="11">
        <v>5082.6514466248491</v>
      </c>
      <c r="EA410" s="11">
        <v>4964.8448762172056</v>
      </c>
      <c r="EB410" s="11">
        <v>4943.1963733268749</v>
      </c>
      <c r="EC410" s="11">
        <v>4763.5479478597135</v>
      </c>
      <c r="ED410" s="11">
        <v>4693.0034473752949</v>
      </c>
      <c r="EE410" s="11">
        <v>4456.7863592748272</v>
      </c>
      <c r="EF410" s="11">
        <v>4273.2524733780492</v>
      </c>
      <c r="EG410" s="11">
        <v>4117.5006880608116</v>
      </c>
      <c r="EH410" s="11">
        <v>3997.872608406607</v>
      </c>
      <c r="EI410" s="11">
        <v>3934.0243493959897</v>
      </c>
      <c r="EJ410" s="11">
        <v>3877.5205398525577</v>
      </c>
      <c r="EK410" s="11">
        <v>3797.0682791256031</v>
      </c>
      <c r="EL410" s="11">
        <v>3789.9825852759527</v>
      </c>
      <c r="EM410" s="11">
        <v>3706.1462316972024</v>
      </c>
      <c r="EN410" s="11">
        <v>3618.3538982078021</v>
      </c>
      <c r="EO410" s="11">
        <v>3573.4898520117604</v>
      </c>
      <c r="EP410" s="11">
        <v>3437.5010310750799</v>
      </c>
      <c r="EQ410" s="11">
        <v>3368.6035686369505</v>
      </c>
      <c r="ER410" s="11">
        <v>3238.5072272051207</v>
      </c>
      <c r="ES410" s="11">
        <v>3180.9527064715553</v>
      </c>
      <c r="ET410" s="11">
        <v>3108.8185735230618</v>
      </c>
      <c r="EU410" s="11">
        <v>3049.9103250225285</v>
      </c>
      <c r="EV410" s="11">
        <v>2983.7319700911989</v>
      </c>
      <c r="EW410" s="11">
        <v>2748.2874775472105</v>
      </c>
      <c r="EX410" s="11">
        <v>2680.5304398545286</v>
      </c>
      <c r="EY410" s="11">
        <v>2521.6116362359476</v>
      </c>
      <c r="EZ410" s="11">
        <v>2374.6408075830318</v>
      </c>
      <c r="FA410" s="11">
        <v>2304.6895389164079</v>
      </c>
      <c r="FB410" s="11">
        <v>2266.7493263491474</v>
      </c>
      <c r="FC410" s="11">
        <v>2214.4950090303964</v>
      </c>
      <c r="FD410" s="11">
        <v>2094.9986057164847</v>
      </c>
      <c r="FE410" s="11">
        <v>1930.4816743479637</v>
      </c>
      <c r="FF410" s="11">
        <v>1911.6596260000886</v>
      </c>
      <c r="FG410" s="11">
        <v>1869.6239303816305</v>
      </c>
      <c r="FH410" s="11">
        <v>1791.1107068034514</v>
      </c>
      <c r="FI410" s="11">
        <v>1751.7407213785211</v>
      </c>
      <c r="FJ410" s="11">
        <v>1740.1585086237303</v>
      </c>
      <c r="FK410" s="11">
        <v>1730.9819456554951</v>
      </c>
      <c r="FL410" s="11">
        <v>1725.2845672988672</v>
      </c>
      <c r="FM410" s="11">
        <v>1705.2349564995989</v>
      </c>
      <c r="FN410" s="11">
        <v>1707.9874113304179</v>
      </c>
      <c r="FO410" s="11">
        <v>1698.8319796227793</v>
      </c>
      <c r="FP410" s="11">
        <v>1688.662672789832</v>
      </c>
      <c r="FQ410" s="11">
        <v>1687.0968194045847</v>
      </c>
      <c r="FR410" s="11">
        <v>1657.9431030401934</v>
      </c>
      <c r="FS410" s="11">
        <v>1613.7778449401874</v>
      </c>
      <c r="FT410" s="11">
        <v>1538.8210044334871</v>
      </c>
      <c r="FU410" s="11">
        <v>1421.953625342645</v>
      </c>
      <c r="FV410" s="11">
        <v>1380.8030773870632</v>
      </c>
      <c r="FW410" s="11">
        <v>1351.765921799031</v>
      </c>
      <c r="FX410" s="11">
        <v>1322.3197299969925</v>
      </c>
      <c r="FY410" s="11">
        <v>1299.161002374211</v>
      </c>
      <c r="FZ410" s="11">
        <v>1269.4304599013367</v>
      </c>
      <c r="GA410" s="11">
        <v>1249.0324036106142</v>
      </c>
      <c r="GB410" s="11">
        <v>1222.313460422163</v>
      </c>
      <c r="GC410" s="11">
        <v>1197.8378291220879</v>
      </c>
      <c r="GD410" s="11">
        <v>1183.9506969716642</v>
      </c>
      <c r="GE410" s="11">
        <v>1172.2565484971062</v>
      </c>
      <c r="GF410" s="11">
        <v>1165.507163198952</v>
      </c>
      <c r="GG410" s="11">
        <v>1154.5583496525776</v>
      </c>
      <c r="GH410" s="11">
        <v>1149.2708043734049</v>
      </c>
      <c r="GI410" s="11">
        <v>1131.8064172745521</v>
      </c>
      <c r="GJ410" s="11">
        <v>1109.1765887127292</v>
      </c>
      <c r="GK410" s="11">
        <v>1083.4760390004603</v>
      </c>
      <c r="GL410" s="11">
        <v>1082.9750063578465</v>
      </c>
      <c r="GM410" s="11">
        <v>1052.2577539107697</v>
      </c>
      <c r="GN410" s="11">
        <v>1031.9627514771898</v>
      </c>
      <c r="GO410" s="11">
        <v>999.71777684610606</v>
      </c>
      <c r="GP410" s="11">
        <v>915.50788134328593</v>
      </c>
      <c r="GQ410" s="11">
        <v>775.66931694520974</v>
      </c>
      <c r="GR410" s="11">
        <v>617.47932263328175</v>
      </c>
      <c r="GS410" s="11">
        <v>554.99381986009757</v>
      </c>
      <c r="GT410" s="11">
        <v>537.81829220956388</v>
      </c>
      <c r="GU410" s="11">
        <v>516.8942096081588</v>
      </c>
      <c r="GV410" s="11">
        <v>499.74510752659461</v>
      </c>
      <c r="GW410" s="11">
        <v>486.05848643770486</v>
      </c>
      <c r="GX410" s="11">
        <v>478.02033688563313</v>
      </c>
      <c r="GY410" s="11">
        <v>427.79816921488919</v>
      </c>
      <c r="GZ410" s="11">
        <v>512.34181912069312</v>
      </c>
      <c r="HA410" s="11">
        <v>522.12486184334591</v>
      </c>
      <c r="HB410" s="11">
        <v>524.8684900467656</v>
      </c>
      <c r="HC410" s="11">
        <v>528.32943382315489</v>
      </c>
      <c r="HD410" s="11">
        <v>531.9260492199486</v>
      </c>
      <c r="HE410" s="11">
        <v>522.70411543844818</v>
      </c>
      <c r="HF410" s="11">
        <v>423.57735697729026</v>
      </c>
      <c r="HG410" s="11">
        <v>348.92047462604438</v>
      </c>
      <c r="HH410" s="11">
        <v>266.99079179628296</v>
      </c>
      <c r="HI410" s="11">
        <v>227.94073532819405</v>
      </c>
      <c r="HJ410" s="11">
        <v>200.31066442060273</v>
      </c>
      <c r="HK410" s="11">
        <v>156.85639569692034</v>
      </c>
      <c r="HL410" s="11">
        <v>115.84559614089014</v>
      </c>
      <c r="HM410" s="11">
        <v>31.027601732374663</v>
      </c>
      <c r="HN410" s="11">
        <v>5.1916251559305238E-3</v>
      </c>
      <c r="HO410" s="11">
        <v>85.601754290459809</v>
      </c>
      <c r="HP410" s="11">
        <v>192.56543465332524</v>
      </c>
      <c r="HQ410" s="11">
        <v>215.56089934192329</v>
      </c>
      <c r="HR410" s="11">
        <v>240.18270558330008</v>
      </c>
      <c r="HS410" s="11">
        <v>384.37033460923601</v>
      </c>
      <c r="HT410" s="11">
        <v>437.17511586899877</v>
      </c>
      <c r="HU410" s="11">
        <v>452.98262031413009</v>
      </c>
      <c r="HV410" s="11">
        <v>518.52025170827358</v>
      </c>
      <c r="HW410" s="11">
        <v>555.03209594802058</v>
      </c>
      <c r="HX410" s="11">
        <v>584.26238497776853</v>
      </c>
      <c r="HY410" s="11">
        <v>609.57014146001222</v>
      </c>
      <c r="HZ410" s="11">
        <v>625.11059073856075</v>
      </c>
      <c r="IA410" s="11">
        <v>745.18389940796737</v>
      </c>
      <c r="IB410" s="11">
        <v>880.69438401177592</v>
      </c>
      <c r="IC410" s="11">
        <v>928.59888266764324</v>
      </c>
      <c r="ID410" s="11">
        <v>978.28522791011574</v>
      </c>
      <c r="IE410" s="11">
        <v>1022.6520349615577</v>
      </c>
      <c r="IF410" s="11">
        <v>1069.1453778263847</v>
      </c>
      <c r="IG410" s="11">
        <v>1191.1251929201046</v>
      </c>
      <c r="IH410" s="11">
        <v>1218.3531575517134</v>
      </c>
      <c r="II410" s="11">
        <v>1252.7326524200307</v>
      </c>
      <c r="IJ410" s="11">
        <v>1276.3232414972149</v>
      </c>
      <c r="IK410" s="11">
        <v>1308.0511756405915</v>
      </c>
      <c r="IL410" s="11">
        <v>1327.0261959738211</v>
      </c>
      <c r="IM410" s="11">
        <v>1345.6451753606889</v>
      </c>
      <c r="IN410" s="11">
        <v>1367.6950792623372</v>
      </c>
      <c r="IO410" s="11">
        <v>1474.4780025943201</v>
      </c>
      <c r="IP410" s="11">
        <v>1502.8893820148439</v>
      </c>
      <c r="IQ410" s="11">
        <v>1499.1436778804714</v>
      </c>
      <c r="IR410" s="11">
        <v>1545.1121400015438</v>
      </c>
      <c r="IS410" s="11">
        <v>1606.82716152886</v>
      </c>
      <c r="IT410" s="11">
        <v>1642.2978525850544</v>
      </c>
      <c r="IU410" s="11">
        <v>1662.4535237552559</v>
      </c>
      <c r="IV410" s="11">
        <v>1678.4393834680666</v>
      </c>
      <c r="IW410" s="11">
        <v>1683.1934564655642</v>
      </c>
      <c r="IX410" s="11">
        <v>1690.7818995900375</v>
      </c>
      <c r="IY410" s="11">
        <v>1705.5034437018769</v>
      </c>
      <c r="IZ410" s="11">
        <v>1737.3466668037108</v>
      </c>
      <c r="JA410" s="11">
        <v>1773.9336417355937</v>
      </c>
      <c r="JB410" s="11">
        <v>1844.9367450235441</v>
      </c>
      <c r="JC410" s="11">
        <v>1928.0029095904197</v>
      </c>
      <c r="JD410" s="11">
        <v>1989.2608770720799</v>
      </c>
      <c r="JE410" s="11">
        <v>1997.9842678146001</v>
      </c>
      <c r="JF410" s="11">
        <v>2001.933535346988</v>
      </c>
      <c r="JG410" s="11">
        <v>1953.2649505935515</v>
      </c>
      <c r="JH410" s="11">
        <v>2021.8078700951764</v>
      </c>
      <c r="JI410" s="11">
        <v>2105.9830710320671</v>
      </c>
      <c r="JJ410" s="11">
        <v>2122.2885246929318</v>
      </c>
      <c r="JK410" s="11">
        <v>2117.2239054039846</v>
      </c>
      <c r="JL410" s="11">
        <v>2189.9615935641755</v>
      </c>
      <c r="JM410" s="11">
        <v>2194.3043348860415</v>
      </c>
      <c r="JN410" s="11">
        <v>2207.8084552478167</v>
      </c>
      <c r="JO410" s="11">
        <v>2419.4848830680485</v>
      </c>
      <c r="JP410" s="11">
        <v>2565.3595185725881</v>
      </c>
      <c r="JQ410" s="11">
        <v>2605.4672037828564</v>
      </c>
      <c r="JR410" s="11">
        <v>2634.651950167819</v>
      </c>
      <c r="JS410" s="11">
        <v>2574.8484022097432</v>
      </c>
      <c r="JT410" s="11">
        <v>2605.3484022564703</v>
      </c>
      <c r="JU410" s="11">
        <v>2634.6052004742974</v>
      </c>
      <c r="JV410" s="11">
        <v>2617.3475659402152</v>
      </c>
      <c r="JW410" s="11">
        <v>2550.4916623660451</v>
      </c>
      <c r="JX410" s="11">
        <v>2529.2874920412946</v>
      </c>
      <c r="JY410" s="11">
        <v>2513.6133319324217</v>
      </c>
      <c r="JZ410" s="11">
        <v>2493.3713296940196</v>
      </c>
      <c r="KA410" s="11">
        <v>2476.7413752833681</v>
      </c>
      <c r="KB410" s="11">
        <v>2464.697253706257</v>
      </c>
      <c r="KC410" s="11">
        <v>2442.6618730401301</v>
      </c>
      <c r="KD410" s="11">
        <v>2427.3911208385334</v>
      </c>
      <c r="KE410" s="11">
        <v>2433.3948918751016</v>
      </c>
      <c r="KF410" s="11">
        <v>2447.7525390948604</v>
      </c>
      <c r="KG410" s="11">
        <v>2456.4143143525039</v>
      </c>
      <c r="KH410" s="11">
        <v>2477.632546527474</v>
      </c>
      <c r="KI410" s="11">
        <v>2484.6863530154665</v>
      </c>
      <c r="KJ410" s="11">
        <v>2511.3909499022789</v>
      </c>
      <c r="KK410" s="11">
        <v>2516.3180633952388</v>
      </c>
      <c r="KL410" s="23"/>
      <c r="KM410" s="11">
        <f>SMALL(Tabela2[[#This Row],[1]:[285]],1)</f>
        <v>5.1916251559305238E-3</v>
      </c>
      <c r="KN410" s="11">
        <f>MATCH(Tabela2[[#This Row],[1° menor]],Tabela2[[#This Row],[1]:[285]],0)</f>
        <v>209</v>
      </c>
      <c r="KO41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0.26603095002626298</v>
      </c>
      <c r="KP410" s="11">
        <f>VLOOKUP(Tabela2[[#This Row],[Shape]],shape!A:D,4,0)+VLOOKUP(Tabela2[[#This Row],[Shape]]+1,shape!A:E,5,0)*Tabela2[[#This Row],[% avanc]]</f>
        <v>6616.8366104276065</v>
      </c>
      <c r="KQ410" s="15">
        <f>Tabela2[[#This Row],[8686,881807]]/Tabela2[[#Headers],[8686,881807]]</f>
        <v>0.76170445937179387</v>
      </c>
      <c r="KR410" s="11">
        <f>Tabela2[[#This Row],[8686,881807]]-KP409</f>
        <v>201.38844483884895</v>
      </c>
      <c r="KS410" s="11">
        <f>(Tabela2[[#This Row],[hora bus]]-H409)*86400</f>
        <v>47.999999905005097</v>
      </c>
      <c r="KT410" s="11">
        <f>Tabela2[[#This Row],[desloc]]/Tabela2[[#This Row],[seconds]]</f>
        <v>4.1955926091126843</v>
      </c>
      <c r="KU410" s="11">
        <f>Tabela2[[#This Row],[spd m/s]]*3.6</f>
        <v>15.104133392805664</v>
      </c>
      <c r="KV410" s="23"/>
      <c r="KW410" s="22">
        <f t="shared" si="108"/>
        <v>0</v>
      </c>
      <c r="KX410" s="23">
        <f t="shared" si="109"/>
        <v>0</v>
      </c>
      <c r="KY410" s="23">
        <f t="shared" si="110"/>
        <v>1</v>
      </c>
      <c r="KZ410" s="23">
        <f t="shared" si="111"/>
        <v>37</v>
      </c>
      <c r="LA410" s="23">
        <f t="shared" si="112"/>
        <v>0</v>
      </c>
      <c r="LB410" s="23">
        <f t="shared" si="113"/>
        <v>0</v>
      </c>
      <c r="LC410" s="23">
        <f t="shared" si="114"/>
        <v>0</v>
      </c>
      <c r="LD410" s="23">
        <f t="shared" si="115"/>
        <v>0</v>
      </c>
      <c r="LE410" s="23">
        <f t="shared" si="116"/>
        <v>6616.8366104276065</v>
      </c>
      <c r="LF410" s="22">
        <f t="shared" si="125"/>
        <v>0</v>
      </c>
      <c r="LG410" s="23">
        <f t="shared" si="117"/>
        <v>0</v>
      </c>
      <c r="LH410" s="23">
        <f t="shared" si="118"/>
        <v>0</v>
      </c>
      <c r="LI410" s="23">
        <f t="shared" si="119"/>
        <v>8570.3152119992501</v>
      </c>
      <c r="LJ410" s="23">
        <f t="shared" si="120"/>
        <v>8544.8116110658502</v>
      </c>
      <c r="LK410" s="23">
        <f t="shared" si="121"/>
        <v>0.5</v>
      </c>
      <c r="LL410" s="23">
        <f t="shared" si="122"/>
        <v>0</v>
      </c>
      <c r="LM410" s="23">
        <f t="shared" si="123"/>
        <v>1</v>
      </c>
      <c r="LN410" s="23">
        <f t="shared" si="124"/>
        <v>1</v>
      </c>
    </row>
    <row r="411" spans="1:326" x14ac:dyDescent="0.25">
      <c r="A411" s="22">
        <v>9</v>
      </c>
      <c r="B411" s="22">
        <v>1</v>
      </c>
      <c r="C411" s="23" t="s">
        <v>1310</v>
      </c>
      <c r="D411" s="22">
        <v>332</v>
      </c>
      <c r="E411" s="24">
        <v>0.87916666666666665</v>
      </c>
      <c r="F411" s="23" t="s">
        <v>778</v>
      </c>
      <c r="G411" s="23" t="b">
        <v>1</v>
      </c>
      <c r="H411" s="25">
        <v>43538.879363425927</v>
      </c>
      <c r="I411" s="26" t="s">
        <v>781</v>
      </c>
      <c r="J411" s="23" t="s">
        <v>782</v>
      </c>
      <c r="K411" s="11">
        <f>IF(AND(Tabela2[[#This Row],[hora bus]]=H410,Tabela2[[#This Row],[lat bus]]=I410,Tabela2[[#This Row],[lon bus]]=J410),1,0)</f>
        <v>0</v>
      </c>
      <c r="L411" s="23"/>
      <c r="M411" s="11">
        <v>117</v>
      </c>
      <c r="N411" s="11">
        <v>10569.141195399334</v>
      </c>
      <c r="O411" s="11">
        <v>10561.502448861695</v>
      </c>
      <c r="P411" s="11">
        <v>10551.088009012332</v>
      </c>
      <c r="Q411" s="11">
        <v>10491.753917727552</v>
      </c>
      <c r="R411" s="11">
        <v>10407.989556997049</v>
      </c>
      <c r="S411" s="11">
        <v>10391.001602157467</v>
      </c>
      <c r="T411" s="11">
        <v>10371.508410373021</v>
      </c>
      <c r="U411" s="11">
        <v>10359.252019394449</v>
      </c>
      <c r="V411" s="11">
        <v>10341.880918678467</v>
      </c>
      <c r="W411" s="11">
        <v>10328.560407125535</v>
      </c>
      <c r="X411" s="11">
        <v>10316.53986660667</v>
      </c>
      <c r="Y411" s="11">
        <v>10290.823007136358</v>
      </c>
      <c r="Z411" s="11">
        <v>10273.405074702949</v>
      </c>
      <c r="AA411" s="11">
        <v>10249.311021154821</v>
      </c>
      <c r="AB411" s="11">
        <v>10237.952766757957</v>
      </c>
      <c r="AC411" s="11">
        <v>10221.285372415761</v>
      </c>
      <c r="AD411" s="11">
        <v>10196.610513572095</v>
      </c>
      <c r="AE411" s="11">
        <v>10187.183570552219</v>
      </c>
      <c r="AF411" s="11">
        <v>10123.125334526272</v>
      </c>
      <c r="AG411" s="11">
        <v>10098.055082332135</v>
      </c>
      <c r="AH411" s="11">
        <v>10073.120491251299</v>
      </c>
      <c r="AI411" s="11">
        <v>10051.791370536677</v>
      </c>
      <c r="AJ411" s="11">
        <v>10032.453490547332</v>
      </c>
      <c r="AK411" s="11">
        <v>10018.730242748637</v>
      </c>
      <c r="AL411" s="11">
        <v>9994.1626921325042</v>
      </c>
      <c r="AM411" s="11">
        <v>9984.8749962824932</v>
      </c>
      <c r="AN411" s="11">
        <v>9974.0941433668268</v>
      </c>
      <c r="AO411" s="11">
        <v>9968.8965012028766</v>
      </c>
      <c r="AP411" s="11">
        <v>9971.5256332850186</v>
      </c>
      <c r="AQ411" s="11">
        <v>9980.8551660656285</v>
      </c>
      <c r="AR411" s="11">
        <v>9982.9122428979026</v>
      </c>
      <c r="AS411" s="11">
        <v>9982.1947259160588</v>
      </c>
      <c r="AT411" s="11">
        <v>9994.0375711544875</v>
      </c>
      <c r="AU411" s="11">
        <v>10001.753145812359</v>
      </c>
      <c r="AV411" s="11">
        <v>9998.455330517012</v>
      </c>
      <c r="AW411" s="11">
        <v>10003.128191826323</v>
      </c>
      <c r="AX411" s="11">
        <v>10010.337072162451</v>
      </c>
      <c r="AY411" s="11">
        <v>10007.44672055173</v>
      </c>
      <c r="AZ411" s="11">
        <v>9995.4429494756023</v>
      </c>
      <c r="BA411" s="11">
        <v>9975.3151831072792</v>
      </c>
      <c r="BB411" s="11">
        <v>9934.8482392214282</v>
      </c>
      <c r="BC411" s="11">
        <v>9865.9570075286847</v>
      </c>
      <c r="BD411" s="11">
        <v>9801.4383597428478</v>
      </c>
      <c r="BE411" s="11">
        <v>9784.6871903272222</v>
      </c>
      <c r="BF411" s="11">
        <v>9766.6058744624952</v>
      </c>
      <c r="BG411" s="11">
        <v>9737.0117728519526</v>
      </c>
      <c r="BH411" s="11">
        <v>9729.7036528516528</v>
      </c>
      <c r="BI411" s="11">
        <v>9717.3188882546201</v>
      </c>
      <c r="BJ411" s="11">
        <v>9695.9409011868429</v>
      </c>
      <c r="BK411" s="11">
        <v>9629.4728620095811</v>
      </c>
      <c r="BL411" s="11">
        <v>9414.7666055111331</v>
      </c>
      <c r="BM411" s="11">
        <v>9304.8409475484441</v>
      </c>
      <c r="BN411" s="11">
        <v>9290.5008573453579</v>
      </c>
      <c r="BO411" s="11">
        <v>9191.1067377627824</v>
      </c>
      <c r="BP411" s="11">
        <v>9191.825575207693</v>
      </c>
      <c r="BQ411" s="11">
        <v>9109.1889276891743</v>
      </c>
      <c r="BR411" s="11">
        <v>9034.677878369459</v>
      </c>
      <c r="BS411" s="11">
        <v>9010.2894050016857</v>
      </c>
      <c r="BT411" s="11">
        <v>8963.3424562421733</v>
      </c>
      <c r="BU411" s="11">
        <v>8912.3764282636839</v>
      </c>
      <c r="BV411" s="11">
        <v>8924.395820128937</v>
      </c>
      <c r="BW411" s="11">
        <v>8775.6500669526104</v>
      </c>
      <c r="BX411" s="11">
        <v>8675.4981505288415</v>
      </c>
      <c r="BY411" s="11">
        <v>8543.137726832987</v>
      </c>
      <c r="BZ411" s="11">
        <v>8517.7254348732095</v>
      </c>
      <c r="CA411" s="11">
        <v>8476.2821788463898</v>
      </c>
      <c r="CB411" s="11">
        <v>8413.4551951696722</v>
      </c>
      <c r="CC411" s="11">
        <v>8292.5990472706235</v>
      </c>
      <c r="CD411" s="11">
        <v>8198.49994785735</v>
      </c>
      <c r="CE411" s="11">
        <v>8106.5173701348194</v>
      </c>
      <c r="CF411" s="11">
        <v>8024.9193432013681</v>
      </c>
      <c r="CG411" s="11">
        <v>7834.1627805846711</v>
      </c>
      <c r="CH411" s="11">
        <v>7760.1917218124236</v>
      </c>
      <c r="CI411" s="11">
        <v>7572.2497560049205</v>
      </c>
      <c r="CJ411" s="11">
        <v>7501.5391649325493</v>
      </c>
      <c r="CK411" s="11">
        <v>7413.4236783382075</v>
      </c>
      <c r="CL411" s="11">
        <v>7386.7177164053564</v>
      </c>
      <c r="CM411" s="11">
        <v>7339.6331876843997</v>
      </c>
      <c r="CN411" s="11">
        <v>7282.4350405874429</v>
      </c>
      <c r="CO411" s="11">
        <v>7202.4256983105852</v>
      </c>
      <c r="CP411" s="11">
        <v>7151.562504816191</v>
      </c>
      <c r="CQ411" s="11">
        <v>6960.095334848731</v>
      </c>
      <c r="CR411" s="11">
        <v>6789.5127055815028</v>
      </c>
      <c r="CS411" s="11">
        <v>6719.9828958197522</v>
      </c>
      <c r="CT411" s="11">
        <v>6693.2130498430797</v>
      </c>
      <c r="CU411" s="11">
        <v>6652.7250188371763</v>
      </c>
      <c r="CV411" s="11">
        <v>6556.9721511765483</v>
      </c>
      <c r="CW411" s="11">
        <v>6433.8814597330747</v>
      </c>
      <c r="CX411" s="11">
        <v>6376.4352022798257</v>
      </c>
      <c r="CY411" s="11">
        <v>6321.3998977749416</v>
      </c>
      <c r="CZ411" s="11">
        <v>6270.862012868527</v>
      </c>
      <c r="DA411" s="11">
        <v>6218.3097209384532</v>
      </c>
      <c r="DB411" s="11">
        <v>6160.4401520873853</v>
      </c>
      <c r="DC411" s="11">
        <v>6065.1228154599776</v>
      </c>
      <c r="DD411" s="11">
        <v>6053.0900578196315</v>
      </c>
      <c r="DE411" s="11">
        <v>6021.5669921894869</v>
      </c>
      <c r="DF411" s="11">
        <v>6006.5773228788103</v>
      </c>
      <c r="DG411" s="11">
        <v>5952.5732484954751</v>
      </c>
      <c r="DH411" s="11">
        <v>5907.8767925559678</v>
      </c>
      <c r="DI411" s="11">
        <v>5855.8475987870306</v>
      </c>
      <c r="DJ411" s="11">
        <v>5785.8897161262976</v>
      </c>
      <c r="DK411" s="11">
        <v>5505.9594980632992</v>
      </c>
      <c r="DL411" s="11">
        <v>5481.474952354748</v>
      </c>
      <c r="DM411" s="11">
        <v>5435.8654915491225</v>
      </c>
      <c r="DN411" s="11">
        <v>5370.4504675314283</v>
      </c>
      <c r="DO411" s="11">
        <v>5354.1866691629157</v>
      </c>
      <c r="DP411" s="11">
        <v>5291.6679933013365</v>
      </c>
      <c r="DQ411" s="11">
        <v>5294.4975125933752</v>
      </c>
      <c r="DR411" s="11">
        <v>5287.5004851670465</v>
      </c>
      <c r="DS411" s="11">
        <v>5277.5822212358062</v>
      </c>
      <c r="DT411" s="11">
        <v>5261.0124837787416</v>
      </c>
      <c r="DU411" s="11">
        <v>5250.4013383258152</v>
      </c>
      <c r="DV411" s="11">
        <v>5239.0938202410052</v>
      </c>
      <c r="DW411" s="11">
        <v>5232.243571684593</v>
      </c>
      <c r="DX411" s="11">
        <v>5100.0555884473597</v>
      </c>
      <c r="DY411" s="11">
        <v>5110.9700104357134</v>
      </c>
      <c r="DZ411" s="11">
        <v>5079.1686065196673</v>
      </c>
      <c r="EA411" s="11">
        <v>4964.6876757462915</v>
      </c>
      <c r="EB411" s="11">
        <v>4950.1235073963044</v>
      </c>
      <c r="EC411" s="11">
        <v>4777.5719445001141</v>
      </c>
      <c r="ED411" s="11">
        <v>4715.7496080267219</v>
      </c>
      <c r="EE411" s="11">
        <v>4480.8858856556126</v>
      </c>
      <c r="EF411" s="11">
        <v>4295.0394415799574</v>
      </c>
      <c r="EG411" s="11">
        <v>4137.4226597948937</v>
      </c>
      <c r="EH411" s="11">
        <v>4016.8858082521942</v>
      </c>
      <c r="EI411" s="11">
        <v>3953.6172741353603</v>
      </c>
      <c r="EJ411" s="11">
        <v>3899.2908918764215</v>
      </c>
      <c r="EK411" s="11">
        <v>3817.2401765137597</v>
      </c>
      <c r="EL411" s="11">
        <v>3806.6756377842762</v>
      </c>
      <c r="EM411" s="11">
        <v>3720.4297352131775</v>
      </c>
      <c r="EN411" s="11">
        <v>3631.9461042276348</v>
      </c>
      <c r="EO411" s="11">
        <v>3590.1615193674011</v>
      </c>
      <c r="EP411" s="11">
        <v>3462.3225052373332</v>
      </c>
      <c r="EQ411" s="11">
        <v>3403.9207885480255</v>
      </c>
      <c r="ER411" s="11">
        <v>3285.1959492123115</v>
      </c>
      <c r="ES411" s="11">
        <v>3238.392111886244</v>
      </c>
      <c r="ET411" s="11">
        <v>3173.7516638130487</v>
      </c>
      <c r="EU411" s="11">
        <v>3122.7796388952479</v>
      </c>
      <c r="EV411" s="11">
        <v>3064.8867744468025</v>
      </c>
      <c r="EW411" s="11">
        <v>2850.3598493950526</v>
      </c>
      <c r="EX411" s="11">
        <v>2805.1358643929179</v>
      </c>
      <c r="EY411" s="11">
        <v>2665.7999031044878</v>
      </c>
      <c r="EZ411" s="11">
        <v>2546.5787221862606</v>
      </c>
      <c r="FA411" s="11">
        <v>2496.6435547522465</v>
      </c>
      <c r="FB411" s="11">
        <v>2467.3878547493696</v>
      </c>
      <c r="FC411" s="11">
        <v>2422.0136921067656</v>
      </c>
      <c r="FD411" s="11">
        <v>2315.8533357369411</v>
      </c>
      <c r="FE411" s="11">
        <v>2174.3552071541631</v>
      </c>
      <c r="FF411" s="11">
        <v>2171.4246818617326</v>
      </c>
      <c r="FG411" s="11">
        <v>2135.7552094293678</v>
      </c>
      <c r="FH411" s="11">
        <v>2067.9999571174972</v>
      </c>
      <c r="FI411" s="11">
        <v>2041.094843885832</v>
      </c>
      <c r="FJ411" s="11">
        <v>2038.4860361424924</v>
      </c>
      <c r="FK411" s="11">
        <v>2035.5308824387114</v>
      </c>
      <c r="FL411" s="11">
        <v>2035.5344623551432</v>
      </c>
      <c r="FM411" s="11">
        <v>2025.8658529284758</v>
      </c>
      <c r="FN411" s="11">
        <v>2041.0871469775666</v>
      </c>
      <c r="FO411" s="11">
        <v>2041.5808251782685</v>
      </c>
      <c r="FP411" s="11">
        <v>2041.1426605263475</v>
      </c>
      <c r="FQ411" s="11">
        <v>2046.8498382728617</v>
      </c>
      <c r="FR411" s="11">
        <v>2028.1145792610121</v>
      </c>
      <c r="FS411" s="11">
        <v>2002.8276068261964</v>
      </c>
      <c r="FT411" s="11">
        <v>1953.1682873319583</v>
      </c>
      <c r="FU411" s="11">
        <v>1868.6946264445128</v>
      </c>
      <c r="FV411" s="11">
        <v>1848.7900323595923</v>
      </c>
      <c r="FW411" s="11">
        <v>1823.469921892832</v>
      </c>
      <c r="FX411" s="11">
        <v>1795.0674151909652</v>
      </c>
      <c r="FY411" s="11">
        <v>1773.3802573419343</v>
      </c>
      <c r="FZ411" s="11">
        <v>1747.2148380935712</v>
      </c>
      <c r="GA411" s="11">
        <v>1732.2494988673009</v>
      </c>
      <c r="GB411" s="11">
        <v>1712.7298498200942</v>
      </c>
      <c r="GC411" s="11">
        <v>1698.2132736988603</v>
      </c>
      <c r="GD411" s="11">
        <v>1693.9178650317069</v>
      </c>
      <c r="GE411" s="11">
        <v>1689.6861982535981</v>
      </c>
      <c r="GF411" s="11">
        <v>1688.6111181751151</v>
      </c>
      <c r="GG411" s="11">
        <v>1681.3428626277157</v>
      </c>
      <c r="GH411" s="11">
        <v>1678.1290253996083</v>
      </c>
      <c r="GI411" s="11">
        <v>1662.3528078695656</v>
      </c>
      <c r="GJ411" s="11">
        <v>1640.7816633010909</v>
      </c>
      <c r="GK411" s="11">
        <v>1613.1237138215956</v>
      </c>
      <c r="GL411" s="11">
        <v>1610.4565800308521</v>
      </c>
      <c r="GM411" s="11">
        <v>1576.3265511153236</v>
      </c>
      <c r="GN411" s="11">
        <v>1551.5568525033764</v>
      </c>
      <c r="GO411" s="11">
        <v>1517.7216459648121</v>
      </c>
      <c r="GP411" s="11">
        <v>1435.9177554321641</v>
      </c>
      <c r="GQ411" s="11">
        <v>1312.8675358724067</v>
      </c>
      <c r="GR411" s="11">
        <v>1190.5361188428922</v>
      </c>
      <c r="GS411" s="11">
        <v>1160.1339351817739</v>
      </c>
      <c r="GT411" s="11">
        <v>1156.428937117269</v>
      </c>
      <c r="GU411" s="11">
        <v>1143.9691669832248</v>
      </c>
      <c r="GV411" s="11">
        <v>1138.0236436343341</v>
      </c>
      <c r="GW411" s="11">
        <v>1136.3767813926474</v>
      </c>
      <c r="GX411" s="11">
        <v>1140.0221728202478</v>
      </c>
      <c r="GY411" s="11">
        <v>1117.4473445113288</v>
      </c>
      <c r="GZ411" s="11">
        <v>1226.1227131581261</v>
      </c>
      <c r="HA411" s="11">
        <v>1239.3300568578977</v>
      </c>
      <c r="HB411" s="11">
        <v>1244.8229936866753</v>
      </c>
      <c r="HC411" s="11">
        <v>1250.5697711342248</v>
      </c>
      <c r="HD411" s="11">
        <v>1255.6378266009149</v>
      </c>
      <c r="HE411" s="11">
        <v>1249.0160608887052</v>
      </c>
      <c r="HF411" s="11">
        <v>1153.9647413766613</v>
      </c>
      <c r="HG411" s="11">
        <v>1081.669080946788</v>
      </c>
      <c r="HH411" s="11">
        <v>999.80001866343628</v>
      </c>
      <c r="HI411" s="11">
        <v>959.91550390622729</v>
      </c>
      <c r="HJ411" s="11">
        <v>931.09123296021494</v>
      </c>
      <c r="HK411" s="11">
        <v>886.26123230827864</v>
      </c>
      <c r="HL411" s="11">
        <v>844.57233606428576</v>
      </c>
      <c r="HM411" s="11">
        <v>761.21411700613442</v>
      </c>
      <c r="HN411" s="11">
        <v>649.64114232560007</v>
      </c>
      <c r="HO411" s="11">
        <v>550.16342201818441</v>
      </c>
      <c r="HP411" s="11">
        <v>531.66624869074803</v>
      </c>
      <c r="HQ411" s="11">
        <v>508.94804622279662</v>
      </c>
      <c r="HR411" s="11">
        <v>375.11462495320484</v>
      </c>
      <c r="HS411" s="11">
        <v>336.47616915831122</v>
      </c>
      <c r="HT411" s="11">
        <v>327.17874654479556</v>
      </c>
      <c r="HU411" s="11">
        <v>270.25355959069952</v>
      </c>
      <c r="HV411" s="11">
        <v>241.16683385137313</v>
      </c>
      <c r="HW411" s="11">
        <v>209.49868269541702</v>
      </c>
      <c r="HX411" s="11">
        <v>174.5472394872682</v>
      </c>
      <c r="HY411" s="11">
        <v>123.90339026253595</v>
      </c>
      <c r="HZ411" s="11">
        <v>6.5696781348378863E-11</v>
      </c>
      <c r="IA411" s="11">
        <v>41.393117545709543</v>
      </c>
      <c r="IB411" s="11">
        <v>199.9127919964383</v>
      </c>
      <c r="IC411" s="11">
        <v>258.72654322289799</v>
      </c>
      <c r="ID411" s="11">
        <v>317.40496621712327</v>
      </c>
      <c r="IE411" s="11">
        <v>370.64738767120048</v>
      </c>
      <c r="IF411" s="11">
        <v>431.22709423707983</v>
      </c>
      <c r="IG411" s="11">
        <v>565.61882279358554</v>
      </c>
      <c r="IH411" s="11">
        <v>600.58679721653505</v>
      </c>
      <c r="II411" s="11">
        <v>643.8549848632108</v>
      </c>
      <c r="IJ411" s="11">
        <v>678.75270656334965</v>
      </c>
      <c r="IK411" s="11">
        <v>724.00768881182478</v>
      </c>
      <c r="IL411" s="11">
        <v>756.01091566435389</v>
      </c>
      <c r="IM411" s="11">
        <v>791.12201479562646</v>
      </c>
      <c r="IN411" s="11">
        <v>842.77286371061155</v>
      </c>
      <c r="IO411" s="11">
        <v>972.62147929419291</v>
      </c>
      <c r="IP411" s="11">
        <v>1004.6265564524559</v>
      </c>
      <c r="IQ411" s="11">
        <v>1005.7383079352244</v>
      </c>
      <c r="IR411" s="11">
        <v>1060.8840685131079</v>
      </c>
      <c r="IS411" s="11">
        <v>1129.7322153706168</v>
      </c>
      <c r="IT411" s="11">
        <v>1169.6036013444063</v>
      </c>
      <c r="IU411" s="11">
        <v>1192.6731681467404</v>
      </c>
      <c r="IV411" s="11">
        <v>1210.2517990612903</v>
      </c>
      <c r="IW411" s="11">
        <v>1216.2416210761692</v>
      </c>
      <c r="IX411" s="11">
        <v>1226.467127127373</v>
      </c>
      <c r="IY411" s="11">
        <v>1246.5813801435336</v>
      </c>
      <c r="IZ411" s="11">
        <v>1286.0560601054308</v>
      </c>
      <c r="JA411" s="11">
        <v>1334.0448772724571</v>
      </c>
      <c r="JB411" s="11">
        <v>1421.8216118560133</v>
      </c>
      <c r="JC411" s="11">
        <v>1523.2503609391629</v>
      </c>
      <c r="JD411" s="11">
        <v>1596.5942344222353</v>
      </c>
      <c r="JE411" s="11">
        <v>1611.2595434234318</v>
      </c>
      <c r="JF411" s="11">
        <v>1620.7789597443725</v>
      </c>
      <c r="JG411" s="11">
        <v>1597.1715921416173</v>
      </c>
      <c r="JH411" s="11">
        <v>1676.8257654296826</v>
      </c>
      <c r="JI411" s="11">
        <v>1747.4866950454066</v>
      </c>
      <c r="JJ411" s="11">
        <v>1760.9704532021815</v>
      </c>
      <c r="JK411" s="11">
        <v>1745.7872222874212</v>
      </c>
      <c r="JL411" s="11">
        <v>1808.3970908639885</v>
      </c>
      <c r="JM411" s="11">
        <v>1810.3171702437219</v>
      </c>
      <c r="JN411" s="11">
        <v>1805.7992944901541</v>
      </c>
      <c r="JO411" s="11">
        <v>1992.2878460011279</v>
      </c>
      <c r="JP411" s="11">
        <v>2127.335307723507</v>
      </c>
      <c r="JQ411" s="11">
        <v>2163.5981288139901</v>
      </c>
      <c r="JR411" s="11">
        <v>2201.1002241820674</v>
      </c>
      <c r="JS411" s="11">
        <v>2173.7943493374942</v>
      </c>
      <c r="JT411" s="11">
        <v>2239.7947378568365</v>
      </c>
      <c r="JU411" s="11">
        <v>2280.3697838511384</v>
      </c>
      <c r="JV411" s="11">
        <v>2258.8880967182381</v>
      </c>
      <c r="JW411" s="11">
        <v>2195.6483280414468</v>
      </c>
      <c r="JX411" s="11">
        <v>2182.3042552086358</v>
      </c>
      <c r="JY411" s="11">
        <v>2170.2402414514777</v>
      </c>
      <c r="JZ411" s="11">
        <v>2153.2793762295478</v>
      </c>
      <c r="KA411" s="11">
        <v>2139.9429493292455</v>
      </c>
      <c r="KB411" s="11">
        <v>2130.4816131897928</v>
      </c>
      <c r="KC411" s="11">
        <v>2111.6264779255089</v>
      </c>
      <c r="KD411" s="11">
        <v>2095.5921270609256</v>
      </c>
      <c r="KE411" s="11">
        <v>2097.43955970149</v>
      </c>
      <c r="KF411" s="11">
        <v>2109.6389664214571</v>
      </c>
      <c r="KG411" s="11">
        <v>2115.5897849435828</v>
      </c>
      <c r="KH411" s="11">
        <v>2134.2195479112333</v>
      </c>
      <c r="KI411" s="11">
        <v>2138.3084507850749</v>
      </c>
      <c r="KJ411" s="11">
        <v>2162.346164452525</v>
      </c>
      <c r="KK411" s="11">
        <v>2166.3462872990017</v>
      </c>
      <c r="KL411" s="23"/>
      <c r="KM411" s="11">
        <f>SMALL(Tabela2[[#This Row],[1]:[285]],1)</f>
        <v>6.5696781348378863E-11</v>
      </c>
      <c r="KN411" s="11">
        <f>MATCH(Tabela2[[#This Row],[1° menor]],Tabela2[[#This Row],[1]:[285]],0)</f>
        <v>221</v>
      </c>
      <c r="KO41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0.74999988185078637</v>
      </c>
      <c r="KP411" s="11">
        <f>VLOOKUP(Tabela2[[#This Row],[Shape]],shape!A:D,4,0)+VLOOKUP(Tabela2[[#This Row],[Shape]]+1,shape!A:E,5,0)*Tabela2[[#This Row],[% avanc]]</f>
        <v>7021.2803124064776</v>
      </c>
      <c r="KQ411" s="15">
        <f>Tabela2[[#This Row],[8686,881807]]/Tabela2[[#Headers],[8686,881807]]</f>
        <v>0.8082624431183858</v>
      </c>
      <c r="KR411" s="11">
        <f>Tabela2[[#This Row],[8686,881807]]-KP410</f>
        <v>404.4437019788711</v>
      </c>
      <c r="KS411" s="11">
        <f>(Tabela2[[#This Row],[hora bus]]-H410)*86400</f>
        <v>42.000000388361514</v>
      </c>
      <c r="KT411" s="11">
        <f>Tabela2[[#This Row],[desloc]]/Tabela2[[#This Row],[seconds]]</f>
        <v>9.6296118628357252</v>
      </c>
      <c r="KU411" s="11">
        <f>Tabela2[[#This Row],[spd m/s]]*3.6</f>
        <v>34.666602706208614</v>
      </c>
      <c r="KV411" s="23"/>
      <c r="KW411" s="22">
        <f t="shared" si="108"/>
        <v>0</v>
      </c>
      <c r="KX411" s="23">
        <f t="shared" si="109"/>
        <v>0</v>
      </c>
      <c r="KY411" s="23">
        <f t="shared" si="110"/>
        <v>1</v>
      </c>
      <c r="KZ411" s="23">
        <f t="shared" si="111"/>
        <v>36</v>
      </c>
      <c r="LA411" s="23">
        <f t="shared" si="112"/>
        <v>0</v>
      </c>
      <c r="LB411" s="23">
        <f t="shared" si="113"/>
        <v>0</v>
      </c>
      <c r="LC411" s="23">
        <f t="shared" si="114"/>
        <v>0</v>
      </c>
      <c r="LD411" s="23">
        <f t="shared" si="115"/>
        <v>0</v>
      </c>
      <c r="LE411" s="23">
        <f t="shared" si="116"/>
        <v>7021.2803124064776</v>
      </c>
      <c r="LF411" s="22">
        <f t="shared" si="125"/>
        <v>0</v>
      </c>
      <c r="LG411" s="23">
        <f t="shared" si="117"/>
        <v>0</v>
      </c>
      <c r="LH411" s="23">
        <f t="shared" si="118"/>
        <v>0</v>
      </c>
      <c r="LI411" s="23">
        <f t="shared" si="119"/>
        <v>8570.3152119992501</v>
      </c>
      <c r="LJ411" s="23">
        <f t="shared" si="120"/>
        <v>8544.8116110658502</v>
      </c>
      <c r="LK411" s="23">
        <f t="shared" si="121"/>
        <v>0.5</v>
      </c>
      <c r="LL411" s="23">
        <f t="shared" si="122"/>
        <v>0</v>
      </c>
      <c r="LM411" s="23">
        <f t="shared" si="123"/>
        <v>1</v>
      </c>
      <c r="LN411" s="23">
        <f t="shared" si="124"/>
        <v>1</v>
      </c>
    </row>
    <row r="412" spans="1:326" x14ac:dyDescent="0.25">
      <c r="A412" s="22">
        <v>11</v>
      </c>
      <c r="B412" s="22">
        <v>1</v>
      </c>
      <c r="C412" s="23" t="s">
        <v>1312</v>
      </c>
      <c r="D412" s="22">
        <v>332</v>
      </c>
      <c r="E412" s="24">
        <v>0.87986111111111109</v>
      </c>
      <c r="F412" s="23" t="s">
        <v>778</v>
      </c>
      <c r="G412" s="23" t="b">
        <v>1</v>
      </c>
      <c r="H412" s="25">
        <v>43538.879884259259</v>
      </c>
      <c r="I412" s="26" t="s">
        <v>362</v>
      </c>
      <c r="J412" s="23" t="s">
        <v>363</v>
      </c>
      <c r="K412" s="11">
        <f>IF(AND(Tabela2[[#This Row],[hora bus]]=H411,Tabela2[[#This Row],[lat bus]]=I411,Tabela2[[#This Row],[lon bus]]=J411),1,0)</f>
        <v>0</v>
      </c>
      <c r="L412" s="23"/>
      <c r="M412" s="11">
        <v>119</v>
      </c>
      <c r="N412" s="11">
        <v>10727.862494338311</v>
      </c>
      <c r="O412" s="11">
        <v>10720.129204869398</v>
      </c>
      <c r="P412" s="11">
        <v>10709.61101119173</v>
      </c>
      <c r="Q412" s="11">
        <v>10650.222064535932</v>
      </c>
      <c r="R412" s="11">
        <v>10566.86703466887</v>
      </c>
      <c r="S412" s="11">
        <v>10550.351547487571</v>
      </c>
      <c r="T412" s="11">
        <v>10530.938180493811</v>
      </c>
      <c r="U412" s="11">
        <v>10518.679292155817</v>
      </c>
      <c r="V412" s="11">
        <v>10501.233263216393</v>
      </c>
      <c r="W412" s="11">
        <v>10487.783897839079</v>
      </c>
      <c r="X412" s="11">
        <v>10475.621610884004</v>
      </c>
      <c r="Y412" s="11">
        <v>10449.670997472553</v>
      </c>
      <c r="Z412" s="11">
        <v>10431.972501998305</v>
      </c>
      <c r="AA412" s="11">
        <v>10407.673491777537</v>
      </c>
      <c r="AB412" s="11">
        <v>10396.20865942676</v>
      </c>
      <c r="AC412" s="11">
        <v>10379.498557876275</v>
      </c>
      <c r="AD412" s="11">
        <v>10354.89827895997</v>
      </c>
      <c r="AE412" s="11">
        <v>10345.601839598852</v>
      </c>
      <c r="AF412" s="11">
        <v>10282.167016777732</v>
      </c>
      <c r="AG412" s="11">
        <v>10258.010595124828</v>
      </c>
      <c r="AH412" s="11">
        <v>10233.588468697457</v>
      </c>
      <c r="AI412" s="11">
        <v>10212.59381843034</v>
      </c>
      <c r="AJ412" s="11">
        <v>10193.524056759921</v>
      </c>
      <c r="AK412" s="11">
        <v>10180.015626877161</v>
      </c>
      <c r="AL412" s="11">
        <v>10155.691588120033</v>
      </c>
      <c r="AM412" s="11">
        <v>10146.640595134302</v>
      </c>
      <c r="AN412" s="11">
        <v>10136.121854133864</v>
      </c>
      <c r="AO412" s="11">
        <v>10131.343980691165</v>
      </c>
      <c r="AP412" s="11">
        <v>10134.463259495104</v>
      </c>
      <c r="AQ412" s="11">
        <v>10144.154345903293</v>
      </c>
      <c r="AR412" s="11">
        <v>10146.456404270402</v>
      </c>
      <c r="AS412" s="11">
        <v>10146.141256464032</v>
      </c>
      <c r="AT412" s="11">
        <v>10158.41884972329</v>
      </c>
      <c r="AU412" s="11">
        <v>10166.381229117163</v>
      </c>
      <c r="AV412" s="11">
        <v>10163.458761406513</v>
      </c>
      <c r="AW412" s="11">
        <v>10168.810820685978</v>
      </c>
      <c r="AX412" s="11">
        <v>10176.744340464427</v>
      </c>
      <c r="AY412" s="11">
        <v>10174.476930943028</v>
      </c>
      <c r="AZ412" s="11">
        <v>10163.052663495404</v>
      </c>
      <c r="BA412" s="11">
        <v>10143.524283012679</v>
      </c>
      <c r="BB412" s="11">
        <v>10103.765096049901</v>
      </c>
      <c r="BC412" s="11">
        <v>10035.424256833936</v>
      </c>
      <c r="BD412" s="11">
        <v>9971.3707616425781</v>
      </c>
      <c r="BE412" s="11">
        <v>9955.1268700717847</v>
      </c>
      <c r="BF412" s="11">
        <v>9937.5100851817806</v>
      </c>
      <c r="BG412" s="11">
        <v>9908.65000061717</v>
      </c>
      <c r="BH412" s="11">
        <v>9902.0660953228598</v>
      </c>
      <c r="BI412" s="11">
        <v>9890.169384336732</v>
      </c>
      <c r="BJ412" s="11">
        <v>9869.31971778345</v>
      </c>
      <c r="BK412" s="11">
        <v>9803.8358645016524</v>
      </c>
      <c r="BL412" s="11">
        <v>9592.0859733100915</v>
      </c>
      <c r="BM412" s="11">
        <v>9486.0421838166912</v>
      </c>
      <c r="BN412" s="11">
        <v>9473.7918480254029</v>
      </c>
      <c r="BO412" s="11">
        <v>9376.028978713086</v>
      </c>
      <c r="BP412" s="11">
        <v>9378.1105862870409</v>
      </c>
      <c r="BQ412" s="11">
        <v>9296.5471136106826</v>
      </c>
      <c r="BR412" s="11">
        <v>9223.7288302143479</v>
      </c>
      <c r="BS412" s="11">
        <v>9200.448912488735</v>
      </c>
      <c r="BT412" s="11">
        <v>9154.0278122853506</v>
      </c>
      <c r="BU412" s="11">
        <v>9104.6697895331708</v>
      </c>
      <c r="BV412" s="11">
        <v>9119.3475137517744</v>
      </c>
      <c r="BW412" s="11">
        <v>8970.8645828701792</v>
      </c>
      <c r="BX412" s="11">
        <v>8869.0171934653699</v>
      </c>
      <c r="BY412" s="11">
        <v>8735.1395227838893</v>
      </c>
      <c r="BZ412" s="11">
        <v>8708.6010534668803</v>
      </c>
      <c r="CA412" s="11">
        <v>8666.8871829831096</v>
      </c>
      <c r="CB412" s="11">
        <v>8604.0688464823761</v>
      </c>
      <c r="CC412" s="11">
        <v>8483.3545940676559</v>
      </c>
      <c r="CD412" s="11">
        <v>8389.5172715264325</v>
      </c>
      <c r="CE412" s="11">
        <v>8297.9664101038343</v>
      </c>
      <c r="CF412" s="11">
        <v>8216.938319021765</v>
      </c>
      <c r="CG412" s="11">
        <v>8027.1073283541955</v>
      </c>
      <c r="CH412" s="11">
        <v>7954.0243289733189</v>
      </c>
      <c r="CI412" s="11">
        <v>7767.0065043938284</v>
      </c>
      <c r="CJ412" s="11">
        <v>7697.2625421513012</v>
      </c>
      <c r="CK412" s="11">
        <v>7609.6916198566832</v>
      </c>
      <c r="CL412" s="11">
        <v>7583.3517679298402</v>
      </c>
      <c r="CM412" s="11">
        <v>7536.569580342054</v>
      </c>
      <c r="CN412" s="11">
        <v>7479.7791790869305</v>
      </c>
      <c r="CO412" s="11">
        <v>7400.2415927080465</v>
      </c>
      <c r="CP412" s="11">
        <v>7349.8673056454636</v>
      </c>
      <c r="CQ412" s="11">
        <v>7159.4686169358656</v>
      </c>
      <c r="CR412" s="11">
        <v>6990.5108322469696</v>
      </c>
      <c r="CS412" s="11">
        <v>6922.0380396964747</v>
      </c>
      <c r="CT412" s="11">
        <v>6895.6525908279928</v>
      </c>
      <c r="CU412" s="11">
        <v>6855.4258274361309</v>
      </c>
      <c r="CV412" s="11">
        <v>6760.2774871529091</v>
      </c>
      <c r="CW412" s="11">
        <v>6638.2162076877703</v>
      </c>
      <c r="CX412" s="11">
        <v>6581.6317091820074</v>
      </c>
      <c r="CY412" s="11">
        <v>6527.1165277576138</v>
      </c>
      <c r="CZ412" s="11">
        <v>6476.9178307329803</v>
      </c>
      <c r="DA412" s="11">
        <v>6424.5348331660471</v>
      </c>
      <c r="DB412" s="11">
        <v>6366.6104288958686</v>
      </c>
      <c r="DC412" s="11">
        <v>6270.9286040425777</v>
      </c>
      <c r="DD412" s="11">
        <v>6258.6228882632522</v>
      </c>
      <c r="DE412" s="11">
        <v>6226.9982141013788</v>
      </c>
      <c r="DF412" s="11">
        <v>6211.8516690463002</v>
      </c>
      <c r="DG412" s="11">
        <v>6157.4394017544528</v>
      </c>
      <c r="DH412" s="11">
        <v>6111.8509030409987</v>
      </c>
      <c r="DI412" s="11">
        <v>6058.6577693434274</v>
      </c>
      <c r="DJ412" s="11">
        <v>5989.4140436304024</v>
      </c>
      <c r="DK412" s="11">
        <v>5716.1143437243836</v>
      </c>
      <c r="DL412" s="11">
        <v>5698.7438820069428</v>
      </c>
      <c r="DM412" s="11">
        <v>5656.0415226726636</v>
      </c>
      <c r="DN412" s="11">
        <v>5592.8442423968409</v>
      </c>
      <c r="DO412" s="11">
        <v>5578.1544996520997</v>
      </c>
      <c r="DP412" s="11">
        <v>5517.2204207311261</v>
      </c>
      <c r="DQ412" s="11">
        <v>5521.3450132653179</v>
      </c>
      <c r="DR412" s="11">
        <v>5514.6628235227963</v>
      </c>
      <c r="DS412" s="11">
        <v>5505.0242541770695</v>
      </c>
      <c r="DT412" s="11">
        <v>5488.5439946488887</v>
      </c>
      <c r="DU412" s="11">
        <v>5477.7537357861138</v>
      </c>
      <c r="DV412" s="11">
        <v>5466.1246617937059</v>
      </c>
      <c r="DW412" s="11">
        <v>5458.7981267758332</v>
      </c>
      <c r="DX412" s="11">
        <v>5324.007055645161</v>
      </c>
      <c r="DY412" s="11">
        <v>5332.2014626750479</v>
      </c>
      <c r="DZ412" s="11">
        <v>5299.3925169097611</v>
      </c>
      <c r="EA412" s="11">
        <v>5185.934587076893</v>
      </c>
      <c r="EB412" s="11">
        <v>5173.3139014418402</v>
      </c>
      <c r="EC412" s="11">
        <v>5002.7656378486799</v>
      </c>
      <c r="ED412" s="11">
        <v>4943.3856805295791</v>
      </c>
      <c r="EE412" s="11">
        <v>4709.3909192141837</v>
      </c>
      <c r="EF412" s="11">
        <v>4523.8145948826505</v>
      </c>
      <c r="EG412" s="11">
        <v>4366.474613871238</v>
      </c>
      <c r="EH412" s="11">
        <v>4246.3402289974929</v>
      </c>
      <c r="EI412" s="11">
        <v>4183.6264308128721</v>
      </c>
      <c r="EJ412" s="11">
        <v>4130.0696022195007</v>
      </c>
      <c r="EK412" s="11">
        <v>4047.9914427207259</v>
      </c>
      <c r="EL412" s="11">
        <v>4036.8787384394814</v>
      </c>
      <c r="EM412" s="11">
        <v>3950.3446142286484</v>
      </c>
      <c r="EN412" s="11">
        <v>3862.1728148065636</v>
      </c>
      <c r="EO412" s="11">
        <v>3821.4416065961964</v>
      </c>
      <c r="EP412" s="11">
        <v>3695.8675950298862</v>
      </c>
      <c r="EQ412" s="11">
        <v>3640.2856662489562</v>
      </c>
      <c r="ER412" s="11">
        <v>3524.4816737159808</v>
      </c>
      <c r="ES412" s="11">
        <v>3480.4066514782121</v>
      </c>
      <c r="ET412" s="11">
        <v>3417.6311224303031</v>
      </c>
      <c r="EU412" s="11">
        <v>3368.5760150125766</v>
      </c>
      <c r="EV412" s="11">
        <v>3312.6123686644059</v>
      </c>
      <c r="EW412" s="11">
        <v>3102.6696275278373</v>
      </c>
      <c r="EX412" s="11">
        <v>3062.2159281131408</v>
      </c>
      <c r="EY412" s="11">
        <v>2926.5980975473626</v>
      </c>
      <c r="EZ412" s="11">
        <v>2812.2547300393985</v>
      </c>
      <c r="FA412" s="11">
        <v>2765.6429405819708</v>
      </c>
      <c r="FB412" s="11">
        <v>2737.8032908934429</v>
      </c>
      <c r="FC412" s="11">
        <v>2693.5037921886869</v>
      </c>
      <c r="FD412" s="11">
        <v>2589.300241975578</v>
      </c>
      <c r="FE412" s="11">
        <v>2450.8806120507156</v>
      </c>
      <c r="FF412" s="11">
        <v>2449.9318079245054</v>
      </c>
      <c r="FG412" s="11">
        <v>2414.9509719223647</v>
      </c>
      <c r="FH412" s="11">
        <v>2348.3216811343227</v>
      </c>
      <c r="FI412" s="11">
        <v>2322.5799620225935</v>
      </c>
      <c r="FJ412" s="11">
        <v>2320.6702866710061</v>
      </c>
      <c r="FK412" s="11">
        <v>2318.1379711328805</v>
      </c>
      <c r="FL412" s="11">
        <v>2318.5036627564564</v>
      </c>
      <c r="FM412" s="11">
        <v>2309.4138875098879</v>
      </c>
      <c r="FN412" s="11">
        <v>2325.2862537794485</v>
      </c>
      <c r="FO412" s="11">
        <v>2326.2402653974591</v>
      </c>
      <c r="FP412" s="11">
        <v>2326.2273371188558</v>
      </c>
      <c r="FQ412" s="11">
        <v>2332.2271676156661</v>
      </c>
      <c r="FR412" s="11">
        <v>2313.8438198968802</v>
      </c>
      <c r="FS412" s="11">
        <v>2289.0685318850483</v>
      </c>
      <c r="FT412" s="11">
        <v>2239.7735600208089</v>
      </c>
      <c r="FU412" s="11">
        <v>2155.1312823461494</v>
      </c>
      <c r="FV412" s="11">
        <v>2134.8138409517596</v>
      </c>
      <c r="FW412" s="11">
        <v>2109.3156538368585</v>
      </c>
      <c r="FX412" s="11">
        <v>2080.8201734323711</v>
      </c>
      <c r="FY412" s="11">
        <v>2059.0262345362021</v>
      </c>
      <c r="FZ412" s="11">
        <v>2032.6698644849585</v>
      </c>
      <c r="GA412" s="11">
        <v>2017.4311557414335</v>
      </c>
      <c r="GB412" s="11">
        <v>1997.5322294195823</v>
      </c>
      <c r="GC412" s="11">
        <v>1982.4487859526562</v>
      </c>
      <c r="GD412" s="11">
        <v>1977.5575425620598</v>
      </c>
      <c r="GE412" s="11">
        <v>1972.8124151828085</v>
      </c>
      <c r="GF412" s="11">
        <v>1971.3196247550989</v>
      </c>
      <c r="GG412" s="11">
        <v>1963.7463594447893</v>
      </c>
      <c r="GH412" s="11">
        <v>1960.3399531721698</v>
      </c>
      <c r="GI412" s="11">
        <v>1944.3822695694205</v>
      </c>
      <c r="GJ412" s="11">
        <v>1922.6313098419748</v>
      </c>
      <c r="GK412" s="11">
        <v>1894.998866600441</v>
      </c>
      <c r="GL412" s="11">
        <v>1892.4235928061382</v>
      </c>
      <c r="GM412" s="11">
        <v>1858.456527834993</v>
      </c>
      <c r="GN412" s="11">
        <v>1833.8636351854884</v>
      </c>
      <c r="GO412" s="11">
        <v>1799.9746401829384</v>
      </c>
      <c r="GP412" s="11">
        <v>1717.6118006752736</v>
      </c>
      <c r="GQ412" s="11">
        <v>1592.2567675715763</v>
      </c>
      <c r="GR412" s="11">
        <v>1464.6179614758914</v>
      </c>
      <c r="GS412" s="11">
        <v>1428.7420804534056</v>
      </c>
      <c r="GT412" s="11">
        <v>1422.3858386863831</v>
      </c>
      <c r="GU412" s="11">
        <v>1408.2222386872502</v>
      </c>
      <c r="GV412" s="11">
        <v>1400.025083198052</v>
      </c>
      <c r="GW412" s="11">
        <v>1395.8275398326755</v>
      </c>
      <c r="GX412" s="11">
        <v>1396.8155642712134</v>
      </c>
      <c r="GY412" s="11">
        <v>1365.4877783586037</v>
      </c>
      <c r="GZ412" s="11">
        <v>1465.6037272905271</v>
      </c>
      <c r="HA412" s="11">
        <v>1476.8305811657124</v>
      </c>
      <c r="HB412" s="11">
        <v>1480.4968590256692</v>
      </c>
      <c r="HC412" s="11">
        <v>1484.5561923008518</v>
      </c>
      <c r="HD412" s="11">
        <v>1488.4269464581357</v>
      </c>
      <c r="HE412" s="11">
        <v>1479.1919507987598</v>
      </c>
      <c r="HF412" s="11">
        <v>1378.5672887838612</v>
      </c>
      <c r="HG412" s="11">
        <v>1301.3800904364366</v>
      </c>
      <c r="HH412" s="11">
        <v>1216.6264201864187</v>
      </c>
      <c r="HI412" s="11">
        <v>1174.4987517451268</v>
      </c>
      <c r="HJ412" s="11">
        <v>1144.385542240198</v>
      </c>
      <c r="HK412" s="11">
        <v>1099.0886824614838</v>
      </c>
      <c r="HL412" s="11">
        <v>1058.3597570729048</v>
      </c>
      <c r="HM412" s="11">
        <v>979.03186836930331</v>
      </c>
      <c r="HN412" s="11">
        <v>876.20462913558936</v>
      </c>
      <c r="HO412" s="11">
        <v>788.10802967410348</v>
      </c>
      <c r="HP412" s="11">
        <v>776.48897688267471</v>
      </c>
      <c r="HQ412" s="11">
        <v>756.44839891138406</v>
      </c>
      <c r="HR412" s="11">
        <v>633.35332784306979</v>
      </c>
      <c r="HS412" s="11">
        <v>607.36133887356084</v>
      </c>
      <c r="HT412" s="11">
        <v>602.42139532649662</v>
      </c>
      <c r="HU412" s="11">
        <v>549.88637343036794</v>
      </c>
      <c r="HV412" s="11">
        <v>525.38018595934375</v>
      </c>
      <c r="HW412" s="11">
        <v>495.28350511566913</v>
      </c>
      <c r="HX412" s="11">
        <v>460.98811994544718</v>
      </c>
      <c r="HY412" s="11">
        <v>410.57936633785744</v>
      </c>
      <c r="HZ412" s="11">
        <v>245.30934313849389</v>
      </c>
      <c r="IA412" s="11">
        <v>86.795928729615227</v>
      </c>
      <c r="IB412" s="11">
        <v>27.989598151364376</v>
      </c>
      <c r="IC412" s="11">
        <v>2.9046987037872896E-11</v>
      </c>
      <c r="ID412" s="11">
        <v>30.690747074189616</v>
      </c>
      <c r="IE412" s="11">
        <v>83.958108840706814</v>
      </c>
      <c r="IF412" s="11">
        <v>144.61628221868307</v>
      </c>
      <c r="IG412" s="11">
        <v>279.13939390466362</v>
      </c>
      <c r="IH412" s="11">
        <v>314.36765180626469</v>
      </c>
      <c r="II412" s="11">
        <v>358.06518882982186</v>
      </c>
      <c r="IJ412" s="11">
        <v>393.79701320071916</v>
      </c>
      <c r="IK412" s="11">
        <v>440.42249389300918</v>
      </c>
      <c r="IL412" s="11">
        <v>474.02691662367386</v>
      </c>
      <c r="IM412" s="11">
        <v>511.38057305050438</v>
      </c>
      <c r="IN412" s="11">
        <v>567.32637671592863</v>
      </c>
      <c r="IO412" s="11">
        <v>700.43867918193814</v>
      </c>
      <c r="IP412" s="11">
        <v>732.84703463254607</v>
      </c>
      <c r="IQ412" s="11">
        <v>734.35567026000956</v>
      </c>
      <c r="IR412" s="11">
        <v>790.06729565157434</v>
      </c>
      <c r="IS412" s="11">
        <v>859.24911700455971</v>
      </c>
      <c r="IT412" s="11">
        <v>899.41353343147011</v>
      </c>
      <c r="IU412" s="11">
        <v>922.70274304042118</v>
      </c>
      <c r="IV412" s="11">
        <v>940.38815225561461</v>
      </c>
      <c r="IW412" s="11">
        <v>946.48303910459356</v>
      </c>
      <c r="IX412" s="11">
        <v>956.98365305936818</v>
      </c>
      <c r="IY412" s="11">
        <v>977.71000867642567</v>
      </c>
      <c r="IZ412" s="11">
        <v>1018.0399497031327</v>
      </c>
      <c r="JA412" s="11">
        <v>1067.3124629290148</v>
      </c>
      <c r="JB412" s="11">
        <v>1157.1865092538039</v>
      </c>
      <c r="JC412" s="11">
        <v>1261.3619471192205</v>
      </c>
      <c r="JD412" s="11">
        <v>1336.8259113013505</v>
      </c>
      <c r="JE412" s="11">
        <v>1352.7092325779618</v>
      </c>
      <c r="JF412" s="11">
        <v>1363.4413558353644</v>
      </c>
      <c r="JG412" s="11">
        <v>1345.6208987684213</v>
      </c>
      <c r="JH412" s="11">
        <v>1426.985684983727</v>
      </c>
      <c r="JI412" s="11">
        <v>1493.5230210039517</v>
      </c>
      <c r="JJ412" s="11">
        <v>1506.1987271627618</v>
      </c>
      <c r="JK412" s="11">
        <v>1488.2244240232781</v>
      </c>
      <c r="JL412" s="11">
        <v>1548.0385050189095</v>
      </c>
      <c r="JM412" s="11">
        <v>1549.2652478123698</v>
      </c>
      <c r="JN412" s="11">
        <v>1539.9043455448304</v>
      </c>
      <c r="JO412" s="11">
        <v>1720.0246630755291</v>
      </c>
      <c r="JP412" s="11">
        <v>1852.6017437998664</v>
      </c>
      <c r="JQ412" s="11">
        <v>1887.9328561168086</v>
      </c>
      <c r="JR412" s="11">
        <v>1926.5868085403774</v>
      </c>
      <c r="JS412" s="11">
        <v>1905.0324187297301</v>
      </c>
      <c r="JT412" s="11">
        <v>1977.7862530638438</v>
      </c>
      <c r="JU412" s="11">
        <v>2020.7187088909448</v>
      </c>
      <c r="JV412" s="11">
        <v>1998.5401695399892</v>
      </c>
      <c r="JW412" s="11">
        <v>1936.4651617718912</v>
      </c>
      <c r="JX412" s="11">
        <v>1925.235548914728</v>
      </c>
      <c r="JY412" s="11">
        <v>1914.1685935390121</v>
      </c>
      <c r="JZ412" s="11">
        <v>1898.1302750296782</v>
      </c>
      <c r="KA412" s="11">
        <v>1885.7362533542444</v>
      </c>
      <c r="KB412" s="11">
        <v>1877.0252060894904</v>
      </c>
      <c r="KC412" s="11">
        <v>1859.0944512866429</v>
      </c>
      <c r="KD412" s="11">
        <v>1843.0755973798812</v>
      </c>
      <c r="KE412" s="11">
        <v>1843.9527436445044</v>
      </c>
      <c r="KF412" s="11">
        <v>1855.5241392792529</v>
      </c>
      <c r="KG412" s="11">
        <v>1860.6950346460462</v>
      </c>
      <c r="KH412" s="11">
        <v>1878.5853547960767</v>
      </c>
      <c r="KI412" s="11">
        <v>1881.8387727397028</v>
      </c>
      <c r="KJ412" s="11">
        <v>1905.1274790132218</v>
      </c>
      <c r="KK412" s="11">
        <v>1908.8705162960259</v>
      </c>
      <c r="KL412" s="23"/>
      <c r="KM412" s="11">
        <f>SMALL(Tabela2[[#This Row],[1]:[285]],1)</f>
        <v>2.9046987037872896E-11</v>
      </c>
      <c r="KN412" s="11">
        <f>MATCH(Tabela2[[#This Row],[1° menor]],Tabela2[[#This Row],[1]:[285]],0)</f>
        <v>224</v>
      </c>
      <c r="KO41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0.47700763120538142</v>
      </c>
      <c r="KP412" s="11">
        <f>VLOOKUP(Tabela2[[#This Row],[Shape]],shape!A:D,4,0)+VLOOKUP(Tabela2[[#This Row],[Shape]]+1,shape!A:E,5,0)*Tabela2[[#This Row],[% avanc]]</f>
        <v>7164.6826271274422</v>
      </c>
      <c r="KQ412" s="15">
        <f>Tabela2[[#This Row],[8686,881807]]/Tabela2[[#Headers],[8686,881807]]</f>
        <v>0.82477035906647767</v>
      </c>
      <c r="KR412" s="11">
        <f>Tabela2[[#This Row],[8686,881807]]-KP411</f>
        <v>143.40231472096457</v>
      </c>
      <c r="KS412" s="11">
        <f>(Tabela2[[#This Row],[hora bus]]-H411)*86400</f>
        <v>44.999999832361937</v>
      </c>
      <c r="KT412" s="11">
        <f>Tabela2[[#This Row],[desloc]]/Tabela2[[#This Row],[seconds]]</f>
        <v>3.186718116781774</v>
      </c>
      <c r="KU412" s="11">
        <f>Tabela2[[#This Row],[spd m/s]]*3.6</f>
        <v>11.472185220414387</v>
      </c>
      <c r="KV412" s="23"/>
      <c r="KW412" s="22">
        <f t="shared" si="108"/>
        <v>0</v>
      </c>
      <c r="KX412" s="23">
        <f t="shared" si="109"/>
        <v>0</v>
      </c>
      <c r="KY412" s="23">
        <f t="shared" si="110"/>
        <v>1</v>
      </c>
      <c r="KZ412" s="23">
        <f t="shared" si="111"/>
        <v>35</v>
      </c>
      <c r="LA412" s="23">
        <f t="shared" si="112"/>
        <v>0</v>
      </c>
      <c r="LB412" s="23">
        <f t="shared" si="113"/>
        <v>0</v>
      </c>
      <c r="LC412" s="23">
        <f t="shared" si="114"/>
        <v>0</v>
      </c>
      <c r="LD412" s="23">
        <f t="shared" si="115"/>
        <v>0</v>
      </c>
      <c r="LE412" s="23">
        <f t="shared" si="116"/>
        <v>7164.6826271274422</v>
      </c>
      <c r="LF412" s="22">
        <f t="shared" si="125"/>
        <v>0</v>
      </c>
      <c r="LG412" s="23">
        <f t="shared" si="117"/>
        <v>0</v>
      </c>
      <c r="LH412" s="23">
        <f t="shared" si="118"/>
        <v>0</v>
      </c>
      <c r="LI412" s="23">
        <f t="shared" si="119"/>
        <v>8570.3152119992501</v>
      </c>
      <c r="LJ412" s="23">
        <f t="shared" si="120"/>
        <v>8544.8116110658502</v>
      </c>
      <c r="LK412" s="23">
        <f t="shared" si="121"/>
        <v>0.5</v>
      </c>
      <c r="LL412" s="23">
        <f t="shared" si="122"/>
        <v>0</v>
      </c>
      <c r="LM412" s="23">
        <f t="shared" si="123"/>
        <v>1</v>
      </c>
      <c r="LN412" s="23">
        <f t="shared" si="124"/>
        <v>1</v>
      </c>
    </row>
    <row r="413" spans="1:326" x14ac:dyDescent="0.25">
      <c r="A413" s="22">
        <v>12</v>
      </c>
      <c r="B413" s="22">
        <v>1</v>
      </c>
      <c r="C413" s="23" t="s">
        <v>1313</v>
      </c>
      <c r="D413" s="22">
        <v>332</v>
      </c>
      <c r="E413" s="24">
        <v>0.87986111111111109</v>
      </c>
      <c r="F413" s="23" t="s">
        <v>778</v>
      </c>
      <c r="G413" s="23" t="b">
        <v>1</v>
      </c>
      <c r="H413" s="25">
        <v>43538.88040509259</v>
      </c>
      <c r="I413" s="26" t="s">
        <v>172</v>
      </c>
      <c r="J413" s="23" t="s">
        <v>173</v>
      </c>
      <c r="K413" s="11">
        <f>IF(AND(Tabela2[[#This Row],[hora bus]]=H412,Tabela2[[#This Row],[lat bus]]=I412,Tabela2[[#This Row],[lon bus]]=J412),1,0)</f>
        <v>0</v>
      </c>
      <c r="L413" s="23"/>
      <c r="M413" s="11">
        <v>121</v>
      </c>
      <c r="N413" s="11">
        <v>11424.371620822716</v>
      </c>
      <c r="O413" s="11">
        <v>11416.480261184719</v>
      </c>
      <c r="P413" s="11">
        <v>11405.788803111818</v>
      </c>
      <c r="Q413" s="11">
        <v>11346.346415242095</v>
      </c>
      <c r="R413" s="11">
        <v>11263.806064170229</v>
      </c>
      <c r="S413" s="11">
        <v>11248.192180539128</v>
      </c>
      <c r="T413" s="11">
        <v>11228.945630136221</v>
      </c>
      <c r="U413" s="11">
        <v>11216.702779963571</v>
      </c>
      <c r="V413" s="11">
        <v>11199.142856759863</v>
      </c>
      <c r="W413" s="11">
        <v>11185.484701894586</v>
      </c>
      <c r="X413" s="11">
        <v>11173.087513295972</v>
      </c>
      <c r="Y413" s="11">
        <v>11146.746394937372</v>
      </c>
      <c r="Z413" s="11">
        <v>11128.578202036859</v>
      </c>
      <c r="AA413" s="11">
        <v>11103.943717397264</v>
      </c>
      <c r="AB413" s="11">
        <v>11092.314002133642</v>
      </c>
      <c r="AC413" s="11">
        <v>11075.547005456632</v>
      </c>
      <c r="AD413" s="11">
        <v>11051.10614592863</v>
      </c>
      <c r="AE413" s="11">
        <v>11042.063860700331</v>
      </c>
      <c r="AF413" s="11">
        <v>10979.774739739836</v>
      </c>
      <c r="AG413" s="11">
        <v>10957.288278333823</v>
      </c>
      <c r="AH413" s="11">
        <v>10933.806682937899</v>
      </c>
      <c r="AI413" s="11">
        <v>10913.432933869995</v>
      </c>
      <c r="AJ413" s="11">
        <v>10894.861153372476</v>
      </c>
      <c r="AK413" s="11">
        <v>10881.751594078454</v>
      </c>
      <c r="AL413" s="11">
        <v>10857.879086177969</v>
      </c>
      <c r="AM413" s="11">
        <v>10849.264501228969</v>
      </c>
      <c r="AN413" s="11">
        <v>10839.214889009951</v>
      </c>
      <c r="AO413" s="11">
        <v>10835.173411646907</v>
      </c>
      <c r="AP413" s="11">
        <v>10839.142362881033</v>
      </c>
      <c r="AQ413" s="11">
        <v>10849.457624913723</v>
      </c>
      <c r="AR413" s="11">
        <v>10852.181485432771</v>
      </c>
      <c r="AS413" s="11">
        <v>10852.556511789746</v>
      </c>
      <c r="AT413" s="11">
        <v>10865.578357379982</v>
      </c>
      <c r="AU413" s="11">
        <v>10873.962408742234</v>
      </c>
      <c r="AV413" s="11">
        <v>10871.68023441247</v>
      </c>
      <c r="AW413" s="11">
        <v>10878.192524576387</v>
      </c>
      <c r="AX413" s="11">
        <v>10887.36639284221</v>
      </c>
      <c r="AY413" s="11">
        <v>10886.172395806174</v>
      </c>
      <c r="AZ413" s="11">
        <v>10875.753357051386</v>
      </c>
      <c r="BA413" s="11">
        <v>10857.268586848382</v>
      </c>
      <c r="BB413" s="11">
        <v>10818.751161263281</v>
      </c>
      <c r="BC413" s="11">
        <v>10751.414809689537</v>
      </c>
      <c r="BD413" s="11">
        <v>10688.231872755739</v>
      </c>
      <c r="BE413" s="11">
        <v>10672.892364774401</v>
      </c>
      <c r="BF413" s="11">
        <v>10656.076534247723</v>
      </c>
      <c r="BG413" s="11">
        <v>10628.472694471873</v>
      </c>
      <c r="BH413" s="11">
        <v>10623.122978108058</v>
      </c>
      <c r="BI413" s="11">
        <v>10612.056113680459</v>
      </c>
      <c r="BJ413" s="11">
        <v>10592.10630037163</v>
      </c>
      <c r="BK413" s="11">
        <v>10528.301619117849</v>
      </c>
      <c r="BL413" s="11">
        <v>10321.532507023723</v>
      </c>
      <c r="BM413" s="11">
        <v>10221.940912565919</v>
      </c>
      <c r="BN413" s="11">
        <v>10213.108442048118</v>
      </c>
      <c r="BO413" s="11">
        <v>10117.973434277999</v>
      </c>
      <c r="BP413" s="11">
        <v>10122.242506663171</v>
      </c>
      <c r="BQ413" s="11">
        <v>10042.385028194141</v>
      </c>
      <c r="BR413" s="11">
        <v>9972.2448393601462</v>
      </c>
      <c r="BS413" s="11">
        <v>9950.7140507287422</v>
      </c>
      <c r="BT413" s="11">
        <v>9905.1330721001395</v>
      </c>
      <c r="BU413" s="11">
        <v>9858.2063691421517</v>
      </c>
      <c r="BV413" s="11">
        <v>9876.8224052882088</v>
      </c>
      <c r="BW413" s="11">
        <v>9728.8253710683075</v>
      </c>
      <c r="BX413" s="11">
        <v>9624.6329471453537</v>
      </c>
      <c r="BY413" s="11">
        <v>9488.6243954625916</v>
      </c>
      <c r="BZ413" s="11">
        <v>9460.4930535692965</v>
      </c>
      <c r="CA413" s="11">
        <v>9418.4172713679582</v>
      </c>
      <c r="CB413" s="11">
        <v>9355.6753039113628</v>
      </c>
      <c r="CC413" s="11">
        <v>9235.2834833943816</v>
      </c>
      <c r="CD413" s="11">
        <v>9141.9680084867523</v>
      </c>
      <c r="CE413" s="11">
        <v>9051.174320533195</v>
      </c>
      <c r="CF413" s="11">
        <v>8971.0999170761552</v>
      </c>
      <c r="CG413" s="11">
        <v>8782.8034047589099</v>
      </c>
      <c r="CH413" s="11">
        <v>8711.1917824190296</v>
      </c>
      <c r="CI413" s="11">
        <v>8525.6838697480689</v>
      </c>
      <c r="CJ413" s="11">
        <v>8457.5042491962049</v>
      </c>
      <c r="CK413" s="11">
        <v>8370.8195925848577</v>
      </c>
      <c r="CL413" s="11">
        <v>8345.0791061448181</v>
      </c>
      <c r="CM413" s="11">
        <v>8298.7758622010151</v>
      </c>
      <c r="CN413" s="11">
        <v>8242.6330890015506</v>
      </c>
      <c r="CO413" s="11">
        <v>8163.853970012874</v>
      </c>
      <c r="CP413" s="11">
        <v>8114.2556199401824</v>
      </c>
      <c r="CQ413" s="11">
        <v>7925.5077938883624</v>
      </c>
      <c r="CR413" s="11">
        <v>7759.0386360460316</v>
      </c>
      <c r="CS413" s="11">
        <v>7692.1773722712142</v>
      </c>
      <c r="CT413" s="11">
        <v>7666.3817915645832</v>
      </c>
      <c r="CU413" s="11">
        <v>7626.5546861818239</v>
      </c>
      <c r="CV413" s="11">
        <v>7532.3113142043339</v>
      </c>
      <c r="CW413" s="11">
        <v>7411.7729170988841</v>
      </c>
      <c r="CX413" s="11">
        <v>7356.4553086202159</v>
      </c>
      <c r="CY413" s="11">
        <v>7302.7027522219996</v>
      </c>
      <c r="CZ413" s="11">
        <v>7253.0231417960094</v>
      </c>
      <c r="DA413" s="11">
        <v>7200.935735133552</v>
      </c>
      <c r="DB413" s="11">
        <v>7143.0220435197916</v>
      </c>
      <c r="DC413" s="11">
        <v>7046.9841212839729</v>
      </c>
      <c r="DD413" s="11">
        <v>7034.4076703688015</v>
      </c>
      <c r="DE413" s="11">
        <v>7002.686086429605</v>
      </c>
      <c r="DF413" s="11">
        <v>6987.37269040098</v>
      </c>
      <c r="DG413" s="11">
        <v>6932.4845699884427</v>
      </c>
      <c r="DH413" s="11">
        <v>6885.8087798016213</v>
      </c>
      <c r="DI413" s="11">
        <v>6831.1684203255545</v>
      </c>
      <c r="DJ413" s="11">
        <v>6762.9492630929781</v>
      </c>
      <c r="DK413" s="11">
        <v>6498.1441557513872</v>
      </c>
      <c r="DL413" s="11">
        <v>6489.6169595252386</v>
      </c>
      <c r="DM413" s="11">
        <v>6450.2954165319397</v>
      </c>
      <c r="DN413" s="11">
        <v>6389.5980231601388</v>
      </c>
      <c r="DO413" s="11">
        <v>6376.6464084775753</v>
      </c>
      <c r="DP413" s="11">
        <v>6317.3990811986114</v>
      </c>
      <c r="DQ413" s="11">
        <v>6322.8900927946806</v>
      </c>
      <c r="DR413" s="11">
        <v>6316.5355719887903</v>
      </c>
      <c r="DS413" s="11">
        <v>6307.1869061690722</v>
      </c>
      <c r="DT413" s="11">
        <v>6290.8110796158235</v>
      </c>
      <c r="DU413" s="11">
        <v>6279.8561007210901</v>
      </c>
      <c r="DV413" s="11">
        <v>6267.9142282529674</v>
      </c>
      <c r="DW413" s="11">
        <v>6260.1134190645771</v>
      </c>
      <c r="DX413" s="11">
        <v>6122.6727884994671</v>
      </c>
      <c r="DY413" s="11">
        <v>6128.0839575100117</v>
      </c>
      <c r="DZ413" s="11">
        <v>6094.2125241901422</v>
      </c>
      <c r="EA413" s="11">
        <v>5981.9405014659969</v>
      </c>
      <c r="EB413" s="11">
        <v>5971.4965952140328</v>
      </c>
      <c r="EC413" s="11">
        <v>5803.1186462258083</v>
      </c>
      <c r="ED413" s="11">
        <v>5746.3388126610371</v>
      </c>
      <c r="EE413" s="11">
        <v>5513.3844012546615</v>
      </c>
      <c r="EF413" s="11">
        <v>5328.3418243182814</v>
      </c>
      <c r="EG413" s="11">
        <v>5171.4984072725574</v>
      </c>
      <c r="EH413" s="11">
        <v>5051.9349042739132</v>
      </c>
      <c r="EI413" s="11">
        <v>4989.8604022667259</v>
      </c>
      <c r="EJ413" s="11">
        <v>4937.0756808725791</v>
      </c>
      <c r="EK413" s="11">
        <v>4855.077058224977</v>
      </c>
      <c r="EL413" s="11">
        <v>4843.5533886876992</v>
      </c>
      <c r="EM413" s="11">
        <v>4756.8436450758518</v>
      </c>
      <c r="EN413" s="11">
        <v>4669.0868479523187</v>
      </c>
      <c r="EO413" s="11">
        <v>4629.3776663052313</v>
      </c>
      <c r="EP413" s="11">
        <v>4505.8005800681894</v>
      </c>
      <c r="EQ413" s="11">
        <v>4452.6047993501106</v>
      </c>
      <c r="ER413" s="11">
        <v>4339.0429127018333</v>
      </c>
      <c r="ES413" s="11">
        <v>4296.9521752170776</v>
      </c>
      <c r="ET413" s="11">
        <v>4235.411074219418</v>
      </c>
      <c r="EU413" s="11">
        <v>4187.5399803514656</v>
      </c>
      <c r="EV413" s="11">
        <v>4132.6648613199613</v>
      </c>
      <c r="EW413" s="11">
        <v>3924.7305563183872</v>
      </c>
      <c r="EX413" s="11">
        <v>3886.0370354429533</v>
      </c>
      <c r="EY413" s="11">
        <v>3750.9936059259594</v>
      </c>
      <c r="EZ413" s="11">
        <v>3636.619911390756</v>
      </c>
      <c r="FA413" s="11">
        <v>3589.3989310855004</v>
      </c>
      <c r="FB413" s="11">
        <v>3561.050425997918</v>
      </c>
      <c r="FC413" s="11">
        <v>3516.2398911064752</v>
      </c>
      <c r="FD413" s="11">
        <v>3410.7932484174103</v>
      </c>
      <c r="FE413" s="11">
        <v>3269.6084273867705</v>
      </c>
      <c r="FF413" s="11">
        <v>3266.4821995610969</v>
      </c>
      <c r="FG413" s="11">
        <v>3230.4935085841116</v>
      </c>
      <c r="FH413" s="11">
        <v>3161.9734515457676</v>
      </c>
      <c r="FI413" s="11">
        <v>3133.9743868475639</v>
      </c>
      <c r="FJ413" s="11">
        <v>3130.4846558666327</v>
      </c>
      <c r="FK413" s="11">
        <v>3126.8653966245188</v>
      </c>
      <c r="FL413" s="11">
        <v>3126.2231271103228</v>
      </c>
      <c r="FM413" s="11">
        <v>3115.2660207221911</v>
      </c>
      <c r="FN413" s="11">
        <v>3128.8122795232589</v>
      </c>
      <c r="FO413" s="11">
        <v>3127.8018279043499</v>
      </c>
      <c r="FP413" s="11">
        <v>3125.6881209495041</v>
      </c>
      <c r="FQ413" s="11">
        <v>3130.052326280264</v>
      </c>
      <c r="FR413" s="11">
        <v>3109.1747946188166</v>
      </c>
      <c r="FS413" s="11">
        <v>3079.4854101231567</v>
      </c>
      <c r="FT413" s="11">
        <v>3022.7360445203303</v>
      </c>
      <c r="FU413" s="11">
        <v>2927.1204317364068</v>
      </c>
      <c r="FV413" s="11">
        <v>2898.8259700170684</v>
      </c>
      <c r="FW413" s="11">
        <v>2871.485979878184</v>
      </c>
      <c r="FX413" s="11">
        <v>2842.227849589784</v>
      </c>
      <c r="FY413" s="11">
        <v>2819.5528681246465</v>
      </c>
      <c r="FZ413" s="11">
        <v>2791.5638274563098</v>
      </c>
      <c r="GA413" s="11">
        <v>2774.0297523665272</v>
      </c>
      <c r="GB413" s="11">
        <v>2751.1636508537767</v>
      </c>
      <c r="GC413" s="11">
        <v>2731.9680482061212</v>
      </c>
      <c r="GD413" s="11">
        <v>2723.0551242560673</v>
      </c>
      <c r="GE413" s="11">
        <v>2715.0884218275405</v>
      </c>
      <c r="GF413" s="11">
        <v>2711.0944017900074</v>
      </c>
      <c r="GG413" s="11">
        <v>2701.8191915339412</v>
      </c>
      <c r="GH413" s="11">
        <v>2697.4045391120703</v>
      </c>
      <c r="GI413" s="11">
        <v>2680.5709628302893</v>
      </c>
      <c r="GJ413" s="11">
        <v>2658.1102125120924</v>
      </c>
      <c r="GK413" s="11">
        <v>2631.019562864778</v>
      </c>
      <c r="GL413" s="11">
        <v>2629.1983973466113</v>
      </c>
      <c r="GM413" s="11">
        <v>2596.4371573226404</v>
      </c>
      <c r="GN413" s="11">
        <v>2573.3144815338042</v>
      </c>
      <c r="GO413" s="11">
        <v>2539.6198046460918</v>
      </c>
      <c r="GP413" s="11">
        <v>2455.2971387312009</v>
      </c>
      <c r="GQ413" s="11">
        <v>2321.0988733916156</v>
      </c>
      <c r="GR413" s="11">
        <v>2175.2783303321989</v>
      </c>
      <c r="GS413" s="11">
        <v>2122.6859667709591</v>
      </c>
      <c r="GT413" s="11">
        <v>2109.0021786790821</v>
      </c>
      <c r="GU413" s="11">
        <v>2090.1079640670059</v>
      </c>
      <c r="GV413" s="11">
        <v>2075.4617233561203</v>
      </c>
      <c r="GW413" s="11">
        <v>2063.9126921247007</v>
      </c>
      <c r="GX413" s="11">
        <v>2057.1917813289128</v>
      </c>
      <c r="GY413" s="11">
        <v>1999.6176659128294</v>
      </c>
      <c r="GZ413" s="11">
        <v>2073.9584666703549</v>
      </c>
      <c r="HA413" s="11">
        <v>2079.3074682285805</v>
      </c>
      <c r="HB413" s="11">
        <v>2077.8195417018555</v>
      </c>
      <c r="HC413" s="11">
        <v>2077.2457462542025</v>
      </c>
      <c r="HD413" s="11">
        <v>2077.8066339186435</v>
      </c>
      <c r="HE413" s="11">
        <v>2061.333909106052</v>
      </c>
      <c r="HF413" s="11">
        <v>1950.9808692126317</v>
      </c>
      <c r="HG413" s="11">
        <v>1870.3318315586562</v>
      </c>
      <c r="HH413" s="11">
        <v>1787.1697769508728</v>
      </c>
      <c r="HI413" s="11">
        <v>1746.9342094108047</v>
      </c>
      <c r="HJ413" s="11">
        <v>1718.2889860068992</v>
      </c>
      <c r="HK413" s="11">
        <v>1676.7868109811836</v>
      </c>
      <c r="HL413" s="11">
        <v>1643.7763881657581</v>
      </c>
      <c r="HM413" s="11">
        <v>1580.9341491801538</v>
      </c>
      <c r="HN413" s="11">
        <v>1508.0815464888162</v>
      </c>
      <c r="HO413" s="11">
        <v>1455.1203241783296</v>
      </c>
      <c r="HP413" s="11">
        <v>1463.8505755108381</v>
      </c>
      <c r="HQ413" s="11">
        <v>1451.2721300458106</v>
      </c>
      <c r="HR413" s="11">
        <v>1355.0658977259302</v>
      </c>
      <c r="HS413" s="11">
        <v>1359.9545979915854</v>
      </c>
      <c r="HT413" s="11">
        <v>1365.2913786308327</v>
      </c>
      <c r="HU413" s="11">
        <v>1324.0707394672368</v>
      </c>
      <c r="HV413" s="11">
        <v>1312.7688917299799</v>
      </c>
      <c r="HW413" s="11">
        <v>1289.4086277049973</v>
      </c>
      <c r="HX413" s="11">
        <v>1259.7979196694812</v>
      </c>
      <c r="HY413" s="11">
        <v>1213.3942319737409</v>
      </c>
      <c r="HZ413" s="11">
        <v>1052.8224141295518</v>
      </c>
      <c r="IA413" s="11">
        <v>901.78398894418456</v>
      </c>
      <c r="IB413" s="11">
        <v>849.21928277598806</v>
      </c>
      <c r="IC413" s="11">
        <v>794.13655176457883</v>
      </c>
      <c r="ID413" s="11">
        <v>745.00440022713974</v>
      </c>
      <c r="IE413" s="11">
        <v>688.64508498977204</v>
      </c>
      <c r="IF413" s="11">
        <v>562.56381813448081</v>
      </c>
      <c r="IG413" s="11">
        <v>534.2833689828982</v>
      </c>
      <c r="IH413" s="11">
        <v>491.63636914113187</v>
      </c>
      <c r="II413" s="11">
        <v>454.97693926109014</v>
      </c>
      <c r="IJ413" s="11">
        <v>404.23577933388248</v>
      </c>
      <c r="IK413" s="11">
        <v>365.9203114000855</v>
      </c>
      <c r="IL413" s="11">
        <v>323.53675853763866</v>
      </c>
      <c r="IM413" s="11">
        <v>260.24389337004891</v>
      </c>
      <c r="IN413" s="11">
        <v>123.57333089152702</v>
      </c>
      <c r="IO413" s="11">
        <v>91.864732785010091</v>
      </c>
      <c r="IP413" s="11">
        <v>90.339416148648098</v>
      </c>
      <c r="IQ413" s="11">
        <v>34.56688954335408</v>
      </c>
      <c r="IR413" s="11">
        <v>7.1906924858922139E-12</v>
      </c>
      <c r="IS413" s="11">
        <v>34.592077105627098</v>
      </c>
      <c r="IT413" s="11">
        <v>74.784250735973671</v>
      </c>
      <c r="IU413" s="11">
        <v>98.105304791619446</v>
      </c>
      <c r="IV413" s="11">
        <v>115.80514991232319</v>
      </c>
      <c r="IW413" s="11">
        <v>121.92355554549039</v>
      </c>
      <c r="IX413" s="11">
        <v>132.51442197916475</v>
      </c>
      <c r="IY413" s="11">
        <v>153.51601977560063</v>
      </c>
      <c r="IZ413" s="11">
        <v>194.29044329255851</v>
      </c>
      <c r="JA413" s="11">
        <v>244.34857450147237</v>
      </c>
      <c r="JB413" s="11">
        <v>335.85219786720273</v>
      </c>
      <c r="JC413" s="11">
        <v>442.9230884665547</v>
      </c>
      <c r="JD413" s="11">
        <v>521.15570592164215</v>
      </c>
      <c r="JE413" s="11">
        <v>538.98131889204546</v>
      </c>
      <c r="JF413" s="11">
        <v>551.83470833218837</v>
      </c>
      <c r="JG413" s="11">
        <v>546.15942902717734</v>
      </c>
      <c r="JH413" s="11">
        <v>629.66212651637852</v>
      </c>
      <c r="JI413" s="11">
        <v>685.91223873974809</v>
      </c>
      <c r="JJ413" s="11">
        <v>696.89059954827235</v>
      </c>
      <c r="JK413" s="11">
        <v>674.11875405087142</v>
      </c>
      <c r="JL413" s="11">
        <v>729.21840600128837</v>
      </c>
      <c r="JM413" s="11">
        <v>729.54407157717594</v>
      </c>
      <c r="JN413" s="11">
        <v>717.51569180209935</v>
      </c>
      <c r="JO413" s="11">
        <v>897.38901569148607</v>
      </c>
      <c r="JP413" s="11">
        <v>1032.2524325505403</v>
      </c>
      <c r="JQ413" s="11">
        <v>1069.0497081377362</v>
      </c>
      <c r="JR413" s="11">
        <v>1106.276562096067</v>
      </c>
      <c r="JS413" s="11">
        <v>1081.769775619339</v>
      </c>
      <c r="JT413" s="11">
        <v>1155.8186390744929</v>
      </c>
      <c r="JU413" s="11">
        <v>1200.3988724735134</v>
      </c>
      <c r="JV413" s="11">
        <v>1177.6452791408251</v>
      </c>
      <c r="JW413" s="11">
        <v>1116.9355720426577</v>
      </c>
      <c r="JX413" s="11">
        <v>1108.1371941450604</v>
      </c>
      <c r="JY413" s="11">
        <v>1098.4137034916323</v>
      </c>
      <c r="JZ413" s="11">
        <v>1083.7178315144695</v>
      </c>
      <c r="KA413" s="11">
        <v>1072.7734260053339</v>
      </c>
      <c r="KB413" s="11">
        <v>1065.2763888601771</v>
      </c>
      <c r="KC413" s="11">
        <v>1048.920718368003</v>
      </c>
      <c r="KD413" s="11">
        <v>1033.0779836785175</v>
      </c>
      <c r="KE413" s="11">
        <v>1032.444294735971</v>
      </c>
      <c r="KF413" s="11">
        <v>1042.9719984342357</v>
      </c>
      <c r="KG413" s="11">
        <v>1046.9137723637314</v>
      </c>
      <c r="KH413" s="11">
        <v>1063.6714294383119</v>
      </c>
      <c r="KI413" s="11">
        <v>1065.7395985826815</v>
      </c>
      <c r="KJ413" s="11">
        <v>1087.9898704840641</v>
      </c>
      <c r="KK413" s="11">
        <v>1091.3966814672779</v>
      </c>
      <c r="KL413" s="23"/>
      <c r="KM413" s="11">
        <f>SMALL(Tabela2[[#This Row],[1]:[285]],1)</f>
        <v>7.1906924858922139E-12</v>
      </c>
      <c r="KN413" s="11">
        <f>MATCH(Tabela2[[#This Row],[1° menor]],Tabela2[[#This Row],[1]:[285]],0)</f>
        <v>239</v>
      </c>
      <c r="KO41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0.49999988603576351</v>
      </c>
      <c r="KP413" s="11">
        <f>VLOOKUP(Tabela2[[#This Row],[Shape]],shape!A:D,4,0)+VLOOKUP(Tabela2[[#This Row],[Shape]]+1,shape!A:E,5,0)*Tabela2[[#This Row],[% avanc]]</f>
        <v>7593.1417520189552</v>
      </c>
      <c r="KQ413" s="15">
        <f>Tabela2[[#This Row],[8686,881807]]/Tabela2[[#Headers],[8686,881807]]</f>
        <v>0.87409290476362933</v>
      </c>
      <c r="KR413" s="11">
        <f>Tabela2[[#This Row],[8686,881807]]-KP412</f>
        <v>428.45912489151306</v>
      </c>
      <c r="KS413" s="11">
        <f>(Tabela2[[#This Row],[hora bus]]-H412)*86400</f>
        <v>44.999999832361937</v>
      </c>
      <c r="KT413" s="11">
        <f>Tabela2[[#This Row],[desloc]]/Tabela2[[#This Row],[seconds]]</f>
        <v>9.5213139219477263</v>
      </c>
      <c r="KU413" s="11">
        <f>Tabela2[[#This Row],[spd m/s]]*3.6</f>
        <v>34.276730119011816</v>
      </c>
      <c r="KV413" s="23"/>
      <c r="KW413" s="22">
        <f t="shared" si="108"/>
        <v>0</v>
      </c>
      <c r="KX413" s="23">
        <f t="shared" si="109"/>
        <v>0</v>
      </c>
      <c r="KY413" s="23">
        <f t="shared" si="110"/>
        <v>1</v>
      </c>
      <c r="KZ413" s="23">
        <f t="shared" si="111"/>
        <v>34</v>
      </c>
      <c r="LA413" s="23">
        <f t="shared" si="112"/>
        <v>0</v>
      </c>
      <c r="LB413" s="23">
        <f t="shared" si="113"/>
        <v>0</v>
      </c>
      <c r="LC413" s="23">
        <f t="shared" si="114"/>
        <v>0</v>
      </c>
      <c r="LD413" s="23">
        <f t="shared" si="115"/>
        <v>0</v>
      </c>
      <c r="LE413" s="23">
        <f t="shared" si="116"/>
        <v>7593.1417520189552</v>
      </c>
      <c r="LF413" s="22">
        <f t="shared" si="125"/>
        <v>0</v>
      </c>
      <c r="LG413" s="23">
        <f t="shared" si="117"/>
        <v>0</v>
      </c>
      <c r="LH413" s="23">
        <f t="shared" si="118"/>
        <v>0</v>
      </c>
      <c r="LI413" s="23">
        <f t="shared" si="119"/>
        <v>8570.3152119992501</v>
      </c>
      <c r="LJ413" s="23">
        <f t="shared" si="120"/>
        <v>8544.8116110658502</v>
      </c>
      <c r="LK413" s="23">
        <f t="shared" si="121"/>
        <v>0.5</v>
      </c>
      <c r="LL413" s="23">
        <f t="shared" si="122"/>
        <v>0</v>
      </c>
      <c r="LM413" s="23">
        <f t="shared" si="123"/>
        <v>1</v>
      </c>
      <c r="LN413" s="23">
        <f t="shared" si="124"/>
        <v>1</v>
      </c>
    </row>
    <row r="414" spans="1:326" x14ac:dyDescent="0.25">
      <c r="A414" s="22">
        <v>14</v>
      </c>
      <c r="B414" s="22">
        <v>1</v>
      </c>
      <c r="C414" s="23" t="s">
        <v>1315</v>
      </c>
      <c r="D414" s="22">
        <v>332</v>
      </c>
      <c r="E414" s="24">
        <v>0.88055555555555554</v>
      </c>
      <c r="F414" s="23" t="s">
        <v>778</v>
      </c>
      <c r="G414" s="23" t="b">
        <v>1</v>
      </c>
      <c r="H414" s="25">
        <v>43538.880972222221</v>
      </c>
      <c r="I414" s="26" t="s">
        <v>772</v>
      </c>
      <c r="J414" s="23" t="s">
        <v>773</v>
      </c>
      <c r="K414" s="11">
        <f>IF(AND(Tabela2[[#This Row],[hora bus]]=H413,Tabela2[[#This Row],[lat bus]]=I413,Tabela2[[#This Row],[lon bus]]=J413),1,0)</f>
        <v>0</v>
      </c>
      <c r="L414" s="23"/>
      <c r="M414" s="11">
        <v>123</v>
      </c>
      <c r="N414" s="11">
        <v>11813.442700951888</v>
      </c>
      <c r="O414" s="11">
        <v>11805.502467616599</v>
      </c>
      <c r="P414" s="11">
        <v>11794.75750178511</v>
      </c>
      <c r="Q414" s="11">
        <v>11735.309917599714</v>
      </c>
      <c r="R414" s="11">
        <v>11653.059730268051</v>
      </c>
      <c r="S414" s="11">
        <v>11637.757275661566</v>
      </c>
      <c r="T414" s="11">
        <v>11618.572013997942</v>
      </c>
      <c r="U414" s="11">
        <v>11606.340023664507</v>
      </c>
      <c r="V414" s="11">
        <v>11588.748245998007</v>
      </c>
      <c r="W414" s="11">
        <v>11575.027547632862</v>
      </c>
      <c r="X414" s="11">
        <v>11562.558424985389</v>
      </c>
      <c r="Y414" s="11">
        <v>11536.096811406245</v>
      </c>
      <c r="Z414" s="11">
        <v>11517.783407995086</v>
      </c>
      <c r="AA414" s="11">
        <v>11493.047468256669</v>
      </c>
      <c r="AB414" s="11">
        <v>11481.370767956287</v>
      </c>
      <c r="AC414" s="11">
        <v>11464.590479397899</v>
      </c>
      <c r="AD414" s="11">
        <v>11440.209030996493</v>
      </c>
      <c r="AE414" s="11">
        <v>11431.255748305688</v>
      </c>
      <c r="AF414" s="11">
        <v>11369.350299352735</v>
      </c>
      <c r="AG414" s="11">
        <v>11347.420343898662</v>
      </c>
      <c r="AH414" s="11">
        <v>11324.252963672108</v>
      </c>
      <c r="AI414" s="11">
        <v>11304.088364889365</v>
      </c>
      <c r="AJ414" s="11">
        <v>11285.684315061591</v>
      </c>
      <c r="AK414" s="11">
        <v>11272.709025158896</v>
      </c>
      <c r="AL414" s="11">
        <v>11248.98828922808</v>
      </c>
      <c r="AM414" s="11">
        <v>11240.51971665991</v>
      </c>
      <c r="AN414" s="11">
        <v>11230.623385500641</v>
      </c>
      <c r="AO414" s="11">
        <v>11226.81853438767</v>
      </c>
      <c r="AP414" s="11">
        <v>11231.057718088286</v>
      </c>
      <c r="AQ414" s="11">
        <v>11241.570761989144</v>
      </c>
      <c r="AR414" s="11">
        <v>11244.427950163008</v>
      </c>
      <c r="AS414" s="11">
        <v>11245.020390248599</v>
      </c>
      <c r="AT414" s="11">
        <v>11258.276259527018</v>
      </c>
      <c r="AU414" s="11">
        <v>11266.792654425788</v>
      </c>
      <c r="AV414" s="11">
        <v>11264.711127209503</v>
      </c>
      <c r="AW414" s="11">
        <v>11271.587329863291</v>
      </c>
      <c r="AX414" s="11">
        <v>11281.150749545051</v>
      </c>
      <c r="AY414" s="11">
        <v>11280.295572817402</v>
      </c>
      <c r="AZ414" s="11">
        <v>11270.195373925317</v>
      </c>
      <c r="BA414" s="11">
        <v>11252.042381629288</v>
      </c>
      <c r="BB414" s="11">
        <v>11213.921746112635</v>
      </c>
      <c r="BC414" s="11">
        <v>11146.915724443348</v>
      </c>
      <c r="BD414" s="11">
        <v>11084.023753632298</v>
      </c>
      <c r="BE414" s="11">
        <v>11068.975872931283</v>
      </c>
      <c r="BF414" s="11">
        <v>11052.411499473446</v>
      </c>
      <c r="BG414" s="11">
        <v>11025.199363719921</v>
      </c>
      <c r="BH414" s="11">
        <v>11020.232874528507</v>
      </c>
      <c r="BI414" s="11">
        <v>11009.422952914058</v>
      </c>
      <c r="BJ414" s="11">
        <v>10989.75188353006</v>
      </c>
      <c r="BK414" s="11">
        <v>10926.467189657666</v>
      </c>
      <c r="BL414" s="11">
        <v>10721.217793027443</v>
      </c>
      <c r="BM414" s="11">
        <v>10623.564828945717</v>
      </c>
      <c r="BN414" s="11">
        <v>10615.739938258941</v>
      </c>
      <c r="BO414" s="11">
        <v>10521.365035975694</v>
      </c>
      <c r="BP414" s="11">
        <v>10526.263811993855</v>
      </c>
      <c r="BQ414" s="11">
        <v>10446.890772418739</v>
      </c>
      <c r="BR414" s="11">
        <v>10377.505578475006</v>
      </c>
      <c r="BS414" s="11">
        <v>10356.464831362749</v>
      </c>
      <c r="BT414" s="11">
        <v>10311.120234111226</v>
      </c>
      <c r="BU414" s="11">
        <v>10264.846824855738</v>
      </c>
      <c r="BV414" s="11">
        <v>10284.49869268526</v>
      </c>
      <c r="BW414" s="11">
        <v>10136.648279299347</v>
      </c>
      <c r="BX414" s="11">
        <v>10031.875070802002</v>
      </c>
      <c r="BY414" s="11">
        <v>9895.329734284931</v>
      </c>
      <c r="BZ414" s="11">
        <v>9866.7939557529826</v>
      </c>
      <c r="CA414" s="11">
        <v>9824.630647966811</v>
      </c>
      <c r="CB414" s="11">
        <v>9761.9219644400491</v>
      </c>
      <c r="CC414" s="11">
        <v>9641.6381851179285</v>
      </c>
      <c r="CD414" s="11">
        <v>9548.4874251736928</v>
      </c>
      <c r="CE414" s="11">
        <v>9457.9161871491215</v>
      </c>
      <c r="CF414" s="11">
        <v>9378.1132400344923</v>
      </c>
      <c r="CG414" s="11">
        <v>9190.2479225697025</v>
      </c>
      <c r="CH414" s="11">
        <v>9119.0479479617388</v>
      </c>
      <c r="CI414" s="11">
        <v>8933.9543955937697</v>
      </c>
      <c r="CJ414" s="11">
        <v>8866.1997305881669</v>
      </c>
      <c r="CK414" s="11">
        <v>8779.7546219879041</v>
      </c>
      <c r="CL414" s="11">
        <v>8754.1761521784538</v>
      </c>
      <c r="CM414" s="11">
        <v>8707.9992895029627</v>
      </c>
      <c r="CN414" s="11">
        <v>8652.0271996471656</v>
      </c>
      <c r="CO414" s="11">
        <v>8573.4485272429065</v>
      </c>
      <c r="CP414" s="11">
        <v>8524.0528422486332</v>
      </c>
      <c r="CQ414" s="11">
        <v>8335.7247141862335</v>
      </c>
      <c r="CR414" s="11">
        <v>8169.8786400743356</v>
      </c>
      <c r="CS414" s="11">
        <v>8103.4149245956605</v>
      </c>
      <c r="CT414" s="11">
        <v>8077.7639486235303</v>
      </c>
      <c r="CU414" s="11">
        <v>8038.0341119355644</v>
      </c>
      <c r="CV414" s="11">
        <v>7944.006794906657</v>
      </c>
      <c r="CW414" s="11">
        <v>7823.8261506905528</v>
      </c>
      <c r="CX414" s="11">
        <v>7768.8023074013945</v>
      </c>
      <c r="CY414" s="11">
        <v>7715.224358083181</v>
      </c>
      <c r="CZ414" s="11">
        <v>7665.6657046346045</v>
      </c>
      <c r="DA414" s="11">
        <v>7613.6512546732238</v>
      </c>
      <c r="DB414" s="11">
        <v>7555.7515345419688</v>
      </c>
      <c r="DC414" s="11">
        <v>7459.6557678459449</v>
      </c>
      <c r="DD414" s="11">
        <v>7447.0345648735274</v>
      </c>
      <c r="DE414" s="11">
        <v>7415.2976850468149</v>
      </c>
      <c r="DF414" s="11">
        <v>7399.9545810356949</v>
      </c>
      <c r="DG414" s="11">
        <v>7344.9742725165825</v>
      </c>
      <c r="DH414" s="11">
        <v>7298.0792769032778</v>
      </c>
      <c r="DI414" s="11">
        <v>7243.1411168829209</v>
      </c>
      <c r="DJ414" s="11">
        <v>7175.1521012573339</v>
      </c>
      <c r="DK414" s="11">
        <v>6912.0274482940895</v>
      </c>
      <c r="DL414" s="11">
        <v>6905.1408891692099</v>
      </c>
      <c r="DM414" s="11">
        <v>6866.348008138727</v>
      </c>
      <c r="DN414" s="11">
        <v>6806.0026131137529</v>
      </c>
      <c r="DO414" s="11">
        <v>6793.2790962576701</v>
      </c>
      <c r="DP414" s="11">
        <v>6734.2279105993521</v>
      </c>
      <c r="DQ414" s="11">
        <v>6739.8716222515595</v>
      </c>
      <c r="DR414" s="11">
        <v>6733.5508553043765</v>
      </c>
      <c r="DS414" s="11">
        <v>6724.2313288116311</v>
      </c>
      <c r="DT414" s="11">
        <v>6707.866544239595</v>
      </c>
      <c r="DU414" s="11">
        <v>6696.8962533239001</v>
      </c>
      <c r="DV414" s="11">
        <v>6684.9238522389323</v>
      </c>
      <c r="DW414" s="11">
        <v>6677.0750223044724</v>
      </c>
      <c r="DX414" s="11">
        <v>6539.3272879072465</v>
      </c>
      <c r="DY414" s="11">
        <v>6544.4059000024836</v>
      </c>
      <c r="DZ414" s="11">
        <v>6510.3915809810269</v>
      </c>
      <c r="EA414" s="11">
        <v>6398.280004004846</v>
      </c>
      <c r="EB414" s="11">
        <v>6388.1276512093182</v>
      </c>
      <c r="EC414" s="11">
        <v>6219.9935143103758</v>
      </c>
      <c r="ED414" s="11">
        <v>6163.4849379531333</v>
      </c>
      <c r="EE414" s="11">
        <v>5930.6278761417998</v>
      </c>
      <c r="EF414" s="11">
        <v>5745.636785255655</v>
      </c>
      <c r="EG414" s="11">
        <v>5588.8366818882068</v>
      </c>
      <c r="EH414" s="11">
        <v>5469.3158555771279</v>
      </c>
      <c r="EI414" s="11">
        <v>5407.2820937986608</v>
      </c>
      <c r="EJ414" s="11">
        <v>5354.5374564543845</v>
      </c>
      <c r="EK414" s="11">
        <v>5272.545312445558</v>
      </c>
      <c r="EL414" s="11">
        <v>5261.0048656921181</v>
      </c>
      <c r="EM414" s="11">
        <v>5174.2884491557807</v>
      </c>
      <c r="EN414" s="11">
        <v>5086.5526426479946</v>
      </c>
      <c r="EO414" s="11">
        <v>5046.8859850027593</v>
      </c>
      <c r="EP414" s="11">
        <v>4923.3388487274542</v>
      </c>
      <c r="EQ414" s="11">
        <v>4870.1348998112335</v>
      </c>
      <c r="ER414" s="11">
        <v>4756.4501989294631</v>
      </c>
      <c r="ES414" s="11">
        <v>4714.1867404510713</v>
      </c>
      <c r="ET414" s="11">
        <v>4652.4645764520765</v>
      </c>
      <c r="EU414" s="11">
        <v>4604.3669812065027</v>
      </c>
      <c r="EV414" s="11">
        <v>4549.2150726109612</v>
      </c>
      <c r="EW414" s="11">
        <v>4340.3398342018991</v>
      </c>
      <c r="EX414" s="11">
        <v>4300.5071255394651</v>
      </c>
      <c r="EY414" s="11">
        <v>4164.1917179907123</v>
      </c>
      <c r="EZ414" s="11">
        <v>4047.7722659838523</v>
      </c>
      <c r="FA414" s="11">
        <v>3998.876595935651</v>
      </c>
      <c r="FB414" s="11">
        <v>3969.6981889405533</v>
      </c>
      <c r="FC414" s="11">
        <v>3924.2009527043747</v>
      </c>
      <c r="FD414" s="11">
        <v>3817.3618728737879</v>
      </c>
      <c r="FE414" s="11">
        <v>3673.6216296425659</v>
      </c>
      <c r="FF414" s="11">
        <v>3668.6703792683588</v>
      </c>
      <c r="FG414" s="11">
        <v>3631.930680356958</v>
      </c>
      <c r="FH414" s="11">
        <v>3562.0811534316063</v>
      </c>
      <c r="FI414" s="11">
        <v>3532.5559261540543</v>
      </c>
      <c r="FJ414" s="11">
        <v>3528.0210838945773</v>
      </c>
      <c r="FK414" s="11">
        <v>3523.6929865909074</v>
      </c>
      <c r="FL414" s="11">
        <v>3522.400333715711</v>
      </c>
      <c r="FM414" s="11">
        <v>3510.2541829759189</v>
      </c>
      <c r="FN414" s="11">
        <v>3522.3425083950592</v>
      </c>
      <c r="FO414" s="11">
        <v>3520.1418900422864</v>
      </c>
      <c r="FP414" s="11">
        <v>3516.7849792725315</v>
      </c>
      <c r="FQ414" s="11">
        <v>3520.1969836988073</v>
      </c>
      <c r="FR414" s="11">
        <v>3497.9031197020081</v>
      </c>
      <c r="FS414" s="11">
        <v>3465.5205052177726</v>
      </c>
      <c r="FT414" s="11">
        <v>3404.9036516670949</v>
      </c>
      <c r="FU414" s="11">
        <v>3303.9665201759831</v>
      </c>
      <c r="FV414" s="11">
        <v>3272.0377314177526</v>
      </c>
      <c r="FW414" s="11">
        <v>3244.0271918302928</v>
      </c>
      <c r="FX414" s="11">
        <v>3214.5728740253753</v>
      </c>
      <c r="FY414" s="11">
        <v>3191.631156224274</v>
      </c>
      <c r="FZ414" s="11">
        <v>3163.0168508563347</v>
      </c>
      <c r="GA414" s="11">
        <v>3144.5340691743713</v>
      </c>
      <c r="GB414" s="11">
        <v>3120.4006456465017</v>
      </c>
      <c r="GC414" s="11">
        <v>3099.4199733407345</v>
      </c>
      <c r="GD414" s="11">
        <v>3088.7527705956072</v>
      </c>
      <c r="GE414" s="11">
        <v>3079.3896384734026</v>
      </c>
      <c r="GF414" s="11">
        <v>3074.3164341108254</v>
      </c>
      <c r="GG414" s="11">
        <v>3064.344543400699</v>
      </c>
      <c r="GH414" s="11">
        <v>3059.5447845433014</v>
      </c>
      <c r="GI414" s="11">
        <v>3042.4105408471387</v>
      </c>
      <c r="GJ414" s="11">
        <v>3019.8030528132585</v>
      </c>
      <c r="GK414" s="11">
        <v>2993.1692972996116</v>
      </c>
      <c r="GL414" s="11">
        <v>2991.8120152922274</v>
      </c>
      <c r="GM414" s="11">
        <v>2959.7365363479416</v>
      </c>
      <c r="GN414" s="11">
        <v>2937.5153100846101</v>
      </c>
      <c r="GO414" s="11">
        <v>2904.1726377455748</v>
      </c>
      <c r="GP414" s="11">
        <v>2819.5546589632258</v>
      </c>
      <c r="GQ414" s="11">
        <v>2682.7192995542082</v>
      </c>
      <c r="GR414" s="11">
        <v>2531.1398890280234</v>
      </c>
      <c r="GS414" s="11">
        <v>2473.3644066773172</v>
      </c>
      <c r="GT414" s="11">
        <v>2457.4831993537155</v>
      </c>
      <c r="GU414" s="11">
        <v>2437.0751082829083</v>
      </c>
      <c r="GV414" s="11">
        <v>2420.2281106326036</v>
      </c>
      <c r="GW414" s="11">
        <v>2406.0960834657931</v>
      </c>
      <c r="GX414" s="11">
        <v>2396.5981314661162</v>
      </c>
      <c r="GY414" s="11">
        <v>2328.8963929872561</v>
      </c>
      <c r="GZ414" s="11">
        <v>2393.1769091375218</v>
      </c>
      <c r="HA414" s="11">
        <v>2396.2139748798809</v>
      </c>
      <c r="HB414" s="11">
        <v>2392.783549720511</v>
      </c>
      <c r="HC414" s="11">
        <v>2390.5050028416872</v>
      </c>
      <c r="HD414" s="11">
        <v>2389.836096727985</v>
      </c>
      <c r="HE414" s="11">
        <v>2370.6555763628126</v>
      </c>
      <c r="HF414" s="11">
        <v>2258.6324099992235</v>
      </c>
      <c r="HG414" s="11">
        <v>2180.0541716229841</v>
      </c>
      <c r="HH414" s="11">
        <v>2100.4145024739755</v>
      </c>
      <c r="HI414" s="11">
        <v>2063.2188560402087</v>
      </c>
      <c r="HJ414" s="11">
        <v>2036.4859195594693</v>
      </c>
      <c r="HK414" s="11">
        <v>1997.7020001219</v>
      </c>
      <c r="HL414" s="11">
        <v>1968.7884982418675</v>
      </c>
      <c r="HM414" s="11">
        <v>1913.1841635637466</v>
      </c>
      <c r="HN414" s="11">
        <v>1852.3557535091402</v>
      </c>
      <c r="HO414" s="11">
        <v>1812.5760406758977</v>
      </c>
      <c r="HP414" s="11">
        <v>1828.6923704360443</v>
      </c>
      <c r="HQ414" s="11">
        <v>1818.7238617553219</v>
      </c>
      <c r="HR414" s="11">
        <v>1731.3934783100751</v>
      </c>
      <c r="HS414" s="11">
        <v>1746.305897554905</v>
      </c>
      <c r="HT414" s="11">
        <v>1754.8785975702663</v>
      </c>
      <c r="HU414" s="11">
        <v>1717.2337526930137</v>
      </c>
      <c r="HV414" s="11">
        <v>1710.2084349613301</v>
      </c>
      <c r="HW414" s="11">
        <v>1689.2354340553036</v>
      </c>
      <c r="HX414" s="11">
        <v>1661.430239975293</v>
      </c>
      <c r="HY414" s="11">
        <v>1616.7270020365602</v>
      </c>
      <c r="HZ414" s="11">
        <v>1458.8113552817658</v>
      </c>
      <c r="IA414" s="11">
        <v>1311.5734838024268</v>
      </c>
      <c r="IB414" s="11">
        <v>1261.6488151485498</v>
      </c>
      <c r="IC414" s="11">
        <v>1207.8396809384997</v>
      </c>
      <c r="ID414" s="11">
        <v>1159.890358699668</v>
      </c>
      <c r="IE414" s="11">
        <v>1104.5560346757752</v>
      </c>
      <c r="IF414" s="11">
        <v>979.5402357078716</v>
      </c>
      <c r="IG414" s="11">
        <v>951.81619640018459</v>
      </c>
      <c r="IH414" s="11">
        <v>909.04951822335715</v>
      </c>
      <c r="II414" s="11">
        <v>872.18057320769174</v>
      </c>
      <c r="IJ414" s="11">
        <v>821.24684530075524</v>
      </c>
      <c r="IK414" s="11">
        <v>782.95512576680574</v>
      </c>
      <c r="IL414" s="11">
        <v>740.72232252018011</v>
      </c>
      <c r="IM414" s="11">
        <v>677.59593644937536</v>
      </c>
      <c r="IN414" s="11">
        <v>540.90122151329501</v>
      </c>
      <c r="IO414" s="11">
        <v>508.97572526318925</v>
      </c>
      <c r="IP414" s="11">
        <v>507.37749183975353</v>
      </c>
      <c r="IQ414" s="11">
        <v>451.65072543666207</v>
      </c>
      <c r="IR414" s="11">
        <v>382.99980577684926</v>
      </c>
      <c r="IS414" s="11">
        <v>343.496744022847</v>
      </c>
      <c r="IT414" s="11">
        <v>320.47867295810539</v>
      </c>
      <c r="IU414" s="11">
        <v>302.96123826201318</v>
      </c>
      <c r="IV414" s="11">
        <v>296.96974595252914</v>
      </c>
      <c r="IW414" s="11">
        <v>286.35405070493692</v>
      </c>
      <c r="IX414" s="11">
        <v>265.16988963345648</v>
      </c>
      <c r="IY414" s="11">
        <v>224.19185946703121</v>
      </c>
      <c r="IZ414" s="11">
        <v>173.95178561497204</v>
      </c>
      <c r="JA414" s="11">
        <v>81.921771895598937</v>
      </c>
      <c r="JB414" s="11">
        <v>1.8111734334524954E-11</v>
      </c>
      <c r="JC414" s="11">
        <v>27.118064213410015</v>
      </c>
      <c r="JD414" s="11">
        <v>108.08966394629698</v>
      </c>
      <c r="JE414" s="11">
        <v>128.43878249302617</v>
      </c>
      <c r="JF414" s="11">
        <v>144.34372329421277</v>
      </c>
      <c r="JG414" s="11">
        <v>154.57645874419543</v>
      </c>
      <c r="JH414" s="11">
        <v>237.70078441581342</v>
      </c>
      <c r="JI414" s="11">
        <v>277.58696533344067</v>
      </c>
      <c r="JJ414" s="11">
        <v>286.44758029572517</v>
      </c>
      <c r="JK414" s="11">
        <v>259.97519781599971</v>
      </c>
      <c r="JL414" s="11">
        <v>311.68488960049581</v>
      </c>
      <c r="JM414" s="11">
        <v>312.08511636516056</v>
      </c>
      <c r="JN414" s="11">
        <v>308.00525392276131</v>
      </c>
      <c r="JO414" s="11">
        <v>502.5605480888733</v>
      </c>
      <c r="JP414" s="11">
        <v>645.60367362633701</v>
      </c>
      <c r="JQ414" s="11">
        <v>685.36217182408234</v>
      </c>
      <c r="JR414" s="11">
        <v>717.23028239623295</v>
      </c>
      <c r="JS414" s="11">
        <v>676.95672712124338</v>
      </c>
      <c r="JT414" s="11">
        <v>740.38004478028665</v>
      </c>
      <c r="JU414" s="11">
        <v>783.22145380272548</v>
      </c>
      <c r="JV414" s="11">
        <v>760.68849575822685</v>
      </c>
      <c r="JW414" s="11">
        <v>699.74544612692</v>
      </c>
      <c r="JX414" s="11">
        <v>690.64902531299185</v>
      </c>
      <c r="JY414" s="11">
        <v>681.11230337132201</v>
      </c>
      <c r="JZ414" s="11">
        <v>666.76299965675844</v>
      </c>
      <c r="KA414" s="11">
        <v>656.31161958069413</v>
      </c>
      <c r="KB414" s="11">
        <v>649.31722978088737</v>
      </c>
      <c r="KC414" s="11">
        <v>633.74196944561982</v>
      </c>
      <c r="KD414" s="11">
        <v>618.04400460714305</v>
      </c>
      <c r="KE414" s="11">
        <v>616.70331898013603</v>
      </c>
      <c r="KF414" s="11">
        <v>626.74883094902373</v>
      </c>
      <c r="KG414" s="11">
        <v>630.22300315812197</v>
      </c>
      <c r="KH414" s="11">
        <v>646.59930593437639</v>
      </c>
      <c r="KI414" s="11">
        <v>648.41354044779723</v>
      </c>
      <c r="KJ414" s="11">
        <v>670.48060931700934</v>
      </c>
      <c r="KK414" s="11">
        <v>673.8602205595472</v>
      </c>
      <c r="KL414" s="23"/>
      <c r="KM414" s="11">
        <f>SMALL(Tabela2[[#This Row],[1]:[285]],1)</f>
        <v>1.8111734334524954E-11</v>
      </c>
      <c r="KN414" s="11">
        <f>MATCH(Tabela2[[#This Row],[1° menor]],Tabela2[[#This Row],[1]:[285]],0)</f>
        <v>249</v>
      </c>
      <c r="KO41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0.74999989338646944</v>
      </c>
      <c r="KP414" s="11">
        <f>VLOOKUP(Tabela2[[#This Row],[Shape]],shape!A:D,4,0)+VLOOKUP(Tabela2[[#This Row],[Shape]]+1,shape!A:E,5,0)*Tabela2[[#This Row],[% avanc]]</f>
        <v>7802.8108163806883</v>
      </c>
      <c r="KQ414" s="15">
        <f>Tabela2[[#This Row],[8686,881807]]/Tabela2[[#Headers],[8686,881807]]</f>
        <v>0.89822919083497654</v>
      </c>
      <c r="KR414" s="11">
        <f>Tabela2[[#This Row],[8686,881807]]-KP413</f>
        <v>209.66906436173304</v>
      </c>
      <c r="KS414" s="11">
        <f>(Tabela2[[#This Row],[hora bus]]-H413)*86400</f>
        <v>49.000000138767064</v>
      </c>
      <c r="KT414" s="11">
        <f>Tabela2[[#This Row],[desloc]]/Tabela2[[#This Row],[seconds]]</f>
        <v>4.2789604850602911</v>
      </c>
      <c r="KU414" s="11">
        <f>Tabela2[[#This Row],[spd m/s]]*3.6</f>
        <v>15.404257746217048</v>
      </c>
      <c r="KV414" s="23"/>
      <c r="KW414" s="22">
        <f t="shared" si="108"/>
        <v>0</v>
      </c>
      <c r="KX414" s="23">
        <f t="shared" si="109"/>
        <v>0</v>
      </c>
      <c r="KY414" s="23">
        <f t="shared" si="110"/>
        <v>1</v>
      </c>
      <c r="KZ414" s="23">
        <f t="shared" si="111"/>
        <v>33</v>
      </c>
      <c r="LA414" s="23">
        <f t="shared" si="112"/>
        <v>0</v>
      </c>
      <c r="LB414" s="23">
        <f t="shared" si="113"/>
        <v>0</v>
      </c>
      <c r="LC414" s="23">
        <f t="shared" si="114"/>
        <v>0</v>
      </c>
      <c r="LD414" s="23">
        <f t="shared" si="115"/>
        <v>0</v>
      </c>
      <c r="LE414" s="23">
        <f t="shared" si="116"/>
        <v>7802.8108163806883</v>
      </c>
      <c r="LF414" s="22">
        <f t="shared" si="125"/>
        <v>0</v>
      </c>
      <c r="LG414" s="23">
        <f t="shared" si="117"/>
        <v>0</v>
      </c>
      <c r="LH414" s="23">
        <f t="shared" si="118"/>
        <v>0</v>
      </c>
      <c r="LI414" s="23">
        <f t="shared" si="119"/>
        <v>8570.3152119992501</v>
      </c>
      <c r="LJ414" s="23">
        <f t="shared" si="120"/>
        <v>8544.8116110658502</v>
      </c>
      <c r="LK414" s="23">
        <f t="shared" si="121"/>
        <v>0.5</v>
      </c>
      <c r="LL414" s="23">
        <f t="shared" si="122"/>
        <v>0</v>
      </c>
      <c r="LM414" s="23">
        <f t="shared" si="123"/>
        <v>1</v>
      </c>
      <c r="LN414" s="23">
        <f t="shared" si="124"/>
        <v>1</v>
      </c>
    </row>
    <row r="415" spans="1:326" x14ac:dyDescent="0.25">
      <c r="A415" s="22">
        <v>16</v>
      </c>
      <c r="B415" s="22">
        <v>1</v>
      </c>
      <c r="C415" s="23" t="s">
        <v>1317</v>
      </c>
      <c r="D415" s="22">
        <v>332</v>
      </c>
      <c r="E415" s="24">
        <v>0.88124999999999998</v>
      </c>
      <c r="F415" s="23" t="s">
        <v>778</v>
      </c>
      <c r="G415" s="23" t="b">
        <v>1</v>
      </c>
      <c r="H415" s="25">
        <v>43538.88144675926</v>
      </c>
      <c r="I415" s="26" t="s">
        <v>316</v>
      </c>
      <c r="J415" s="23" t="s">
        <v>317</v>
      </c>
      <c r="K415" s="11">
        <f>IF(AND(Tabela2[[#This Row],[hora bus]]=H414,Tabela2[[#This Row],[lat bus]]=I414,Tabela2[[#This Row],[lon bus]]=J414),1,0)</f>
        <v>0</v>
      </c>
      <c r="L415" s="23"/>
      <c r="M415" s="11">
        <v>125</v>
      </c>
      <c r="N415" s="11">
        <v>11880.875334376102</v>
      </c>
      <c r="O415" s="11">
        <v>11872.932608176367</v>
      </c>
      <c r="P415" s="11">
        <v>11862.184908733543</v>
      </c>
      <c r="Q415" s="11">
        <v>11802.737220343693</v>
      </c>
      <c r="R415" s="11">
        <v>11720.502268994122</v>
      </c>
      <c r="S415" s="11">
        <v>11705.216002998521</v>
      </c>
      <c r="T415" s="11">
        <v>11686.033938459641</v>
      </c>
      <c r="U415" s="11">
        <v>11673.802571131808</v>
      </c>
      <c r="V415" s="11">
        <v>11656.20924953451</v>
      </c>
      <c r="W415" s="11">
        <v>11642.485452364097</v>
      </c>
      <c r="X415" s="11">
        <v>11630.012734923397</v>
      </c>
      <c r="Y415" s="11">
        <v>11603.545061019739</v>
      </c>
      <c r="Z415" s="11">
        <v>11585.224324327892</v>
      </c>
      <c r="AA415" s="11">
        <v>11560.483270252307</v>
      </c>
      <c r="AB415" s="11">
        <v>11548.80423718183</v>
      </c>
      <c r="AC415" s="11">
        <v>11532.023332391509</v>
      </c>
      <c r="AD415" s="11">
        <v>11507.645045294965</v>
      </c>
      <c r="AE415" s="11">
        <v>11498.696428538615</v>
      </c>
      <c r="AF415" s="11">
        <v>11436.810559605032</v>
      </c>
      <c r="AG415" s="11">
        <v>11414.908728303461</v>
      </c>
      <c r="AH415" s="11">
        <v>11391.756937849008</v>
      </c>
      <c r="AI415" s="11">
        <v>11371.602613799878</v>
      </c>
      <c r="AJ415" s="11">
        <v>11353.206735661648</v>
      </c>
      <c r="AK415" s="11">
        <v>11340.237944121951</v>
      </c>
      <c r="AL415" s="11">
        <v>11316.524495896376</v>
      </c>
      <c r="AM415" s="11">
        <v>11308.062892342647</v>
      </c>
      <c r="AN415" s="11">
        <v>11298.173770766896</v>
      </c>
      <c r="AO415" s="11">
        <v>11294.37990821928</v>
      </c>
      <c r="AP415" s="11">
        <v>11298.631471293444</v>
      </c>
      <c r="AQ415" s="11">
        <v>11309.153482120342</v>
      </c>
      <c r="AR415" s="11">
        <v>11312.016651344164</v>
      </c>
      <c r="AS415" s="11">
        <v>11312.61873478853</v>
      </c>
      <c r="AT415" s="11">
        <v>11325.884896833657</v>
      </c>
      <c r="AU415" s="11">
        <v>11334.407052176717</v>
      </c>
      <c r="AV415" s="11">
        <v>11332.334143429614</v>
      </c>
      <c r="AW415" s="11">
        <v>11339.225764695946</v>
      </c>
      <c r="AX415" s="11">
        <v>11348.805382939137</v>
      </c>
      <c r="AY415" s="11">
        <v>11347.964009810947</v>
      </c>
      <c r="AZ415" s="11">
        <v>11337.876542670279</v>
      </c>
      <c r="BA415" s="11">
        <v>11319.736525104698</v>
      </c>
      <c r="BB415" s="11">
        <v>11281.631018413455</v>
      </c>
      <c r="BC415" s="11">
        <v>11214.637426232177</v>
      </c>
      <c r="BD415" s="11">
        <v>11151.756104556174</v>
      </c>
      <c r="BE415" s="11">
        <v>11136.718633708979</v>
      </c>
      <c r="BF415" s="11">
        <v>11120.162937384453</v>
      </c>
      <c r="BG415" s="11">
        <v>11092.9638908138</v>
      </c>
      <c r="BH415" s="11">
        <v>11088.00986686913</v>
      </c>
      <c r="BI415" s="11">
        <v>11077.208009309641</v>
      </c>
      <c r="BJ415" s="11">
        <v>11057.545426529996</v>
      </c>
      <c r="BK415" s="11">
        <v>10994.275744554969</v>
      </c>
      <c r="BL415" s="11">
        <v>10789.062895166862</v>
      </c>
      <c r="BM415" s="11">
        <v>10691.447629869879</v>
      </c>
      <c r="BN415" s="11">
        <v>10683.636337003825</v>
      </c>
      <c r="BO415" s="11">
        <v>10589.266754482374</v>
      </c>
      <c r="BP415" s="11">
        <v>10594.16883862873</v>
      </c>
      <c r="BQ415" s="11">
        <v>10514.795788444173</v>
      </c>
      <c r="BR415" s="11">
        <v>10445.408354055004</v>
      </c>
      <c r="BS415" s="11">
        <v>10424.364531526562</v>
      </c>
      <c r="BT415" s="11">
        <v>10379.017650640157</v>
      </c>
      <c r="BU415" s="11">
        <v>10332.734715262468</v>
      </c>
      <c r="BV415" s="11">
        <v>10352.366212830855</v>
      </c>
      <c r="BW415" s="11">
        <v>10204.512624200001</v>
      </c>
      <c r="BX415" s="11">
        <v>10099.752948300924</v>
      </c>
      <c r="BY415" s="11">
        <v>9963.217132233056</v>
      </c>
      <c r="BZ415" s="11">
        <v>9934.6874731027401</v>
      </c>
      <c r="CA415" s="11">
        <v>9892.5252778122249</v>
      </c>
      <c r="CB415" s="11">
        <v>9829.8161466118581</v>
      </c>
      <c r="CC415" s="11">
        <v>9709.5308818404828</v>
      </c>
      <c r="CD415" s="11">
        <v>9616.377740157699</v>
      </c>
      <c r="CE415" s="11">
        <v>9525.8029125890826</v>
      </c>
      <c r="CF415" s="11">
        <v>9445.9951361568437</v>
      </c>
      <c r="CG415" s="11">
        <v>9258.1204880135447</v>
      </c>
      <c r="CH415" s="11">
        <v>9186.9107168118862</v>
      </c>
      <c r="CI415" s="11">
        <v>9001.8048884165692</v>
      </c>
      <c r="CJ415" s="11">
        <v>8934.0366421176586</v>
      </c>
      <c r="CK415" s="11">
        <v>8847.5827772574939</v>
      </c>
      <c r="CL415" s="11">
        <v>8821.9980834533362</v>
      </c>
      <c r="CM415" s="11">
        <v>8775.81608096946</v>
      </c>
      <c r="CN415" s="11">
        <v>8719.8367804687678</v>
      </c>
      <c r="CO415" s="11">
        <v>8641.2491353132518</v>
      </c>
      <c r="CP415" s="11">
        <v>8591.8439318772816</v>
      </c>
      <c r="CQ415" s="11">
        <v>8403.4935791879052</v>
      </c>
      <c r="CR415" s="11">
        <v>8237.6109548850163</v>
      </c>
      <c r="CS415" s="11">
        <v>8171.1211847329678</v>
      </c>
      <c r="CT415" s="11">
        <v>8145.4598975465105</v>
      </c>
      <c r="CU415" s="11">
        <v>8105.7228333198473</v>
      </c>
      <c r="CV415" s="11">
        <v>8011.6786609398105</v>
      </c>
      <c r="CW415" s="11">
        <v>7891.468222671132</v>
      </c>
      <c r="CX415" s="11">
        <v>7836.4183146400592</v>
      </c>
      <c r="CY415" s="11">
        <v>7782.8237356248119</v>
      </c>
      <c r="CZ415" s="11">
        <v>7733.2531172262261</v>
      </c>
      <c r="DA415" s="11">
        <v>7681.2311744992867</v>
      </c>
      <c r="DB415" s="11">
        <v>7623.3298595662945</v>
      </c>
      <c r="DC415" s="11">
        <v>7527.2396596405579</v>
      </c>
      <c r="DD415" s="11">
        <v>7514.6227521167903</v>
      </c>
      <c r="DE415" s="11">
        <v>7482.8873073040359</v>
      </c>
      <c r="DF415" s="11">
        <v>7467.5470407323592</v>
      </c>
      <c r="DG415" s="11">
        <v>7412.5754818351234</v>
      </c>
      <c r="DH415" s="11">
        <v>7365.700545701493</v>
      </c>
      <c r="DI415" s="11">
        <v>7310.7881993357832</v>
      </c>
      <c r="DJ415" s="11">
        <v>7242.7776864092557</v>
      </c>
      <c r="DK415" s="11">
        <v>6979.4320310133862</v>
      </c>
      <c r="DL415" s="11">
        <v>6972.2766715929638</v>
      </c>
      <c r="DM415" s="11">
        <v>6933.3452720151681</v>
      </c>
      <c r="DN415" s="11">
        <v>6872.8828345360753</v>
      </c>
      <c r="DO415" s="11">
        <v>6860.0719212484919</v>
      </c>
      <c r="DP415" s="11">
        <v>6800.9273556166245</v>
      </c>
      <c r="DQ415" s="11">
        <v>6806.493123037867</v>
      </c>
      <c r="DR415" s="11">
        <v>6800.1525387315924</v>
      </c>
      <c r="DS415" s="11">
        <v>6790.8152007527196</v>
      </c>
      <c r="DT415" s="11">
        <v>6774.4435809690885</v>
      </c>
      <c r="DU415" s="11">
        <v>6763.4827785402613</v>
      </c>
      <c r="DV415" s="11">
        <v>6751.5287944445417</v>
      </c>
      <c r="DW415" s="11">
        <v>6743.7077025043054</v>
      </c>
      <c r="DX415" s="11">
        <v>6606.0981197715346</v>
      </c>
      <c r="DY415" s="11">
        <v>6611.3174819298556</v>
      </c>
      <c r="DZ415" s="11">
        <v>6577.3503644610437</v>
      </c>
      <c r="EA415" s="11">
        <v>6465.179056971434</v>
      </c>
      <c r="EB415" s="11">
        <v>6454.9205794641121</v>
      </c>
      <c r="EC415" s="11">
        <v>6286.6625608458098</v>
      </c>
      <c r="ED415" s="11">
        <v>6229.9984536105012</v>
      </c>
      <c r="EE415" s="11">
        <v>5997.0687065660368</v>
      </c>
      <c r="EF415" s="11">
        <v>5812.0325630836742</v>
      </c>
      <c r="EG415" s="11">
        <v>5655.1905682995339</v>
      </c>
      <c r="EH415" s="11">
        <v>5535.6231177137652</v>
      </c>
      <c r="EI415" s="11">
        <v>5473.5391962744307</v>
      </c>
      <c r="EJ415" s="11">
        <v>5420.7346122236004</v>
      </c>
      <c r="EK415" s="11">
        <v>5338.7329500127062</v>
      </c>
      <c r="EL415" s="11">
        <v>5327.2206559280312</v>
      </c>
      <c r="EM415" s="11">
        <v>5240.5141766200168</v>
      </c>
      <c r="EN415" s="11">
        <v>5152.7423999544444</v>
      </c>
      <c r="EO415" s="11">
        <v>5112.9946604384322</v>
      </c>
      <c r="EP415" s="11">
        <v>4989.2743968253635</v>
      </c>
      <c r="EQ415" s="11">
        <v>4935.8487823840624</v>
      </c>
      <c r="ER415" s="11">
        <v>4821.9156860779904</v>
      </c>
      <c r="ES415" s="11">
        <v>4779.4097177158419</v>
      </c>
      <c r="ET415" s="11">
        <v>4717.510520945214</v>
      </c>
      <c r="EU415" s="11">
        <v>4669.2242759617602</v>
      </c>
      <c r="EV415" s="11">
        <v>4613.8743054469733</v>
      </c>
      <c r="EW415" s="11">
        <v>4404.4774207366563</v>
      </c>
      <c r="EX415" s="11">
        <v>4364.072695483077</v>
      </c>
      <c r="EY415" s="11">
        <v>4227.2399361707712</v>
      </c>
      <c r="EZ415" s="11">
        <v>4110.0691391178316</v>
      </c>
      <c r="FA415" s="11">
        <v>4060.6078792401672</v>
      </c>
      <c r="FB415" s="11">
        <v>4031.1668872479495</v>
      </c>
      <c r="FC415" s="11">
        <v>3985.4595267729837</v>
      </c>
      <c r="FD415" s="11">
        <v>3878.2102767403867</v>
      </c>
      <c r="FE415" s="11">
        <v>3733.7533948002069</v>
      </c>
      <c r="FF415" s="11">
        <v>3728.3051381446526</v>
      </c>
      <c r="FG415" s="11">
        <v>3691.3685928381165</v>
      </c>
      <c r="FH415" s="11">
        <v>3621.1782428348129</v>
      </c>
      <c r="FI415" s="11">
        <v>3591.2671101264464</v>
      </c>
      <c r="FJ415" s="11">
        <v>3586.4695316519069</v>
      </c>
      <c r="FK415" s="11">
        <v>3581.964120832667</v>
      </c>
      <c r="FL415" s="11">
        <v>3580.5095511999907</v>
      </c>
      <c r="FM415" s="11">
        <v>3568.0694234752582</v>
      </c>
      <c r="FN415" s="11">
        <v>3579.8002625848553</v>
      </c>
      <c r="FO415" s="11">
        <v>3577.3130139032487</v>
      </c>
      <c r="FP415" s="11">
        <v>3573.6604712884314</v>
      </c>
      <c r="FQ415" s="11">
        <v>3576.8480971243002</v>
      </c>
      <c r="FR415" s="11">
        <v>3554.2252293813849</v>
      </c>
      <c r="FS415" s="11">
        <v>3521.2289345899621</v>
      </c>
      <c r="FT415" s="11">
        <v>3459.7570886186104</v>
      </c>
      <c r="FU415" s="11">
        <v>3357.6865354088486</v>
      </c>
      <c r="FV415" s="11">
        <v>3325.0080525270305</v>
      </c>
      <c r="FW415" s="11">
        <v>3296.8748717713593</v>
      </c>
      <c r="FX415" s="11">
        <v>3267.3935360335122</v>
      </c>
      <c r="FY415" s="11">
        <v>3244.408675442713</v>
      </c>
      <c r="FZ415" s="11">
        <v>3215.6759623283533</v>
      </c>
      <c r="GA415" s="11">
        <v>3197.0064607690788</v>
      </c>
      <c r="GB415" s="11">
        <v>3172.6201458519458</v>
      </c>
      <c r="GC415" s="11">
        <v>3151.2816084553765</v>
      </c>
      <c r="GD415" s="11">
        <v>3140.2629013497799</v>
      </c>
      <c r="GE415" s="11">
        <v>3130.6215301784091</v>
      </c>
      <c r="GF415" s="11">
        <v>3125.3341528880278</v>
      </c>
      <c r="GG415" s="11">
        <v>3115.2272044210986</v>
      </c>
      <c r="GH415" s="11">
        <v>3110.3551467437014</v>
      </c>
      <c r="GI415" s="11">
        <v>3093.167450749238</v>
      </c>
      <c r="GJ415" s="11">
        <v>3070.5433262221918</v>
      </c>
      <c r="GK415" s="11">
        <v>3044.0173720662133</v>
      </c>
      <c r="GL415" s="11">
        <v>3042.762743139122</v>
      </c>
      <c r="GM415" s="11">
        <v>3010.8364035178388</v>
      </c>
      <c r="GN415" s="11">
        <v>2988.8151782944142</v>
      </c>
      <c r="GO415" s="11">
        <v>2955.5632170097883</v>
      </c>
      <c r="GP415" s="11">
        <v>2870.9270659751787</v>
      </c>
      <c r="GQ415" s="11">
        <v>2733.64832575746</v>
      </c>
      <c r="GR415" s="11">
        <v>2581.0615457696949</v>
      </c>
      <c r="GS415" s="11">
        <v>2522.3882438551104</v>
      </c>
      <c r="GT415" s="11">
        <v>2506.1328861167622</v>
      </c>
      <c r="GU415" s="11">
        <v>2485.4599586037839</v>
      </c>
      <c r="GV415" s="11">
        <v>2468.2188605115248</v>
      </c>
      <c r="GW415" s="11">
        <v>2453.6211351590473</v>
      </c>
      <c r="GX415" s="11">
        <v>2443.6204349361974</v>
      </c>
      <c r="GY415" s="11">
        <v>2374.0766097041519</v>
      </c>
      <c r="GZ415" s="11">
        <v>2436.5292892109856</v>
      </c>
      <c r="HA415" s="11">
        <v>2439.1519650823102</v>
      </c>
      <c r="HB415" s="11">
        <v>2435.379339116992</v>
      </c>
      <c r="HC415" s="11">
        <v>2432.8036620453022</v>
      </c>
      <c r="HD415" s="11">
        <v>2431.9201561423038</v>
      </c>
      <c r="HE415" s="11">
        <v>2412.2680411402039</v>
      </c>
      <c r="HF415" s="11">
        <v>2300.0658031787748</v>
      </c>
      <c r="HG415" s="11">
        <v>2222.0351108231021</v>
      </c>
      <c r="HH415" s="11">
        <v>2143.164795491909</v>
      </c>
      <c r="HI415" s="11">
        <v>2106.620509111674</v>
      </c>
      <c r="HJ415" s="11">
        <v>2080.2909300971683</v>
      </c>
      <c r="HK415" s="11">
        <v>2042.0492229031877</v>
      </c>
      <c r="HL415" s="11">
        <v>2013.9194976171088</v>
      </c>
      <c r="HM415" s="11">
        <v>1959.6634877617548</v>
      </c>
      <c r="HN415" s="11">
        <v>1901.0707662945749</v>
      </c>
      <c r="HO415" s="11">
        <v>1863.7681316444662</v>
      </c>
      <c r="HP415" s="11">
        <v>1881.2922866035933</v>
      </c>
      <c r="HQ415" s="11">
        <v>1871.8291113227012</v>
      </c>
      <c r="HR415" s="11">
        <v>1786.2583669150551</v>
      </c>
      <c r="HS415" s="11">
        <v>1803.1888563732393</v>
      </c>
      <c r="HT415" s="11">
        <v>1812.437566660532</v>
      </c>
      <c r="HU415" s="11">
        <v>1775.5691050957967</v>
      </c>
      <c r="HV415" s="11">
        <v>1769.4946143168811</v>
      </c>
      <c r="HW415" s="11">
        <v>1749.0827009139512</v>
      </c>
      <c r="HX415" s="11">
        <v>1721.7206629775344</v>
      </c>
      <c r="HY415" s="11">
        <v>1677.4533489086116</v>
      </c>
      <c r="HZ415" s="11">
        <v>1520.2777372292355</v>
      </c>
      <c r="IA415" s="11">
        <v>1374.1574306834916</v>
      </c>
      <c r="IB415" s="11">
        <v>1325.0470717318638</v>
      </c>
      <c r="IC415" s="11">
        <v>1271.6756030726917</v>
      </c>
      <c r="ID415" s="11">
        <v>1224.1665976540849</v>
      </c>
      <c r="IE415" s="11">
        <v>1169.2695734305348</v>
      </c>
      <c r="IF415" s="11">
        <v>1044.9868852836928</v>
      </c>
      <c r="IG415" s="11">
        <v>1017.8733216287411</v>
      </c>
      <c r="IH415" s="11">
        <v>975.30834275378982</v>
      </c>
      <c r="II415" s="11">
        <v>938.60378435016889</v>
      </c>
      <c r="IJ415" s="11">
        <v>887.76573713085486</v>
      </c>
      <c r="IK415" s="11">
        <v>849.4563014892783</v>
      </c>
      <c r="IL415" s="11">
        <v>807.14706121216386</v>
      </c>
      <c r="IM415" s="11">
        <v>743.90542715452341</v>
      </c>
      <c r="IN415" s="11">
        <v>606.89534814764761</v>
      </c>
      <c r="IO415" s="11">
        <v>574.74139886263367</v>
      </c>
      <c r="IP415" s="11">
        <v>573.14498614760464</v>
      </c>
      <c r="IQ415" s="11">
        <v>517.50083795997011</v>
      </c>
      <c r="IR415" s="11">
        <v>449.14451445304485</v>
      </c>
      <c r="IS415" s="11">
        <v>409.97725647970464</v>
      </c>
      <c r="IT415" s="11">
        <v>387.13666834020228</v>
      </c>
      <c r="IU415" s="11">
        <v>369.72966854559894</v>
      </c>
      <c r="IV415" s="11">
        <v>363.81248326370184</v>
      </c>
      <c r="IW415" s="11">
        <v>353.23881816126305</v>
      </c>
      <c r="IX415" s="11">
        <v>332.10507499640426</v>
      </c>
      <c r="IY415" s="11">
        <v>291.19544765692672</v>
      </c>
      <c r="IZ415" s="11">
        <v>241.08616512310101</v>
      </c>
      <c r="JA415" s="11">
        <v>149.34687356186865</v>
      </c>
      <c r="JB415" s="11">
        <v>40.604547852703625</v>
      </c>
      <c r="JC415" s="11">
        <v>6.6009420152113307E-12</v>
      </c>
      <c r="JD415" s="11">
        <v>40.535963733793928</v>
      </c>
      <c r="JE415" s="11">
        <v>61.530189342090637</v>
      </c>
      <c r="JF415" s="11">
        <v>78.365899932254223</v>
      </c>
      <c r="JG415" s="11">
        <v>92.206392654720077</v>
      </c>
      <c r="JH415" s="11">
        <v>174.38123124025486</v>
      </c>
      <c r="JI415" s="11">
        <v>210.02541815359342</v>
      </c>
      <c r="JJ415" s="11">
        <v>218.62388446614273</v>
      </c>
      <c r="JK415" s="11">
        <v>193.18245831391459</v>
      </c>
      <c r="JL415" s="11">
        <v>246.08662486731981</v>
      </c>
      <c r="JM415" s="11">
        <v>247.20313411833988</v>
      </c>
      <c r="JN415" s="11">
        <v>249.06262262614246</v>
      </c>
      <c r="JO415" s="11">
        <v>451.34568412190441</v>
      </c>
      <c r="JP415" s="11">
        <v>597.09809684165589</v>
      </c>
      <c r="JQ415" s="11">
        <v>637.46145022048927</v>
      </c>
      <c r="JR415" s="11">
        <v>666.92963705878094</v>
      </c>
      <c r="JS415" s="11">
        <v>619.70161958985977</v>
      </c>
      <c r="JT415" s="11">
        <v>677.22623702250758</v>
      </c>
      <c r="JU415" s="11">
        <v>718.6025089340128</v>
      </c>
      <c r="JV415" s="11">
        <v>696.38898757884851</v>
      </c>
      <c r="JW415" s="11">
        <v>634.84139131652</v>
      </c>
      <c r="JX415" s="11">
        <v>624.71055734618403</v>
      </c>
      <c r="JY415" s="11">
        <v>614.76263510389231</v>
      </c>
      <c r="JZ415" s="11">
        <v>600.07609095177645</v>
      </c>
      <c r="KA415" s="11">
        <v>589.31508026279801</v>
      </c>
      <c r="KB415" s="11">
        <v>582.10291255112293</v>
      </c>
      <c r="KC415" s="11">
        <v>566.30851702186681</v>
      </c>
      <c r="KD415" s="11">
        <v>550.56434637857626</v>
      </c>
      <c r="KE415" s="11">
        <v>549.41066408583151</v>
      </c>
      <c r="KF415" s="11">
        <v>559.62962621439749</v>
      </c>
      <c r="KG415" s="11">
        <v>563.35605813294944</v>
      </c>
      <c r="KH415" s="11">
        <v>579.98820648579886</v>
      </c>
      <c r="KI415" s="11">
        <v>582.13830278348883</v>
      </c>
      <c r="KJ415" s="11">
        <v>604.5179848591871</v>
      </c>
      <c r="KK415" s="11">
        <v>608.01360103483421</v>
      </c>
      <c r="KL415" s="23"/>
      <c r="KM415" s="11">
        <f>SMALL(Tabela2[[#This Row],[1]:[285]],1)</f>
        <v>6.6009420152113307E-12</v>
      </c>
      <c r="KN415" s="11">
        <f>MATCH(Tabela2[[#This Row],[1° menor]],Tabela2[[#This Row],[1]:[285]],0)</f>
        <v>250</v>
      </c>
      <c r="KO41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0.49999993635199136</v>
      </c>
      <c r="KP415" s="11">
        <f>VLOOKUP(Tabela2[[#This Row],[Shape]],shape!A:D,4,0)+VLOOKUP(Tabela2[[#This Row],[Shape]]+1,shape!A:E,5,0)*Tabela2[[#This Row],[% avanc]]</f>
        <v>7836.9351595834542</v>
      </c>
      <c r="KQ415" s="15">
        <f>Tabela2[[#This Row],[8686,881807]]/Tabela2[[#Headers],[8686,881807]]</f>
        <v>0.90215745231716538</v>
      </c>
      <c r="KR415" s="11">
        <f>Tabela2[[#This Row],[8686,881807]]-KP414</f>
        <v>34.124343202765886</v>
      </c>
      <c r="KS415" s="11">
        <f>(Tabela2[[#This Row],[hora bus]]-H414)*86400</f>
        <v>41.000000154599547</v>
      </c>
      <c r="KT415" s="11">
        <f>Tabela2[[#This Row],[desloc]]/Tabela2[[#This Row],[seconds]]</f>
        <v>0.83230105058762238</v>
      </c>
      <c r="KU415" s="11">
        <f>Tabela2[[#This Row],[spd m/s]]*3.6</f>
        <v>2.9962837821154404</v>
      </c>
      <c r="KV415" s="23"/>
      <c r="KW415" s="22">
        <f t="shared" si="108"/>
        <v>0</v>
      </c>
      <c r="KX415" s="23">
        <f t="shared" si="109"/>
        <v>0</v>
      </c>
      <c r="KY415" s="23">
        <f t="shared" si="110"/>
        <v>1</v>
      </c>
      <c r="KZ415" s="23">
        <f t="shared" si="111"/>
        <v>32</v>
      </c>
      <c r="LA415" s="23">
        <f t="shared" si="112"/>
        <v>0</v>
      </c>
      <c r="LB415" s="23">
        <f t="shared" si="113"/>
        <v>0</v>
      </c>
      <c r="LC415" s="23">
        <f t="shared" si="114"/>
        <v>0</v>
      </c>
      <c r="LD415" s="23">
        <f t="shared" si="115"/>
        <v>0</v>
      </c>
      <c r="LE415" s="23">
        <f t="shared" si="116"/>
        <v>7836.9351595834542</v>
      </c>
      <c r="LF415" s="22">
        <f t="shared" si="125"/>
        <v>0</v>
      </c>
      <c r="LG415" s="23">
        <f t="shared" si="117"/>
        <v>0</v>
      </c>
      <c r="LH415" s="23">
        <f t="shared" si="118"/>
        <v>0</v>
      </c>
      <c r="LI415" s="23">
        <f t="shared" si="119"/>
        <v>8570.3152119992501</v>
      </c>
      <c r="LJ415" s="23">
        <f t="shared" si="120"/>
        <v>8544.8116110658502</v>
      </c>
      <c r="LK415" s="23">
        <f t="shared" si="121"/>
        <v>0.5</v>
      </c>
      <c r="LL415" s="23">
        <f t="shared" si="122"/>
        <v>0</v>
      </c>
      <c r="LM415" s="23">
        <f t="shared" si="123"/>
        <v>1</v>
      </c>
      <c r="LN415" s="23">
        <f t="shared" si="124"/>
        <v>1</v>
      </c>
    </row>
    <row r="416" spans="1:326" x14ac:dyDescent="0.25">
      <c r="A416" s="22">
        <v>17</v>
      </c>
      <c r="B416" s="22">
        <v>1</v>
      </c>
      <c r="C416" s="23" t="s">
        <v>1318</v>
      </c>
      <c r="D416" s="22">
        <v>332</v>
      </c>
      <c r="E416" s="24">
        <v>0.88194444444444442</v>
      </c>
      <c r="F416" s="23" t="s">
        <v>778</v>
      </c>
      <c r="G416" s="23" t="b">
        <v>1</v>
      </c>
      <c r="H416" s="25">
        <v>43538.881967592592</v>
      </c>
      <c r="I416" s="26" t="s">
        <v>272</v>
      </c>
      <c r="J416" s="23" t="s">
        <v>273</v>
      </c>
      <c r="K416" s="11">
        <f>IF(AND(Tabela2[[#This Row],[hora bus]]=H415,Tabela2[[#This Row],[lat bus]]=I415,Tabela2[[#This Row],[lon bus]]=J415),1,0)</f>
        <v>0</v>
      </c>
      <c r="L416" s="23"/>
      <c r="M416" s="11">
        <v>127</v>
      </c>
      <c r="N416" s="11">
        <v>12208.870861674117</v>
      </c>
      <c r="O416" s="11">
        <v>12200.820234249748</v>
      </c>
      <c r="P416" s="11">
        <v>12189.954641722723</v>
      </c>
      <c r="Q416" s="11">
        <v>12130.518991231211</v>
      </c>
      <c r="R416" s="11">
        <v>12049.006252058352</v>
      </c>
      <c r="S416" s="11">
        <v>12034.478546435945</v>
      </c>
      <c r="T416" s="11">
        <v>12015.453263832886</v>
      </c>
      <c r="U416" s="11">
        <v>12003.258375364539</v>
      </c>
      <c r="V416" s="11">
        <v>11985.600978732356</v>
      </c>
      <c r="W416" s="11">
        <v>11971.741944115338</v>
      </c>
      <c r="X416" s="11">
        <v>11959.110494067534</v>
      </c>
      <c r="Y416" s="11">
        <v>11932.375548801399</v>
      </c>
      <c r="Z416" s="11">
        <v>11913.732663314042</v>
      </c>
      <c r="AA416" s="11">
        <v>11888.771648317839</v>
      </c>
      <c r="AB416" s="11">
        <v>11876.996936472766</v>
      </c>
      <c r="AC416" s="11">
        <v>11860.19551752201</v>
      </c>
      <c r="AD416" s="11">
        <v>11835.969545046408</v>
      </c>
      <c r="AE416" s="11">
        <v>11827.239396832452</v>
      </c>
      <c r="AF416" s="11">
        <v>11766.269769798133</v>
      </c>
      <c r="AG416" s="11">
        <v>11745.696602746175</v>
      </c>
      <c r="AH416" s="11">
        <v>11723.302570815824</v>
      </c>
      <c r="AI416" s="11">
        <v>11703.658413084126</v>
      </c>
      <c r="AJ416" s="11">
        <v>11685.673013307312</v>
      </c>
      <c r="AK416" s="11">
        <v>11673.033511635087</v>
      </c>
      <c r="AL416" s="11">
        <v>11649.692959289454</v>
      </c>
      <c r="AM416" s="11">
        <v>11641.589498261508</v>
      </c>
      <c r="AN416" s="11">
        <v>11632.070567036577</v>
      </c>
      <c r="AO416" s="11">
        <v>11628.842256445876</v>
      </c>
      <c r="AP416" s="11">
        <v>11633.736866288978</v>
      </c>
      <c r="AQ416" s="11">
        <v>11644.729752847814</v>
      </c>
      <c r="AR416" s="11">
        <v>11647.910889602615</v>
      </c>
      <c r="AS416" s="11">
        <v>11649.032000981406</v>
      </c>
      <c r="AT416" s="11">
        <v>11662.857638797303</v>
      </c>
      <c r="AU416" s="11">
        <v>11671.696837915257</v>
      </c>
      <c r="AV416" s="11">
        <v>11670.106214735439</v>
      </c>
      <c r="AW416" s="11">
        <v>11677.877633016575</v>
      </c>
      <c r="AX416" s="11">
        <v>11688.406415332205</v>
      </c>
      <c r="AY416" s="11">
        <v>11688.400288393059</v>
      </c>
      <c r="AZ416" s="11">
        <v>11679.107568073448</v>
      </c>
      <c r="BA416" s="11">
        <v>11661.801834040794</v>
      </c>
      <c r="BB416" s="11">
        <v>11624.706537877741</v>
      </c>
      <c r="BC416" s="11">
        <v>11558.578404205653</v>
      </c>
      <c r="BD416" s="11">
        <v>11496.475687989407</v>
      </c>
      <c r="BE416" s="11">
        <v>11482.200970378577</v>
      </c>
      <c r="BF416" s="11">
        <v>11466.293797210559</v>
      </c>
      <c r="BG416" s="11">
        <v>11440.107477428141</v>
      </c>
      <c r="BH416" s="11">
        <v>11436.147476292996</v>
      </c>
      <c r="BI416" s="11">
        <v>11426.016333072177</v>
      </c>
      <c r="BJ416" s="11">
        <v>11407.086964536986</v>
      </c>
      <c r="BK416" s="11">
        <v>11345.201291173938</v>
      </c>
      <c r="BL416" s="11">
        <v>11144.129194110687</v>
      </c>
      <c r="BM416" s="11">
        <v>11051.906270598738</v>
      </c>
      <c r="BN416" s="11">
        <v>11046.972899508317</v>
      </c>
      <c r="BO416" s="11">
        <v>10954.839057785244</v>
      </c>
      <c r="BP416" s="11">
        <v>10961.608138368569</v>
      </c>
      <c r="BQ416" s="11">
        <v>10883.706659887685</v>
      </c>
      <c r="BR416" s="11">
        <v>10816.643978023796</v>
      </c>
      <c r="BS416" s="11">
        <v>10797.134234703202</v>
      </c>
      <c r="BT416" s="11">
        <v>10752.546269470262</v>
      </c>
      <c r="BU416" s="11">
        <v>10708.346903747546</v>
      </c>
      <c r="BV416" s="11">
        <v>10731.328546411214</v>
      </c>
      <c r="BW416" s="11">
        <v>10584.007321924904</v>
      </c>
      <c r="BX416" s="11">
        <v>10477.425652545891</v>
      </c>
      <c r="BY416" s="11">
        <v>10339.238822827034</v>
      </c>
      <c r="BZ416" s="11">
        <v>10309.477122228953</v>
      </c>
      <c r="CA416" s="11">
        <v>10267.06476069489</v>
      </c>
      <c r="CB416" s="11">
        <v>10204.494913037041</v>
      </c>
      <c r="CC416" s="11">
        <v>10084.609242014154</v>
      </c>
      <c r="CD416" s="11">
        <v>9992.0460640005294</v>
      </c>
      <c r="CE416" s="11">
        <v>9902.2383430779973</v>
      </c>
      <c r="CF416" s="11">
        <v>9823.3547430324779</v>
      </c>
      <c r="CG416" s="11">
        <v>9636.9679332047162</v>
      </c>
      <c r="CH416" s="11">
        <v>9567.1920283131913</v>
      </c>
      <c r="CI416" s="11">
        <v>9383.5582602505547</v>
      </c>
      <c r="CJ416" s="11">
        <v>9317.3087468499962</v>
      </c>
      <c r="CK416" s="11">
        <v>9231.7302418710624</v>
      </c>
      <c r="CL416" s="11">
        <v>9206.74376601322</v>
      </c>
      <c r="CM416" s="11">
        <v>9161.0262090078322</v>
      </c>
      <c r="CN416" s="11">
        <v>9105.6790851757705</v>
      </c>
      <c r="CO416" s="11">
        <v>9027.8455960992633</v>
      </c>
      <c r="CP416" s="11">
        <v>8979.2056430540088</v>
      </c>
      <c r="CQ416" s="11">
        <v>8792.4605482021889</v>
      </c>
      <c r="CR416" s="11">
        <v>8629.0073107065818</v>
      </c>
      <c r="CS416" s="11">
        <v>8564.1068953447793</v>
      </c>
      <c r="CT416" s="11">
        <v>8539.038220476099</v>
      </c>
      <c r="CU416" s="11">
        <v>8499.703740769919</v>
      </c>
      <c r="CV416" s="11">
        <v>8406.5581540719577</v>
      </c>
      <c r="CW416" s="11">
        <v>8287.8572162697419</v>
      </c>
      <c r="CX416" s="11">
        <v>8234.0681915372043</v>
      </c>
      <c r="CY416" s="11">
        <v>8181.239709268345</v>
      </c>
      <c r="CZ416" s="11">
        <v>8132.2154803347457</v>
      </c>
      <c r="DA416" s="11">
        <v>8080.5411472219575</v>
      </c>
      <c r="DB416" s="11">
        <v>8022.7419718386682</v>
      </c>
      <c r="DC416" s="11">
        <v>7926.469141884374</v>
      </c>
      <c r="DD416" s="11">
        <v>7913.7076744214746</v>
      </c>
      <c r="DE416" s="11">
        <v>7881.9264304111248</v>
      </c>
      <c r="DF416" s="11">
        <v>7866.4813048342839</v>
      </c>
      <c r="DG416" s="11">
        <v>7811.1561658538631</v>
      </c>
      <c r="DH416" s="11">
        <v>7763.4246337324021</v>
      </c>
      <c r="DI416" s="11">
        <v>7707.3562809750556</v>
      </c>
      <c r="DJ416" s="11">
        <v>7640.3343351825388</v>
      </c>
      <c r="DK416" s="11">
        <v>7384.8124951091668</v>
      </c>
      <c r="DL416" s="11">
        <v>7385.9934122233017</v>
      </c>
      <c r="DM416" s="11">
        <v>7350.4364727564407</v>
      </c>
      <c r="DN416" s="11">
        <v>7292.5546044866969</v>
      </c>
      <c r="DO416" s="11">
        <v>7281.5694737503291</v>
      </c>
      <c r="DP416" s="11">
        <v>7224.2321190617913</v>
      </c>
      <c r="DQ416" s="11">
        <v>7231.2749086171489</v>
      </c>
      <c r="DR416" s="11">
        <v>7225.2960098968961</v>
      </c>
      <c r="DS416" s="11">
        <v>7216.2804343446787</v>
      </c>
      <c r="DT416" s="11">
        <v>7200.0381027487292</v>
      </c>
      <c r="DU416" s="11">
        <v>7188.9173434223558</v>
      </c>
      <c r="DV416" s="11">
        <v>7176.6405629944156</v>
      </c>
      <c r="DW416" s="11">
        <v>7168.3227926746422</v>
      </c>
      <c r="DX416" s="11">
        <v>7028.0649811955536</v>
      </c>
      <c r="DY416" s="11">
        <v>7030.5361509281256</v>
      </c>
      <c r="DZ416" s="11">
        <v>6995.5629580793784</v>
      </c>
      <c r="EA416" s="11">
        <v>6884.674251010445</v>
      </c>
      <c r="EB416" s="11">
        <v>6876.6763163579481</v>
      </c>
      <c r="EC416" s="11">
        <v>6710.7904980079729</v>
      </c>
      <c r="ED416" s="11">
        <v>6657.0010722867692</v>
      </c>
      <c r="EE416" s="11">
        <v>6425.3980671559293</v>
      </c>
      <c r="EF416" s="11">
        <v>6241.2407315647715</v>
      </c>
      <c r="EG416" s="11">
        <v>6085.1889951340627</v>
      </c>
      <c r="EH416" s="11">
        <v>5966.4497302264681</v>
      </c>
      <c r="EI416" s="11">
        <v>5905.1992618998283</v>
      </c>
      <c r="EJ416" s="11">
        <v>5853.3265737614047</v>
      </c>
      <c r="EK416" s="11">
        <v>5771.5198718792581</v>
      </c>
      <c r="EL416" s="11">
        <v>5759.6353152470647</v>
      </c>
      <c r="EM416" s="11">
        <v>5672.8231355066137</v>
      </c>
      <c r="EN416" s="11">
        <v>5585.6456924774475</v>
      </c>
      <c r="EO416" s="11">
        <v>5547.114393040647</v>
      </c>
      <c r="EP416" s="11">
        <v>5425.7738808535305</v>
      </c>
      <c r="EQ416" s="11">
        <v>5375.2567636764716</v>
      </c>
      <c r="ER416" s="11">
        <v>5264.2589454885501</v>
      </c>
      <c r="ES416" s="11">
        <v>5224.472895261445</v>
      </c>
      <c r="ET416" s="11">
        <v>5164.4082116490044</v>
      </c>
      <c r="EU416" s="11">
        <v>5117.9821861399896</v>
      </c>
      <c r="EV416" s="11">
        <v>5064.4757790277172</v>
      </c>
      <c r="EW416" s="11">
        <v>4859.3598446552687</v>
      </c>
      <c r="EX416" s="11">
        <v>4823.3602816301864</v>
      </c>
      <c r="EY416" s="11">
        <v>4689.867775111632</v>
      </c>
      <c r="EZ416" s="11">
        <v>4577.030986687465</v>
      </c>
      <c r="FA416" s="11">
        <v>4530.4970552474624</v>
      </c>
      <c r="FB416" s="11">
        <v>4502.2954767952406</v>
      </c>
      <c r="FC416" s="11">
        <v>4457.5250871737126</v>
      </c>
      <c r="FD416" s="11">
        <v>4351.9793157276799</v>
      </c>
      <c r="FE416" s="11">
        <v>4210.2123176898858</v>
      </c>
      <c r="FF416" s="11">
        <v>4206.505573543237</v>
      </c>
      <c r="FG416" s="11">
        <v>4170.1891793958803</v>
      </c>
      <c r="FH416" s="11">
        <v>4101.018994320646</v>
      </c>
      <c r="FI416" s="11">
        <v>4072.1978754703828</v>
      </c>
      <c r="FJ416" s="11">
        <v>4068.0978965217951</v>
      </c>
      <c r="FK416" s="11">
        <v>4064.0395203201201</v>
      </c>
      <c r="FL416" s="11">
        <v>4062.9803563795112</v>
      </c>
      <c r="FM416" s="11">
        <v>4051.2167212336894</v>
      </c>
      <c r="FN416" s="11">
        <v>4063.7374127460939</v>
      </c>
      <c r="FO416" s="11">
        <v>4061.8400480637442</v>
      </c>
      <c r="FP416" s="11">
        <v>4058.7625091349873</v>
      </c>
      <c r="FQ416" s="11">
        <v>4062.3669518236397</v>
      </c>
      <c r="FR416" s="11">
        <v>4040.3065790127312</v>
      </c>
      <c r="FS416" s="11">
        <v>4008.2653500748747</v>
      </c>
      <c r="FT416" s="11">
        <v>3947.9145255378935</v>
      </c>
      <c r="FU416" s="11">
        <v>3846.9882735616175</v>
      </c>
      <c r="FV416" s="11">
        <v>3814.937502607916</v>
      </c>
      <c r="FW416" s="11">
        <v>3786.8851301155269</v>
      </c>
      <c r="FX416" s="11">
        <v>3757.4203398217551</v>
      </c>
      <c r="FY416" s="11">
        <v>3734.4618287757803</v>
      </c>
      <c r="FZ416" s="11">
        <v>3705.7993489050787</v>
      </c>
      <c r="GA416" s="11">
        <v>3687.2351439909289</v>
      </c>
      <c r="GB416" s="11">
        <v>3662.9768604447891</v>
      </c>
      <c r="GC416" s="11">
        <v>3641.7945590841055</v>
      </c>
      <c r="GD416" s="11">
        <v>3630.9050374121498</v>
      </c>
      <c r="GE416" s="11">
        <v>3621.3453764425039</v>
      </c>
      <c r="GF416" s="11">
        <v>3616.1100472567086</v>
      </c>
      <c r="GG416" s="11">
        <v>3606.0306642917271</v>
      </c>
      <c r="GH416" s="11">
        <v>3601.1716858705072</v>
      </c>
      <c r="GI416" s="11">
        <v>3583.9926867182858</v>
      </c>
      <c r="GJ416" s="11">
        <v>3561.3710016224745</v>
      </c>
      <c r="GK416" s="11">
        <v>3534.8255038692587</v>
      </c>
      <c r="GL416" s="11">
        <v>3533.5518513977163</v>
      </c>
      <c r="GM416" s="11">
        <v>3501.5904997651273</v>
      </c>
      <c r="GN416" s="11">
        <v>3479.5191419498915</v>
      </c>
      <c r="GO416" s="11">
        <v>3446.2406906395486</v>
      </c>
      <c r="GP416" s="11">
        <v>3361.6083487004435</v>
      </c>
      <c r="GQ416" s="11">
        <v>3224.421280567426</v>
      </c>
      <c r="GR416" s="11">
        <v>3071.9156630270759</v>
      </c>
      <c r="GS416" s="11">
        <v>3013.2005057433767</v>
      </c>
      <c r="GT416" s="11">
        <v>2996.8812447413425</v>
      </c>
      <c r="GU416" s="11">
        <v>2976.1421084972376</v>
      </c>
      <c r="GV416" s="11">
        <v>2958.781918001755</v>
      </c>
      <c r="GW416" s="11">
        <v>2944.01089892764</v>
      </c>
      <c r="GX416" s="11">
        <v>2933.7848285274581</v>
      </c>
      <c r="GY416" s="11">
        <v>2862.9070017259187</v>
      </c>
      <c r="GZ416" s="11">
        <v>2923.9058328090391</v>
      </c>
      <c r="HA416" s="11">
        <v>2926.0991044476846</v>
      </c>
      <c r="HB416" s="11">
        <v>2921.9557382852249</v>
      </c>
      <c r="HC416" s="11">
        <v>2919.0479079184056</v>
      </c>
      <c r="HD416" s="11">
        <v>2917.9176224503672</v>
      </c>
      <c r="HE416" s="11">
        <v>2897.6938963920352</v>
      </c>
      <c r="HF416" s="11">
        <v>2785.3230480134175</v>
      </c>
      <c r="HG416" s="11">
        <v>2708.0194158408267</v>
      </c>
      <c r="HH416" s="11">
        <v>2630.0524620290762</v>
      </c>
      <c r="HI416" s="11">
        <v>2594.2148751033956</v>
      </c>
      <c r="HJ416" s="11">
        <v>2568.2849694869637</v>
      </c>
      <c r="HK416" s="11">
        <v>2530.5273860046223</v>
      </c>
      <c r="HL416" s="11">
        <v>2503.022396883322</v>
      </c>
      <c r="HM416" s="11">
        <v>2449.578353593065</v>
      </c>
      <c r="HN416" s="11">
        <v>2391.7188840831159</v>
      </c>
      <c r="HO416" s="11">
        <v>2354.3283300684884</v>
      </c>
      <c r="HP416" s="11">
        <v>2371.3942534899866</v>
      </c>
      <c r="HQ416" s="11">
        <v>2361.6140512004163</v>
      </c>
      <c r="HR416" s="11">
        <v>2274.1742886088891</v>
      </c>
      <c r="HS416" s="11">
        <v>2288.5102966847003</v>
      </c>
      <c r="HT416" s="11">
        <v>2296.5533415329114</v>
      </c>
      <c r="HU416" s="11">
        <v>2257.9685505202083</v>
      </c>
      <c r="HV416" s="11">
        <v>2249.6046298709234</v>
      </c>
      <c r="HW416" s="11">
        <v>2227.6368158194782</v>
      </c>
      <c r="HX416" s="11">
        <v>2198.9394723553273</v>
      </c>
      <c r="HY416" s="11">
        <v>2153.268889894819</v>
      </c>
      <c r="HZ416" s="11">
        <v>1993.4937321163279</v>
      </c>
      <c r="IA416" s="11">
        <v>1842.8991231542179</v>
      </c>
      <c r="IB416" s="11">
        <v>1790.1341174702559</v>
      </c>
      <c r="IC416" s="11">
        <v>1734.5152276100532</v>
      </c>
      <c r="ID416" s="11">
        <v>1684.5505324965166</v>
      </c>
      <c r="IE416" s="11">
        <v>1627.0011939878</v>
      </c>
      <c r="IF416" s="11">
        <v>1497.4805437810487</v>
      </c>
      <c r="IG416" s="11">
        <v>1465.6886834712477</v>
      </c>
      <c r="IH416" s="11">
        <v>1421.4557001360581</v>
      </c>
      <c r="II416" s="11">
        <v>1383.4524980088204</v>
      </c>
      <c r="IJ416" s="11">
        <v>1332.1720062321715</v>
      </c>
      <c r="IK416" s="11">
        <v>1294.7987372525761</v>
      </c>
      <c r="IL416" s="11">
        <v>1254.0696823698879</v>
      </c>
      <c r="IM416" s="11">
        <v>1192.9991015963412</v>
      </c>
      <c r="IN416" s="11">
        <v>1060.8056250434511</v>
      </c>
      <c r="IO416" s="11">
        <v>1032.34765392399</v>
      </c>
      <c r="IP416" s="11">
        <v>1031.11646886941</v>
      </c>
      <c r="IQ416" s="11">
        <v>975.57114055971329</v>
      </c>
      <c r="IR416" s="11">
        <v>906.70303456077181</v>
      </c>
      <c r="IS416" s="11">
        <v>866.66454967711559</v>
      </c>
      <c r="IT416" s="11">
        <v>843.57114698508531</v>
      </c>
      <c r="IU416" s="11">
        <v>826.09279392863027</v>
      </c>
      <c r="IV416" s="11">
        <v>820.06241808463972</v>
      </c>
      <c r="IW416" s="11">
        <v>809.51882832916431</v>
      </c>
      <c r="IX416" s="11">
        <v>788.75053794458768</v>
      </c>
      <c r="IY416" s="11">
        <v>748.98145709340986</v>
      </c>
      <c r="IZ416" s="11">
        <v>700.64522322434652</v>
      </c>
      <c r="JA416" s="11">
        <v>612.4179356204404</v>
      </c>
      <c r="JB416" s="11">
        <v>512.82302913611443</v>
      </c>
      <c r="JC416" s="11">
        <v>450.88373862912368</v>
      </c>
      <c r="JD416" s="11">
        <v>449.36924067764443</v>
      </c>
      <c r="JE416" s="11">
        <v>446.24467801613861</v>
      </c>
      <c r="JF416" s="11">
        <v>446.24483261329408</v>
      </c>
      <c r="JG416" s="11">
        <v>403.09648587796437</v>
      </c>
      <c r="JH416" s="11">
        <v>391.11013664752863</v>
      </c>
      <c r="JI416" s="11">
        <v>372.59376281482798</v>
      </c>
      <c r="JJ416" s="11">
        <v>368.82601737089391</v>
      </c>
      <c r="JK416" s="11">
        <v>288.2546137187648</v>
      </c>
      <c r="JL416" s="11">
        <v>283.61381993900579</v>
      </c>
      <c r="JM416" s="11">
        <v>261.46439204560517</v>
      </c>
      <c r="JN416" s="11">
        <v>37.710567397654941</v>
      </c>
      <c r="JO416" s="11">
        <v>4.7563730731781106E-11</v>
      </c>
      <c r="JP416" s="11">
        <v>113.03947660546824</v>
      </c>
      <c r="JQ416" s="11">
        <v>153.23352030435055</v>
      </c>
      <c r="JR416" s="11">
        <v>179.52853113358103</v>
      </c>
      <c r="JS416" s="11">
        <v>156.68494768953792</v>
      </c>
      <c r="JT416" s="11">
        <v>264.95737702336965</v>
      </c>
      <c r="JU416" s="11">
        <v>329.49297601299224</v>
      </c>
      <c r="JV416" s="11">
        <v>305.22239459985116</v>
      </c>
      <c r="JW416" s="11">
        <v>267.03907007003284</v>
      </c>
      <c r="JX416" s="11">
        <v>292.42936603131369</v>
      </c>
      <c r="JY416" s="11">
        <v>300.70602137257998</v>
      </c>
      <c r="JZ416" s="11">
        <v>303.51226525508787</v>
      </c>
      <c r="KA416" s="11">
        <v>311.15813612995129</v>
      </c>
      <c r="KB416" s="11">
        <v>318.91833039856357</v>
      </c>
      <c r="KC416" s="11">
        <v>321.24903045477066</v>
      </c>
      <c r="KD416" s="11">
        <v>316.04944686947817</v>
      </c>
      <c r="KE416" s="11">
        <v>305.71431516671896</v>
      </c>
      <c r="KF416" s="11">
        <v>302.7079668853026</v>
      </c>
      <c r="KG416" s="11">
        <v>290.09367005326772</v>
      </c>
      <c r="KH416" s="11">
        <v>291.34396870958489</v>
      </c>
      <c r="KI416" s="11">
        <v>276.41979581775428</v>
      </c>
      <c r="KJ416" s="11">
        <v>283.58005380552879</v>
      </c>
      <c r="KK416" s="11">
        <v>281.98883706893849</v>
      </c>
      <c r="KL416" s="23"/>
      <c r="KM416" s="11">
        <f>SMALL(Tabela2[[#This Row],[1]:[285]],1)</f>
        <v>4.7563730731781106E-11</v>
      </c>
      <c r="KN416" s="11">
        <f>MATCH(Tabela2[[#This Row],[1° menor]],Tabela2[[#This Row],[1]:[285]],0)</f>
        <v>262</v>
      </c>
      <c r="KO41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0.25000004531833958</v>
      </c>
      <c r="KP416" s="11">
        <f>VLOOKUP(Tabela2[[#This Row],[Shape]],shape!A:D,4,0)+VLOOKUP(Tabela2[[#This Row],[Shape]]+1,shape!A:E,5,0)*Tabela2[[#This Row],[% avanc]]</f>
        <v>8196.7306420302448</v>
      </c>
      <c r="KQ416" s="15">
        <f>Tabela2[[#This Row],[8686,881807]]/Tabela2[[#Headers],[8686,881807]]</f>
        <v>0.9435757069268762</v>
      </c>
      <c r="KR416" s="11">
        <f>Tabela2[[#This Row],[8686,881807]]-KP415</f>
        <v>359.79548244679063</v>
      </c>
      <c r="KS416" s="11">
        <f>(Tabela2[[#This Row],[hora bus]]-H415)*86400</f>
        <v>44.999999832361937</v>
      </c>
      <c r="KT416" s="11">
        <f>Tabela2[[#This Row],[desloc]]/Tabela2[[#This Row],[seconds]]</f>
        <v>7.9954551952696278</v>
      </c>
      <c r="KU416" s="11">
        <f>Tabela2[[#This Row],[spd m/s]]*3.6</f>
        <v>28.783638702970659</v>
      </c>
      <c r="KV416" s="23"/>
      <c r="KW416" s="22">
        <f t="shared" si="108"/>
        <v>0</v>
      </c>
      <c r="KX416" s="23">
        <f t="shared" si="109"/>
        <v>0</v>
      </c>
      <c r="KY416" s="23">
        <f t="shared" si="110"/>
        <v>1</v>
      </c>
      <c r="KZ416" s="23">
        <f t="shared" si="111"/>
        <v>31</v>
      </c>
      <c r="LA416" s="23">
        <f t="shared" si="112"/>
        <v>0</v>
      </c>
      <c r="LB416" s="23">
        <f t="shared" si="113"/>
        <v>0</v>
      </c>
      <c r="LC416" s="23">
        <f t="shared" si="114"/>
        <v>0</v>
      </c>
      <c r="LD416" s="23">
        <f t="shared" si="115"/>
        <v>0</v>
      </c>
      <c r="LE416" s="23">
        <f t="shared" si="116"/>
        <v>8196.7306420302448</v>
      </c>
      <c r="LF416" s="22">
        <f t="shared" si="125"/>
        <v>0</v>
      </c>
      <c r="LG416" s="23">
        <f t="shared" si="117"/>
        <v>0</v>
      </c>
      <c r="LH416" s="23">
        <f t="shared" si="118"/>
        <v>0</v>
      </c>
      <c r="LI416" s="23">
        <f t="shared" si="119"/>
        <v>8570.3152119992501</v>
      </c>
      <c r="LJ416" s="23">
        <f t="shared" si="120"/>
        <v>8544.8116110658502</v>
      </c>
      <c r="LK416" s="23">
        <f t="shared" si="121"/>
        <v>0.5</v>
      </c>
      <c r="LL416" s="23">
        <f t="shared" si="122"/>
        <v>0</v>
      </c>
      <c r="LM416" s="23">
        <f t="shared" si="123"/>
        <v>1</v>
      </c>
      <c r="LN416" s="23">
        <f t="shared" si="124"/>
        <v>1</v>
      </c>
    </row>
    <row r="417" spans="1:326" x14ac:dyDescent="0.25">
      <c r="A417" s="22">
        <v>19</v>
      </c>
      <c r="B417" s="22">
        <v>1</v>
      </c>
      <c r="C417" s="23" t="s">
        <v>1320</v>
      </c>
      <c r="D417" s="22">
        <v>332</v>
      </c>
      <c r="E417" s="24">
        <v>0.88263888888888886</v>
      </c>
      <c r="F417" s="23" t="s">
        <v>778</v>
      </c>
      <c r="G417" s="23" t="b">
        <v>1</v>
      </c>
      <c r="H417" s="25">
        <v>43538.882754629631</v>
      </c>
      <c r="I417" s="26" t="s">
        <v>176</v>
      </c>
      <c r="J417" s="23" t="s">
        <v>177</v>
      </c>
      <c r="K417" s="11">
        <f>IF(AND(Tabela2[[#This Row],[hora bus]]=H416,Tabela2[[#This Row],[lat bus]]=I416,Tabela2[[#This Row],[lon bus]]=J416),1,0)</f>
        <v>0</v>
      </c>
      <c r="L417" s="23"/>
      <c r="M417" s="11">
        <v>129</v>
      </c>
      <c r="N417" s="11">
        <v>12259.608622653828</v>
      </c>
      <c r="O417" s="11">
        <v>12251.523820607497</v>
      </c>
      <c r="P417" s="11">
        <v>12240.620945858447</v>
      </c>
      <c r="Q417" s="11">
        <v>12181.196535368706</v>
      </c>
      <c r="R417" s="11">
        <v>12099.938144465905</v>
      </c>
      <c r="S417" s="11">
        <v>12085.672839430685</v>
      </c>
      <c r="T417" s="11">
        <v>12066.703874396999</v>
      </c>
      <c r="U417" s="11">
        <v>12054.524484919244</v>
      </c>
      <c r="V417" s="11">
        <v>12036.848871231698</v>
      </c>
      <c r="W417" s="11">
        <v>12022.948064956316</v>
      </c>
      <c r="X417" s="11">
        <v>12010.266516331167</v>
      </c>
      <c r="Y417" s="11">
        <v>11983.446684478113</v>
      </c>
      <c r="Z417" s="11">
        <v>11964.701375082697</v>
      </c>
      <c r="AA417" s="11">
        <v>11939.671958099332</v>
      </c>
      <c r="AB417" s="11">
        <v>11927.869462588602</v>
      </c>
      <c r="AC417" s="11">
        <v>11911.064324287854</v>
      </c>
      <c r="AD417" s="11">
        <v>11886.893310820542</v>
      </c>
      <c r="AE417" s="11">
        <v>11878.239346113607</v>
      </c>
      <c r="AF417" s="11">
        <v>11817.581146542472</v>
      </c>
      <c r="AG417" s="11">
        <v>11797.458852178732</v>
      </c>
      <c r="AH417" s="11">
        <v>11775.323405536259</v>
      </c>
      <c r="AI417" s="11">
        <v>11755.854727899974</v>
      </c>
      <c r="AJ417" s="11">
        <v>11738.010738710125</v>
      </c>
      <c r="AK417" s="11">
        <v>11725.484774615674</v>
      </c>
      <c r="AL417" s="11">
        <v>11702.272853351868</v>
      </c>
      <c r="AM417" s="11">
        <v>11694.292666280448</v>
      </c>
      <c r="AN417" s="11">
        <v>11684.899268084218</v>
      </c>
      <c r="AO417" s="11">
        <v>11681.860671046396</v>
      </c>
      <c r="AP417" s="11">
        <v>11686.969709427794</v>
      </c>
      <c r="AQ417" s="11">
        <v>11698.119423398964</v>
      </c>
      <c r="AR417" s="11">
        <v>11701.406442860505</v>
      </c>
      <c r="AS417" s="11">
        <v>11702.700235766311</v>
      </c>
      <c r="AT417" s="11">
        <v>11716.711999827672</v>
      </c>
      <c r="AU417" s="11">
        <v>11725.656694970807</v>
      </c>
      <c r="AV417" s="11">
        <v>11724.226702761833</v>
      </c>
      <c r="AW417" s="11">
        <v>11732.292059855996</v>
      </c>
      <c r="AX417" s="11">
        <v>11743.139293141377</v>
      </c>
      <c r="AY417" s="11">
        <v>11743.415502656067</v>
      </c>
      <c r="AZ417" s="11">
        <v>11734.39333299098</v>
      </c>
      <c r="BA417" s="11">
        <v>11717.373037322715</v>
      </c>
      <c r="BB417" s="11">
        <v>11680.626045355024</v>
      </c>
      <c r="BC417" s="11">
        <v>11614.803235062442</v>
      </c>
      <c r="BD417" s="11">
        <v>11552.979231647159</v>
      </c>
      <c r="BE417" s="11">
        <v>11538.971761834886</v>
      </c>
      <c r="BF417" s="11">
        <v>11523.288250180321</v>
      </c>
      <c r="BG417" s="11">
        <v>11497.45072582079</v>
      </c>
      <c r="BH417" s="11">
        <v>11493.833065826366</v>
      </c>
      <c r="BI417" s="11">
        <v>11483.933366386627</v>
      </c>
      <c r="BJ417" s="11">
        <v>11465.257970216566</v>
      </c>
      <c r="BK417" s="11">
        <v>11403.854335657654</v>
      </c>
      <c r="BL417" s="11">
        <v>11204.232464797504</v>
      </c>
      <c r="BM417" s="11">
        <v>11113.905463368657</v>
      </c>
      <c r="BN417" s="11">
        <v>11109.98912439398</v>
      </c>
      <c r="BO417" s="11">
        <v>11018.650294345221</v>
      </c>
      <c r="BP417" s="11">
        <v>11026.08446640522</v>
      </c>
      <c r="BQ417" s="11">
        <v>10948.710284935732</v>
      </c>
      <c r="BR417" s="11">
        <v>10882.483468502835</v>
      </c>
      <c r="BS417" s="11">
        <v>10863.528214636704</v>
      </c>
      <c r="BT417" s="11">
        <v>10819.218358249007</v>
      </c>
      <c r="BU417" s="11">
        <v>10775.76470931756</v>
      </c>
      <c r="BV417" s="11">
        <v>10799.941039474948</v>
      </c>
      <c r="BW417" s="11">
        <v>10652.830842484267</v>
      </c>
      <c r="BX417" s="11">
        <v>10545.629805734661</v>
      </c>
      <c r="BY417" s="11">
        <v>10406.880945678919</v>
      </c>
      <c r="BZ417" s="11">
        <v>10376.699730366852</v>
      </c>
      <c r="CA417" s="11">
        <v>10334.207604756693</v>
      </c>
      <c r="CB417" s="11">
        <v>10271.700104546802</v>
      </c>
      <c r="CC417" s="11">
        <v>10151.978617157005</v>
      </c>
      <c r="CD417" s="11">
        <v>10059.651429100008</v>
      </c>
      <c r="CE417" s="11">
        <v>9970.1395988317181</v>
      </c>
      <c r="CF417" s="11">
        <v>9891.6068106834155</v>
      </c>
      <c r="CG417" s="11">
        <v>9705.7858169227075</v>
      </c>
      <c r="CH417" s="11">
        <v>9636.5567809053919</v>
      </c>
      <c r="CI417" s="11">
        <v>9453.485800645567</v>
      </c>
      <c r="CJ417" s="11">
        <v>9387.8164361047548</v>
      </c>
      <c r="CK417" s="11">
        <v>9302.5751851916084</v>
      </c>
      <c r="CL417" s="11">
        <v>9277.8202949257684</v>
      </c>
      <c r="CM417" s="11">
        <v>9232.2805923710421</v>
      </c>
      <c r="CN417" s="11">
        <v>9177.1763335562373</v>
      </c>
      <c r="CO417" s="11">
        <v>9099.6349832324631</v>
      </c>
      <c r="CP417" s="11">
        <v>9051.2906835575541</v>
      </c>
      <c r="CQ417" s="11">
        <v>8865.1631387740999</v>
      </c>
      <c r="CR417" s="11">
        <v>8702.6473115566787</v>
      </c>
      <c r="CS417" s="11">
        <v>8638.3638091790599</v>
      </c>
      <c r="CT417" s="11">
        <v>8613.5272557498756</v>
      </c>
      <c r="CU417" s="11">
        <v>8574.3507495911781</v>
      </c>
      <c r="CV417" s="11">
        <v>8481.5558622341268</v>
      </c>
      <c r="CW417" s="11">
        <v>8363.4441519851789</v>
      </c>
      <c r="CX417" s="11">
        <v>8310.1486194163681</v>
      </c>
      <c r="CY417" s="11">
        <v>8257.6215121859495</v>
      </c>
      <c r="CZ417" s="11">
        <v>8208.8167209361509</v>
      </c>
      <c r="DA417" s="11">
        <v>8157.2882054146867</v>
      </c>
      <c r="DB417" s="11">
        <v>8099.545324358216</v>
      </c>
      <c r="DC417" s="11">
        <v>8003.2310703911935</v>
      </c>
      <c r="DD417" s="11">
        <v>7990.4347588707542</v>
      </c>
      <c r="DE417" s="11">
        <v>7958.6443488170389</v>
      </c>
      <c r="DF417" s="11">
        <v>7943.1686484520606</v>
      </c>
      <c r="DG417" s="11">
        <v>7887.7251602683964</v>
      </c>
      <c r="DH417" s="11">
        <v>7839.6951088208534</v>
      </c>
      <c r="DI417" s="11">
        <v>7783.2194980107797</v>
      </c>
      <c r="DJ417" s="11">
        <v>7716.5815592758427</v>
      </c>
      <c r="DK417" s="11">
        <v>7464.0282931782203</v>
      </c>
      <c r="DL417" s="11">
        <v>7468.4018856293942</v>
      </c>
      <c r="DM417" s="11">
        <v>7434.1659813238393</v>
      </c>
      <c r="DN417" s="11">
        <v>7377.307607242521</v>
      </c>
      <c r="DO417" s="11">
        <v>7367.0509724026379</v>
      </c>
      <c r="DP417" s="11">
        <v>7310.4380712370494</v>
      </c>
      <c r="DQ417" s="11">
        <v>7318.0747653670542</v>
      </c>
      <c r="DR417" s="11">
        <v>7312.2425063407854</v>
      </c>
      <c r="DS417" s="11">
        <v>7303.3576604311165</v>
      </c>
      <c r="DT417" s="11">
        <v>7287.1714608954635</v>
      </c>
      <c r="DU417" s="11">
        <v>7275.9919043831833</v>
      </c>
      <c r="DV417" s="11">
        <v>7263.5903266121504</v>
      </c>
      <c r="DW417" s="11">
        <v>7255.077938002205</v>
      </c>
      <c r="DX417" s="11">
        <v>7113.8003283333492</v>
      </c>
      <c r="DY417" s="11">
        <v>7115.2181929852059</v>
      </c>
      <c r="DZ417" s="11">
        <v>7079.8644337704272</v>
      </c>
      <c r="EA417" s="11">
        <v>6969.5006220914574</v>
      </c>
      <c r="EB417" s="11">
        <v>6962.4073949003387</v>
      </c>
      <c r="EC417" s="11">
        <v>6797.4919150263941</v>
      </c>
      <c r="ED417" s="11">
        <v>6744.8827464696278</v>
      </c>
      <c r="EE417" s="11">
        <v>6513.869679919605</v>
      </c>
      <c r="EF417" s="11">
        <v>6330.1512735021925</v>
      </c>
      <c r="EG417" s="11">
        <v>6174.4902001393011</v>
      </c>
      <c r="EH417" s="11">
        <v>6056.1454307096074</v>
      </c>
      <c r="EI417" s="11">
        <v>5995.2717661035167</v>
      </c>
      <c r="EJ417" s="11">
        <v>5943.8011525261436</v>
      </c>
      <c r="EK417" s="11">
        <v>5862.1056311316988</v>
      </c>
      <c r="EL417" s="11">
        <v>5850.0944943339337</v>
      </c>
      <c r="EM417" s="11">
        <v>5763.2648199985024</v>
      </c>
      <c r="EN417" s="11">
        <v>5676.3705841232668</v>
      </c>
      <c r="EO417" s="11">
        <v>5638.3620326770315</v>
      </c>
      <c r="EP417" s="11">
        <v>5518.0301187639743</v>
      </c>
      <c r="EQ417" s="11">
        <v>5468.7496838873176</v>
      </c>
      <c r="ER417" s="11">
        <v>5359.0174309627218</v>
      </c>
      <c r="ES417" s="11">
        <v>5320.4153090734044</v>
      </c>
      <c r="ET417" s="11">
        <v>5261.161278314019</v>
      </c>
      <c r="EU417" s="11">
        <v>5215.5632613393236</v>
      </c>
      <c r="EV417" s="11">
        <v>5162.8846868865749</v>
      </c>
      <c r="EW417" s="11">
        <v>4959.7405102977937</v>
      </c>
      <c r="EX417" s="11">
        <v>4925.7977338345545</v>
      </c>
      <c r="EY417" s="11">
        <v>4793.9302503990702</v>
      </c>
      <c r="EZ417" s="11">
        <v>4683.2661439392941</v>
      </c>
      <c r="FA417" s="11">
        <v>4638.251422199327</v>
      </c>
      <c r="FB417" s="11">
        <v>4610.7171233666195</v>
      </c>
      <c r="FC417" s="11">
        <v>4566.4608548564511</v>
      </c>
      <c r="FD417" s="11">
        <v>4461.872643393508</v>
      </c>
      <c r="FE417" s="11">
        <v>4321.674837419594</v>
      </c>
      <c r="FF417" s="11">
        <v>4319.0109625692312</v>
      </c>
      <c r="FG417" s="11">
        <v>4283.0810102989763</v>
      </c>
      <c r="FH417" s="11">
        <v>4214.5630263489966</v>
      </c>
      <c r="FI417" s="11">
        <v>4186.4532765098775</v>
      </c>
      <c r="FJ417" s="11">
        <v>4182.8158395836181</v>
      </c>
      <c r="FK417" s="11">
        <v>4179.0589048093916</v>
      </c>
      <c r="FL417" s="11">
        <v>4178.269933475678</v>
      </c>
      <c r="FM417" s="11">
        <v>4166.9805276562611</v>
      </c>
      <c r="FN417" s="11">
        <v>4180.0670031281097</v>
      </c>
      <c r="FO417" s="11">
        <v>4178.6105760656119</v>
      </c>
      <c r="FP417" s="11">
        <v>4175.97757543854</v>
      </c>
      <c r="FQ417" s="11">
        <v>4179.9131954583927</v>
      </c>
      <c r="FR417" s="11">
        <v>4158.322526200197</v>
      </c>
      <c r="FS417" s="11">
        <v>4127.1285177368381</v>
      </c>
      <c r="FT417" s="11">
        <v>4067.8914715314268</v>
      </c>
      <c r="FU417" s="11">
        <v>3968.3284974615081</v>
      </c>
      <c r="FV417" s="11">
        <v>3937.1381243583528</v>
      </c>
      <c r="FW417" s="11">
        <v>3909.2224236070892</v>
      </c>
      <c r="FX417" s="11">
        <v>3879.7898152671164</v>
      </c>
      <c r="FY417" s="11">
        <v>3856.8799659642305</v>
      </c>
      <c r="FZ417" s="11">
        <v>3828.3442514407234</v>
      </c>
      <c r="GA417" s="11">
        <v>3809.9757991025717</v>
      </c>
      <c r="GB417" s="11">
        <v>3785.9762103984708</v>
      </c>
      <c r="GC417" s="11">
        <v>3765.1505854570973</v>
      </c>
      <c r="GD417" s="11">
        <v>3754.6027735768589</v>
      </c>
      <c r="GE417" s="11">
        <v>3745.3066460012401</v>
      </c>
      <c r="GF417" s="11">
        <v>3740.2705077961646</v>
      </c>
      <c r="GG417" s="11">
        <v>3730.3151089719213</v>
      </c>
      <c r="GH417" s="11">
        <v>3725.5220334099977</v>
      </c>
      <c r="GI417" s="11">
        <v>3708.3915135003817</v>
      </c>
      <c r="GJ417" s="11">
        <v>3685.7852688067487</v>
      </c>
      <c r="GK417" s="11">
        <v>3659.1429281793771</v>
      </c>
      <c r="GL417" s="11">
        <v>3657.7767427808963</v>
      </c>
      <c r="GM417" s="11">
        <v>3625.6789332219892</v>
      </c>
      <c r="GN417" s="11">
        <v>3603.4240853983069</v>
      </c>
      <c r="GO417" s="11">
        <v>3570.0625347238438</v>
      </c>
      <c r="GP417" s="11">
        <v>3485.4503791679031</v>
      </c>
      <c r="GQ417" s="11">
        <v>3348.6672776204296</v>
      </c>
      <c r="GR417" s="11">
        <v>3197.0226020640994</v>
      </c>
      <c r="GS417" s="11">
        <v>3139.0292341471991</v>
      </c>
      <c r="GT417" s="11">
        <v>3122.9926634342346</v>
      </c>
      <c r="GU417" s="11">
        <v>3102.4468682048609</v>
      </c>
      <c r="GV417" s="11">
        <v>3085.3686499402311</v>
      </c>
      <c r="GW417" s="11">
        <v>3070.9208892430179</v>
      </c>
      <c r="GX417" s="11">
        <v>3061.0322779486519</v>
      </c>
      <c r="GY417" s="11">
        <v>2991.2430913939161</v>
      </c>
      <c r="GZ417" s="11">
        <v>3053.2840188035475</v>
      </c>
      <c r="HA417" s="11">
        <v>3055.6836405671697</v>
      </c>
      <c r="HB417" s="11">
        <v>3051.7043460567479</v>
      </c>
      <c r="HC417" s="11">
        <v>3048.9350809512052</v>
      </c>
      <c r="HD417" s="11">
        <v>3047.9029691662117</v>
      </c>
      <c r="HE417" s="11">
        <v>3027.8863150448319</v>
      </c>
      <c r="HF417" s="11">
        <v>2915.5724802465043</v>
      </c>
      <c r="HG417" s="11">
        <v>2837.9900989601197</v>
      </c>
      <c r="HH417" s="11">
        <v>2759.6368671256623</v>
      </c>
      <c r="HI417" s="11">
        <v>2723.4621709114404</v>
      </c>
      <c r="HJ417" s="11">
        <v>2697.316378751822</v>
      </c>
      <c r="HK417" s="11">
        <v>2659.2623785381379</v>
      </c>
      <c r="HL417" s="11">
        <v>2631.3171219379424</v>
      </c>
      <c r="HM417" s="11">
        <v>2577.055418219782</v>
      </c>
      <c r="HN417" s="11">
        <v>2517.6795150244743</v>
      </c>
      <c r="HO417" s="11">
        <v>2478.3654677117247</v>
      </c>
      <c r="HP417" s="11">
        <v>2494.2267628433237</v>
      </c>
      <c r="HQ417" s="11">
        <v>2483.9721802585659</v>
      </c>
      <c r="HR417" s="11">
        <v>2394.6652242058658</v>
      </c>
      <c r="HS417" s="11">
        <v>2406.7319059048373</v>
      </c>
      <c r="HT417" s="11">
        <v>2413.9191591400736</v>
      </c>
      <c r="HU417" s="11">
        <v>2374.2575720924965</v>
      </c>
      <c r="HV417" s="11">
        <v>2364.5287106940664</v>
      </c>
      <c r="HW417" s="11">
        <v>2341.7146738165366</v>
      </c>
      <c r="HX417" s="11">
        <v>2312.3359360440845</v>
      </c>
      <c r="HY417" s="11">
        <v>2265.9933800411372</v>
      </c>
      <c r="HZ417" s="11">
        <v>2105.1274248422742</v>
      </c>
      <c r="IA417" s="11">
        <v>1952.8146741770263</v>
      </c>
      <c r="IB417" s="11">
        <v>1898.730263231022</v>
      </c>
      <c r="IC417" s="11">
        <v>1842.3691979500506</v>
      </c>
      <c r="ID417" s="11">
        <v>1791.6172613686692</v>
      </c>
      <c r="IE417" s="11">
        <v>1733.2646840149264</v>
      </c>
      <c r="IF417" s="11">
        <v>1602.2905742121427</v>
      </c>
      <c r="IG417" s="11">
        <v>1569.2739728459853</v>
      </c>
      <c r="IH417" s="11">
        <v>1524.7285459424788</v>
      </c>
      <c r="II417" s="11">
        <v>1486.5719543238085</v>
      </c>
      <c r="IJ417" s="11">
        <v>1435.4693522436453</v>
      </c>
      <c r="IK417" s="11">
        <v>1398.7272005565999</v>
      </c>
      <c r="IL417" s="11">
        <v>1358.8097515736144</v>
      </c>
      <c r="IM417" s="11">
        <v>1298.8464166315678</v>
      </c>
      <c r="IN417" s="11">
        <v>1169.0136345631549</v>
      </c>
      <c r="IO417" s="11">
        <v>1142.4655666505037</v>
      </c>
      <c r="IP417" s="11">
        <v>1141.5150334905031</v>
      </c>
      <c r="IQ417" s="11">
        <v>1086.3097970801505</v>
      </c>
      <c r="IR417" s="11">
        <v>1018.0348183510025</v>
      </c>
      <c r="IS417" s="11">
        <v>978.47582923343452</v>
      </c>
      <c r="IT417" s="11">
        <v>955.782027922211</v>
      </c>
      <c r="IU417" s="11">
        <v>938.60882414697801</v>
      </c>
      <c r="IV417" s="11">
        <v>932.74497495743356</v>
      </c>
      <c r="IW417" s="11">
        <v>922.35046237902759</v>
      </c>
      <c r="IX417" s="11">
        <v>901.94515099039108</v>
      </c>
      <c r="IY417" s="11">
        <v>863.0034837811055</v>
      </c>
      <c r="IZ417" s="11">
        <v>815.94950906101246</v>
      </c>
      <c r="JA417" s="11">
        <v>730.01000836003982</v>
      </c>
      <c r="JB417" s="11">
        <v>634.49130000829609</v>
      </c>
      <c r="JC417" s="11">
        <v>577.40179451777897</v>
      </c>
      <c r="JD417" s="11">
        <v>578.87521527626257</v>
      </c>
      <c r="JE417" s="11">
        <v>576.86003019405541</v>
      </c>
      <c r="JF417" s="11">
        <v>577.69510500379613</v>
      </c>
      <c r="JG417" s="11">
        <v>535.44623871978695</v>
      </c>
      <c r="JH417" s="11">
        <v>524.08515182930103</v>
      </c>
      <c r="JI417" s="11">
        <v>505.69834887406563</v>
      </c>
      <c r="JJ417" s="11">
        <v>501.9780693972429</v>
      </c>
      <c r="JK417" s="11">
        <v>421.54172758229726</v>
      </c>
      <c r="JL417" s="11">
        <v>417.02862535560985</v>
      </c>
      <c r="JM417" s="11">
        <v>394.88269229733675</v>
      </c>
      <c r="JN417" s="11">
        <v>171.13467375298632</v>
      </c>
      <c r="JO417" s="11">
        <v>20.35067708387156</v>
      </c>
      <c r="JP417" s="11">
        <v>1.2398970739013748E-12</v>
      </c>
      <c r="JQ417" s="11">
        <v>20.348394368663392</v>
      </c>
      <c r="JR417" s="11">
        <v>62.24955073075305</v>
      </c>
      <c r="JS417" s="11">
        <v>94.448104801868894</v>
      </c>
      <c r="JT417" s="11">
        <v>252.53736160442827</v>
      </c>
      <c r="JU417" s="11">
        <v>329.57385275095351</v>
      </c>
      <c r="JV417" s="11">
        <v>309.53921893032998</v>
      </c>
      <c r="JW417" s="11">
        <v>288.41763480146187</v>
      </c>
      <c r="JX417" s="11">
        <v>334.14375820993627</v>
      </c>
      <c r="JY417" s="11">
        <v>350.45310500811235</v>
      </c>
      <c r="JZ417" s="11">
        <v>359.97283017493828</v>
      </c>
      <c r="KA417" s="11">
        <v>374.02786498163658</v>
      </c>
      <c r="KB417" s="11">
        <v>386.5143869118026</v>
      </c>
      <c r="KC417" s="11">
        <v>393.80654275685589</v>
      </c>
      <c r="KD417" s="11">
        <v>393.56953530868367</v>
      </c>
      <c r="KE417" s="11">
        <v>383.16179966342287</v>
      </c>
      <c r="KF417" s="11">
        <v>376.75497393023096</v>
      </c>
      <c r="KG417" s="11">
        <v>359.39487444880939</v>
      </c>
      <c r="KH417" s="11">
        <v>355.90432038411751</v>
      </c>
      <c r="KI417" s="11">
        <v>334.75630643080939</v>
      </c>
      <c r="KJ417" s="11">
        <v>336.09320306332017</v>
      </c>
      <c r="KK417" s="11">
        <v>332.33253220350093</v>
      </c>
      <c r="KL417" s="23"/>
      <c r="KM417" s="11">
        <f>SMALL(Tabela2[[#This Row],[1]:[285]],1)</f>
        <v>1.2398970739013748E-12</v>
      </c>
      <c r="KN417" s="11">
        <f>MATCH(Tabela2[[#This Row],[1° menor]],Tabela2[[#This Row],[1]:[285]],0)</f>
        <v>263</v>
      </c>
      <c r="KO41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0.49999999712482496</v>
      </c>
      <c r="KP417" s="11">
        <f>VLOOKUP(Tabela2[[#This Row],[Shape]],shape!A:D,4,0)+VLOOKUP(Tabela2[[#This Row],[Shape]]+1,shape!A:E,5,0)*Tabela2[[#This Row],[% avanc]]</f>
        <v>8263.4995104336413</v>
      </c>
      <c r="KQ417" s="15">
        <f>Tabela2[[#This Row],[8686,881807]]/Tabela2[[#Headers],[8686,881807]]</f>
        <v>0.95126187900643566</v>
      </c>
      <c r="KR417" s="11">
        <f>Tabela2[[#This Row],[8686,881807]]-KP416</f>
        <v>66.768868403396482</v>
      </c>
      <c r="KS417" s="11">
        <f>(Tabela2[[#This Row],[hora bus]]-H416)*86400</f>
        <v>68.000000179745257</v>
      </c>
      <c r="KT417" s="11">
        <f>Tabela2[[#This Row],[desloc]]/Tabela2[[#This Row],[seconds]]</f>
        <v>0.9818951209839043</v>
      </c>
      <c r="KU417" s="11">
        <f>Tabela2[[#This Row],[spd m/s]]*3.6</f>
        <v>3.5348224355420554</v>
      </c>
      <c r="KV417" s="23"/>
      <c r="KW417" s="22">
        <f t="shared" si="108"/>
        <v>0</v>
      </c>
      <c r="KX417" s="23">
        <f t="shared" si="109"/>
        <v>0</v>
      </c>
      <c r="KY417" s="23">
        <f t="shared" si="110"/>
        <v>1</v>
      </c>
      <c r="KZ417" s="23">
        <f t="shared" si="111"/>
        <v>30</v>
      </c>
      <c r="LA417" s="23">
        <f t="shared" si="112"/>
        <v>0</v>
      </c>
      <c r="LB417" s="23">
        <f t="shared" si="113"/>
        <v>0</v>
      </c>
      <c r="LC417" s="23">
        <f t="shared" si="114"/>
        <v>0</v>
      </c>
      <c r="LD417" s="23">
        <f t="shared" si="115"/>
        <v>0</v>
      </c>
      <c r="LE417" s="23">
        <f t="shared" si="116"/>
        <v>8263.4995104336413</v>
      </c>
      <c r="LF417" s="22">
        <f t="shared" si="125"/>
        <v>0</v>
      </c>
      <c r="LG417" s="23">
        <f t="shared" si="117"/>
        <v>0</v>
      </c>
      <c r="LH417" s="23">
        <f t="shared" si="118"/>
        <v>0</v>
      </c>
      <c r="LI417" s="23">
        <f t="shared" si="119"/>
        <v>8570.3152119992501</v>
      </c>
      <c r="LJ417" s="23">
        <f t="shared" si="120"/>
        <v>8544.8116110658502</v>
      </c>
      <c r="LK417" s="23">
        <f t="shared" si="121"/>
        <v>0.5</v>
      </c>
      <c r="LL417" s="23">
        <f t="shared" si="122"/>
        <v>0</v>
      </c>
      <c r="LM417" s="23">
        <f t="shared" si="123"/>
        <v>1</v>
      </c>
      <c r="LN417" s="23">
        <f t="shared" si="124"/>
        <v>1</v>
      </c>
    </row>
    <row r="418" spans="1:326" x14ac:dyDescent="0.25">
      <c r="A418" s="22">
        <v>20</v>
      </c>
      <c r="B418" s="22">
        <v>1</v>
      </c>
      <c r="C418" s="23" t="s">
        <v>1321</v>
      </c>
      <c r="D418" s="22">
        <v>332</v>
      </c>
      <c r="E418" s="24">
        <v>0.88263888888888886</v>
      </c>
      <c r="F418" s="23" t="s">
        <v>778</v>
      </c>
      <c r="G418" s="23" t="b">
        <v>1</v>
      </c>
      <c r="H418" s="25">
        <v>43538.883055555554</v>
      </c>
      <c r="I418" s="26" t="s">
        <v>376</v>
      </c>
      <c r="J418" s="23" t="s">
        <v>377</v>
      </c>
      <c r="K418" s="11">
        <f>IF(AND(Tabela2[[#This Row],[hora bus]]=H417,Tabela2[[#This Row],[lat bus]]=I417,Tabela2[[#This Row],[lon bus]]=J417),1,0)</f>
        <v>0</v>
      </c>
      <c r="L418" s="23"/>
      <c r="M418" s="11">
        <v>132</v>
      </c>
      <c r="N418" s="11">
        <v>12456.14141263049</v>
      </c>
      <c r="O418" s="11">
        <v>12448.07944447206</v>
      </c>
      <c r="P418" s="11">
        <v>12437.201455401299</v>
      </c>
      <c r="Q418" s="11">
        <v>12377.769108817141</v>
      </c>
      <c r="R418" s="11">
        <v>12296.338632886629</v>
      </c>
      <c r="S418" s="11">
        <v>12281.895765129451</v>
      </c>
      <c r="T418" s="11">
        <v>12262.888385009866</v>
      </c>
      <c r="U418" s="11">
        <v>12250.698293452937</v>
      </c>
      <c r="V418" s="11">
        <v>12233.034873438864</v>
      </c>
      <c r="W418" s="11">
        <v>12219.16222388445</v>
      </c>
      <c r="X418" s="11">
        <v>12206.514475389822</v>
      </c>
      <c r="Y418" s="11">
        <v>12179.751840249253</v>
      </c>
      <c r="Z418" s="11">
        <v>12161.075445358952</v>
      </c>
      <c r="AA418" s="11">
        <v>12136.091878864763</v>
      </c>
      <c r="AB418" s="11">
        <v>12124.307872349837</v>
      </c>
      <c r="AC418" s="11">
        <v>12107.505067014497</v>
      </c>
      <c r="AD418" s="11">
        <v>12083.296784666327</v>
      </c>
      <c r="AE418" s="11">
        <v>12074.591270539628</v>
      </c>
      <c r="AF418" s="11">
        <v>12013.721181047238</v>
      </c>
      <c r="AG418" s="11">
        <v>11993.290964006217</v>
      </c>
      <c r="AH418" s="11">
        <v>11970.977353905126</v>
      </c>
      <c r="AI418" s="11">
        <v>11951.387085471542</v>
      </c>
      <c r="AJ418" s="11">
        <v>11933.44475856409</v>
      </c>
      <c r="AK418" s="11">
        <v>11920.839623568587</v>
      </c>
      <c r="AL418" s="11">
        <v>11897.537727443243</v>
      </c>
      <c r="AM418" s="11">
        <v>11889.471157302554</v>
      </c>
      <c r="AN418" s="11">
        <v>11879.989586503672</v>
      </c>
      <c r="AO418" s="11">
        <v>11876.817415227788</v>
      </c>
      <c r="AP418" s="11">
        <v>11881.774936505266</v>
      </c>
      <c r="AQ418" s="11">
        <v>11892.813472675056</v>
      </c>
      <c r="AR418" s="11">
        <v>11896.025171124778</v>
      </c>
      <c r="AS418" s="11">
        <v>11897.195697207469</v>
      </c>
      <c r="AT418" s="11">
        <v>11911.07424490522</v>
      </c>
      <c r="AU418" s="11">
        <v>11919.943187322002</v>
      </c>
      <c r="AV418" s="11">
        <v>11918.397371210227</v>
      </c>
      <c r="AW418" s="11">
        <v>11926.249814226574</v>
      </c>
      <c r="AX418" s="11">
        <v>11936.864981311757</v>
      </c>
      <c r="AY418" s="11">
        <v>11936.934029033093</v>
      </c>
      <c r="AZ418" s="11">
        <v>11927.712064309757</v>
      </c>
      <c r="BA418" s="11">
        <v>11910.479674444356</v>
      </c>
      <c r="BB418" s="11">
        <v>11873.471938324183</v>
      </c>
      <c r="BC418" s="11">
        <v>11807.419044067883</v>
      </c>
      <c r="BD418" s="11">
        <v>11745.383220335219</v>
      </c>
      <c r="BE418" s="11">
        <v>11731.172075385206</v>
      </c>
      <c r="BF418" s="11">
        <v>11715.317208466835</v>
      </c>
      <c r="BG418" s="11">
        <v>11689.210768582017</v>
      </c>
      <c r="BH418" s="11">
        <v>11685.327804916486</v>
      </c>
      <c r="BI418" s="11">
        <v>11675.247528877255</v>
      </c>
      <c r="BJ418" s="11">
        <v>11656.372853137973</v>
      </c>
      <c r="BK418" s="11">
        <v>11594.587466952515</v>
      </c>
      <c r="BL418" s="11">
        <v>11393.787302161556</v>
      </c>
      <c r="BM418" s="11">
        <v>11301.884910060131</v>
      </c>
      <c r="BN418" s="11">
        <v>11297.100621921401</v>
      </c>
      <c r="BO418" s="11">
        <v>11205.065144054915</v>
      </c>
      <c r="BP418" s="11">
        <v>11211.912610289595</v>
      </c>
      <c r="BQ418" s="11">
        <v>11134.064260061972</v>
      </c>
      <c r="BR418" s="11">
        <v>11067.078142207665</v>
      </c>
      <c r="BS418" s="11">
        <v>11047.613650620582</v>
      </c>
      <c r="BT418" s="11">
        <v>11003.045601022104</v>
      </c>
      <c r="BU418" s="11">
        <v>10958.889847429378</v>
      </c>
      <c r="BV418" s="11">
        <v>10981.925557623992</v>
      </c>
      <c r="BW418" s="11">
        <v>10834.612788601115</v>
      </c>
      <c r="BX418" s="11">
        <v>10728.009302594188</v>
      </c>
      <c r="BY418" s="11">
        <v>10589.795299933658</v>
      </c>
      <c r="BZ418" s="11">
        <v>10560.010605343357</v>
      </c>
      <c r="CA418" s="11">
        <v>10517.593346029817</v>
      </c>
      <c r="CB418" s="11">
        <v>10455.02710030355</v>
      </c>
      <c r="CC418" s="11">
        <v>10335.150682653597</v>
      </c>
      <c r="CD418" s="11">
        <v>10242.600261684231</v>
      </c>
      <c r="CE418" s="11">
        <v>10152.807071890116</v>
      </c>
      <c r="CF418" s="11">
        <v>10073.939020881919</v>
      </c>
      <c r="CG418" s="11">
        <v>9887.5713648784877</v>
      </c>
      <c r="CH418" s="11">
        <v>9817.8108413513655</v>
      </c>
      <c r="CI418" s="11">
        <v>9634.1845546279401</v>
      </c>
      <c r="CJ418" s="11">
        <v>9567.9394010838296</v>
      </c>
      <c r="CK418" s="11">
        <v>9482.3597754581297</v>
      </c>
      <c r="CL418" s="11">
        <v>9457.3715576792911</v>
      </c>
      <c r="CM418" s="11">
        <v>9411.6516963803188</v>
      </c>
      <c r="CN418" s="11">
        <v>9356.3005825709388</v>
      </c>
      <c r="CO418" s="11">
        <v>9278.46073745789</v>
      </c>
      <c r="CP418" s="11">
        <v>9229.8129253194493</v>
      </c>
      <c r="CQ418" s="11">
        <v>9043.0436363338158</v>
      </c>
      <c r="CR418" s="11">
        <v>8879.5432064154429</v>
      </c>
      <c r="CS418" s="11">
        <v>8814.6038774991921</v>
      </c>
      <c r="CT418" s="11">
        <v>8789.5182578670501</v>
      </c>
      <c r="CU418" s="11">
        <v>8750.1714308679529</v>
      </c>
      <c r="CV418" s="11">
        <v>8656.9961459203732</v>
      </c>
      <c r="CW418" s="11">
        <v>8538.2402412916126</v>
      </c>
      <c r="CX418" s="11">
        <v>8484.4010388839251</v>
      </c>
      <c r="CY418" s="11">
        <v>8431.5390447797545</v>
      </c>
      <c r="CZ418" s="11">
        <v>8382.4894904197481</v>
      </c>
      <c r="DA418" s="11">
        <v>8330.7979256407107</v>
      </c>
      <c r="DB418" s="11">
        <v>8272.9924733460375</v>
      </c>
      <c r="DC418" s="11">
        <v>8176.7257920293832</v>
      </c>
      <c r="DD418" s="11">
        <v>8163.9693520113315</v>
      </c>
      <c r="DE418" s="11">
        <v>8132.1895276699088</v>
      </c>
      <c r="DF418" s="11">
        <v>8116.7484519193795</v>
      </c>
      <c r="DG418" s="11">
        <v>8061.4379968876856</v>
      </c>
      <c r="DH418" s="11">
        <v>8013.7414917775432</v>
      </c>
      <c r="DI418" s="11">
        <v>7957.7181028548121</v>
      </c>
      <c r="DJ418" s="11">
        <v>7890.651959583397</v>
      </c>
      <c r="DK418" s="11">
        <v>7634.643913267606</v>
      </c>
      <c r="DL418" s="11">
        <v>7635.2023050399539</v>
      </c>
      <c r="DM418" s="11">
        <v>7599.2997637785438</v>
      </c>
      <c r="DN418" s="11">
        <v>7541.1175716376019</v>
      </c>
      <c r="DO418" s="11">
        <v>7529.9055331979735</v>
      </c>
      <c r="DP418" s="11">
        <v>7472.3234222092669</v>
      </c>
      <c r="DQ418" s="11">
        <v>7479.1609712423524</v>
      </c>
      <c r="DR418" s="11">
        <v>7473.129290706398</v>
      </c>
      <c r="DS418" s="11">
        <v>7464.0661393789951</v>
      </c>
      <c r="DT418" s="11">
        <v>7447.8038163954398</v>
      </c>
      <c r="DU418" s="11">
        <v>7436.7054376862006</v>
      </c>
      <c r="DV418" s="11">
        <v>7424.4748601226283</v>
      </c>
      <c r="DW418" s="11">
        <v>7416.2278755911102</v>
      </c>
      <c r="DX418" s="11">
        <v>7276.31521414087</v>
      </c>
      <c r="DY418" s="11">
        <v>7279.1358602274076</v>
      </c>
      <c r="DZ418" s="11">
        <v>7244.2777272915419</v>
      </c>
      <c r="EA418" s="11">
        <v>7133.2267075253849</v>
      </c>
      <c r="EB418" s="11">
        <v>7124.9488395304998</v>
      </c>
      <c r="EC418" s="11">
        <v>6958.7251457537013</v>
      </c>
      <c r="ED418" s="11">
        <v>6904.5092670445511</v>
      </c>
      <c r="EE418" s="11">
        <v>6672.6833002709918</v>
      </c>
      <c r="EF418" s="11">
        <v>6488.3607511817781</v>
      </c>
      <c r="EG418" s="11">
        <v>6332.1576028227146</v>
      </c>
      <c r="EH418" s="11">
        <v>6213.2592945871693</v>
      </c>
      <c r="EI418" s="11">
        <v>6151.8504577052863</v>
      </c>
      <c r="EJ418" s="11">
        <v>6099.8006352399289</v>
      </c>
      <c r="EK418" s="11">
        <v>6017.9496725061927</v>
      </c>
      <c r="EL418" s="11">
        <v>6006.127964806069</v>
      </c>
      <c r="EM418" s="11">
        <v>5919.3285250863828</v>
      </c>
      <c r="EN418" s="11">
        <v>5832.0281364364191</v>
      </c>
      <c r="EO418" s="11">
        <v>5793.2574701500134</v>
      </c>
      <c r="EP418" s="11">
        <v>5671.4190137859396</v>
      </c>
      <c r="EQ418" s="11">
        <v>5620.2654788964628</v>
      </c>
      <c r="ER418" s="11">
        <v>5508.5532877713131</v>
      </c>
      <c r="ES418" s="11">
        <v>5468.0679778418125</v>
      </c>
      <c r="ET418" s="11">
        <v>5407.4912127372181</v>
      </c>
      <c r="EU418" s="11">
        <v>5360.5201813178901</v>
      </c>
      <c r="EV418" s="11">
        <v>5306.4426122598707</v>
      </c>
      <c r="EW418" s="11">
        <v>5099.8234853948134</v>
      </c>
      <c r="EX418" s="11">
        <v>5062.1772069401832</v>
      </c>
      <c r="EY418" s="11">
        <v>4927.2017272969442</v>
      </c>
      <c r="EZ418" s="11">
        <v>4812.2181832212154</v>
      </c>
      <c r="FA418" s="11">
        <v>4764.069741960996</v>
      </c>
      <c r="FB418" s="11">
        <v>4735.1169764721853</v>
      </c>
      <c r="FC418" s="11">
        <v>4689.7468355483943</v>
      </c>
      <c r="FD418" s="11">
        <v>4583.0343769915598</v>
      </c>
      <c r="FE418" s="11">
        <v>4439.2388433801061</v>
      </c>
      <c r="FF418" s="11">
        <v>4434.1300988172643</v>
      </c>
      <c r="FG418" s="11">
        <v>4397.2621674448037</v>
      </c>
      <c r="FH418" s="11">
        <v>4327.1381915920456</v>
      </c>
      <c r="FI418" s="11">
        <v>4297.2419064392188</v>
      </c>
      <c r="FJ418" s="11">
        <v>4292.4146201165695</v>
      </c>
      <c r="FK418" s="11">
        <v>4287.8670469288791</v>
      </c>
      <c r="FL418" s="11">
        <v>4286.3616050872042</v>
      </c>
      <c r="FM418" s="11">
        <v>4273.7885604407729</v>
      </c>
      <c r="FN418" s="11">
        <v>4285.324907076656</v>
      </c>
      <c r="FO418" s="11">
        <v>4282.6377487938389</v>
      </c>
      <c r="FP418" s="11">
        <v>4278.7455528052978</v>
      </c>
      <c r="FQ418" s="11">
        <v>4281.73173444246</v>
      </c>
      <c r="FR418" s="11">
        <v>4258.7650945810637</v>
      </c>
      <c r="FS418" s="11">
        <v>4225.0356514907844</v>
      </c>
      <c r="FT418" s="11">
        <v>4162.3410300283222</v>
      </c>
      <c r="FU418" s="11">
        <v>4058.3301269594303</v>
      </c>
      <c r="FV418" s="11">
        <v>4024.2589732965362</v>
      </c>
      <c r="FW418" s="11">
        <v>3995.893849406551</v>
      </c>
      <c r="FX418" s="11">
        <v>3966.3721824396143</v>
      </c>
      <c r="FY418" s="11">
        <v>3943.3114822691232</v>
      </c>
      <c r="FZ418" s="11">
        <v>3914.3423759998968</v>
      </c>
      <c r="GA418" s="11">
        <v>3895.2853450933685</v>
      </c>
      <c r="GB418" s="11">
        <v>3870.3546217653688</v>
      </c>
      <c r="GC418" s="11">
        <v>3848.2170571093816</v>
      </c>
      <c r="GD418" s="11">
        <v>3836.3878236354421</v>
      </c>
      <c r="GE418" s="11">
        <v>3826.084871386332</v>
      </c>
      <c r="GF418" s="11">
        <v>3820.2777443998493</v>
      </c>
      <c r="GG418" s="11">
        <v>3809.84227176887</v>
      </c>
      <c r="GH418" s="11">
        <v>3804.7962888360439</v>
      </c>
      <c r="GI418" s="11">
        <v>3787.4839405305306</v>
      </c>
      <c r="GJ418" s="11">
        <v>3764.8371104899288</v>
      </c>
      <c r="GK418" s="11">
        <v>3738.60579494991</v>
      </c>
      <c r="GL418" s="11">
        <v>3737.6222897866355</v>
      </c>
      <c r="GM418" s="11">
        <v>3706.0771351330513</v>
      </c>
      <c r="GN418" s="11">
        <v>3684.5683481968576</v>
      </c>
      <c r="GO418" s="11">
        <v>3651.5601757590503</v>
      </c>
      <c r="GP418" s="11">
        <v>3566.9366228203794</v>
      </c>
      <c r="GQ418" s="11">
        <v>3428.6914310986772</v>
      </c>
      <c r="GR418" s="11">
        <v>3273.7201622957796</v>
      </c>
      <c r="GS418" s="11">
        <v>3212.8236876732876</v>
      </c>
      <c r="GT418" s="11">
        <v>3195.6066889372632</v>
      </c>
      <c r="GU418" s="11">
        <v>3174.2185832081577</v>
      </c>
      <c r="GV418" s="11">
        <v>3155.8749868937098</v>
      </c>
      <c r="GW418" s="11">
        <v>3139.9336871640317</v>
      </c>
      <c r="GX418" s="11">
        <v>3128.4368932401699</v>
      </c>
      <c r="GY418" s="11">
        <v>3052.8248093448892</v>
      </c>
      <c r="GZ418" s="11">
        <v>3109.1128171512973</v>
      </c>
      <c r="HA418" s="11">
        <v>3110.2356538664335</v>
      </c>
      <c r="HB418" s="11">
        <v>3105.2191718004433</v>
      </c>
      <c r="HC418" s="11">
        <v>3101.559043374883</v>
      </c>
      <c r="HD418" s="11">
        <v>3099.8839584806778</v>
      </c>
      <c r="HE418" s="11">
        <v>3078.4612617860062</v>
      </c>
      <c r="HF418" s="11">
        <v>2965.8977132043533</v>
      </c>
      <c r="HG418" s="11">
        <v>2890.4087976417891</v>
      </c>
      <c r="HH418" s="11">
        <v>2814.7078621427709</v>
      </c>
      <c r="HI418" s="11">
        <v>2780.7448675117057</v>
      </c>
      <c r="HJ418" s="11">
        <v>2755.9517524367238</v>
      </c>
      <c r="HK418" s="11">
        <v>2719.6578571227046</v>
      </c>
      <c r="HL418" s="11">
        <v>2694.1975264506809</v>
      </c>
      <c r="HM418" s="11">
        <v>2644.1642977771744</v>
      </c>
      <c r="HN418" s="11">
        <v>2591.8629787774494</v>
      </c>
      <c r="HO418" s="11">
        <v>2560.5503086542512</v>
      </c>
      <c r="HP418" s="11">
        <v>2581.0475257533608</v>
      </c>
      <c r="HQ418" s="11">
        <v>2572.4921789123869</v>
      </c>
      <c r="HR418" s="11">
        <v>2489.2958887564005</v>
      </c>
      <c r="HS418" s="11">
        <v>2508.4944044548024</v>
      </c>
      <c r="HT418" s="11">
        <v>2518.1648302697499</v>
      </c>
      <c r="HU418" s="11">
        <v>2481.4519761433435</v>
      </c>
      <c r="HV418" s="11">
        <v>2475.3784918682891</v>
      </c>
      <c r="HW418" s="11">
        <v>2454.7531946581876</v>
      </c>
      <c r="HX418" s="11">
        <v>2427.1043809658172</v>
      </c>
      <c r="HY418" s="11">
        <v>2382.4469619128959</v>
      </c>
      <c r="HZ418" s="11">
        <v>2224.3001650591586</v>
      </c>
      <c r="IA418" s="11">
        <v>2076.1015313932844</v>
      </c>
      <c r="IB418" s="11">
        <v>2025.0560602468447</v>
      </c>
      <c r="IC418" s="11">
        <v>1970.338744365122</v>
      </c>
      <c r="ID418" s="11">
        <v>1921.284737791568</v>
      </c>
      <c r="IE418" s="11">
        <v>1864.6289281088302</v>
      </c>
      <c r="IF418" s="11">
        <v>1736.6068248747868</v>
      </c>
      <c r="IG418" s="11">
        <v>1706.0481406888453</v>
      </c>
      <c r="IH418" s="11">
        <v>1662.1551229028055</v>
      </c>
      <c r="II418" s="11">
        <v>1624.3687158257546</v>
      </c>
      <c r="IJ418" s="11">
        <v>1573.0581480127078</v>
      </c>
      <c r="IK418" s="11">
        <v>1535.295133339034</v>
      </c>
      <c r="IL418" s="11">
        <v>1494.0116298559321</v>
      </c>
      <c r="IM418" s="11">
        <v>1432.1454056946739</v>
      </c>
      <c r="IN418" s="11">
        <v>1298.0831964696458</v>
      </c>
      <c r="IO418" s="11">
        <v>1268.0831786022786</v>
      </c>
      <c r="IP418" s="11">
        <v>1266.6380280790042</v>
      </c>
      <c r="IQ418" s="11">
        <v>1210.8814993271631</v>
      </c>
      <c r="IR418" s="11">
        <v>1141.738203319542</v>
      </c>
      <c r="IS418" s="11">
        <v>1101.5286868856751</v>
      </c>
      <c r="IT418" s="11">
        <v>1078.2141164469158</v>
      </c>
      <c r="IU418" s="11">
        <v>1060.5449020045264</v>
      </c>
      <c r="IV418" s="11">
        <v>1054.4179561721041</v>
      </c>
      <c r="IW418" s="11">
        <v>1043.7698379028</v>
      </c>
      <c r="IX418" s="11">
        <v>1022.7068341768502</v>
      </c>
      <c r="IY418" s="11">
        <v>982.20732806558874</v>
      </c>
      <c r="IZ418" s="11">
        <v>932.68826379999985</v>
      </c>
      <c r="JA418" s="11">
        <v>842.07427506046361</v>
      </c>
      <c r="JB418" s="11">
        <v>737.00211363408209</v>
      </c>
      <c r="JC418" s="11">
        <v>665.44913762127703</v>
      </c>
      <c r="JD418" s="11">
        <v>655.57554666618114</v>
      </c>
      <c r="JE418" s="11">
        <v>647.59048970788558</v>
      </c>
      <c r="JF418" s="11">
        <v>642.87135463266907</v>
      </c>
      <c r="JG418" s="11">
        <v>575.30297160100997</v>
      </c>
      <c r="JH418" s="11">
        <v>546.15291842816032</v>
      </c>
      <c r="JI418" s="11">
        <v>534.07897648115249</v>
      </c>
      <c r="JJ418" s="11">
        <v>532.19910548120879</v>
      </c>
      <c r="JK418" s="11">
        <v>459.96596433084375</v>
      </c>
      <c r="JL418" s="11">
        <v>463.69688546914449</v>
      </c>
      <c r="JM418" s="11">
        <v>443.46799344783255</v>
      </c>
      <c r="JN418" s="11">
        <v>246.51168939971296</v>
      </c>
      <c r="JO418" s="11">
        <v>168.58686242094177</v>
      </c>
      <c r="JP418" s="11">
        <v>194.15909343423422</v>
      </c>
      <c r="JQ418" s="11">
        <v>176.42206980749657</v>
      </c>
      <c r="JR418" s="11">
        <v>132.52046278762393</v>
      </c>
      <c r="JS418" s="11">
        <v>3.822719918389339E-11</v>
      </c>
      <c r="JT418" s="11">
        <v>44.079621221626994</v>
      </c>
      <c r="JU418" s="11">
        <v>125.51473830240357</v>
      </c>
      <c r="JV418" s="11">
        <v>111.94848733872782</v>
      </c>
      <c r="JW418" s="11">
        <v>109.71496509693395</v>
      </c>
      <c r="JX418" s="11">
        <v>176.08172262997832</v>
      </c>
      <c r="JY418" s="11">
        <v>200.76291312236978</v>
      </c>
      <c r="JZ418" s="11">
        <v>217.37482602483792</v>
      </c>
      <c r="KA418" s="11">
        <v>238.34096426649967</v>
      </c>
      <c r="KB418" s="11">
        <v>256.0223816920066</v>
      </c>
      <c r="KC418" s="11">
        <v>268.73250321773696</v>
      </c>
      <c r="KD418" s="11">
        <v>276.95480944672391</v>
      </c>
      <c r="KE418" s="11">
        <v>269.57003624481985</v>
      </c>
      <c r="KF418" s="11">
        <v>259.51783943426136</v>
      </c>
      <c r="KG418" s="11">
        <v>237.14780482641595</v>
      </c>
      <c r="KH418" s="11">
        <v>228.69781012058829</v>
      </c>
      <c r="KI418" s="11">
        <v>201.07774815331365</v>
      </c>
      <c r="KJ418" s="11">
        <v>196.35380115859039</v>
      </c>
      <c r="KK418" s="11">
        <v>190.34599262576387</v>
      </c>
      <c r="KL418" s="23"/>
      <c r="KM418" s="11">
        <f>SMALL(Tabela2[[#This Row],[1]:[285]],1)</f>
        <v>3.822719918389339E-11</v>
      </c>
      <c r="KN418" s="11">
        <f>MATCH(Tabela2[[#This Row],[1° menor]],Tabela2[[#This Row],[1]:[285]],0)</f>
        <v>266</v>
      </c>
      <c r="KO41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0.74999992302026086</v>
      </c>
      <c r="KP418" s="11">
        <f>VLOOKUP(Tabela2[[#This Row],[Shape]],shape!A:D,4,0)+VLOOKUP(Tabela2[[#This Row],[Shape]]+1,shape!A:E,5,0)*Tabela2[[#This Row],[% avanc]]</f>
        <v>8422.7613732124646</v>
      </c>
      <c r="KQ418" s="15">
        <f>Tabela2[[#This Row],[8686,881807]]/Tabela2[[#Headers],[8686,881807]]</f>
        <v>0.96959548435726339</v>
      </c>
      <c r="KR418" s="11">
        <f>Tabela2[[#This Row],[8686,881807]]-KP417</f>
        <v>159.26186277882334</v>
      </c>
      <c r="KS418" s="11">
        <f>(Tabela2[[#This Row],[hora bus]]-H417)*86400</f>
        <v>25.999999791383743</v>
      </c>
      <c r="KT418" s="11">
        <f>Tabela2[[#This Row],[desloc]]/Tabela2[[#This Row],[seconds]]</f>
        <v>6.1254563098728116</v>
      </c>
      <c r="KU418" s="11">
        <f>Tabela2[[#This Row],[spd m/s]]*3.6</f>
        <v>22.051642715542123</v>
      </c>
      <c r="KV418" s="23"/>
      <c r="KW418" s="22">
        <f t="shared" si="108"/>
        <v>0</v>
      </c>
      <c r="KX418" s="23">
        <f t="shared" si="109"/>
        <v>0</v>
      </c>
      <c r="KY418" s="23">
        <f t="shared" si="110"/>
        <v>1</v>
      </c>
      <c r="KZ418" s="23">
        <f t="shared" si="111"/>
        <v>29</v>
      </c>
      <c r="LA418" s="23">
        <f t="shared" si="112"/>
        <v>0</v>
      </c>
      <c r="LB418" s="23">
        <f t="shared" si="113"/>
        <v>0</v>
      </c>
      <c r="LC418" s="23">
        <f t="shared" si="114"/>
        <v>0</v>
      </c>
      <c r="LD418" s="23">
        <f t="shared" si="115"/>
        <v>0</v>
      </c>
      <c r="LE418" s="23">
        <f t="shared" si="116"/>
        <v>8422.7613732124646</v>
      </c>
      <c r="LF418" s="22">
        <f t="shared" si="125"/>
        <v>0</v>
      </c>
      <c r="LG418" s="23">
        <f t="shared" si="117"/>
        <v>0</v>
      </c>
      <c r="LH418" s="23">
        <f t="shared" si="118"/>
        <v>0</v>
      </c>
      <c r="LI418" s="23">
        <f t="shared" si="119"/>
        <v>8570.3152119992501</v>
      </c>
      <c r="LJ418" s="23">
        <f t="shared" si="120"/>
        <v>8544.8116110658502</v>
      </c>
      <c r="LK418" s="23">
        <f t="shared" si="121"/>
        <v>0.5</v>
      </c>
      <c r="LL418" s="23">
        <f t="shared" si="122"/>
        <v>0</v>
      </c>
      <c r="LM418" s="23">
        <f t="shared" si="123"/>
        <v>1</v>
      </c>
      <c r="LN418" s="23">
        <f t="shared" si="124"/>
        <v>1</v>
      </c>
    </row>
    <row r="419" spans="1:326" x14ac:dyDescent="0.25">
      <c r="A419" s="22">
        <v>22</v>
      </c>
      <c r="B419" s="22">
        <v>1</v>
      </c>
      <c r="C419" s="23" t="s">
        <v>1323</v>
      </c>
      <c r="D419" s="22">
        <v>332</v>
      </c>
      <c r="E419" s="24">
        <v>0.8833333333333333</v>
      </c>
      <c r="F419" s="23" t="s">
        <v>778</v>
      </c>
      <c r="G419" s="23" t="b">
        <v>1</v>
      </c>
      <c r="H419" s="25">
        <v>43538.883750000001</v>
      </c>
      <c r="I419" s="26" t="s">
        <v>180</v>
      </c>
      <c r="J419" s="23" t="s">
        <v>181</v>
      </c>
      <c r="K419" s="11">
        <f>IF(AND(Tabela2[[#This Row],[hora bus]]=H418,Tabela2[[#This Row],[lat bus]]=I418,Tabela2[[#This Row],[lon bus]]=J418),1,0)</f>
        <v>0</v>
      </c>
      <c r="L419" s="23"/>
      <c r="M419" s="11">
        <v>134</v>
      </c>
      <c r="N419" s="11">
        <v>12494.830021888851</v>
      </c>
      <c r="O419" s="11">
        <v>12486.806861253204</v>
      </c>
      <c r="P419" s="11">
        <v>12475.971219330722</v>
      </c>
      <c r="Q419" s="11">
        <v>12416.529272290421</v>
      </c>
      <c r="R419" s="11">
        <v>12334.820621563395</v>
      </c>
      <c r="S419" s="11">
        <v>12320.088836036259</v>
      </c>
      <c r="T419" s="11">
        <v>12301.020183692543</v>
      </c>
      <c r="U419" s="11">
        <v>12288.814142005907</v>
      </c>
      <c r="V419" s="11">
        <v>12271.172379100031</v>
      </c>
      <c r="W419" s="11">
        <v>12257.347773330403</v>
      </c>
      <c r="X419" s="11">
        <v>12244.75714924055</v>
      </c>
      <c r="Y419" s="11">
        <v>12218.091008311309</v>
      </c>
      <c r="Z419" s="11">
        <v>12199.530930423911</v>
      </c>
      <c r="AA419" s="11">
        <v>12174.625643012387</v>
      </c>
      <c r="AB419" s="11">
        <v>12162.874276923478</v>
      </c>
      <c r="AC419" s="11">
        <v>12146.07688209562</v>
      </c>
      <c r="AD419" s="11">
        <v>12121.80903308475</v>
      </c>
      <c r="AE419" s="11">
        <v>12113.01994745246</v>
      </c>
      <c r="AF419" s="11">
        <v>12051.80430932218</v>
      </c>
      <c r="AG419" s="11">
        <v>12030.872930985972</v>
      </c>
      <c r="AH419" s="11">
        <v>12008.271750808733</v>
      </c>
      <c r="AI419" s="11">
        <v>11988.48660329489</v>
      </c>
      <c r="AJ419" s="11">
        <v>11970.387159713189</v>
      </c>
      <c r="AK419" s="11">
        <v>11957.655815437727</v>
      </c>
      <c r="AL419" s="11">
        <v>11934.210824216272</v>
      </c>
      <c r="AM419" s="11">
        <v>11926.006924847261</v>
      </c>
      <c r="AN419" s="11">
        <v>11916.384564365255</v>
      </c>
      <c r="AO419" s="11">
        <v>11912.998509820854</v>
      </c>
      <c r="AP419" s="11">
        <v>11917.713394892624</v>
      </c>
      <c r="AQ419" s="11">
        <v>11928.574183629566</v>
      </c>
      <c r="AR419" s="11">
        <v>11931.665721828511</v>
      </c>
      <c r="AS419" s="11">
        <v>11932.639967432253</v>
      </c>
      <c r="AT419" s="11">
        <v>11946.306747432751</v>
      </c>
      <c r="AU419" s="11">
        <v>11955.055531408401</v>
      </c>
      <c r="AV419" s="11">
        <v>11953.326558570843</v>
      </c>
      <c r="AW419" s="11">
        <v>11960.843739794504</v>
      </c>
      <c r="AX419" s="11">
        <v>11971.095554319198</v>
      </c>
      <c r="AY419" s="11">
        <v>11970.842707840173</v>
      </c>
      <c r="AZ419" s="11">
        <v>11961.312523304416</v>
      </c>
      <c r="BA419" s="11">
        <v>11943.754960262595</v>
      </c>
      <c r="BB419" s="11">
        <v>11906.350739140325</v>
      </c>
      <c r="BC419" s="11">
        <v>11839.952965292594</v>
      </c>
      <c r="BD419" s="11">
        <v>11777.603418943312</v>
      </c>
      <c r="BE419" s="11">
        <v>11763.088392712647</v>
      </c>
      <c r="BF419" s="11">
        <v>11746.976967201908</v>
      </c>
      <c r="BG419" s="11">
        <v>11720.46928104626</v>
      </c>
      <c r="BH419" s="11">
        <v>11716.191749337335</v>
      </c>
      <c r="BI419" s="11">
        <v>11705.844298156573</v>
      </c>
      <c r="BJ419" s="11">
        <v>11686.676337576891</v>
      </c>
      <c r="BK419" s="11">
        <v>11624.333822083925</v>
      </c>
      <c r="BL419" s="11">
        <v>11421.845874307674</v>
      </c>
      <c r="BM419" s="11">
        <v>11327.722095321091</v>
      </c>
      <c r="BN419" s="11">
        <v>11321.736594648884</v>
      </c>
      <c r="BO419" s="11">
        <v>11228.754927625116</v>
      </c>
      <c r="BP419" s="11">
        <v>11234.809367840558</v>
      </c>
      <c r="BQ419" s="11">
        <v>11156.329112075415</v>
      </c>
      <c r="BR419" s="11">
        <v>11088.338786588773</v>
      </c>
      <c r="BS419" s="11">
        <v>11068.2068781655</v>
      </c>
      <c r="BT419" s="11">
        <v>11023.30502409807</v>
      </c>
      <c r="BU419" s="11">
        <v>10978.236571828094</v>
      </c>
      <c r="BV419" s="11">
        <v>10999.797255863332</v>
      </c>
      <c r="BW419" s="11">
        <v>10852.238381205911</v>
      </c>
      <c r="BX419" s="11">
        <v>10746.424904834928</v>
      </c>
      <c r="BY419" s="11">
        <v>10608.921556702628</v>
      </c>
      <c r="BZ419" s="11">
        <v>10579.665221091504</v>
      </c>
      <c r="CA419" s="11">
        <v>10537.351912154953</v>
      </c>
      <c r="CB419" s="11">
        <v>10474.717993386512</v>
      </c>
      <c r="CC419" s="11">
        <v>10354.655366186358</v>
      </c>
      <c r="CD419" s="11">
        <v>10261.833316445753</v>
      </c>
      <c r="CE419" s="11">
        <v>10171.692223757867</v>
      </c>
      <c r="CF419" s="11">
        <v>10092.407299546927</v>
      </c>
      <c r="CG419" s="11">
        <v>9905.3651017099237</v>
      </c>
      <c r="CH419" s="11">
        <v>9834.95217105341</v>
      </c>
      <c r="CI419" s="11">
        <v>9650.6513204742932</v>
      </c>
      <c r="CJ419" s="11">
        <v>9583.7088165695204</v>
      </c>
      <c r="CK419" s="11">
        <v>9497.7240156386524</v>
      </c>
      <c r="CL419" s="11">
        <v>9472.457870991504</v>
      </c>
      <c r="CM419" s="11">
        <v>9426.5227230567671</v>
      </c>
      <c r="CN419" s="11">
        <v>9370.8777662955854</v>
      </c>
      <c r="CO419" s="11">
        <v>9292.6854217545879</v>
      </c>
      <c r="CP419" s="11">
        <v>9243.6795939065596</v>
      </c>
      <c r="CQ419" s="11">
        <v>9056.1565957037456</v>
      </c>
      <c r="CR419" s="11">
        <v>8891.5087192388764</v>
      </c>
      <c r="CS419" s="11">
        <v>8825.81292266327</v>
      </c>
      <c r="CT419" s="11">
        <v>8800.4430877891391</v>
      </c>
      <c r="CU419" s="11">
        <v>8760.9026387819158</v>
      </c>
      <c r="CV419" s="11">
        <v>8667.2948402984148</v>
      </c>
      <c r="CW419" s="11">
        <v>8547.8096427278615</v>
      </c>
      <c r="CX419" s="11">
        <v>8493.3584687182847</v>
      </c>
      <c r="CY419" s="11">
        <v>8440.1224535374513</v>
      </c>
      <c r="CZ419" s="11">
        <v>8390.8037614794721</v>
      </c>
      <c r="DA419" s="11">
        <v>8338.9381727031214</v>
      </c>
      <c r="DB419" s="11">
        <v>8281.0761405486774</v>
      </c>
      <c r="DC419" s="11">
        <v>8184.8866688721628</v>
      </c>
      <c r="DD419" s="11">
        <v>8172.1921294995391</v>
      </c>
      <c r="DE419" s="11">
        <v>8140.4311274955307</v>
      </c>
      <c r="DF419" s="11">
        <v>8125.0370069362552</v>
      </c>
      <c r="DG419" s="11">
        <v>8069.8907934106028</v>
      </c>
      <c r="DH419" s="11">
        <v>8022.5957229481828</v>
      </c>
      <c r="DI419" s="11">
        <v>7967.1136504935848</v>
      </c>
      <c r="DJ419" s="11">
        <v>7899.5679134541988</v>
      </c>
      <c r="DK419" s="11">
        <v>7639.7012402337068</v>
      </c>
      <c r="DL419" s="11">
        <v>7636.0691887838138</v>
      </c>
      <c r="DM419" s="11">
        <v>7598.3990282503028</v>
      </c>
      <c r="DN419" s="11">
        <v>7538.8375537889115</v>
      </c>
      <c r="DO419" s="11">
        <v>7526.6387756347658</v>
      </c>
      <c r="DP419" s="11">
        <v>7468.0648688645761</v>
      </c>
      <c r="DQ419" s="11">
        <v>7474.0878783274411</v>
      </c>
      <c r="DR419" s="11">
        <v>7467.8548258348064</v>
      </c>
      <c r="DS419" s="11">
        <v>7458.6120677505369</v>
      </c>
      <c r="DT419" s="11">
        <v>7442.2769944928086</v>
      </c>
      <c r="DU419" s="11">
        <v>7431.2670545420351</v>
      </c>
      <c r="DV419" s="11">
        <v>7419.21554123652</v>
      </c>
      <c r="DW419" s="11">
        <v>7411.2437116621441</v>
      </c>
      <c r="DX419" s="11">
        <v>7272.7703676481406</v>
      </c>
      <c r="DY419" s="11">
        <v>7277.077115747491</v>
      </c>
      <c r="DZ419" s="11">
        <v>7242.7517113126205</v>
      </c>
      <c r="EA419" s="11">
        <v>7131.0070280574619</v>
      </c>
      <c r="EB419" s="11">
        <v>7121.5129475686344</v>
      </c>
      <c r="EC419" s="11">
        <v>6953.9809014249222</v>
      </c>
      <c r="ED419" s="11">
        <v>6898.1675387696978</v>
      </c>
      <c r="EE419" s="11">
        <v>6665.5885433667117</v>
      </c>
      <c r="EF419" s="11">
        <v>6480.7589751865062</v>
      </c>
      <c r="EG419" s="11">
        <v>6324.0994538489767</v>
      </c>
      <c r="EH419" s="11">
        <v>6204.7229073207427</v>
      </c>
      <c r="EI419" s="11">
        <v>6142.8329386899732</v>
      </c>
      <c r="EJ419" s="11">
        <v>6090.2434964699059</v>
      </c>
      <c r="EK419" s="11">
        <v>6008.2781424026871</v>
      </c>
      <c r="EL419" s="11">
        <v>5996.6708102008115</v>
      </c>
      <c r="EM419" s="11">
        <v>5909.9308364153067</v>
      </c>
      <c r="EN419" s="11">
        <v>5822.2842564530247</v>
      </c>
      <c r="EO419" s="11">
        <v>5782.8061801466947</v>
      </c>
      <c r="EP419" s="11">
        <v>5659.5597463704444</v>
      </c>
      <c r="EQ419" s="11">
        <v>5606.6647382784813</v>
      </c>
      <c r="ER419" s="11">
        <v>5493.1424353024422</v>
      </c>
      <c r="ES419" s="11">
        <v>5450.9531240578535</v>
      </c>
      <c r="ET419" s="11">
        <v>5389.1980921946515</v>
      </c>
      <c r="EU419" s="11">
        <v>5341.0128759711633</v>
      </c>
      <c r="EV419" s="11">
        <v>5285.7083281965679</v>
      </c>
      <c r="EW419" s="11">
        <v>5076.107743762178</v>
      </c>
      <c r="EX419" s="11">
        <v>5035.3179065443346</v>
      </c>
      <c r="EY419" s="11">
        <v>4897.7790061573514</v>
      </c>
      <c r="EZ419" s="11">
        <v>4779.2968546071406</v>
      </c>
      <c r="FA419" s="11">
        <v>4728.6634524423889</v>
      </c>
      <c r="FB419" s="11">
        <v>4698.6128276214422</v>
      </c>
      <c r="FC419" s="11">
        <v>4652.3888470557022</v>
      </c>
      <c r="FD419" s="11">
        <v>4544.0658852060396</v>
      </c>
      <c r="FE419" s="11">
        <v>4397.5864604248</v>
      </c>
      <c r="FF419" s="11">
        <v>4390.6720692036524</v>
      </c>
      <c r="FG419" s="11">
        <v>4353.1186516683247</v>
      </c>
      <c r="FH419" s="11">
        <v>4281.8363979768328</v>
      </c>
      <c r="FI419" s="11">
        <v>4250.6512514056603</v>
      </c>
      <c r="FJ419" s="11">
        <v>4244.9551524831841</v>
      </c>
      <c r="FK419" s="11">
        <v>4239.8260587117411</v>
      </c>
      <c r="FL419" s="11">
        <v>4237.7931543450059</v>
      </c>
      <c r="FM419" s="11">
        <v>4224.2724789605008</v>
      </c>
      <c r="FN419" s="11">
        <v>4234.6689263671942</v>
      </c>
      <c r="FO419" s="11">
        <v>4231.0886205280267</v>
      </c>
      <c r="FP419" s="11">
        <v>4226.290702566278</v>
      </c>
      <c r="FQ419" s="11">
        <v>4228.5980826356226</v>
      </c>
      <c r="FR419" s="11">
        <v>4204.656449796521</v>
      </c>
      <c r="FS419" s="11">
        <v>4169.1574614024239</v>
      </c>
      <c r="FT419" s="11">
        <v>4104.1062958459715</v>
      </c>
      <c r="FU419" s="11">
        <v>3997.1503362433723</v>
      </c>
      <c r="FV419" s="11">
        <v>3961.2276390458992</v>
      </c>
      <c r="FW419" s="11">
        <v>3932.6165803190138</v>
      </c>
      <c r="FX419" s="11">
        <v>3903.0754862512085</v>
      </c>
      <c r="FY419" s="11">
        <v>3879.9500737695557</v>
      </c>
      <c r="FZ419" s="11">
        <v>3850.7269345644208</v>
      </c>
      <c r="GA419" s="11">
        <v>3831.2431594816203</v>
      </c>
      <c r="GB419" s="11">
        <v>3805.7232506611367</v>
      </c>
      <c r="GC419" s="11">
        <v>3782.7486158093375</v>
      </c>
      <c r="GD419" s="11">
        <v>3770.1003639084192</v>
      </c>
      <c r="GE419" s="11">
        <v>3759.1567077955697</v>
      </c>
      <c r="GF419" s="11">
        <v>3752.8605254405684</v>
      </c>
      <c r="GG419" s="11">
        <v>3742.1280371816729</v>
      </c>
      <c r="GH419" s="11">
        <v>3736.9313375746287</v>
      </c>
      <c r="GI419" s="11">
        <v>3719.518184841726</v>
      </c>
      <c r="GJ419" s="11">
        <v>3696.8751623220733</v>
      </c>
      <c r="GK419" s="11">
        <v>3670.9464777888688</v>
      </c>
      <c r="GL419" s="11">
        <v>3670.2321925399865</v>
      </c>
      <c r="GM419" s="11">
        <v>3639.0715273080828</v>
      </c>
      <c r="GN419" s="11">
        <v>3618.0907585315094</v>
      </c>
      <c r="GO419" s="11">
        <v>3585.3597818304711</v>
      </c>
      <c r="GP419" s="11">
        <v>3500.8262318940651</v>
      </c>
      <c r="GQ419" s="11">
        <v>3361.8170545242042</v>
      </c>
      <c r="GR419" s="11">
        <v>3204.9592116572612</v>
      </c>
      <c r="GS419" s="11">
        <v>3142.4129130006399</v>
      </c>
      <c r="GT419" s="11">
        <v>3124.5314181374547</v>
      </c>
      <c r="GU419" s="11">
        <v>3102.6513796517183</v>
      </c>
      <c r="GV419" s="11">
        <v>3083.5496496731384</v>
      </c>
      <c r="GW419" s="11">
        <v>3066.7075448449477</v>
      </c>
      <c r="GX419" s="11">
        <v>3054.2380416407382</v>
      </c>
      <c r="GY419" s="11">
        <v>2975.1256817304334</v>
      </c>
      <c r="GZ419" s="11">
        <v>3027.9698590172184</v>
      </c>
      <c r="HA419" s="11">
        <v>3028.346690468305</v>
      </c>
      <c r="HB419" s="11">
        <v>3022.7340469933683</v>
      </c>
      <c r="HC419" s="11">
        <v>3018.5672889479765</v>
      </c>
      <c r="HD419" s="11">
        <v>3016.526830282517</v>
      </c>
      <c r="HE419" s="11">
        <v>2994.3093104007198</v>
      </c>
      <c r="HF419" s="11">
        <v>2881.7472934388247</v>
      </c>
      <c r="HG419" s="11">
        <v>2807.689199971072</v>
      </c>
      <c r="HH419" s="11">
        <v>2733.7200144941653</v>
      </c>
      <c r="HI419" s="11">
        <v>2701.2049799988645</v>
      </c>
      <c r="HJ419" s="11">
        <v>2677.3010121789107</v>
      </c>
      <c r="HK419" s="11">
        <v>2642.1452234544495</v>
      </c>
      <c r="HL419" s="11">
        <v>2618.2697241880078</v>
      </c>
      <c r="HM419" s="11">
        <v>2570.9324231543633</v>
      </c>
      <c r="HN419" s="11">
        <v>2523.2170496529066</v>
      </c>
      <c r="HO419" s="11">
        <v>2497.2283369302413</v>
      </c>
      <c r="HP419" s="11">
        <v>2520.8783595114842</v>
      </c>
      <c r="HQ419" s="11">
        <v>2513.5019377765484</v>
      </c>
      <c r="HR419" s="11">
        <v>2434.6425906169516</v>
      </c>
      <c r="HS419" s="11">
        <v>2458.9627482649398</v>
      </c>
      <c r="HT419" s="11">
        <v>2470.460644271785</v>
      </c>
      <c r="HU419" s="11">
        <v>2435.9633796907578</v>
      </c>
      <c r="HV419" s="11">
        <v>2432.6787999269081</v>
      </c>
      <c r="HW419" s="11">
        <v>2413.7913812433303</v>
      </c>
      <c r="HX419" s="11">
        <v>2387.5650090555741</v>
      </c>
      <c r="HY419" s="11">
        <v>2344.3493091310174</v>
      </c>
      <c r="HZ419" s="11">
        <v>2188.750476774776</v>
      </c>
      <c r="IA419" s="11">
        <v>2044.5086158057927</v>
      </c>
      <c r="IB419" s="11">
        <v>1996.4109547502123</v>
      </c>
      <c r="IC419" s="11">
        <v>1943.3368539695191</v>
      </c>
      <c r="ID419" s="11">
        <v>1895.9788842892378</v>
      </c>
      <c r="IE419" s="11">
        <v>1841.0549582178655</v>
      </c>
      <c r="IF419" s="11">
        <v>1716.1282856158193</v>
      </c>
      <c r="IG419" s="11">
        <v>1688.2153926712049</v>
      </c>
      <c r="IH419" s="11">
        <v>1645.1900775298586</v>
      </c>
      <c r="II419" s="11">
        <v>1608.0595996043949</v>
      </c>
      <c r="IJ419" s="11">
        <v>1556.9650825410936</v>
      </c>
      <c r="IK419" s="11">
        <v>1518.744778793103</v>
      </c>
      <c r="IL419" s="11">
        <v>1476.6965474813971</v>
      </c>
      <c r="IM419" s="11">
        <v>1413.7862623557501</v>
      </c>
      <c r="IN419" s="11">
        <v>1277.4351425166342</v>
      </c>
      <c r="IO419" s="11">
        <v>1245.707871629716</v>
      </c>
      <c r="IP419" s="11">
        <v>1244.1123116757026</v>
      </c>
      <c r="IQ419" s="11">
        <v>1188.3625030000048</v>
      </c>
      <c r="IR419" s="11">
        <v>1119.5626163135059</v>
      </c>
      <c r="IS419" s="11">
        <v>1079.8233575691897</v>
      </c>
      <c r="IT419" s="11">
        <v>1056.6418165077507</v>
      </c>
      <c r="IU419" s="11">
        <v>1039.0072543057934</v>
      </c>
      <c r="IV419" s="11">
        <v>1032.9277386045574</v>
      </c>
      <c r="IW419" s="11">
        <v>1022.2648410141051</v>
      </c>
      <c r="IX419" s="11">
        <v>1001.0449233780516</v>
      </c>
      <c r="IY419" s="11">
        <v>960.06595823541738</v>
      </c>
      <c r="IZ419" s="11">
        <v>909.80406718309393</v>
      </c>
      <c r="JA419" s="11">
        <v>817.74160155906702</v>
      </c>
      <c r="JB419" s="11">
        <v>709.14698865376909</v>
      </c>
      <c r="JC419" s="11">
        <v>631.113205344893</v>
      </c>
      <c r="JD419" s="11">
        <v>615.42605027019806</v>
      </c>
      <c r="JE419" s="11">
        <v>603.94687478319224</v>
      </c>
      <c r="JF419" s="11">
        <v>595.80297619105954</v>
      </c>
      <c r="JG419" s="11">
        <v>512.39810066415293</v>
      </c>
      <c r="JH419" s="11">
        <v>475.05871582598479</v>
      </c>
      <c r="JI419" s="11">
        <v>470.5333558332307</v>
      </c>
      <c r="JJ419" s="11">
        <v>470.64402267415795</v>
      </c>
      <c r="JK419" s="11">
        <v>407.33748515519619</v>
      </c>
      <c r="JL419" s="11">
        <v>420.18994728216848</v>
      </c>
      <c r="JM419" s="11">
        <v>402.81169551169802</v>
      </c>
      <c r="JN419" s="11">
        <v>244.39751616084783</v>
      </c>
      <c r="JO419" s="11">
        <v>237.09222676006908</v>
      </c>
      <c r="JP419" s="11">
        <v>304.33239840489472</v>
      </c>
      <c r="JQ419" s="11">
        <v>303.62640806385014</v>
      </c>
      <c r="JR419" s="11">
        <v>270.3163286560212</v>
      </c>
      <c r="JS419" s="11">
        <v>100.98036145272199</v>
      </c>
      <c r="JT419" s="11">
        <v>39.0418020819708</v>
      </c>
      <c r="JU419" s="11">
        <v>48.017611299567378</v>
      </c>
      <c r="JV419" s="11">
        <v>31.402974272123217</v>
      </c>
      <c r="JW419" s="11">
        <v>7.8586026575067081E-12</v>
      </c>
      <c r="JX419" s="11">
        <v>37.564796908050909</v>
      </c>
      <c r="JY419" s="11">
        <v>64.449557675195777</v>
      </c>
      <c r="JZ419" s="11">
        <v>82.717047827534969</v>
      </c>
      <c r="KA419" s="11">
        <v>105.2437448076752</v>
      </c>
      <c r="KB419" s="11">
        <v>124.0541093082452</v>
      </c>
      <c r="KC419" s="11">
        <v>137.74865174475786</v>
      </c>
      <c r="KD419" s="11">
        <v>150.36945591479594</v>
      </c>
      <c r="KE419" s="11">
        <v>146.69793451088617</v>
      </c>
      <c r="KF419" s="11">
        <v>136.39069394333774</v>
      </c>
      <c r="KG419" s="11">
        <v>113.68775145257749</v>
      </c>
      <c r="KH419" s="11">
        <v>104.94345569878458</v>
      </c>
      <c r="KI419" s="11">
        <v>76.998064035955423</v>
      </c>
      <c r="KJ419" s="11">
        <v>71.992791915151528</v>
      </c>
      <c r="KK419" s="11">
        <v>65.954048565733444</v>
      </c>
      <c r="KL419" s="23"/>
      <c r="KM419" s="11">
        <f>SMALL(Tabela2[[#This Row],[1]:[285]],1)</f>
        <v>7.8586026575067081E-12</v>
      </c>
      <c r="KN419" s="11">
        <f>MATCH(Tabela2[[#This Row],[1° menor]],Tabela2[[#This Row],[1]:[285]],0)</f>
        <v>270</v>
      </c>
      <c r="KO41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19" s="11">
        <f>VLOOKUP(Tabela2[[#This Row],[Shape]],shape!A:D,4,0)+VLOOKUP(Tabela2[[#This Row],[Shape]]+1,shape!A:E,5,0)*Tabela2[[#This Row],[% avanc]]</f>
        <v>8544.8116110658502</v>
      </c>
      <c r="KQ419" s="15">
        <f>Tabela2[[#This Row],[8686,881807]]/Tabela2[[#Headers],[8686,881807]]</f>
        <v>0.98364543237831692</v>
      </c>
      <c r="KR419" s="11">
        <f>Tabela2[[#This Row],[8686,881807]]-KP418</f>
        <v>122.05023785338562</v>
      </c>
      <c r="KS419" s="11">
        <f>(Tabela2[[#This Row],[hora bus]]-H418)*86400</f>
        <v>60.000000195577741</v>
      </c>
      <c r="KT419" s="11">
        <f>Tabela2[[#This Row],[desloc]]/Tabela2[[#This Row],[seconds]]</f>
        <v>2.0341706242591187</v>
      </c>
      <c r="KU419" s="11">
        <f>Tabela2[[#This Row],[spd m/s]]*3.6</f>
        <v>7.3230142473328277</v>
      </c>
      <c r="KV419" s="23"/>
      <c r="KW419" s="22">
        <f t="shared" si="108"/>
        <v>0</v>
      </c>
      <c r="KX419" s="23">
        <f t="shared" si="109"/>
        <v>0</v>
      </c>
      <c r="KY419" s="23">
        <f t="shared" si="110"/>
        <v>1</v>
      </c>
      <c r="KZ419" s="23">
        <f t="shared" si="111"/>
        <v>28</v>
      </c>
      <c r="LA419" s="23">
        <f t="shared" si="112"/>
        <v>0</v>
      </c>
      <c r="LB419" s="23">
        <f t="shared" si="113"/>
        <v>0</v>
      </c>
      <c r="LC419" s="23">
        <f t="shared" si="114"/>
        <v>0</v>
      </c>
      <c r="LD419" s="23">
        <f t="shared" si="115"/>
        <v>0</v>
      </c>
      <c r="LE419" s="23">
        <f t="shared" si="116"/>
        <v>8544.8116110658502</v>
      </c>
      <c r="LF419" s="22">
        <f t="shared" si="125"/>
        <v>0</v>
      </c>
      <c r="LG419" s="23">
        <f t="shared" si="117"/>
        <v>0</v>
      </c>
      <c r="LH419" s="23">
        <f t="shared" si="118"/>
        <v>0</v>
      </c>
      <c r="LI419" s="23">
        <f t="shared" si="119"/>
        <v>8570.3152119992501</v>
      </c>
      <c r="LJ419" s="23">
        <f t="shared" si="120"/>
        <v>8544.8116110658502</v>
      </c>
      <c r="LK419" s="23">
        <f t="shared" si="121"/>
        <v>0.5</v>
      </c>
      <c r="LL419" s="23">
        <f t="shared" si="122"/>
        <v>0</v>
      </c>
      <c r="LM419" s="23">
        <f t="shared" si="123"/>
        <v>1</v>
      </c>
      <c r="LN419" s="23">
        <f t="shared" si="124"/>
        <v>1</v>
      </c>
    </row>
    <row r="420" spans="1:326" x14ac:dyDescent="0.25">
      <c r="A420" s="22">
        <v>23</v>
      </c>
      <c r="B420" s="22">
        <v>1</v>
      </c>
      <c r="C420" s="23" t="s">
        <v>1324</v>
      </c>
      <c r="D420" s="22">
        <v>332</v>
      </c>
      <c r="E420" s="24">
        <v>0.88402777777777775</v>
      </c>
      <c r="F420" s="23" t="s">
        <v>778</v>
      </c>
      <c r="G420" s="23" t="b">
        <v>1</v>
      </c>
      <c r="H420" s="25">
        <v>43538.884050925924</v>
      </c>
      <c r="I420" s="26" t="s">
        <v>180</v>
      </c>
      <c r="J420" s="23" t="s">
        <v>181</v>
      </c>
      <c r="K420" s="11">
        <f>IF(AND(Tabela2[[#This Row],[hora bus]]=H419,Tabela2[[#This Row],[lat bus]]=I419,Tabela2[[#This Row],[lon bus]]=J419),1,0)</f>
        <v>0</v>
      </c>
      <c r="L420" s="23"/>
      <c r="M420" s="11">
        <v>136</v>
      </c>
      <c r="N420" s="11">
        <v>12494.830021888851</v>
      </c>
      <c r="O420" s="11">
        <v>12486.806861253204</v>
      </c>
      <c r="P420" s="11">
        <v>12475.971219330722</v>
      </c>
      <c r="Q420" s="11">
        <v>12416.529272290421</v>
      </c>
      <c r="R420" s="11">
        <v>12334.820621563395</v>
      </c>
      <c r="S420" s="11">
        <v>12320.088836036259</v>
      </c>
      <c r="T420" s="11">
        <v>12301.020183692543</v>
      </c>
      <c r="U420" s="11">
        <v>12288.814142005907</v>
      </c>
      <c r="V420" s="11">
        <v>12271.172379100031</v>
      </c>
      <c r="W420" s="11">
        <v>12257.347773330403</v>
      </c>
      <c r="X420" s="11">
        <v>12244.75714924055</v>
      </c>
      <c r="Y420" s="11">
        <v>12218.091008311309</v>
      </c>
      <c r="Z420" s="11">
        <v>12199.530930423911</v>
      </c>
      <c r="AA420" s="11">
        <v>12174.625643012387</v>
      </c>
      <c r="AB420" s="11">
        <v>12162.874276923478</v>
      </c>
      <c r="AC420" s="11">
        <v>12146.07688209562</v>
      </c>
      <c r="AD420" s="11">
        <v>12121.80903308475</v>
      </c>
      <c r="AE420" s="11">
        <v>12113.01994745246</v>
      </c>
      <c r="AF420" s="11">
        <v>12051.80430932218</v>
      </c>
      <c r="AG420" s="11">
        <v>12030.872930985972</v>
      </c>
      <c r="AH420" s="11">
        <v>12008.271750808733</v>
      </c>
      <c r="AI420" s="11">
        <v>11988.48660329489</v>
      </c>
      <c r="AJ420" s="11">
        <v>11970.387159713189</v>
      </c>
      <c r="AK420" s="11">
        <v>11957.655815437727</v>
      </c>
      <c r="AL420" s="11">
        <v>11934.210824216272</v>
      </c>
      <c r="AM420" s="11">
        <v>11926.006924847261</v>
      </c>
      <c r="AN420" s="11">
        <v>11916.384564365255</v>
      </c>
      <c r="AO420" s="11">
        <v>11912.998509820854</v>
      </c>
      <c r="AP420" s="11">
        <v>11917.713394892624</v>
      </c>
      <c r="AQ420" s="11">
        <v>11928.574183629566</v>
      </c>
      <c r="AR420" s="11">
        <v>11931.665721828511</v>
      </c>
      <c r="AS420" s="11">
        <v>11932.639967432253</v>
      </c>
      <c r="AT420" s="11">
        <v>11946.306747432751</v>
      </c>
      <c r="AU420" s="11">
        <v>11955.055531408401</v>
      </c>
      <c r="AV420" s="11">
        <v>11953.326558570843</v>
      </c>
      <c r="AW420" s="11">
        <v>11960.843739794504</v>
      </c>
      <c r="AX420" s="11">
        <v>11971.095554319198</v>
      </c>
      <c r="AY420" s="11">
        <v>11970.842707840173</v>
      </c>
      <c r="AZ420" s="11">
        <v>11961.312523304416</v>
      </c>
      <c r="BA420" s="11">
        <v>11943.754960262595</v>
      </c>
      <c r="BB420" s="11">
        <v>11906.350739140325</v>
      </c>
      <c r="BC420" s="11">
        <v>11839.952965292594</v>
      </c>
      <c r="BD420" s="11">
        <v>11777.603418943312</v>
      </c>
      <c r="BE420" s="11">
        <v>11763.088392712647</v>
      </c>
      <c r="BF420" s="11">
        <v>11746.976967201908</v>
      </c>
      <c r="BG420" s="11">
        <v>11720.46928104626</v>
      </c>
      <c r="BH420" s="11">
        <v>11716.191749337335</v>
      </c>
      <c r="BI420" s="11">
        <v>11705.844298156573</v>
      </c>
      <c r="BJ420" s="11">
        <v>11686.676337576891</v>
      </c>
      <c r="BK420" s="11">
        <v>11624.333822083925</v>
      </c>
      <c r="BL420" s="11">
        <v>11421.845874307674</v>
      </c>
      <c r="BM420" s="11">
        <v>11327.722095321091</v>
      </c>
      <c r="BN420" s="11">
        <v>11321.736594648884</v>
      </c>
      <c r="BO420" s="11">
        <v>11228.754927625116</v>
      </c>
      <c r="BP420" s="11">
        <v>11234.809367840558</v>
      </c>
      <c r="BQ420" s="11">
        <v>11156.329112075415</v>
      </c>
      <c r="BR420" s="11">
        <v>11088.338786588773</v>
      </c>
      <c r="BS420" s="11">
        <v>11068.2068781655</v>
      </c>
      <c r="BT420" s="11">
        <v>11023.30502409807</v>
      </c>
      <c r="BU420" s="11">
        <v>10978.236571828094</v>
      </c>
      <c r="BV420" s="11">
        <v>10999.797255863332</v>
      </c>
      <c r="BW420" s="11">
        <v>10852.238381205911</v>
      </c>
      <c r="BX420" s="11">
        <v>10746.424904834928</v>
      </c>
      <c r="BY420" s="11">
        <v>10608.921556702628</v>
      </c>
      <c r="BZ420" s="11">
        <v>10579.665221091504</v>
      </c>
      <c r="CA420" s="11">
        <v>10537.351912154953</v>
      </c>
      <c r="CB420" s="11">
        <v>10474.717993386512</v>
      </c>
      <c r="CC420" s="11">
        <v>10354.655366186358</v>
      </c>
      <c r="CD420" s="11">
        <v>10261.833316445753</v>
      </c>
      <c r="CE420" s="11">
        <v>10171.692223757867</v>
      </c>
      <c r="CF420" s="11">
        <v>10092.407299546927</v>
      </c>
      <c r="CG420" s="11">
        <v>9905.3651017099237</v>
      </c>
      <c r="CH420" s="11">
        <v>9834.95217105341</v>
      </c>
      <c r="CI420" s="11">
        <v>9650.6513204742932</v>
      </c>
      <c r="CJ420" s="11">
        <v>9583.7088165695204</v>
      </c>
      <c r="CK420" s="11">
        <v>9497.7240156386524</v>
      </c>
      <c r="CL420" s="11">
        <v>9472.457870991504</v>
      </c>
      <c r="CM420" s="11">
        <v>9426.5227230567671</v>
      </c>
      <c r="CN420" s="11">
        <v>9370.8777662955854</v>
      </c>
      <c r="CO420" s="11">
        <v>9292.6854217545879</v>
      </c>
      <c r="CP420" s="11">
        <v>9243.6795939065596</v>
      </c>
      <c r="CQ420" s="11">
        <v>9056.1565957037456</v>
      </c>
      <c r="CR420" s="11">
        <v>8891.5087192388764</v>
      </c>
      <c r="CS420" s="11">
        <v>8825.81292266327</v>
      </c>
      <c r="CT420" s="11">
        <v>8800.4430877891391</v>
      </c>
      <c r="CU420" s="11">
        <v>8760.9026387819158</v>
      </c>
      <c r="CV420" s="11">
        <v>8667.2948402984148</v>
      </c>
      <c r="CW420" s="11">
        <v>8547.8096427278615</v>
      </c>
      <c r="CX420" s="11">
        <v>8493.3584687182847</v>
      </c>
      <c r="CY420" s="11">
        <v>8440.1224535374513</v>
      </c>
      <c r="CZ420" s="11">
        <v>8390.8037614794721</v>
      </c>
      <c r="DA420" s="11">
        <v>8338.9381727031214</v>
      </c>
      <c r="DB420" s="11">
        <v>8281.0761405486774</v>
      </c>
      <c r="DC420" s="11">
        <v>8184.8866688721628</v>
      </c>
      <c r="DD420" s="11">
        <v>8172.1921294995391</v>
      </c>
      <c r="DE420" s="11">
        <v>8140.4311274955307</v>
      </c>
      <c r="DF420" s="11">
        <v>8125.0370069362552</v>
      </c>
      <c r="DG420" s="11">
        <v>8069.8907934106028</v>
      </c>
      <c r="DH420" s="11">
        <v>8022.5957229481828</v>
      </c>
      <c r="DI420" s="11">
        <v>7967.1136504935848</v>
      </c>
      <c r="DJ420" s="11">
        <v>7899.5679134541988</v>
      </c>
      <c r="DK420" s="11">
        <v>7639.7012402337068</v>
      </c>
      <c r="DL420" s="11">
        <v>7636.0691887838138</v>
      </c>
      <c r="DM420" s="11">
        <v>7598.3990282503028</v>
      </c>
      <c r="DN420" s="11">
        <v>7538.8375537889115</v>
      </c>
      <c r="DO420" s="11">
        <v>7526.6387756347658</v>
      </c>
      <c r="DP420" s="11">
        <v>7468.0648688645761</v>
      </c>
      <c r="DQ420" s="11">
        <v>7474.0878783274411</v>
      </c>
      <c r="DR420" s="11">
        <v>7467.8548258348064</v>
      </c>
      <c r="DS420" s="11">
        <v>7458.6120677505369</v>
      </c>
      <c r="DT420" s="11">
        <v>7442.2769944928086</v>
      </c>
      <c r="DU420" s="11">
        <v>7431.2670545420351</v>
      </c>
      <c r="DV420" s="11">
        <v>7419.21554123652</v>
      </c>
      <c r="DW420" s="11">
        <v>7411.2437116621441</v>
      </c>
      <c r="DX420" s="11">
        <v>7272.7703676481406</v>
      </c>
      <c r="DY420" s="11">
        <v>7277.077115747491</v>
      </c>
      <c r="DZ420" s="11">
        <v>7242.7517113126205</v>
      </c>
      <c r="EA420" s="11">
        <v>7131.0070280574619</v>
      </c>
      <c r="EB420" s="11">
        <v>7121.5129475686344</v>
      </c>
      <c r="EC420" s="11">
        <v>6953.9809014249222</v>
      </c>
      <c r="ED420" s="11">
        <v>6898.1675387696978</v>
      </c>
      <c r="EE420" s="11">
        <v>6665.5885433667117</v>
      </c>
      <c r="EF420" s="11">
        <v>6480.7589751865062</v>
      </c>
      <c r="EG420" s="11">
        <v>6324.0994538489767</v>
      </c>
      <c r="EH420" s="11">
        <v>6204.7229073207427</v>
      </c>
      <c r="EI420" s="11">
        <v>6142.8329386899732</v>
      </c>
      <c r="EJ420" s="11">
        <v>6090.2434964699059</v>
      </c>
      <c r="EK420" s="11">
        <v>6008.2781424026871</v>
      </c>
      <c r="EL420" s="11">
        <v>5996.6708102008115</v>
      </c>
      <c r="EM420" s="11">
        <v>5909.9308364153067</v>
      </c>
      <c r="EN420" s="11">
        <v>5822.2842564530247</v>
      </c>
      <c r="EO420" s="11">
        <v>5782.8061801466947</v>
      </c>
      <c r="EP420" s="11">
        <v>5659.5597463704444</v>
      </c>
      <c r="EQ420" s="11">
        <v>5606.6647382784813</v>
      </c>
      <c r="ER420" s="11">
        <v>5493.1424353024422</v>
      </c>
      <c r="ES420" s="11">
        <v>5450.9531240578535</v>
      </c>
      <c r="ET420" s="11">
        <v>5389.1980921946515</v>
      </c>
      <c r="EU420" s="11">
        <v>5341.0128759711633</v>
      </c>
      <c r="EV420" s="11">
        <v>5285.7083281965679</v>
      </c>
      <c r="EW420" s="11">
        <v>5076.107743762178</v>
      </c>
      <c r="EX420" s="11">
        <v>5035.3179065443346</v>
      </c>
      <c r="EY420" s="11">
        <v>4897.7790061573514</v>
      </c>
      <c r="EZ420" s="11">
        <v>4779.2968546071406</v>
      </c>
      <c r="FA420" s="11">
        <v>4728.6634524423889</v>
      </c>
      <c r="FB420" s="11">
        <v>4698.6128276214422</v>
      </c>
      <c r="FC420" s="11">
        <v>4652.3888470557022</v>
      </c>
      <c r="FD420" s="11">
        <v>4544.0658852060396</v>
      </c>
      <c r="FE420" s="11">
        <v>4397.5864604248</v>
      </c>
      <c r="FF420" s="11">
        <v>4390.6720692036524</v>
      </c>
      <c r="FG420" s="11">
        <v>4353.1186516683247</v>
      </c>
      <c r="FH420" s="11">
        <v>4281.8363979768328</v>
      </c>
      <c r="FI420" s="11">
        <v>4250.6512514056603</v>
      </c>
      <c r="FJ420" s="11">
        <v>4244.9551524831841</v>
      </c>
      <c r="FK420" s="11">
        <v>4239.8260587117411</v>
      </c>
      <c r="FL420" s="11">
        <v>4237.7931543450059</v>
      </c>
      <c r="FM420" s="11">
        <v>4224.2724789605008</v>
      </c>
      <c r="FN420" s="11">
        <v>4234.6689263671942</v>
      </c>
      <c r="FO420" s="11">
        <v>4231.0886205280267</v>
      </c>
      <c r="FP420" s="11">
        <v>4226.290702566278</v>
      </c>
      <c r="FQ420" s="11">
        <v>4228.5980826356226</v>
      </c>
      <c r="FR420" s="11">
        <v>4204.656449796521</v>
      </c>
      <c r="FS420" s="11">
        <v>4169.1574614024239</v>
      </c>
      <c r="FT420" s="11">
        <v>4104.1062958459715</v>
      </c>
      <c r="FU420" s="11">
        <v>3997.1503362433723</v>
      </c>
      <c r="FV420" s="11">
        <v>3961.2276390458992</v>
      </c>
      <c r="FW420" s="11">
        <v>3932.6165803190138</v>
      </c>
      <c r="FX420" s="11">
        <v>3903.0754862512085</v>
      </c>
      <c r="FY420" s="11">
        <v>3879.9500737695557</v>
      </c>
      <c r="FZ420" s="11">
        <v>3850.7269345644208</v>
      </c>
      <c r="GA420" s="11">
        <v>3831.2431594816203</v>
      </c>
      <c r="GB420" s="11">
        <v>3805.7232506611367</v>
      </c>
      <c r="GC420" s="11">
        <v>3782.7486158093375</v>
      </c>
      <c r="GD420" s="11">
        <v>3770.1003639084192</v>
      </c>
      <c r="GE420" s="11">
        <v>3759.1567077955697</v>
      </c>
      <c r="GF420" s="11">
        <v>3752.8605254405684</v>
      </c>
      <c r="GG420" s="11">
        <v>3742.1280371816729</v>
      </c>
      <c r="GH420" s="11">
        <v>3736.9313375746287</v>
      </c>
      <c r="GI420" s="11">
        <v>3719.518184841726</v>
      </c>
      <c r="GJ420" s="11">
        <v>3696.8751623220733</v>
      </c>
      <c r="GK420" s="11">
        <v>3670.9464777888688</v>
      </c>
      <c r="GL420" s="11">
        <v>3670.2321925399865</v>
      </c>
      <c r="GM420" s="11">
        <v>3639.0715273080828</v>
      </c>
      <c r="GN420" s="11">
        <v>3618.0907585315094</v>
      </c>
      <c r="GO420" s="11">
        <v>3585.3597818304711</v>
      </c>
      <c r="GP420" s="11">
        <v>3500.8262318940651</v>
      </c>
      <c r="GQ420" s="11">
        <v>3361.8170545242042</v>
      </c>
      <c r="GR420" s="11">
        <v>3204.9592116572612</v>
      </c>
      <c r="GS420" s="11">
        <v>3142.4129130006399</v>
      </c>
      <c r="GT420" s="11">
        <v>3124.5314181374547</v>
      </c>
      <c r="GU420" s="11">
        <v>3102.6513796517183</v>
      </c>
      <c r="GV420" s="11">
        <v>3083.5496496731384</v>
      </c>
      <c r="GW420" s="11">
        <v>3066.7075448449477</v>
      </c>
      <c r="GX420" s="11">
        <v>3054.2380416407382</v>
      </c>
      <c r="GY420" s="11">
        <v>2975.1256817304334</v>
      </c>
      <c r="GZ420" s="11">
        <v>3027.9698590172184</v>
      </c>
      <c r="HA420" s="11">
        <v>3028.346690468305</v>
      </c>
      <c r="HB420" s="11">
        <v>3022.7340469933683</v>
      </c>
      <c r="HC420" s="11">
        <v>3018.5672889479765</v>
      </c>
      <c r="HD420" s="11">
        <v>3016.526830282517</v>
      </c>
      <c r="HE420" s="11">
        <v>2994.3093104007198</v>
      </c>
      <c r="HF420" s="11">
        <v>2881.7472934388247</v>
      </c>
      <c r="HG420" s="11">
        <v>2807.689199971072</v>
      </c>
      <c r="HH420" s="11">
        <v>2733.7200144941653</v>
      </c>
      <c r="HI420" s="11">
        <v>2701.2049799988645</v>
      </c>
      <c r="HJ420" s="11">
        <v>2677.3010121789107</v>
      </c>
      <c r="HK420" s="11">
        <v>2642.1452234544495</v>
      </c>
      <c r="HL420" s="11">
        <v>2618.2697241880078</v>
      </c>
      <c r="HM420" s="11">
        <v>2570.9324231543633</v>
      </c>
      <c r="HN420" s="11">
        <v>2523.2170496529066</v>
      </c>
      <c r="HO420" s="11">
        <v>2497.2283369302413</v>
      </c>
      <c r="HP420" s="11">
        <v>2520.8783595114842</v>
      </c>
      <c r="HQ420" s="11">
        <v>2513.5019377765484</v>
      </c>
      <c r="HR420" s="11">
        <v>2434.6425906169516</v>
      </c>
      <c r="HS420" s="11">
        <v>2458.9627482649398</v>
      </c>
      <c r="HT420" s="11">
        <v>2470.460644271785</v>
      </c>
      <c r="HU420" s="11">
        <v>2435.9633796907578</v>
      </c>
      <c r="HV420" s="11">
        <v>2432.6787999269081</v>
      </c>
      <c r="HW420" s="11">
        <v>2413.7913812433303</v>
      </c>
      <c r="HX420" s="11">
        <v>2387.5650090555741</v>
      </c>
      <c r="HY420" s="11">
        <v>2344.3493091310174</v>
      </c>
      <c r="HZ420" s="11">
        <v>2188.750476774776</v>
      </c>
      <c r="IA420" s="11">
        <v>2044.5086158057927</v>
      </c>
      <c r="IB420" s="11">
        <v>1996.4109547502123</v>
      </c>
      <c r="IC420" s="11">
        <v>1943.3368539695191</v>
      </c>
      <c r="ID420" s="11">
        <v>1895.9788842892378</v>
      </c>
      <c r="IE420" s="11">
        <v>1841.0549582178655</v>
      </c>
      <c r="IF420" s="11">
        <v>1716.1282856158193</v>
      </c>
      <c r="IG420" s="11">
        <v>1688.2153926712049</v>
      </c>
      <c r="IH420" s="11">
        <v>1645.1900775298586</v>
      </c>
      <c r="II420" s="11">
        <v>1608.0595996043949</v>
      </c>
      <c r="IJ420" s="11">
        <v>1556.9650825410936</v>
      </c>
      <c r="IK420" s="11">
        <v>1518.744778793103</v>
      </c>
      <c r="IL420" s="11">
        <v>1476.6965474813971</v>
      </c>
      <c r="IM420" s="11">
        <v>1413.7862623557501</v>
      </c>
      <c r="IN420" s="11">
        <v>1277.4351425166342</v>
      </c>
      <c r="IO420" s="11">
        <v>1245.707871629716</v>
      </c>
      <c r="IP420" s="11">
        <v>1244.1123116757026</v>
      </c>
      <c r="IQ420" s="11">
        <v>1188.3625030000048</v>
      </c>
      <c r="IR420" s="11">
        <v>1119.5626163135059</v>
      </c>
      <c r="IS420" s="11">
        <v>1079.8233575691897</v>
      </c>
      <c r="IT420" s="11">
        <v>1056.6418165077507</v>
      </c>
      <c r="IU420" s="11">
        <v>1039.0072543057934</v>
      </c>
      <c r="IV420" s="11">
        <v>1032.9277386045574</v>
      </c>
      <c r="IW420" s="11">
        <v>1022.2648410141051</v>
      </c>
      <c r="IX420" s="11">
        <v>1001.0449233780516</v>
      </c>
      <c r="IY420" s="11">
        <v>960.06595823541738</v>
      </c>
      <c r="IZ420" s="11">
        <v>909.80406718309393</v>
      </c>
      <c r="JA420" s="11">
        <v>817.74160155906702</v>
      </c>
      <c r="JB420" s="11">
        <v>709.14698865376909</v>
      </c>
      <c r="JC420" s="11">
        <v>631.113205344893</v>
      </c>
      <c r="JD420" s="11">
        <v>615.42605027019806</v>
      </c>
      <c r="JE420" s="11">
        <v>603.94687478319224</v>
      </c>
      <c r="JF420" s="11">
        <v>595.80297619105954</v>
      </c>
      <c r="JG420" s="11">
        <v>512.39810066415293</v>
      </c>
      <c r="JH420" s="11">
        <v>475.05871582598479</v>
      </c>
      <c r="JI420" s="11">
        <v>470.5333558332307</v>
      </c>
      <c r="JJ420" s="11">
        <v>470.64402267415795</v>
      </c>
      <c r="JK420" s="11">
        <v>407.33748515519619</v>
      </c>
      <c r="JL420" s="11">
        <v>420.18994728216848</v>
      </c>
      <c r="JM420" s="11">
        <v>402.81169551169802</v>
      </c>
      <c r="JN420" s="11">
        <v>244.39751616084783</v>
      </c>
      <c r="JO420" s="11">
        <v>237.09222676006908</v>
      </c>
      <c r="JP420" s="11">
        <v>304.33239840489472</v>
      </c>
      <c r="JQ420" s="11">
        <v>303.62640806385014</v>
      </c>
      <c r="JR420" s="11">
        <v>270.3163286560212</v>
      </c>
      <c r="JS420" s="11">
        <v>100.98036145272199</v>
      </c>
      <c r="JT420" s="11">
        <v>39.0418020819708</v>
      </c>
      <c r="JU420" s="11">
        <v>48.017611299567378</v>
      </c>
      <c r="JV420" s="11">
        <v>31.402974272123217</v>
      </c>
      <c r="JW420" s="11">
        <v>7.8586026575067081E-12</v>
      </c>
      <c r="JX420" s="11">
        <v>37.564796908050909</v>
      </c>
      <c r="JY420" s="11">
        <v>64.449557675195777</v>
      </c>
      <c r="JZ420" s="11">
        <v>82.717047827534969</v>
      </c>
      <c r="KA420" s="11">
        <v>105.2437448076752</v>
      </c>
      <c r="KB420" s="11">
        <v>124.0541093082452</v>
      </c>
      <c r="KC420" s="11">
        <v>137.74865174475786</v>
      </c>
      <c r="KD420" s="11">
        <v>150.36945591479594</v>
      </c>
      <c r="KE420" s="11">
        <v>146.69793451088617</v>
      </c>
      <c r="KF420" s="11">
        <v>136.39069394333774</v>
      </c>
      <c r="KG420" s="11">
        <v>113.68775145257749</v>
      </c>
      <c r="KH420" s="11">
        <v>104.94345569878458</v>
      </c>
      <c r="KI420" s="11">
        <v>76.998064035955423</v>
      </c>
      <c r="KJ420" s="11">
        <v>71.992791915151528</v>
      </c>
      <c r="KK420" s="11">
        <v>65.954048565733444</v>
      </c>
      <c r="KL420" s="23"/>
      <c r="KM420" s="11">
        <f>SMALL(Tabela2[[#This Row],[1]:[285]],1)</f>
        <v>7.8586026575067081E-12</v>
      </c>
      <c r="KN420" s="11">
        <f>MATCH(Tabela2[[#This Row],[1° menor]],Tabela2[[#This Row],[1]:[285]],0)</f>
        <v>270</v>
      </c>
      <c r="KO42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20" s="11">
        <f>VLOOKUP(Tabela2[[#This Row],[Shape]],shape!A:D,4,0)+VLOOKUP(Tabela2[[#This Row],[Shape]]+1,shape!A:E,5,0)*Tabela2[[#This Row],[% avanc]]</f>
        <v>8544.8116110658502</v>
      </c>
      <c r="KQ420" s="15">
        <f>Tabela2[[#This Row],[8686,881807]]/Tabela2[[#Headers],[8686,881807]]</f>
        <v>0.98364543237831692</v>
      </c>
      <c r="KR420" s="11">
        <f>Tabela2[[#This Row],[8686,881807]]-KP419</f>
        <v>0</v>
      </c>
      <c r="KS420" s="11">
        <f>(Tabela2[[#This Row],[hora bus]]-H419)*86400</f>
        <v>25.999999791383743</v>
      </c>
      <c r="KT420" s="11">
        <f>Tabela2[[#This Row],[desloc]]/Tabela2[[#This Row],[seconds]]</f>
        <v>0</v>
      </c>
      <c r="KU420" s="11">
        <f>Tabela2[[#This Row],[spd m/s]]*3.6</f>
        <v>0</v>
      </c>
      <c r="KV420" s="23"/>
      <c r="KW420" s="22">
        <f t="shared" si="108"/>
        <v>0</v>
      </c>
      <c r="KX420" s="23">
        <f t="shared" si="109"/>
        <v>0.5</v>
      </c>
      <c r="KY420" s="23">
        <f t="shared" si="110"/>
        <v>1</v>
      </c>
      <c r="KZ420" s="23">
        <f t="shared" si="111"/>
        <v>27</v>
      </c>
      <c r="LA420" s="23">
        <f t="shared" si="112"/>
        <v>0</v>
      </c>
      <c r="LB420" s="23">
        <f t="shared" si="113"/>
        <v>1</v>
      </c>
      <c r="LC420" s="23">
        <f t="shared" si="114"/>
        <v>12</v>
      </c>
      <c r="LD420" s="23">
        <f t="shared" si="115"/>
        <v>0</v>
      </c>
      <c r="LE420" s="23">
        <f t="shared" si="116"/>
        <v>8544.8116110658502</v>
      </c>
      <c r="LF420" s="22">
        <f t="shared" si="125"/>
        <v>0</v>
      </c>
      <c r="LG420" s="23">
        <f t="shared" si="117"/>
        <v>0</v>
      </c>
      <c r="LH420" s="23">
        <f t="shared" si="118"/>
        <v>0</v>
      </c>
      <c r="LI420" s="23">
        <f t="shared" si="119"/>
        <v>8570.3152119992501</v>
      </c>
      <c r="LJ420" s="23">
        <f t="shared" si="120"/>
        <v>8544.8116110658502</v>
      </c>
      <c r="LK420" s="23">
        <f t="shared" si="121"/>
        <v>0.5</v>
      </c>
      <c r="LL420" s="23">
        <f t="shared" si="122"/>
        <v>0</v>
      </c>
      <c r="LM420" s="23">
        <f t="shared" si="123"/>
        <v>1</v>
      </c>
      <c r="LN420" s="23">
        <f t="shared" si="124"/>
        <v>1</v>
      </c>
    </row>
    <row r="421" spans="1:326" x14ac:dyDescent="0.25">
      <c r="A421" s="22">
        <v>25</v>
      </c>
      <c r="B421" s="22">
        <v>1</v>
      </c>
      <c r="C421" s="23" t="s">
        <v>1326</v>
      </c>
      <c r="D421" s="22">
        <v>332</v>
      </c>
      <c r="E421" s="24">
        <v>0.88472222222222219</v>
      </c>
      <c r="F421" s="23" t="s">
        <v>778</v>
      </c>
      <c r="G421" s="23" t="b">
        <v>1</v>
      </c>
      <c r="H421" s="25">
        <v>43538.884583333333</v>
      </c>
      <c r="I421" s="26" t="s">
        <v>180</v>
      </c>
      <c r="J421" s="23" t="s">
        <v>181</v>
      </c>
      <c r="K421" s="11">
        <f>IF(AND(Tabela2[[#This Row],[hora bus]]=H420,Tabela2[[#This Row],[lat bus]]=I420,Tabela2[[#This Row],[lon bus]]=J420),1,0)</f>
        <v>0</v>
      </c>
      <c r="L421" s="23"/>
      <c r="M421" s="11">
        <v>138</v>
      </c>
      <c r="N421" s="11">
        <v>12494.830021888851</v>
      </c>
      <c r="O421" s="11">
        <v>12486.806861253204</v>
      </c>
      <c r="P421" s="11">
        <v>12475.971219330722</v>
      </c>
      <c r="Q421" s="11">
        <v>12416.529272290421</v>
      </c>
      <c r="R421" s="11">
        <v>12334.820621563395</v>
      </c>
      <c r="S421" s="11">
        <v>12320.088836036259</v>
      </c>
      <c r="T421" s="11">
        <v>12301.020183692543</v>
      </c>
      <c r="U421" s="11">
        <v>12288.814142005907</v>
      </c>
      <c r="V421" s="11">
        <v>12271.172379100031</v>
      </c>
      <c r="W421" s="11">
        <v>12257.347773330403</v>
      </c>
      <c r="X421" s="11">
        <v>12244.75714924055</v>
      </c>
      <c r="Y421" s="11">
        <v>12218.091008311309</v>
      </c>
      <c r="Z421" s="11">
        <v>12199.530930423911</v>
      </c>
      <c r="AA421" s="11">
        <v>12174.625643012387</v>
      </c>
      <c r="AB421" s="11">
        <v>12162.874276923478</v>
      </c>
      <c r="AC421" s="11">
        <v>12146.07688209562</v>
      </c>
      <c r="AD421" s="11">
        <v>12121.80903308475</v>
      </c>
      <c r="AE421" s="11">
        <v>12113.01994745246</v>
      </c>
      <c r="AF421" s="11">
        <v>12051.80430932218</v>
      </c>
      <c r="AG421" s="11">
        <v>12030.872930985972</v>
      </c>
      <c r="AH421" s="11">
        <v>12008.271750808733</v>
      </c>
      <c r="AI421" s="11">
        <v>11988.48660329489</v>
      </c>
      <c r="AJ421" s="11">
        <v>11970.387159713189</v>
      </c>
      <c r="AK421" s="11">
        <v>11957.655815437727</v>
      </c>
      <c r="AL421" s="11">
        <v>11934.210824216272</v>
      </c>
      <c r="AM421" s="11">
        <v>11926.006924847261</v>
      </c>
      <c r="AN421" s="11">
        <v>11916.384564365255</v>
      </c>
      <c r="AO421" s="11">
        <v>11912.998509820854</v>
      </c>
      <c r="AP421" s="11">
        <v>11917.713394892624</v>
      </c>
      <c r="AQ421" s="11">
        <v>11928.574183629566</v>
      </c>
      <c r="AR421" s="11">
        <v>11931.665721828511</v>
      </c>
      <c r="AS421" s="11">
        <v>11932.639967432253</v>
      </c>
      <c r="AT421" s="11">
        <v>11946.306747432751</v>
      </c>
      <c r="AU421" s="11">
        <v>11955.055531408401</v>
      </c>
      <c r="AV421" s="11">
        <v>11953.326558570843</v>
      </c>
      <c r="AW421" s="11">
        <v>11960.843739794504</v>
      </c>
      <c r="AX421" s="11">
        <v>11971.095554319198</v>
      </c>
      <c r="AY421" s="11">
        <v>11970.842707840173</v>
      </c>
      <c r="AZ421" s="11">
        <v>11961.312523304416</v>
      </c>
      <c r="BA421" s="11">
        <v>11943.754960262595</v>
      </c>
      <c r="BB421" s="11">
        <v>11906.350739140325</v>
      </c>
      <c r="BC421" s="11">
        <v>11839.952965292594</v>
      </c>
      <c r="BD421" s="11">
        <v>11777.603418943312</v>
      </c>
      <c r="BE421" s="11">
        <v>11763.088392712647</v>
      </c>
      <c r="BF421" s="11">
        <v>11746.976967201908</v>
      </c>
      <c r="BG421" s="11">
        <v>11720.46928104626</v>
      </c>
      <c r="BH421" s="11">
        <v>11716.191749337335</v>
      </c>
      <c r="BI421" s="11">
        <v>11705.844298156573</v>
      </c>
      <c r="BJ421" s="11">
        <v>11686.676337576891</v>
      </c>
      <c r="BK421" s="11">
        <v>11624.333822083925</v>
      </c>
      <c r="BL421" s="11">
        <v>11421.845874307674</v>
      </c>
      <c r="BM421" s="11">
        <v>11327.722095321091</v>
      </c>
      <c r="BN421" s="11">
        <v>11321.736594648884</v>
      </c>
      <c r="BO421" s="11">
        <v>11228.754927625116</v>
      </c>
      <c r="BP421" s="11">
        <v>11234.809367840558</v>
      </c>
      <c r="BQ421" s="11">
        <v>11156.329112075415</v>
      </c>
      <c r="BR421" s="11">
        <v>11088.338786588773</v>
      </c>
      <c r="BS421" s="11">
        <v>11068.2068781655</v>
      </c>
      <c r="BT421" s="11">
        <v>11023.30502409807</v>
      </c>
      <c r="BU421" s="11">
        <v>10978.236571828094</v>
      </c>
      <c r="BV421" s="11">
        <v>10999.797255863332</v>
      </c>
      <c r="BW421" s="11">
        <v>10852.238381205911</v>
      </c>
      <c r="BX421" s="11">
        <v>10746.424904834928</v>
      </c>
      <c r="BY421" s="11">
        <v>10608.921556702628</v>
      </c>
      <c r="BZ421" s="11">
        <v>10579.665221091504</v>
      </c>
      <c r="CA421" s="11">
        <v>10537.351912154953</v>
      </c>
      <c r="CB421" s="11">
        <v>10474.717993386512</v>
      </c>
      <c r="CC421" s="11">
        <v>10354.655366186358</v>
      </c>
      <c r="CD421" s="11">
        <v>10261.833316445753</v>
      </c>
      <c r="CE421" s="11">
        <v>10171.692223757867</v>
      </c>
      <c r="CF421" s="11">
        <v>10092.407299546927</v>
      </c>
      <c r="CG421" s="11">
        <v>9905.3651017099237</v>
      </c>
      <c r="CH421" s="11">
        <v>9834.95217105341</v>
      </c>
      <c r="CI421" s="11">
        <v>9650.6513204742932</v>
      </c>
      <c r="CJ421" s="11">
        <v>9583.7088165695204</v>
      </c>
      <c r="CK421" s="11">
        <v>9497.7240156386524</v>
      </c>
      <c r="CL421" s="11">
        <v>9472.457870991504</v>
      </c>
      <c r="CM421" s="11">
        <v>9426.5227230567671</v>
      </c>
      <c r="CN421" s="11">
        <v>9370.8777662955854</v>
      </c>
      <c r="CO421" s="11">
        <v>9292.6854217545879</v>
      </c>
      <c r="CP421" s="11">
        <v>9243.6795939065596</v>
      </c>
      <c r="CQ421" s="11">
        <v>9056.1565957037456</v>
      </c>
      <c r="CR421" s="11">
        <v>8891.5087192388764</v>
      </c>
      <c r="CS421" s="11">
        <v>8825.81292266327</v>
      </c>
      <c r="CT421" s="11">
        <v>8800.4430877891391</v>
      </c>
      <c r="CU421" s="11">
        <v>8760.9026387819158</v>
      </c>
      <c r="CV421" s="11">
        <v>8667.2948402984148</v>
      </c>
      <c r="CW421" s="11">
        <v>8547.8096427278615</v>
      </c>
      <c r="CX421" s="11">
        <v>8493.3584687182847</v>
      </c>
      <c r="CY421" s="11">
        <v>8440.1224535374513</v>
      </c>
      <c r="CZ421" s="11">
        <v>8390.8037614794721</v>
      </c>
      <c r="DA421" s="11">
        <v>8338.9381727031214</v>
      </c>
      <c r="DB421" s="11">
        <v>8281.0761405486774</v>
      </c>
      <c r="DC421" s="11">
        <v>8184.8866688721628</v>
      </c>
      <c r="DD421" s="11">
        <v>8172.1921294995391</v>
      </c>
      <c r="DE421" s="11">
        <v>8140.4311274955307</v>
      </c>
      <c r="DF421" s="11">
        <v>8125.0370069362552</v>
      </c>
      <c r="DG421" s="11">
        <v>8069.8907934106028</v>
      </c>
      <c r="DH421" s="11">
        <v>8022.5957229481828</v>
      </c>
      <c r="DI421" s="11">
        <v>7967.1136504935848</v>
      </c>
      <c r="DJ421" s="11">
        <v>7899.5679134541988</v>
      </c>
      <c r="DK421" s="11">
        <v>7639.7012402337068</v>
      </c>
      <c r="DL421" s="11">
        <v>7636.0691887838138</v>
      </c>
      <c r="DM421" s="11">
        <v>7598.3990282503028</v>
      </c>
      <c r="DN421" s="11">
        <v>7538.8375537889115</v>
      </c>
      <c r="DO421" s="11">
        <v>7526.6387756347658</v>
      </c>
      <c r="DP421" s="11">
        <v>7468.0648688645761</v>
      </c>
      <c r="DQ421" s="11">
        <v>7474.0878783274411</v>
      </c>
      <c r="DR421" s="11">
        <v>7467.8548258348064</v>
      </c>
      <c r="DS421" s="11">
        <v>7458.6120677505369</v>
      </c>
      <c r="DT421" s="11">
        <v>7442.2769944928086</v>
      </c>
      <c r="DU421" s="11">
        <v>7431.2670545420351</v>
      </c>
      <c r="DV421" s="11">
        <v>7419.21554123652</v>
      </c>
      <c r="DW421" s="11">
        <v>7411.2437116621441</v>
      </c>
      <c r="DX421" s="11">
        <v>7272.7703676481406</v>
      </c>
      <c r="DY421" s="11">
        <v>7277.077115747491</v>
      </c>
      <c r="DZ421" s="11">
        <v>7242.7517113126205</v>
      </c>
      <c r="EA421" s="11">
        <v>7131.0070280574619</v>
      </c>
      <c r="EB421" s="11">
        <v>7121.5129475686344</v>
      </c>
      <c r="EC421" s="11">
        <v>6953.9809014249222</v>
      </c>
      <c r="ED421" s="11">
        <v>6898.1675387696978</v>
      </c>
      <c r="EE421" s="11">
        <v>6665.5885433667117</v>
      </c>
      <c r="EF421" s="11">
        <v>6480.7589751865062</v>
      </c>
      <c r="EG421" s="11">
        <v>6324.0994538489767</v>
      </c>
      <c r="EH421" s="11">
        <v>6204.7229073207427</v>
      </c>
      <c r="EI421" s="11">
        <v>6142.8329386899732</v>
      </c>
      <c r="EJ421" s="11">
        <v>6090.2434964699059</v>
      </c>
      <c r="EK421" s="11">
        <v>6008.2781424026871</v>
      </c>
      <c r="EL421" s="11">
        <v>5996.6708102008115</v>
      </c>
      <c r="EM421" s="11">
        <v>5909.9308364153067</v>
      </c>
      <c r="EN421" s="11">
        <v>5822.2842564530247</v>
      </c>
      <c r="EO421" s="11">
        <v>5782.8061801466947</v>
      </c>
      <c r="EP421" s="11">
        <v>5659.5597463704444</v>
      </c>
      <c r="EQ421" s="11">
        <v>5606.6647382784813</v>
      </c>
      <c r="ER421" s="11">
        <v>5493.1424353024422</v>
      </c>
      <c r="ES421" s="11">
        <v>5450.9531240578535</v>
      </c>
      <c r="ET421" s="11">
        <v>5389.1980921946515</v>
      </c>
      <c r="EU421" s="11">
        <v>5341.0128759711633</v>
      </c>
      <c r="EV421" s="11">
        <v>5285.7083281965679</v>
      </c>
      <c r="EW421" s="11">
        <v>5076.107743762178</v>
      </c>
      <c r="EX421" s="11">
        <v>5035.3179065443346</v>
      </c>
      <c r="EY421" s="11">
        <v>4897.7790061573514</v>
      </c>
      <c r="EZ421" s="11">
        <v>4779.2968546071406</v>
      </c>
      <c r="FA421" s="11">
        <v>4728.6634524423889</v>
      </c>
      <c r="FB421" s="11">
        <v>4698.6128276214422</v>
      </c>
      <c r="FC421" s="11">
        <v>4652.3888470557022</v>
      </c>
      <c r="FD421" s="11">
        <v>4544.0658852060396</v>
      </c>
      <c r="FE421" s="11">
        <v>4397.5864604248</v>
      </c>
      <c r="FF421" s="11">
        <v>4390.6720692036524</v>
      </c>
      <c r="FG421" s="11">
        <v>4353.1186516683247</v>
      </c>
      <c r="FH421" s="11">
        <v>4281.8363979768328</v>
      </c>
      <c r="FI421" s="11">
        <v>4250.6512514056603</v>
      </c>
      <c r="FJ421" s="11">
        <v>4244.9551524831841</v>
      </c>
      <c r="FK421" s="11">
        <v>4239.8260587117411</v>
      </c>
      <c r="FL421" s="11">
        <v>4237.7931543450059</v>
      </c>
      <c r="FM421" s="11">
        <v>4224.2724789605008</v>
      </c>
      <c r="FN421" s="11">
        <v>4234.6689263671942</v>
      </c>
      <c r="FO421" s="11">
        <v>4231.0886205280267</v>
      </c>
      <c r="FP421" s="11">
        <v>4226.290702566278</v>
      </c>
      <c r="FQ421" s="11">
        <v>4228.5980826356226</v>
      </c>
      <c r="FR421" s="11">
        <v>4204.656449796521</v>
      </c>
      <c r="FS421" s="11">
        <v>4169.1574614024239</v>
      </c>
      <c r="FT421" s="11">
        <v>4104.1062958459715</v>
      </c>
      <c r="FU421" s="11">
        <v>3997.1503362433723</v>
      </c>
      <c r="FV421" s="11">
        <v>3961.2276390458992</v>
      </c>
      <c r="FW421" s="11">
        <v>3932.6165803190138</v>
      </c>
      <c r="FX421" s="11">
        <v>3903.0754862512085</v>
      </c>
      <c r="FY421" s="11">
        <v>3879.9500737695557</v>
      </c>
      <c r="FZ421" s="11">
        <v>3850.7269345644208</v>
      </c>
      <c r="GA421" s="11">
        <v>3831.2431594816203</v>
      </c>
      <c r="GB421" s="11">
        <v>3805.7232506611367</v>
      </c>
      <c r="GC421" s="11">
        <v>3782.7486158093375</v>
      </c>
      <c r="GD421" s="11">
        <v>3770.1003639084192</v>
      </c>
      <c r="GE421" s="11">
        <v>3759.1567077955697</v>
      </c>
      <c r="GF421" s="11">
        <v>3752.8605254405684</v>
      </c>
      <c r="GG421" s="11">
        <v>3742.1280371816729</v>
      </c>
      <c r="GH421" s="11">
        <v>3736.9313375746287</v>
      </c>
      <c r="GI421" s="11">
        <v>3719.518184841726</v>
      </c>
      <c r="GJ421" s="11">
        <v>3696.8751623220733</v>
      </c>
      <c r="GK421" s="11">
        <v>3670.9464777888688</v>
      </c>
      <c r="GL421" s="11">
        <v>3670.2321925399865</v>
      </c>
      <c r="GM421" s="11">
        <v>3639.0715273080828</v>
      </c>
      <c r="GN421" s="11">
        <v>3618.0907585315094</v>
      </c>
      <c r="GO421" s="11">
        <v>3585.3597818304711</v>
      </c>
      <c r="GP421" s="11">
        <v>3500.8262318940651</v>
      </c>
      <c r="GQ421" s="11">
        <v>3361.8170545242042</v>
      </c>
      <c r="GR421" s="11">
        <v>3204.9592116572612</v>
      </c>
      <c r="GS421" s="11">
        <v>3142.4129130006399</v>
      </c>
      <c r="GT421" s="11">
        <v>3124.5314181374547</v>
      </c>
      <c r="GU421" s="11">
        <v>3102.6513796517183</v>
      </c>
      <c r="GV421" s="11">
        <v>3083.5496496731384</v>
      </c>
      <c r="GW421" s="11">
        <v>3066.7075448449477</v>
      </c>
      <c r="GX421" s="11">
        <v>3054.2380416407382</v>
      </c>
      <c r="GY421" s="11">
        <v>2975.1256817304334</v>
      </c>
      <c r="GZ421" s="11">
        <v>3027.9698590172184</v>
      </c>
      <c r="HA421" s="11">
        <v>3028.346690468305</v>
      </c>
      <c r="HB421" s="11">
        <v>3022.7340469933683</v>
      </c>
      <c r="HC421" s="11">
        <v>3018.5672889479765</v>
      </c>
      <c r="HD421" s="11">
        <v>3016.526830282517</v>
      </c>
      <c r="HE421" s="11">
        <v>2994.3093104007198</v>
      </c>
      <c r="HF421" s="11">
        <v>2881.7472934388247</v>
      </c>
      <c r="HG421" s="11">
        <v>2807.689199971072</v>
      </c>
      <c r="HH421" s="11">
        <v>2733.7200144941653</v>
      </c>
      <c r="HI421" s="11">
        <v>2701.2049799988645</v>
      </c>
      <c r="HJ421" s="11">
        <v>2677.3010121789107</v>
      </c>
      <c r="HK421" s="11">
        <v>2642.1452234544495</v>
      </c>
      <c r="HL421" s="11">
        <v>2618.2697241880078</v>
      </c>
      <c r="HM421" s="11">
        <v>2570.9324231543633</v>
      </c>
      <c r="HN421" s="11">
        <v>2523.2170496529066</v>
      </c>
      <c r="HO421" s="11">
        <v>2497.2283369302413</v>
      </c>
      <c r="HP421" s="11">
        <v>2520.8783595114842</v>
      </c>
      <c r="HQ421" s="11">
        <v>2513.5019377765484</v>
      </c>
      <c r="HR421" s="11">
        <v>2434.6425906169516</v>
      </c>
      <c r="HS421" s="11">
        <v>2458.9627482649398</v>
      </c>
      <c r="HT421" s="11">
        <v>2470.460644271785</v>
      </c>
      <c r="HU421" s="11">
        <v>2435.9633796907578</v>
      </c>
      <c r="HV421" s="11">
        <v>2432.6787999269081</v>
      </c>
      <c r="HW421" s="11">
        <v>2413.7913812433303</v>
      </c>
      <c r="HX421" s="11">
        <v>2387.5650090555741</v>
      </c>
      <c r="HY421" s="11">
        <v>2344.3493091310174</v>
      </c>
      <c r="HZ421" s="11">
        <v>2188.750476774776</v>
      </c>
      <c r="IA421" s="11">
        <v>2044.5086158057927</v>
      </c>
      <c r="IB421" s="11">
        <v>1996.4109547502123</v>
      </c>
      <c r="IC421" s="11">
        <v>1943.3368539695191</v>
      </c>
      <c r="ID421" s="11">
        <v>1895.9788842892378</v>
      </c>
      <c r="IE421" s="11">
        <v>1841.0549582178655</v>
      </c>
      <c r="IF421" s="11">
        <v>1716.1282856158193</v>
      </c>
      <c r="IG421" s="11">
        <v>1688.2153926712049</v>
      </c>
      <c r="IH421" s="11">
        <v>1645.1900775298586</v>
      </c>
      <c r="II421" s="11">
        <v>1608.0595996043949</v>
      </c>
      <c r="IJ421" s="11">
        <v>1556.9650825410936</v>
      </c>
      <c r="IK421" s="11">
        <v>1518.744778793103</v>
      </c>
      <c r="IL421" s="11">
        <v>1476.6965474813971</v>
      </c>
      <c r="IM421" s="11">
        <v>1413.7862623557501</v>
      </c>
      <c r="IN421" s="11">
        <v>1277.4351425166342</v>
      </c>
      <c r="IO421" s="11">
        <v>1245.707871629716</v>
      </c>
      <c r="IP421" s="11">
        <v>1244.1123116757026</v>
      </c>
      <c r="IQ421" s="11">
        <v>1188.3625030000048</v>
      </c>
      <c r="IR421" s="11">
        <v>1119.5626163135059</v>
      </c>
      <c r="IS421" s="11">
        <v>1079.8233575691897</v>
      </c>
      <c r="IT421" s="11">
        <v>1056.6418165077507</v>
      </c>
      <c r="IU421" s="11">
        <v>1039.0072543057934</v>
      </c>
      <c r="IV421" s="11">
        <v>1032.9277386045574</v>
      </c>
      <c r="IW421" s="11">
        <v>1022.2648410141051</v>
      </c>
      <c r="IX421" s="11">
        <v>1001.0449233780516</v>
      </c>
      <c r="IY421" s="11">
        <v>960.06595823541738</v>
      </c>
      <c r="IZ421" s="11">
        <v>909.80406718309393</v>
      </c>
      <c r="JA421" s="11">
        <v>817.74160155906702</v>
      </c>
      <c r="JB421" s="11">
        <v>709.14698865376909</v>
      </c>
      <c r="JC421" s="11">
        <v>631.113205344893</v>
      </c>
      <c r="JD421" s="11">
        <v>615.42605027019806</v>
      </c>
      <c r="JE421" s="11">
        <v>603.94687478319224</v>
      </c>
      <c r="JF421" s="11">
        <v>595.80297619105954</v>
      </c>
      <c r="JG421" s="11">
        <v>512.39810066415293</v>
      </c>
      <c r="JH421" s="11">
        <v>475.05871582598479</v>
      </c>
      <c r="JI421" s="11">
        <v>470.5333558332307</v>
      </c>
      <c r="JJ421" s="11">
        <v>470.64402267415795</v>
      </c>
      <c r="JK421" s="11">
        <v>407.33748515519619</v>
      </c>
      <c r="JL421" s="11">
        <v>420.18994728216848</v>
      </c>
      <c r="JM421" s="11">
        <v>402.81169551169802</v>
      </c>
      <c r="JN421" s="11">
        <v>244.39751616084783</v>
      </c>
      <c r="JO421" s="11">
        <v>237.09222676006908</v>
      </c>
      <c r="JP421" s="11">
        <v>304.33239840489472</v>
      </c>
      <c r="JQ421" s="11">
        <v>303.62640806385014</v>
      </c>
      <c r="JR421" s="11">
        <v>270.3163286560212</v>
      </c>
      <c r="JS421" s="11">
        <v>100.98036145272199</v>
      </c>
      <c r="JT421" s="11">
        <v>39.0418020819708</v>
      </c>
      <c r="JU421" s="11">
        <v>48.017611299567378</v>
      </c>
      <c r="JV421" s="11">
        <v>31.402974272123217</v>
      </c>
      <c r="JW421" s="11">
        <v>7.8586026575067081E-12</v>
      </c>
      <c r="JX421" s="11">
        <v>37.564796908050909</v>
      </c>
      <c r="JY421" s="11">
        <v>64.449557675195777</v>
      </c>
      <c r="JZ421" s="11">
        <v>82.717047827534969</v>
      </c>
      <c r="KA421" s="11">
        <v>105.2437448076752</v>
      </c>
      <c r="KB421" s="11">
        <v>124.0541093082452</v>
      </c>
      <c r="KC421" s="11">
        <v>137.74865174475786</v>
      </c>
      <c r="KD421" s="11">
        <v>150.36945591479594</v>
      </c>
      <c r="KE421" s="11">
        <v>146.69793451088617</v>
      </c>
      <c r="KF421" s="11">
        <v>136.39069394333774</v>
      </c>
      <c r="KG421" s="11">
        <v>113.68775145257749</v>
      </c>
      <c r="KH421" s="11">
        <v>104.94345569878458</v>
      </c>
      <c r="KI421" s="11">
        <v>76.998064035955423</v>
      </c>
      <c r="KJ421" s="11">
        <v>71.992791915151528</v>
      </c>
      <c r="KK421" s="11">
        <v>65.954048565733444</v>
      </c>
      <c r="KL421" s="23"/>
      <c r="KM421" s="11">
        <f>SMALL(Tabela2[[#This Row],[1]:[285]],1)</f>
        <v>7.8586026575067081E-12</v>
      </c>
      <c r="KN421" s="11">
        <f>MATCH(Tabela2[[#This Row],[1° menor]],Tabela2[[#This Row],[1]:[285]],0)</f>
        <v>270</v>
      </c>
      <c r="KO42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21" s="11">
        <f>VLOOKUP(Tabela2[[#This Row],[Shape]],shape!A:D,4,0)+VLOOKUP(Tabela2[[#This Row],[Shape]]+1,shape!A:E,5,0)*Tabela2[[#This Row],[% avanc]]</f>
        <v>8544.8116110658502</v>
      </c>
      <c r="KQ421" s="15">
        <f>Tabela2[[#This Row],[8686,881807]]/Tabela2[[#Headers],[8686,881807]]</f>
        <v>0.98364543237831692</v>
      </c>
      <c r="KR421" s="11">
        <f>Tabela2[[#This Row],[8686,881807]]-KP420</f>
        <v>0</v>
      </c>
      <c r="KS421" s="11">
        <f>(Tabela2[[#This Row],[hora bus]]-H420)*86400</f>
        <v>46.000000066123903</v>
      </c>
      <c r="KT421" s="11">
        <f>Tabela2[[#This Row],[desloc]]/Tabela2[[#This Row],[seconds]]</f>
        <v>0</v>
      </c>
      <c r="KU421" s="11">
        <f>Tabela2[[#This Row],[spd m/s]]*3.6</f>
        <v>0</v>
      </c>
      <c r="KV421" s="23"/>
      <c r="KW421" s="22">
        <f t="shared" si="108"/>
        <v>0</v>
      </c>
      <c r="KX421" s="23">
        <f t="shared" si="109"/>
        <v>0.5</v>
      </c>
      <c r="KY421" s="23">
        <f t="shared" si="110"/>
        <v>1</v>
      </c>
      <c r="KZ421" s="23">
        <f t="shared" si="111"/>
        <v>26</v>
      </c>
      <c r="LA421" s="23">
        <f t="shared" si="112"/>
        <v>0</v>
      </c>
      <c r="LB421" s="23">
        <f t="shared" si="113"/>
        <v>1</v>
      </c>
      <c r="LC421" s="23">
        <f t="shared" si="114"/>
        <v>11</v>
      </c>
      <c r="LD421" s="23">
        <f t="shared" si="115"/>
        <v>0</v>
      </c>
      <c r="LE421" s="23">
        <f t="shared" si="116"/>
        <v>8544.8116110658502</v>
      </c>
      <c r="LF421" s="22">
        <f t="shared" si="125"/>
        <v>0</v>
      </c>
      <c r="LG421" s="23">
        <f t="shared" si="117"/>
        <v>0</v>
      </c>
      <c r="LH421" s="23">
        <f t="shared" si="118"/>
        <v>0</v>
      </c>
      <c r="LI421" s="23">
        <f t="shared" si="119"/>
        <v>8570.3152119992501</v>
      </c>
      <c r="LJ421" s="23">
        <f t="shared" si="120"/>
        <v>8544.8116110658502</v>
      </c>
      <c r="LK421" s="23">
        <f t="shared" si="121"/>
        <v>0.5</v>
      </c>
      <c r="LL421" s="23">
        <f t="shared" si="122"/>
        <v>0</v>
      </c>
      <c r="LM421" s="23">
        <f t="shared" si="123"/>
        <v>1</v>
      </c>
      <c r="LN421" s="23">
        <f t="shared" si="124"/>
        <v>1</v>
      </c>
    </row>
    <row r="422" spans="1:326" x14ac:dyDescent="0.25">
      <c r="A422" s="22">
        <v>26</v>
      </c>
      <c r="B422" s="22">
        <v>1</v>
      </c>
      <c r="C422" s="23" t="s">
        <v>1327</v>
      </c>
      <c r="D422" s="22">
        <v>332</v>
      </c>
      <c r="E422" s="24">
        <v>0.88472222222222219</v>
      </c>
      <c r="F422" s="23" t="s">
        <v>778</v>
      </c>
      <c r="G422" s="23" t="b">
        <v>1</v>
      </c>
      <c r="H422" s="25">
        <v>43538.885150462964</v>
      </c>
      <c r="I422" s="26" t="s">
        <v>180</v>
      </c>
      <c r="J422" s="23" t="s">
        <v>181</v>
      </c>
      <c r="K422" s="11">
        <f>IF(AND(Tabela2[[#This Row],[hora bus]]=H421,Tabela2[[#This Row],[lat bus]]=I421,Tabela2[[#This Row],[lon bus]]=J421),1,0)</f>
        <v>0</v>
      </c>
      <c r="L422" s="23"/>
      <c r="M422" s="11">
        <v>140</v>
      </c>
      <c r="N422" s="11">
        <v>12494.830021888851</v>
      </c>
      <c r="O422" s="11">
        <v>12486.806861253204</v>
      </c>
      <c r="P422" s="11">
        <v>12475.971219330722</v>
      </c>
      <c r="Q422" s="11">
        <v>12416.529272290421</v>
      </c>
      <c r="R422" s="11">
        <v>12334.820621563395</v>
      </c>
      <c r="S422" s="11">
        <v>12320.088836036259</v>
      </c>
      <c r="T422" s="11">
        <v>12301.020183692543</v>
      </c>
      <c r="U422" s="11">
        <v>12288.814142005907</v>
      </c>
      <c r="V422" s="11">
        <v>12271.172379100031</v>
      </c>
      <c r="W422" s="11">
        <v>12257.347773330403</v>
      </c>
      <c r="X422" s="11">
        <v>12244.75714924055</v>
      </c>
      <c r="Y422" s="11">
        <v>12218.091008311309</v>
      </c>
      <c r="Z422" s="11">
        <v>12199.530930423911</v>
      </c>
      <c r="AA422" s="11">
        <v>12174.625643012387</v>
      </c>
      <c r="AB422" s="11">
        <v>12162.874276923478</v>
      </c>
      <c r="AC422" s="11">
        <v>12146.07688209562</v>
      </c>
      <c r="AD422" s="11">
        <v>12121.80903308475</v>
      </c>
      <c r="AE422" s="11">
        <v>12113.01994745246</v>
      </c>
      <c r="AF422" s="11">
        <v>12051.80430932218</v>
      </c>
      <c r="AG422" s="11">
        <v>12030.872930985972</v>
      </c>
      <c r="AH422" s="11">
        <v>12008.271750808733</v>
      </c>
      <c r="AI422" s="11">
        <v>11988.48660329489</v>
      </c>
      <c r="AJ422" s="11">
        <v>11970.387159713189</v>
      </c>
      <c r="AK422" s="11">
        <v>11957.655815437727</v>
      </c>
      <c r="AL422" s="11">
        <v>11934.210824216272</v>
      </c>
      <c r="AM422" s="11">
        <v>11926.006924847261</v>
      </c>
      <c r="AN422" s="11">
        <v>11916.384564365255</v>
      </c>
      <c r="AO422" s="11">
        <v>11912.998509820854</v>
      </c>
      <c r="AP422" s="11">
        <v>11917.713394892624</v>
      </c>
      <c r="AQ422" s="11">
        <v>11928.574183629566</v>
      </c>
      <c r="AR422" s="11">
        <v>11931.665721828511</v>
      </c>
      <c r="AS422" s="11">
        <v>11932.639967432253</v>
      </c>
      <c r="AT422" s="11">
        <v>11946.306747432751</v>
      </c>
      <c r="AU422" s="11">
        <v>11955.055531408401</v>
      </c>
      <c r="AV422" s="11">
        <v>11953.326558570843</v>
      </c>
      <c r="AW422" s="11">
        <v>11960.843739794504</v>
      </c>
      <c r="AX422" s="11">
        <v>11971.095554319198</v>
      </c>
      <c r="AY422" s="11">
        <v>11970.842707840173</v>
      </c>
      <c r="AZ422" s="11">
        <v>11961.312523304416</v>
      </c>
      <c r="BA422" s="11">
        <v>11943.754960262595</v>
      </c>
      <c r="BB422" s="11">
        <v>11906.350739140325</v>
      </c>
      <c r="BC422" s="11">
        <v>11839.952965292594</v>
      </c>
      <c r="BD422" s="11">
        <v>11777.603418943312</v>
      </c>
      <c r="BE422" s="11">
        <v>11763.088392712647</v>
      </c>
      <c r="BF422" s="11">
        <v>11746.976967201908</v>
      </c>
      <c r="BG422" s="11">
        <v>11720.46928104626</v>
      </c>
      <c r="BH422" s="11">
        <v>11716.191749337335</v>
      </c>
      <c r="BI422" s="11">
        <v>11705.844298156573</v>
      </c>
      <c r="BJ422" s="11">
        <v>11686.676337576891</v>
      </c>
      <c r="BK422" s="11">
        <v>11624.333822083925</v>
      </c>
      <c r="BL422" s="11">
        <v>11421.845874307674</v>
      </c>
      <c r="BM422" s="11">
        <v>11327.722095321091</v>
      </c>
      <c r="BN422" s="11">
        <v>11321.736594648884</v>
      </c>
      <c r="BO422" s="11">
        <v>11228.754927625116</v>
      </c>
      <c r="BP422" s="11">
        <v>11234.809367840558</v>
      </c>
      <c r="BQ422" s="11">
        <v>11156.329112075415</v>
      </c>
      <c r="BR422" s="11">
        <v>11088.338786588773</v>
      </c>
      <c r="BS422" s="11">
        <v>11068.2068781655</v>
      </c>
      <c r="BT422" s="11">
        <v>11023.30502409807</v>
      </c>
      <c r="BU422" s="11">
        <v>10978.236571828094</v>
      </c>
      <c r="BV422" s="11">
        <v>10999.797255863332</v>
      </c>
      <c r="BW422" s="11">
        <v>10852.238381205911</v>
      </c>
      <c r="BX422" s="11">
        <v>10746.424904834928</v>
      </c>
      <c r="BY422" s="11">
        <v>10608.921556702628</v>
      </c>
      <c r="BZ422" s="11">
        <v>10579.665221091504</v>
      </c>
      <c r="CA422" s="11">
        <v>10537.351912154953</v>
      </c>
      <c r="CB422" s="11">
        <v>10474.717993386512</v>
      </c>
      <c r="CC422" s="11">
        <v>10354.655366186358</v>
      </c>
      <c r="CD422" s="11">
        <v>10261.833316445753</v>
      </c>
      <c r="CE422" s="11">
        <v>10171.692223757867</v>
      </c>
      <c r="CF422" s="11">
        <v>10092.407299546927</v>
      </c>
      <c r="CG422" s="11">
        <v>9905.3651017099237</v>
      </c>
      <c r="CH422" s="11">
        <v>9834.95217105341</v>
      </c>
      <c r="CI422" s="11">
        <v>9650.6513204742932</v>
      </c>
      <c r="CJ422" s="11">
        <v>9583.7088165695204</v>
      </c>
      <c r="CK422" s="11">
        <v>9497.7240156386524</v>
      </c>
      <c r="CL422" s="11">
        <v>9472.457870991504</v>
      </c>
      <c r="CM422" s="11">
        <v>9426.5227230567671</v>
      </c>
      <c r="CN422" s="11">
        <v>9370.8777662955854</v>
      </c>
      <c r="CO422" s="11">
        <v>9292.6854217545879</v>
      </c>
      <c r="CP422" s="11">
        <v>9243.6795939065596</v>
      </c>
      <c r="CQ422" s="11">
        <v>9056.1565957037456</v>
      </c>
      <c r="CR422" s="11">
        <v>8891.5087192388764</v>
      </c>
      <c r="CS422" s="11">
        <v>8825.81292266327</v>
      </c>
      <c r="CT422" s="11">
        <v>8800.4430877891391</v>
      </c>
      <c r="CU422" s="11">
        <v>8760.9026387819158</v>
      </c>
      <c r="CV422" s="11">
        <v>8667.2948402984148</v>
      </c>
      <c r="CW422" s="11">
        <v>8547.8096427278615</v>
      </c>
      <c r="CX422" s="11">
        <v>8493.3584687182847</v>
      </c>
      <c r="CY422" s="11">
        <v>8440.1224535374513</v>
      </c>
      <c r="CZ422" s="11">
        <v>8390.8037614794721</v>
      </c>
      <c r="DA422" s="11">
        <v>8338.9381727031214</v>
      </c>
      <c r="DB422" s="11">
        <v>8281.0761405486774</v>
      </c>
      <c r="DC422" s="11">
        <v>8184.8866688721628</v>
      </c>
      <c r="DD422" s="11">
        <v>8172.1921294995391</v>
      </c>
      <c r="DE422" s="11">
        <v>8140.4311274955307</v>
      </c>
      <c r="DF422" s="11">
        <v>8125.0370069362552</v>
      </c>
      <c r="DG422" s="11">
        <v>8069.8907934106028</v>
      </c>
      <c r="DH422" s="11">
        <v>8022.5957229481828</v>
      </c>
      <c r="DI422" s="11">
        <v>7967.1136504935848</v>
      </c>
      <c r="DJ422" s="11">
        <v>7899.5679134541988</v>
      </c>
      <c r="DK422" s="11">
        <v>7639.7012402337068</v>
      </c>
      <c r="DL422" s="11">
        <v>7636.0691887838138</v>
      </c>
      <c r="DM422" s="11">
        <v>7598.3990282503028</v>
      </c>
      <c r="DN422" s="11">
        <v>7538.8375537889115</v>
      </c>
      <c r="DO422" s="11">
        <v>7526.6387756347658</v>
      </c>
      <c r="DP422" s="11">
        <v>7468.0648688645761</v>
      </c>
      <c r="DQ422" s="11">
        <v>7474.0878783274411</v>
      </c>
      <c r="DR422" s="11">
        <v>7467.8548258348064</v>
      </c>
      <c r="DS422" s="11">
        <v>7458.6120677505369</v>
      </c>
      <c r="DT422" s="11">
        <v>7442.2769944928086</v>
      </c>
      <c r="DU422" s="11">
        <v>7431.2670545420351</v>
      </c>
      <c r="DV422" s="11">
        <v>7419.21554123652</v>
      </c>
      <c r="DW422" s="11">
        <v>7411.2437116621441</v>
      </c>
      <c r="DX422" s="11">
        <v>7272.7703676481406</v>
      </c>
      <c r="DY422" s="11">
        <v>7277.077115747491</v>
      </c>
      <c r="DZ422" s="11">
        <v>7242.7517113126205</v>
      </c>
      <c r="EA422" s="11">
        <v>7131.0070280574619</v>
      </c>
      <c r="EB422" s="11">
        <v>7121.5129475686344</v>
      </c>
      <c r="EC422" s="11">
        <v>6953.9809014249222</v>
      </c>
      <c r="ED422" s="11">
        <v>6898.1675387696978</v>
      </c>
      <c r="EE422" s="11">
        <v>6665.5885433667117</v>
      </c>
      <c r="EF422" s="11">
        <v>6480.7589751865062</v>
      </c>
      <c r="EG422" s="11">
        <v>6324.0994538489767</v>
      </c>
      <c r="EH422" s="11">
        <v>6204.7229073207427</v>
      </c>
      <c r="EI422" s="11">
        <v>6142.8329386899732</v>
      </c>
      <c r="EJ422" s="11">
        <v>6090.2434964699059</v>
      </c>
      <c r="EK422" s="11">
        <v>6008.2781424026871</v>
      </c>
      <c r="EL422" s="11">
        <v>5996.6708102008115</v>
      </c>
      <c r="EM422" s="11">
        <v>5909.9308364153067</v>
      </c>
      <c r="EN422" s="11">
        <v>5822.2842564530247</v>
      </c>
      <c r="EO422" s="11">
        <v>5782.8061801466947</v>
      </c>
      <c r="EP422" s="11">
        <v>5659.5597463704444</v>
      </c>
      <c r="EQ422" s="11">
        <v>5606.6647382784813</v>
      </c>
      <c r="ER422" s="11">
        <v>5493.1424353024422</v>
      </c>
      <c r="ES422" s="11">
        <v>5450.9531240578535</v>
      </c>
      <c r="ET422" s="11">
        <v>5389.1980921946515</v>
      </c>
      <c r="EU422" s="11">
        <v>5341.0128759711633</v>
      </c>
      <c r="EV422" s="11">
        <v>5285.7083281965679</v>
      </c>
      <c r="EW422" s="11">
        <v>5076.107743762178</v>
      </c>
      <c r="EX422" s="11">
        <v>5035.3179065443346</v>
      </c>
      <c r="EY422" s="11">
        <v>4897.7790061573514</v>
      </c>
      <c r="EZ422" s="11">
        <v>4779.2968546071406</v>
      </c>
      <c r="FA422" s="11">
        <v>4728.6634524423889</v>
      </c>
      <c r="FB422" s="11">
        <v>4698.6128276214422</v>
      </c>
      <c r="FC422" s="11">
        <v>4652.3888470557022</v>
      </c>
      <c r="FD422" s="11">
        <v>4544.0658852060396</v>
      </c>
      <c r="FE422" s="11">
        <v>4397.5864604248</v>
      </c>
      <c r="FF422" s="11">
        <v>4390.6720692036524</v>
      </c>
      <c r="FG422" s="11">
        <v>4353.1186516683247</v>
      </c>
      <c r="FH422" s="11">
        <v>4281.8363979768328</v>
      </c>
      <c r="FI422" s="11">
        <v>4250.6512514056603</v>
      </c>
      <c r="FJ422" s="11">
        <v>4244.9551524831841</v>
      </c>
      <c r="FK422" s="11">
        <v>4239.8260587117411</v>
      </c>
      <c r="FL422" s="11">
        <v>4237.7931543450059</v>
      </c>
      <c r="FM422" s="11">
        <v>4224.2724789605008</v>
      </c>
      <c r="FN422" s="11">
        <v>4234.6689263671942</v>
      </c>
      <c r="FO422" s="11">
        <v>4231.0886205280267</v>
      </c>
      <c r="FP422" s="11">
        <v>4226.290702566278</v>
      </c>
      <c r="FQ422" s="11">
        <v>4228.5980826356226</v>
      </c>
      <c r="FR422" s="11">
        <v>4204.656449796521</v>
      </c>
      <c r="FS422" s="11">
        <v>4169.1574614024239</v>
      </c>
      <c r="FT422" s="11">
        <v>4104.1062958459715</v>
      </c>
      <c r="FU422" s="11">
        <v>3997.1503362433723</v>
      </c>
      <c r="FV422" s="11">
        <v>3961.2276390458992</v>
      </c>
      <c r="FW422" s="11">
        <v>3932.6165803190138</v>
      </c>
      <c r="FX422" s="11">
        <v>3903.0754862512085</v>
      </c>
      <c r="FY422" s="11">
        <v>3879.9500737695557</v>
      </c>
      <c r="FZ422" s="11">
        <v>3850.7269345644208</v>
      </c>
      <c r="GA422" s="11">
        <v>3831.2431594816203</v>
      </c>
      <c r="GB422" s="11">
        <v>3805.7232506611367</v>
      </c>
      <c r="GC422" s="11">
        <v>3782.7486158093375</v>
      </c>
      <c r="GD422" s="11">
        <v>3770.1003639084192</v>
      </c>
      <c r="GE422" s="11">
        <v>3759.1567077955697</v>
      </c>
      <c r="GF422" s="11">
        <v>3752.8605254405684</v>
      </c>
      <c r="GG422" s="11">
        <v>3742.1280371816729</v>
      </c>
      <c r="GH422" s="11">
        <v>3736.9313375746287</v>
      </c>
      <c r="GI422" s="11">
        <v>3719.518184841726</v>
      </c>
      <c r="GJ422" s="11">
        <v>3696.8751623220733</v>
      </c>
      <c r="GK422" s="11">
        <v>3670.9464777888688</v>
      </c>
      <c r="GL422" s="11">
        <v>3670.2321925399865</v>
      </c>
      <c r="GM422" s="11">
        <v>3639.0715273080828</v>
      </c>
      <c r="GN422" s="11">
        <v>3618.0907585315094</v>
      </c>
      <c r="GO422" s="11">
        <v>3585.3597818304711</v>
      </c>
      <c r="GP422" s="11">
        <v>3500.8262318940651</v>
      </c>
      <c r="GQ422" s="11">
        <v>3361.8170545242042</v>
      </c>
      <c r="GR422" s="11">
        <v>3204.9592116572612</v>
      </c>
      <c r="GS422" s="11">
        <v>3142.4129130006399</v>
      </c>
      <c r="GT422" s="11">
        <v>3124.5314181374547</v>
      </c>
      <c r="GU422" s="11">
        <v>3102.6513796517183</v>
      </c>
      <c r="GV422" s="11">
        <v>3083.5496496731384</v>
      </c>
      <c r="GW422" s="11">
        <v>3066.7075448449477</v>
      </c>
      <c r="GX422" s="11">
        <v>3054.2380416407382</v>
      </c>
      <c r="GY422" s="11">
        <v>2975.1256817304334</v>
      </c>
      <c r="GZ422" s="11">
        <v>3027.9698590172184</v>
      </c>
      <c r="HA422" s="11">
        <v>3028.346690468305</v>
      </c>
      <c r="HB422" s="11">
        <v>3022.7340469933683</v>
      </c>
      <c r="HC422" s="11">
        <v>3018.5672889479765</v>
      </c>
      <c r="HD422" s="11">
        <v>3016.526830282517</v>
      </c>
      <c r="HE422" s="11">
        <v>2994.3093104007198</v>
      </c>
      <c r="HF422" s="11">
        <v>2881.7472934388247</v>
      </c>
      <c r="HG422" s="11">
        <v>2807.689199971072</v>
      </c>
      <c r="HH422" s="11">
        <v>2733.7200144941653</v>
      </c>
      <c r="HI422" s="11">
        <v>2701.2049799988645</v>
      </c>
      <c r="HJ422" s="11">
        <v>2677.3010121789107</v>
      </c>
      <c r="HK422" s="11">
        <v>2642.1452234544495</v>
      </c>
      <c r="HL422" s="11">
        <v>2618.2697241880078</v>
      </c>
      <c r="HM422" s="11">
        <v>2570.9324231543633</v>
      </c>
      <c r="HN422" s="11">
        <v>2523.2170496529066</v>
      </c>
      <c r="HO422" s="11">
        <v>2497.2283369302413</v>
      </c>
      <c r="HP422" s="11">
        <v>2520.8783595114842</v>
      </c>
      <c r="HQ422" s="11">
        <v>2513.5019377765484</v>
      </c>
      <c r="HR422" s="11">
        <v>2434.6425906169516</v>
      </c>
      <c r="HS422" s="11">
        <v>2458.9627482649398</v>
      </c>
      <c r="HT422" s="11">
        <v>2470.460644271785</v>
      </c>
      <c r="HU422" s="11">
        <v>2435.9633796907578</v>
      </c>
      <c r="HV422" s="11">
        <v>2432.6787999269081</v>
      </c>
      <c r="HW422" s="11">
        <v>2413.7913812433303</v>
      </c>
      <c r="HX422" s="11">
        <v>2387.5650090555741</v>
      </c>
      <c r="HY422" s="11">
        <v>2344.3493091310174</v>
      </c>
      <c r="HZ422" s="11">
        <v>2188.750476774776</v>
      </c>
      <c r="IA422" s="11">
        <v>2044.5086158057927</v>
      </c>
      <c r="IB422" s="11">
        <v>1996.4109547502123</v>
      </c>
      <c r="IC422" s="11">
        <v>1943.3368539695191</v>
      </c>
      <c r="ID422" s="11">
        <v>1895.9788842892378</v>
      </c>
      <c r="IE422" s="11">
        <v>1841.0549582178655</v>
      </c>
      <c r="IF422" s="11">
        <v>1716.1282856158193</v>
      </c>
      <c r="IG422" s="11">
        <v>1688.2153926712049</v>
      </c>
      <c r="IH422" s="11">
        <v>1645.1900775298586</v>
      </c>
      <c r="II422" s="11">
        <v>1608.0595996043949</v>
      </c>
      <c r="IJ422" s="11">
        <v>1556.9650825410936</v>
      </c>
      <c r="IK422" s="11">
        <v>1518.744778793103</v>
      </c>
      <c r="IL422" s="11">
        <v>1476.6965474813971</v>
      </c>
      <c r="IM422" s="11">
        <v>1413.7862623557501</v>
      </c>
      <c r="IN422" s="11">
        <v>1277.4351425166342</v>
      </c>
      <c r="IO422" s="11">
        <v>1245.707871629716</v>
      </c>
      <c r="IP422" s="11">
        <v>1244.1123116757026</v>
      </c>
      <c r="IQ422" s="11">
        <v>1188.3625030000048</v>
      </c>
      <c r="IR422" s="11">
        <v>1119.5626163135059</v>
      </c>
      <c r="IS422" s="11">
        <v>1079.8233575691897</v>
      </c>
      <c r="IT422" s="11">
        <v>1056.6418165077507</v>
      </c>
      <c r="IU422" s="11">
        <v>1039.0072543057934</v>
      </c>
      <c r="IV422" s="11">
        <v>1032.9277386045574</v>
      </c>
      <c r="IW422" s="11">
        <v>1022.2648410141051</v>
      </c>
      <c r="IX422" s="11">
        <v>1001.0449233780516</v>
      </c>
      <c r="IY422" s="11">
        <v>960.06595823541738</v>
      </c>
      <c r="IZ422" s="11">
        <v>909.80406718309393</v>
      </c>
      <c r="JA422" s="11">
        <v>817.74160155906702</v>
      </c>
      <c r="JB422" s="11">
        <v>709.14698865376909</v>
      </c>
      <c r="JC422" s="11">
        <v>631.113205344893</v>
      </c>
      <c r="JD422" s="11">
        <v>615.42605027019806</v>
      </c>
      <c r="JE422" s="11">
        <v>603.94687478319224</v>
      </c>
      <c r="JF422" s="11">
        <v>595.80297619105954</v>
      </c>
      <c r="JG422" s="11">
        <v>512.39810066415293</v>
      </c>
      <c r="JH422" s="11">
        <v>475.05871582598479</v>
      </c>
      <c r="JI422" s="11">
        <v>470.5333558332307</v>
      </c>
      <c r="JJ422" s="11">
        <v>470.64402267415795</v>
      </c>
      <c r="JK422" s="11">
        <v>407.33748515519619</v>
      </c>
      <c r="JL422" s="11">
        <v>420.18994728216848</v>
      </c>
      <c r="JM422" s="11">
        <v>402.81169551169802</v>
      </c>
      <c r="JN422" s="11">
        <v>244.39751616084783</v>
      </c>
      <c r="JO422" s="11">
        <v>237.09222676006908</v>
      </c>
      <c r="JP422" s="11">
        <v>304.33239840489472</v>
      </c>
      <c r="JQ422" s="11">
        <v>303.62640806385014</v>
      </c>
      <c r="JR422" s="11">
        <v>270.3163286560212</v>
      </c>
      <c r="JS422" s="11">
        <v>100.98036145272199</v>
      </c>
      <c r="JT422" s="11">
        <v>39.0418020819708</v>
      </c>
      <c r="JU422" s="11">
        <v>48.017611299567378</v>
      </c>
      <c r="JV422" s="11">
        <v>31.402974272123217</v>
      </c>
      <c r="JW422" s="11">
        <v>7.8586026575067081E-12</v>
      </c>
      <c r="JX422" s="11">
        <v>37.564796908050909</v>
      </c>
      <c r="JY422" s="11">
        <v>64.449557675195777</v>
      </c>
      <c r="JZ422" s="11">
        <v>82.717047827534969</v>
      </c>
      <c r="KA422" s="11">
        <v>105.2437448076752</v>
      </c>
      <c r="KB422" s="11">
        <v>124.0541093082452</v>
      </c>
      <c r="KC422" s="11">
        <v>137.74865174475786</v>
      </c>
      <c r="KD422" s="11">
        <v>150.36945591479594</v>
      </c>
      <c r="KE422" s="11">
        <v>146.69793451088617</v>
      </c>
      <c r="KF422" s="11">
        <v>136.39069394333774</v>
      </c>
      <c r="KG422" s="11">
        <v>113.68775145257749</v>
      </c>
      <c r="KH422" s="11">
        <v>104.94345569878458</v>
      </c>
      <c r="KI422" s="11">
        <v>76.998064035955423</v>
      </c>
      <c r="KJ422" s="11">
        <v>71.992791915151528</v>
      </c>
      <c r="KK422" s="11">
        <v>65.954048565733444</v>
      </c>
      <c r="KL422" s="23"/>
      <c r="KM422" s="11">
        <f>SMALL(Tabela2[[#This Row],[1]:[285]],1)</f>
        <v>7.8586026575067081E-12</v>
      </c>
      <c r="KN422" s="11">
        <f>MATCH(Tabela2[[#This Row],[1° menor]],Tabela2[[#This Row],[1]:[285]],0)</f>
        <v>270</v>
      </c>
      <c r="KO42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22" s="11">
        <f>VLOOKUP(Tabela2[[#This Row],[Shape]],shape!A:D,4,0)+VLOOKUP(Tabela2[[#This Row],[Shape]]+1,shape!A:E,5,0)*Tabela2[[#This Row],[% avanc]]</f>
        <v>8544.8116110658502</v>
      </c>
      <c r="KQ422" s="15">
        <f>Tabela2[[#This Row],[8686,881807]]/Tabela2[[#Headers],[8686,881807]]</f>
        <v>0.98364543237831692</v>
      </c>
      <c r="KR422" s="11">
        <f>Tabela2[[#This Row],[8686,881807]]-KP421</f>
        <v>0</v>
      </c>
      <c r="KS422" s="11">
        <f>(Tabela2[[#This Row],[hora bus]]-H421)*86400</f>
        <v>49.000000138767064</v>
      </c>
      <c r="KT422" s="11">
        <f>Tabela2[[#This Row],[desloc]]/Tabela2[[#This Row],[seconds]]</f>
        <v>0</v>
      </c>
      <c r="KU422" s="11">
        <f>Tabela2[[#This Row],[spd m/s]]*3.6</f>
        <v>0</v>
      </c>
      <c r="KV422" s="23"/>
      <c r="KW422" s="22">
        <f t="shared" si="108"/>
        <v>0</v>
      </c>
      <c r="KX422" s="23">
        <f t="shared" si="109"/>
        <v>0.5</v>
      </c>
      <c r="KY422" s="23">
        <f t="shared" si="110"/>
        <v>1</v>
      </c>
      <c r="KZ422" s="23">
        <f t="shared" si="111"/>
        <v>25</v>
      </c>
      <c r="LA422" s="23">
        <f t="shared" si="112"/>
        <v>0</v>
      </c>
      <c r="LB422" s="23">
        <f t="shared" si="113"/>
        <v>1</v>
      </c>
      <c r="LC422" s="23">
        <f t="shared" si="114"/>
        <v>10</v>
      </c>
      <c r="LD422" s="23">
        <f t="shared" si="115"/>
        <v>0</v>
      </c>
      <c r="LE422" s="23">
        <f t="shared" si="116"/>
        <v>8544.8116110658502</v>
      </c>
      <c r="LF422" s="22">
        <f t="shared" si="125"/>
        <v>0</v>
      </c>
      <c r="LG422" s="23">
        <f t="shared" si="117"/>
        <v>0</v>
      </c>
      <c r="LH422" s="23">
        <f t="shared" si="118"/>
        <v>0</v>
      </c>
      <c r="LI422" s="23">
        <f t="shared" si="119"/>
        <v>8570.3152119992501</v>
      </c>
      <c r="LJ422" s="23">
        <f t="shared" si="120"/>
        <v>8544.8116110658502</v>
      </c>
      <c r="LK422" s="23">
        <f t="shared" si="121"/>
        <v>0.5</v>
      </c>
      <c r="LL422" s="23">
        <f t="shared" si="122"/>
        <v>0</v>
      </c>
      <c r="LM422" s="23">
        <f t="shared" si="123"/>
        <v>1</v>
      </c>
      <c r="LN422" s="23">
        <f t="shared" si="124"/>
        <v>1</v>
      </c>
    </row>
    <row r="423" spans="1:326" x14ac:dyDescent="0.25">
      <c r="A423" s="22">
        <v>28</v>
      </c>
      <c r="B423" s="22">
        <v>1</v>
      </c>
      <c r="C423" s="23" t="s">
        <v>1329</v>
      </c>
      <c r="D423" s="22">
        <v>332</v>
      </c>
      <c r="E423" s="24">
        <v>0.88541666666666663</v>
      </c>
      <c r="F423" s="23" t="s">
        <v>778</v>
      </c>
      <c r="G423" s="23" t="b">
        <v>1</v>
      </c>
      <c r="H423" s="25">
        <v>43538.885625000003</v>
      </c>
      <c r="I423" s="26" t="s">
        <v>180</v>
      </c>
      <c r="J423" s="23" t="s">
        <v>181</v>
      </c>
      <c r="K423" s="11">
        <f>IF(AND(Tabela2[[#This Row],[hora bus]]=H422,Tabela2[[#This Row],[lat bus]]=I422,Tabela2[[#This Row],[lon bus]]=J422),1,0)</f>
        <v>0</v>
      </c>
      <c r="L423" s="23"/>
      <c r="M423" s="11">
        <v>142</v>
      </c>
      <c r="N423" s="11">
        <v>12494.830021888851</v>
      </c>
      <c r="O423" s="11">
        <v>12486.806861253204</v>
      </c>
      <c r="P423" s="11">
        <v>12475.971219330722</v>
      </c>
      <c r="Q423" s="11">
        <v>12416.529272290421</v>
      </c>
      <c r="R423" s="11">
        <v>12334.820621563395</v>
      </c>
      <c r="S423" s="11">
        <v>12320.088836036259</v>
      </c>
      <c r="T423" s="11">
        <v>12301.020183692543</v>
      </c>
      <c r="U423" s="11">
        <v>12288.814142005907</v>
      </c>
      <c r="V423" s="11">
        <v>12271.172379100031</v>
      </c>
      <c r="W423" s="11">
        <v>12257.347773330403</v>
      </c>
      <c r="X423" s="11">
        <v>12244.75714924055</v>
      </c>
      <c r="Y423" s="11">
        <v>12218.091008311309</v>
      </c>
      <c r="Z423" s="11">
        <v>12199.530930423911</v>
      </c>
      <c r="AA423" s="11">
        <v>12174.625643012387</v>
      </c>
      <c r="AB423" s="11">
        <v>12162.874276923478</v>
      </c>
      <c r="AC423" s="11">
        <v>12146.07688209562</v>
      </c>
      <c r="AD423" s="11">
        <v>12121.80903308475</v>
      </c>
      <c r="AE423" s="11">
        <v>12113.01994745246</v>
      </c>
      <c r="AF423" s="11">
        <v>12051.80430932218</v>
      </c>
      <c r="AG423" s="11">
        <v>12030.872930985972</v>
      </c>
      <c r="AH423" s="11">
        <v>12008.271750808733</v>
      </c>
      <c r="AI423" s="11">
        <v>11988.48660329489</v>
      </c>
      <c r="AJ423" s="11">
        <v>11970.387159713189</v>
      </c>
      <c r="AK423" s="11">
        <v>11957.655815437727</v>
      </c>
      <c r="AL423" s="11">
        <v>11934.210824216272</v>
      </c>
      <c r="AM423" s="11">
        <v>11926.006924847261</v>
      </c>
      <c r="AN423" s="11">
        <v>11916.384564365255</v>
      </c>
      <c r="AO423" s="11">
        <v>11912.998509820854</v>
      </c>
      <c r="AP423" s="11">
        <v>11917.713394892624</v>
      </c>
      <c r="AQ423" s="11">
        <v>11928.574183629566</v>
      </c>
      <c r="AR423" s="11">
        <v>11931.665721828511</v>
      </c>
      <c r="AS423" s="11">
        <v>11932.639967432253</v>
      </c>
      <c r="AT423" s="11">
        <v>11946.306747432751</v>
      </c>
      <c r="AU423" s="11">
        <v>11955.055531408401</v>
      </c>
      <c r="AV423" s="11">
        <v>11953.326558570843</v>
      </c>
      <c r="AW423" s="11">
        <v>11960.843739794504</v>
      </c>
      <c r="AX423" s="11">
        <v>11971.095554319198</v>
      </c>
      <c r="AY423" s="11">
        <v>11970.842707840173</v>
      </c>
      <c r="AZ423" s="11">
        <v>11961.312523304416</v>
      </c>
      <c r="BA423" s="11">
        <v>11943.754960262595</v>
      </c>
      <c r="BB423" s="11">
        <v>11906.350739140325</v>
      </c>
      <c r="BC423" s="11">
        <v>11839.952965292594</v>
      </c>
      <c r="BD423" s="11">
        <v>11777.603418943312</v>
      </c>
      <c r="BE423" s="11">
        <v>11763.088392712647</v>
      </c>
      <c r="BF423" s="11">
        <v>11746.976967201908</v>
      </c>
      <c r="BG423" s="11">
        <v>11720.46928104626</v>
      </c>
      <c r="BH423" s="11">
        <v>11716.191749337335</v>
      </c>
      <c r="BI423" s="11">
        <v>11705.844298156573</v>
      </c>
      <c r="BJ423" s="11">
        <v>11686.676337576891</v>
      </c>
      <c r="BK423" s="11">
        <v>11624.333822083925</v>
      </c>
      <c r="BL423" s="11">
        <v>11421.845874307674</v>
      </c>
      <c r="BM423" s="11">
        <v>11327.722095321091</v>
      </c>
      <c r="BN423" s="11">
        <v>11321.736594648884</v>
      </c>
      <c r="BO423" s="11">
        <v>11228.754927625116</v>
      </c>
      <c r="BP423" s="11">
        <v>11234.809367840558</v>
      </c>
      <c r="BQ423" s="11">
        <v>11156.329112075415</v>
      </c>
      <c r="BR423" s="11">
        <v>11088.338786588773</v>
      </c>
      <c r="BS423" s="11">
        <v>11068.2068781655</v>
      </c>
      <c r="BT423" s="11">
        <v>11023.30502409807</v>
      </c>
      <c r="BU423" s="11">
        <v>10978.236571828094</v>
      </c>
      <c r="BV423" s="11">
        <v>10999.797255863332</v>
      </c>
      <c r="BW423" s="11">
        <v>10852.238381205911</v>
      </c>
      <c r="BX423" s="11">
        <v>10746.424904834928</v>
      </c>
      <c r="BY423" s="11">
        <v>10608.921556702628</v>
      </c>
      <c r="BZ423" s="11">
        <v>10579.665221091504</v>
      </c>
      <c r="CA423" s="11">
        <v>10537.351912154953</v>
      </c>
      <c r="CB423" s="11">
        <v>10474.717993386512</v>
      </c>
      <c r="CC423" s="11">
        <v>10354.655366186358</v>
      </c>
      <c r="CD423" s="11">
        <v>10261.833316445753</v>
      </c>
      <c r="CE423" s="11">
        <v>10171.692223757867</v>
      </c>
      <c r="CF423" s="11">
        <v>10092.407299546927</v>
      </c>
      <c r="CG423" s="11">
        <v>9905.3651017099237</v>
      </c>
      <c r="CH423" s="11">
        <v>9834.95217105341</v>
      </c>
      <c r="CI423" s="11">
        <v>9650.6513204742932</v>
      </c>
      <c r="CJ423" s="11">
        <v>9583.7088165695204</v>
      </c>
      <c r="CK423" s="11">
        <v>9497.7240156386524</v>
      </c>
      <c r="CL423" s="11">
        <v>9472.457870991504</v>
      </c>
      <c r="CM423" s="11">
        <v>9426.5227230567671</v>
      </c>
      <c r="CN423" s="11">
        <v>9370.8777662955854</v>
      </c>
      <c r="CO423" s="11">
        <v>9292.6854217545879</v>
      </c>
      <c r="CP423" s="11">
        <v>9243.6795939065596</v>
      </c>
      <c r="CQ423" s="11">
        <v>9056.1565957037456</v>
      </c>
      <c r="CR423" s="11">
        <v>8891.5087192388764</v>
      </c>
      <c r="CS423" s="11">
        <v>8825.81292266327</v>
      </c>
      <c r="CT423" s="11">
        <v>8800.4430877891391</v>
      </c>
      <c r="CU423" s="11">
        <v>8760.9026387819158</v>
      </c>
      <c r="CV423" s="11">
        <v>8667.2948402984148</v>
      </c>
      <c r="CW423" s="11">
        <v>8547.8096427278615</v>
      </c>
      <c r="CX423" s="11">
        <v>8493.3584687182847</v>
      </c>
      <c r="CY423" s="11">
        <v>8440.1224535374513</v>
      </c>
      <c r="CZ423" s="11">
        <v>8390.8037614794721</v>
      </c>
      <c r="DA423" s="11">
        <v>8338.9381727031214</v>
      </c>
      <c r="DB423" s="11">
        <v>8281.0761405486774</v>
      </c>
      <c r="DC423" s="11">
        <v>8184.8866688721628</v>
      </c>
      <c r="DD423" s="11">
        <v>8172.1921294995391</v>
      </c>
      <c r="DE423" s="11">
        <v>8140.4311274955307</v>
      </c>
      <c r="DF423" s="11">
        <v>8125.0370069362552</v>
      </c>
      <c r="DG423" s="11">
        <v>8069.8907934106028</v>
      </c>
      <c r="DH423" s="11">
        <v>8022.5957229481828</v>
      </c>
      <c r="DI423" s="11">
        <v>7967.1136504935848</v>
      </c>
      <c r="DJ423" s="11">
        <v>7899.5679134541988</v>
      </c>
      <c r="DK423" s="11">
        <v>7639.7012402337068</v>
      </c>
      <c r="DL423" s="11">
        <v>7636.0691887838138</v>
      </c>
      <c r="DM423" s="11">
        <v>7598.3990282503028</v>
      </c>
      <c r="DN423" s="11">
        <v>7538.8375537889115</v>
      </c>
      <c r="DO423" s="11">
        <v>7526.6387756347658</v>
      </c>
      <c r="DP423" s="11">
        <v>7468.0648688645761</v>
      </c>
      <c r="DQ423" s="11">
        <v>7474.0878783274411</v>
      </c>
      <c r="DR423" s="11">
        <v>7467.8548258348064</v>
      </c>
      <c r="DS423" s="11">
        <v>7458.6120677505369</v>
      </c>
      <c r="DT423" s="11">
        <v>7442.2769944928086</v>
      </c>
      <c r="DU423" s="11">
        <v>7431.2670545420351</v>
      </c>
      <c r="DV423" s="11">
        <v>7419.21554123652</v>
      </c>
      <c r="DW423" s="11">
        <v>7411.2437116621441</v>
      </c>
      <c r="DX423" s="11">
        <v>7272.7703676481406</v>
      </c>
      <c r="DY423" s="11">
        <v>7277.077115747491</v>
      </c>
      <c r="DZ423" s="11">
        <v>7242.7517113126205</v>
      </c>
      <c r="EA423" s="11">
        <v>7131.0070280574619</v>
      </c>
      <c r="EB423" s="11">
        <v>7121.5129475686344</v>
      </c>
      <c r="EC423" s="11">
        <v>6953.9809014249222</v>
      </c>
      <c r="ED423" s="11">
        <v>6898.1675387696978</v>
      </c>
      <c r="EE423" s="11">
        <v>6665.5885433667117</v>
      </c>
      <c r="EF423" s="11">
        <v>6480.7589751865062</v>
      </c>
      <c r="EG423" s="11">
        <v>6324.0994538489767</v>
      </c>
      <c r="EH423" s="11">
        <v>6204.7229073207427</v>
      </c>
      <c r="EI423" s="11">
        <v>6142.8329386899732</v>
      </c>
      <c r="EJ423" s="11">
        <v>6090.2434964699059</v>
      </c>
      <c r="EK423" s="11">
        <v>6008.2781424026871</v>
      </c>
      <c r="EL423" s="11">
        <v>5996.6708102008115</v>
      </c>
      <c r="EM423" s="11">
        <v>5909.9308364153067</v>
      </c>
      <c r="EN423" s="11">
        <v>5822.2842564530247</v>
      </c>
      <c r="EO423" s="11">
        <v>5782.8061801466947</v>
      </c>
      <c r="EP423" s="11">
        <v>5659.5597463704444</v>
      </c>
      <c r="EQ423" s="11">
        <v>5606.6647382784813</v>
      </c>
      <c r="ER423" s="11">
        <v>5493.1424353024422</v>
      </c>
      <c r="ES423" s="11">
        <v>5450.9531240578535</v>
      </c>
      <c r="ET423" s="11">
        <v>5389.1980921946515</v>
      </c>
      <c r="EU423" s="11">
        <v>5341.0128759711633</v>
      </c>
      <c r="EV423" s="11">
        <v>5285.7083281965679</v>
      </c>
      <c r="EW423" s="11">
        <v>5076.107743762178</v>
      </c>
      <c r="EX423" s="11">
        <v>5035.3179065443346</v>
      </c>
      <c r="EY423" s="11">
        <v>4897.7790061573514</v>
      </c>
      <c r="EZ423" s="11">
        <v>4779.2968546071406</v>
      </c>
      <c r="FA423" s="11">
        <v>4728.6634524423889</v>
      </c>
      <c r="FB423" s="11">
        <v>4698.6128276214422</v>
      </c>
      <c r="FC423" s="11">
        <v>4652.3888470557022</v>
      </c>
      <c r="FD423" s="11">
        <v>4544.0658852060396</v>
      </c>
      <c r="FE423" s="11">
        <v>4397.5864604248</v>
      </c>
      <c r="FF423" s="11">
        <v>4390.6720692036524</v>
      </c>
      <c r="FG423" s="11">
        <v>4353.1186516683247</v>
      </c>
      <c r="FH423" s="11">
        <v>4281.8363979768328</v>
      </c>
      <c r="FI423" s="11">
        <v>4250.6512514056603</v>
      </c>
      <c r="FJ423" s="11">
        <v>4244.9551524831841</v>
      </c>
      <c r="FK423" s="11">
        <v>4239.8260587117411</v>
      </c>
      <c r="FL423" s="11">
        <v>4237.7931543450059</v>
      </c>
      <c r="FM423" s="11">
        <v>4224.2724789605008</v>
      </c>
      <c r="FN423" s="11">
        <v>4234.6689263671942</v>
      </c>
      <c r="FO423" s="11">
        <v>4231.0886205280267</v>
      </c>
      <c r="FP423" s="11">
        <v>4226.290702566278</v>
      </c>
      <c r="FQ423" s="11">
        <v>4228.5980826356226</v>
      </c>
      <c r="FR423" s="11">
        <v>4204.656449796521</v>
      </c>
      <c r="FS423" s="11">
        <v>4169.1574614024239</v>
      </c>
      <c r="FT423" s="11">
        <v>4104.1062958459715</v>
      </c>
      <c r="FU423" s="11">
        <v>3997.1503362433723</v>
      </c>
      <c r="FV423" s="11">
        <v>3961.2276390458992</v>
      </c>
      <c r="FW423" s="11">
        <v>3932.6165803190138</v>
      </c>
      <c r="FX423" s="11">
        <v>3903.0754862512085</v>
      </c>
      <c r="FY423" s="11">
        <v>3879.9500737695557</v>
      </c>
      <c r="FZ423" s="11">
        <v>3850.7269345644208</v>
      </c>
      <c r="GA423" s="11">
        <v>3831.2431594816203</v>
      </c>
      <c r="GB423" s="11">
        <v>3805.7232506611367</v>
      </c>
      <c r="GC423" s="11">
        <v>3782.7486158093375</v>
      </c>
      <c r="GD423" s="11">
        <v>3770.1003639084192</v>
      </c>
      <c r="GE423" s="11">
        <v>3759.1567077955697</v>
      </c>
      <c r="GF423" s="11">
        <v>3752.8605254405684</v>
      </c>
      <c r="GG423" s="11">
        <v>3742.1280371816729</v>
      </c>
      <c r="GH423" s="11">
        <v>3736.9313375746287</v>
      </c>
      <c r="GI423" s="11">
        <v>3719.518184841726</v>
      </c>
      <c r="GJ423" s="11">
        <v>3696.8751623220733</v>
      </c>
      <c r="GK423" s="11">
        <v>3670.9464777888688</v>
      </c>
      <c r="GL423" s="11">
        <v>3670.2321925399865</v>
      </c>
      <c r="GM423" s="11">
        <v>3639.0715273080828</v>
      </c>
      <c r="GN423" s="11">
        <v>3618.0907585315094</v>
      </c>
      <c r="GO423" s="11">
        <v>3585.3597818304711</v>
      </c>
      <c r="GP423" s="11">
        <v>3500.8262318940651</v>
      </c>
      <c r="GQ423" s="11">
        <v>3361.8170545242042</v>
      </c>
      <c r="GR423" s="11">
        <v>3204.9592116572612</v>
      </c>
      <c r="GS423" s="11">
        <v>3142.4129130006399</v>
      </c>
      <c r="GT423" s="11">
        <v>3124.5314181374547</v>
      </c>
      <c r="GU423" s="11">
        <v>3102.6513796517183</v>
      </c>
      <c r="GV423" s="11">
        <v>3083.5496496731384</v>
      </c>
      <c r="GW423" s="11">
        <v>3066.7075448449477</v>
      </c>
      <c r="GX423" s="11">
        <v>3054.2380416407382</v>
      </c>
      <c r="GY423" s="11">
        <v>2975.1256817304334</v>
      </c>
      <c r="GZ423" s="11">
        <v>3027.9698590172184</v>
      </c>
      <c r="HA423" s="11">
        <v>3028.346690468305</v>
      </c>
      <c r="HB423" s="11">
        <v>3022.7340469933683</v>
      </c>
      <c r="HC423" s="11">
        <v>3018.5672889479765</v>
      </c>
      <c r="HD423" s="11">
        <v>3016.526830282517</v>
      </c>
      <c r="HE423" s="11">
        <v>2994.3093104007198</v>
      </c>
      <c r="HF423" s="11">
        <v>2881.7472934388247</v>
      </c>
      <c r="HG423" s="11">
        <v>2807.689199971072</v>
      </c>
      <c r="HH423" s="11">
        <v>2733.7200144941653</v>
      </c>
      <c r="HI423" s="11">
        <v>2701.2049799988645</v>
      </c>
      <c r="HJ423" s="11">
        <v>2677.3010121789107</v>
      </c>
      <c r="HK423" s="11">
        <v>2642.1452234544495</v>
      </c>
      <c r="HL423" s="11">
        <v>2618.2697241880078</v>
      </c>
      <c r="HM423" s="11">
        <v>2570.9324231543633</v>
      </c>
      <c r="HN423" s="11">
        <v>2523.2170496529066</v>
      </c>
      <c r="HO423" s="11">
        <v>2497.2283369302413</v>
      </c>
      <c r="HP423" s="11">
        <v>2520.8783595114842</v>
      </c>
      <c r="HQ423" s="11">
        <v>2513.5019377765484</v>
      </c>
      <c r="HR423" s="11">
        <v>2434.6425906169516</v>
      </c>
      <c r="HS423" s="11">
        <v>2458.9627482649398</v>
      </c>
      <c r="HT423" s="11">
        <v>2470.460644271785</v>
      </c>
      <c r="HU423" s="11">
        <v>2435.9633796907578</v>
      </c>
      <c r="HV423" s="11">
        <v>2432.6787999269081</v>
      </c>
      <c r="HW423" s="11">
        <v>2413.7913812433303</v>
      </c>
      <c r="HX423" s="11">
        <v>2387.5650090555741</v>
      </c>
      <c r="HY423" s="11">
        <v>2344.3493091310174</v>
      </c>
      <c r="HZ423" s="11">
        <v>2188.750476774776</v>
      </c>
      <c r="IA423" s="11">
        <v>2044.5086158057927</v>
      </c>
      <c r="IB423" s="11">
        <v>1996.4109547502123</v>
      </c>
      <c r="IC423" s="11">
        <v>1943.3368539695191</v>
      </c>
      <c r="ID423" s="11">
        <v>1895.9788842892378</v>
      </c>
      <c r="IE423" s="11">
        <v>1841.0549582178655</v>
      </c>
      <c r="IF423" s="11">
        <v>1716.1282856158193</v>
      </c>
      <c r="IG423" s="11">
        <v>1688.2153926712049</v>
      </c>
      <c r="IH423" s="11">
        <v>1645.1900775298586</v>
      </c>
      <c r="II423" s="11">
        <v>1608.0595996043949</v>
      </c>
      <c r="IJ423" s="11">
        <v>1556.9650825410936</v>
      </c>
      <c r="IK423" s="11">
        <v>1518.744778793103</v>
      </c>
      <c r="IL423" s="11">
        <v>1476.6965474813971</v>
      </c>
      <c r="IM423" s="11">
        <v>1413.7862623557501</v>
      </c>
      <c r="IN423" s="11">
        <v>1277.4351425166342</v>
      </c>
      <c r="IO423" s="11">
        <v>1245.707871629716</v>
      </c>
      <c r="IP423" s="11">
        <v>1244.1123116757026</v>
      </c>
      <c r="IQ423" s="11">
        <v>1188.3625030000048</v>
      </c>
      <c r="IR423" s="11">
        <v>1119.5626163135059</v>
      </c>
      <c r="IS423" s="11">
        <v>1079.8233575691897</v>
      </c>
      <c r="IT423" s="11">
        <v>1056.6418165077507</v>
      </c>
      <c r="IU423" s="11">
        <v>1039.0072543057934</v>
      </c>
      <c r="IV423" s="11">
        <v>1032.9277386045574</v>
      </c>
      <c r="IW423" s="11">
        <v>1022.2648410141051</v>
      </c>
      <c r="IX423" s="11">
        <v>1001.0449233780516</v>
      </c>
      <c r="IY423" s="11">
        <v>960.06595823541738</v>
      </c>
      <c r="IZ423" s="11">
        <v>909.80406718309393</v>
      </c>
      <c r="JA423" s="11">
        <v>817.74160155906702</v>
      </c>
      <c r="JB423" s="11">
        <v>709.14698865376909</v>
      </c>
      <c r="JC423" s="11">
        <v>631.113205344893</v>
      </c>
      <c r="JD423" s="11">
        <v>615.42605027019806</v>
      </c>
      <c r="JE423" s="11">
        <v>603.94687478319224</v>
      </c>
      <c r="JF423" s="11">
        <v>595.80297619105954</v>
      </c>
      <c r="JG423" s="11">
        <v>512.39810066415293</v>
      </c>
      <c r="JH423" s="11">
        <v>475.05871582598479</v>
      </c>
      <c r="JI423" s="11">
        <v>470.5333558332307</v>
      </c>
      <c r="JJ423" s="11">
        <v>470.64402267415795</v>
      </c>
      <c r="JK423" s="11">
        <v>407.33748515519619</v>
      </c>
      <c r="JL423" s="11">
        <v>420.18994728216848</v>
      </c>
      <c r="JM423" s="11">
        <v>402.81169551169802</v>
      </c>
      <c r="JN423" s="11">
        <v>244.39751616084783</v>
      </c>
      <c r="JO423" s="11">
        <v>237.09222676006908</v>
      </c>
      <c r="JP423" s="11">
        <v>304.33239840489472</v>
      </c>
      <c r="JQ423" s="11">
        <v>303.62640806385014</v>
      </c>
      <c r="JR423" s="11">
        <v>270.3163286560212</v>
      </c>
      <c r="JS423" s="11">
        <v>100.98036145272199</v>
      </c>
      <c r="JT423" s="11">
        <v>39.0418020819708</v>
      </c>
      <c r="JU423" s="11">
        <v>48.017611299567378</v>
      </c>
      <c r="JV423" s="11">
        <v>31.402974272123217</v>
      </c>
      <c r="JW423" s="11">
        <v>7.8586026575067081E-12</v>
      </c>
      <c r="JX423" s="11">
        <v>37.564796908050909</v>
      </c>
      <c r="JY423" s="11">
        <v>64.449557675195777</v>
      </c>
      <c r="JZ423" s="11">
        <v>82.717047827534969</v>
      </c>
      <c r="KA423" s="11">
        <v>105.2437448076752</v>
      </c>
      <c r="KB423" s="11">
        <v>124.0541093082452</v>
      </c>
      <c r="KC423" s="11">
        <v>137.74865174475786</v>
      </c>
      <c r="KD423" s="11">
        <v>150.36945591479594</v>
      </c>
      <c r="KE423" s="11">
        <v>146.69793451088617</v>
      </c>
      <c r="KF423" s="11">
        <v>136.39069394333774</v>
      </c>
      <c r="KG423" s="11">
        <v>113.68775145257749</v>
      </c>
      <c r="KH423" s="11">
        <v>104.94345569878458</v>
      </c>
      <c r="KI423" s="11">
        <v>76.998064035955423</v>
      </c>
      <c r="KJ423" s="11">
        <v>71.992791915151528</v>
      </c>
      <c r="KK423" s="11">
        <v>65.954048565733444</v>
      </c>
      <c r="KL423" s="23"/>
      <c r="KM423" s="11">
        <f>SMALL(Tabela2[[#This Row],[1]:[285]],1)</f>
        <v>7.8586026575067081E-12</v>
      </c>
      <c r="KN423" s="11">
        <f>MATCH(Tabela2[[#This Row],[1° menor]],Tabela2[[#This Row],[1]:[285]],0)</f>
        <v>270</v>
      </c>
      <c r="KO42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23" s="11">
        <f>VLOOKUP(Tabela2[[#This Row],[Shape]],shape!A:D,4,0)+VLOOKUP(Tabela2[[#This Row],[Shape]]+1,shape!A:E,5,0)*Tabela2[[#This Row],[% avanc]]</f>
        <v>8544.8116110658502</v>
      </c>
      <c r="KQ423" s="15">
        <f>Tabela2[[#This Row],[8686,881807]]/Tabela2[[#Headers],[8686,881807]]</f>
        <v>0.98364543237831692</v>
      </c>
      <c r="KR423" s="11">
        <f>Tabela2[[#This Row],[8686,881807]]-KP422</f>
        <v>0</v>
      </c>
      <c r="KS423" s="11">
        <f>(Tabela2[[#This Row],[hora bus]]-H422)*86400</f>
        <v>41.000000154599547</v>
      </c>
      <c r="KT423" s="11">
        <f>Tabela2[[#This Row],[desloc]]/Tabela2[[#This Row],[seconds]]</f>
        <v>0</v>
      </c>
      <c r="KU423" s="11">
        <f>Tabela2[[#This Row],[spd m/s]]*3.6</f>
        <v>0</v>
      </c>
      <c r="KV423" s="23"/>
      <c r="KW423" s="22">
        <f t="shared" si="108"/>
        <v>0</v>
      </c>
      <c r="KX423" s="23">
        <f t="shared" si="109"/>
        <v>0.5</v>
      </c>
      <c r="KY423" s="23">
        <f t="shared" si="110"/>
        <v>1</v>
      </c>
      <c r="KZ423" s="23">
        <f t="shared" si="111"/>
        <v>24</v>
      </c>
      <c r="LA423" s="23">
        <f t="shared" si="112"/>
        <v>0</v>
      </c>
      <c r="LB423" s="23">
        <f t="shared" si="113"/>
        <v>1</v>
      </c>
      <c r="LC423" s="23">
        <f t="shared" si="114"/>
        <v>9</v>
      </c>
      <c r="LD423" s="23">
        <f t="shared" si="115"/>
        <v>0</v>
      </c>
      <c r="LE423" s="23">
        <f t="shared" si="116"/>
        <v>8544.8116110658502</v>
      </c>
      <c r="LF423" s="22">
        <f t="shared" si="125"/>
        <v>0</v>
      </c>
      <c r="LG423" s="23">
        <f t="shared" si="117"/>
        <v>0</v>
      </c>
      <c r="LH423" s="23">
        <f t="shared" si="118"/>
        <v>0</v>
      </c>
      <c r="LI423" s="23">
        <f t="shared" si="119"/>
        <v>8570.3152119992501</v>
      </c>
      <c r="LJ423" s="23">
        <f t="shared" si="120"/>
        <v>8544.8116110658502</v>
      </c>
      <c r="LK423" s="23">
        <f t="shared" si="121"/>
        <v>0.5</v>
      </c>
      <c r="LL423" s="23">
        <f t="shared" si="122"/>
        <v>0</v>
      </c>
      <c r="LM423" s="23">
        <f t="shared" si="123"/>
        <v>1</v>
      </c>
      <c r="LN423" s="23">
        <f t="shared" si="124"/>
        <v>1</v>
      </c>
    </row>
    <row r="424" spans="1:326" x14ac:dyDescent="0.25">
      <c r="A424" s="22">
        <v>29</v>
      </c>
      <c r="B424" s="22">
        <v>1</v>
      </c>
      <c r="C424" s="23" t="s">
        <v>1330</v>
      </c>
      <c r="D424" s="22">
        <v>332</v>
      </c>
      <c r="E424" s="24">
        <v>0.88611111111111107</v>
      </c>
      <c r="F424" s="23" t="s">
        <v>778</v>
      </c>
      <c r="G424" s="23" t="b">
        <v>1</v>
      </c>
      <c r="H424" s="25">
        <v>43538.886145833334</v>
      </c>
      <c r="I424" s="26" t="s">
        <v>180</v>
      </c>
      <c r="J424" s="23" t="s">
        <v>181</v>
      </c>
      <c r="K424" s="11">
        <f>IF(AND(Tabela2[[#This Row],[hora bus]]=H423,Tabela2[[#This Row],[lat bus]]=I423,Tabela2[[#This Row],[lon bus]]=J423),1,0)</f>
        <v>0</v>
      </c>
      <c r="L424" s="23"/>
      <c r="M424" s="11">
        <v>144</v>
      </c>
      <c r="N424" s="11">
        <v>12494.830021888851</v>
      </c>
      <c r="O424" s="11">
        <v>12486.806861253204</v>
      </c>
      <c r="P424" s="11">
        <v>12475.971219330722</v>
      </c>
      <c r="Q424" s="11">
        <v>12416.529272290421</v>
      </c>
      <c r="R424" s="11">
        <v>12334.820621563395</v>
      </c>
      <c r="S424" s="11">
        <v>12320.088836036259</v>
      </c>
      <c r="T424" s="11">
        <v>12301.020183692543</v>
      </c>
      <c r="U424" s="11">
        <v>12288.814142005907</v>
      </c>
      <c r="V424" s="11">
        <v>12271.172379100031</v>
      </c>
      <c r="W424" s="11">
        <v>12257.347773330403</v>
      </c>
      <c r="X424" s="11">
        <v>12244.75714924055</v>
      </c>
      <c r="Y424" s="11">
        <v>12218.091008311309</v>
      </c>
      <c r="Z424" s="11">
        <v>12199.530930423911</v>
      </c>
      <c r="AA424" s="11">
        <v>12174.625643012387</v>
      </c>
      <c r="AB424" s="11">
        <v>12162.874276923478</v>
      </c>
      <c r="AC424" s="11">
        <v>12146.07688209562</v>
      </c>
      <c r="AD424" s="11">
        <v>12121.80903308475</v>
      </c>
      <c r="AE424" s="11">
        <v>12113.01994745246</v>
      </c>
      <c r="AF424" s="11">
        <v>12051.80430932218</v>
      </c>
      <c r="AG424" s="11">
        <v>12030.872930985972</v>
      </c>
      <c r="AH424" s="11">
        <v>12008.271750808733</v>
      </c>
      <c r="AI424" s="11">
        <v>11988.48660329489</v>
      </c>
      <c r="AJ424" s="11">
        <v>11970.387159713189</v>
      </c>
      <c r="AK424" s="11">
        <v>11957.655815437727</v>
      </c>
      <c r="AL424" s="11">
        <v>11934.210824216272</v>
      </c>
      <c r="AM424" s="11">
        <v>11926.006924847261</v>
      </c>
      <c r="AN424" s="11">
        <v>11916.384564365255</v>
      </c>
      <c r="AO424" s="11">
        <v>11912.998509820854</v>
      </c>
      <c r="AP424" s="11">
        <v>11917.713394892624</v>
      </c>
      <c r="AQ424" s="11">
        <v>11928.574183629566</v>
      </c>
      <c r="AR424" s="11">
        <v>11931.665721828511</v>
      </c>
      <c r="AS424" s="11">
        <v>11932.639967432253</v>
      </c>
      <c r="AT424" s="11">
        <v>11946.306747432751</v>
      </c>
      <c r="AU424" s="11">
        <v>11955.055531408401</v>
      </c>
      <c r="AV424" s="11">
        <v>11953.326558570843</v>
      </c>
      <c r="AW424" s="11">
        <v>11960.843739794504</v>
      </c>
      <c r="AX424" s="11">
        <v>11971.095554319198</v>
      </c>
      <c r="AY424" s="11">
        <v>11970.842707840173</v>
      </c>
      <c r="AZ424" s="11">
        <v>11961.312523304416</v>
      </c>
      <c r="BA424" s="11">
        <v>11943.754960262595</v>
      </c>
      <c r="BB424" s="11">
        <v>11906.350739140325</v>
      </c>
      <c r="BC424" s="11">
        <v>11839.952965292594</v>
      </c>
      <c r="BD424" s="11">
        <v>11777.603418943312</v>
      </c>
      <c r="BE424" s="11">
        <v>11763.088392712647</v>
      </c>
      <c r="BF424" s="11">
        <v>11746.976967201908</v>
      </c>
      <c r="BG424" s="11">
        <v>11720.46928104626</v>
      </c>
      <c r="BH424" s="11">
        <v>11716.191749337335</v>
      </c>
      <c r="BI424" s="11">
        <v>11705.844298156573</v>
      </c>
      <c r="BJ424" s="11">
        <v>11686.676337576891</v>
      </c>
      <c r="BK424" s="11">
        <v>11624.333822083925</v>
      </c>
      <c r="BL424" s="11">
        <v>11421.845874307674</v>
      </c>
      <c r="BM424" s="11">
        <v>11327.722095321091</v>
      </c>
      <c r="BN424" s="11">
        <v>11321.736594648884</v>
      </c>
      <c r="BO424" s="11">
        <v>11228.754927625116</v>
      </c>
      <c r="BP424" s="11">
        <v>11234.809367840558</v>
      </c>
      <c r="BQ424" s="11">
        <v>11156.329112075415</v>
      </c>
      <c r="BR424" s="11">
        <v>11088.338786588773</v>
      </c>
      <c r="BS424" s="11">
        <v>11068.2068781655</v>
      </c>
      <c r="BT424" s="11">
        <v>11023.30502409807</v>
      </c>
      <c r="BU424" s="11">
        <v>10978.236571828094</v>
      </c>
      <c r="BV424" s="11">
        <v>10999.797255863332</v>
      </c>
      <c r="BW424" s="11">
        <v>10852.238381205911</v>
      </c>
      <c r="BX424" s="11">
        <v>10746.424904834928</v>
      </c>
      <c r="BY424" s="11">
        <v>10608.921556702628</v>
      </c>
      <c r="BZ424" s="11">
        <v>10579.665221091504</v>
      </c>
      <c r="CA424" s="11">
        <v>10537.351912154953</v>
      </c>
      <c r="CB424" s="11">
        <v>10474.717993386512</v>
      </c>
      <c r="CC424" s="11">
        <v>10354.655366186358</v>
      </c>
      <c r="CD424" s="11">
        <v>10261.833316445753</v>
      </c>
      <c r="CE424" s="11">
        <v>10171.692223757867</v>
      </c>
      <c r="CF424" s="11">
        <v>10092.407299546927</v>
      </c>
      <c r="CG424" s="11">
        <v>9905.3651017099237</v>
      </c>
      <c r="CH424" s="11">
        <v>9834.95217105341</v>
      </c>
      <c r="CI424" s="11">
        <v>9650.6513204742932</v>
      </c>
      <c r="CJ424" s="11">
        <v>9583.7088165695204</v>
      </c>
      <c r="CK424" s="11">
        <v>9497.7240156386524</v>
      </c>
      <c r="CL424" s="11">
        <v>9472.457870991504</v>
      </c>
      <c r="CM424" s="11">
        <v>9426.5227230567671</v>
      </c>
      <c r="CN424" s="11">
        <v>9370.8777662955854</v>
      </c>
      <c r="CO424" s="11">
        <v>9292.6854217545879</v>
      </c>
      <c r="CP424" s="11">
        <v>9243.6795939065596</v>
      </c>
      <c r="CQ424" s="11">
        <v>9056.1565957037456</v>
      </c>
      <c r="CR424" s="11">
        <v>8891.5087192388764</v>
      </c>
      <c r="CS424" s="11">
        <v>8825.81292266327</v>
      </c>
      <c r="CT424" s="11">
        <v>8800.4430877891391</v>
      </c>
      <c r="CU424" s="11">
        <v>8760.9026387819158</v>
      </c>
      <c r="CV424" s="11">
        <v>8667.2948402984148</v>
      </c>
      <c r="CW424" s="11">
        <v>8547.8096427278615</v>
      </c>
      <c r="CX424" s="11">
        <v>8493.3584687182847</v>
      </c>
      <c r="CY424" s="11">
        <v>8440.1224535374513</v>
      </c>
      <c r="CZ424" s="11">
        <v>8390.8037614794721</v>
      </c>
      <c r="DA424" s="11">
        <v>8338.9381727031214</v>
      </c>
      <c r="DB424" s="11">
        <v>8281.0761405486774</v>
      </c>
      <c r="DC424" s="11">
        <v>8184.8866688721628</v>
      </c>
      <c r="DD424" s="11">
        <v>8172.1921294995391</v>
      </c>
      <c r="DE424" s="11">
        <v>8140.4311274955307</v>
      </c>
      <c r="DF424" s="11">
        <v>8125.0370069362552</v>
      </c>
      <c r="DG424" s="11">
        <v>8069.8907934106028</v>
      </c>
      <c r="DH424" s="11">
        <v>8022.5957229481828</v>
      </c>
      <c r="DI424" s="11">
        <v>7967.1136504935848</v>
      </c>
      <c r="DJ424" s="11">
        <v>7899.5679134541988</v>
      </c>
      <c r="DK424" s="11">
        <v>7639.7012402337068</v>
      </c>
      <c r="DL424" s="11">
        <v>7636.0691887838138</v>
      </c>
      <c r="DM424" s="11">
        <v>7598.3990282503028</v>
      </c>
      <c r="DN424" s="11">
        <v>7538.8375537889115</v>
      </c>
      <c r="DO424" s="11">
        <v>7526.6387756347658</v>
      </c>
      <c r="DP424" s="11">
        <v>7468.0648688645761</v>
      </c>
      <c r="DQ424" s="11">
        <v>7474.0878783274411</v>
      </c>
      <c r="DR424" s="11">
        <v>7467.8548258348064</v>
      </c>
      <c r="DS424" s="11">
        <v>7458.6120677505369</v>
      </c>
      <c r="DT424" s="11">
        <v>7442.2769944928086</v>
      </c>
      <c r="DU424" s="11">
        <v>7431.2670545420351</v>
      </c>
      <c r="DV424" s="11">
        <v>7419.21554123652</v>
      </c>
      <c r="DW424" s="11">
        <v>7411.2437116621441</v>
      </c>
      <c r="DX424" s="11">
        <v>7272.7703676481406</v>
      </c>
      <c r="DY424" s="11">
        <v>7277.077115747491</v>
      </c>
      <c r="DZ424" s="11">
        <v>7242.7517113126205</v>
      </c>
      <c r="EA424" s="11">
        <v>7131.0070280574619</v>
      </c>
      <c r="EB424" s="11">
        <v>7121.5129475686344</v>
      </c>
      <c r="EC424" s="11">
        <v>6953.9809014249222</v>
      </c>
      <c r="ED424" s="11">
        <v>6898.1675387696978</v>
      </c>
      <c r="EE424" s="11">
        <v>6665.5885433667117</v>
      </c>
      <c r="EF424" s="11">
        <v>6480.7589751865062</v>
      </c>
      <c r="EG424" s="11">
        <v>6324.0994538489767</v>
      </c>
      <c r="EH424" s="11">
        <v>6204.7229073207427</v>
      </c>
      <c r="EI424" s="11">
        <v>6142.8329386899732</v>
      </c>
      <c r="EJ424" s="11">
        <v>6090.2434964699059</v>
      </c>
      <c r="EK424" s="11">
        <v>6008.2781424026871</v>
      </c>
      <c r="EL424" s="11">
        <v>5996.6708102008115</v>
      </c>
      <c r="EM424" s="11">
        <v>5909.9308364153067</v>
      </c>
      <c r="EN424" s="11">
        <v>5822.2842564530247</v>
      </c>
      <c r="EO424" s="11">
        <v>5782.8061801466947</v>
      </c>
      <c r="EP424" s="11">
        <v>5659.5597463704444</v>
      </c>
      <c r="EQ424" s="11">
        <v>5606.6647382784813</v>
      </c>
      <c r="ER424" s="11">
        <v>5493.1424353024422</v>
      </c>
      <c r="ES424" s="11">
        <v>5450.9531240578535</v>
      </c>
      <c r="ET424" s="11">
        <v>5389.1980921946515</v>
      </c>
      <c r="EU424" s="11">
        <v>5341.0128759711633</v>
      </c>
      <c r="EV424" s="11">
        <v>5285.7083281965679</v>
      </c>
      <c r="EW424" s="11">
        <v>5076.107743762178</v>
      </c>
      <c r="EX424" s="11">
        <v>5035.3179065443346</v>
      </c>
      <c r="EY424" s="11">
        <v>4897.7790061573514</v>
      </c>
      <c r="EZ424" s="11">
        <v>4779.2968546071406</v>
      </c>
      <c r="FA424" s="11">
        <v>4728.6634524423889</v>
      </c>
      <c r="FB424" s="11">
        <v>4698.6128276214422</v>
      </c>
      <c r="FC424" s="11">
        <v>4652.3888470557022</v>
      </c>
      <c r="FD424" s="11">
        <v>4544.0658852060396</v>
      </c>
      <c r="FE424" s="11">
        <v>4397.5864604248</v>
      </c>
      <c r="FF424" s="11">
        <v>4390.6720692036524</v>
      </c>
      <c r="FG424" s="11">
        <v>4353.1186516683247</v>
      </c>
      <c r="FH424" s="11">
        <v>4281.8363979768328</v>
      </c>
      <c r="FI424" s="11">
        <v>4250.6512514056603</v>
      </c>
      <c r="FJ424" s="11">
        <v>4244.9551524831841</v>
      </c>
      <c r="FK424" s="11">
        <v>4239.8260587117411</v>
      </c>
      <c r="FL424" s="11">
        <v>4237.7931543450059</v>
      </c>
      <c r="FM424" s="11">
        <v>4224.2724789605008</v>
      </c>
      <c r="FN424" s="11">
        <v>4234.6689263671942</v>
      </c>
      <c r="FO424" s="11">
        <v>4231.0886205280267</v>
      </c>
      <c r="FP424" s="11">
        <v>4226.290702566278</v>
      </c>
      <c r="FQ424" s="11">
        <v>4228.5980826356226</v>
      </c>
      <c r="FR424" s="11">
        <v>4204.656449796521</v>
      </c>
      <c r="FS424" s="11">
        <v>4169.1574614024239</v>
      </c>
      <c r="FT424" s="11">
        <v>4104.1062958459715</v>
      </c>
      <c r="FU424" s="11">
        <v>3997.1503362433723</v>
      </c>
      <c r="FV424" s="11">
        <v>3961.2276390458992</v>
      </c>
      <c r="FW424" s="11">
        <v>3932.6165803190138</v>
      </c>
      <c r="FX424" s="11">
        <v>3903.0754862512085</v>
      </c>
      <c r="FY424" s="11">
        <v>3879.9500737695557</v>
      </c>
      <c r="FZ424" s="11">
        <v>3850.7269345644208</v>
      </c>
      <c r="GA424" s="11">
        <v>3831.2431594816203</v>
      </c>
      <c r="GB424" s="11">
        <v>3805.7232506611367</v>
      </c>
      <c r="GC424" s="11">
        <v>3782.7486158093375</v>
      </c>
      <c r="GD424" s="11">
        <v>3770.1003639084192</v>
      </c>
      <c r="GE424" s="11">
        <v>3759.1567077955697</v>
      </c>
      <c r="GF424" s="11">
        <v>3752.8605254405684</v>
      </c>
      <c r="GG424" s="11">
        <v>3742.1280371816729</v>
      </c>
      <c r="GH424" s="11">
        <v>3736.9313375746287</v>
      </c>
      <c r="GI424" s="11">
        <v>3719.518184841726</v>
      </c>
      <c r="GJ424" s="11">
        <v>3696.8751623220733</v>
      </c>
      <c r="GK424" s="11">
        <v>3670.9464777888688</v>
      </c>
      <c r="GL424" s="11">
        <v>3670.2321925399865</v>
      </c>
      <c r="GM424" s="11">
        <v>3639.0715273080828</v>
      </c>
      <c r="GN424" s="11">
        <v>3618.0907585315094</v>
      </c>
      <c r="GO424" s="11">
        <v>3585.3597818304711</v>
      </c>
      <c r="GP424" s="11">
        <v>3500.8262318940651</v>
      </c>
      <c r="GQ424" s="11">
        <v>3361.8170545242042</v>
      </c>
      <c r="GR424" s="11">
        <v>3204.9592116572612</v>
      </c>
      <c r="GS424" s="11">
        <v>3142.4129130006399</v>
      </c>
      <c r="GT424" s="11">
        <v>3124.5314181374547</v>
      </c>
      <c r="GU424" s="11">
        <v>3102.6513796517183</v>
      </c>
      <c r="GV424" s="11">
        <v>3083.5496496731384</v>
      </c>
      <c r="GW424" s="11">
        <v>3066.7075448449477</v>
      </c>
      <c r="GX424" s="11">
        <v>3054.2380416407382</v>
      </c>
      <c r="GY424" s="11">
        <v>2975.1256817304334</v>
      </c>
      <c r="GZ424" s="11">
        <v>3027.9698590172184</v>
      </c>
      <c r="HA424" s="11">
        <v>3028.346690468305</v>
      </c>
      <c r="HB424" s="11">
        <v>3022.7340469933683</v>
      </c>
      <c r="HC424" s="11">
        <v>3018.5672889479765</v>
      </c>
      <c r="HD424" s="11">
        <v>3016.526830282517</v>
      </c>
      <c r="HE424" s="11">
        <v>2994.3093104007198</v>
      </c>
      <c r="HF424" s="11">
        <v>2881.7472934388247</v>
      </c>
      <c r="HG424" s="11">
        <v>2807.689199971072</v>
      </c>
      <c r="HH424" s="11">
        <v>2733.7200144941653</v>
      </c>
      <c r="HI424" s="11">
        <v>2701.2049799988645</v>
      </c>
      <c r="HJ424" s="11">
        <v>2677.3010121789107</v>
      </c>
      <c r="HK424" s="11">
        <v>2642.1452234544495</v>
      </c>
      <c r="HL424" s="11">
        <v>2618.2697241880078</v>
      </c>
      <c r="HM424" s="11">
        <v>2570.9324231543633</v>
      </c>
      <c r="HN424" s="11">
        <v>2523.2170496529066</v>
      </c>
      <c r="HO424" s="11">
        <v>2497.2283369302413</v>
      </c>
      <c r="HP424" s="11">
        <v>2520.8783595114842</v>
      </c>
      <c r="HQ424" s="11">
        <v>2513.5019377765484</v>
      </c>
      <c r="HR424" s="11">
        <v>2434.6425906169516</v>
      </c>
      <c r="HS424" s="11">
        <v>2458.9627482649398</v>
      </c>
      <c r="HT424" s="11">
        <v>2470.460644271785</v>
      </c>
      <c r="HU424" s="11">
        <v>2435.9633796907578</v>
      </c>
      <c r="HV424" s="11">
        <v>2432.6787999269081</v>
      </c>
      <c r="HW424" s="11">
        <v>2413.7913812433303</v>
      </c>
      <c r="HX424" s="11">
        <v>2387.5650090555741</v>
      </c>
      <c r="HY424" s="11">
        <v>2344.3493091310174</v>
      </c>
      <c r="HZ424" s="11">
        <v>2188.750476774776</v>
      </c>
      <c r="IA424" s="11">
        <v>2044.5086158057927</v>
      </c>
      <c r="IB424" s="11">
        <v>1996.4109547502123</v>
      </c>
      <c r="IC424" s="11">
        <v>1943.3368539695191</v>
      </c>
      <c r="ID424" s="11">
        <v>1895.9788842892378</v>
      </c>
      <c r="IE424" s="11">
        <v>1841.0549582178655</v>
      </c>
      <c r="IF424" s="11">
        <v>1716.1282856158193</v>
      </c>
      <c r="IG424" s="11">
        <v>1688.2153926712049</v>
      </c>
      <c r="IH424" s="11">
        <v>1645.1900775298586</v>
      </c>
      <c r="II424" s="11">
        <v>1608.0595996043949</v>
      </c>
      <c r="IJ424" s="11">
        <v>1556.9650825410936</v>
      </c>
      <c r="IK424" s="11">
        <v>1518.744778793103</v>
      </c>
      <c r="IL424" s="11">
        <v>1476.6965474813971</v>
      </c>
      <c r="IM424" s="11">
        <v>1413.7862623557501</v>
      </c>
      <c r="IN424" s="11">
        <v>1277.4351425166342</v>
      </c>
      <c r="IO424" s="11">
        <v>1245.707871629716</v>
      </c>
      <c r="IP424" s="11">
        <v>1244.1123116757026</v>
      </c>
      <c r="IQ424" s="11">
        <v>1188.3625030000048</v>
      </c>
      <c r="IR424" s="11">
        <v>1119.5626163135059</v>
      </c>
      <c r="IS424" s="11">
        <v>1079.8233575691897</v>
      </c>
      <c r="IT424" s="11">
        <v>1056.6418165077507</v>
      </c>
      <c r="IU424" s="11">
        <v>1039.0072543057934</v>
      </c>
      <c r="IV424" s="11">
        <v>1032.9277386045574</v>
      </c>
      <c r="IW424" s="11">
        <v>1022.2648410141051</v>
      </c>
      <c r="IX424" s="11">
        <v>1001.0449233780516</v>
      </c>
      <c r="IY424" s="11">
        <v>960.06595823541738</v>
      </c>
      <c r="IZ424" s="11">
        <v>909.80406718309393</v>
      </c>
      <c r="JA424" s="11">
        <v>817.74160155906702</v>
      </c>
      <c r="JB424" s="11">
        <v>709.14698865376909</v>
      </c>
      <c r="JC424" s="11">
        <v>631.113205344893</v>
      </c>
      <c r="JD424" s="11">
        <v>615.42605027019806</v>
      </c>
      <c r="JE424" s="11">
        <v>603.94687478319224</v>
      </c>
      <c r="JF424" s="11">
        <v>595.80297619105954</v>
      </c>
      <c r="JG424" s="11">
        <v>512.39810066415293</v>
      </c>
      <c r="JH424" s="11">
        <v>475.05871582598479</v>
      </c>
      <c r="JI424" s="11">
        <v>470.5333558332307</v>
      </c>
      <c r="JJ424" s="11">
        <v>470.64402267415795</v>
      </c>
      <c r="JK424" s="11">
        <v>407.33748515519619</v>
      </c>
      <c r="JL424" s="11">
        <v>420.18994728216848</v>
      </c>
      <c r="JM424" s="11">
        <v>402.81169551169802</v>
      </c>
      <c r="JN424" s="11">
        <v>244.39751616084783</v>
      </c>
      <c r="JO424" s="11">
        <v>237.09222676006908</v>
      </c>
      <c r="JP424" s="11">
        <v>304.33239840489472</v>
      </c>
      <c r="JQ424" s="11">
        <v>303.62640806385014</v>
      </c>
      <c r="JR424" s="11">
        <v>270.3163286560212</v>
      </c>
      <c r="JS424" s="11">
        <v>100.98036145272199</v>
      </c>
      <c r="JT424" s="11">
        <v>39.0418020819708</v>
      </c>
      <c r="JU424" s="11">
        <v>48.017611299567378</v>
      </c>
      <c r="JV424" s="11">
        <v>31.402974272123217</v>
      </c>
      <c r="JW424" s="11">
        <v>7.8586026575067081E-12</v>
      </c>
      <c r="JX424" s="11">
        <v>37.564796908050909</v>
      </c>
      <c r="JY424" s="11">
        <v>64.449557675195777</v>
      </c>
      <c r="JZ424" s="11">
        <v>82.717047827534969</v>
      </c>
      <c r="KA424" s="11">
        <v>105.2437448076752</v>
      </c>
      <c r="KB424" s="11">
        <v>124.0541093082452</v>
      </c>
      <c r="KC424" s="11">
        <v>137.74865174475786</v>
      </c>
      <c r="KD424" s="11">
        <v>150.36945591479594</v>
      </c>
      <c r="KE424" s="11">
        <v>146.69793451088617</v>
      </c>
      <c r="KF424" s="11">
        <v>136.39069394333774</v>
      </c>
      <c r="KG424" s="11">
        <v>113.68775145257749</v>
      </c>
      <c r="KH424" s="11">
        <v>104.94345569878458</v>
      </c>
      <c r="KI424" s="11">
        <v>76.998064035955423</v>
      </c>
      <c r="KJ424" s="11">
        <v>71.992791915151528</v>
      </c>
      <c r="KK424" s="11">
        <v>65.954048565733444</v>
      </c>
      <c r="KL424" s="23"/>
      <c r="KM424" s="11">
        <f>SMALL(Tabela2[[#This Row],[1]:[285]],1)</f>
        <v>7.8586026575067081E-12</v>
      </c>
      <c r="KN424" s="11">
        <f>MATCH(Tabela2[[#This Row],[1° menor]],Tabela2[[#This Row],[1]:[285]],0)</f>
        <v>270</v>
      </c>
      <c r="KO42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24" s="11">
        <f>VLOOKUP(Tabela2[[#This Row],[Shape]],shape!A:D,4,0)+VLOOKUP(Tabela2[[#This Row],[Shape]]+1,shape!A:E,5,0)*Tabela2[[#This Row],[% avanc]]</f>
        <v>8544.8116110658502</v>
      </c>
      <c r="KQ424" s="15">
        <f>Tabela2[[#This Row],[8686,881807]]/Tabela2[[#Headers],[8686,881807]]</f>
        <v>0.98364543237831692</v>
      </c>
      <c r="KR424" s="11">
        <f>Tabela2[[#This Row],[8686,881807]]-KP423</f>
        <v>0</v>
      </c>
      <c r="KS424" s="11">
        <f>(Tabela2[[#This Row],[hora bus]]-H423)*86400</f>
        <v>44.999999832361937</v>
      </c>
      <c r="KT424" s="11">
        <f>Tabela2[[#This Row],[desloc]]/Tabela2[[#This Row],[seconds]]</f>
        <v>0</v>
      </c>
      <c r="KU424" s="11">
        <f>Tabela2[[#This Row],[spd m/s]]*3.6</f>
        <v>0</v>
      </c>
      <c r="KV424" s="23"/>
      <c r="KW424" s="22">
        <f t="shared" si="108"/>
        <v>0</v>
      </c>
      <c r="KX424" s="23">
        <f t="shared" si="109"/>
        <v>0.5</v>
      </c>
      <c r="KY424" s="23">
        <f t="shared" si="110"/>
        <v>1</v>
      </c>
      <c r="KZ424" s="23">
        <f t="shared" si="111"/>
        <v>23</v>
      </c>
      <c r="LA424" s="23">
        <f t="shared" si="112"/>
        <v>0</v>
      </c>
      <c r="LB424" s="23">
        <f t="shared" si="113"/>
        <v>1</v>
      </c>
      <c r="LC424" s="23">
        <f t="shared" si="114"/>
        <v>8</v>
      </c>
      <c r="LD424" s="23">
        <f t="shared" si="115"/>
        <v>0</v>
      </c>
      <c r="LE424" s="23">
        <f t="shared" si="116"/>
        <v>8544.8116110658502</v>
      </c>
      <c r="LF424" s="22">
        <f t="shared" si="125"/>
        <v>0</v>
      </c>
      <c r="LG424" s="23">
        <f t="shared" si="117"/>
        <v>0</v>
      </c>
      <c r="LH424" s="23">
        <f t="shared" si="118"/>
        <v>0</v>
      </c>
      <c r="LI424" s="23">
        <f t="shared" si="119"/>
        <v>8570.3152119992501</v>
      </c>
      <c r="LJ424" s="23">
        <f t="shared" si="120"/>
        <v>8544.8116110658502</v>
      </c>
      <c r="LK424" s="23">
        <f t="shared" si="121"/>
        <v>0.5</v>
      </c>
      <c r="LL424" s="23">
        <f t="shared" si="122"/>
        <v>0</v>
      </c>
      <c r="LM424" s="23">
        <f t="shared" si="123"/>
        <v>1</v>
      </c>
      <c r="LN424" s="23">
        <f t="shared" si="124"/>
        <v>1</v>
      </c>
    </row>
    <row r="425" spans="1:326" x14ac:dyDescent="0.25">
      <c r="A425" s="22">
        <v>31</v>
      </c>
      <c r="B425" s="22">
        <v>1</v>
      </c>
      <c r="C425" s="23" t="s">
        <v>1332</v>
      </c>
      <c r="D425" s="22">
        <v>332</v>
      </c>
      <c r="E425" s="24">
        <v>0.88680555555555551</v>
      </c>
      <c r="F425" s="23" t="s">
        <v>778</v>
      </c>
      <c r="G425" s="23" t="b">
        <v>1</v>
      </c>
      <c r="H425" s="25">
        <v>43538.886666666665</v>
      </c>
      <c r="I425" s="26" t="s">
        <v>180</v>
      </c>
      <c r="J425" s="23" t="s">
        <v>181</v>
      </c>
      <c r="K425" s="11">
        <f>IF(AND(Tabela2[[#This Row],[hora bus]]=H424,Tabela2[[#This Row],[lat bus]]=I424,Tabela2[[#This Row],[lon bus]]=J424),1,0)</f>
        <v>0</v>
      </c>
      <c r="L425" s="23"/>
      <c r="M425" s="11">
        <v>146</v>
      </c>
      <c r="N425" s="11">
        <v>12494.830021888851</v>
      </c>
      <c r="O425" s="11">
        <v>12486.806861253204</v>
      </c>
      <c r="P425" s="11">
        <v>12475.971219330722</v>
      </c>
      <c r="Q425" s="11">
        <v>12416.529272290421</v>
      </c>
      <c r="R425" s="11">
        <v>12334.820621563395</v>
      </c>
      <c r="S425" s="11">
        <v>12320.088836036259</v>
      </c>
      <c r="T425" s="11">
        <v>12301.020183692543</v>
      </c>
      <c r="U425" s="11">
        <v>12288.814142005907</v>
      </c>
      <c r="V425" s="11">
        <v>12271.172379100031</v>
      </c>
      <c r="W425" s="11">
        <v>12257.347773330403</v>
      </c>
      <c r="X425" s="11">
        <v>12244.75714924055</v>
      </c>
      <c r="Y425" s="11">
        <v>12218.091008311309</v>
      </c>
      <c r="Z425" s="11">
        <v>12199.530930423911</v>
      </c>
      <c r="AA425" s="11">
        <v>12174.625643012387</v>
      </c>
      <c r="AB425" s="11">
        <v>12162.874276923478</v>
      </c>
      <c r="AC425" s="11">
        <v>12146.07688209562</v>
      </c>
      <c r="AD425" s="11">
        <v>12121.80903308475</v>
      </c>
      <c r="AE425" s="11">
        <v>12113.01994745246</v>
      </c>
      <c r="AF425" s="11">
        <v>12051.80430932218</v>
      </c>
      <c r="AG425" s="11">
        <v>12030.872930985972</v>
      </c>
      <c r="AH425" s="11">
        <v>12008.271750808733</v>
      </c>
      <c r="AI425" s="11">
        <v>11988.48660329489</v>
      </c>
      <c r="AJ425" s="11">
        <v>11970.387159713189</v>
      </c>
      <c r="AK425" s="11">
        <v>11957.655815437727</v>
      </c>
      <c r="AL425" s="11">
        <v>11934.210824216272</v>
      </c>
      <c r="AM425" s="11">
        <v>11926.006924847261</v>
      </c>
      <c r="AN425" s="11">
        <v>11916.384564365255</v>
      </c>
      <c r="AO425" s="11">
        <v>11912.998509820854</v>
      </c>
      <c r="AP425" s="11">
        <v>11917.713394892624</v>
      </c>
      <c r="AQ425" s="11">
        <v>11928.574183629566</v>
      </c>
      <c r="AR425" s="11">
        <v>11931.665721828511</v>
      </c>
      <c r="AS425" s="11">
        <v>11932.639967432253</v>
      </c>
      <c r="AT425" s="11">
        <v>11946.306747432751</v>
      </c>
      <c r="AU425" s="11">
        <v>11955.055531408401</v>
      </c>
      <c r="AV425" s="11">
        <v>11953.326558570843</v>
      </c>
      <c r="AW425" s="11">
        <v>11960.843739794504</v>
      </c>
      <c r="AX425" s="11">
        <v>11971.095554319198</v>
      </c>
      <c r="AY425" s="11">
        <v>11970.842707840173</v>
      </c>
      <c r="AZ425" s="11">
        <v>11961.312523304416</v>
      </c>
      <c r="BA425" s="11">
        <v>11943.754960262595</v>
      </c>
      <c r="BB425" s="11">
        <v>11906.350739140325</v>
      </c>
      <c r="BC425" s="11">
        <v>11839.952965292594</v>
      </c>
      <c r="BD425" s="11">
        <v>11777.603418943312</v>
      </c>
      <c r="BE425" s="11">
        <v>11763.088392712647</v>
      </c>
      <c r="BF425" s="11">
        <v>11746.976967201908</v>
      </c>
      <c r="BG425" s="11">
        <v>11720.46928104626</v>
      </c>
      <c r="BH425" s="11">
        <v>11716.191749337335</v>
      </c>
      <c r="BI425" s="11">
        <v>11705.844298156573</v>
      </c>
      <c r="BJ425" s="11">
        <v>11686.676337576891</v>
      </c>
      <c r="BK425" s="11">
        <v>11624.333822083925</v>
      </c>
      <c r="BL425" s="11">
        <v>11421.845874307674</v>
      </c>
      <c r="BM425" s="11">
        <v>11327.722095321091</v>
      </c>
      <c r="BN425" s="11">
        <v>11321.736594648884</v>
      </c>
      <c r="BO425" s="11">
        <v>11228.754927625116</v>
      </c>
      <c r="BP425" s="11">
        <v>11234.809367840558</v>
      </c>
      <c r="BQ425" s="11">
        <v>11156.329112075415</v>
      </c>
      <c r="BR425" s="11">
        <v>11088.338786588773</v>
      </c>
      <c r="BS425" s="11">
        <v>11068.2068781655</v>
      </c>
      <c r="BT425" s="11">
        <v>11023.30502409807</v>
      </c>
      <c r="BU425" s="11">
        <v>10978.236571828094</v>
      </c>
      <c r="BV425" s="11">
        <v>10999.797255863332</v>
      </c>
      <c r="BW425" s="11">
        <v>10852.238381205911</v>
      </c>
      <c r="BX425" s="11">
        <v>10746.424904834928</v>
      </c>
      <c r="BY425" s="11">
        <v>10608.921556702628</v>
      </c>
      <c r="BZ425" s="11">
        <v>10579.665221091504</v>
      </c>
      <c r="CA425" s="11">
        <v>10537.351912154953</v>
      </c>
      <c r="CB425" s="11">
        <v>10474.717993386512</v>
      </c>
      <c r="CC425" s="11">
        <v>10354.655366186358</v>
      </c>
      <c r="CD425" s="11">
        <v>10261.833316445753</v>
      </c>
      <c r="CE425" s="11">
        <v>10171.692223757867</v>
      </c>
      <c r="CF425" s="11">
        <v>10092.407299546927</v>
      </c>
      <c r="CG425" s="11">
        <v>9905.3651017099237</v>
      </c>
      <c r="CH425" s="11">
        <v>9834.95217105341</v>
      </c>
      <c r="CI425" s="11">
        <v>9650.6513204742932</v>
      </c>
      <c r="CJ425" s="11">
        <v>9583.7088165695204</v>
      </c>
      <c r="CK425" s="11">
        <v>9497.7240156386524</v>
      </c>
      <c r="CL425" s="11">
        <v>9472.457870991504</v>
      </c>
      <c r="CM425" s="11">
        <v>9426.5227230567671</v>
      </c>
      <c r="CN425" s="11">
        <v>9370.8777662955854</v>
      </c>
      <c r="CO425" s="11">
        <v>9292.6854217545879</v>
      </c>
      <c r="CP425" s="11">
        <v>9243.6795939065596</v>
      </c>
      <c r="CQ425" s="11">
        <v>9056.1565957037456</v>
      </c>
      <c r="CR425" s="11">
        <v>8891.5087192388764</v>
      </c>
      <c r="CS425" s="11">
        <v>8825.81292266327</v>
      </c>
      <c r="CT425" s="11">
        <v>8800.4430877891391</v>
      </c>
      <c r="CU425" s="11">
        <v>8760.9026387819158</v>
      </c>
      <c r="CV425" s="11">
        <v>8667.2948402984148</v>
      </c>
      <c r="CW425" s="11">
        <v>8547.8096427278615</v>
      </c>
      <c r="CX425" s="11">
        <v>8493.3584687182847</v>
      </c>
      <c r="CY425" s="11">
        <v>8440.1224535374513</v>
      </c>
      <c r="CZ425" s="11">
        <v>8390.8037614794721</v>
      </c>
      <c r="DA425" s="11">
        <v>8338.9381727031214</v>
      </c>
      <c r="DB425" s="11">
        <v>8281.0761405486774</v>
      </c>
      <c r="DC425" s="11">
        <v>8184.8866688721628</v>
      </c>
      <c r="DD425" s="11">
        <v>8172.1921294995391</v>
      </c>
      <c r="DE425" s="11">
        <v>8140.4311274955307</v>
      </c>
      <c r="DF425" s="11">
        <v>8125.0370069362552</v>
      </c>
      <c r="DG425" s="11">
        <v>8069.8907934106028</v>
      </c>
      <c r="DH425" s="11">
        <v>8022.5957229481828</v>
      </c>
      <c r="DI425" s="11">
        <v>7967.1136504935848</v>
      </c>
      <c r="DJ425" s="11">
        <v>7899.5679134541988</v>
      </c>
      <c r="DK425" s="11">
        <v>7639.7012402337068</v>
      </c>
      <c r="DL425" s="11">
        <v>7636.0691887838138</v>
      </c>
      <c r="DM425" s="11">
        <v>7598.3990282503028</v>
      </c>
      <c r="DN425" s="11">
        <v>7538.8375537889115</v>
      </c>
      <c r="DO425" s="11">
        <v>7526.6387756347658</v>
      </c>
      <c r="DP425" s="11">
        <v>7468.0648688645761</v>
      </c>
      <c r="DQ425" s="11">
        <v>7474.0878783274411</v>
      </c>
      <c r="DR425" s="11">
        <v>7467.8548258348064</v>
      </c>
      <c r="DS425" s="11">
        <v>7458.6120677505369</v>
      </c>
      <c r="DT425" s="11">
        <v>7442.2769944928086</v>
      </c>
      <c r="DU425" s="11">
        <v>7431.2670545420351</v>
      </c>
      <c r="DV425" s="11">
        <v>7419.21554123652</v>
      </c>
      <c r="DW425" s="11">
        <v>7411.2437116621441</v>
      </c>
      <c r="DX425" s="11">
        <v>7272.7703676481406</v>
      </c>
      <c r="DY425" s="11">
        <v>7277.077115747491</v>
      </c>
      <c r="DZ425" s="11">
        <v>7242.7517113126205</v>
      </c>
      <c r="EA425" s="11">
        <v>7131.0070280574619</v>
      </c>
      <c r="EB425" s="11">
        <v>7121.5129475686344</v>
      </c>
      <c r="EC425" s="11">
        <v>6953.9809014249222</v>
      </c>
      <c r="ED425" s="11">
        <v>6898.1675387696978</v>
      </c>
      <c r="EE425" s="11">
        <v>6665.5885433667117</v>
      </c>
      <c r="EF425" s="11">
        <v>6480.7589751865062</v>
      </c>
      <c r="EG425" s="11">
        <v>6324.0994538489767</v>
      </c>
      <c r="EH425" s="11">
        <v>6204.7229073207427</v>
      </c>
      <c r="EI425" s="11">
        <v>6142.8329386899732</v>
      </c>
      <c r="EJ425" s="11">
        <v>6090.2434964699059</v>
      </c>
      <c r="EK425" s="11">
        <v>6008.2781424026871</v>
      </c>
      <c r="EL425" s="11">
        <v>5996.6708102008115</v>
      </c>
      <c r="EM425" s="11">
        <v>5909.9308364153067</v>
      </c>
      <c r="EN425" s="11">
        <v>5822.2842564530247</v>
      </c>
      <c r="EO425" s="11">
        <v>5782.8061801466947</v>
      </c>
      <c r="EP425" s="11">
        <v>5659.5597463704444</v>
      </c>
      <c r="EQ425" s="11">
        <v>5606.6647382784813</v>
      </c>
      <c r="ER425" s="11">
        <v>5493.1424353024422</v>
      </c>
      <c r="ES425" s="11">
        <v>5450.9531240578535</v>
      </c>
      <c r="ET425" s="11">
        <v>5389.1980921946515</v>
      </c>
      <c r="EU425" s="11">
        <v>5341.0128759711633</v>
      </c>
      <c r="EV425" s="11">
        <v>5285.7083281965679</v>
      </c>
      <c r="EW425" s="11">
        <v>5076.107743762178</v>
      </c>
      <c r="EX425" s="11">
        <v>5035.3179065443346</v>
      </c>
      <c r="EY425" s="11">
        <v>4897.7790061573514</v>
      </c>
      <c r="EZ425" s="11">
        <v>4779.2968546071406</v>
      </c>
      <c r="FA425" s="11">
        <v>4728.6634524423889</v>
      </c>
      <c r="FB425" s="11">
        <v>4698.6128276214422</v>
      </c>
      <c r="FC425" s="11">
        <v>4652.3888470557022</v>
      </c>
      <c r="FD425" s="11">
        <v>4544.0658852060396</v>
      </c>
      <c r="FE425" s="11">
        <v>4397.5864604248</v>
      </c>
      <c r="FF425" s="11">
        <v>4390.6720692036524</v>
      </c>
      <c r="FG425" s="11">
        <v>4353.1186516683247</v>
      </c>
      <c r="FH425" s="11">
        <v>4281.8363979768328</v>
      </c>
      <c r="FI425" s="11">
        <v>4250.6512514056603</v>
      </c>
      <c r="FJ425" s="11">
        <v>4244.9551524831841</v>
      </c>
      <c r="FK425" s="11">
        <v>4239.8260587117411</v>
      </c>
      <c r="FL425" s="11">
        <v>4237.7931543450059</v>
      </c>
      <c r="FM425" s="11">
        <v>4224.2724789605008</v>
      </c>
      <c r="FN425" s="11">
        <v>4234.6689263671942</v>
      </c>
      <c r="FO425" s="11">
        <v>4231.0886205280267</v>
      </c>
      <c r="FP425" s="11">
        <v>4226.290702566278</v>
      </c>
      <c r="FQ425" s="11">
        <v>4228.5980826356226</v>
      </c>
      <c r="FR425" s="11">
        <v>4204.656449796521</v>
      </c>
      <c r="FS425" s="11">
        <v>4169.1574614024239</v>
      </c>
      <c r="FT425" s="11">
        <v>4104.1062958459715</v>
      </c>
      <c r="FU425" s="11">
        <v>3997.1503362433723</v>
      </c>
      <c r="FV425" s="11">
        <v>3961.2276390458992</v>
      </c>
      <c r="FW425" s="11">
        <v>3932.6165803190138</v>
      </c>
      <c r="FX425" s="11">
        <v>3903.0754862512085</v>
      </c>
      <c r="FY425" s="11">
        <v>3879.9500737695557</v>
      </c>
      <c r="FZ425" s="11">
        <v>3850.7269345644208</v>
      </c>
      <c r="GA425" s="11">
        <v>3831.2431594816203</v>
      </c>
      <c r="GB425" s="11">
        <v>3805.7232506611367</v>
      </c>
      <c r="GC425" s="11">
        <v>3782.7486158093375</v>
      </c>
      <c r="GD425" s="11">
        <v>3770.1003639084192</v>
      </c>
      <c r="GE425" s="11">
        <v>3759.1567077955697</v>
      </c>
      <c r="GF425" s="11">
        <v>3752.8605254405684</v>
      </c>
      <c r="GG425" s="11">
        <v>3742.1280371816729</v>
      </c>
      <c r="GH425" s="11">
        <v>3736.9313375746287</v>
      </c>
      <c r="GI425" s="11">
        <v>3719.518184841726</v>
      </c>
      <c r="GJ425" s="11">
        <v>3696.8751623220733</v>
      </c>
      <c r="GK425" s="11">
        <v>3670.9464777888688</v>
      </c>
      <c r="GL425" s="11">
        <v>3670.2321925399865</v>
      </c>
      <c r="GM425" s="11">
        <v>3639.0715273080828</v>
      </c>
      <c r="GN425" s="11">
        <v>3618.0907585315094</v>
      </c>
      <c r="GO425" s="11">
        <v>3585.3597818304711</v>
      </c>
      <c r="GP425" s="11">
        <v>3500.8262318940651</v>
      </c>
      <c r="GQ425" s="11">
        <v>3361.8170545242042</v>
      </c>
      <c r="GR425" s="11">
        <v>3204.9592116572612</v>
      </c>
      <c r="GS425" s="11">
        <v>3142.4129130006399</v>
      </c>
      <c r="GT425" s="11">
        <v>3124.5314181374547</v>
      </c>
      <c r="GU425" s="11">
        <v>3102.6513796517183</v>
      </c>
      <c r="GV425" s="11">
        <v>3083.5496496731384</v>
      </c>
      <c r="GW425" s="11">
        <v>3066.7075448449477</v>
      </c>
      <c r="GX425" s="11">
        <v>3054.2380416407382</v>
      </c>
      <c r="GY425" s="11">
        <v>2975.1256817304334</v>
      </c>
      <c r="GZ425" s="11">
        <v>3027.9698590172184</v>
      </c>
      <c r="HA425" s="11">
        <v>3028.346690468305</v>
      </c>
      <c r="HB425" s="11">
        <v>3022.7340469933683</v>
      </c>
      <c r="HC425" s="11">
        <v>3018.5672889479765</v>
      </c>
      <c r="HD425" s="11">
        <v>3016.526830282517</v>
      </c>
      <c r="HE425" s="11">
        <v>2994.3093104007198</v>
      </c>
      <c r="HF425" s="11">
        <v>2881.7472934388247</v>
      </c>
      <c r="HG425" s="11">
        <v>2807.689199971072</v>
      </c>
      <c r="HH425" s="11">
        <v>2733.7200144941653</v>
      </c>
      <c r="HI425" s="11">
        <v>2701.2049799988645</v>
      </c>
      <c r="HJ425" s="11">
        <v>2677.3010121789107</v>
      </c>
      <c r="HK425" s="11">
        <v>2642.1452234544495</v>
      </c>
      <c r="HL425" s="11">
        <v>2618.2697241880078</v>
      </c>
      <c r="HM425" s="11">
        <v>2570.9324231543633</v>
      </c>
      <c r="HN425" s="11">
        <v>2523.2170496529066</v>
      </c>
      <c r="HO425" s="11">
        <v>2497.2283369302413</v>
      </c>
      <c r="HP425" s="11">
        <v>2520.8783595114842</v>
      </c>
      <c r="HQ425" s="11">
        <v>2513.5019377765484</v>
      </c>
      <c r="HR425" s="11">
        <v>2434.6425906169516</v>
      </c>
      <c r="HS425" s="11">
        <v>2458.9627482649398</v>
      </c>
      <c r="HT425" s="11">
        <v>2470.460644271785</v>
      </c>
      <c r="HU425" s="11">
        <v>2435.9633796907578</v>
      </c>
      <c r="HV425" s="11">
        <v>2432.6787999269081</v>
      </c>
      <c r="HW425" s="11">
        <v>2413.7913812433303</v>
      </c>
      <c r="HX425" s="11">
        <v>2387.5650090555741</v>
      </c>
      <c r="HY425" s="11">
        <v>2344.3493091310174</v>
      </c>
      <c r="HZ425" s="11">
        <v>2188.750476774776</v>
      </c>
      <c r="IA425" s="11">
        <v>2044.5086158057927</v>
      </c>
      <c r="IB425" s="11">
        <v>1996.4109547502123</v>
      </c>
      <c r="IC425" s="11">
        <v>1943.3368539695191</v>
      </c>
      <c r="ID425" s="11">
        <v>1895.9788842892378</v>
      </c>
      <c r="IE425" s="11">
        <v>1841.0549582178655</v>
      </c>
      <c r="IF425" s="11">
        <v>1716.1282856158193</v>
      </c>
      <c r="IG425" s="11">
        <v>1688.2153926712049</v>
      </c>
      <c r="IH425" s="11">
        <v>1645.1900775298586</v>
      </c>
      <c r="II425" s="11">
        <v>1608.0595996043949</v>
      </c>
      <c r="IJ425" s="11">
        <v>1556.9650825410936</v>
      </c>
      <c r="IK425" s="11">
        <v>1518.744778793103</v>
      </c>
      <c r="IL425" s="11">
        <v>1476.6965474813971</v>
      </c>
      <c r="IM425" s="11">
        <v>1413.7862623557501</v>
      </c>
      <c r="IN425" s="11">
        <v>1277.4351425166342</v>
      </c>
      <c r="IO425" s="11">
        <v>1245.707871629716</v>
      </c>
      <c r="IP425" s="11">
        <v>1244.1123116757026</v>
      </c>
      <c r="IQ425" s="11">
        <v>1188.3625030000048</v>
      </c>
      <c r="IR425" s="11">
        <v>1119.5626163135059</v>
      </c>
      <c r="IS425" s="11">
        <v>1079.8233575691897</v>
      </c>
      <c r="IT425" s="11">
        <v>1056.6418165077507</v>
      </c>
      <c r="IU425" s="11">
        <v>1039.0072543057934</v>
      </c>
      <c r="IV425" s="11">
        <v>1032.9277386045574</v>
      </c>
      <c r="IW425" s="11">
        <v>1022.2648410141051</v>
      </c>
      <c r="IX425" s="11">
        <v>1001.0449233780516</v>
      </c>
      <c r="IY425" s="11">
        <v>960.06595823541738</v>
      </c>
      <c r="IZ425" s="11">
        <v>909.80406718309393</v>
      </c>
      <c r="JA425" s="11">
        <v>817.74160155906702</v>
      </c>
      <c r="JB425" s="11">
        <v>709.14698865376909</v>
      </c>
      <c r="JC425" s="11">
        <v>631.113205344893</v>
      </c>
      <c r="JD425" s="11">
        <v>615.42605027019806</v>
      </c>
      <c r="JE425" s="11">
        <v>603.94687478319224</v>
      </c>
      <c r="JF425" s="11">
        <v>595.80297619105954</v>
      </c>
      <c r="JG425" s="11">
        <v>512.39810066415293</v>
      </c>
      <c r="JH425" s="11">
        <v>475.05871582598479</v>
      </c>
      <c r="JI425" s="11">
        <v>470.5333558332307</v>
      </c>
      <c r="JJ425" s="11">
        <v>470.64402267415795</v>
      </c>
      <c r="JK425" s="11">
        <v>407.33748515519619</v>
      </c>
      <c r="JL425" s="11">
        <v>420.18994728216848</v>
      </c>
      <c r="JM425" s="11">
        <v>402.81169551169802</v>
      </c>
      <c r="JN425" s="11">
        <v>244.39751616084783</v>
      </c>
      <c r="JO425" s="11">
        <v>237.09222676006908</v>
      </c>
      <c r="JP425" s="11">
        <v>304.33239840489472</v>
      </c>
      <c r="JQ425" s="11">
        <v>303.62640806385014</v>
      </c>
      <c r="JR425" s="11">
        <v>270.3163286560212</v>
      </c>
      <c r="JS425" s="11">
        <v>100.98036145272199</v>
      </c>
      <c r="JT425" s="11">
        <v>39.0418020819708</v>
      </c>
      <c r="JU425" s="11">
        <v>48.017611299567378</v>
      </c>
      <c r="JV425" s="11">
        <v>31.402974272123217</v>
      </c>
      <c r="JW425" s="11">
        <v>7.8586026575067081E-12</v>
      </c>
      <c r="JX425" s="11">
        <v>37.564796908050909</v>
      </c>
      <c r="JY425" s="11">
        <v>64.449557675195777</v>
      </c>
      <c r="JZ425" s="11">
        <v>82.717047827534969</v>
      </c>
      <c r="KA425" s="11">
        <v>105.2437448076752</v>
      </c>
      <c r="KB425" s="11">
        <v>124.0541093082452</v>
      </c>
      <c r="KC425" s="11">
        <v>137.74865174475786</v>
      </c>
      <c r="KD425" s="11">
        <v>150.36945591479594</v>
      </c>
      <c r="KE425" s="11">
        <v>146.69793451088617</v>
      </c>
      <c r="KF425" s="11">
        <v>136.39069394333774</v>
      </c>
      <c r="KG425" s="11">
        <v>113.68775145257749</v>
      </c>
      <c r="KH425" s="11">
        <v>104.94345569878458</v>
      </c>
      <c r="KI425" s="11">
        <v>76.998064035955423</v>
      </c>
      <c r="KJ425" s="11">
        <v>71.992791915151528</v>
      </c>
      <c r="KK425" s="11">
        <v>65.954048565733444</v>
      </c>
      <c r="KL425" s="23"/>
      <c r="KM425" s="11">
        <f>SMALL(Tabela2[[#This Row],[1]:[285]],1)</f>
        <v>7.8586026575067081E-12</v>
      </c>
      <c r="KN425" s="11">
        <f>MATCH(Tabela2[[#This Row],[1° menor]],Tabela2[[#This Row],[1]:[285]],0)</f>
        <v>270</v>
      </c>
      <c r="KO42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25" s="11">
        <f>VLOOKUP(Tabela2[[#This Row],[Shape]],shape!A:D,4,0)+VLOOKUP(Tabela2[[#This Row],[Shape]]+1,shape!A:E,5,0)*Tabela2[[#This Row],[% avanc]]</f>
        <v>8544.8116110658502</v>
      </c>
      <c r="KQ425" s="15">
        <f>Tabela2[[#This Row],[8686,881807]]/Tabela2[[#Headers],[8686,881807]]</f>
        <v>0.98364543237831692</v>
      </c>
      <c r="KR425" s="11">
        <f>Tabela2[[#This Row],[8686,881807]]-KP424</f>
        <v>0</v>
      </c>
      <c r="KS425" s="11">
        <f>(Tabela2[[#This Row],[hora bus]]-H424)*86400</f>
        <v>44.999999832361937</v>
      </c>
      <c r="KT425" s="11">
        <f>Tabela2[[#This Row],[desloc]]/Tabela2[[#This Row],[seconds]]</f>
        <v>0</v>
      </c>
      <c r="KU425" s="11">
        <f>Tabela2[[#This Row],[spd m/s]]*3.6</f>
        <v>0</v>
      </c>
      <c r="KV425" s="23"/>
      <c r="KW425" s="22">
        <f t="shared" si="108"/>
        <v>0</v>
      </c>
      <c r="KX425" s="23">
        <f t="shared" si="109"/>
        <v>0.5</v>
      </c>
      <c r="KY425" s="23">
        <f t="shared" si="110"/>
        <v>1</v>
      </c>
      <c r="KZ425" s="23">
        <f t="shared" si="111"/>
        <v>22</v>
      </c>
      <c r="LA425" s="23">
        <f t="shared" si="112"/>
        <v>0</v>
      </c>
      <c r="LB425" s="23">
        <f t="shared" si="113"/>
        <v>1</v>
      </c>
      <c r="LC425" s="23">
        <f t="shared" si="114"/>
        <v>7</v>
      </c>
      <c r="LD425" s="23">
        <f t="shared" si="115"/>
        <v>0</v>
      </c>
      <c r="LE425" s="23">
        <f t="shared" si="116"/>
        <v>8544.8116110658502</v>
      </c>
      <c r="LF425" s="22">
        <f t="shared" si="125"/>
        <v>0</v>
      </c>
      <c r="LG425" s="23">
        <f t="shared" si="117"/>
        <v>0</v>
      </c>
      <c r="LH425" s="23">
        <f t="shared" si="118"/>
        <v>0</v>
      </c>
      <c r="LI425" s="23">
        <f t="shared" si="119"/>
        <v>8570.3152119992501</v>
      </c>
      <c r="LJ425" s="23">
        <f t="shared" si="120"/>
        <v>8544.8116110658502</v>
      </c>
      <c r="LK425" s="23">
        <f t="shared" si="121"/>
        <v>0.5</v>
      </c>
      <c r="LL425" s="23">
        <f t="shared" si="122"/>
        <v>0</v>
      </c>
      <c r="LM425" s="23">
        <f t="shared" si="123"/>
        <v>1</v>
      </c>
      <c r="LN425" s="23">
        <f t="shared" si="124"/>
        <v>1</v>
      </c>
    </row>
    <row r="426" spans="1:326" x14ac:dyDescent="0.25">
      <c r="A426" s="22">
        <v>32</v>
      </c>
      <c r="B426" s="22">
        <v>1</v>
      </c>
      <c r="C426" s="23" t="s">
        <v>1333</v>
      </c>
      <c r="D426" s="22">
        <v>332</v>
      </c>
      <c r="E426" s="24">
        <v>0.88680555555555551</v>
      </c>
      <c r="F426" s="23" t="s">
        <v>778</v>
      </c>
      <c r="G426" s="23" t="b">
        <v>1</v>
      </c>
      <c r="H426" s="25">
        <v>43538.887233796297</v>
      </c>
      <c r="I426" s="26" t="s">
        <v>180</v>
      </c>
      <c r="J426" s="23" t="s">
        <v>181</v>
      </c>
      <c r="K426" s="11">
        <f>IF(AND(Tabela2[[#This Row],[hora bus]]=H425,Tabela2[[#This Row],[lat bus]]=I425,Tabela2[[#This Row],[lon bus]]=J425),1,0)</f>
        <v>0</v>
      </c>
      <c r="L426" s="23"/>
      <c r="M426" s="11">
        <v>148</v>
      </c>
      <c r="N426" s="11">
        <v>12494.830021888851</v>
      </c>
      <c r="O426" s="11">
        <v>12486.806861253204</v>
      </c>
      <c r="P426" s="11">
        <v>12475.971219330722</v>
      </c>
      <c r="Q426" s="11">
        <v>12416.529272290421</v>
      </c>
      <c r="R426" s="11">
        <v>12334.820621563395</v>
      </c>
      <c r="S426" s="11">
        <v>12320.088836036259</v>
      </c>
      <c r="T426" s="11">
        <v>12301.020183692543</v>
      </c>
      <c r="U426" s="11">
        <v>12288.814142005907</v>
      </c>
      <c r="V426" s="11">
        <v>12271.172379100031</v>
      </c>
      <c r="W426" s="11">
        <v>12257.347773330403</v>
      </c>
      <c r="X426" s="11">
        <v>12244.75714924055</v>
      </c>
      <c r="Y426" s="11">
        <v>12218.091008311309</v>
      </c>
      <c r="Z426" s="11">
        <v>12199.530930423911</v>
      </c>
      <c r="AA426" s="11">
        <v>12174.625643012387</v>
      </c>
      <c r="AB426" s="11">
        <v>12162.874276923478</v>
      </c>
      <c r="AC426" s="11">
        <v>12146.07688209562</v>
      </c>
      <c r="AD426" s="11">
        <v>12121.80903308475</v>
      </c>
      <c r="AE426" s="11">
        <v>12113.01994745246</v>
      </c>
      <c r="AF426" s="11">
        <v>12051.80430932218</v>
      </c>
      <c r="AG426" s="11">
        <v>12030.872930985972</v>
      </c>
      <c r="AH426" s="11">
        <v>12008.271750808733</v>
      </c>
      <c r="AI426" s="11">
        <v>11988.48660329489</v>
      </c>
      <c r="AJ426" s="11">
        <v>11970.387159713189</v>
      </c>
      <c r="AK426" s="11">
        <v>11957.655815437727</v>
      </c>
      <c r="AL426" s="11">
        <v>11934.210824216272</v>
      </c>
      <c r="AM426" s="11">
        <v>11926.006924847261</v>
      </c>
      <c r="AN426" s="11">
        <v>11916.384564365255</v>
      </c>
      <c r="AO426" s="11">
        <v>11912.998509820854</v>
      </c>
      <c r="AP426" s="11">
        <v>11917.713394892624</v>
      </c>
      <c r="AQ426" s="11">
        <v>11928.574183629566</v>
      </c>
      <c r="AR426" s="11">
        <v>11931.665721828511</v>
      </c>
      <c r="AS426" s="11">
        <v>11932.639967432253</v>
      </c>
      <c r="AT426" s="11">
        <v>11946.306747432751</v>
      </c>
      <c r="AU426" s="11">
        <v>11955.055531408401</v>
      </c>
      <c r="AV426" s="11">
        <v>11953.326558570843</v>
      </c>
      <c r="AW426" s="11">
        <v>11960.843739794504</v>
      </c>
      <c r="AX426" s="11">
        <v>11971.095554319198</v>
      </c>
      <c r="AY426" s="11">
        <v>11970.842707840173</v>
      </c>
      <c r="AZ426" s="11">
        <v>11961.312523304416</v>
      </c>
      <c r="BA426" s="11">
        <v>11943.754960262595</v>
      </c>
      <c r="BB426" s="11">
        <v>11906.350739140325</v>
      </c>
      <c r="BC426" s="11">
        <v>11839.952965292594</v>
      </c>
      <c r="BD426" s="11">
        <v>11777.603418943312</v>
      </c>
      <c r="BE426" s="11">
        <v>11763.088392712647</v>
      </c>
      <c r="BF426" s="11">
        <v>11746.976967201908</v>
      </c>
      <c r="BG426" s="11">
        <v>11720.46928104626</v>
      </c>
      <c r="BH426" s="11">
        <v>11716.191749337335</v>
      </c>
      <c r="BI426" s="11">
        <v>11705.844298156573</v>
      </c>
      <c r="BJ426" s="11">
        <v>11686.676337576891</v>
      </c>
      <c r="BK426" s="11">
        <v>11624.333822083925</v>
      </c>
      <c r="BL426" s="11">
        <v>11421.845874307674</v>
      </c>
      <c r="BM426" s="11">
        <v>11327.722095321091</v>
      </c>
      <c r="BN426" s="11">
        <v>11321.736594648884</v>
      </c>
      <c r="BO426" s="11">
        <v>11228.754927625116</v>
      </c>
      <c r="BP426" s="11">
        <v>11234.809367840558</v>
      </c>
      <c r="BQ426" s="11">
        <v>11156.329112075415</v>
      </c>
      <c r="BR426" s="11">
        <v>11088.338786588773</v>
      </c>
      <c r="BS426" s="11">
        <v>11068.2068781655</v>
      </c>
      <c r="BT426" s="11">
        <v>11023.30502409807</v>
      </c>
      <c r="BU426" s="11">
        <v>10978.236571828094</v>
      </c>
      <c r="BV426" s="11">
        <v>10999.797255863332</v>
      </c>
      <c r="BW426" s="11">
        <v>10852.238381205911</v>
      </c>
      <c r="BX426" s="11">
        <v>10746.424904834928</v>
      </c>
      <c r="BY426" s="11">
        <v>10608.921556702628</v>
      </c>
      <c r="BZ426" s="11">
        <v>10579.665221091504</v>
      </c>
      <c r="CA426" s="11">
        <v>10537.351912154953</v>
      </c>
      <c r="CB426" s="11">
        <v>10474.717993386512</v>
      </c>
      <c r="CC426" s="11">
        <v>10354.655366186358</v>
      </c>
      <c r="CD426" s="11">
        <v>10261.833316445753</v>
      </c>
      <c r="CE426" s="11">
        <v>10171.692223757867</v>
      </c>
      <c r="CF426" s="11">
        <v>10092.407299546927</v>
      </c>
      <c r="CG426" s="11">
        <v>9905.3651017099237</v>
      </c>
      <c r="CH426" s="11">
        <v>9834.95217105341</v>
      </c>
      <c r="CI426" s="11">
        <v>9650.6513204742932</v>
      </c>
      <c r="CJ426" s="11">
        <v>9583.7088165695204</v>
      </c>
      <c r="CK426" s="11">
        <v>9497.7240156386524</v>
      </c>
      <c r="CL426" s="11">
        <v>9472.457870991504</v>
      </c>
      <c r="CM426" s="11">
        <v>9426.5227230567671</v>
      </c>
      <c r="CN426" s="11">
        <v>9370.8777662955854</v>
      </c>
      <c r="CO426" s="11">
        <v>9292.6854217545879</v>
      </c>
      <c r="CP426" s="11">
        <v>9243.6795939065596</v>
      </c>
      <c r="CQ426" s="11">
        <v>9056.1565957037456</v>
      </c>
      <c r="CR426" s="11">
        <v>8891.5087192388764</v>
      </c>
      <c r="CS426" s="11">
        <v>8825.81292266327</v>
      </c>
      <c r="CT426" s="11">
        <v>8800.4430877891391</v>
      </c>
      <c r="CU426" s="11">
        <v>8760.9026387819158</v>
      </c>
      <c r="CV426" s="11">
        <v>8667.2948402984148</v>
      </c>
      <c r="CW426" s="11">
        <v>8547.8096427278615</v>
      </c>
      <c r="CX426" s="11">
        <v>8493.3584687182847</v>
      </c>
      <c r="CY426" s="11">
        <v>8440.1224535374513</v>
      </c>
      <c r="CZ426" s="11">
        <v>8390.8037614794721</v>
      </c>
      <c r="DA426" s="11">
        <v>8338.9381727031214</v>
      </c>
      <c r="DB426" s="11">
        <v>8281.0761405486774</v>
      </c>
      <c r="DC426" s="11">
        <v>8184.8866688721628</v>
      </c>
      <c r="DD426" s="11">
        <v>8172.1921294995391</v>
      </c>
      <c r="DE426" s="11">
        <v>8140.4311274955307</v>
      </c>
      <c r="DF426" s="11">
        <v>8125.0370069362552</v>
      </c>
      <c r="DG426" s="11">
        <v>8069.8907934106028</v>
      </c>
      <c r="DH426" s="11">
        <v>8022.5957229481828</v>
      </c>
      <c r="DI426" s="11">
        <v>7967.1136504935848</v>
      </c>
      <c r="DJ426" s="11">
        <v>7899.5679134541988</v>
      </c>
      <c r="DK426" s="11">
        <v>7639.7012402337068</v>
      </c>
      <c r="DL426" s="11">
        <v>7636.0691887838138</v>
      </c>
      <c r="DM426" s="11">
        <v>7598.3990282503028</v>
      </c>
      <c r="DN426" s="11">
        <v>7538.8375537889115</v>
      </c>
      <c r="DO426" s="11">
        <v>7526.6387756347658</v>
      </c>
      <c r="DP426" s="11">
        <v>7468.0648688645761</v>
      </c>
      <c r="DQ426" s="11">
        <v>7474.0878783274411</v>
      </c>
      <c r="DR426" s="11">
        <v>7467.8548258348064</v>
      </c>
      <c r="DS426" s="11">
        <v>7458.6120677505369</v>
      </c>
      <c r="DT426" s="11">
        <v>7442.2769944928086</v>
      </c>
      <c r="DU426" s="11">
        <v>7431.2670545420351</v>
      </c>
      <c r="DV426" s="11">
        <v>7419.21554123652</v>
      </c>
      <c r="DW426" s="11">
        <v>7411.2437116621441</v>
      </c>
      <c r="DX426" s="11">
        <v>7272.7703676481406</v>
      </c>
      <c r="DY426" s="11">
        <v>7277.077115747491</v>
      </c>
      <c r="DZ426" s="11">
        <v>7242.7517113126205</v>
      </c>
      <c r="EA426" s="11">
        <v>7131.0070280574619</v>
      </c>
      <c r="EB426" s="11">
        <v>7121.5129475686344</v>
      </c>
      <c r="EC426" s="11">
        <v>6953.9809014249222</v>
      </c>
      <c r="ED426" s="11">
        <v>6898.1675387696978</v>
      </c>
      <c r="EE426" s="11">
        <v>6665.5885433667117</v>
      </c>
      <c r="EF426" s="11">
        <v>6480.7589751865062</v>
      </c>
      <c r="EG426" s="11">
        <v>6324.0994538489767</v>
      </c>
      <c r="EH426" s="11">
        <v>6204.7229073207427</v>
      </c>
      <c r="EI426" s="11">
        <v>6142.8329386899732</v>
      </c>
      <c r="EJ426" s="11">
        <v>6090.2434964699059</v>
      </c>
      <c r="EK426" s="11">
        <v>6008.2781424026871</v>
      </c>
      <c r="EL426" s="11">
        <v>5996.6708102008115</v>
      </c>
      <c r="EM426" s="11">
        <v>5909.9308364153067</v>
      </c>
      <c r="EN426" s="11">
        <v>5822.2842564530247</v>
      </c>
      <c r="EO426" s="11">
        <v>5782.8061801466947</v>
      </c>
      <c r="EP426" s="11">
        <v>5659.5597463704444</v>
      </c>
      <c r="EQ426" s="11">
        <v>5606.6647382784813</v>
      </c>
      <c r="ER426" s="11">
        <v>5493.1424353024422</v>
      </c>
      <c r="ES426" s="11">
        <v>5450.9531240578535</v>
      </c>
      <c r="ET426" s="11">
        <v>5389.1980921946515</v>
      </c>
      <c r="EU426" s="11">
        <v>5341.0128759711633</v>
      </c>
      <c r="EV426" s="11">
        <v>5285.7083281965679</v>
      </c>
      <c r="EW426" s="11">
        <v>5076.107743762178</v>
      </c>
      <c r="EX426" s="11">
        <v>5035.3179065443346</v>
      </c>
      <c r="EY426" s="11">
        <v>4897.7790061573514</v>
      </c>
      <c r="EZ426" s="11">
        <v>4779.2968546071406</v>
      </c>
      <c r="FA426" s="11">
        <v>4728.6634524423889</v>
      </c>
      <c r="FB426" s="11">
        <v>4698.6128276214422</v>
      </c>
      <c r="FC426" s="11">
        <v>4652.3888470557022</v>
      </c>
      <c r="FD426" s="11">
        <v>4544.0658852060396</v>
      </c>
      <c r="FE426" s="11">
        <v>4397.5864604248</v>
      </c>
      <c r="FF426" s="11">
        <v>4390.6720692036524</v>
      </c>
      <c r="FG426" s="11">
        <v>4353.1186516683247</v>
      </c>
      <c r="FH426" s="11">
        <v>4281.8363979768328</v>
      </c>
      <c r="FI426" s="11">
        <v>4250.6512514056603</v>
      </c>
      <c r="FJ426" s="11">
        <v>4244.9551524831841</v>
      </c>
      <c r="FK426" s="11">
        <v>4239.8260587117411</v>
      </c>
      <c r="FL426" s="11">
        <v>4237.7931543450059</v>
      </c>
      <c r="FM426" s="11">
        <v>4224.2724789605008</v>
      </c>
      <c r="FN426" s="11">
        <v>4234.6689263671942</v>
      </c>
      <c r="FO426" s="11">
        <v>4231.0886205280267</v>
      </c>
      <c r="FP426" s="11">
        <v>4226.290702566278</v>
      </c>
      <c r="FQ426" s="11">
        <v>4228.5980826356226</v>
      </c>
      <c r="FR426" s="11">
        <v>4204.656449796521</v>
      </c>
      <c r="FS426" s="11">
        <v>4169.1574614024239</v>
      </c>
      <c r="FT426" s="11">
        <v>4104.1062958459715</v>
      </c>
      <c r="FU426" s="11">
        <v>3997.1503362433723</v>
      </c>
      <c r="FV426" s="11">
        <v>3961.2276390458992</v>
      </c>
      <c r="FW426" s="11">
        <v>3932.6165803190138</v>
      </c>
      <c r="FX426" s="11">
        <v>3903.0754862512085</v>
      </c>
      <c r="FY426" s="11">
        <v>3879.9500737695557</v>
      </c>
      <c r="FZ426" s="11">
        <v>3850.7269345644208</v>
      </c>
      <c r="GA426" s="11">
        <v>3831.2431594816203</v>
      </c>
      <c r="GB426" s="11">
        <v>3805.7232506611367</v>
      </c>
      <c r="GC426" s="11">
        <v>3782.7486158093375</v>
      </c>
      <c r="GD426" s="11">
        <v>3770.1003639084192</v>
      </c>
      <c r="GE426" s="11">
        <v>3759.1567077955697</v>
      </c>
      <c r="GF426" s="11">
        <v>3752.8605254405684</v>
      </c>
      <c r="GG426" s="11">
        <v>3742.1280371816729</v>
      </c>
      <c r="GH426" s="11">
        <v>3736.9313375746287</v>
      </c>
      <c r="GI426" s="11">
        <v>3719.518184841726</v>
      </c>
      <c r="GJ426" s="11">
        <v>3696.8751623220733</v>
      </c>
      <c r="GK426" s="11">
        <v>3670.9464777888688</v>
      </c>
      <c r="GL426" s="11">
        <v>3670.2321925399865</v>
      </c>
      <c r="GM426" s="11">
        <v>3639.0715273080828</v>
      </c>
      <c r="GN426" s="11">
        <v>3618.0907585315094</v>
      </c>
      <c r="GO426" s="11">
        <v>3585.3597818304711</v>
      </c>
      <c r="GP426" s="11">
        <v>3500.8262318940651</v>
      </c>
      <c r="GQ426" s="11">
        <v>3361.8170545242042</v>
      </c>
      <c r="GR426" s="11">
        <v>3204.9592116572612</v>
      </c>
      <c r="GS426" s="11">
        <v>3142.4129130006399</v>
      </c>
      <c r="GT426" s="11">
        <v>3124.5314181374547</v>
      </c>
      <c r="GU426" s="11">
        <v>3102.6513796517183</v>
      </c>
      <c r="GV426" s="11">
        <v>3083.5496496731384</v>
      </c>
      <c r="GW426" s="11">
        <v>3066.7075448449477</v>
      </c>
      <c r="GX426" s="11">
        <v>3054.2380416407382</v>
      </c>
      <c r="GY426" s="11">
        <v>2975.1256817304334</v>
      </c>
      <c r="GZ426" s="11">
        <v>3027.9698590172184</v>
      </c>
      <c r="HA426" s="11">
        <v>3028.346690468305</v>
      </c>
      <c r="HB426" s="11">
        <v>3022.7340469933683</v>
      </c>
      <c r="HC426" s="11">
        <v>3018.5672889479765</v>
      </c>
      <c r="HD426" s="11">
        <v>3016.526830282517</v>
      </c>
      <c r="HE426" s="11">
        <v>2994.3093104007198</v>
      </c>
      <c r="HF426" s="11">
        <v>2881.7472934388247</v>
      </c>
      <c r="HG426" s="11">
        <v>2807.689199971072</v>
      </c>
      <c r="HH426" s="11">
        <v>2733.7200144941653</v>
      </c>
      <c r="HI426" s="11">
        <v>2701.2049799988645</v>
      </c>
      <c r="HJ426" s="11">
        <v>2677.3010121789107</v>
      </c>
      <c r="HK426" s="11">
        <v>2642.1452234544495</v>
      </c>
      <c r="HL426" s="11">
        <v>2618.2697241880078</v>
      </c>
      <c r="HM426" s="11">
        <v>2570.9324231543633</v>
      </c>
      <c r="HN426" s="11">
        <v>2523.2170496529066</v>
      </c>
      <c r="HO426" s="11">
        <v>2497.2283369302413</v>
      </c>
      <c r="HP426" s="11">
        <v>2520.8783595114842</v>
      </c>
      <c r="HQ426" s="11">
        <v>2513.5019377765484</v>
      </c>
      <c r="HR426" s="11">
        <v>2434.6425906169516</v>
      </c>
      <c r="HS426" s="11">
        <v>2458.9627482649398</v>
      </c>
      <c r="HT426" s="11">
        <v>2470.460644271785</v>
      </c>
      <c r="HU426" s="11">
        <v>2435.9633796907578</v>
      </c>
      <c r="HV426" s="11">
        <v>2432.6787999269081</v>
      </c>
      <c r="HW426" s="11">
        <v>2413.7913812433303</v>
      </c>
      <c r="HX426" s="11">
        <v>2387.5650090555741</v>
      </c>
      <c r="HY426" s="11">
        <v>2344.3493091310174</v>
      </c>
      <c r="HZ426" s="11">
        <v>2188.750476774776</v>
      </c>
      <c r="IA426" s="11">
        <v>2044.5086158057927</v>
      </c>
      <c r="IB426" s="11">
        <v>1996.4109547502123</v>
      </c>
      <c r="IC426" s="11">
        <v>1943.3368539695191</v>
      </c>
      <c r="ID426" s="11">
        <v>1895.9788842892378</v>
      </c>
      <c r="IE426" s="11">
        <v>1841.0549582178655</v>
      </c>
      <c r="IF426" s="11">
        <v>1716.1282856158193</v>
      </c>
      <c r="IG426" s="11">
        <v>1688.2153926712049</v>
      </c>
      <c r="IH426" s="11">
        <v>1645.1900775298586</v>
      </c>
      <c r="II426" s="11">
        <v>1608.0595996043949</v>
      </c>
      <c r="IJ426" s="11">
        <v>1556.9650825410936</v>
      </c>
      <c r="IK426" s="11">
        <v>1518.744778793103</v>
      </c>
      <c r="IL426" s="11">
        <v>1476.6965474813971</v>
      </c>
      <c r="IM426" s="11">
        <v>1413.7862623557501</v>
      </c>
      <c r="IN426" s="11">
        <v>1277.4351425166342</v>
      </c>
      <c r="IO426" s="11">
        <v>1245.707871629716</v>
      </c>
      <c r="IP426" s="11">
        <v>1244.1123116757026</v>
      </c>
      <c r="IQ426" s="11">
        <v>1188.3625030000048</v>
      </c>
      <c r="IR426" s="11">
        <v>1119.5626163135059</v>
      </c>
      <c r="IS426" s="11">
        <v>1079.8233575691897</v>
      </c>
      <c r="IT426" s="11">
        <v>1056.6418165077507</v>
      </c>
      <c r="IU426" s="11">
        <v>1039.0072543057934</v>
      </c>
      <c r="IV426" s="11">
        <v>1032.9277386045574</v>
      </c>
      <c r="IW426" s="11">
        <v>1022.2648410141051</v>
      </c>
      <c r="IX426" s="11">
        <v>1001.0449233780516</v>
      </c>
      <c r="IY426" s="11">
        <v>960.06595823541738</v>
      </c>
      <c r="IZ426" s="11">
        <v>909.80406718309393</v>
      </c>
      <c r="JA426" s="11">
        <v>817.74160155906702</v>
      </c>
      <c r="JB426" s="11">
        <v>709.14698865376909</v>
      </c>
      <c r="JC426" s="11">
        <v>631.113205344893</v>
      </c>
      <c r="JD426" s="11">
        <v>615.42605027019806</v>
      </c>
      <c r="JE426" s="11">
        <v>603.94687478319224</v>
      </c>
      <c r="JF426" s="11">
        <v>595.80297619105954</v>
      </c>
      <c r="JG426" s="11">
        <v>512.39810066415293</v>
      </c>
      <c r="JH426" s="11">
        <v>475.05871582598479</v>
      </c>
      <c r="JI426" s="11">
        <v>470.5333558332307</v>
      </c>
      <c r="JJ426" s="11">
        <v>470.64402267415795</v>
      </c>
      <c r="JK426" s="11">
        <v>407.33748515519619</v>
      </c>
      <c r="JL426" s="11">
        <v>420.18994728216848</v>
      </c>
      <c r="JM426" s="11">
        <v>402.81169551169802</v>
      </c>
      <c r="JN426" s="11">
        <v>244.39751616084783</v>
      </c>
      <c r="JO426" s="11">
        <v>237.09222676006908</v>
      </c>
      <c r="JP426" s="11">
        <v>304.33239840489472</v>
      </c>
      <c r="JQ426" s="11">
        <v>303.62640806385014</v>
      </c>
      <c r="JR426" s="11">
        <v>270.3163286560212</v>
      </c>
      <c r="JS426" s="11">
        <v>100.98036145272199</v>
      </c>
      <c r="JT426" s="11">
        <v>39.0418020819708</v>
      </c>
      <c r="JU426" s="11">
        <v>48.017611299567378</v>
      </c>
      <c r="JV426" s="11">
        <v>31.402974272123217</v>
      </c>
      <c r="JW426" s="11">
        <v>7.8586026575067081E-12</v>
      </c>
      <c r="JX426" s="11">
        <v>37.564796908050909</v>
      </c>
      <c r="JY426" s="11">
        <v>64.449557675195777</v>
      </c>
      <c r="JZ426" s="11">
        <v>82.717047827534969</v>
      </c>
      <c r="KA426" s="11">
        <v>105.2437448076752</v>
      </c>
      <c r="KB426" s="11">
        <v>124.0541093082452</v>
      </c>
      <c r="KC426" s="11">
        <v>137.74865174475786</v>
      </c>
      <c r="KD426" s="11">
        <v>150.36945591479594</v>
      </c>
      <c r="KE426" s="11">
        <v>146.69793451088617</v>
      </c>
      <c r="KF426" s="11">
        <v>136.39069394333774</v>
      </c>
      <c r="KG426" s="11">
        <v>113.68775145257749</v>
      </c>
      <c r="KH426" s="11">
        <v>104.94345569878458</v>
      </c>
      <c r="KI426" s="11">
        <v>76.998064035955423</v>
      </c>
      <c r="KJ426" s="11">
        <v>71.992791915151528</v>
      </c>
      <c r="KK426" s="11">
        <v>65.954048565733444</v>
      </c>
      <c r="KL426" s="23"/>
      <c r="KM426" s="11">
        <f>SMALL(Tabela2[[#This Row],[1]:[285]],1)</f>
        <v>7.8586026575067081E-12</v>
      </c>
      <c r="KN426" s="11">
        <f>MATCH(Tabela2[[#This Row],[1° menor]],Tabela2[[#This Row],[1]:[285]],0)</f>
        <v>270</v>
      </c>
      <c r="KO42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26" s="11">
        <f>VLOOKUP(Tabela2[[#This Row],[Shape]],shape!A:D,4,0)+VLOOKUP(Tabela2[[#This Row],[Shape]]+1,shape!A:E,5,0)*Tabela2[[#This Row],[% avanc]]</f>
        <v>8544.8116110658502</v>
      </c>
      <c r="KQ426" s="15">
        <f>Tabela2[[#This Row],[8686,881807]]/Tabela2[[#Headers],[8686,881807]]</f>
        <v>0.98364543237831692</v>
      </c>
      <c r="KR426" s="11">
        <f>Tabela2[[#This Row],[8686,881807]]-KP425</f>
        <v>0</v>
      </c>
      <c r="KS426" s="11">
        <f>(Tabela2[[#This Row],[hora bus]]-H425)*86400</f>
        <v>49.000000138767064</v>
      </c>
      <c r="KT426" s="11">
        <f>Tabela2[[#This Row],[desloc]]/Tabela2[[#This Row],[seconds]]</f>
        <v>0</v>
      </c>
      <c r="KU426" s="11">
        <f>Tabela2[[#This Row],[spd m/s]]*3.6</f>
        <v>0</v>
      </c>
      <c r="KV426" s="23"/>
      <c r="KW426" s="22">
        <f t="shared" si="108"/>
        <v>0</v>
      </c>
      <c r="KX426" s="23">
        <f t="shared" si="109"/>
        <v>0.5</v>
      </c>
      <c r="KY426" s="23">
        <f t="shared" si="110"/>
        <v>1</v>
      </c>
      <c r="KZ426" s="23">
        <f t="shared" si="111"/>
        <v>21</v>
      </c>
      <c r="LA426" s="23">
        <f t="shared" si="112"/>
        <v>0</v>
      </c>
      <c r="LB426" s="23">
        <f t="shared" si="113"/>
        <v>1</v>
      </c>
      <c r="LC426" s="23">
        <f t="shared" si="114"/>
        <v>6</v>
      </c>
      <c r="LD426" s="23">
        <f t="shared" si="115"/>
        <v>0</v>
      </c>
      <c r="LE426" s="23">
        <f t="shared" si="116"/>
        <v>8544.8116110658502</v>
      </c>
      <c r="LF426" s="22">
        <f t="shared" si="125"/>
        <v>0</v>
      </c>
      <c r="LG426" s="23">
        <f t="shared" si="117"/>
        <v>0</v>
      </c>
      <c r="LH426" s="23">
        <f t="shared" si="118"/>
        <v>0</v>
      </c>
      <c r="LI426" s="23">
        <f t="shared" si="119"/>
        <v>8570.3152119992501</v>
      </c>
      <c r="LJ426" s="23">
        <f t="shared" si="120"/>
        <v>8544.8116110658502</v>
      </c>
      <c r="LK426" s="23">
        <f t="shared" si="121"/>
        <v>0.5</v>
      </c>
      <c r="LL426" s="23">
        <f t="shared" si="122"/>
        <v>0</v>
      </c>
      <c r="LM426" s="23">
        <f t="shared" si="123"/>
        <v>1</v>
      </c>
      <c r="LN426" s="23">
        <f t="shared" si="124"/>
        <v>1</v>
      </c>
    </row>
    <row r="427" spans="1:326" x14ac:dyDescent="0.25">
      <c r="A427" s="22">
        <v>34</v>
      </c>
      <c r="B427" s="22">
        <v>1</v>
      </c>
      <c r="C427" s="23" t="s">
        <v>1335</v>
      </c>
      <c r="D427" s="22">
        <v>332</v>
      </c>
      <c r="E427" s="24">
        <v>0.88749999999999996</v>
      </c>
      <c r="F427" s="23" t="s">
        <v>778</v>
      </c>
      <c r="G427" s="23" t="b">
        <v>1</v>
      </c>
      <c r="H427" s="25">
        <v>43538.887708333335</v>
      </c>
      <c r="I427" s="26" t="s">
        <v>180</v>
      </c>
      <c r="J427" s="23" t="s">
        <v>181</v>
      </c>
      <c r="K427" s="11">
        <f>IF(AND(Tabela2[[#This Row],[hora bus]]=H426,Tabela2[[#This Row],[lat bus]]=I426,Tabela2[[#This Row],[lon bus]]=J426),1,0)</f>
        <v>0</v>
      </c>
      <c r="L427" s="23"/>
      <c r="M427" s="11">
        <v>150</v>
      </c>
      <c r="N427" s="11">
        <v>12494.830021888851</v>
      </c>
      <c r="O427" s="11">
        <v>12486.806861253204</v>
      </c>
      <c r="P427" s="11">
        <v>12475.971219330722</v>
      </c>
      <c r="Q427" s="11">
        <v>12416.529272290421</v>
      </c>
      <c r="R427" s="11">
        <v>12334.820621563395</v>
      </c>
      <c r="S427" s="11">
        <v>12320.088836036259</v>
      </c>
      <c r="T427" s="11">
        <v>12301.020183692543</v>
      </c>
      <c r="U427" s="11">
        <v>12288.814142005907</v>
      </c>
      <c r="V427" s="11">
        <v>12271.172379100031</v>
      </c>
      <c r="W427" s="11">
        <v>12257.347773330403</v>
      </c>
      <c r="X427" s="11">
        <v>12244.75714924055</v>
      </c>
      <c r="Y427" s="11">
        <v>12218.091008311309</v>
      </c>
      <c r="Z427" s="11">
        <v>12199.530930423911</v>
      </c>
      <c r="AA427" s="11">
        <v>12174.625643012387</v>
      </c>
      <c r="AB427" s="11">
        <v>12162.874276923478</v>
      </c>
      <c r="AC427" s="11">
        <v>12146.07688209562</v>
      </c>
      <c r="AD427" s="11">
        <v>12121.80903308475</v>
      </c>
      <c r="AE427" s="11">
        <v>12113.01994745246</v>
      </c>
      <c r="AF427" s="11">
        <v>12051.80430932218</v>
      </c>
      <c r="AG427" s="11">
        <v>12030.872930985972</v>
      </c>
      <c r="AH427" s="11">
        <v>12008.271750808733</v>
      </c>
      <c r="AI427" s="11">
        <v>11988.48660329489</v>
      </c>
      <c r="AJ427" s="11">
        <v>11970.387159713189</v>
      </c>
      <c r="AK427" s="11">
        <v>11957.655815437727</v>
      </c>
      <c r="AL427" s="11">
        <v>11934.210824216272</v>
      </c>
      <c r="AM427" s="11">
        <v>11926.006924847261</v>
      </c>
      <c r="AN427" s="11">
        <v>11916.384564365255</v>
      </c>
      <c r="AO427" s="11">
        <v>11912.998509820854</v>
      </c>
      <c r="AP427" s="11">
        <v>11917.713394892624</v>
      </c>
      <c r="AQ427" s="11">
        <v>11928.574183629566</v>
      </c>
      <c r="AR427" s="11">
        <v>11931.665721828511</v>
      </c>
      <c r="AS427" s="11">
        <v>11932.639967432253</v>
      </c>
      <c r="AT427" s="11">
        <v>11946.306747432751</v>
      </c>
      <c r="AU427" s="11">
        <v>11955.055531408401</v>
      </c>
      <c r="AV427" s="11">
        <v>11953.326558570843</v>
      </c>
      <c r="AW427" s="11">
        <v>11960.843739794504</v>
      </c>
      <c r="AX427" s="11">
        <v>11971.095554319198</v>
      </c>
      <c r="AY427" s="11">
        <v>11970.842707840173</v>
      </c>
      <c r="AZ427" s="11">
        <v>11961.312523304416</v>
      </c>
      <c r="BA427" s="11">
        <v>11943.754960262595</v>
      </c>
      <c r="BB427" s="11">
        <v>11906.350739140325</v>
      </c>
      <c r="BC427" s="11">
        <v>11839.952965292594</v>
      </c>
      <c r="BD427" s="11">
        <v>11777.603418943312</v>
      </c>
      <c r="BE427" s="11">
        <v>11763.088392712647</v>
      </c>
      <c r="BF427" s="11">
        <v>11746.976967201908</v>
      </c>
      <c r="BG427" s="11">
        <v>11720.46928104626</v>
      </c>
      <c r="BH427" s="11">
        <v>11716.191749337335</v>
      </c>
      <c r="BI427" s="11">
        <v>11705.844298156573</v>
      </c>
      <c r="BJ427" s="11">
        <v>11686.676337576891</v>
      </c>
      <c r="BK427" s="11">
        <v>11624.333822083925</v>
      </c>
      <c r="BL427" s="11">
        <v>11421.845874307674</v>
      </c>
      <c r="BM427" s="11">
        <v>11327.722095321091</v>
      </c>
      <c r="BN427" s="11">
        <v>11321.736594648884</v>
      </c>
      <c r="BO427" s="11">
        <v>11228.754927625116</v>
      </c>
      <c r="BP427" s="11">
        <v>11234.809367840558</v>
      </c>
      <c r="BQ427" s="11">
        <v>11156.329112075415</v>
      </c>
      <c r="BR427" s="11">
        <v>11088.338786588773</v>
      </c>
      <c r="BS427" s="11">
        <v>11068.2068781655</v>
      </c>
      <c r="BT427" s="11">
        <v>11023.30502409807</v>
      </c>
      <c r="BU427" s="11">
        <v>10978.236571828094</v>
      </c>
      <c r="BV427" s="11">
        <v>10999.797255863332</v>
      </c>
      <c r="BW427" s="11">
        <v>10852.238381205911</v>
      </c>
      <c r="BX427" s="11">
        <v>10746.424904834928</v>
      </c>
      <c r="BY427" s="11">
        <v>10608.921556702628</v>
      </c>
      <c r="BZ427" s="11">
        <v>10579.665221091504</v>
      </c>
      <c r="CA427" s="11">
        <v>10537.351912154953</v>
      </c>
      <c r="CB427" s="11">
        <v>10474.717993386512</v>
      </c>
      <c r="CC427" s="11">
        <v>10354.655366186358</v>
      </c>
      <c r="CD427" s="11">
        <v>10261.833316445753</v>
      </c>
      <c r="CE427" s="11">
        <v>10171.692223757867</v>
      </c>
      <c r="CF427" s="11">
        <v>10092.407299546927</v>
      </c>
      <c r="CG427" s="11">
        <v>9905.3651017099237</v>
      </c>
      <c r="CH427" s="11">
        <v>9834.95217105341</v>
      </c>
      <c r="CI427" s="11">
        <v>9650.6513204742932</v>
      </c>
      <c r="CJ427" s="11">
        <v>9583.7088165695204</v>
      </c>
      <c r="CK427" s="11">
        <v>9497.7240156386524</v>
      </c>
      <c r="CL427" s="11">
        <v>9472.457870991504</v>
      </c>
      <c r="CM427" s="11">
        <v>9426.5227230567671</v>
      </c>
      <c r="CN427" s="11">
        <v>9370.8777662955854</v>
      </c>
      <c r="CO427" s="11">
        <v>9292.6854217545879</v>
      </c>
      <c r="CP427" s="11">
        <v>9243.6795939065596</v>
      </c>
      <c r="CQ427" s="11">
        <v>9056.1565957037456</v>
      </c>
      <c r="CR427" s="11">
        <v>8891.5087192388764</v>
      </c>
      <c r="CS427" s="11">
        <v>8825.81292266327</v>
      </c>
      <c r="CT427" s="11">
        <v>8800.4430877891391</v>
      </c>
      <c r="CU427" s="11">
        <v>8760.9026387819158</v>
      </c>
      <c r="CV427" s="11">
        <v>8667.2948402984148</v>
      </c>
      <c r="CW427" s="11">
        <v>8547.8096427278615</v>
      </c>
      <c r="CX427" s="11">
        <v>8493.3584687182847</v>
      </c>
      <c r="CY427" s="11">
        <v>8440.1224535374513</v>
      </c>
      <c r="CZ427" s="11">
        <v>8390.8037614794721</v>
      </c>
      <c r="DA427" s="11">
        <v>8338.9381727031214</v>
      </c>
      <c r="DB427" s="11">
        <v>8281.0761405486774</v>
      </c>
      <c r="DC427" s="11">
        <v>8184.8866688721628</v>
      </c>
      <c r="DD427" s="11">
        <v>8172.1921294995391</v>
      </c>
      <c r="DE427" s="11">
        <v>8140.4311274955307</v>
      </c>
      <c r="DF427" s="11">
        <v>8125.0370069362552</v>
      </c>
      <c r="DG427" s="11">
        <v>8069.8907934106028</v>
      </c>
      <c r="DH427" s="11">
        <v>8022.5957229481828</v>
      </c>
      <c r="DI427" s="11">
        <v>7967.1136504935848</v>
      </c>
      <c r="DJ427" s="11">
        <v>7899.5679134541988</v>
      </c>
      <c r="DK427" s="11">
        <v>7639.7012402337068</v>
      </c>
      <c r="DL427" s="11">
        <v>7636.0691887838138</v>
      </c>
      <c r="DM427" s="11">
        <v>7598.3990282503028</v>
      </c>
      <c r="DN427" s="11">
        <v>7538.8375537889115</v>
      </c>
      <c r="DO427" s="11">
        <v>7526.6387756347658</v>
      </c>
      <c r="DP427" s="11">
        <v>7468.0648688645761</v>
      </c>
      <c r="DQ427" s="11">
        <v>7474.0878783274411</v>
      </c>
      <c r="DR427" s="11">
        <v>7467.8548258348064</v>
      </c>
      <c r="DS427" s="11">
        <v>7458.6120677505369</v>
      </c>
      <c r="DT427" s="11">
        <v>7442.2769944928086</v>
      </c>
      <c r="DU427" s="11">
        <v>7431.2670545420351</v>
      </c>
      <c r="DV427" s="11">
        <v>7419.21554123652</v>
      </c>
      <c r="DW427" s="11">
        <v>7411.2437116621441</v>
      </c>
      <c r="DX427" s="11">
        <v>7272.7703676481406</v>
      </c>
      <c r="DY427" s="11">
        <v>7277.077115747491</v>
      </c>
      <c r="DZ427" s="11">
        <v>7242.7517113126205</v>
      </c>
      <c r="EA427" s="11">
        <v>7131.0070280574619</v>
      </c>
      <c r="EB427" s="11">
        <v>7121.5129475686344</v>
      </c>
      <c r="EC427" s="11">
        <v>6953.9809014249222</v>
      </c>
      <c r="ED427" s="11">
        <v>6898.1675387696978</v>
      </c>
      <c r="EE427" s="11">
        <v>6665.5885433667117</v>
      </c>
      <c r="EF427" s="11">
        <v>6480.7589751865062</v>
      </c>
      <c r="EG427" s="11">
        <v>6324.0994538489767</v>
      </c>
      <c r="EH427" s="11">
        <v>6204.7229073207427</v>
      </c>
      <c r="EI427" s="11">
        <v>6142.8329386899732</v>
      </c>
      <c r="EJ427" s="11">
        <v>6090.2434964699059</v>
      </c>
      <c r="EK427" s="11">
        <v>6008.2781424026871</v>
      </c>
      <c r="EL427" s="11">
        <v>5996.6708102008115</v>
      </c>
      <c r="EM427" s="11">
        <v>5909.9308364153067</v>
      </c>
      <c r="EN427" s="11">
        <v>5822.2842564530247</v>
      </c>
      <c r="EO427" s="11">
        <v>5782.8061801466947</v>
      </c>
      <c r="EP427" s="11">
        <v>5659.5597463704444</v>
      </c>
      <c r="EQ427" s="11">
        <v>5606.6647382784813</v>
      </c>
      <c r="ER427" s="11">
        <v>5493.1424353024422</v>
      </c>
      <c r="ES427" s="11">
        <v>5450.9531240578535</v>
      </c>
      <c r="ET427" s="11">
        <v>5389.1980921946515</v>
      </c>
      <c r="EU427" s="11">
        <v>5341.0128759711633</v>
      </c>
      <c r="EV427" s="11">
        <v>5285.7083281965679</v>
      </c>
      <c r="EW427" s="11">
        <v>5076.107743762178</v>
      </c>
      <c r="EX427" s="11">
        <v>5035.3179065443346</v>
      </c>
      <c r="EY427" s="11">
        <v>4897.7790061573514</v>
      </c>
      <c r="EZ427" s="11">
        <v>4779.2968546071406</v>
      </c>
      <c r="FA427" s="11">
        <v>4728.6634524423889</v>
      </c>
      <c r="FB427" s="11">
        <v>4698.6128276214422</v>
      </c>
      <c r="FC427" s="11">
        <v>4652.3888470557022</v>
      </c>
      <c r="FD427" s="11">
        <v>4544.0658852060396</v>
      </c>
      <c r="FE427" s="11">
        <v>4397.5864604248</v>
      </c>
      <c r="FF427" s="11">
        <v>4390.6720692036524</v>
      </c>
      <c r="FG427" s="11">
        <v>4353.1186516683247</v>
      </c>
      <c r="FH427" s="11">
        <v>4281.8363979768328</v>
      </c>
      <c r="FI427" s="11">
        <v>4250.6512514056603</v>
      </c>
      <c r="FJ427" s="11">
        <v>4244.9551524831841</v>
      </c>
      <c r="FK427" s="11">
        <v>4239.8260587117411</v>
      </c>
      <c r="FL427" s="11">
        <v>4237.7931543450059</v>
      </c>
      <c r="FM427" s="11">
        <v>4224.2724789605008</v>
      </c>
      <c r="FN427" s="11">
        <v>4234.6689263671942</v>
      </c>
      <c r="FO427" s="11">
        <v>4231.0886205280267</v>
      </c>
      <c r="FP427" s="11">
        <v>4226.290702566278</v>
      </c>
      <c r="FQ427" s="11">
        <v>4228.5980826356226</v>
      </c>
      <c r="FR427" s="11">
        <v>4204.656449796521</v>
      </c>
      <c r="FS427" s="11">
        <v>4169.1574614024239</v>
      </c>
      <c r="FT427" s="11">
        <v>4104.1062958459715</v>
      </c>
      <c r="FU427" s="11">
        <v>3997.1503362433723</v>
      </c>
      <c r="FV427" s="11">
        <v>3961.2276390458992</v>
      </c>
      <c r="FW427" s="11">
        <v>3932.6165803190138</v>
      </c>
      <c r="FX427" s="11">
        <v>3903.0754862512085</v>
      </c>
      <c r="FY427" s="11">
        <v>3879.9500737695557</v>
      </c>
      <c r="FZ427" s="11">
        <v>3850.7269345644208</v>
      </c>
      <c r="GA427" s="11">
        <v>3831.2431594816203</v>
      </c>
      <c r="GB427" s="11">
        <v>3805.7232506611367</v>
      </c>
      <c r="GC427" s="11">
        <v>3782.7486158093375</v>
      </c>
      <c r="GD427" s="11">
        <v>3770.1003639084192</v>
      </c>
      <c r="GE427" s="11">
        <v>3759.1567077955697</v>
      </c>
      <c r="GF427" s="11">
        <v>3752.8605254405684</v>
      </c>
      <c r="GG427" s="11">
        <v>3742.1280371816729</v>
      </c>
      <c r="GH427" s="11">
        <v>3736.9313375746287</v>
      </c>
      <c r="GI427" s="11">
        <v>3719.518184841726</v>
      </c>
      <c r="GJ427" s="11">
        <v>3696.8751623220733</v>
      </c>
      <c r="GK427" s="11">
        <v>3670.9464777888688</v>
      </c>
      <c r="GL427" s="11">
        <v>3670.2321925399865</v>
      </c>
      <c r="GM427" s="11">
        <v>3639.0715273080828</v>
      </c>
      <c r="GN427" s="11">
        <v>3618.0907585315094</v>
      </c>
      <c r="GO427" s="11">
        <v>3585.3597818304711</v>
      </c>
      <c r="GP427" s="11">
        <v>3500.8262318940651</v>
      </c>
      <c r="GQ427" s="11">
        <v>3361.8170545242042</v>
      </c>
      <c r="GR427" s="11">
        <v>3204.9592116572612</v>
      </c>
      <c r="GS427" s="11">
        <v>3142.4129130006399</v>
      </c>
      <c r="GT427" s="11">
        <v>3124.5314181374547</v>
      </c>
      <c r="GU427" s="11">
        <v>3102.6513796517183</v>
      </c>
      <c r="GV427" s="11">
        <v>3083.5496496731384</v>
      </c>
      <c r="GW427" s="11">
        <v>3066.7075448449477</v>
      </c>
      <c r="GX427" s="11">
        <v>3054.2380416407382</v>
      </c>
      <c r="GY427" s="11">
        <v>2975.1256817304334</v>
      </c>
      <c r="GZ427" s="11">
        <v>3027.9698590172184</v>
      </c>
      <c r="HA427" s="11">
        <v>3028.346690468305</v>
      </c>
      <c r="HB427" s="11">
        <v>3022.7340469933683</v>
      </c>
      <c r="HC427" s="11">
        <v>3018.5672889479765</v>
      </c>
      <c r="HD427" s="11">
        <v>3016.526830282517</v>
      </c>
      <c r="HE427" s="11">
        <v>2994.3093104007198</v>
      </c>
      <c r="HF427" s="11">
        <v>2881.7472934388247</v>
      </c>
      <c r="HG427" s="11">
        <v>2807.689199971072</v>
      </c>
      <c r="HH427" s="11">
        <v>2733.7200144941653</v>
      </c>
      <c r="HI427" s="11">
        <v>2701.2049799988645</v>
      </c>
      <c r="HJ427" s="11">
        <v>2677.3010121789107</v>
      </c>
      <c r="HK427" s="11">
        <v>2642.1452234544495</v>
      </c>
      <c r="HL427" s="11">
        <v>2618.2697241880078</v>
      </c>
      <c r="HM427" s="11">
        <v>2570.9324231543633</v>
      </c>
      <c r="HN427" s="11">
        <v>2523.2170496529066</v>
      </c>
      <c r="HO427" s="11">
        <v>2497.2283369302413</v>
      </c>
      <c r="HP427" s="11">
        <v>2520.8783595114842</v>
      </c>
      <c r="HQ427" s="11">
        <v>2513.5019377765484</v>
      </c>
      <c r="HR427" s="11">
        <v>2434.6425906169516</v>
      </c>
      <c r="HS427" s="11">
        <v>2458.9627482649398</v>
      </c>
      <c r="HT427" s="11">
        <v>2470.460644271785</v>
      </c>
      <c r="HU427" s="11">
        <v>2435.9633796907578</v>
      </c>
      <c r="HV427" s="11">
        <v>2432.6787999269081</v>
      </c>
      <c r="HW427" s="11">
        <v>2413.7913812433303</v>
      </c>
      <c r="HX427" s="11">
        <v>2387.5650090555741</v>
      </c>
      <c r="HY427" s="11">
        <v>2344.3493091310174</v>
      </c>
      <c r="HZ427" s="11">
        <v>2188.750476774776</v>
      </c>
      <c r="IA427" s="11">
        <v>2044.5086158057927</v>
      </c>
      <c r="IB427" s="11">
        <v>1996.4109547502123</v>
      </c>
      <c r="IC427" s="11">
        <v>1943.3368539695191</v>
      </c>
      <c r="ID427" s="11">
        <v>1895.9788842892378</v>
      </c>
      <c r="IE427" s="11">
        <v>1841.0549582178655</v>
      </c>
      <c r="IF427" s="11">
        <v>1716.1282856158193</v>
      </c>
      <c r="IG427" s="11">
        <v>1688.2153926712049</v>
      </c>
      <c r="IH427" s="11">
        <v>1645.1900775298586</v>
      </c>
      <c r="II427" s="11">
        <v>1608.0595996043949</v>
      </c>
      <c r="IJ427" s="11">
        <v>1556.9650825410936</v>
      </c>
      <c r="IK427" s="11">
        <v>1518.744778793103</v>
      </c>
      <c r="IL427" s="11">
        <v>1476.6965474813971</v>
      </c>
      <c r="IM427" s="11">
        <v>1413.7862623557501</v>
      </c>
      <c r="IN427" s="11">
        <v>1277.4351425166342</v>
      </c>
      <c r="IO427" s="11">
        <v>1245.707871629716</v>
      </c>
      <c r="IP427" s="11">
        <v>1244.1123116757026</v>
      </c>
      <c r="IQ427" s="11">
        <v>1188.3625030000048</v>
      </c>
      <c r="IR427" s="11">
        <v>1119.5626163135059</v>
      </c>
      <c r="IS427" s="11">
        <v>1079.8233575691897</v>
      </c>
      <c r="IT427" s="11">
        <v>1056.6418165077507</v>
      </c>
      <c r="IU427" s="11">
        <v>1039.0072543057934</v>
      </c>
      <c r="IV427" s="11">
        <v>1032.9277386045574</v>
      </c>
      <c r="IW427" s="11">
        <v>1022.2648410141051</v>
      </c>
      <c r="IX427" s="11">
        <v>1001.0449233780516</v>
      </c>
      <c r="IY427" s="11">
        <v>960.06595823541738</v>
      </c>
      <c r="IZ427" s="11">
        <v>909.80406718309393</v>
      </c>
      <c r="JA427" s="11">
        <v>817.74160155906702</v>
      </c>
      <c r="JB427" s="11">
        <v>709.14698865376909</v>
      </c>
      <c r="JC427" s="11">
        <v>631.113205344893</v>
      </c>
      <c r="JD427" s="11">
        <v>615.42605027019806</v>
      </c>
      <c r="JE427" s="11">
        <v>603.94687478319224</v>
      </c>
      <c r="JF427" s="11">
        <v>595.80297619105954</v>
      </c>
      <c r="JG427" s="11">
        <v>512.39810066415293</v>
      </c>
      <c r="JH427" s="11">
        <v>475.05871582598479</v>
      </c>
      <c r="JI427" s="11">
        <v>470.5333558332307</v>
      </c>
      <c r="JJ427" s="11">
        <v>470.64402267415795</v>
      </c>
      <c r="JK427" s="11">
        <v>407.33748515519619</v>
      </c>
      <c r="JL427" s="11">
        <v>420.18994728216848</v>
      </c>
      <c r="JM427" s="11">
        <v>402.81169551169802</v>
      </c>
      <c r="JN427" s="11">
        <v>244.39751616084783</v>
      </c>
      <c r="JO427" s="11">
        <v>237.09222676006908</v>
      </c>
      <c r="JP427" s="11">
        <v>304.33239840489472</v>
      </c>
      <c r="JQ427" s="11">
        <v>303.62640806385014</v>
      </c>
      <c r="JR427" s="11">
        <v>270.3163286560212</v>
      </c>
      <c r="JS427" s="11">
        <v>100.98036145272199</v>
      </c>
      <c r="JT427" s="11">
        <v>39.0418020819708</v>
      </c>
      <c r="JU427" s="11">
        <v>48.017611299567378</v>
      </c>
      <c r="JV427" s="11">
        <v>31.402974272123217</v>
      </c>
      <c r="JW427" s="11">
        <v>7.8586026575067081E-12</v>
      </c>
      <c r="JX427" s="11">
        <v>37.564796908050909</v>
      </c>
      <c r="JY427" s="11">
        <v>64.449557675195777</v>
      </c>
      <c r="JZ427" s="11">
        <v>82.717047827534969</v>
      </c>
      <c r="KA427" s="11">
        <v>105.2437448076752</v>
      </c>
      <c r="KB427" s="11">
        <v>124.0541093082452</v>
      </c>
      <c r="KC427" s="11">
        <v>137.74865174475786</v>
      </c>
      <c r="KD427" s="11">
        <v>150.36945591479594</v>
      </c>
      <c r="KE427" s="11">
        <v>146.69793451088617</v>
      </c>
      <c r="KF427" s="11">
        <v>136.39069394333774</v>
      </c>
      <c r="KG427" s="11">
        <v>113.68775145257749</v>
      </c>
      <c r="KH427" s="11">
        <v>104.94345569878458</v>
      </c>
      <c r="KI427" s="11">
        <v>76.998064035955423</v>
      </c>
      <c r="KJ427" s="11">
        <v>71.992791915151528</v>
      </c>
      <c r="KK427" s="11">
        <v>65.954048565733444</v>
      </c>
      <c r="KL427" s="23"/>
      <c r="KM427" s="11">
        <f>SMALL(Tabela2[[#This Row],[1]:[285]],1)</f>
        <v>7.8586026575067081E-12</v>
      </c>
      <c r="KN427" s="11">
        <f>MATCH(Tabela2[[#This Row],[1° menor]],Tabela2[[#This Row],[1]:[285]],0)</f>
        <v>270</v>
      </c>
      <c r="KO42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27" s="11">
        <f>VLOOKUP(Tabela2[[#This Row],[Shape]],shape!A:D,4,0)+VLOOKUP(Tabela2[[#This Row],[Shape]]+1,shape!A:E,5,0)*Tabela2[[#This Row],[% avanc]]</f>
        <v>8544.8116110658502</v>
      </c>
      <c r="KQ427" s="15">
        <f>Tabela2[[#This Row],[8686,881807]]/Tabela2[[#Headers],[8686,881807]]</f>
        <v>0.98364543237831692</v>
      </c>
      <c r="KR427" s="11">
        <f>Tabela2[[#This Row],[8686,881807]]-KP426</f>
        <v>0</v>
      </c>
      <c r="KS427" s="11">
        <f>(Tabela2[[#This Row],[hora bus]]-H426)*86400</f>
        <v>41.000000154599547</v>
      </c>
      <c r="KT427" s="11">
        <f>Tabela2[[#This Row],[desloc]]/Tabela2[[#This Row],[seconds]]</f>
        <v>0</v>
      </c>
      <c r="KU427" s="11">
        <f>Tabela2[[#This Row],[spd m/s]]*3.6</f>
        <v>0</v>
      </c>
      <c r="KV427" s="23"/>
      <c r="KW427" s="22">
        <f t="shared" si="108"/>
        <v>0</v>
      </c>
      <c r="KX427" s="23">
        <f t="shared" si="109"/>
        <v>0.5</v>
      </c>
      <c r="KY427" s="23">
        <f t="shared" si="110"/>
        <v>1</v>
      </c>
      <c r="KZ427" s="23">
        <f t="shared" si="111"/>
        <v>20</v>
      </c>
      <c r="LA427" s="23">
        <f t="shared" si="112"/>
        <v>0</v>
      </c>
      <c r="LB427" s="23">
        <f t="shared" si="113"/>
        <v>1</v>
      </c>
      <c r="LC427" s="23">
        <f t="shared" si="114"/>
        <v>5</v>
      </c>
      <c r="LD427" s="23">
        <f t="shared" si="115"/>
        <v>0</v>
      </c>
      <c r="LE427" s="23">
        <f t="shared" si="116"/>
        <v>8544.8116110658502</v>
      </c>
      <c r="LF427" s="22">
        <f t="shared" si="125"/>
        <v>0</v>
      </c>
      <c r="LG427" s="23">
        <f t="shared" si="117"/>
        <v>0</v>
      </c>
      <c r="LH427" s="23">
        <f t="shared" si="118"/>
        <v>0</v>
      </c>
      <c r="LI427" s="23">
        <f t="shared" si="119"/>
        <v>8570.3152119992501</v>
      </c>
      <c r="LJ427" s="23">
        <f t="shared" si="120"/>
        <v>8544.8116110658502</v>
      </c>
      <c r="LK427" s="23">
        <f t="shared" si="121"/>
        <v>0.5</v>
      </c>
      <c r="LL427" s="23">
        <f t="shared" si="122"/>
        <v>0</v>
      </c>
      <c r="LM427" s="23">
        <f t="shared" si="123"/>
        <v>1</v>
      </c>
      <c r="LN427" s="23">
        <f t="shared" si="124"/>
        <v>1</v>
      </c>
    </row>
    <row r="428" spans="1:326" x14ac:dyDescent="0.25">
      <c r="A428" s="22">
        <v>35</v>
      </c>
      <c r="B428" s="22">
        <v>1</v>
      </c>
      <c r="C428" s="23" t="s">
        <v>1336</v>
      </c>
      <c r="D428" s="22">
        <v>332</v>
      </c>
      <c r="E428" s="24">
        <v>0.8881944444444444</v>
      </c>
      <c r="F428" s="23" t="s">
        <v>778</v>
      </c>
      <c r="G428" s="23" t="b">
        <v>1</v>
      </c>
      <c r="H428" s="25">
        <v>43538.888229166667</v>
      </c>
      <c r="I428" s="26" t="s">
        <v>180</v>
      </c>
      <c r="J428" s="23" t="s">
        <v>181</v>
      </c>
      <c r="K428" s="11">
        <f>IF(AND(Tabela2[[#This Row],[hora bus]]=H427,Tabela2[[#This Row],[lat bus]]=I427,Tabela2[[#This Row],[lon bus]]=J427),1,0)</f>
        <v>0</v>
      </c>
      <c r="L428" s="23"/>
      <c r="M428" s="11">
        <v>152</v>
      </c>
      <c r="N428" s="11">
        <v>12494.830021888851</v>
      </c>
      <c r="O428" s="11">
        <v>12486.806861253204</v>
      </c>
      <c r="P428" s="11">
        <v>12475.971219330722</v>
      </c>
      <c r="Q428" s="11">
        <v>12416.529272290421</v>
      </c>
      <c r="R428" s="11">
        <v>12334.820621563395</v>
      </c>
      <c r="S428" s="11">
        <v>12320.088836036259</v>
      </c>
      <c r="T428" s="11">
        <v>12301.020183692543</v>
      </c>
      <c r="U428" s="11">
        <v>12288.814142005907</v>
      </c>
      <c r="V428" s="11">
        <v>12271.172379100031</v>
      </c>
      <c r="W428" s="11">
        <v>12257.347773330403</v>
      </c>
      <c r="X428" s="11">
        <v>12244.75714924055</v>
      </c>
      <c r="Y428" s="11">
        <v>12218.091008311309</v>
      </c>
      <c r="Z428" s="11">
        <v>12199.530930423911</v>
      </c>
      <c r="AA428" s="11">
        <v>12174.625643012387</v>
      </c>
      <c r="AB428" s="11">
        <v>12162.874276923478</v>
      </c>
      <c r="AC428" s="11">
        <v>12146.07688209562</v>
      </c>
      <c r="AD428" s="11">
        <v>12121.80903308475</v>
      </c>
      <c r="AE428" s="11">
        <v>12113.01994745246</v>
      </c>
      <c r="AF428" s="11">
        <v>12051.80430932218</v>
      </c>
      <c r="AG428" s="11">
        <v>12030.872930985972</v>
      </c>
      <c r="AH428" s="11">
        <v>12008.271750808733</v>
      </c>
      <c r="AI428" s="11">
        <v>11988.48660329489</v>
      </c>
      <c r="AJ428" s="11">
        <v>11970.387159713189</v>
      </c>
      <c r="AK428" s="11">
        <v>11957.655815437727</v>
      </c>
      <c r="AL428" s="11">
        <v>11934.210824216272</v>
      </c>
      <c r="AM428" s="11">
        <v>11926.006924847261</v>
      </c>
      <c r="AN428" s="11">
        <v>11916.384564365255</v>
      </c>
      <c r="AO428" s="11">
        <v>11912.998509820854</v>
      </c>
      <c r="AP428" s="11">
        <v>11917.713394892624</v>
      </c>
      <c r="AQ428" s="11">
        <v>11928.574183629566</v>
      </c>
      <c r="AR428" s="11">
        <v>11931.665721828511</v>
      </c>
      <c r="AS428" s="11">
        <v>11932.639967432253</v>
      </c>
      <c r="AT428" s="11">
        <v>11946.306747432751</v>
      </c>
      <c r="AU428" s="11">
        <v>11955.055531408401</v>
      </c>
      <c r="AV428" s="11">
        <v>11953.326558570843</v>
      </c>
      <c r="AW428" s="11">
        <v>11960.843739794504</v>
      </c>
      <c r="AX428" s="11">
        <v>11971.095554319198</v>
      </c>
      <c r="AY428" s="11">
        <v>11970.842707840173</v>
      </c>
      <c r="AZ428" s="11">
        <v>11961.312523304416</v>
      </c>
      <c r="BA428" s="11">
        <v>11943.754960262595</v>
      </c>
      <c r="BB428" s="11">
        <v>11906.350739140325</v>
      </c>
      <c r="BC428" s="11">
        <v>11839.952965292594</v>
      </c>
      <c r="BD428" s="11">
        <v>11777.603418943312</v>
      </c>
      <c r="BE428" s="11">
        <v>11763.088392712647</v>
      </c>
      <c r="BF428" s="11">
        <v>11746.976967201908</v>
      </c>
      <c r="BG428" s="11">
        <v>11720.46928104626</v>
      </c>
      <c r="BH428" s="11">
        <v>11716.191749337335</v>
      </c>
      <c r="BI428" s="11">
        <v>11705.844298156573</v>
      </c>
      <c r="BJ428" s="11">
        <v>11686.676337576891</v>
      </c>
      <c r="BK428" s="11">
        <v>11624.333822083925</v>
      </c>
      <c r="BL428" s="11">
        <v>11421.845874307674</v>
      </c>
      <c r="BM428" s="11">
        <v>11327.722095321091</v>
      </c>
      <c r="BN428" s="11">
        <v>11321.736594648884</v>
      </c>
      <c r="BO428" s="11">
        <v>11228.754927625116</v>
      </c>
      <c r="BP428" s="11">
        <v>11234.809367840558</v>
      </c>
      <c r="BQ428" s="11">
        <v>11156.329112075415</v>
      </c>
      <c r="BR428" s="11">
        <v>11088.338786588773</v>
      </c>
      <c r="BS428" s="11">
        <v>11068.2068781655</v>
      </c>
      <c r="BT428" s="11">
        <v>11023.30502409807</v>
      </c>
      <c r="BU428" s="11">
        <v>10978.236571828094</v>
      </c>
      <c r="BV428" s="11">
        <v>10999.797255863332</v>
      </c>
      <c r="BW428" s="11">
        <v>10852.238381205911</v>
      </c>
      <c r="BX428" s="11">
        <v>10746.424904834928</v>
      </c>
      <c r="BY428" s="11">
        <v>10608.921556702628</v>
      </c>
      <c r="BZ428" s="11">
        <v>10579.665221091504</v>
      </c>
      <c r="CA428" s="11">
        <v>10537.351912154953</v>
      </c>
      <c r="CB428" s="11">
        <v>10474.717993386512</v>
      </c>
      <c r="CC428" s="11">
        <v>10354.655366186358</v>
      </c>
      <c r="CD428" s="11">
        <v>10261.833316445753</v>
      </c>
      <c r="CE428" s="11">
        <v>10171.692223757867</v>
      </c>
      <c r="CF428" s="11">
        <v>10092.407299546927</v>
      </c>
      <c r="CG428" s="11">
        <v>9905.3651017099237</v>
      </c>
      <c r="CH428" s="11">
        <v>9834.95217105341</v>
      </c>
      <c r="CI428" s="11">
        <v>9650.6513204742932</v>
      </c>
      <c r="CJ428" s="11">
        <v>9583.7088165695204</v>
      </c>
      <c r="CK428" s="11">
        <v>9497.7240156386524</v>
      </c>
      <c r="CL428" s="11">
        <v>9472.457870991504</v>
      </c>
      <c r="CM428" s="11">
        <v>9426.5227230567671</v>
      </c>
      <c r="CN428" s="11">
        <v>9370.8777662955854</v>
      </c>
      <c r="CO428" s="11">
        <v>9292.6854217545879</v>
      </c>
      <c r="CP428" s="11">
        <v>9243.6795939065596</v>
      </c>
      <c r="CQ428" s="11">
        <v>9056.1565957037456</v>
      </c>
      <c r="CR428" s="11">
        <v>8891.5087192388764</v>
      </c>
      <c r="CS428" s="11">
        <v>8825.81292266327</v>
      </c>
      <c r="CT428" s="11">
        <v>8800.4430877891391</v>
      </c>
      <c r="CU428" s="11">
        <v>8760.9026387819158</v>
      </c>
      <c r="CV428" s="11">
        <v>8667.2948402984148</v>
      </c>
      <c r="CW428" s="11">
        <v>8547.8096427278615</v>
      </c>
      <c r="CX428" s="11">
        <v>8493.3584687182847</v>
      </c>
      <c r="CY428" s="11">
        <v>8440.1224535374513</v>
      </c>
      <c r="CZ428" s="11">
        <v>8390.8037614794721</v>
      </c>
      <c r="DA428" s="11">
        <v>8338.9381727031214</v>
      </c>
      <c r="DB428" s="11">
        <v>8281.0761405486774</v>
      </c>
      <c r="DC428" s="11">
        <v>8184.8866688721628</v>
      </c>
      <c r="DD428" s="11">
        <v>8172.1921294995391</v>
      </c>
      <c r="DE428" s="11">
        <v>8140.4311274955307</v>
      </c>
      <c r="DF428" s="11">
        <v>8125.0370069362552</v>
      </c>
      <c r="DG428" s="11">
        <v>8069.8907934106028</v>
      </c>
      <c r="DH428" s="11">
        <v>8022.5957229481828</v>
      </c>
      <c r="DI428" s="11">
        <v>7967.1136504935848</v>
      </c>
      <c r="DJ428" s="11">
        <v>7899.5679134541988</v>
      </c>
      <c r="DK428" s="11">
        <v>7639.7012402337068</v>
      </c>
      <c r="DL428" s="11">
        <v>7636.0691887838138</v>
      </c>
      <c r="DM428" s="11">
        <v>7598.3990282503028</v>
      </c>
      <c r="DN428" s="11">
        <v>7538.8375537889115</v>
      </c>
      <c r="DO428" s="11">
        <v>7526.6387756347658</v>
      </c>
      <c r="DP428" s="11">
        <v>7468.0648688645761</v>
      </c>
      <c r="DQ428" s="11">
        <v>7474.0878783274411</v>
      </c>
      <c r="DR428" s="11">
        <v>7467.8548258348064</v>
      </c>
      <c r="DS428" s="11">
        <v>7458.6120677505369</v>
      </c>
      <c r="DT428" s="11">
        <v>7442.2769944928086</v>
      </c>
      <c r="DU428" s="11">
        <v>7431.2670545420351</v>
      </c>
      <c r="DV428" s="11">
        <v>7419.21554123652</v>
      </c>
      <c r="DW428" s="11">
        <v>7411.2437116621441</v>
      </c>
      <c r="DX428" s="11">
        <v>7272.7703676481406</v>
      </c>
      <c r="DY428" s="11">
        <v>7277.077115747491</v>
      </c>
      <c r="DZ428" s="11">
        <v>7242.7517113126205</v>
      </c>
      <c r="EA428" s="11">
        <v>7131.0070280574619</v>
      </c>
      <c r="EB428" s="11">
        <v>7121.5129475686344</v>
      </c>
      <c r="EC428" s="11">
        <v>6953.9809014249222</v>
      </c>
      <c r="ED428" s="11">
        <v>6898.1675387696978</v>
      </c>
      <c r="EE428" s="11">
        <v>6665.5885433667117</v>
      </c>
      <c r="EF428" s="11">
        <v>6480.7589751865062</v>
      </c>
      <c r="EG428" s="11">
        <v>6324.0994538489767</v>
      </c>
      <c r="EH428" s="11">
        <v>6204.7229073207427</v>
      </c>
      <c r="EI428" s="11">
        <v>6142.8329386899732</v>
      </c>
      <c r="EJ428" s="11">
        <v>6090.2434964699059</v>
      </c>
      <c r="EK428" s="11">
        <v>6008.2781424026871</v>
      </c>
      <c r="EL428" s="11">
        <v>5996.6708102008115</v>
      </c>
      <c r="EM428" s="11">
        <v>5909.9308364153067</v>
      </c>
      <c r="EN428" s="11">
        <v>5822.2842564530247</v>
      </c>
      <c r="EO428" s="11">
        <v>5782.8061801466947</v>
      </c>
      <c r="EP428" s="11">
        <v>5659.5597463704444</v>
      </c>
      <c r="EQ428" s="11">
        <v>5606.6647382784813</v>
      </c>
      <c r="ER428" s="11">
        <v>5493.1424353024422</v>
      </c>
      <c r="ES428" s="11">
        <v>5450.9531240578535</v>
      </c>
      <c r="ET428" s="11">
        <v>5389.1980921946515</v>
      </c>
      <c r="EU428" s="11">
        <v>5341.0128759711633</v>
      </c>
      <c r="EV428" s="11">
        <v>5285.7083281965679</v>
      </c>
      <c r="EW428" s="11">
        <v>5076.107743762178</v>
      </c>
      <c r="EX428" s="11">
        <v>5035.3179065443346</v>
      </c>
      <c r="EY428" s="11">
        <v>4897.7790061573514</v>
      </c>
      <c r="EZ428" s="11">
        <v>4779.2968546071406</v>
      </c>
      <c r="FA428" s="11">
        <v>4728.6634524423889</v>
      </c>
      <c r="FB428" s="11">
        <v>4698.6128276214422</v>
      </c>
      <c r="FC428" s="11">
        <v>4652.3888470557022</v>
      </c>
      <c r="FD428" s="11">
        <v>4544.0658852060396</v>
      </c>
      <c r="FE428" s="11">
        <v>4397.5864604248</v>
      </c>
      <c r="FF428" s="11">
        <v>4390.6720692036524</v>
      </c>
      <c r="FG428" s="11">
        <v>4353.1186516683247</v>
      </c>
      <c r="FH428" s="11">
        <v>4281.8363979768328</v>
      </c>
      <c r="FI428" s="11">
        <v>4250.6512514056603</v>
      </c>
      <c r="FJ428" s="11">
        <v>4244.9551524831841</v>
      </c>
      <c r="FK428" s="11">
        <v>4239.8260587117411</v>
      </c>
      <c r="FL428" s="11">
        <v>4237.7931543450059</v>
      </c>
      <c r="FM428" s="11">
        <v>4224.2724789605008</v>
      </c>
      <c r="FN428" s="11">
        <v>4234.6689263671942</v>
      </c>
      <c r="FO428" s="11">
        <v>4231.0886205280267</v>
      </c>
      <c r="FP428" s="11">
        <v>4226.290702566278</v>
      </c>
      <c r="FQ428" s="11">
        <v>4228.5980826356226</v>
      </c>
      <c r="FR428" s="11">
        <v>4204.656449796521</v>
      </c>
      <c r="FS428" s="11">
        <v>4169.1574614024239</v>
      </c>
      <c r="FT428" s="11">
        <v>4104.1062958459715</v>
      </c>
      <c r="FU428" s="11">
        <v>3997.1503362433723</v>
      </c>
      <c r="FV428" s="11">
        <v>3961.2276390458992</v>
      </c>
      <c r="FW428" s="11">
        <v>3932.6165803190138</v>
      </c>
      <c r="FX428" s="11">
        <v>3903.0754862512085</v>
      </c>
      <c r="FY428" s="11">
        <v>3879.9500737695557</v>
      </c>
      <c r="FZ428" s="11">
        <v>3850.7269345644208</v>
      </c>
      <c r="GA428" s="11">
        <v>3831.2431594816203</v>
      </c>
      <c r="GB428" s="11">
        <v>3805.7232506611367</v>
      </c>
      <c r="GC428" s="11">
        <v>3782.7486158093375</v>
      </c>
      <c r="GD428" s="11">
        <v>3770.1003639084192</v>
      </c>
      <c r="GE428" s="11">
        <v>3759.1567077955697</v>
      </c>
      <c r="GF428" s="11">
        <v>3752.8605254405684</v>
      </c>
      <c r="GG428" s="11">
        <v>3742.1280371816729</v>
      </c>
      <c r="GH428" s="11">
        <v>3736.9313375746287</v>
      </c>
      <c r="GI428" s="11">
        <v>3719.518184841726</v>
      </c>
      <c r="GJ428" s="11">
        <v>3696.8751623220733</v>
      </c>
      <c r="GK428" s="11">
        <v>3670.9464777888688</v>
      </c>
      <c r="GL428" s="11">
        <v>3670.2321925399865</v>
      </c>
      <c r="GM428" s="11">
        <v>3639.0715273080828</v>
      </c>
      <c r="GN428" s="11">
        <v>3618.0907585315094</v>
      </c>
      <c r="GO428" s="11">
        <v>3585.3597818304711</v>
      </c>
      <c r="GP428" s="11">
        <v>3500.8262318940651</v>
      </c>
      <c r="GQ428" s="11">
        <v>3361.8170545242042</v>
      </c>
      <c r="GR428" s="11">
        <v>3204.9592116572612</v>
      </c>
      <c r="GS428" s="11">
        <v>3142.4129130006399</v>
      </c>
      <c r="GT428" s="11">
        <v>3124.5314181374547</v>
      </c>
      <c r="GU428" s="11">
        <v>3102.6513796517183</v>
      </c>
      <c r="GV428" s="11">
        <v>3083.5496496731384</v>
      </c>
      <c r="GW428" s="11">
        <v>3066.7075448449477</v>
      </c>
      <c r="GX428" s="11">
        <v>3054.2380416407382</v>
      </c>
      <c r="GY428" s="11">
        <v>2975.1256817304334</v>
      </c>
      <c r="GZ428" s="11">
        <v>3027.9698590172184</v>
      </c>
      <c r="HA428" s="11">
        <v>3028.346690468305</v>
      </c>
      <c r="HB428" s="11">
        <v>3022.7340469933683</v>
      </c>
      <c r="HC428" s="11">
        <v>3018.5672889479765</v>
      </c>
      <c r="HD428" s="11">
        <v>3016.526830282517</v>
      </c>
      <c r="HE428" s="11">
        <v>2994.3093104007198</v>
      </c>
      <c r="HF428" s="11">
        <v>2881.7472934388247</v>
      </c>
      <c r="HG428" s="11">
        <v>2807.689199971072</v>
      </c>
      <c r="HH428" s="11">
        <v>2733.7200144941653</v>
      </c>
      <c r="HI428" s="11">
        <v>2701.2049799988645</v>
      </c>
      <c r="HJ428" s="11">
        <v>2677.3010121789107</v>
      </c>
      <c r="HK428" s="11">
        <v>2642.1452234544495</v>
      </c>
      <c r="HL428" s="11">
        <v>2618.2697241880078</v>
      </c>
      <c r="HM428" s="11">
        <v>2570.9324231543633</v>
      </c>
      <c r="HN428" s="11">
        <v>2523.2170496529066</v>
      </c>
      <c r="HO428" s="11">
        <v>2497.2283369302413</v>
      </c>
      <c r="HP428" s="11">
        <v>2520.8783595114842</v>
      </c>
      <c r="HQ428" s="11">
        <v>2513.5019377765484</v>
      </c>
      <c r="HR428" s="11">
        <v>2434.6425906169516</v>
      </c>
      <c r="HS428" s="11">
        <v>2458.9627482649398</v>
      </c>
      <c r="HT428" s="11">
        <v>2470.460644271785</v>
      </c>
      <c r="HU428" s="11">
        <v>2435.9633796907578</v>
      </c>
      <c r="HV428" s="11">
        <v>2432.6787999269081</v>
      </c>
      <c r="HW428" s="11">
        <v>2413.7913812433303</v>
      </c>
      <c r="HX428" s="11">
        <v>2387.5650090555741</v>
      </c>
      <c r="HY428" s="11">
        <v>2344.3493091310174</v>
      </c>
      <c r="HZ428" s="11">
        <v>2188.750476774776</v>
      </c>
      <c r="IA428" s="11">
        <v>2044.5086158057927</v>
      </c>
      <c r="IB428" s="11">
        <v>1996.4109547502123</v>
      </c>
      <c r="IC428" s="11">
        <v>1943.3368539695191</v>
      </c>
      <c r="ID428" s="11">
        <v>1895.9788842892378</v>
      </c>
      <c r="IE428" s="11">
        <v>1841.0549582178655</v>
      </c>
      <c r="IF428" s="11">
        <v>1716.1282856158193</v>
      </c>
      <c r="IG428" s="11">
        <v>1688.2153926712049</v>
      </c>
      <c r="IH428" s="11">
        <v>1645.1900775298586</v>
      </c>
      <c r="II428" s="11">
        <v>1608.0595996043949</v>
      </c>
      <c r="IJ428" s="11">
        <v>1556.9650825410936</v>
      </c>
      <c r="IK428" s="11">
        <v>1518.744778793103</v>
      </c>
      <c r="IL428" s="11">
        <v>1476.6965474813971</v>
      </c>
      <c r="IM428" s="11">
        <v>1413.7862623557501</v>
      </c>
      <c r="IN428" s="11">
        <v>1277.4351425166342</v>
      </c>
      <c r="IO428" s="11">
        <v>1245.707871629716</v>
      </c>
      <c r="IP428" s="11">
        <v>1244.1123116757026</v>
      </c>
      <c r="IQ428" s="11">
        <v>1188.3625030000048</v>
      </c>
      <c r="IR428" s="11">
        <v>1119.5626163135059</v>
      </c>
      <c r="IS428" s="11">
        <v>1079.8233575691897</v>
      </c>
      <c r="IT428" s="11">
        <v>1056.6418165077507</v>
      </c>
      <c r="IU428" s="11">
        <v>1039.0072543057934</v>
      </c>
      <c r="IV428" s="11">
        <v>1032.9277386045574</v>
      </c>
      <c r="IW428" s="11">
        <v>1022.2648410141051</v>
      </c>
      <c r="IX428" s="11">
        <v>1001.0449233780516</v>
      </c>
      <c r="IY428" s="11">
        <v>960.06595823541738</v>
      </c>
      <c r="IZ428" s="11">
        <v>909.80406718309393</v>
      </c>
      <c r="JA428" s="11">
        <v>817.74160155906702</v>
      </c>
      <c r="JB428" s="11">
        <v>709.14698865376909</v>
      </c>
      <c r="JC428" s="11">
        <v>631.113205344893</v>
      </c>
      <c r="JD428" s="11">
        <v>615.42605027019806</v>
      </c>
      <c r="JE428" s="11">
        <v>603.94687478319224</v>
      </c>
      <c r="JF428" s="11">
        <v>595.80297619105954</v>
      </c>
      <c r="JG428" s="11">
        <v>512.39810066415293</v>
      </c>
      <c r="JH428" s="11">
        <v>475.05871582598479</v>
      </c>
      <c r="JI428" s="11">
        <v>470.5333558332307</v>
      </c>
      <c r="JJ428" s="11">
        <v>470.64402267415795</v>
      </c>
      <c r="JK428" s="11">
        <v>407.33748515519619</v>
      </c>
      <c r="JL428" s="11">
        <v>420.18994728216848</v>
      </c>
      <c r="JM428" s="11">
        <v>402.81169551169802</v>
      </c>
      <c r="JN428" s="11">
        <v>244.39751616084783</v>
      </c>
      <c r="JO428" s="11">
        <v>237.09222676006908</v>
      </c>
      <c r="JP428" s="11">
        <v>304.33239840489472</v>
      </c>
      <c r="JQ428" s="11">
        <v>303.62640806385014</v>
      </c>
      <c r="JR428" s="11">
        <v>270.3163286560212</v>
      </c>
      <c r="JS428" s="11">
        <v>100.98036145272199</v>
      </c>
      <c r="JT428" s="11">
        <v>39.0418020819708</v>
      </c>
      <c r="JU428" s="11">
        <v>48.017611299567378</v>
      </c>
      <c r="JV428" s="11">
        <v>31.402974272123217</v>
      </c>
      <c r="JW428" s="11">
        <v>7.8586026575067081E-12</v>
      </c>
      <c r="JX428" s="11">
        <v>37.564796908050909</v>
      </c>
      <c r="JY428" s="11">
        <v>64.449557675195777</v>
      </c>
      <c r="JZ428" s="11">
        <v>82.717047827534969</v>
      </c>
      <c r="KA428" s="11">
        <v>105.2437448076752</v>
      </c>
      <c r="KB428" s="11">
        <v>124.0541093082452</v>
      </c>
      <c r="KC428" s="11">
        <v>137.74865174475786</v>
      </c>
      <c r="KD428" s="11">
        <v>150.36945591479594</v>
      </c>
      <c r="KE428" s="11">
        <v>146.69793451088617</v>
      </c>
      <c r="KF428" s="11">
        <v>136.39069394333774</v>
      </c>
      <c r="KG428" s="11">
        <v>113.68775145257749</v>
      </c>
      <c r="KH428" s="11">
        <v>104.94345569878458</v>
      </c>
      <c r="KI428" s="11">
        <v>76.998064035955423</v>
      </c>
      <c r="KJ428" s="11">
        <v>71.992791915151528</v>
      </c>
      <c r="KK428" s="11">
        <v>65.954048565733444</v>
      </c>
      <c r="KL428" s="23"/>
      <c r="KM428" s="11">
        <f>SMALL(Tabela2[[#This Row],[1]:[285]],1)</f>
        <v>7.8586026575067081E-12</v>
      </c>
      <c r="KN428" s="11">
        <f>MATCH(Tabela2[[#This Row],[1° menor]],Tabela2[[#This Row],[1]:[285]],0)</f>
        <v>270</v>
      </c>
      <c r="KO42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28" s="11">
        <f>VLOOKUP(Tabela2[[#This Row],[Shape]],shape!A:D,4,0)+VLOOKUP(Tabela2[[#This Row],[Shape]]+1,shape!A:E,5,0)*Tabela2[[#This Row],[% avanc]]</f>
        <v>8544.8116110658502</v>
      </c>
      <c r="KQ428" s="15">
        <f>Tabela2[[#This Row],[8686,881807]]/Tabela2[[#Headers],[8686,881807]]</f>
        <v>0.98364543237831692</v>
      </c>
      <c r="KR428" s="11">
        <f>Tabela2[[#This Row],[8686,881807]]-KP427</f>
        <v>0</v>
      </c>
      <c r="KS428" s="11">
        <f>(Tabela2[[#This Row],[hora bus]]-H427)*86400</f>
        <v>44.999999832361937</v>
      </c>
      <c r="KT428" s="11">
        <f>Tabela2[[#This Row],[desloc]]/Tabela2[[#This Row],[seconds]]</f>
        <v>0</v>
      </c>
      <c r="KU428" s="11">
        <f>Tabela2[[#This Row],[spd m/s]]*3.6</f>
        <v>0</v>
      </c>
      <c r="KV428" s="23"/>
      <c r="KW428" s="22">
        <f t="shared" si="108"/>
        <v>0</v>
      </c>
      <c r="KX428" s="23">
        <f t="shared" si="109"/>
        <v>0.5</v>
      </c>
      <c r="KY428" s="23">
        <f t="shared" si="110"/>
        <v>1</v>
      </c>
      <c r="KZ428" s="23">
        <f t="shared" si="111"/>
        <v>19</v>
      </c>
      <c r="LA428" s="23">
        <f t="shared" si="112"/>
        <v>0</v>
      </c>
      <c r="LB428" s="23">
        <f t="shared" si="113"/>
        <v>1</v>
      </c>
      <c r="LC428" s="23">
        <f t="shared" si="114"/>
        <v>4</v>
      </c>
      <c r="LD428" s="23">
        <f t="shared" si="115"/>
        <v>0</v>
      </c>
      <c r="LE428" s="23">
        <f t="shared" si="116"/>
        <v>8544.8116110658502</v>
      </c>
      <c r="LF428" s="22">
        <f t="shared" si="125"/>
        <v>0</v>
      </c>
      <c r="LG428" s="23">
        <f t="shared" si="117"/>
        <v>0</v>
      </c>
      <c r="LH428" s="23">
        <f t="shared" si="118"/>
        <v>0</v>
      </c>
      <c r="LI428" s="23">
        <f t="shared" si="119"/>
        <v>8570.3152119992501</v>
      </c>
      <c r="LJ428" s="23">
        <f t="shared" si="120"/>
        <v>8544.8116110658502</v>
      </c>
      <c r="LK428" s="23">
        <f t="shared" si="121"/>
        <v>0.5</v>
      </c>
      <c r="LL428" s="23">
        <f t="shared" si="122"/>
        <v>0</v>
      </c>
      <c r="LM428" s="23">
        <f t="shared" si="123"/>
        <v>1</v>
      </c>
      <c r="LN428" s="23">
        <f t="shared" si="124"/>
        <v>1</v>
      </c>
    </row>
    <row r="429" spans="1:326" x14ac:dyDescent="0.25">
      <c r="A429" s="22">
        <v>37</v>
      </c>
      <c r="B429" s="22">
        <v>1</v>
      </c>
      <c r="C429" s="23" t="s">
        <v>1338</v>
      </c>
      <c r="D429" s="22">
        <v>332</v>
      </c>
      <c r="E429" s="24">
        <v>0.88888888888888884</v>
      </c>
      <c r="F429" s="23" t="s">
        <v>778</v>
      </c>
      <c r="G429" s="23" t="b">
        <v>1</v>
      </c>
      <c r="H429" s="25">
        <v>43538.888749999998</v>
      </c>
      <c r="I429" s="26" t="s">
        <v>180</v>
      </c>
      <c r="J429" s="23" t="s">
        <v>181</v>
      </c>
      <c r="K429" s="11">
        <f>IF(AND(Tabela2[[#This Row],[hora bus]]=H428,Tabela2[[#This Row],[lat bus]]=I428,Tabela2[[#This Row],[lon bus]]=J428),1,0)</f>
        <v>0</v>
      </c>
      <c r="L429" s="23"/>
      <c r="M429" s="11">
        <v>154</v>
      </c>
      <c r="N429" s="11">
        <v>12494.830021888851</v>
      </c>
      <c r="O429" s="11">
        <v>12486.806861253204</v>
      </c>
      <c r="P429" s="11">
        <v>12475.971219330722</v>
      </c>
      <c r="Q429" s="11">
        <v>12416.529272290421</v>
      </c>
      <c r="R429" s="11">
        <v>12334.820621563395</v>
      </c>
      <c r="S429" s="11">
        <v>12320.088836036259</v>
      </c>
      <c r="T429" s="11">
        <v>12301.020183692543</v>
      </c>
      <c r="U429" s="11">
        <v>12288.814142005907</v>
      </c>
      <c r="V429" s="11">
        <v>12271.172379100031</v>
      </c>
      <c r="W429" s="11">
        <v>12257.347773330403</v>
      </c>
      <c r="X429" s="11">
        <v>12244.75714924055</v>
      </c>
      <c r="Y429" s="11">
        <v>12218.091008311309</v>
      </c>
      <c r="Z429" s="11">
        <v>12199.530930423911</v>
      </c>
      <c r="AA429" s="11">
        <v>12174.625643012387</v>
      </c>
      <c r="AB429" s="11">
        <v>12162.874276923478</v>
      </c>
      <c r="AC429" s="11">
        <v>12146.07688209562</v>
      </c>
      <c r="AD429" s="11">
        <v>12121.80903308475</v>
      </c>
      <c r="AE429" s="11">
        <v>12113.01994745246</v>
      </c>
      <c r="AF429" s="11">
        <v>12051.80430932218</v>
      </c>
      <c r="AG429" s="11">
        <v>12030.872930985972</v>
      </c>
      <c r="AH429" s="11">
        <v>12008.271750808733</v>
      </c>
      <c r="AI429" s="11">
        <v>11988.48660329489</v>
      </c>
      <c r="AJ429" s="11">
        <v>11970.387159713189</v>
      </c>
      <c r="AK429" s="11">
        <v>11957.655815437727</v>
      </c>
      <c r="AL429" s="11">
        <v>11934.210824216272</v>
      </c>
      <c r="AM429" s="11">
        <v>11926.006924847261</v>
      </c>
      <c r="AN429" s="11">
        <v>11916.384564365255</v>
      </c>
      <c r="AO429" s="11">
        <v>11912.998509820854</v>
      </c>
      <c r="AP429" s="11">
        <v>11917.713394892624</v>
      </c>
      <c r="AQ429" s="11">
        <v>11928.574183629566</v>
      </c>
      <c r="AR429" s="11">
        <v>11931.665721828511</v>
      </c>
      <c r="AS429" s="11">
        <v>11932.639967432253</v>
      </c>
      <c r="AT429" s="11">
        <v>11946.306747432751</v>
      </c>
      <c r="AU429" s="11">
        <v>11955.055531408401</v>
      </c>
      <c r="AV429" s="11">
        <v>11953.326558570843</v>
      </c>
      <c r="AW429" s="11">
        <v>11960.843739794504</v>
      </c>
      <c r="AX429" s="11">
        <v>11971.095554319198</v>
      </c>
      <c r="AY429" s="11">
        <v>11970.842707840173</v>
      </c>
      <c r="AZ429" s="11">
        <v>11961.312523304416</v>
      </c>
      <c r="BA429" s="11">
        <v>11943.754960262595</v>
      </c>
      <c r="BB429" s="11">
        <v>11906.350739140325</v>
      </c>
      <c r="BC429" s="11">
        <v>11839.952965292594</v>
      </c>
      <c r="BD429" s="11">
        <v>11777.603418943312</v>
      </c>
      <c r="BE429" s="11">
        <v>11763.088392712647</v>
      </c>
      <c r="BF429" s="11">
        <v>11746.976967201908</v>
      </c>
      <c r="BG429" s="11">
        <v>11720.46928104626</v>
      </c>
      <c r="BH429" s="11">
        <v>11716.191749337335</v>
      </c>
      <c r="BI429" s="11">
        <v>11705.844298156573</v>
      </c>
      <c r="BJ429" s="11">
        <v>11686.676337576891</v>
      </c>
      <c r="BK429" s="11">
        <v>11624.333822083925</v>
      </c>
      <c r="BL429" s="11">
        <v>11421.845874307674</v>
      </c>
      <c r="BM429" s="11">
        <v>11327.722095321091</v>
      </c>
      <c r="BN429" s="11">
        <v>11321.736594648884</v>
      </c>
      <c r="BO429" s="11">
        <v>11228.754927625116</v>
      </c>
      <c r="BP429" s="11">
        <v>11234.809367840558</v>
      </c>
      <c r="BQ429" s="11">
        <v>11156.329112075415</v>
      </c>
      <c r="BR429" s="11">
        <v>11088.338786588773</v>
      </c>
      <c r="BS429" s="11">
        <v>11068.2068781655</v>
      </c>
      <c r="BT429" s="11">
        <v>11023.30502409807</v>
      </c>
      <c r="BU429" s="11">
        <v>10978.236571828094</v>
      </c>
      <c r="BV429" s="11">
        <v>10999.797255863332</v>
      </c>
      <c r="BW429" s="11">
        <v>10852.238381205911</v>
      </c>
      <c r="BX429" s="11">
        <v>10746.424904834928</v>
      </c>
      <c r="BY429" s="11">
        <v>10608.921556702628</v>
      </c>
      <c r="BZ429" s="11">
        <v>10579.665221091504</v>
      </c>
      <c r="CA429" s="11">
        <v>10537.351912154953</v>
      </c>
      <c r="CB429" s="11">
        <v>10474.717993386512</v>
      </c>
      <c r="CC429" s="11">
        <v>10354.655366186358</v>
      </c>
      <c r="CD429" s="11">
        <v>10261.833316445753</v>
      </c>
      <c r="CE429" s="11">
        <v>10171.692223757867</v>
      </c>
      <c r="CF429" s="11">
        <v>10092.407299546927</v>
      </c>
      <c r="CG429" s="11">
        <v>9905.3651017099237</v>
      </c>
      <c r="CH429" s="11">
        <v>9834.95217105341</v>
      </c>
      <c r="CI429" s="11">
        <v>9650.6513204742932</v>
      </c>
      <c r="CJ429" s="11">
        <v>9583.7088165695204</v>
      </c>
      <c r="CK429" s="11">
        <v>9497.7240156386524</v>
      </c>
      <c r="CL429" s="11">
        <v>9472.457870991504</v>
      </c>
      <c r="CM429" s="11">
        <v>9426.5227230567671</v>
      </c>
      <c r="CN429" s="11">
        <v>9370.8777662955854</v>
      </c>
      <c r="CO429" s="11">
        <v>9292.6854217545879</v>
      </c>
      <c r="CP429" s="11">
        <v>9243.6795939065596</v>
      </c>
      <c r="CQ429" s="11">
        <v>9056.1565957037456</v>
      </c>
      <c r="CR429" s="11">
        <v>8891.5087192388764</v>
      </c>
      <c r="CS429" s="11">
        <v>8825.81292266327</v>
      </c>
      <c r="CT429" s="11">
        <v>8800.4430877891391</v>
      </c>
      <c r="CU429" s="11">
        <v>8760.9026387819158</v>
      </c>
      <c r="CV429" s="11">
        <v>8667.2948402984148</v>
      </c>
      <c r="CW429" s="11">
        <v>8547.8096427278615</v>
      </c>
      <c r="CX429" s="11">
        <v>8493.3584687182847</v>
      </c>
      <c r="CY429" s="11">
        <v>8440.1224535374513</v>
      </c>
      <c r="CZ429" s="11">
        <v>8390.8037614794721</v>
      </c>
      <c r="DA429" s="11">
        <v>8338.9381727031214</v>
      </c>
      <c r="DB429" s="11">
        <v>8281.0761405486774</v>
      </c>
      <c r="DC429" s="11">
        <v>8184.8866688721628</v>
      </c>
      <c r="DD429" s="11">
        <v>8172.1921294995391</v>
      </c>
      <c r="DE429" s="11">
        <v>8140.4311274955307</v>
      </c>
      <c r="DF429" s="11">
        <v>8125.0370069362552</v>
      </c>
      <c r="DG429" s="11">
        <v>8069.8907934106028</v>
      </c>
      <c r="DH429" s="11">
        <v>8022.5957229481828</v>
      </c>
      <c r="DI429" s="11">
        <v>7967.1136504935848</v>
      </c>
      <c r="DJ429" s="11">
        <v>7899.5679134541988</v>
      </c>
      <c r="DK429" s="11">
        <v>7639.7012402337068</v>
      </c>
      <c r="DL429" s="11">
        <v>7636.0691887838138</v>
      </c>
      <c r="DM429" s="11">
        <v>7598.3990282503028</v>
      </c>
      <c r="DN429" s="11">
        <v>7538.8375537889115</v>
      </c>
      <c r="DO429" s="11">
        <v>7526.6387756347658</v>
      </c>
      <c r="DP429" s="11">
        <v>7468.0648688645761</v>
      </c>
      <c r="DQ429" s="11">
        <v>7474.0878783274411</v>
      </c>
      <c r="DR429" s="11">
        <v>7467.8548258348064</v>
      </c>
      <c r="DS429" s="11">
        <v>7458.6120677505369</v>
      </c>
      <c r="DT429" s="11">
        <v>7442.2769944928086</v>
      </c>
      <c r="DU429" s="11">
        <v>7431.2670545420351</v>
      </c>
      <c r="DV429" s="11">
        <v>7419.21554123652</v>
      </c>
      <c r="DW429" s="11">
        <v>7411.2437116621441</v>
      </c>
      <c r="DX429" s="11">
        <v>7272.7703676481406</v>
      </c>
      <c r="DY429" s="11">
        <v>7277.077115747491</v>
      </c>
      <c r="DZ429" s="11">
        <v>7242.7517113126205</v>
      </c>
      <c r="EA429" s="11">
        <v>7131.0070280574619</v>
      </c>
      <c r="EB429" s="11">
        <v>7121.5129475686344</v>
      </c>
      <c r="EC429" s="11">
        <v>6953.9809014249222</v>
      </c>
      <c r="ED429" s="11">
        <v>6898.1675387696978</v>
      </c>
      <c r="EE429" s="11">
        <v>6665.5885433667117</v>
      </c>
      <c r="EF429" s="11">
        <v>6480.7589751865062</v>
      </c>
      <c r="EG429" s="11">
        <v>6324.0994538489767</v>
      </c>
      <c r="EH429" s="11">
        <v>6204.7229073207427</v>
      </c>
      <c r="EI429" s="11">
        <v>6142.8329386899732</v>
      </c>
      <c r="EJ429" s="11">
        <v>6090.2434964699059</v>
      </c>
      <c r="EK429" s="11">
        <v>6008.2781424026871</v>
      </c>
      <c r="EL429" s="11">
        <v>5996.6708102008115</v>
      </c>
      <c r="EM429" s="11">
        <v>5909.9308364153067</v>
      </c>
      <c r="EN429" s="11">
        <v>5822.2842564530247</v>
      </c>
      <c r="EO429" s="11">
        <v>5782.8061801466947</v>
      </c>
      <c r="EP429" s="11">
        <v>5659.5597463704444</v>
      </c>
      <c r="EQ429" s="11">
        <v>5606.6647382784813</v>
      </c>
      <c r="ER429" s="11">
        <v>5493.1424353024422</v>
      </c>
      <c r="ES429" s="11">
        <v>5450.9531240578535</v>
      </c>
      <c r="ET429" s="11">
        <v>5389.1980921946515</v>
      </c>
      <c r="EU429" s="11">
        <v>5341.0128759711633</v>
      </c>
      <c r="EV429" s="11">
        <v>5285.7083281965679</v>
      </c>
      <c r="EW429" s="11">
        <v>5076.107743762178</v>
      </c>
      <c r="EX429" s="11">
        <v>5035.3179065443346</v>
      </c>
      <c r="EY429" s="11">
        <v>4897.7790061573514</v>
      </c>
      <c r="EZ429" s="11">
        <v>4779.2968546071406</v>
      </c>
      <c r="FA429" s="11">
        <v>4728.6634524423889</v>
      </c>
      <c r="FB429" s="11">
        <v>4698.6128276214422</v>
      </c>
      <c r="FC429" s="11">
        <v>4652.3888470557022</v>
      </c>
      <c r="FD429" s="11">
        <v>4544.0658852060396</v>
      </c>
      <c r="FE429" s="11">
        <v>4397.5864604248</v>
      </c>
      <c r="FF429" s="11">
        <v>4390.6720692036524</v>
      </c>
      <c r="FG429" s="11">
        <v>4353.1186516683247</v>
      </c>
      <c r="FH429" s="11">
        <v>4281.8363979768328</v>
      </c>
      <c r="FI429" s="11">
        <v>4250.6512514056603</v>
      </c>
      <c r="FJ429" s="11">
        <v>4244.9551524831841</v>
      </c>
      <c r="FK429" s="11">
        <v>4239.8260587117411</v>
      </c>
      <c r="FL429" s="11">
        <v>4237.7931543450059</v>
      </c>
      <c r="FM429" s="11">
        <v>4224.2724789605008</v>
      </c>
      <c r="FN429" s="11">
        <v>4234.6689263671942</v>
      </c>
      <c r="FO429" s="11">
        <v>4231.0886205280267</v>
      </c>
      <c r="FP429" s="11">
        <v>4226.290702566278</v>
      </c>
      <c r="FQ429" s="11">
        <v>4228.5980826356226</v>
      </c>
      <c r="FR429" s="11">
        <v>4204.656449796521</v>
      </c>
      <c r="FS429" s="11">
        <v>4169.1574614024239</v>
      </c>
      <c r="FT429" s="11">
        <v>4104.1062958459715</v>
      </c>
      <c r="FU429" s="11">
        <v>3997.1503362433723</v>
      </c>
      <c r="FV429" s="11">
        <v>3961.2276390458992</v>
      </c>
      <c r="FW429" s="11">
        <v>3932.6165803190138</v>
      </c>
      <c r="FX429" s="11">
        <v>3903.0754862512085</v>
      </c>
      <c r="FY429" s="11">
        <v>3879.9500737695557</v>
      </c>
      <c r="FZ429" s="11">
        <v>3850.7269345644208</v>
      </c>
      <c r="GA429" s="11">
        <v>3831.2431594816203</v>
      </c>
      <c r="GB429" s="11">
        <v>3805.7232506611367</v>
      </c>
      <c r="GC429" s="11">
        <v>3782.7486158093375</v>
      </c>
      <c r="GD429" s="11">
        <v>3770.1003639084192</v>
      </c>
      <c r="GE429" s="11">
        <v>3759.1567077955697</v>
      </c>
      <c r="GF429" s="11">
        <v>3752.8605254405684</v>
      </c>
      <c r="GG429" s="11">
        <v>3742.1280371816729</v>
      </c>
      <c r="GH429" s="11">
        <v>3736.9313375746287</v>
      </c>
      <c r="GI429" s="11">
        <v>3719.518184841726</v>
      </c>
      <c r="GJ429" s="11">
        <v>3696.8751623220733</v>
      </c>
      <c r="GK429" s="11">
        <v>3670.9464777888688</v>
      </c>
      <c r="GL429" s="11">
        <v>3670.2321925399865</v>
      </c>
      <c r="GM429" s="11">
        <v>3639.0715273080828</v>
      </c>
      <c r="GN429" s="11">
        <v>3618.0907585315094</v>
      </c>
      <c r="GO429" s="11">
        <v>3585.3597818304711</v>
      </c>
      <c r="GP429" s="11">
        <v>3500.8262318940651</v>
      </c>
      <c r="GQ429" s="11">
        <v>3361.8170545242042</v>
      </c>
      <c r="GR429" s="11">
        <v>3204.9592116572612</v>
      </c>
      <c r="GS429" s="11">
        <v>3142.4129130006399</v>
      </c>
      <c r="GT429" s="11">
        <v>3124.5314181374547</v>
      </c>
      <c r="GU429" s="11">
        <v>3102.6513796517183</v>
      </c>
      <c r="GV429" s="11">
        <v>3083.5496496731384</v>
      </c>
      <c r="GW429" s="11">
        <v>3066.7075448449477</v>
      </c>
      <c r="GX429" s="11">
        <v>3054.2380416407382</v>
      </c>
      <c r="GY429" s="11">
        <v>2975.1256817304334</v>
      </c>
      <c r="GZ429" s="11">
        <v>3027.9698590172184</v>
      </c>
      <c r="HA429" s="11">
        <v>3028.346690468305</v>
      </c>
      <c r="HB429" s="11">
        <v>3022.7340469933683</v>
      </c>
      <c r="HC429" s="11">
        <v>3018.5672889479765</v>
      </c>
      <c r="HD429" s="11">
        <v>3016.526830282517</v>
      </c>
      <c r="HE429" s="11">
        <v>2994.3093104007198</v>
      </c>
      <c r="HF429" s="11">
        <v>2881.7472934388247</v>
      </c>
      <c r="HG429" s="11">
        <v>2807.689199971072</v>
      </c>
      <c r="HH429" s="11">
        <v>2733.7200144941653</v>
      </c>
      <c r="HI429" s="11">
        <v>2701.2049799988645</v>
      </c>
      <c r="HJ429" s="11">
        <v>2677.3010121789107</v>
      </c>
      <c r="HK429" s="11">
        <v>2642.1452234544495</v>
      </c>
      <c r="HL429" s="11">
        <v>2618.2697241880078</v>
      </c>
      <c r="HM429" s="11">
        <v>2570.9324231543633</v>
      </c>
      <c r="HN429" s="11">
        <v>2523.2170496529066</v>
      </c>
      <c r="HO429" s="11">
        <v>2497.2283369302413</v>
      </c>
      <c r="HP429" s="11">
        <v>2520.8783595114842</v>
      </c>
      <c r="HQ429" s="11">
        <v>2513.5019377765484</v>
      </c>
      <c r="HR429" s="11">
        <v>2434.6425906169516</v>
      </c>
      <c r="HS429" s="11">
        <v>2458.9627482649398</v>
      </c>
      <c r="HT429" s="11">
        <v>2470.460644271785</v>
      </c>
      <c r="HU429" s="11">
        <v>2435.9633796907578</v>
      </c>
      <c r="HV429" s="11">
        <v>2432.6787999269081</v>
      </c>
      <c r="HW429" s="11">
        <v>2413.7913812433303</v>
      </c>
      <c r="HX429" s="11">
        <v>2387.5650090555741</v>
      </c>
      <c r="HY429" s="11">
        <v>2344.3493091310174</v>
      </c>
      <c r="HZ429" s="11">
        <v>2188.750476774776</v>
      </c>
      <c r="IA429" s="11">
        <v>2044.5086158057927</v>
      </c>
      <c r="IB429" s="11">
        <v>1996.4109547502123</v>
      </c>
      <c r="IC429" s="11">
        <v>1943.3368539695191</v>
      </c>
      <c r="ID429" s="11">
        <v>1895.9788842892378</v>
      </c>
      <c r="IE429" s="11">
        <v>1841.0549582178655</v>
      </c>
      <c r="IF429" s="11">
        <v>1716.1282856158193</v>
      </c>
      <c r="IG429" s="11">
        <v>1688.2153926712049</v>
      </c>
      <c r="IH429" s="11">
        <v>1645.1900775298586</v>
      </c>
      <c r="II429" s="11">
        <v>1608.0595996043949</v>
      </c>
      <c r="IJ429" s="11">
        <v>1556.9650825410936</v>
      </c>
      <c r="IK429" s="11">
        <v>1518.744778793103</v>
      </c>
      <c r="IL429" s="11">
        <v>1476.6965474813971</v>
      </c>
      <c r="IM429" s="11">
        <v>1413.7862623557501</v>
      </c>
      <c r="IN429" s="11">
        <v>1277.4351425166342</v>
      </c>
      <c r="IO429" s="11">
        <v>1245.707871629716</v>
      </c>
      <c r="IP429" s="11">
        <v>1244.1123116757026</v>
      </c>
      <c r="IQ429" s="11">
        <v>1188.3625030000048</v>
      </c>
      <c r="IR429" s="11">
        <v>1119.5626163135059</v>
      </c>
      <c r="IS429" s="11">
        <v>1079.8233575691897</v>
      </c>
      <c r="IT429" s="11">
        <v>1056.6418165077507</v>
      </c>
      <c r="IU429" s="11">
        <v>1039.0072543057934</v>
      </c>
      <c r="IV429" s="11">
        <v>1032.9277386045574</v>
      </c>
      <c r="IW429" s="11">
        <v>1022.2648410141051</v>
      </c>
      <c r="IX429" s="11">
        <v>1001.0449233780516</v>
      </c>
      <c r="IY429" s="11">
        <v>960.06595823541738</v>
      </c>
      <c r="IZ429" s="11">
        <v>909.80406718309393</v>
      </c>
      <c r="JA429" s="11">
        <v>817.74160155906702</v>
      </c>
      <c r="JB429" s="11">
        <v>709.14698865376909</v>
      </c>
      <c r="JC429" s="11">
        <v>631.113205344893</v>
      </c>
      <c r="JD429" s="11">
        <v>615.42605027019806</v>
      </c>
      <c r="JE429" s="11">
        <v>603.94687478319224</v>
      </c>
      <c r="JF429" s="11">
        <v>595.80297619105954</v>
      </c>
      <c r="JG429" s="11">
        <v>512.39810066415293</v>
      </c>
      <c r="JH429" s="11">
        <v>475.05871582598479</v>
      </c>
      <c r="JI429" s="11">
        <v>470.5333558332307</v>
      </c>
      <c r="JJ429" s="11">
        <v>470.64402267415795</v>
      </c>
      <c r="JK429" s="11">
        <v>407.33748515519619</v>
      </c>
      <c r="JL429" s="11">
        <v>420.18994728216848</v>
      </c>
      <c r="JM429" s="11">
        <v>402.81169551169802</v>
      </c>
      <c r="JN429" s="11">
        <v>244.39751616084783</v>
      </c>
      <c r="JO429" s="11">
        <v>237.09222676006908</v>
      </c>
      <c r="JP429" s="11">
        <v>304.33239840489472</v>
      </c>
      <c r="JQ429" s="11">
        <v>303.62640806385014</v>
      </c>
      <c r="JR429" s="11">
        <v>270.3163286560212</v>
      </c>
      <c r="JS429" s="11">
        <v>100.98036145272199</v>
      </c>
      <c r="JT429" s="11">
        <v>39.0418020819708</v>
      </c>
      <c r="JU429" s="11">
        <v>48.017611299567378</v>
      </c>
      <c r="JV429" s="11">
        <v>31.402974272123217</v>
      </c>
      <c r="JW429" s="11">
        <v>7.8586026575067081E-12</v>
      </c>
      <c r="JX429" s="11">
        <v>37.564796908050909</v>
      </c>
      <c r="JY429" s="11">
        <v>64.449557675195777</v>
      </c>
      <c r="JZ429" s="11">
        <v>82.717047827534969</v>
      </c>
      <c r="KA429" s="11">
        <v>105.2437448076752</v>
      </c>
      <c r="KB429" s="11">
        <v>124.0541093082452</v>
      </c>
      <c r="KC429" s="11">
        <v>137.74865174475786</v>
      </c>
      <c r="KD429" s="11">
        <v>150.36945591479594</v>
      </c>
      <c r="KE429" s="11">
        <v>146.69793451088617</v>
      </c>
      <c r="KF429" s="11">
        <v>136.39069394333774</v>
      </c>
      <c r="KG429" s="11">
        <v>113.68775145257749</v>
      </c>
      <c r="KH429" s="11">
        <v>104.94345569878458</v>
      </c>
      <c r="KI429" s="11">
        <v>76.998064035955423</v>
      </c>
      <c r="KJ429" s="11">
        <v>71.992791915151528</v>
      </c>
      <c r="KK429" s="11">
        <v>65.954048565733444</v>
      </c>
      <c r="KL429" s="23"/>
      <c r="KM429" s="11">
        <f>SMALL(Tabela2[[#This Row],[1]:[285]],1)</f>
        <v>7.8586026575067081E-12</v>
      </c>
      <c r="KN429" s="11">
        <f>MATCH(Tabela2[[#This Row],[1° menor]],Tabela2[[#This Row],[1]:[285]],0)</f>
        <v>270</v>
      </c>
      <c r="KO42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29" s="11">
        <f>VLOOKUP(Tabela2[[#This Row],[Shape]],shape!A:D,4,0)+VLOOKUP(Tabela2[[#This Row],[Shape]]+1,shape!A:E,5,0)*Tabela2[[#This Row],[% avanc]]</f>
        <v>8544.8116110658502</v>
      </c>
      <c r="KQ429" s="15">
        <f>Tabela2[[#This Row],[8686,881807]]/Tabela2[[#Headers],[8686,881807]]</f>
        <v>0.98364543237831692</v>
      </c>
      <c r="KR429" s="11">
        <f>Tabela2[[#This Row],[8686,881807]]-KP428</f>
        <v>0</v>
      </c>
      <c r="KS429" s="11">
        <f>(Tabela2[[#This Row],[hora bus]]-H428)*86400</f>
        <v>44.999999832361937</v>
      </c>
      <c r="KT429" s="11">
        <f>Tabela2[[#This Row],[desloc]]/Tabela2[[#This Row],[seconds]]</f>
        <v>0</v>
      </c>
      <c r="KU429" s="11">
        <f>Tabela2[[#This Row],[spd m/s]]*3.6</f>
        <v>0</v>
      </c>
      <c r="KV429" s="23"/>
      <c r="KW429" s="22">
        <f t="shared" si="108"/>
        <v>0</v>
      </c>
      <c r="KX429" s="23">
        <f t="shared" si="109"/>
        <v>0.5</v>
      </c>
      <c r="KY429" s="23">
        <f t="shared" si="110"/>
        <v>1</v>
      </c>
      <c r="KZ429" s="23">
        <f t="shared" si="111"/>
        <v>18</v>
      </c>
      <c r="LA429" s="23">
        <f t="shared" si="112"/>
        <v>0</v>
      </c>
      <c r="LB429" s="23">
        <f t="shared" si="113"/>
        <v>1</v>
      </c>
      <c r="LC429" s="23">
        <f t="shared" si="114"/>
        <v>3</v>
      </c>
      <c r="LD429" s="23">
        <f t="shared" si="115"/>
        <v>0</v>
      </c>
      <c r="LE429" s="23">
        <f t="shared" si="116"/>
        <v>8544.8116110658502</v>
      </c>
      <c r="LF429" s="22">
        <f t="shared" si="125"/>
        <v>0</v>
      </c>
      <c r="LG429" s="23">
        <f t="shared" si="117"/>
        <v>0</v>
      </c>
      <c r="LH429" s="23">
        <f t="shared" si="118"/>
        <v>0</v>
      </c>
      <c r="LI429" s="23">
        <f t="shared" si="119"/>
        <v>8570.3152119992501</v>
      </c>
      <c r="LJ429" s="23">
        <f t="shared" si="120"/>
        <v>8544.8116110658502</v>
      </c>
      <c r="LK429" s="23">
        <f t="shared" si="121"/>
        <v>0.5</v>
      </c>
      <c r="LL429" s="23">
        <f t="shared" si="122"/>
        <v>0</v>
      </c>
      <c r="LM429" s="23">
        <f t="shared" si="123"/>
        <v>1</v>
      </c>
      <c r="LN429" s="23">
        <f t="shared" si="124"/>
        <v>1</v>
      </c>
    </row>
    <row r="430" spans="1:326" x14ac:dyDescent="0.25">
      <c r="A430" s="22">
        <v>38</v>
      </c>
      <c r="B430" s="22">
        <v>1</v>
      </c>
      <c r="C430" s="23" t="s">
        <v>1339</v>
      </c>
      <c r="D430" s="22">
        <v>332</v>
      </c>
      <c r="E430" s="24">
        <v>0.88888888888888884</v>
      </c>
      <c r="F430" s="23" t="s">
        <v>778</v>
      </c>
      <c r="G430" s="23" t="b">
        <v>1</v>
      </c>
      <c r="H430" s="25">
        <v>43538.889328703706</v>
      </c>
      <c r="I430" s="26" t="s">
        <v>180</v>
      </c>
      <c r="J430" s="23" t="s">
        <v>181</v>
      </c>
      <c r="K430" s="11">
        <f>IF(AND(Tabela2[[#This Row],[hora bus]]=H429,Tabela2[[#This Row],[lat bus]]=I429,Tabela2[[#This Row],[lon bus]]=J429),1,0)</f>
        <v>0</v>
      </c>
      <c r="L430" s="23"/>
      <c r="M430" s="11">
        <v>156</v>
      </c>
      <c r="N430" s="11">
        <v>12494.830021888851</v>
      </c>
      <c r="O430" s="11">
        <v>12486.806861253204</v>
      </c>
      <c r="P430" s="11">
        <v>12475.971219330722</v>
      </c>
      <c r="Q430" s="11">
        <v>12416.529272290421</v>
      </c>
      <c r="R430" s="11">
        <v>12334.820621563395</v>
      </c>
      <c r="S430" s="11">
        <v>12320.088836036259</v>
      </c>
      <c r="T430" s="11">
        <v>12301.020183692543</v>
      </c>
      <c r="U430" s="11">
        <v>12288.814142005907</v>
      </c>
      <c r="V430" s="11">
        <v>12271.172379100031</v>
      </c>
      <c r="W430" s="11">
        <v>12257.347773330403</v>
      </c>
      <c r="X430" s="11">
        <v>12244.75714924055</v>
      </c>
      <c r="Y430" s="11">
        <v>12218.091008311309</v>
      </c>
      <c r="Z430" s="11">
        <v>12199.530930423911</v>
      </c>
      <c r="AA430" s="11">
        <v>12174.625643012387</v>
      </c>
      <c r="AB430" s="11">
        <v>12162.874276923478</v>
      </c>
      <c r="AC430" s="11">
        <v>12146.07688209562</v>
      </c>
      <c r="AD430" s="11">
        <v>12121.80903308475</v>
      </c>
      <c r="AE430" s="11">
        <v>12113.01994745246</v>
      </c>
      <c r="AF430" s="11">
        <v>12051.80430932218</v>
      </c>
      <c r="AG430" s="11">
        <v>12030.872930985972</v>
      </c>
      <c r="AH430" s="11">
        <v>12008.271750808733</v>
      </c>
      <c r="AI430" s="11">
        <v>11988.48660329489</v>
      </c>
      <c r="AJ430" s="11">
        <v>11970.387159713189</v>
      </c>
      <c r="AK430" s="11">
        <v>11957.655815437727</v>
      </c>
      <c r="AL430" s="11">
        <v>11934.210824216272</v>
      </c>
      <c r="AM430" s="11">
        <v>11926.006924847261</v>
      </c>
      <c r="AN430" s="11">
        <v>11916.384564365255</v>
      </c>
      <c r="AO430" s="11">
        <v>11912.998509820854</v>
      </c>
      <c r="AP430" s="11">
        <v>11917.713394892624</v>
      </c>
      <c r="AQ430" s="11">
        <v>11928.574183629566</v>
      </c>
      <c r="AR430" s="11">
        <v>11931.665721828511</v>
      </c>
      <c r="AS430" s="11">
        <v>11932.639967432253</v>
      </c>
      <c r="AT430" s="11">
        <v>11946.306747432751</v>
      </c>
      <c r="AU430" s="11">
        <v>11955.055531408401</v>
      </c>
      <c r="AV430" s="11">
        <v>11953.326558570843</v>
      </c>
      <c r="AW430" s="11">
        <v>11960.843739794504</v>
      </c>
      <c r="AX430" s="11">
        <v>11971.095554319198</v>
      </c>
      <c r="AY430" s="11">
        <v>11970.842707840173</v>
      </c>
      <c r="AZ430" s="11">
        <v>11961.312523304416</v>
      </c>
      <c r="BA430" s="11">
        <v>11943.754960262595</v>
      </c>
      <c r="BB430" s="11">
        <v>11906.350739140325</v>
      </c>
      <c r="BC430" s="11">
        <v>11839.952965292594</v>
      </c>
      <c r="BD430" s="11">
        <v>11777.603418943312</v>
      </c>
      <c r="BE430" s="11">
        <v>11763.088392712647</v>
      </c>
      <c r="BF430" s="11">
        <v>11746.976967201908</v>
      </c>
      <c r="BG430" s="11">
        <v>11720.46928104626</v>
      </c>
      <c r="BH430" s="11">
        <v>11716.191749337335</v>
      </c>
      <c r="BI430" s="11">
        <v>11705.844298156573</v>
      </c>
      <c r="BJ430" s="11">
        <v>11686.676337576891</v>
      </c>
      <c r="BK430" s="11">
        <v>11624.333822083925</v>
      </c>
      <c r="BL430" s="11">
        <v>11421.845874307674</v>
      </c>
      <c r="BM430" s="11">
        <v>11327.722095321091</v>
      </c>
      <c r="BN430" s="11">
        <v>11321.736594648884</v>
      </c>
      <c r="BO430" s="11">
        <v>11228.754927625116</v>
      </c>
      <c r="BP430" s="11">
        <v>11234.809367840558</v>
      </c>
      <c r="BQ430" s="11">
        <v>11156.329112075415</v>
      </c>
      <c r="BR430" s="11">
        <v>11088.338786588773</v>
      </c>
      <c r="BS430" s="11">
        <v>11068.2068781655</v>
      </c>
      <c r="BT430" s="11">
        <v>11023.30502409807</v>
      </c>
      <c r="BU430" s="11">
        <v>10978.236571828094</v>
      </c>
      <c r="BV430" s="11">
        <v>10999.797255863332</v>
      </c>
      <c r="BW430" s="11">
        <v>10852.238381205911</v>
      </c>
      <c r="BX430" s="11">
        <v>10746.424904834928</v>
      </c>
      <c r="BY430" s="11">
        <v>10608.921556702628</v>
      </c>
      <c r="BZ430" s="11">
        <v>10579.665221091504</v>
      </c>
      <c r="CA430" s="11">
        <v>10537.351912154953</v>
      </c>
      <c r="CB430" s="11">
        <v>10474.717993386512</v>
      </c>
      <c r="CC430" s="11">
        <v>10354.655366186358</v>
      </c>
      <c r="CD430" s="11">
        <v>10261.833316445753</v>
      </c>
      <c r="CE430" s="11">
        <v>10171.692223757867</v>
      </c>
      <c r="CF430" s="11">
        <v>10092.407299546927</v>
      </c>
      <c r="CG430" s="11">
        <v>9905.3651017099237</v>
      </c>
      <c r="CH430" s="11">
        <v>9834.95217105341</v>
      </c>
      <c r="CI430" s="11">
        <v>9650.6513204742932</v>
      </c>
      <c r="CJ430" s="11">
        <v>9583.7088165695204</v>
      </c>
      <c r="CK430" s="11">
        <v>9497.7240156386524</v>
      </c>
      <c r="CL430" s="11">
        <v>9472.457870991504</v>
      </c>
      <c r="CM430" s="11">
        <v>9426.5227230567671</v>
      </c>
      <c r="CN430" s="11">
        <v>9370.8777662955854</v>
      </c>
      <c r="CO430" s="11">
        <v>9292.6854217545879</v>
      </c>
      <c r="CP430" s="11">
        <v>9243.6795939065596</v>
      </c>
      <c r="CQ430" s="11">
        <v>9056.1565957037456</v>
      </c>
      <c r="CR430" s="11">
        <v>8891.5087192388764</v>
      </c>
      <c r="CS430" s="11">
        <v>8825.81292266327</v>
      </c>
      <c r="CT430" s="11">
        <v>8800.4430877891391</v>
      </c>
      <c r="CU430" s="11">
        <v>8760.9026387819158</v>
      </c>
      <c r="CV430" s="11">
        <v>8667.2948402984148</v>
      </c>
      <c r="CW430" s="11">
        <v>8547.8096427278615</v>
      </c>
      <c r="CX430" s="11">
        <v>8493.3584687182847</v>
      </c>
      <c r="CY430" s="11">
        <v>8440.1224535374513</v>
      </c>
      <c r="CZ430" s="11">
        <v>8390.8037614794721</v>
      </c>
      <c r="DA430" s="11">
        <v>8338.9381727031214</v>
      </c>
      <c r="DB430" s="11">
        <v>8281.0761405486774</v>
      </c>
      <c r="DC430" s="11">
        <v>8184.8866688721628</v>
      </c>
      <c r="DD430" s="11">
        <v>8172.1921294995391</v>
      </c>
      <c r="DE430" s="11">
        <v>8140.4311274955307</v>
      </c>
      <c r="DF430" s="11">
        <v>8125.0370069362552</v>
      </c>
      <c r="DG430" s="11">
        <v>8069.8907934106028</v>
      </c>
      <c r="DH430" s="11">
        <v>8022.5957229481828</v>
      </c>
      <c r="DI430" s="11">
        <v>7967.1136504935848</v>
      </c>
      <c r="DJ430" s="11">
        <v>7899.5679134541988</v>
      </c>
      <c r="DK430" s="11">
        <v>7639.7012402337068</v>
      </c>
      <c r="DL430" s="11">
        <v>7636.0691887838138</v>
      </c>
      <c r="DM430" s="11">
        <v>7598.3990282503028</v>
      </c>
      <c r="DN430" s="11">
        <v>7538.8375537889115</v>
      </c>
      <c r="DO430" s="11">
        <v>7526.6387756347658</v>
      </c>
      <c r="DP430" s="11">
        <v>7468.0648688645761</v>
      </c>
      <c r="DQ430" s="11">
        <v>7474.0878783274411</v>
      </c>
      <c r="DR430" s="11">
        <v>7467.8548258348064</v>
      </c>
      <c r="DS430" s="11">
        <v>7458.6120677505369</v>
      </c>
      <c r="DT430" s="11">
        <v>7442.2769944928086</v>
      </c>
      <c r="DU430" s="11">
        <v>7431.2670545420351</v>
      </c>
      <c r="DV430" s="11">
        <v>7419.21554123652</v>
      </c>
      <c r="DW430" s="11">
        <v>7411.2437116621441</v>
      </c>
      <c r="DX430" s="11">
        <v>7272.7703676481406</v>
      </c>
      <c r="DY430" s="11">
        <v>7277.077115747491</v>
      </c>
      <c r="DZ430" s="11">
        <v>7242.7517113126205</v>
      </c>
      <c r="EA430" s="11">
        <v>7131.0070280574619</v>
      </c>
      <c r="EB430" s="11">
        <v>7121.5129475686344</v>
      </c>
      <c r="EC430" s="11">
        <v>6953.9809014249222</v>
      </c>
      <c r="ED430" s="11">
        <v>6898.1675387696978</v>
      </c>
      <c r="EE430" s="11">
        <v>6665.5885433667117</v>
      </c>
      <c r="EF430" s="11">
        <v>6480.7589751865062</v>
      </c>
      <c r="EG430" s="11">
        <v>6324.0994538489767</v>
      </c>
      <c r="EH430" s="11">
        <v>6204.7229073207427</v>
      </c>
      <c r="EI430" s="11">
        <v>6142.8329386899732</v>
      </c>
      <c r="EJ430" s="11">
        <v>6090.2434964699059</v>
      </c>
      <c r="EK430" s="11">
        <v>6008.2781424026871</v>
      </c>
      <c r="EL430" s="11">
        <v>5996.6708102008115</v>
      </c>
      <c r="EM430" s="11">
        <v>5909.9308364153067</v>
      </c>
      <c r="EN430" s="11">
        <v>5822.2842564530247</v>
      </c>
      <c r="EO430" s="11">
        <v>5782.8061801466947</v>
      </c>
      <c r="EP430" s="11">
        <v>5659.5597463704444</v>
      </c>
      <c r="EQ430" s="11">
        <v>5606.6647382784813</v>
      </c>
      <c r="ER430" s="11">
        <v>5493.1424353024422</v>
      </c>
      <c r="ES430" s="11">
        <v>5450.9531240578535</v>
      </c>
      <c r="ET430" s="11">
        <v>5389.1980921946515</v>
      </c>
      <c r="EU430" s="11">
        <v>5341.0128759711633</v>
      </c>
      <c r="EV430" s="11">
        <v>5285.7083281965679</v>
      </c>
      <c r="EW430" s="11">
        <v>5076.107743762178</v>
      </c>
      <c r="EX430" s="11">
        <v>5035.3179065443346</v>
      </c>
      <c r="EY430" s="11">
        <v>4897.7790061573514</v>
      </c>
      <c r="EZ430" s="11">
        <v>4779.2968546071406</v>
      </c>
      <c r="FA430" s="11">
        <v>4728.6634524423889</v>
      </c>
      <c r="FB430" s="11">
        <v>4698.6128276214422</v>
      </c>
      <c r="FC430" s="11">
        <v>4652.3888470557022</v>
      </c>
      <c r="FD430" s="11">
        <v>4544.0658852060396</v>
      </c>
      <c r="FE430" s="11">
        <v>4397.5864604248</v>
      </c>
      <c r="FF430" s="11">
        <v>4390.6720692036524</v>
      </c>
      <c r="FG430" s="11">
        <v>4353.1186516683247</v>
      </c>
      <c r="FH430" s="11">
        <v>4281.8363979768328</v>
      </c>
      <c r="FI430" s="11">
        <v>4250.6512514056603</v>
      </c>
      <c r="FJ430" s="11">
        <v>4244.9551524831841</v>
      </c>
      <c r="FK430" s="11">
        <v>4239.8260587117411</v>
      </c>
      <c r="FL430" s="11">
        <v>4237.7931543450059</v>
      </c>
      <c r="FM430" s="11">
        <v>4224.2724789605008</v>
      </c>
      <c r="FN430" s="11">
        <v>4234.6689263671942</v>
      </c>
      <c r="FO430" s="11">
        <v>4231.0886205280267</v>
      </c>
      <c r="FP430" s="11">
        <v>4226.290702566278</v>
      </c>
      <c r="FQ430" s="11">
        <v>4228.5980826356226</v>
      </c>
      <c r="FR430" s="11">
        <v>4204.656449796521</v>
      </c>
      <c r="FS430" s="11">
        <v>4169.1574614024239</v>
      </c>
      <c r="FT430" s="11">
        <v>4104.1062958459715</v>
      </c>
      <c r="FU430" s="11">
        <v>3997.1503362433723</v>
      </c>
      <c r="FV430" s="11">
        <v>3961.2276390458992</v>
      </c>
      <c r="FW430" s="11">
        <v>3932.6165803190138</v>
      </c>
      <c r="FX430" s="11">
        <v>3903.0754862512085</v>
      </c>
      <c r="FY430" s="11">
        <v>3879.9500737695557</v>
      </c>
      <c r="FZ430" s="11">
        <v>3850.7269345644208</v>
      </c>
      <c r="GA430" s="11">
        <v>3831.2431594816203</v>
      </c>
      <c r="GB430" s="11">
        <v>3805.7232506611367</v>
      </c>
      <c r="GC430" s="11">
        <v>3782.7486158093375</v>
      </c>
      <c r="GD430" s="11">
        <v>3770.1003639084192</v>
      </c>
      <c r="GE430" s="11">
        <v>3759.1567077955697</v>
      </c>
      <c r="GF430" s="11">
        <v>3752.8605254405684</v>
      </c>
      <c r="GG430" s="11">
        <v>3742.1280371816729</v>
      </c>
      <c r="GH430" s="11">
        <v>3736.9313375746287</v>
      </c>
      <c r="GI430" s="11">
        <v>3719.518184841726</v>
      </c>
      <c r="GJ430" s="11">
        <v>3696.8751623220733</v>
      </c>
      <c r="GK430" s="11">
        <v>3670.9464777888688</v>
      </c>
      <c r="GL430" s="11">
        <v>3670.2321925399865</v>
      </c>
      <c r="GM430" s="11">
        <v>3639.0715273080828</v>
      </c>
      <c r="GN430" s="11">
        <v>3618.0907585315094</v>
      </c>
      <c r="GO430" s="11">
        <v>3585.3597818304711</v>
      </c>
      <c r="GP430" s="11">
        <v>3500.8262318940651</v>
      </c>
      <c r="GQ430" s="11">
        <v>3361.8170545242042</v>
      </c>
      <c r="GR430" s="11">
        <v>3204.9592116572612</v>
      </c>
      <c r="GS430" s="11">
        <v>3142.4129130006399</v>
      </c>
      <c r="GT430" s="11">
        <v>3124.5314181374547</v>
      </c>
      <c r="GU430" s="11">
        <v>3102.6513796517183</v>
      </c>
      <c r="GV430" s="11">
        <v>3083.5496496731384</v>
      </c>
      <c r="GW430" s="11">
        <v>3066.7075448449477</v>
      </c>
      <c r="GX430" s="11">
        <v>3054.2380416407382</v>
      </c>
      <c r="GY430" s="11">
        <v>2975.1256817304334</v>
      </c>
      <c r="GZ430" s="11">
        <v>3027.9698590172184</v>
      </c>
      <c r="HA430" s="11">
        <v>3028.346690468305</v>
      </c>
      <c r="HB430" s="11">
        <v>3022.7340469933683</v>
      </c>
      <c r="HC430" s="11">
        <v>3018.5672889479765</v>
      </c>
      <c r="HD430" s="11">
        <v>3016.526830282517</v>
      </c>
      <c r="HE430" s="11">
        <v>2994.3093104007198</v>
      </c>
      <c r="HF430" s="11">
        <v>2881.7472934388247</v>
      </c>
      <c r="HG430" s="11">
        <v>2807.689199971072</v>
      </c>
      <c r="HH430" s="11">
        <v>2733.7200144941653</v>
      </c>
      <c r="HI430" s="11">
        <v>2701.2049799988645</v>
      </c>
      <c r="HJ430" s="11">
        <v>2677.3010121789107</v>
      </c>
      <c r="HK430" s="11">
        <v>2642.1452234544495</v>
      </c>
      <c r="HL430" s="11">
        <v>2618.2697241880078</v>
      </c>
      <c r="HM430" s="11">
        <v>2570.9324231543633</v>
      </c>
      <c r="HN430" s="11">
        <v>2523.2170496529066</v>
      </c>
      <c r="HO430" s="11">
        <v>2497.2283369302413</v>
      </c>
      <c r="HP430" s="11">
        <v>2520.8783595114842</v>
      </c>
      <c r="HQ430" s="11">
        <v>2513.5019377765484</v>
      </c>
      <c r="HR430" s="11">
        <v>2434.6425906169516</v>
      </c>
      <c r="HS430" s="11">
        <v>2458.9627482649398</v>
      </c>
      <c r="HT430" s="11">
        <v>2470.460644271785</v>
      </c>
      <c r="HU430" s="11">
        <v>2435.9633796907578</v>
      </c>
      <c r="HV430" s="11">
        <v>2432.6787999269081</v>
      </c>
      <c r="HW430" s="11">
        <v>2413.7913812433303</v>
      </c>
      <c r="HX430" s="11">
        <v>2387.5650090555741</v>
      </c>
      <c r="HY430" s="11">
        <v>2344.3493091310174</v>
      </c>
      <c r="HZ430" s="11">
        <v>2188.750476774776</v>
      </c>
      <c r="IA430" s="11">
        <v>2044.5086158057927</v>
      </c>
      <c r="IB430" s="11">
        <v>1996.4109547502123</v>
      </c>
      <c r="IC430" s="11">
        <v>1943.3368539695191</v>
      </c>
      <c r="ID430" s="11">
        <v>1895.9788842892378</v>
      </c>
      <c r="IE430" s="11">
        <v>1841.0549582178655</v>
      </c>
      <c r="IF430" s="11">
        <v>1716.1282856158193</v>
      </c>
      <c r="IG430" s="11">
        <v>1688.2153926712049</v>
      </c>
      <c r="IH430" s="11">
        <v>1645.1900775298586</v>
      </c>
      <c r="II430" s="11">
        <v>1608.0595996043949</v>
      </c>
      <c r="IJ430" s="11">
        <v>1556.9650825410936</v>
      </c>
      <c r="IK430" s="11">
        <v>1518.744778793103</v>
      </c>
      <c r="IL430" s="11">
        <v>1476.6965474813971</v>
      </c>
      <c r="IM430" s="11">
        <v>1413.7862623557501</v>
      </c>
      <c r="IN430" s="11">
        <v>1277.4351425166342</v>
      </c>
      <c r="IO430" s="11">
        <v>1245.707871629716</v>
      </c>
      <c r="IP430" s="11">
        <v>1244.1123116757026</v>
      </c>
      <c r="IQ430" s="11">
        <v>1188.3625030000048</v>
      </c>
      <c r="IR430" s="11">
        <v>1119.5626163135059</v>
      </c>
      <c r="IS430" s="11">
        <v>1079.8233575691897</v>
      </c>
      <c r="IT430" s="11">
        <v>1056.6418165077507</v>
      </c>
      <c r="IU430" s="11">
        <v>1039.0072543057934</v>
      </c>
      <c r="IV430" s="11">
        <v>1032.9277386045574</v>
      </c>
      <c r="IW430" s="11">
        <v>1022.2648410141051</v>
      </c>
      <c r="IX430" s="11">
        <v>1001.0449233780516</v>
      </c>
      <c r="IY430" s="11">
        <v>960.06595823541738</v>
      </c>
      <c r="IZ430" s="11">
        <v>909.80406718309393</v>
      </c>
      <c r="JA430" s="11">
        <v>817.74160155906702</v>
      </c>
      <c r="JB430" s="11">
        <v>709.14698865376909</v>
      </c>
      <c r="JC430" s="11">
        <v>631.113205344893</v>
      </c>
      <c r="JD430" s="11">
        <v>615.42605027019806</v>
      </c>
      <c r="JE430" s="11">
        <v>603.94687478319224</v>
      </c>
      <c r="JF430" s="11">
        <v>595.80297619105954</v>
      </c>
      <c r="JG430" s="11">
        <v>512.39810066415293</v>
      </c>
      <c r="JH430" s="11">
        <v>475.05871582598479</v>
      </c>
      <c r="JI430" s="11">
        <v>470.5333558332307</v>
      </c>
      <c r="JJ430" s="11">
        <v>470.64402267415795</v>
      </c>
      <c r="JK430" s="11">
        <v>407.33748515519619</v>
      </c>
      <c r="JL430" s="11">
        <v>420.18994728216848</v>
      </c>
      <c r="JM430" s="11">
        <v>402.81169551169802</v>
      </c>
      <c r="JN430" s="11">
        <v>244.39751616084783</v>
      </c>
      <c r="JO430" s="11">
        <v>237.09222676006908</v>
      </c>
      <c r="JP430" s="11">
        <v>304.33239840489472</v>
      </c>
      <c r="JQ430" s="11">
        <v>303.62640806385014</v>
      </c>
      <c r="JR430" s="11">
        <v>270.3163286560212</v>
      </c>
      <c r="JS430" s="11">
        <v>100.98036145272199</v>
      </c>
      <c r="JT430" s="11">
        <v>39.0418020819708</v>
      </c>
      <c r="JU430" s="11">
        <v>48.017611299567378</v>
      </c>
      <c r="JV430" s="11">
        <v>31.402974272123217</v>
      </c>
      <c r="JW430" s="11">
        <v>7.8586026575067081E-12</v>
      </c>
      <c r="JX430" s="11">
        <v>37.564796908050909</v>
      </c>
      <c r="JY430" s="11">
        <v>64.449557675195777</v>
      </c>
      <c r="JZ430" s="11">
        <v>82.717047827534969</v>
      </c>
      <c r="KA430" s="11">
        <v>105.2437448076752</v>
      </c>
      <c r="KB430" s="11">
        <v>124.0541093082452</v>
      </c>
      <c r="KC430" s="11">
        <v>137.74865174475786</v>
      </c>
      <c r="KD430" s="11">
        <v>150.36945591479594</v>
      </c>
      <c r="KE430" s="11">
        <v>146.69793451088617</v>
      </c>
      <c r="KF430" s="11">
        <v>136.39069394333774</v>
      </c>
      <c r="KG430" s="11">
        <v>113.68775145257749</v>
      </c>
      <c r="KH430" s="11">
        <v>104.94345569878458</v>
      </c>
      <c r="KI430" s="11">
        <v>76.998064035955423</v>
      </c>
      <c r="KJ430" s="11">
        <v>71.992791915151528</v>
      </c>
      <c r="KK430" s="11">
        <v>65.954048565733444</v>
      </c>
      <c r="KL430" s="23"/>
      <c r="KM430" s="11">
        <f>SMALL(Tabela2[[#This Row],[1]:[285]],1)</f>
        <v>7.8586026575067081E-12</v>
      </c>
      <c r="KN430" s="11">
        <f>MATCH(Tabela2[[#This Row],[1° menor]],Tabela2[[#This Row],[1]:[285]],0)</f>
        <v>270</v>
      </c>
      <c r="KO43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30" s="11">
        <f>VLOOKUP(Tabela2[[#This Row],[Shape]],shape!A:D,4,0)+VLOOKUP(Tabela2[[#This Row],[Shape]]+1,shape!A:E,5,0)*Tabela2[[#This Row],[% avanc]]</f>
        <v>8544.8116110658502</v>
      </c>
      <c r="KQ430" s="15">
        <f>Tabela2[[#This Row],[8686,881807]]/Tabela2[[#Headers],[8686,881807]]</f>
        <v>0.98364543237831692</v>
      </c>
      <c r="KR430" s="11">
        <f>Tabela2[[#This Row],[8686,881807]]-KP429</f>
        <v>0</v>
      </c>
      <c r="KS430" s="11">
        <f>(Tabela2[[#This Row],[hora bus]]-H429)*86400</f>
        <v>50.00000037252903</v>
      </c>
      <c r="KT430" s="11">
        <f>Tabela2[[#This Row],[desloc]]/Tabela2[[#This Row],[seconds]]</f>
        <v>0</v>
      </c>
      <c r="KU430" s="11">
        <f>Tabela2[[#This Row],[spd m/s]]*3.6</f>
        <v>0</v>
      </c>
      <c r="KV430" s="23"/>
      <c r="KW430" s="22">
        <f t="shared" si="108"/>
        <v>0</v>
      </c>
      <c r="KX430" s="23">
        <f t="shared" si="109"/>
        <v>0.5</v>
      </c>
      <c r="KY430" s="23">
        <f t="shared" si="110"/>
        <v>1</v>
      </c>
      <c r="KZ430" s="23">
        <f t="shared" si="111"/>
        <v>17</v>
      </c>
      <c r="LA430" s="23">
        <f t="shared" si="112"/>
        <v>0</v>
      </c>
      <c r="LB430" s="23">
        <f t="shared" si="113"/>
        <v>1</v>
      </c>
      <c r="LC430" s="23">
        <f t="shared" si="114"/>
        <v>2</v>
      </c>
      <c r="LD430" s="23">
        <f t="shared" si="115"/>
        <v>0</v>
      </c>
      <c r="LE430" s="23">
        <f t="shared" si="116"/>
        <v>8544.8116110658502</v>
      </c>
      <c r="LF430" s="22">
        <f t="shared" si="125"/>
        <v>0</v>
      </c>
      <c r="LG430" s="23">
        <f t="shared" si="117"/>
        <v>0</v>
      </c>
      <c r="LH430" s="23">
        <f t="shared" si="118"/>
        <v>0</v>
      </c>
      <c r="LI430" s="23">
        <f t="shared" si="119"/>
        <v>8570.3152119992501</v>
      </c>
      <c r="LJ430" s="23">
        <f t="shared" si="120"/>
        <v>8544.8116110658502</v>
      </c>
      <c r="LK430" s="23">
        <f t="shared" si="121"/>
        <v>0.5</v>
      </c>
      <c r="LL430" s="23">
        <f t="shared" si="122"/>
        <v>0</v>
      </c>
      <c r="LM430" s="23">
        <f t="shared" si="123"/>
        <v>1</v>
      </c>
      <c r="LN430" s="23">
        <f t="shared" si="124"/>
        <v>1</v>
      </c>
    </row>
    <row r="431" spans="1:326" x14ac:dyDescent="0.25">
      <c r="A431" s="22">
        <v>39</v>
      </c>
      <c r="B431" s="22">
        <v>1</v>
      </c>
      <c r="C431" s="23" t="s">
        <v>1340</v>
      </c>
      <c r="D431" s="22">
        <v>332</v>
      </c>
      <c r="E431" s="24">
        <v>0.88958333333333328</v>
      </c>
      <c r="F431" s="23" t="s">
        <v>778</v>
      </c>
      <c r="G431" s="23" t="b">
        <v>1</v>
      </c>
      <c r="H431" s="25">
        <v>43538.889525462961</v>
      </c>
      <c r="I431" s="26" t="s">
        <v>180</v>
      </c>
      <c r="J431" s="23" t="s">
        <v>181</v>
      </c>
      <c r="K431" s="11">
        <f>IF(AND(Tabela2[[#This Row],[hora bus]]=H430,Tabela2[[#This Row],[lat bus]]=I430,Tabela2[[#This Row],[lon bus]]=J430),1,0)</f>
        <v>0</v>
      </c>
      <c r="L431" s="23"/>
      <c r="M431" s="11">
        <v>157</v>
      </c>
      <c r="N431" s="11">
        <v>12494.830021888851</v>
      </c>
      <c r="O431" s="11">
        <v>12486.806861253204</v>
      </c>
      <c r="P431" s="11">
        <v>12475.971219330722</v>
      </c>
      <c r="Q431" s="11">
        <v>12416.529272290421</v>
      </c>
      <c r="R431" s="11">
        <v>12334.820621563395</v>
      </c>
      <c r="S431" s="11">
        <v>12320.088836036259</v>
      </c>
      <c r="T431" s="11">
        <v>12301.020183692543</v>
      </c>
      <c r="U431" s="11">
        <v>12288.814142005907</v>
      </c>
      <c r="V431" s="11">
        <v>12271.172379100031</v>
      </c>
      <c r="W431" s="11">
        <v>12257.347773330403</v>
      </c>
      <c r="X431" s="11">
        <v>12244.75714924055</v>
      </c>
      <c r="Y431" s="11">
        <v>12218.091008311309</v>
      </c>
      <c r="Z431" s="11">
        <v>12199.530930423911</v>
      </c>
      <c r="AA431" s="11">
        <v>12174.625643012387</v>
      </c>
      <c r="AB431" s="11">
        <v>12162.874276923478</v>
      </c>
      <c r="AC431" s="11">
        <v>12146.07688209562</v>
      </c>
      <c r="AD431" s="11">
        <v>12121.80903308475</v>
      </c>
      <c r="AE431" s="11">
        <v>12113.01994745246</v>
      </c>
      <c r="AF431" s="11">
        <v>12051.80430932218</v>
      </c>
      <c r="AG431" s="11">
        <v>12030.872930985972</v>
      </c>
      <c r="AH431" s="11">
        <v>12008.271750808733</v>
      </c>
      <c r="AI431" s="11">
        <v>11988.48660329489</v>
      </c>
      <c r="AJ431" s="11">
        <v>11970.387159713189</v>
      </c>
      <c r="AK431" s="11">
        <v>11957.655815437727</v>
      </c>
      <c r="AL431" s="11">
        <v>11934.210824216272</v>
      </c>
      <c r="AM431" s="11">
        <v>11926.006924847261</v>
      </c>
      <c r="AN431" s="11">
        <v>11916.384564365255</v>
      </c>
      <c r="AO431" s="11">
        <v>11912.998509820854</v>
      </c>
      <c r="AP431" s="11">
        <v>11917.713394892624</v>
      </c>
      <c r="AQ431" s="11">
        <v>11928.574183629566</v>
      </c>
      <c r="AR431" s="11">
        <v>11931.665721828511</v>
      </c>
      <c r="AS431" s="11">
        <v>11932.639967432253</v>
      </c>
      <c r="AT431" s="11">
        <v>11946.306747432751</v>
      </c>
      <c r="AU431" s="11">
        <v>11955.055531408401</v>
      </c>
      <c r="AV431" s="11">
        <v>11953.326558570843</v>
      </c>
      <c r="AW431" s="11">
        <v>11960.843739794504</v>
      </c>
      <c r="AX431" s="11">
        <v>11971.095554319198</v>
      </c>
      <c r="AY431" s="11">
        <v>11970.842707840173</v>
      </c>
      <c r="AZ431" s="11">
        <v>11961.312523304416</v>
      </c>
      <c r="BA431" s="11">
        <v>11943.754960262595</v>
      </c>
      <c r="BB431" s="11">
        <v>11906.350739140325</v>
      </c>
      <c r="BC431" s="11">
        <v>11839.952965292594</v>
      </c>
      <c r="BD431" s="11">
        <v>11777.603418943312</v>
      </c>
      <c r="BE431" s="11">
        <v>11763.088392712647</v>
      </c>
      <c r="BF431" s="11">
        <v>11746.976967201908</v>
      </c>
      <c r="BG431" s="11">
        <v>11720.46928104626</v>
      </c>
      <c r="BH431" s="11">
        <v>11716.191749337335</v>
      </c>
      <c r="BI431" s="11">
        <v>11705.844298156573</v>
      </c>
      <c r="BJ431" s="11">
        <v>11686.676337576891</v>
      </c>
      <c r="BK431" s="11">
        <v>11624.333822083925</v>
      </c>
      <c r="BL431" s="11">
        <v>11421.845874307674</v>
      </c>
      <c r="BM431" s="11">
        <v>11327.722095321091</v>
      </c>
      <c r="BN431" s="11">
        <v>11321.736594648884</v>
      </c>
      <c r="BO431" s="11">
        <v>11228.754927625116</v>
      </c>
      <c r="BP431" s="11">
        <v>11234.809367840558</v>
      </c>
      <c r="BQ431" s="11">
        <v>11156.329112075415</v>
      </c>
      <c r="BR431" s="11">
        <v>11088.338786588773</v>
      </c>
      <c r="BS431" s="11">
        <v>11068.2068781655</v>
      </c>
      <c r="BT431" s="11">
        <v>11023.30502409807</v>
      </c>
      <c r="BU431" s="11">
        <v>10978.236571828094</v>
      </c>
      <c r="BV431" s="11">
        <v>10999.797255863332</v>
      </c>
      <c r="BW431" s="11">
        <v>10852.238381205911</v>
      </c>
      <c r="BX431" s="11">
        <v>10746.424904834928</v>
      </c>
      <c r="BY431" s="11">
        <v>10608.921556702628</v>
      </c>
      <c r="BZ431" s="11">
        <v>10579.665221091504</v>
      </c>
      <c r="CA431" s="11">
        <v>10537.351912154953</v>
      </c>
      <c r="CB431" s="11">
        <v>10474.717993386512</v>
      </c>
      <c r="CC431" s="11">
        <v>10354.655366186358</v>
      </c>
      <c r="CD431" s="11">
        <v>10261.833316445753</v>
      </c>
      <c r="CE431" s="11">
        <v>10171.692223757867</v>
      </c>
      <c r="CF431" s="11">
        <v>10092.407299546927</v>
      </c>
      <c r="CG431" s="11">
        <v>9905.3651017099237</v>
      </c>
      <c r="CH431" s="11">
        <v>9834.95217105341</v>
      </c>
      <c r="CI431" s="11">
        <v>9650.6513204742932</v>
      </c>
      <c r="CJ431" s="11">
        <v>9583.7088165695204</v>
      </c>
      <c r="CK431" s="11">
        <v>9497.7240156386524</v>
      </c>
      <c r="CL431" s="11">
        <v>9472.457870991504</v>
      </c>
      <c r="CM431" s="11">
        <v>9426.5227230567671</v>
      </c>
      <c r="CN431" s="11">
        <v>9370.8777662955854</v>
      </c>
      <c r="CO431" s="11">
        <v>9292.6854217545879</v>
      </c>
      <c r="CP431" s="11">
        <v>9243.6795939065596</v>
      </c>
      <c r="CQ431" s="11">
        <v>9056.1565957037456</v>
      </c>
      <c r="CR431" s="11">
        <v>8891.5087192388764</v>
      </c>
      <c r="CS431" s="11">
        <v>8825.81292266327</v>
      </c>
      <c r="CT431" s="11">
        <v>8800.4430877891391</v>
      </c>
      <c r="CU431" s="11">
        <v>8760.9026387819158</v>
      </c>
      <c r="CV431" s="11">
        <v>8667.2948402984148</v>
      </c>
      <c r="CW431" s="11">
        <v>8547.8096427278615</v>
      </c>
      <c r="CX431" s="11">
        <v>8493.3584687182847</v>
      </c>
      <c r="CY431" s="11">
        <v>8440.1224535374513</v>
      </c>
      <c r="CZ431" s="11">
        <v>8390.8037614794721</v>
      </c>
      <c r="DA431" s="11">
        <v>8338.9381727031214</v>
      </c>
      <c r="DB431" s="11">
        <v>8281.0761405486774</v>
      </c>
      <c r="DC431" s="11">
        <v>8184.8866688721628</v>
      </c>
      <c r="DD431" s="11">
        <v>8172.1921294995391</v>
      </c>
      <c r="DE431" s="11">
        <v>8140.4311274955307</v>
      </c>
      <c r="DF431" s="11">
        <v>8125.0370069362552</v>
      </c>
      <c r="DG431" s="11">
        <v>8069.8907934106028</v>
      </c>
      <c r="DH431" s="11">
        <v>8022.5957229481828</v>
      </c>
      <c r="DI431" s="11">
        <v>7967.1136504935848</v>
      </c>
      <c r="DJ431" s="11">
        <v>7899.5679134541988</v>
      </c>
      <c r="DK431" s="11">
        <v>7639.7012402337068</v>
      </c>
      <c r="DL431" s="11">
        <v>7636.0691887838138</v>
      </c>
      <c r="DM431" s="11">
        <v>7598.3990282503028</v>
      </c>
      <c r="DN431" s="11">
        <v>7538.8375537889115</v>
      </c>
      <c r="DO431" s="11">
        <v>7526.6387756347658</v>
      </c>
      <c r="DP431" s="11">
        <v>7468.0648688645761</v>
      </c>
      <c r="DQ431" s="11">
        <v>7474.0878783274411</v>
      </c>
      <c r="DR431" s="11">
        <v>7467.8548258348064</v>
      </c>
      <c r="DS431" s="11">
        <v>7458.6120677505369</v>
      </c>
      <c r="DT431" s="11">
        <v>7442.2769944928086</v>
      </c>
      <c r="DU431" s="11">
        <v>7431.2670545420351</v>
      </c>
      <c r="DV431" s="11">
        <v>7419.21554123652</v>
      </c>
      <c r="DW431" s="11">
        <v>7411.2437116621441</v>
      </c>
      <c r="DX431" s="11">
        <v>7272.7703676481406</v>
      </c>
      <c r="DY431" s="11">
        <v>7277.077115747491</v>
      </c>
      <c r="DZ431" s="11">
        <v>7242.7517113126205</v>
      </c>
      <c r="EA431" s="11">
        <v>7131.0070280574619</v>
      </c>
      <c r="EB431" s="11">
        <v>7121.5129475686344</v>
      </c>
      <c r="EC431" s="11">
        <v>6953.9809014249222</v>
      </c>
      <c r="ED431" s="11">
        <v>6898.1675387696978</v>
      </c>
      <c r="EE431" s="11">
        <v>6665.5885433667117</v>
      </c>
      <c r="EF431" s="11">
        <v>6480.7589751865062</v>
      </c>
      <c r="EG431" s="11">
        <v>6324.0994538489767</v>
      </c>
      <c r="EH431" s="11">
        <v>6204.7229073207427</v>
      </c>
      <c r="EI431" s="11">
        <v>6142.8329386899732</v>
      </c>
      <c r="EJ431" s="11">
        <v>6090.2434964699059</v>
      </c>
      <c r="EK431" s="11">
        <v>6008.2781424026871</v>
      </c>
      <c r="EL431" s="11">
        <v>5996.6708102008115</v>
      </c>
      <c r="EM431" s="11">
        <v>5909.9308364153067</v>
      </c>
      <c r="EN431" s="11">
        <v>5822.2842564530247</v>
      </c>
      <c r="EO431" s="11">
        <v>5782.8061801466947</v>
      </c>
      <c r="EP431" s="11">
        <v>5659.5597463704444</v>
      </c>
      <c r="EQ431" s="11">
        <v>5606.6647382784813</v>
      </c>
      <c r="ER431" s="11">
        <v>5493.1424353024422</v>
      </c>
      <c r="ES431" s="11">
        <v>5450.9531240578535</v>
      </c>
      <c r="ET431" s="11">
        <v>5389.1980921946515</v>
      </c>
      <c r="EU431" s="11">
        <v>5341.0128759711633</v>
      </c>
      <c r="EV431" s="11">
        <v>5285.7083281965679</v>
      </c>
      <c r="EW431" s="11">
        <v>5076.107743762178</v>
      </c>
      <c r="EX431" s="11">
        <v>5035.3179065443346</v>
      </c>
      <c r="EY431" s="11">
        <v>4897.7790061573514</v>
      </c>
      <c r="EZ431" s="11">
        <v>4779.2968546071406</v>
      </c>
      <c r="FA431" s="11">
        <v>4728.6634524423889</v>
      </c>
      <c r="FB431" s="11">
        <v>4698.6128276214422</v>
      </c>
      <c r="FC431" s="11">
        <v>4652.3888470557022</v>
      </c>
      <c r="FD431" s="11">
        <v>4544.0658852060396</v>
      </c>
      <c r="FE431" s="11">
        <v>4397.5864604248</v>
      </c>
      <c r="FF431" s="11">
        <v>4390.6720692036524</v>
      </c>
      <c r="FG431" s="11">
        <v>4353.1186516683247</v>
      </c>
      <c r="FH431" s="11">
        <v>4281.8363979768328</v>
      </c>
      <c r="FI431" s="11">
        <v>4250.6512514056603</v>
      </c>
      <c r="FJ431" s="11">
        <v>4244.9551524831841</v>
      </c>
      <c r="FK431" s="11">
        <v>4239.8260587117411</v>
      </c>
      <c r="FL431" s="11">
        <v>4237.7931543450059</v>
      </c>
      <c r="FM431" s="11">
        <v>4224.2724789605008</v>
      </c>
      <c r="FN431" s="11">
        <v>4234.6689263671942</v>
      </c>
      <c r="FO431" s="11">
        <v>4231.0886205280267</v>
      </c>
      <c r="FP431" s="11">
        <v>4226.290702566278</v>
      </c>
      <c r="FQ431" s="11">
        <v>4228.5980826356226</v>
      </c>
      <c r="FR431" s="11">
        <v>4204.656449796521</v>
      </c>
      <c r="FS431" s="11">
        <v>4169.1574614024239</v>
      </c>
      <c r="FT431" s="11">
        <v>4104.1062958459715</v>
      </c>
      <c r="FU431" s="11">
        <v>3997.1503362433723</v>
      </c>
      <c r="FV431" s="11">
        <v>3961.2276390458992</v>
      </c>
      <c r="FW431" s="11">
        <v>3932.6165803190138</v>
      </c>
      <c r="FX431" s="11">
        <v>3903.0754862512085</v>
      </c>
      <c r="FY431" s="11">
        <v>3879.9500737695557</v>
      </c>
      <c r="FZ431" s="11">
        <v>3850.7269345644208</v>
      </c>
      <c r="GA431" s="11">
        <v>3831.2431594816203</v>
      </c>
      <c r="GB431" s="11">
        <v>3805.7232506611367</v>
      </c>
      <c r="GC431" s="11">
        <v>3782.7486158093375</v>
      </c>
      <c r="GD431" s="11">
        <v>3770.1003639084192</v>
      </c>
      <c r="GE431" s="11">
        <v>3759.1567077955697</v>
      </c>
      <c r="GF431" s="11">
        <v>3752.8605254405684</v>
      </c>
      <c r="GG431" s="11">
        <v>3742.1280371816729</v>
      </c>
      <c r="GH431" s="11">
        <v>3736.9313375746287</v>
      </c>
      <c r="GI431" s="11">
        <v>3719.518184841726</v>
      </c>
      <c r="GJ431" s="11">
        <v>3696.8751623220733</v>
      </c>
      <c r="GK431" s="11">
        <v>3670.9464777888688</v>
      </c>
      <c r="GL431" s="11">
        <v>3670.2321925399865</v>
      </c>
      <c r="GM431" s="11">
        <v>3639.0715273080828</v>
      </c>
      <c r="GN431" s="11">
        <v>3618.0907585315094</v>
      </c>
      <c r="GO431" s="11">
        <v>3585.3597818304711</v>
      </c>
      <c r="GP431" s="11">
        <v>3500.8262318940651</v>
      </c>
      <c r="GQ431" s="11">
        <v>3361.8170545242042</v>
      </c>
      <c r="GR431" s="11">
        <v>3204.9592116572612</v>
      </c>
      <c r="GS431" s="11">
        <v>3142.4129130006399</v>
      </c>
      <c r="GT431" s="11">
        <v>3124.5314181374547</v>
      </c>
      <c r="GU431" s="11">
        <v>3102.6513796517183</v>
      </c>
      <c r="GV431" s="11">
        <v>3083.5496496731384</v>
      </c>
      <c r="GW431" s="11">
        <v>3066.7075448449477</v>
      </c>
      <c r="GX431" s="11">
        <v>3054.2380416407382</v>
      </c>
      <c r="GY431" s="11">
        <v>2975.1256817304334</v>
      </c>
      <c r="GZ431" s="11">
        <v>3027.9698590172184</v>
      </c>
      <c r="HA431" s="11">
        <v>3028.346690468305</v>
      </c>
      <c r="HB431" s="11">
        <v>3022.7340469933683</v>
      </c>
      <c r="HC431" s="11">
        <v>3018.5672889479765</v>
      </c>
      <c r="HD431" s="11">
        <v>3016.526830282517</v>
      </c>
      <c r="HE431" s="11">
        <v>2994.3093104007198</v>
      </c>
      <c r="HF431" s="11">
        <v>2881.7472934388247</v>
      </c>
      <c r="HG431" s="11">
        <v>2807.689199971072</v>
      </c>
      <c r="HH431" s="11">
        <v>2733.7200144941653</v>
      </c>
      <c r="HI431" s="11">
        <v>2701.2049799988645</v>
      </c>
      <c r="HJ431" s="11">
        <v>2677.3010121789107</v>
      </c>
      <c r="HK431" s="11">
        <v>2642.1452234544495</v>
      </c>
      <c r="HL431" s="11">
        <v>2618.2697241880078</v>
      </c>
      <c r="HM431" s="11">
        <v>2570.9324231543633</v>
      </c>
      <c r="HN431" s="11">
        <v>2523.2170496529066</v>
      </c>
      <c r="HO431" s="11">
        <v>2497.2283369302413</v>
      </c>
      <c r="HP431" s="11">
        <v>2520.8783595114842</v>
      </c>
      <c r="HQ431" s="11">
        <v>2513.5019377765484</v>
      </c>
      <c r="HR431" s="11">
        <v>2434.6425906169516</v>
      </c>
      <c r="HS431" s="11">
        <v>2458.9627482649398</v>
      </c>
      <c r="HT431" s="11">
        <v>2470.460644271785</v>
      </c>
      <c r="HU431" s="11">
        <v>2435.9633796907578</v>
      </c>
      <c r="HV431" s="11">
        <v>2432.6787999269081</v>
      </c>
      <c r="HW431" s="11">
        <v>2413.7913812433303</v>
      </c>
      <c r="HX431" s="11">
        <v>2387.5650090555741</v>
      </c>
      <c r="HY431" s="11">
        <v>2344.3493091310174</v>
      </c>
      <c r="HZ431" s="11">
        <v>2188.750476774776</v>
      </c>
      <c r="IA431" s="11">
        <v>2044.5086158057927</v>
      </c>
      <c r="IB431" s="11">
        <v>1996.4109547502123</v>
      </c>
      <c r="IC431" s="11">
        <v>1943.3368539695191</v>
      </c>
      <c r="ID431" s="11">
        <v>1895.9788842892378</v>
      </c>
      <c r="IE431" s="11">
        <v>1841.0549582178655</v>
      </c>
      <c r="IF431" s="11">
        <v>1716.1282856158193</v>
      </c>
      <c r="IG431" s="11">
        <v>1688.2153926712049</v>
      </c>
      <c r="IH431" s="11">
        <v>1645.1900775298586</v>
      </c>
      <c r="II431" s="11">
        <v>1608.0595996043949</v>
      </c>
      <c r="IJ431" s="11">
        <v>1556.9650825410936</v>
      </c>
      <c r="IK431" s="11">
        <v>1518.744778793103</v>
      </c>
      <c r="IL431" s="11">
        <v>1476.6965474813971</v>
      </c>
      <c r="IM431" s="11">
        <v>1413.7862623557501</v>
      </c>
      <c r="IN431" s="11">
        <v>1277.4351425166342</v>
      </c>
      <c r="IO431" s="11">
        <v>1245.707871629716</v>
      </c>
      <c r="IP431" s="11">
        <v>1244.1123116757026</v>
      </c>
      <c r="IQ431" s="11">
        <v>1188.3625030000048</v>
      </c>
      <c r="IR431" s="11">
        <v>1119.5626163135059</v>
      </c>
      <c r="IS431" s="11">
        <v>1079.8233575691897</v>
      </c>
      <c r="IT431" s="11">
        <v>1056.6418165077507</v>
      </c>
      <c r="IU431" s="11">
        <v>1039.0072543057934</v>
      </c>
      <c r="IV431" s="11">
        <v>1032.9277386045574</v>
      </c>
      <c r="IW431" s="11">
        <v>1022.2648410141051</v>
      </c>
      <c r="IX431" s="11">
        <v>1001.0449233780516</v>
      </c>
      <c r="IY431" s="11">
        <v>960.06595823541738</v>
      </c>
      <c r="IZ431" s="11">
        <v>909.80406718309393</v>
      </c>
      <c r="JA431" s="11">
        <v>817.74160155906702</v>
      </c>
      <c r="JB431" s="11">
        <v>709.14698865376909</v>
      </c>
      <c r="JC431" s="11">
        <v>631.113205344893</v>
      </c>
      <c r="JD431" s="11">
        <v>615.42605027019806</v>
      </c>
      <c r="JE431" s="11">
        <v>603.94687478319224</v>
      </c>
      <c r="JF431" s="11">
        <v>595.80297619105954</v>
      </c>
      <c r="JG431" s="11">
        <v>512.39810066415293</v>
      </c>
      <c r="JH431" s="11">
        <v>475.05871582598479</v>
      </c>
      <c r="JI431" s="11">
        <v>470.5333558332307</v>
      </c>
      <c r="JJ431" s="11">
        <v>470.64402267415795</v>
      </c>
      <c r="JK431" s="11">
        <v>407.33748515519619</v>
      </c>
      <c r="JL431" s="11">
        <v>420.18994728216848</v>
      </c>
      <c r="JM431" s="11">
        <v>402.81169551169802</v>
      </c>
      <c r="JN431" s="11">
        <v>244.39751616084783</v>
      </c>
      <c r="JO431" s="11">
        <v>237.09222676006908</v>
      </c>
      <c r="JP431" s="11">
        <v>304.33239840489472</v>
      </c>
      <c r="JQ431" s="11">
        <v>303.62640806385014</v>
      </c>
      <c r="JR431" s="11">
        <v>270.3163286560212</v>
      </c>
      <c r="JS431" s="11">
        <v>100.98036145272199</v>
      </c>
      <c r="JT431" s="11">
        <v>39.0418020819708</v>
      </c>
      <c r="JU431" s="11">
        <v>48.017611299567378</v>
      </c>
      <c r="JV431" s="11">
        <v>31.402974272123217</v>
      </c>
      <c r="JW431" s="11">
        <v>7.8586026575067081E-12</v>
      </c>
      <c r="JX431" s="11">
        <v>37.564796908050909</v>
      </c>
      <c r="JY431" s="11">
        <v>64.449557675195777</v>
      </c>
      <c r="JZ431" s="11">
        <v>82.717047827534969</v>
      </c>
      <c r="KA431" s="11">
        <v>105.2437448076752</v>
      </c>
      <c r="KB431" s="11">
        <v>124.0541093082452</v>
      </c>
      <c r="KC431" s="11">
        <v>137.74865174475786</v>
      </c>
      <c r="KD431" s="11">
        <v>150.36945591479594</v>
      </c>
      <c r="KE431" s="11">
        <v>146.69793451088617</v>
      </c>
      <c r="KF431" s="11">
        <v>136.39069394333774</v>
      </c>
      <c r="KG431" s="11">
        <v>113.68775145257749</v>
      </c>
      <c r="KH431" s="11">
        <v>104.94345569878458</v>
      </c>
      <c r="KI431" s="11">
        <v>76.998064035955423</v>
      </c>
      <c r="KJ431" s="11">
        <v>71.992791915151528</v>
      </c>
      <c r="KK431" s="11">
        <v>65.954048565733444</v>
      </c>
      <c r="KL431" s="23"/>
      <c r="KM431" s="11">
        <f>SMALL(Tabela2[[#This Row],[1]:[285]],1)</f>
        <v>7.8586026575067081E-12</v>
      </c>
      <c r="KN431" s="11">
        <f>MATCH(Tabela2[[#This Row],[1° menor]],Tabela2[[#This Row],[1]:[285]],0)</f>
        <v>270</v>
      </c>
      <c r="KO43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31" s="11">
        <f>VLOOKUP(Tabela2[[#This Row],[Shape]],shape!A:D,4,0)+VLOOKUP(Tabela2[[#This Row],[Shape]]+1,shape!A:E,5,0)*Tabela2[[#This Row],[% avanc]]</f>
        <v>8544.8116110658502</v>
      </c>
      <c r="KQ431" s="15">
        <f>Tabela2[[#This Row],[8686,881807]]/Tabela2[[#Headers],[8686,881807]]</f>
        <v>0.98364543237831692</v>
      </c>
      <c r="KR431" s="11">
        <f>Tabela2[[#This Row],[8686,881807]]-KP430</f>
        <v>0</v>
      </c>
      <c r="KS431" s="11">
        <f>(Tabela2[[#This Row],[hora bus]]-H430)*86400</f>
        <v>16.999999573454261</v>
      </c>
      <c r="KT431" s="11">
        <f>Tabela2[[#This Row],[desloc]]/Tabela2[[#This Row],[seconds]]</f>
        <v>0</v>
      </c>
      <c r="KU431" s="11">
        <f>Tabela2[[#This Row],[spd m/s]]*3.6</f>
        <v>0</v>
      </c>
      <c r="KV431" s="23"/>
      <c r="KW431" s="22">
        <f t="shared" si="108"/>
        <v>0</v>
      </c>
      <c r="KX431" s="23">
        <f t="shared" si="109"/>
        <v>0</v>
      </c>
      <c r="KY431" s="23">
        <f t="shared" si="110"/>
        <v>1</v>
      </c>
      <c r="KZ431" s="23">
        <f t="shared" si="111"/>
        <v>16</v>
      </c>
      <c r="LA431" s="23">
        <f t="shared" si="112"/>
        <v>0</v>
      </c>
      <c r="LB431" s="23">
        <f t="shared" si="113"/>
        <v>1</v>
      </c>
      <c r="LC431" s="23">
        <f t="shared" si="114"/>
        <v>1</v>
      </c>
      <c r="LD431" s="23">
        <f t="shared" si="115"/>
        <v>0</v>
      </c>
      <c r="LE431" s="23">
        <f t="shared" si="116"/>
        <v>8544.8116110658502</v>
      </c>
      <c r="LF431" s="22">
        <f t="shared" si="125"/>
        <v>0</v>
      </c>
      <c r="LG431" s="23">
        <f t="shared" si="117"/>
        <v>0</v>
      </c>
      <c r="LH431" s="23">
        <f t="shared" si="118"/>
        <v>0</v>
      </c>
      <c r="LI431" s="23">
        <f t="shared" si="119"/>
        <v>8570.3152119992501</v>
      </c>
      <c r="LJ431" s="23">
        <f t="shared" si="120"/>
        <v>8544.8116110658502</v>
      </c>
      <c r="LK431" s="23">
        <f t="shared" si="121"/>
        <v>0.5</v>
      </c>
      <c r="LL431" s="23">
        <f t="shared" si="122"/>
        <v>0</v>
      </c>
      <c r="LM431" s="23">
        <f t="shared" si="123"/>
        <v>1</v>
      </c>
      <c r="LN431" s="23">
        <f t="shared" si="124"/>
        <v>1</v>
      </c>
    </row>
    <row r="432" spans="1:326" x14ac:dyDescent="0.25">
      <c r="A432" s="22">
        <v>122</v>
      </c>
      <c r="B432" s="22">
        <v>2</v>
      </c>
      <c r="C432" s="23" t="s">
        <v>1427</v>
      </c>
      <c r="D432" s="22">
        <v>332</v>
      </c>
      <c r="E432" s="24">
        <v>0.91805555555555551</v>
      </c>
      <c r="F432" s="23" t="s">
        <v>778</v>
      </c>
      <c r="G432" s="23" t="b">
        <v>1</v>
      </c>
      <c r="H432" s="25">
        <v>43538.918564814812</v>
      </c>
      <c r="I432" s="26" t="s">
        <v>681</v>
      </c>
      <c r="J432" s="23" t="s">
        <v>682</v>
      </c>
      <c r="K432" s="11">
        <f>IF(AND(Tabela2[[#This Row],[hora bus]]=H431,Tabela2[[#This Row],[lat bus]]=I431,Tabela2[[#This Row],[lon bus]]=J431),1,0)</f>
        <v>0</v>
      </c>
      <c r="L432" s="23"/>
      <c r="M432" s="11">
        <v>254</v>
      </c>
      <c r="N432" s="11">
        <v>0.83458663983971793</v>
      </c>
      <c r="O432" s="11">
        <v>1.3984196839489078</v>
      </c>
      <c r="P432" s="11">
        <v>9.4267941257220311</v>
      </c>
      <c r="Q432" s="11">
        <v>19.688773108132185</v>
      </c>
      <c r="R432" s="11">
        <v>75.195397337780264</v>
      </c>
      <c r="S432" s="11">
        <v>159.30451526494889</v>
      </c>
      <c r="T432" s="11">
        <v>180.18195583801287</v>
      </c>
      <c r="U432" s="11">
        <v>199.79338924508923</v>
      </c>
      <c r="V432" s="11">
        <v>211.09716553928146</v>
      </c>
      <c r="W432" s="11">
        <v>227.14293750271159</v>
      </c>
      <c r="X432" s="11">
        <v>239.59169647723874</v>
      </c>
      <c r="Y432" s="11">
        <v>250.11206903549589</v>
      </c>
      <c r="Z432" s="11">
        <v>275.30364977201225</v>
      </c>
      <c r="AA432" s="11">
        <v>294.46895517304961</v>
      </c>
      <c r="AB432" s="11">
        <v>320.19106785367666</v>
      </c>
      <c r="AC432" s="11">
        <v>332.17949791971603</v>
      </c>
      <c r="AD432" s="11">
        <v>348.04076670293443</v>
      </c>
      <c r="AE432" s="11">
        <v>372.23091522388552</v>
      </c>
      <c r="AF432" s="11">
        <v>373.05585750378327</v>
      </c>
      <c r="AG432" s="11">
        <v>433.84569918205443</v>
      </c>
      <c r="AH432" s="11">
        <v>469.02374511556127</v>
      </c>
      <c r="AI432" s="11">
        <v>499.67607388344703</v>
      </c>
      <c r="AJ432" s="11">
        <v>523.47830821792434</v>
      </c>
      <c r="AK432" s="11">
        <v>544.81141607945688</v>
      </c>
      <c r="AL432" s="11">
        <v>559.9004097040812</v>
      </c>
      <c r="AM432" s="11">
        <v>585.98771261657532</v>
      </c>
      <c r="AN432" s="11">
        <v>594.50788944836063</v>
      </c>
      <c r="AO432" s="11">
        <v>599.8950753359245</v>
      </c>
      <c r="AP432" s="11">
        <v>602.43355425919754</v>
      </c>
      <c r="AQ432" s="11">
        <v>609.53499398530153</v>
      </c>
      <c r="AR432" s="11">
        <v>609.5933977620092</v>
      </c>
      <c r="AS432" s="11">
        <v>603.71880286526709</v>
      </c>
      <c r="AT432" s="11">
        <v>609.45835281434404</v>
      </c>
      <c r="AU432" s="11">
        <v>613.60649452394352</v>
      </c>
      <c r="AV432" s="11">
        <v>605.61020293550882</v>
      </c>
      <c r="AW432" s="11">
        <v>608.32810058706082</v>
      </c>
      <c r="AX432" s="11">
        <v>622.97194103037293</v>
      </c>
      <c r="AY432" s="11">
        <v>642.28327131710535</v>
      </c>
      <c r="AZ432" s="11">
        <v>665.20596166221469</v>
      </c>
      <c r="BA432" s="11">
        <v>691.17393543887101</v>
      </c>
      <c r="BB432" s="11">
        <v>724.84333895562133</v>
      </c>
      <c r="BC432" s="11">
        <v>773.63812755161598</v>
      </c>
      <c r="BD432" s="11">
        <v>844.46226035941891</v>
      </c>
      <c r="BE432" s="11">
        <v>911.23618194706376</v>
      </c>
      <c r="BF432" s="11">
        <v>932.86527223275039</v>
      </c>
      <c r="BG432" s="11">
        <v>958.04135839229252</v>
      </c>
      <c r="BH432" s="11">
        <v>1001.7149381650798</v>
      </c>
      <c r="BI432" s="11">
        <v>1024.9959211584271</v>
      </c>
      <c r="BJ432" s="11">
        <v>1048.1727764714142</v>
      </c>
      <c r="BK432" s="11">
        <v>1080.0184074949607</v>
      </c>
      <c r="BL432" s="11">
        <v>1163.4808684345098</v>
      </c>
      <c r="BM432" s="11">
        <v>1429.3703496024175</v>
      </c>
      <c r="BN432" s="11">
        <v>1610.1385446972781</v>
      </c>
      <c r="BO432" s="11">
        <v>1664.0038873728233</v>
      </c>
      <c r="BP432" s="11">
        <v>1794.1242484398404</v>
      </c>
      <c r="BQ432" s="11">
        <v>1818.9378647754288</v>
      </c>
      <c r="BR432" s="11">
        <v>1920.5792764721948</v>
      </c>
      <c r="BS432" s="11">
        <v>2023.456323096907</v>
      </c>
      <c r="BT432" s="11">
        <v>2062.7199622631242</v>
      </c>
      <c r="BU432" s="11">
        <v>2093.7864244056359</v>
      </c>
      <c r="BV432" s="11">
        <v>2172.8574253488505</v>
      </c>
      <c r="BW432" s="11">
        <v>2191.8290547309048</v>
      </c>
      <c r="BX432" s="11">
        <v>2295.4935471481876</v>
      </c>
      <c r="BY432" s="11">
        <v>2324.6369620900828</v>
      </c>
      <c r="BZ432" s="11">
        <v>2412.5365562142952</v>
      </c>
      <c r="CA432" s="11">
        <v>2432.6327643351483</v>
      </c>
      <c r="CB432" s="11">
        <v>2466.8518007263533</v>
      </c>
      <c r="CC432" s="11">
        <v>2515.2508761381587</v>
      </c>
      <c r="CD432" s="11">
        <v>2622.1218445308405</v>
      </c>
      <c r="CE432" s="11">
        <v>2708.3090496803202</v>
      </c>
      <c r="CF432" s="11">
        <v>2796.8178431894862</v>
      </c>
      <c r="CG432" s="11">
        <v>2873.8082765070517</v>
      </c>
      <c r="CH432" s="11">
        <v>3061.6775590172806</v>
      </c>
      <c r="CI432" s="11">
        <v>3133.3825096557152</v>
      </c>
      <c r="CJ432" s="11">
        <v>3320.0285201183906</v>
      </c>
      <c r="CK432" s="11">
        <v>3391.2986814978881</v>
      </c>
      <c r="CL432" s="11">
        <v>3478.6413522149041</v>
      </c>
      <c r="CM432" s="11">
        <v>3505.4667594392477</v>
      </c>
      <c r="CN432" s="11">
        <v>3552.1278475871927</v>
      </c>
      <c r="CO432" s="11">
        <v>3608.1458168222821</v>
      </c>
      <c r="CP432" s="11">
        <v>3687.4332746012733</v>
      </c>
      <c r="CQ432" s="11">
        <v>3737.1928476528274</v>
      </c>
      <c r="CR432" s="11">
        <v>3929.1744458657076</v>
      </c>
      <c r="CS432" s="11">
        <v>4104.0052570842136</v>
      </c>
      <c r="CT432" s="11">
        <v>4176.4577406368426</v>
      </c>
      <c r="CU432" s="11">
        <v>4203.4628929622522</v>
      </c>
      <c r="CV432" s="11">
        <v>4243.0993420587138</v>
      </c>
      <c r="CW432" s="11">
        <v>4338.9296512059445</v>
      </c>
      <c r="CX432" s="11">
        <v>4464.5231926731885</v>
      </c>
      <c r="CY432" s="11">
        <v>4524.2760657256158</v>
      </c>
      <c r="CZ432" s="11">
        <v>4578.6984197787751</v>
      </c>
      <c r="DA432" s="11">
        <v>4625.9862234456259</v>
      </c>
      <c r="DB432" s="11">
        <v>4670.5685961378485</v>
      </c>
      <c r="DC432" s="11">
        <v>4713.1890396674316</v>
      </c>
      <c r="DD432" s="11">
        <v>4798.4137717572912</v>
      </c>
      <c r="DE432" s="11">
        <v>4807.037159512015</v>
      </c>
      <c r="DF432" s="11">
        <v>4833.3595568537676</v>
      </c>
      <c r="DG432" s="11">
        <v>4837.4660928582471</v>
      </c>
      <c r="DH432" s="11">
        <v>4868.9105840188495</v>
      </c>
      <c r="DI432" s="11">
        <v>4890.8441073800923</v>
      </c>
      <c r="DJ432" s="11">
        <v>4933.7892254471935</v>
      </c>
      <c r="DK432" s="11">
        <v>5000.7579650678817</v>
      </c>
      <c r="DL432" s="11">
        <v>5355.0982520495172</v>
      </c>
      <c r="DM432" s="11">
        <v>5481.4636259201425</v>
      </c>
      <c r="DN432" s="11">
        <v>5566.547527242612</v>
      </c>
      <c r="DO432" s="11">
        <v>5659.2630610073802</v>
      </c>
      <c r="DP432" s="11">
        <v>5693.1558385127737</v>
      </c>
      <c r="DQ432" s="11">
        <v>5776.9445825899438</v>
      </c>
      <c r="DR432" s="11">
        <v>5792.6247187292447</v>
      </c>
      <c r="DS432" s="11">
        <v>5803.4741841190025</v>
      </c>
      <c r="DT432" s="11">
        <v>5813.7715248560444</v>
      </c>
      <c r="DU432" s="11">
        <v>5824.9346720622971</v>
      </c>
      <c r="DV432" s="11">
        <v>5825.1745121438535</v>
      </c>
      <c r="DW432" s="11">
        <v>5821.2504329611656</v>
      </c>
      <c r="DX432" s="11">
        <v>5744.9467721272558</v>
      </c>
      <c r="DY432" s="11">
        <v>5825.3656271915142</v>
      </c>
      <c r="DZ432" s="11">
        <v>5822.8710960649087</v>
      </c>
      <c r="EA432" s="11">
        <v>5848.1092840949059</v>
      </c>
      <c r="EB432" s="11">
        <v>5986.6876289379934</v>
      </c>
      <c r="EC432" s="11">
        <v>6020.0909995452303</v>
      </c>
      <c r="ED432" s="11">
        <v>6207.0095294329822</v>
      </c>
      <c r="EE432" s="11">
        <v>6268.6393389472287</v>
      </c>
      <c r="EF432" s="11">
        <v>6478.5792596829533</v>
      </c>
      <c r="EG432" s="11">
        <v>6641.8090630503166</v>
      </c>
      <c r="EH432" s="11">
        <v>6783.6444952193469</v>
      </c>
      <c r="EI432" s="11">
        <v>6896.9965306641579</v>
      </c>
      <c r="EJ432" s="11">
        <v>6959.1088579445704</v>
      </c>
      <c r="EK432" s="11">
        <v>7002.153431776841</v>
      </c>
      <c r="EL432" s="11">
        <v>7073.1953672712252</v>
      </c>
      <c r="EM432" s="11">
        <v>7075.3262845401323</v>
      </c>
      <c r="EN432" s="11">
        <v>7151.6879619664223</v>
      </c>
      <c r="EO432" s="11">
        <v>7240.8180322916714</v>
      </c>
      <c r="EP432" s="11">
        <v>7286.4661372792516</v>
      </c>
      <c r="EQ432" s="11">
        <v>7427.4147993236202</v>
      </c>
      <c r="ER432" s="11">
        <v>7503.528752018271</v>
      </c>
      <c r="ES432" s="11">
        <v>7641.9445001082595</v>
      </c>
      <c r="ET432" s="11">
        <v>7706.9969287432486</v>
      </c>
      <c r="EU432" s="11">
        <v>7783.839371621817</v>
      </c>
      <c r="EV432" s="11">
        <v>7848.003579749442</v>
      </c>
      <c r="EW432" s="11">
        <v>7920.0502191520318</v>
      </c>
      <c r="EX432" s="11">
        <v>8170.1976758281144</v>
      </c>
      <c r="EY432" s="11">
        <v>8253.8507761105539</v>
      </c>
      <c r="EZ432" s="11">
        <v>8427.0913450311855</v>
      </c>
      <c r="FA432" s="11">
        <v>8594.2438038042274</v>
      </c>
      <c r="FB432" s="11">
        <v>8676.6840382255305</v>
      </c>
      <c r="FC432" s="11">
        <v>8717.7247633272764</v>
      </c>
      <c r="FD432" s="11">
        <v>8771.4739760100674</v>
      </c>
      <c r="FE432" s="11">
        <v>8893.6135699383703</v>
      </c>
      <c r="FF432" s="11">
        <v>9065.0338004001496</v>
      </c>
      <c r="FG432" s="11">
        <v>9089.4518895774327</v>
      </c>
      <c r="FH432" s="11">
        <v>9132.4613225008943</v>
      </c>
      <c r="FI432" s="11">
        <v>9213.2517811949929</v>
      </c>
      <c r="FJ432" s="11">
        <v>9258.5529202091093</v>
      </c>
      <c r="FK432" s="11">
        <v>9276.9443705762678</v>
      </c>
      <c r="FL432" s="11">
        <v>9293.0114538271737</v>
      </c>
      <c r="FM432" s="11">
        <v>9300.2906392708373</v>
      </c>
      <c r="FN432" s="11">
        <v>9335.0232682876049</v>
      </c>
      <c r="FO432" s="11">
        <v>9357.4087411423534</v>
      </c>
      <c r="FP432" s="11">
        <v>9382.7990856108881</v>
      </c>
      <c r="FQ432" s="11">
        <v>9409.1385400335821</v>
      </c>
      <c r="FR432" s="11">
        <v>9421.1906549559717</v>
      </c>
      <c r="FS432" s="11">
        <v>9466.7581936920196</v>
      </c>
      <c r="FT432" s="11">
        <v>9539.1484753576369</v>
      </c>
      <c r="FU432" s="11">
        <v>9641.6738222451222</v>
      </c>
      <c r="FV432" s="11">
        <v>9779.017950426427</v>
      </c>
      <c r="FW432" s="11">
        <v>9821.434220159681</v>
      </c>
      <c r="FX432" s="11">
        <v>9838.135513969115</v>
      </c>
      <c r="FY432" s="11">
        <v>9857.4286615768779</v>
      </c>
      <c r="FZ432" s="11">
        <v>9874.2452191986067</v>
      </c>
      <c r="GA432" s="11">
        <v>9901.4547819486997</v>
      </c>
      <c r="GB432" s="11">
        <v>9922.9819174009899</v>
      </c>
      <c r="GC432" s="11">
        <v>9954.0976258923893</v>
      </c>
      <c r="GD432" s="11">
        <v>9988.1420165077998</v>
      </c>
      <c r="GE432" s="11">
        <v>10012.938672110253</v>
      </c>
      <c r="GF432" s="11">
        <v>10033.595547162446</v>
      </c>
      <c r="GG432" s="11">
        <v>10046.287288510401</v>
      </c>
      <c r="GH432" s="11">
        <v>10058.930188944694</v>
      </c>
      <c r="GI432" s="11">
        <v>10061.685839773543</v>
      </c>
      <c r="GJ432" s="11">
        <v>10069.693000556052</v>
      </c>
      <c r="GK432" s="11">
        <v>10072.225767656042</v>
      </c>
      <c r="GL432" s="11">
        <v>10085.43100008395</v>
      </c>
      <c r="GM432" s="11">
        <v>10068.550239778924</v>
      </c>
      <c r="GN432" s="11">
        <v>10074.736454623482</v>
      </c>
      <c r="GO432" s="11">
        <v>10079.642576567499</v>
      </c>
      <c r="GP432" s="11">
        <v>10084.992936379438</v>
      </c>
      <c r="GQ432" s="11">
        <v>10135.150250812301</v>
      </c>
      <c r="GR432" s="11">
        <v>10245.248897921485</v>
      </c>
      <c r="GS432" s="11">
        <v>10388.066699844365</v>
      </c>
      <c r="GT432" s="11">
        <v>10449.516134437868</v>
      </c>
      <c r="GU432" s="11">
        <v>10467.896842447322</v>
      </c>
      <c r="GV432" s="11">
        <v>10492.830609653456</v>
      </c>
      <c r="GW432" s="11">
        <v>10519.601462543904</v>
      </c>
      <c r="GX432" s="11">
        <v>10547.440830723548</v>
      </c>
      <c r="GY432" s="11">
        <v>10567.944609991304</v>
      </c>
      <c r="GZ432" s="11">
        <v>10713.159231175461</v>
      </c>
      <c r="HA432" s="11">
        <v>10734.226971408629</v>
      </c>
      <c r="HB432" s="11">
        <v>10749.920198918937</v>
      </c>
      <c r="HC432" s="11">
        <v>10766.345728825368</v>
      </c>
      <c r="HD432" s="11">
        <v>10778.514271849044</v>
      </c>
      <c r="HE432" s="11">
        <v>10786.519833673112</v>
      </c>
      <c r="HF432" s="11">
        <v>10772.164055953479</v>
      </c>
      <c r="HG432" s="11">
        <v>10808.0281462408</v>
      </c>
      <c r="HH432" s="11">
        <v>10805.218393617286</v>
      </c>
      <c r="HI432" s="11">
        <v>10824.937222917126</v>
      </c>
      <c r="HJ432" s="11">
        <v>10829.478183856889</v>
      </c>
      <c r="HK432" s="11">
        <v>10815.249208961885</v>
      </c>
      <c r="HL432" s="11">
        <v>10801.9635334499</v>
      </c>
      <c r="HM432" s="11">
        <v>10748.055877674638</v>
      </c>
      <c r="HN432" s="11">
        <v>10675.226257243699</v>
      </c>
      <c r="HO432" s="11">
        <v>10616.797962526314</v>
      </c>
      <c r="HP432" s="11">
        <v>10624.131374686811</v>
      </c>
      <c r="HQ432" s="11">
        <v>10611.127200117844</v>
      </c>
      <c r="HR432" s="11">
        <v>10507.120910763781</v>
      </c>
      <c r="HS432" s="11">
        <v>10501.959530384433</v>
      </c>
      <c r="HT432" s="11">
        <v>10503.380998434217</v>
      </c>
      <c r="HU432" s="11">
        <v>10459.233620469293</v>
      </c>
      <c r="HV432" s="11">
        <v>10453.396412270602</v>
      </c>
      <c r="HW432" s="11">
        <v>10453.196700018136</v>
      </c>
      <c r="HX432" s="11">
        <v>10458.037755011774</v>
      </c>
      <c r="HY432" s="11">
        <v>10464.465320736488</v>
      </c>
      <c r="HZ432" s="11">
        <v>10463.582721919323</v>
      </c>
      <c r="IA432" s="11">
        <v>10555.599234303039</v>
      </c>
      <c r="IB432" s="11">
        <v>10665.179016159778</v>
      </c>
      <c r="IC432" s="11">
        <v>10699.461477296431</v>
      </c>
      <c r="ID432" s="11">
        <v>10734.401411436105</v>
      </c>
      <c r="IE432" s="11">
        <v>10764.842637469441</v>
      </c>
      <c r="IF432" s="11">
        <v>10788.809487309522</v>
      </c>
      <c r="IG432" s="11">
        <v>10893.508794984076</v>
      </c>
      <c r="IH432" s="11">
        <v>10919.815974389829</v>
      </c>
      <c r="II432" s="11">
        <v>10956.832605345633</v>
      </c>
      <c r="IJ432" s="11">
        <v>10989.666307677073</v>
      </c>
      <c r="IK432" s="11">
        <v>11038.487673130592</v>
      </c>
      <c r="IL432" s="11">
        <v>11075.926791218846</v>
      </c>
      <c r="IM432" s="11">
        <v>11116.926617451812</v>
      </c>
      <c r="IN432" s="11">
        <v>11177.721404388481</v>
      </c>
      <c r="IO432" s="11">
        <v>11312.276911003804</v>
      </c>
      <c r="IP432" s="11">
        <v>11343.632583027649</v>
      </c>
      <c r="IQ432" s="11">
        <v>11342.116648052108</v>
      </c>
      <c r="IR432" s="11">
        <v>11389.92538944361</v>
      </c>
      <c r="IS432" s="11">
        <v>11451.607982184751</v>
      </c>
      <c r="IT432" s="11">
        <v>11488.088840226816</v>
      </c>
      <c r="IU432" s="11">
        <v>11509.229065980831</v>
      </c>
      <c r="IV432" s="11">
        <v>11525.566108350193</v>
      </c>
      <c r="IW432" s="11">
        <v>11530.894620254085</v>
      </c>
      <c r="IX432" s="11">
        <v>11540.412080816301</v>
      </c>
      <c r="IY432" s="11">
        <v>11559.767237170692</v>
      </c>
      <c r="IZ432" s="11">
        <v>11598.021107070694</v>
      </c>
      <c r="JA432" s="11">
        <v>11644.276268095444</v>
      </c>
      <c r="JB432" s="11">
        <v>11732.382922355064</v>
      </c>
      <c r="JC432" s="11">
        <v>11840.096435748903</v>
      </c>
      <c r="JD432" s="11">
        <v>11921.442572214779</v>
      </c>
      <c r="JE432" s="11">
        <v>11941.96712556025</v>
      </c>
      <c r="JF432" s="11">
        <v>11957.586502006563</v>
      </c>
      <c r="JG432" s="11">
        <v>11960.440759779864</v>
      </c>
      <c r="JH432" s="11">
        <v>12043.869779985902</v>
      </c>
      <c r="JI432" s="11">
        <v>12090.828793968145</v>
      </c>
      <c r="JJ432" s="11">
        <v>12099.207356850964</v>
      </c>
      <c r="JK432" s="11">
        <v>12064.187835913004</v>
      </c>
      <c r="JL432" s="11">
        <v>12106.644589823976</v>
      </c>
      <c r="JM432" s="11">
        <v>12102.558724647608</v>
      </c>
      <c r="JN432" s="11">
        <v>12044.349310296213</v>
      </c>
      <c r="JO432" s="11">
        <v>12147.414606839688</v>
      </c>
      <c r="JP432" s="11">
        <v>12239.360545986052</v>
      </c>
      <c r="JQ432" s="11">
        <v>12252.546981648733</v>
      </c>
      <c r="JR432" s="11">
        <v>12299.233013174477</v>
      </c>
      <c r="JS432" s="11">
        <v>12339.324485688019</v>
      </c>
      <c r="JT432" s="11">
        <v>12471.100725768529</v>
      </c>
      <c r="JU432" s="11">
        <v>12532.427515146897</v>
      </c>
      <c r="JV432" s="11">
        <v>12507.673831402115</v>
      </c>
      <c r="JW432" s="11">
        <v>12457.455614308014</v>
      </c>
      <c r="JX432" s="11">
        <v>12464.355269788801</v>
      </c>
      <c r="JY432" s="11">
        <v>12461.100810222477</v>
      </c>
      <c r="JZ432" s="11">
        <v>12451.973772389019</v>
      </c>
      <c r="KA432" s="11">
        <v>12446.429094667041</v>
      </c>
      <c r="KB432" s="11">
        <v>12443.001658813047</v>
      </c>
      <c r="KC432" s="11">
        <v>12431.24054046872</v>
      </c>
      <c r="KD432" s="11">
        <v>12416.702930404357</v>
      </c>
      <c r="KE432" s="11">
        <v>12412.520930932924</v>
      </c>
      <c r="KF432" s="11">
        <v>12419.790417483538</v>
      </c>
      <c r="KG432" s="11">
        <v>12419.406267517794</v>
      </c>
      <c r="KH432" s="11">
        <v>12431.932074979568</v>
      </c>
      <c r="KI432" s="11">
        <v>12428.799040342261</v>
      </c>
      <c r="KJ432" s="11">
        <v>12446.273580137449</v>
      </c>
      <c r="KK432" s="11">
        <v>12447.956030445448</v>
      </c>
      <c r="KL432" s="23"/>
      <c r="KM432" s="11">
        <f>SMALL(Tabela2[[#This Row],[1]:[285]],1)</f>
        <v>0.83458663983971793</v>
      </c>
      <c r="KN432" s="11">
        <f>MATCH(Tabela2[[#This Row],[1° menor]],Tabela2[[#This Row],[1]:[285]],0)</f>
        <v>1</v>
      </c>
      <c r="KO43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32" s="11">
        <f>VLOOKUP(Tabela2[[#This Row],[Shape]],shape!A:D,4,0)+VLOOKUP(Tabela2[[#This Row],[Shape]]+1,shape!A:E,5,0)*Tabela2[[#This Row],[% avanc]]</f>
        <v>3.8776556234191881</v>
      </c>
      <c r="KQ432" s="15">
        <f>Tabela2[[#This Row],[8686,881807]]/Tabela2[[#Headers],[8686,881807]]</f>
        <v>4.4638061269517033E-4</v>
      </c>
      <c r="KR432" s="11">
        <f>Tabela2[[#This Row],[8686,881807]]-KP431</f>
        <v>-8540.9339554424314</v>
      </c>
      <c r="KS432" s="11">
        <f>(Tabela2[[#This Row],[hora bus]]-H431)*86400</f>
        <v>2508.9999999850988</v>
      </c>
      <c r="KT432" s="11">
        <f>Tabela2[[#This Row],[desloc]]/Tabela2[[#This Row],[seconds]]</f>
        <v>-3.4041187546804133</v>
      </c>
      <c r="KU432" s="11">
        <f>Tabela2[[#This Row],[spd m/s]]*3.6</f>
        <v>-12.254827516849488</v>
      </c>
      <c r="KV432" s="23"/>
      <c r="KW432" s="22">
        <f t="shared" si="108"/>
        <v>0</v>
      </c>
      <c r="KX432" s="23">
        <f t="shared" si="109"/>
        <v>0.5</v>
      </c>
      <c r="KY432" s="23">
        <f t="shared" si="110"/>
        <v>1</v>
      </c>
      <c r="KZ432" s="23">
        <f t="shared" si="111"/>
        <v>15</v>
      </c>
      <c r="LA432" s="23">
        <f t="shared" si="112"/>
        <v>0</v>
      </c>
      <c r="LB432" s="23">
        <f t="shared" si="113"/>
        <v>0</v>
      </c>
      <c r="LC432" s="23">
        <f t="shared" si="114"/>
        <v>0</v>
      </c>
      <c r="LD432" s="23">
        <f t="shared" si="115"/>
        <v>1</v>
      </c>
      <c r="LE432" s="23">
        <f t="shared" si="116"/>
        <v>3.8776556234191881</v>
      </c>
      <c r="LF432" s="22">
        <f t="shared" si="125"/>
        <v>0</v>
      </c>
      <c r="LG432" s="23">
        <f t="shared" si="117"/>
        <v>0.5</v>
      </c>
      <c r="LH432" s="23">
        <f t="shared" si="118"/>
        <v>0.5</v>
      </c>
      <c r="LI432" s="23">
        <f t="shared" si="119"/>
        <v>8570.3152119992501</v>
      </c>
      <c r="LJ432" s="23">
        <f t="shared" si="120"/>
        <v>0</v>
      </c>
      <c r="LK432" s="23">
        <f t="shared" si="121"/>
        <v>0.5</v>
      </c>
      <c r="LL432" s="23">
        <f t="shared" si="122"/>
        <v>0</v>
      </c>
      <c r="LM432" s="23">
        <f t="shared" si="123"/>
        <v>1</v>
      </c>
      <c r="LN432" s="23">
        <f t="shared" si="124"/>
        <v>1</v>
      </c>
    </row>
    <row r="433" spans="1:326" x14ac:dyDescent="0.25">
      <c r="A433" s="22">
        <v>123</v>
      </c>
      <c r="B433" s="22">
        <v>2</v>
      </c>
      <c r="C433" s="23" t="s">
        <v>1428</v>
      </c>
      <c r="D433" s="22">
        <v>332</v>
      </c>
      <c r="E433" s="24">
        <v>0.91874999999999996</v>
      </c>
      <c r="F433" s="23" t="s">
        <v>778</v>
      </c>
      <c r="G433" s="23" t="b">
        <v>1</v>
      </c>
      <c r="H433" s="25">
        <v>43538.918599537035</v>
      </c>
      <c r="I433" s="26" t="s">
        <v>681</v>
      </c>
      <c r="J433" s="23" t="s">
        <v>682</v>
      </c>
      <c r="K433" s="11">
        <f>IF(AND(Tabela2[[#This Row],[hora bus]]=H432,Tabela2[[#This Row],[lat bus]]=I432,Tabela2[[#This Row],[lon bus]]=J432),1,0)</f>
        <v>0</v>
      </c>
      <c r="L433" s="23"/>
      <c r="M433" s="11">
        <v>255</v>
      </c>
      <c r="N433" s="11">
        <v>0.83458663983971793</v>
      </c>
      <c r="O433" s="11">
        <v>1.3984196839489078</v>
      </c>
      <c r="P433" s="11">
        <v>9.4267941257220311</v>
      </c>
      <c r="Q433" s="11">
        <v>19.688773108132185</v>
      </c>
      <c r="R433" s="11">
        <v>75.195397337780264</v>
      </c>
      <c r="S433" s="11">
        <v>159.30451526494889</v>
      </c>
      <c r="T433" s="11">
        <v>180.18195583801287</v>
      </c>
      <c r="U433" s="11">
        <v>199.79338924508923</v>
      </c>
      <c r="V433" s="11">
        <v>211.09716553928146</v>
      </c>
      <c r="W433" s="11">
        <v>227.14293750271159</v>
      </c>
      <c r="X433" s="11">
        <v>239.59169647723874</v>
      </c>
      <c r="Y433" s="11">
        <v>250.11206903549589</v>
      </c>
      <c r="Z433" s="11">
        <v>275.30364977201225</v>
      </c>
      <c r="AA433" s="11">
        <v>294.46895517304961</v>
      </c>
      <c r="AB433" s="11">
        <v>320.19106785367666</v>
      </c>
      <c r="AC433" s="11">
        <v>332.17949791971603</v>
      </c>
      <c r="AD433" s="11">
        <v>348.04076670293443</v>
      </c>
      <c r="AE433" s="11">
        <v>372.23091522388552</v>
      </c>
      <c r="AF433" s="11">
        <v>373.05585750378327</v>
      </c>
      <c r="AG433" s="11">
        <v>433.84569918205443</v>
      </c>
      <c r="AH433" s="11">
        <v>469.02374511556127</v>
      </c>
      <c r="AI433" s="11">
        <v>499.67607388344703</v>
      </c>
      <c r="AJ433" s="11">
        <v>523.47830821792434</v>
      </c>
      <c r="AK433" s="11">
        <v>544.81141607945688</v>
      </c>
      <c r="AL433" s="11">
        <v>559.9004097040812</v>
      </c>
      <c r="AM433" s="11">
        <v>585.98771261657532</v>
      </c>
      <c r="AN433" s="11">
        <v>594.50788944836063</v>
      </c>
      <c r="AO433" s="11">
        <v>599.8950753359245</v>
      </c>
      <c r="AP433" s="11">
        <v>602.43355425919754</v>
      </c>
      <c r="AQ433" s="11">
        <v>609.53499398530153</v>
      </c>
      <c r="AR433" s="11">
        <v>609.5933977620092</v>
      </c>
      <c r="AS433" s="11">
        <v>603.71880286526709</v>
      </c>
      <c r="AT433" s="11">
        <v>609.45835281434404</v>
      </c>
      <c r="AU433" s="11">
        <v>613.60649452394352</v>
      </c>
      <c r="AV433" s="11">
        <v>605.61020293550882</v>
      </c>
      <c r="AW433" s="11">
        <v>608.32810058706082</v>
      </c>
      <c r="AX433" s="11">
        <v>622.97194103037293</v>
      </c>
      <c r="AY433" s="11">
        <v>642.28327131710535</v>
      </c>
      <c r="AZ433" s="11">
        <v>665.20596166221469</v>
      </c>
      <c r="BA433" s="11">
        <v>691.17393543887101</v>
      </c>
      <c r="BB433" s="11">
        <v>724.84333895562133</v>
      </c>
      <c r="BC433" s="11">
        <v>773.63812755161598</v>
      </c>
      <c r="BD433" s="11">
        <v>844.46226035941891</v>
      </c>
      <c r="BE433" s="11">
        <v>911.23618194706376</v>
      </c>
      <c r="BF433" s="11">
        <v>932.86527223275039</v>
      </c>
      <c r="BG433" s="11">
        <v>958.04135839229252</v>
      </c>
      <c r="BH433" s="11">
        <v>1001.7149381650798</v>
      </c>
      <c r="BI433" s="11">
        <v>1024.9959211584271</v>
      </c>
      <c r="BJ433" s="11">
        <v>1048.1727764714142</v>
      </c>
      <c r="BK433" s="11">
        <v>1080.0184074949607</v>
      </c>
      <c r="BL433" s="11">
        <v>1163.4808684345098</v>
      </c>
      <c r="BM433" s="11">
        <v>1429.3703496024175</v>
      </c>
      <c r="BN433" s="11">
        <v>1610.1385446972781</v>
      </c>
      <c r="BO433" s="11">
        <v>1664.0038873728233</v>
      </c>
      <c r="BP433" s="11">
        <v>1794.1242484398404</v>
      </c>
      <c r="BQ433" s="11">
        <v>1818.9378647754288</v>
      </c>
      <c r="BR433" s="11">
        <v>1920.5792764721948</v>
      </c>
      <c r="BS433" s="11">
        <v>2023.456323096907</v>
      </c>
      <c r="BT433" s="11">
        <v>2062.7199622631242</v>
      </c>
      <c r="BU433" s="11">
        <v>2093.7864244056359</v>
      </c>
      <c r="BV433" s="11">
        <v>2172.8574253488505</v>
      </c>
      <c r="BW433" s="11">
        <v>2191.8290547309048</v>
      </c>
      <c r="BX433" s="11">
        <v>2295.4935471481876</v>
      </c>
      <c r="BY433" s="11">
        <v>2324.6369620900828</v>
      </c>
      <c r="BZ433" s="11">
        <v>2412.5365562142952</v>
      </c>
      <c r="CA433" s="11">
        <v>2432.6327643351483</v>
      </c>
      <c r="CB433" s="11">
        <v>2466.8518007263533</v>
      </c>
      <c r="CC433" s="11">
        <v>2515.2508761381587</v>
      </c>
      <c r="CD433" s="11">
        <v>2622.1218445308405</v>
      </c>
      <c r="CE433" s="11">
        <v>2708.3090496803202</v>
      </c>
      <c r="CF433" s="11">
        <v>2796.8178431894862</v>
      </c>
      <c r="CG433" s="11">
        <v>2873.8082765070517</v>
      </c>
      <c r="CH433" s="11">
        <v>3061.6775590172806</v>
      </c>
      <c r="CI433" s="11">
        <v>3133.3825096557152</v>
      </c>
      <c r="CJ433" s="11">
        <v>3320.0285201183906</v>
      </c>
      <c r="CK433" s="11">
        <v>3391.2986814978881</v>
      </c>
      <c r="CL433" s="11">
        <v>3478.6413522149041</v>
      </c>
      <c r="CM433" s="11">
        <v>3505.4667594392477</v>
      </c>
      <c r="CN433" s="11">
        <v>3552.1278475871927</v>
      </c>
      <c r="CO433" s="11">
        <v>3608.1458168222821</v>
      </c>
      <c r="CP433" s="11">
        <v>3687.4332746012733</v>
      </c>
      <c r="CQ433" s="11">
        <v>3737.1928476528274</v>
      </c>
      <c r="CR433" s="11">
        <v>3929.1744458657076</v>
      </c>
      <c r="CS433" s="11">
        <v>4104.0052570842136</v>
      </c>
      <c r="CT433" s="11">
        <v>4176.4577406368426</v>
      </c>
      <c r="CU433" s="11">
        <v>4203.4628929622522</v>
      </c>
      <c r="CV433" s="11">
        <v>4243.0993420587138</v>
      </c>
      <c r="CW433" s="11">
        <v>4338.9296512059445</v>
      </c>
      <c r="CX433" s="11">
        <v>4464.5231926731885</v>
      </c>
      <c r="CY433" s="11">
        <v>4524.2760657256158</v>
      </c>
      <c r="CZ433" s="11">
        <v>4578.6984197787751</v>
      </c>
      <c r="DA433" s="11">
        <v>4625.9862234456259</v>
      </c>
      <c r="DB433" s="11">
        <v>4670.5685961378485</v>
      </c>
      <c r="DC433" s="11">
        <v>4713.1890396674316</v>
      </c>
      <c r="DD433" s="11">
        <v>4798.4137717572912</v>
      </c>
      <c r="DE433" s="11">
        <v>4807.037159512015</v>
      </c>
      <c r="DF433" s="11">
        <v>4833.3595568537676</v>
      </c>
      <c r="DG433" s="11">
        <v>4837.4660928582471</v>
      </c>
      <c r="DH433" s="11">
        <v>4868.9105840188495</v>
      </c>
      <c r="DI433" s="11">
        <v>4890.8441073800923</v>
      </c>
      <c r="DJ433" s="11">
        <v>4933.7892254471935</v>
      </c>
      <c r="DK433" s="11">
        <v>5000.7579650678817</v>
      </c>
      <c r="DL433" s="11">
        <v>5355.0982520495172</v>
      </c>
      <c r="DM433" s="11">
        <v>5481.4636259201425</v>
      </c>
      <c r="DN433" s="11">
        <v>5566.547527242612</v>
      </c>
      <c r="DO433" s="11">
        <v>5659.2630610073802</v>
      </c>
      <c r="DP433" s="11">
        <v>5693.1558385127737</v>
      </c>
      <c r="DQ433" s="11">
        <v>5776.9445825899438</v>
      </c>
      <c r="DR433" s="11">
        <v>5792.6247187292447</v>
      </c>
      <c r="DS433" s="11">
        <v>5803.4741841190025</v>
      </c>
      <c r="DT433" s="11">
        <v>5813.7715248560444</v>
      </c>
      <c r="DU433" s="11">
        <v>5824.9346720622971</v>
      </c>
      <c r="DV433" s="11">
        <v>5825.1745121438535</v>
      </c>
      <c r="DW433" s="11">
        <v>5821.2504329611656</v>
      </c>
      <c r="DX433" s="11">
        <v>5744.9467721272558</v>
      </c>
      <c r="DY433" s="11">
        <v>5825.3656271915142</v>
      </c>
      <c r="DZ433" s="11">
        <v>5822.8710960649087</v>
      </c>
      <c r="EA433" s="11">
        <v>5848.1092840949059</v>
      </c>
      <c r="EB433" s="11">
        <v>5986.6876289379934</v>
      </c>
      <c r="EC433" s="11">
        <v>6020.0909995452303</v>
      </c>
      <c r="ED433" s="11">
        <v>6207.0095294329822</v>
      </c>
      <c r="EE433" s="11">
        <v>6268.6393389472287</v>
      </c>
      <c r="EF433" s="11">
        <v>6478.5792596829533</v>
      </c>
      <c r="EG433" s="11">
        <v>6641.8090630503166</v>
      </c>
      <c r="EH433" s="11">
        <v>6783.6444952193469</v>
      </c>
      <c r="EI433" s="11">
        <v>6896.9965306641579</v>
      </c>
      <c r="EJ433" s="11">
        <v>6959.1088579445704</v>
      </c>
      <c r="EK433" s="11">
        <v>7002.153431776841</v>
      </c>
      <c r="EL433" s="11">
        <v>7073.1953672712252</v>
      </c>
      <c r="EM433" s="11">
        <v>7075.3262845401323</v>
      </c>
      <c r="EN433" s="11">
        <v>7151.6879619664223</v>
      </c>
      <c r="EO433" s="11">
        <v>7240.8180322916714</v>
      </c>
      <c r="EP433" s="11">
        <v>7286.4661372792516</v>
      </c>
      <c r="EQ433" s="11">
        <v>7427.4147993236202</v>
      </c>
      <c r="ER433" s="11">
        <v>7503.528752018271</v>
      </c>
      <c r="ES433" s="11">
        <v>7641.9445001082595</v>
      </c>
      <c r="ET433" s="11">
        <v>7706.9969287432486</v>
      </c>
      <c r="EU433" s="11">
        <v>7783.839371621817</v>
      </c>
      <c r="EV433" s="11">
        <v>7848.003579749442</v>
      </c>
      <c r="EW433" s="11">
        <v>7920.0502191520318</v>
      </c>
      <c r="EX433" s="11">
        <v>8170.1976758281144</v>
      </c>
      <c r="EY433" s="11">
        <v>8253.8507761105539</v>
      </c>
      <c r="EZ433" s="11">
        <v>8427.0913450311855</v>
      </c>
      <c r="FA433" s="11">
        <v>8594.2438038042274</v>
      </c>
      <c r="FB433" s="11">
        <v>8676.6840382255305</v>
      </c>
      <c r="FC433" s="11">
        <v>8717.7247633272764</v>
      </c>
      <c r="FD433" s="11">
        <v>8771.4739760100674</v>
      </c>
      <c r="FE433" s="11">
        <v>8893.6135699383703</v>
      </c>
      <c r="FF433" s="11">
        <v>9065.0338004001496</v>
      </c>
      <c r="FG433" s="11">
        <v>9089.4518895774327</v>
      </c>
      <c r="FH433" s="11">
        <v>9132.4613225008943</v>
      </c>
      <c r="FI433" s="11">
        <v>9213.2517811949929</v>
      </c>
      <c r="FJ433" s="11">
        <v>9258.5529202091093</v>
      </c>
      <c r="FK433" s="11">
        <v>9276.9443705762678</v>
      </c>
      <c r="FL433" s="11">
        <v>9293.0114538271737</v>
      </c>
      <c r="FM433" s="11">
        <v>9300.2906392708373</v>
      </c>
      <c r="FN433" s="11">
        <v>9335.0232682876049</v>
      </c>
      <c r="FO433" s="11">
        <v>9357.4087411423534</v>
      </c>
      <c r="FP433" s="11">
        <v>9382.7990856108881</v>
      </c>
      <c r="FQ433" s="11">
        <v>9409.1385400335821</v>
      </c>
      <c r="FR433" s="11">
        <v>9421.1906549559717</v>
      </c>
      <c r="FS433" s="11">
        <v>9466.7581936920196</v>
      </c>
      <c r="FT433" s="11">
        <v>9539.1484753576369</v>
      </c>
      <c r="FU433" s="11">
        <v>9641.6738222451222</v>
      </c>
      <c r="FV433" s="11">
        <v>9779.017950426427</v>
      </c>
      <c r="FW433" s="11">
        <v>9821.434220159681</v>
      </c>
      <c r="FX433" s="11">
        <v>9838.135513969115</v>
      </c>
      <c r="FY433" s="11">
        <v>9857.4286615768779</v>
      </c>
      <c r="FZ433" s="11">
        <v>9874.2452191986067</v>
      </c>
      <c r="GA433" s="11">
        <v>9901.4547819486997</v>
      </c>
      <c r="GB433" s="11">
        <v>9922.9819174009899</v>
      </c>
      <c r="GC433" s="11">
        <v>9954.0976258923893</v>
      </c>
      <c r="GD433" s="11">
        <v>9988.1420165077998</v>
      </c>
      <c r="GE433" s="11">
        <v>10012.938672110253</v>
      </c>
      <c r="GF433" s="11">
        <v>10033.595547162446</v>
      </c>
      <c r="GG433" s="11">
        <v>10046.287288510401</v>
      </c>
      <c r="GH433" s="11">
        <v>10058.930188944694</v>
      </c>
      <c r="GI433" s="11">
        <v>10061.685839773543</v>
      </c>
      <c r="GJ433" s="11">
        <v>10069.693000556052</v>
      </c>
      <c r="GK433" s="11">
        <v>10072.225767656042</v>
      </c>
      <c r="GL433" s="11">
        <v>10085.43100008395</v>
      </c>
      <c r="GM433" s="11">
        <v>10068.550239778924</v>
      </c>
      <c r="GN433" s="11">
        <v>10074.736454623482</v>
      </c>
      <c r="GO433" s="11">
        <v>10079.642576567499</v>
      </c>
      <c r="GP433" s="11">
        <v>10084.992936379438</v>
      </c>
      <c r="GQ433" s="11">
        <v>10135.150250812301</v>
      </c>
      <c r="GR433" s="11">
        <v>10245.248897921485</v>
      </c>
      <c r="GS433" s="11">
        <v>10388.066699844365</v>
      </c>
      <c r="GT433" s="11">
        <v>10449.516134437868</v>
      </c>
      <c r="GU433" s="11">
        <v>10467.896842447322</v>
      </c>
      <c r="GV433" s="11">
        <v>10492.830609653456</v>
      </c>
      <c r="GW433" s="11">
        <v>10519.601462543904</v>
      </c>
      <c r="GX433" s="11">
        <v>10547.440830723548</v>
      </c>
      <c r="GY433" s="11">
        <v>10567.944609991304</v>
      </c>
      <c r="GZ433" s="11">
        <v>10713.159231175461</v>
      </c>
      <c r="HA433" s="11">
        <v>10734.226971408629</v>
      </c>
      <c r="HB433" s="11">
        <v>10749.920198918937</v>
      </c>
      <c r="HC433" s="11">
        <v>10766.345728825368</v>
      </c>
      <c r="HD433" s="11">
        <v>10778.514271849044</v>
      </c>
      <c r="HE433" s="11">
        <v>10786.519833673112</v>
      </c>
      <c r="HF433" s="11">
        <v>10772.164055953479</v>
      </c>
      <c r="HG433" s="11">
        <v>10808.0281462408</v>
      </c>
      <c r="HH433" s="11">
        <v>10805.218393617286</v>
      </c>
      <c r="HI433" s="11">
        <v>10824.937222917126</v>
      </c>
      <c r="HJ433" s="11">
        <v>10829.478183856889</v>
      </c>
      <c r="HK433" s="11">
        <v>10815.249208961885</v>
      </c>
      <c r="HL433" s="11">
        <v>10801.9635334499</v>
      </c>
      <c r="HM433" s="11">
        <v>10748.055877674638</v>
      </c>
      <c r="HN433" s="11">
        <v>10675.226257243699</v>
      </c>
      <c r="HO433" s="11">
        <v>10616.797962526314</v>
      </c>
      <c r="HP433" s="11">
        <v>10624.131374686811</v>
      </c>
      <c r="HQ433" s="11">
        <v>10611.127200117844</v>
      </c>
      <c r="HR433" s="11">
        <v>10507.120910763781</v>
      </c>
      <c r="HS433" s="11">
        <v>10501.959530384433</v>
      </c>
      <c r="HT433" s="11">
        <v>10503.380998434217</v>
      </c>
      <c r="HU433" s="11">
        <v>10459.233620469293</v>
      </c>
      <c r="HV433" s="11">
        <v>10453.396412270602</v>
      </c>
      <c r="HW433" s="11">
        <v>10453.196700018136</v>
      </c>
      <c r="HX433" s="11">
        <v>10458.037755011774</v>
      </c>
      <c r="HY433" s="11">
        <v>10464.465320736488</v>
      </c>
      <c r="HZ433" s="11">
        <v>10463.582721919323</v>
      </c>
      <c r="IA433" s="11">
        <v>10555.599234303039</v>
      </c>
      <c r="IB433" s="11">
        <v>10665.179016159778</v>
      </c>
      <c r="IC433" s="11">
        <v>10699.461477296431</v>
      </c>
      <c r="ID433" s="11">
        <v>10734.401411436105</v>
      </c>
      <c r="IE433" s="11">
        <v>10764.842637469441</v>
      </c>
      <c r="IF433" s="11">
        <v>10788.809487309522</v>
      </c>
      <c r="IG433" s="11">
        <v>10893.508794984076</v>
      </c>
      <c r="IH433" s="11">
        <v>10919.815974389829</v>
      </c>
      <c r="II433" s="11">
        <v>10956.832605345633</v>
      </c>
      <c r="IJ433" s="11">
        <v>10989.666307677073</v>
      </c>
      <c r="IK433" s="11">
        <v>11038.487673130592</v>
      </c>
      <c r="IL433" s="11">
        <v>11075.926791218846</v>
      </c>
      <c r="IM433" s="11">
        <v>11116.926617451812</v>
      </c>
      <c r="IN433" s="11">
        <v>11177.721404388481</v>
      </c>
      <c r="IO433" s="11">
        <v>11312.276911003804</v>
      </c>
      <c r="IP433" s="11">
        <v>11343.632583027649</v>
      </c>
      <c r="IQ433" s="11">
        <v>11342.116648052108</v>
      </c>
      <c r="IR433" s="11">
        <v>11389.92538944361</v>
      </c>
      <c r="IS433" s="11">
        <v>11451.607982184751</v>
      </c>
      <c r="IT433" s="11">
        <v>11488.088840226816</v>
      </c>
      <c r="IU433" s="11">
        <v>11509.229065980831</v>
      </c>
      <c r="IV433" s="11">
        <v>11525.566108350193</v>
      </c>
      <c r="IW433" s="11">
        <v>11530.894620254085</v>
      </c>
      <c r="IX433" s="11">
        <v>11540.412080816301</v>
      </c>
      <c r="IY433" s="11">
        <v>11559.767237170692</v>
      </c>
      <c r="IZ433" s="11">
        <v>11598.021107070694</v>
      </c>
      <c r="JA433" s="11">
        <v>11644.276268095444</v>
      </c>
      <c r="JB433" s="11">
        <v>11732.382922355064</v>
      </c>
      <c r="JC433" s="11">
        <v>11840.096435748903</v>
      </c>
      <c r="JD433" s="11">
        <v>11921.442572214779</v>
      </c>
      <c r="JE433" s="11">
        <v>11941.96712556025</v>
      </c>
      <c r="JF433" s="11">
        <v>11957.586502006563</v>
      </c>
      <c r="JG433" s="11">
        <v>11960.440759779864</v>
      </c>
      <c r="JH433" s="11">
        <v>12043.869779985902</v>
      </c>
      <c r="JI433" s="11">
        <v>12090.828793968145</v>
      </c>
      <c r="JJ433" s="11">
        <v>12099.207356850964</v>
      </c>
      <c r="JK433" s="11">
        <v>12064.187835913004</v>
      </c>
      <c r="JL433" s="11">
        <v>12106.644589823976</v>
      </c>
      <c r="JM433" s="11">
        <v>12102.558724647608</v>
      </c>
      <c r="JN433" s="11">
        <v>12044.349310296213</v>
      </c>
      <c r="JO433" s="11">
        <v>12147.414606839688</v>
      </c>
      <c r="JP433" s="11">
        <v>12239.360545986052</v>
      </c>
      <c r="JQ433" s="11">
        <v>12252.546981648733</v>
      </c>
      <c r="JR433" s="11">
        <v>12299.233013174477</v>
      </c>
      <c r="JS433" s="11">
        <v>12339.324485688019</v>
      </c>
      <c r="JT433" s="11">
        <v>12471.100725768529</v>
      </c>
      <c r="JU433" s="11">
        <v>12532.427515146897</v>
      </c>
      <c r="JV433" s="11">
        <v>12507.673831402115</v>
      </c>
      <c r="JW433" s="11">
        <v>12457.455614308014</v>
      </c>
      <c r="JX433" s="11">
        <v>12464.355269788801</v>
      </c>
      <c r="JY433" s="11">
        <v>12461.100810222477</v>
      </c>
      <c r="JZ433" s="11">
        <v>12451.973772389019</v>
      </c>
      <c r="KA433" s="11">
        <v>12446.429094667041</v>
      </c>
      <c r="KB433" s="11">
        <v>12443.001658813047</v>
      </c>
      <c r="KC433" s="11">
        <v>12431.24054046872</v>
      </c>
      <c r="KD433" s="11">
        <v>12416.702930404357</v>
      </c>
      <c r="KE433" s="11">
        <v>12412.520930932924</v>
      </c>
      <c r="KF433" s="11">
        <v>12419.790417483538</v>
      </c>
      <c r="KG433" s="11">
        <v>12419.406267517794</v>
      </c>
      <c r="KH433" s="11">
        <v>12431.932074979568</v>
      </c>
      <c r="KI433" s="11">
        <v>12428.799040342261</v>
      </c>
      <c r="KJ433" s="11">
        <v>12446.273580137449</v>
      </c>
      <c r="KK433" s="11">
        <v>12447.956030445448</v>
      </c>
      <c r="KL433" s="23"/>
      <c r="KM433" s="11">
        <f>SMALL(Tabela2[[#This Row],[1]:[285]],1)</f>
        <v>0.83458663983971793</v>
      </c>
      <c r="KN433" s="11">
        <f>MATCH(Tabela2[[#This Row],[1° menor]],Tabela2[[#This Row],[1]:[285]],0)</f>
        <v>1</v>
      </c>
      <c r="KO43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33" s="11">
        <f>VLOOKUP(Tabela2[[#This Row],[Shape]],shape!A:D,4,0)+VLOOKUP(Tabela2[[#This Row],[Shape]]+1,shape!A:E,5,0)*Tabela2[[#This Row],[% avanc]]</f>
        <v>3.8776556234191881</v>
      </c>
      <c r="KQ433" s="15">
        <f>Tabela2[[#This Row],[8686,881807]]/Tabela2[[#Headers],[8686,881807]]</f>
        <v>4.4638061269517033E-4</v>
      </c>
      <c r="KR433" s="11">
        <f>Tabela2[[#This Row],[8686,881807]]-KP432</f>
        <v>0</v>
      </c>
      <c r="KS433" s="11">
        <f>(Tabela2[[#This Row],[hora bus]]-H432)*86400</f>
        <v>3.0000000726431608</v>
      </c>
      <c r="KT433" s="11">
        <f>Tabela2[[#This Row],[desloc]]/Tabela2[[#This Row],[seconds]]</f>
        <v>0</v>
      </c>
      <c r="KU433" s="11">
        <f>Tabela2[[#This Row],[spd m/s]]*3.6</f>
        <v>0</v>
      </c>
      <c r="KV433" s="23"/>
      <c r="KW433" s="22">
        <f t="shared" si="108"/>
        <v>0</v>
      </c>
      <c r="KX433" s="23">
        <f t="shared" si="109"/>
        <v>0.5</v>
      </c>
      <c r="KY433" s="23">
        <f t="shared" si="110"/>
        <v>1</v>
      </c>
      <c r="KZ433" s="23">
        <f t="shared" si="111"/>
        <v>14</v>
      </c>
      <c r="LA433" s="23">
        <f t="shared" si="112"/>
        <v>0</v>
      </c>
      <c r="LB433" s="23">
        <f t="shared" si="113"/>
        <v>1</v>
      </c>
      <c r="LC433" s="23">
        <f t="shared" si="114"/>
        <v>3</v>
      </c>
      <c r="LD433" s="23">
        <f t="shared" si="115"/>
        <v>0</v>
      </c>
      <c r="LE433" s="23">
        <f t="shared" si="116"/>
        <v>3.8776556234191881</v>
      </c>
      <c r="LF433" s="22">
        <f t="shared" si="125"/>
        <v>0</v>
      </c>
      <c r="LG433" s="23">
        <f t="shared" si="117"/>
        <v>0.5</v>
      </c>
      <c r="LH433" s="23">
        <f t="shared" si="118"/>
        <v>0.5</v>
      </c>
      <c r="LI433" s="23">
        <f t="shared" si="119"/>
        <v>8570.3152119992501</v>
      </c>
      <c r="LJ433" s="23">
        <f t="shared" si="120"/>
        <v>3.8776556234191881</v>
      </c>
      <c r="LK433" s="23">
        <f t="shared" si="121"/>
        <v>0.5</v>
      </c>
      <c r="LL433" s="23">
        <f t="shared" si="122"/>
        <v>0</v>
      </c>
      <c r="LM433" s="23">
        <f t="shared" si="123"/>
        <v>1</v>
      </c>
      <c r="LN433" s="23">
        <f t="shared" si="124"/>
        <v>1</v>
      </c>
    </row>
    <row r="434" spans="1:326" x14ac:dyDescent="0.25">
      <c r="A434" s="22">
        <v>124</v>
      </c>
      <c r="B434" s="22">
        <v>2</v>
      </c>
      <c r="C434" s="23" t="s">
        <v>1429</v>
      </c>
      <c r="D434" s="22">
        <v>332</v>
      </c>
      <c r="E434" s="24">
        <v>0.91874999999999996</v>
      </c>
      <c r="F434" s="23" t="s">
        <v>778</v>
      </c>
      <c r="G434" s="23" t="b">
        <v>1</v>
      </c>
      <c r="H434" s="25">
        <v>43538.919004629628</v>
      </c>
      <c r="I434" s="26" t="s">
        <v>681</v>
      </c>
      <c r="J434" s="23" t="s">
        <v>682</v>
      </c>
      <c r="K434" s="11">
        <f>IF(AND(Tabela2[[#This Row],[hora bus]]=H433,Tabela2[[#This Row],[lat bus]]=I433,Tabela2[[#This Row],[lon bus]]=J433),1,0)</f>
        <v>0</v>
      </c>
      <c r="L434" s="23"/>
      <c r="M434" s="11">
        <v>258</v>
      </c>
      <c r="N434" s="11">
        <v>0.83458663983971793</v>
      </c>
      <c r="O434" s="11">
        <v>1.3984196839489078</v>
      </c>
      <c r="P434" s="11">
        <v>9.4267941257220311</v>
      </c>
      <c r="Q434" s="11">
        <v>19.688773108132185</v>
      </c>
      <c r="R434" s="11">
        <v>75.195397337780264</v>
      </c>
      <c r="S434" s="11">
        <v>159.30451526494889</v>
      </c>
      <c r="T434" s="11">
        <v>180.18195583801287</v>
      </c>
      <c r="U434" s="11">
        <v>199.79338924508923</v>
      </c>
      <c r="V434" s="11">
        <v>211.09716553928146</v>
      </c>
      <c r="W434" s="11">
        <v>227.14293750271159</v>
      </c>
      <c r="X434" s="11">
        <v>239.59169647723874</v>
      </c>
      <c r="Y434" s="11">
        <v>250.11206903549589</v>
      </c>
      <c r="Z434" s="11">
        <v>275.30364977201225</v>
      </c>
      <c r="AA434" s="11">
        <v>294.46895517304961</v>
      </c>
      <c r="AB434" s="11">
        <v>320.19106785367666</v>
      </c>
      <c r="AC434" s="11">
        <v>332.17949791971603</v>
      </c>
      <c r="AD434" s="11">
        <v>348.04076670293443</v>
      </c>
      <c r="AE434" s="11">
        <v>372.23091522388552</v>
      </c>
      <c r="AF434" s="11">
        <v>373.05585750378327</v>
      </c>
      <c r="AG434" s="11">
        <v>433.84569918205443</v>
      </c>
      <c r="AH434" s="11">
        <v>469.02374511556127</v>
      </c>
      <c r="AI434" s="11">
        <v>499.67607388344703</v>
      </c>
      <c r="AJ434" s="11">
        <v>523.47830821792434</v>
      </c>
      <c r="AK434" s="11">
        <v>544.81141607945688</v>
      </c>
      <c r="AL434" s="11">
        <v>559.9004097040812</v>
      </c>
      <c r="AM434" s="11">
        <v>585.98771261657532</v>
      </c>
      <c r="AN434" s="11">
        <v>594.50788944836063</v>
      </c>
      <c r="AO434" s="11">
        <v>599.8950753359245</v>
      </c>
      <c r="AP434" s="11">
        <v>602.43355425919754</v>
      </c>
      <c r="AQ434" s="11">
        <v>609.53499398530153</v>
      </c>
      <c r="AR434" s="11">
        <v>609.5933977620092</v>
      </c>
      <c r="AS434" s="11">
        <v>603.71880286526709</v>
      </c>
      <c r="AT434" s="11">
        <v>609.45835281434404</v>
      </c>
      <c r="AU434" s="11">
        <v>613.60649452394352</v>
      </c>
      <c r="AV434" s="11">
        <v>605.61020293550882</v>
      </c>
      <c r="AW434" s="11">
        <v>608.32810058706082</v>
      </c>
      <c r="AX434" s="11">
        <v>622.97194103037293</v>
      </c>
      <c r="AY434" s="11">
        <v>642.28327131710535</v>
      </c>
      <c r="AZ434" s="11">
        <v>665.20596166221469</v>
      </c>
      <c r="BA434" s="11">
        <v>691.17393543887101</v>
      </c>
      <c r="BB434" s="11">
        <v>724.84333895562133</v>
      </c>
      <c r="BC434" s="11">
        <v>773.63812755161598</v>
      </c>
      <c r="BD434" s="11">
        <v>844.46226035941891</v>
      </c>
      <c r="BE434" s="11">
        <v>911.23618194706376</v>
      </c>
      <c r="BF434" s="11">
        <v>932.86527223275039</v>
      </c>
      <c r="BG434" s="11">
        <v>958.04135839229252</v>
      </c>
      <c r="BH434" s="11">
        <v>1001.7149381650798</v>
      </c>
      <c r="BI434" s="11">
        <v>1024.9959211584271</v>
      </c>
      <c r="BJ434" s="11">
        <v>1048.1727764714142</v>
      </c>
      <c r="BK434" s="11">
        <v>1080.0184074949607</v>
      </c>
      <c r="BL434" s="11">
        <v>1163.4808684345098</v>
      </c>
      <c r="BM434" s="11">
        <v>1429.3703496024175</v>
      </c>
      <c r="BN434" s="11">
        <v>1610.1385446972781</v>
      </c>
      <c r="BO434" s="11">
        <v>1664.0038873728233</v>
      </c>
      <c r="BP434" s="11">
        <v>1794.1242484398404</v>
      </c>
      <c r="BQ434" s="11">
        <v>1818.9378647754288</v>
      </c>
      <c r="BR434" s="11">
        <v>1920.5792764721948</v>
      </c>
      <c r="BS434" s="11">
        <v>2023.456323096907</v>
      </c>
      <c r="BT434" s="11">
        <v>2062.7199622631242</v>
      </c>
      <c r="BU434" s="11">
        <v>2093.7864244056359</v>
      </c>
      <c r="BV434" s="11">
        <v>2172.8574253488505</v>
      </c>
      <c r="BW434" s="11">
        <v>2191.8290547309048</v>
      </c>
      <c r="BX434" s="11">
        <v>2295.4935471481876</v>
      </c>
      <c r="BY434" s="11">
        <v>2324.6369620900828</v>
      </c>
      <c r="BZ434" s="11">
        <v>2412.5365562142952</v>
      </c>
      <c r="CA434" s="11">
        <v>2432.6327643351483</v>
      </c>
      <c r="CB434" s="11">
        <v>2466.8518007263533</v>
      </c>
      <c r="CC434" s="11">
        <v>2515.2508761381587</v>
      </c>
      <c r="CD434" s="11">
        <v>2622.1218445308405</v>
      </c>
      <c r="CE434" s="11">
        <v>2708.3090496803202</v>
      </c>
      <c r="CF434" s="11">
        <v>2796.8178431894862</v>
      </c>
      <c r="CG434" s="11">
        <v>2873.8082765070517</v>
      </c>
      <c r="CH434" s="11">
        <v>3061.6775590172806</v>
      </c>
      <c r="CI434" s="11">
        <v>3133.3825096557152</v>
      </c>
      <c r="CJ434" s="11">
        <v>3320.0285201183906</v>
      </c>
      <c r="CK434" s="11">
        <v>3391.2986814978881</v>
      </c>
      <c r="CL434" s="11">
        <v>3478.6413522149041</v>
      </c>
      <c r="CM434" s="11">
        <v>3505.4667594392477</v>
      </c>
      <c r="CN434" s="11">
        <v>3552.1278475871927</v>
      </c>
      <c r="CO434" s="11">
        <v>3608.1458168222821</v>
      </c>
      <c r="CP434" s="11">
        <v>3687.4332746012733</v>
      </c>
      <c r="CQ434" s="11">
        <v>3737.1928476528274</v>
      </c>
      <c r="CR434" s="11">
        <v>3929.1744458657076</v>
      </c>
      <c r="CS434" s="11">
        <v>4104.0052570842136</v>
      </c>
      <c r="CT434" s="11">
        <v>4176.4577406368426</v>
      </c>
      <c r="CU434" s="11">
        <v>4203.4628929622522</v>
      </c>
      <c r="CV434" s="11">
        <v>4243.0993420587138</v>
      </c>
      <c r="CW434" s="11">
        <v>4338.9296512059445</v>
      </c>
      <c r="CX434" s="11">
        <v>4464.5231926731885</v>
      </c>
      <c r="CY434" s="11">
        <v>4524.2760657256158</v>
      </c>
      <c r="CZ434" s="11">
        <v>4578.6984197787751</v>
      </c>
      <c r="DA434" s="11">
        <v>4625.9862234456259</v>
      </c>
      <c r="DB434" s="11">
        <v>4670.5685961378485</v>
      </c>
      <c r="DC434" s="11">
        <v>4713.1890396674316</v>
      </c>
      <c r="DD434" s="11">
        <v>4798.4137717572912</v>
      </c>
      <c r="DE434" s="11">
        <v>4807.037159512015</v>
      </c>
      <c r="DF434" s="11">
        <v>4833.3595568537676</v>
      </c>
      <c r="DG434" s="11">
        <v>4837.4660928582471</v>
      </c>
      <c r="DH434" s="11">
        <v>4868.9105840188495</v>
      </c>
      <c r="DI434" s="11">
        <v>4890.8441073800923</v>
      </c>
      <c r="DJ434" s="11">
        <v>4933.7892254471935</v>
      </c>
      <c r="DK434" s="11">
        <v>5000.7579650678817</v>
      </c>
      <c r="DL434" s="11">
        <v>5355.0982520495172</v>
      </c>
      <c r="DM434" s="11">
        <v>5481.4636259201425</v>
      </c>
      <c r="DN434" s="11">
        <v>5566.547527242612</v>
      </c>
      <c r="DO434" s="11">
        <v>5659.2630610073802</v>
      </c>
      <c r="DP434" s="11">
        <v>5693.1558385127737</v>
      </c>
      <c r="DQ434" s="11">
        <v>5776.9445825899438</v>
      </c>
      <c r="DR434" s="11">
        <v>5792.6247187292447</v>
      </c>
      <c r="DS434" s="11">
        <v>5803.4741841190025</v>
      </c>
      <c r="DT434" s="11">
        <v>5813.7715248560444</v>
      </c>
      <c r="DU434" s="11">
        <v>5824.9346720622971</v>
      </c>
      <c r="DV434" s="11">
        <v>5825.1745121438535</v>
      </c>
      <c r="DW434" s="11">
        <v>5821.2504329611656</v>
      </c>
      <c r="DX434" s="11">
        <v>5744.9467721272558</v>
      </c>
      <c r="DY434" s="11">
        <v>5825.3656271915142</v>
      </c>
      <c r="DZ434" s="11">
        <v>5822.8710960649087</v>
      </c>
      <c r="EA434" s="11">
        <v>5848.1092840949059</v>
      </c>
      <c r="EB434" s="11">
        <v>5986.6876289379934</v>
      </c>
      <c r="EC434" s="11">
        <v>6020.0909995452303</v>
      </c>
      <c r="ED434" s="11">
        <v>6207.0095294329822</v>
      </c>
      <c r="EE434" s="11">
        <v>6268.6393389472287</v>
      </c>
      <c r="EF434" s="11">
        <v>6478.5792596829533</v>
      </c>
      <c r="EG434" s="11">
        <v>6641.8090630503166</v>
      </c>
      <c r="EH434" s="11">
        <v>6783.6444952193469</v>
      </c>
      <c r="EI434" s="11">
        <v>6896.9965306641579</v>
      </c>
      <c r="EJ434" s="11">
        <v>6959.1088579445704</v>
      </c>
      <c r="EK434" s="11">
        <v>7002.153431776841</v>
      </c>
      <c r="EL434" s="11">
        <v>7073.1953672712252</v>
      </c>
      <c r="EM434" s="11">
        <v>7075.3262845401323</v>
      </c>
      <c r="EN434" s="11">
        <v>7151.6879619664223</v>
      </c>
      <c r="EO434" s="11">
        <v>7240.8180322916714</v>
      </c>
      <c r="EP434" s="11">
        <v>7286.4661372792516</v>
      </c>
      <c r="EQ434" s="11">
        <v>7427.4147993236202</v>
      </c>
      <c r="ER434" s="11">
        <v>7503.528752018271</v>
      </c>
      <c r="ES434" s="11">
        <v>7641.9445001082595</v>
      </c>
      <c r="ET434" s="11">
        <v>7706.9969287432486</v>
      </c>
      <c r="EU434" s="11">
        <v>7783.839371621817</v>
      </c>
      <c r="EV434" s="11">
        <v>7848.003579749442</v>
      </c>
      <c r="EW434" s="11">
        <v>7920.0502191520318</v>
      </c>
      <c r="EX434" s="11">
        <v>8170.1976758281144</v>
      </c>
      <c r="EY434" s="11">
        <v>8253.8507761105539</v>
      </c>
      <c r="EZ434" s="11">
        <v>8427.0913450311855</v>
      </c>
      <c r="FA434" s="11">
        <v>8594.2438038042274</v>
      </c>
      <c r="FB434" s="11">
        <v>8676.6840382255305</v>
      </c>
      <c r="FC434" s="11">
        <v>8717.7247633272764</v>
      </c>
      <c r="FD434" s="11">
        <v>8771.4739760100674</v>
      </c>
      <c r="FE434" s="11">
        <v>8893.6135699383703</v>
      </c>
      <c r="FF434" s="11">
        <v>9065.0338004001496</v>
      </c>
      <c r="FG434" s="11">
        <v>9089.4518895774327</v>
      </c>
      <c r="FH434" s="11">
        <v>9132.4613225008943</v>
      </c>
      <c r="FI434" s="11">
        <v>9213.2517811949929</v>
      </c>
      <c r="FJ434" s="11">
        <v>9258.5529202091093</v>
      </c>
      <c r="FK434" s="11">
        <v>9276.9443705762678</v>
      </c>
      <c r="FL434" s="11">
        <v>9293.0114538271737</v>
      </c>
      <c r="FM434" s="11">
        <v>9300.2906392708373</v>
      </c>
      <c r="FN434" s="11">
        <v>9335.0232682876049</v>
      </c>
      <c r="FO434" s="11">
        <v>9357.4087411423534</v>
      </c>
      <c r="FP434" s="11">
        <v>9382.7990856108881</v>
      </c>
      <c r="FQ434" s="11">
        <v>9409.1385400335821</v>
      </c>
      <c r="FR434" s="11">
        <v>9421.1906549559717</v>
      </c>
      <c r="FS434" s="11">
        <v>9466.7581936920196</v>
      </c>
      <c r="FT434" s="11">
        <v>9539.1484753576369</v>
      </c>
      <c r="FU434" s="11">
        <v>9641.6738222451222</v>
      </c>
      <c r="FV434" s="11">
        <v>9779.017950426427</v>
      </c>
      <c r="FW434" s="11">
        <v>9821.434220159681</v>
      </c>
      <c r="FX434" s="11">
        <v>9838.135513969115</v>
      </c>
      <c r="FY434" s="11">
        <v>9857.4286615768779</v>
      </c>
      <c r="FZ434" s="11">
        <v>9874.2452191986067</v>
      </c>
      <c r="GA434" s="11">
        <v>9901.4547819486997</v>
      </c>
      <c r="GB434" s="11">
        <v>9922.9819174009899</v>
      </c>
      <c r="GC434" s="11">
        <v>9954.0976258923893</v>
      </c>
      <c r="GD434" s="11">
        <v>9988.1420165077998</v>
      </c>
      <c r="GE434" s="11">
        <v>10012.938672110253</v>
      </c>
      <c r="GF434" s="11">
        <v>10033.595547162446</v>
      </c>
      <c r="GG434" s="11">
        <v>10046.287288510401</v>
      </c>
      <c r="GH434" s="11">
        <v>10058.930188944694</v>
      </c>
      <c r="GI434" s="11">
        <v>10061.685839773543</v>
      </c>
      <c r="GJ434" s="11">
        <v>10069.693000556052</v>
      </c>
      <c r="GK434" s="11">
        <v>10072.225767656042</v>
      </c>
      <c r="GL434" s="11">
        <v>10085.43100008395</v>
      </c>
      <c r="GM434" s="11">
        <v>10068.550239778924</v>
      </c>
      <c r="GN434" s="11">
        <v>10074.736454623482</v>
      </c>
      <c r="GO434" s="11">
        <v>10079.642576567499</v>
      </c>
      <c r="GP434" s="11">
        <v>10084.992936379438</v>
      </c>
      <c r="GQ434" s="11">
        <v>10135.150250812301</v>
      </c>
      <c r="GR434" s="11">
        <v>10245.248897921485</v>
      </c>
      <c r="GS434" s="11">
        <v>10388.066699844365</v>
      </c>
      <c r="GT434" s="11">
        <v>10449.516134437868</v>
      </c>
      <c r="GU434" s="11">
        <v>10467.896842447322</v>
      </c>
      <c r="GV434" s="11">
        <v>10492.830609653456</v>
      </c>
      <c r="GW434" s="11">
        <v>10519.601462543904</v>
      </c>
      <c r="GX434" s="11">
        <v>10547.440830723548</v>
      </c>
      <c r="GY434" s="11">
        <v>10567.944609991304</v>
      </c>
      <c r="GZ434" s="11">
        <v>10713.159231175461</v>
      </c>
      <c r="HA434" s="11">
        <v>10734.226971408629</v>
      </c>
      <c r="HB434" s="11">
        <v>10749.920198918937</v>
      </c>
      <c r="HC434" s="11">
        <v>10766.345728825368</v>
      </c>
      <c r="HD434" s="11">
        <v>10778.514271849044</v>
      </c>
      <c r="HE434" s="11">
        <v>10786.519833673112</v>
      </c>
      <c r="HF434" s="11">
        <v>10772.164055953479</v>
      </c>
      <c r="HG434" s="11">
        <v>10808.0281462408</v>
      </c>
      <c r="HH434" s="11">
        <v>10805.218393617286</v>
      </c>
      <c r="HI434" s="11">
        <v>10824.937222917126</v>
      </c>
      <c r="HJ434" s="11">
        <v>10829.478183856889</v>
      </c>
      <c r="HK434" s="11">
        <v>10815.249208961885</v>
      </c>
      <c r="HL434" s="11">
        <v>10801.9635334499</v>
      </c>
      <c r="HM434" s="11">
        <v>10748.055877674638</v>
      </c>
      <c r="HN434" s="11">
        <v>10675.226257243699</v>
      </c>
      <c r="HO434" s="11">
        <v>10616.797962526314</v>
      </c>
      <c r="HP434" s="11">
        <v>10624.131374686811</v>
      </c>
      <c r="HQ434" s="11">
        <v>10611.127200117844</v>
      </c>
      <c r="HR434" s="11">
        <v>10507.120910763781</v>
      </c>
      <c r="HS434" s="11">
        <v>10501.959530384433</v>
      </c>
      <c r="HT434" s="11">
        <v>10503.380998434217</v>
      </c>
      <c r="HU434" s="11">
        <v>10459.233620469293</v>
      </c>
      <c r="HV434" s="11">
        <v>10453.396412270602</v>
      </c>
      <c r="HW434" s="11">
        <v>10453.196700018136</v>
      </c>
      <c r="HX434" s="11">
        <v>10458.037755011774</v>
      </c>
      <c r="HY434" s="11">
        <v>10464.465320736488</v>
      </c>
      <c r="HZ434" s="11">
        <v>10463.582721919323</v>
      </c>
      <c r="IA434" s="11">
        <v>10555.599234303039</v>
      </c>
      <c r="IB434" s="11">
        <v>10665.179016159778</v>
      </c>
      <c r="IC434" s="11">
        <v>10699.461477296431</v>
      </c>
      <c r="ID434" s="11">
        <v>10734.401411436105</v>
      </c>
      <c r="IE434" s="11">
        <v>10764.842637469441</v>
      </c>
      <c r="IF434" s="11">
        <v>10788.809487309522</v>
      </c>
      <c r="IG434" s="11">
        <v>10893.508794984076</v>
      </c>
      <c r="IH434" s="11">
        <v>10919.815974389829</v>
      </c>
      <c r="II434" s="11">
        <v>10956.832605345633</v>
      </c>
      <c r="IJ434" s="11">
        <v>10989.666307677073</v>
      </c>
      <c r="IK434" s="11">
        <v>11038.487673130592</v>
      </c>
      <c r="IL434" s="11">
        <v>11075.926791218846</v>
      </c>
      <c r="IM434" s="11">
        <v>11116.926617451812</v>
      </c>
      <c r="IN434" s="11">
        <v>11177.721404388481</v>
      </c>
      <c r="IO434" s="11">
        <v>11312.276911003804</v>
      </c>
      <c r="IP434" s="11">
        <v>11343.632583027649</v>
      </c>
      <c r="IQ434" s="11">
        <v>11342.116648052108</v>
      </c>
      <c r="IR434" s="11">
        <v>11389.92538944361</v>
      </c>
      <c r="IS434" s="11">
        <v>11451.607982184751</v>
      </c>
      <c r="IT434" s="11">
        <v>11488.088840226816</v>
      </c>
      <c r="IU434" s="11">
        <v>11509.229065980831</v>
      </c>
      <c r="IV434" s="11">
        <v>11525.566108350193</v>
      </c>
      <c r="IW434" s="11">
        <v>11530.894620254085</v>
      </c>
      <c r="IX434" s="11">
        <v>11540.412080816301</v>
      </c>
      <c r="IY434" s="11">
        <v>11559.767237170692</v>
      </c>
      <c r="IZ434" s="11">
        <v>11598.021107070694</v>
      </c>
      <c r="JA434" s="11">
        <v>11644.276268095444</v>
      </c>
      <c r="JB434" s="11">
        <v>11732.382922355064</v>
      </c>
      <c r="JC434" s="11">
        <v>11840.096435748903</v>
      </c>
      <c r="JD434" s="11">
        <v>11921.442572214779</v>
      </c>
      <c r="JE434" s="11">
        <v>11941.96712556025</v>
      </c>
      <c r="JF434" s="11">
        <v>11957.586502006563</v>
      </c>
      <c r="JG434" s="11">
        <v>11960.440759779864</v>
      </c>
      <c r="JH434" s="11">
        <v>12043.869779985902</v>
      </c>
      <c r="JI434" s="11">
        <v>12090.828793968145</v>
      </c>
      <c r="JJ434" s="11">
        <v>12099.207356850964</v>
      </c>
      <c r="JK434" s="11">
        <v>12064.187835913004</v>
      </c>
      <c r="JL434" s="11">
        <v>12106.644589823976</v>
      </c>
      <c r="JM434" s="11">
        <v>12102.558724647608</v>
      </c>
      <c r="JN434" s="11">
        <v>12044.349310296213</v>
      </c>
      <c r="JO434" s="11">
        <v>12147.414606839688</v>
      </c>
      <c r="JP434" s="11">
        <v>12239.360545986052</v>
      </c>
      <c r="JQ434" s="11">
        <v>12252.546981648733</v>
      </c>
      <c r="JR434" s="11">
        <v>12299.233013174477</v>
      </c>
      <c r="JS434" s="11">
        <v>12339.324485688019</v>
      </c>
      <c r="JT434" s="11">
        <v>12471.100725768529</v>
      </c>
      <c r="JU434" s="11">
        <v>12532.427515146897</v>
      </c>
      <c r="JV434" s="11">
        <v>12507.673831402115</v>
      </c>
      <c r="JW434" s="11">
        <v>12457.455614308014</v>
      </c>
      <c r="JX434" s="11">
        <v>12464.355269788801</v>
      </c>
      <c r="JY434" s="11">
        <v>12461.100810222477</v>
      </c>
      <c r="JZ434" s="11">
        <v>12451.973772389019</v>
      </c>
      <c r="KA434" s="11">
        <v>12446.429094667041</v>
      </c>
      <c r="KB434" s="11">
        <v>12443.001658813047</v>
      </c>
      <c r="KC434" s="11">
        <v>12431.24054046872</v>
      </c>
      <c r="KD434" s="11">
        <v>12416.702930404357</v>
      </c>
      <c r="KE434" s="11">
        <v>12412.520930932924</v>
      </c>
      <c r="KF434" s="11">
        <v>12419.790417483538</v>
      </c>
      <c r="KG434" s="11">
        <v>12419.406267517794</v>
      </c>
      <c r="KH434" s="11">
        <v>12431.932074979568</v>
      </c>
      <c r="KI434" s="11">
        <v>12428.799040342261</v>
      </c>
      <c r="KJ434" s="11">
        <v>12446.273580137449</v>
      </c>
      <c r="KK434" s="11">
        <v>12447.956030445448</v>
      </c>
      <c r="KL434" s="23"/>
      <c r="KM434" s="11">
        <f>SMALL(Tabela2[[#This Row],[1]:[285]],1)</f>
        <v>0.83458663983971793</v>
      </c>
      <c r="KN434" s="11">
        <f>MATCH(Tabela2[[#This Row],[1° menor]],Tabela2[[#This Row],[1]:[285]],0)</f>
        <v>1</v>
      </c>
      <c r="KO43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34" s="11">
        <f>VLOOKUP(Tabela2[[#This Row],[Shape]],shape!A:D,4,0)+VLOOKUP(Tabela2[[#This Row],[Shape]]+1,shape!A:E,5,0)*Tabela2[[#This Row],[% avanc]]</f>
        <v>3.8776556234191881</v>
      </c>
      <c r="KQ434" s="15">
        <f>Tabela2[[#This Row],[8686,881807]]/Tabela2[[#Headers],[8686,881807]]</f>
        <v>4.4638061269517033E-4</v>
      </c>
      <c r="KR434" s="11">
        <f>Tabela2[[#This Row],[8686,881807]]-KP433</f>
        <v>0</v>
      </c>
      <c r="KS434" s="11">
        <f>(Tabela2[[#This Row],[hora bus]]-H433)*86400</f>
        <v>35.000000009313226</v>
      </c>
      <c r="KT434" s="11">
        <f>Tabela2[[#This Row],[desloc]]/Tabela2[[#This Row],[seconds]]</f>
        <v>0</v>
      </c>
      <c r="KU434" s="11">
        <f>Tabela2[[#This Row],[spd m/s]]*3.6</f>
        <v>0</v>
      </c>
      <c r="KV434" s="23"/>
      <c r="KW434" s="22">
        <f t="shared" si="108"/>
        <v>0</v>
      </c>
      <c r="KX434" s="23">
        <f t="shared" si="109"/>
        <v>0.5</v>
      </c>
      <c r="KY434" s="23">
        <f t="shared" si="110"/>
        <v>1</v>
      </c>
      <c r="KZ434" s="23">
        <f t="shared" si="111"/>
        <v>13</v>
      </c>
      <c r="LA434" s="23">
        <f t="shared" si="112"/>
        <v>0</v>
      </c>
      <c r="LB434" s="23">
        <f t="shared" si="113"/>
        <v>1</v>
      </c>
      <c r="LC434" s="23">
        <f t="shared" si="114"/>
        <v>2</v>
      </c>
      <c r="LD434" s="23">
        <f t="shared" si="115"/>
        <v>0</v>
      </c>
      <c r="LE434" s="23">
        <f t="shared" si="116"/>
        <v>3.8776556234191881</v>
      </c>
      <c r="LF434" s="22">
        <f t="shared" si="125"/>
        <v>0</v>
      </c>
      <c r="LG434" s="23">
        <f t="shared" si="117"/>
        <v>0.5</v>
      </c>
      <c r="LH434" s="23">
        <f t="shared" si="118"/>
        <v>0.5</v>
      </c>
      <c r="LI434" s="23">
        <f t="shared" si="119"/>
        <v>8570.3152119992501</v>
      </c>
      <c r="LJ434" s="23">
        <f t="shared" si="120"/>
        <v>3.8776556234191881</v>
      </c>
      <c r="LK434" s="23">
        <f t="shared" si="121"/>
        <v>0.5</v>
      </c>
      <c r="LL434" s="23">
        <f t="shared" si="122"/>
        <v>0</v>
      </c>
      <c r="LM434" s="23">
        <f t="shared" si="123"/>
        <v>1</v>
      </c>
      <c r="LN434" s="23">
        <f t="shared" si="124"/>
        <v>1</v>
      </c>
    </row>
    <row r="435" spans="1:326" x14ac:dyDescent="0.25">
      <c r="A435" s="22">
        <v>125</v>
      </c>
      <c r="B435" s="22">
        <v>2</v>
      </c>
      <c r="C435" s="23" t="s">
        <v>1430</v>
      </c>
      <c r="D435" s="22">
        <v>332</v>
      </c>
      <c r="E435" s="24">
        <v>0.9194444444444444</v>
      </c>
      <c r="F435" s="23" t="s">
        <v>778</v>
      </c>
      <c r="G435" s="23" t="b">
        <v>1</v>
      </c>
      <c r="H435" s="25">
        <v>43538.919525462959</v>
      </c>
      <c r="I435" s="26" t="s">
        <v>681</v>
      </c>
      <c r="J435" s="23" t="s">
        <v>682</v>
      </c>
      <c r="K435" s="11">
        <f>IF(AND(Tabela2[[#This Row],[hora bus]]=H434,Tabela2[[#This Row],[lat bus]]=I434,Tabela2[[#This Row],[lon bus]]=J434),1,0)</f>
        <v>0</v>
      </c>
      <c r="L435" s="23"/>
      <c r="M435" s="11">
        <v>262</v>
      </c>
      <c r="N435" s="11">
        <v>0.83458663983971793</v>
      </c>
      <c r="O435" s="11">
        <v>1.3984196839489078</v>
      </c>
      <c r="P435" s="11">
        <v>9.4267941257220311</v>
      </c>
      <c r="Q435" s="11">
        <v>19.688773108132185</v>
      </c>
      <c r="R435" s="11">
        <v>75.195397337780264</v>
      </c>
      <c r="S435" s="11">
        <v>159.30451526494889</v>
      </c>
      <c r="T435" s="11">
        <v>180.18195583801287</v>
      </c>
      <c r="U435" s="11">
        <v>199.79338924508923</v>
      </c>
      <c r="V435" s="11">
        <v>211.09716553928146</v>
      </c>
      <c r="W435" s="11">
        <v>227.14293750271159</v>
      </c>
      <c r="X435" s="11">
        <v>239.59169647723874</v>
      </c>
      <c r="Y435" s="11">
        <v>250.11206903549589</v>
      </c>
      <c r="Z435" s="11">
        <v>275.30364977201225</v>
      </c>
      <c r="AA435" s="11">
        <v>294.46895517304961</v>
      </c>
      <c r="AB435" s="11">
        <v>320.19106785367666</v>
      </c>
      <c r="AC435" s="11">
        <v>332.17949791971603</v>
      </c>
      <c r="AD435" s="11">
        <v>348.04076670293443</v>
      </c>
      <c r="AE435" s="11">
        <v>372.23091522388552</v>
      </c>
      <c r="AF435" s="11">
        <v>373.05585750378327</v>
      </c>
      <c r="AG435" s="11">
        <v>433.84569918205443</v>
      </c>
      <c r="AH435" s="11">
        <v>469.02374511556127</v>
      </c>
      <c r="AI435" s="11">
        <v>499.67607388344703</v>
      </c>
      <c r="AJ435" s="11">
        <v>523.47830821792434</v>
      </c>
      <c r="AK435" s="11">
        <v>544.81141607945688</v>
      </c>
      <c r="AL435" s="11">
        <v>559.9004097040812</v>
      </c>
      <c r="AM435" s="11">
        <v>585.98771261657532</v>
      </c>
      <c r="AN435" s="11">
        <v>594.50788944836063</v>
      </c>
      <c r="AO435" s="11">
        <v>599.8950753359245</v>
      </c>
      <c r="AP435" s="11">
        <v>602.43355425919754</v>
      </c>
      <c r="AQ435" s="11">
        <v>609.53499398530153</v>
      </c>
      <c r="AR435" s="11">
        <v>609.5933977620092</v>
      </c>
      <c r="AS435" s="11">
        <v>603.71880286526709</v>
      </c>
      <c r="AT435" s="11">
        <v>609.45835281434404</v>
      </c>
      <c r="AU435" s="11">
        <v>613.60649452394352</v>
      </c>
      <c r="AV435" s="11">
        <v>605.61020293550882</v>
      </c>
      <c r="AW435" s="11">
        <v>608.32810058706082</v>
      </c>
      <c r="AX435" s="11">
        <v>622.97194103037293</v>
      </c>
      <c r="AY435" s="11">
        <v>642.28327131710535</v>
      </c>
      <c r="AZ435" s="11">
        <v>665.20596166221469</v>
      </c>
      <c r="BA435" s="11">
        <v>691.17393543887101</v>
      </c>
      <c r="BB435" s="11">
        <v>724.84333895562133</v>
      </c>
      <c r="BC435" s="11">
        <v>773.63812755161598</v>
      </c>
      <c r="BD435" s="11">
        <v>844.46226035941891</v>
      </c>
      <c r="BE435" s="11">
        <v>911.23618194706376</v>
      </c>
      <c r="BF435" s="11">
        <v>932.86527223275039</v>
      </c>
      <c r="BG435" s="11">
        <v>958.04135839229252</v>
      </c>
      <c r="BH435" s="11">
        <v>1001.7149381650798</v>
      </c>
      <c r="BI435" s="11">
        <v>1024.9959211584271</v>
      </c>
      <c r="BJ435" s="11">
        <v>1048.1727764714142</v>
      </c>
      <c r="BK435" s="11">
        <v>1080.0184074949607</v>
      </c>
      <c r="BL435" s="11">
        <v>1163.4808684345098</v>
      </c>
      <c r="BM435" s="11">
        <v>1429.3703496024175</v>
      </c>
      <c r="BN435" s="11">
        <v>1610.1385446972781</v>
      </c>
      <c r="BO435" s="11">
        <v>1664.0038873728233</v>
      </c>
      <c r="BP435" s="11">
        <v>1794.1242484398404</v>
      </c>
      <c r="BQ435" s="11">
        <v>1818.9378647754288</v>
      </c>
      <c r="BR435" s="11">
        <v>1920.5792764721948</v>
      </c>
      <c r="BS435" s="11">
        <v>2023.456323096907</v>
      </c>
      <c r="BT435" s="11">
        <v>2062.7199622631242</v>
      </c>
      <c r="BU435" s="11">
        <v>2093.7864244056359</v>
      </c>
      <c r="BV435" s="11">
        <v>2172.8574253488505</v>
      </c>
      <c r="BW435" s="11">
        <v>2191.8290547309048</v>
      </c>
      <c r="BX435" s="11">
        <v>2295.4935471481876</v>
      </c>
      <c r="BY435" s="11">
        <v>2324.6369620900828</v>
      </c>
      <c r="BZ435" s="11">
        <v>2412.5365562142952</v>
      </c>
      <c r="CA435" s="11">
        <v>2432.6327643351483</v>
      </c>
      <c r="CB435" s="11">
        <v>2466.8518007263533</v>
      </c>
      <c r="CC435" s="11">
        <v>2515.2508761381587</v>
      </c>
      <c r="CD435" s="11">
        <v>2622.1218445308405</v>
      </c>
      <c r="CE435" s="11">
        <v>2708.3090496803202</v>
      </c>
      <c r="CF435" s="11">
        <v>2796.8178431894862</v>
      </c>
      <c r="CG435" s="11">
        <v>2873.8082765070517</v>
      </c>
      <c r="CH435" s="11">
        <v>3061.6775590172806</v>
      </c>
      <c r="CI435" s="11">
        <v>3133.3825096557152</v>
      </c>
      <c r="CJ435" s="11">
        <v>3320.0285201183906</v>
      </c>
      <c r="CK435" s="11">
        <v>3391.2986814978881</v>
      </c>
      <c r="CL435" s="11">
        <v>3478.6413522149041</v>
      </c>
      <c r="CM435" s="11">
        <v>3505.4667594392477</v>
      </c>
      <c r="CN435" s="11">
        <v>3552.1278475871927</v>
      </c>
      <c r="CO435" s="11">
        <v>3608.1458168222821</v>
      </c>
      <c r="CP435" s="11">
        <v>3687.4332746012733</v>
      </c>
      <c r="CQ435" s="11">
        <v>3737.1928476528274</v>
      </c>
      <c r="CR435" s="11">
        <v>3929.1744458657076</v>
      </c>
      <c r="CS435" s="11">
        <v>4104.0052570842136</v>
      </c>
      <c r="CT435" s="11">
        <v>4176.4577406368426</v>
      </c>
      <c r="CU435" s="11">
        <v>4203.4628929622522</v>
      </c>
      <c r="CV435" s="11">
        <v>4243.0993420587138</v>
      </c>
      <c r="CW435" s="11">
        <v>4338.9296512059445</v>
      </c>
      <c r="CX435" s="11">
        <v>4464.5231926731885</v>
      </c>
      <c r="CY435" s="11">
        <v>4524.2760657256158</v>
      </c>
      <c r="CZ435" s="11">
        <v>4578.6984197787751</v>
      </c>
      <c r="DA435" s="11">
        <v>4625.9862234456259</v>
      </c>
      <c r="DB435" s="11">
        <v>4670.5685961378485</v>
      </c>
      <c r="DC435" s="11">
        <v>4713.1890396674316</v>
      </c>
      <c r="DD435" s="11">
        <v>4798.4137717572912</v>
      </c>
      <c r="DE435" s="11">
        <v>4807.037159512015</v>
      </c>
      <c r="DF435" s="11">
        <v>4833.3595568537676</v>
      </c>
      <c r="DG435" s="11">
        <v>4837.4660928582471</v>
      </c>
      <c r="DH435" s="11">
        <v>4868.9105840188495</v>
      </c>
      <c r="DI435" s="11">
        <v>4890.8441073800923</v>
      </c>
      <c r="DJ435" s="11">
        <v>4933.7892254471935</v>
      </c>
      <c r="DK435" s="11">
        <v>5000.7579650678817</v>
      </c>
      <c r="DL435" s="11">
        <v>5355.0982520495172</v>
      </c>
      <c r="DM435" s="11">
        <v>5481.4636259201425</v>
      </c>
      <c r="DN435" s="11">
        <v>5566.547527242612</v>
      </c>
      <c r="DO435" s="11">
        <v>5659.2630610073802</v>
      </c>
      <c r="DP435" s="11">
        <v>5693.1558385127737</v>
      </c>
      <c r="DQ435" s="11">
        <v>5776.9445825899438</v>
      </c>
      <c r="DR435" s="11">
        <v>5792.6247187292447</v>
      </c>
      <c r="DS435" s="11">
        <v>5803.4741841190025</v>
      </c>
      <c r="DT435" s="11">
        <v>5813.7715248560444</v>
      </c>
      <c r="DU435" s="11">
        <v>5824.9346720622971</v>
      </c>
      <c r="DV435" s="11">
        <v>5825.1745121438535</v>
      </c>
      <c r="DW435" s="11">
        <v>5821.2504329611656</v>
      </c>
      <c r="DX435" s="11">
        <v>5744.9467721272558</v>
      </c>
      <c r="DY435" s="11">
        <v>5825.3656271915142</v>
      </c>
      <c r="DZ435" s="11">
        <v>5822.8710960649087</v>
      </c>
      <c r="EA435" s="11">
        <v>5848.1092840949059</v>
      </c>
      <c r="EB435" s="11">
        <v>5986.6876289379934</v>
      </c>
      <c r="EC435" s="11">
        <v>6020.0909995452303</v>
      </c>
      <c r="ED435" s="11">
        <v>6207.0095294329822</v>
      </c>
      <c r="EE435" s="11">
        <v>6268.6393389472287</v>
      </c>
      <c r="EF435" s="11">
        <v>6478.5792596829533</v>
      </c>
      <c r="EG435" s="11">
        <v>6641.8090630503166</v>
      </c>
      <c r="EH435" s="11">
        <v>6783.6444952193469</v>
      </c>
      <c r="EI435" s="11">
        <v>6896.9965306641579</v>
      </c>
      <c r="EJ435" s="11">
        <v>6959.1088579445704</v>
      </c>
      <c r="EK435" s="11">
        <v>7002.153431776841</v>
      </c>
      <c r="EL435" s="11">
        <v>7073.1953672712252</v>
      </c>
      <c r="EM435" s="11">
        <v>7075.3262845401323</v>
      </c>
      <c r="EN435" s="11">
        <v>7151.6879619664223</v>
      </c>
      <c r="EO435" s="11">
        <v>7240.8180322916714</v>
      </c>
      <c r="EP435" s="11">
        <v>7286.4661372792516</v>
      </c>
      <c r="EQ435" s="11">
        <v>7427.4147993236202</v>
      </c>
      <c r="ER435" s="11">
        <v>7503.528752018271</v>
      </c>
      <c r="ES435" s="11">
        <v>7641.9445001082595</v>
      </c>
      <c r="ET435" s="11">
        <v>7706.9969287432486</v>
      </c>
      <c r="EU435" s="11">
        <v>7783.839371621817</v>
      </c>
      <c r="EV435" s="11">
        <v>7848.003579749442</v>
      </c>
      <c r="EW435" s="11">
        <v>7920.0502191520318</v>
      </c>
      <c r="EX435" s="11">
        <v>8170.1976758281144</v>
      </c>
      <c r="EY435" s="11">
        <v>8253.8507761105539</v>
      </c>
      <c r="EZ435" s="11">
        <v>8427.0913450311855</v>
      </c>
      <c r="FA435" s="11">
        <v>8594.2438038042274</v>
      </c>
      <c r="FB435" s="11">
        <v>8676.6840382255305</v>
      </c>
      <c r="FC435" s="11">
        <v>8717.7247633272764</v>
      </c>
      <c r="FD435" s="11">
        <v>8771.4739760100674</v>
      </c>
      <c r="FE435" s="11">
        <v>8893.6135699383703</v>
      </c>
      <c r="FF435" s="11">
        <v>9065.0338004001496</v>
      </c>
      <c r="FG435" s="11">
        <v>9089.4518895774327</v>
      </c>
      <c r="FH435" s="11">
        <v>9132.4613225008943</v>
      </c>
      <c r="FI435" s="11">
        <v>9213.2517811949929</v>
      </c>
      <c r="FJ435" s="11">
        <v>9258.5529202091093</v>
      </c>
      <c r="FK435" s="11">
        <v>9276.9443705762678</v>
      </c>
      <c r="FL435" s="11">
        <v>9293.0114538271737</v>
      </c>
      <c r="FM435" s="11">
        <v>9300.2906392708373</v>
      </c>
      <c r="FN435" s="11">
        <v>9335.0232682876049</v>
      </c>
      <c r="FO435" s="11">
        <v>9357.4087411423534</v>
      </c>
      <c r="FP435" s="11">
        <v>9382.7990856108881</v>
      </c>
      <c r="FQ435" s="11">
        <v>9409.1385400335821</v>
      </c>
      <c r="FR435" s="11">
        <v>9421.1906549559717</v>
      </c>
      <c r="FS435" s="11">
        <v>9466.7581936920196</v>
      </c>
      <c r="FT435" s="11">
        <v>9539.1484753576369</v>
      </c>
      <c r="FU435" s="11">
        <v>9641.6738222451222</v>
      </c>
      <c r="FV435" s="11">
        <v>9779.017950426427</v>
      </c>
      <c r="FW435" s="11">
        <v>9821.434220159681</v>
      </c>
      <c r="FX435" s="11">
        <v>9838.135513969115</v>
      </c>
      <c r="FY435" s="11">
        <v>9857.4286615768779</v>
      </c>
      <c r="FZ435" s="11">
        <v>9874.2452191986067</v>
      </c>
      <c r="GA435" s="11">
        <v>9901.4547819486997</v>
      </c>
      <c r="GB435" s="11">
        <v>9922.9819174009899</v>
      </c>
      <c r="GC435" s="11">
        <v>9954.0976258923893</v>
      </c>
      <c r="GD435" s="11">
        <v>9988.1420165077998</v>
      </c>
      <c r="GE435" s="11">
        <v>10012.938672110253</v>
      </c>
      <c r="GF435" s="11">
        <v>10033.595547162446</v>
      </c>
      <c r="GG435" s="11">
        <v>10046.287288510401</v>
      </c>
      <c r="GH435" s="11">
        <v>10058.930188944694</v>
      </c>
      <c r="GI435" s="11">
        <v>10061.685839773543</v>
      </c>
      <c r="GJ435" s="11">
        <v>10069.693000556052</v>
      </c>
      <c r="GK435" s="11">
        <v>10072.225767656042</v>
      </c>
      <c r="GL435" s="11">
        <v>10085.43100008395</v>
      </c>
      <c r="GM435" s="11">
        <v>10068.550239778924</v>
      </c>
      <c r="GN435" s="11">
        <v>10074.736454623482</v>
      </c>
      <c r="GO435" s="11">
        <v>10079.642576567499</v>
      </c>
      <c r="GP435" s="11">
        <v>10084.992936379438</v>
      </c>
      <c r="GQ435" s="11">
        <v>10135.150250812301</v>
      </c>
      <c r="GR435" s="11">
        <v>10245.248897921485</v>
      </c>
      <c r="GS435" s="11">
        <v>10388.066699844365</v>
      </c>
      <c r="GT435" s="11">
        <v>10449.516134437868</v>
      </c>
      <c r="GU435" s="11">
        <v>10467.896842447322</v>
      </c>
      <c r="GV435" s="11">
        <v>10492.830609653456</v>
      </c>
      <c r="GW435" s="11">
        <v>10519.601462543904</v>
      </c>
      <c r="GX435" s="11">
        <v>10547.440830723548</v>
      </c>
      <c r="GY435" s="11">
        <v>10567.944609991304</v>
      </c>
      <c r="GZ435" s="11">
        <v>10713.159231175461</v>
      </c>
      <c r="HA435" s="11">
        <v>10734.226971408629</v>
      </c>
      <c r="HB435" s="11">
        <v>10749.920198918937</v>
      </c>
      <c r="HC435" s="11">
        <v>10766.345728825368</v>
      </c>
      <c r="HD435" s="11">
        <v>10778.514271849044</v>
      </c>
      <c r="HE435" s="11">
        <v>10786.519833673112</v>
      </c>
      <c r="HF435" s="11">
        <v>10772.164055953479</v>
      </c>
      <c r="HG435" s="11">
        <v>10808.0281462408</v>
      </c>
      <c r="HH435" s="11">
        <v>10805.218393617286</v>
      </c>
      <c r="HI435" s="11">
        <v>10824.937222917126</v>
      </c>
      <c r="HJ435" s="11">
        <v>10829.478183856889</v>
      </c>
      <c r="HK435" s="11">
        <v>10815.249208961885</v>
      </c>
      <c r="HL435" s="11">
        <v>10801.9635334499</v>
      </c>
      <c r="HM435" s="11">
        <v>10748.055877674638</v>
      </c>
      <c r="HN435" s="11">
        <v>10675.226257243699</v>
      </c>
      <c r="HO435" s="11">
        <v>10616.797962526314</v>
      </c>
      <c r="HP435" s="11">
        <v>10624.131374686811</v>
      </c>
      <c r="HQ435" s="11">
        <v>10611.127200117844</v>
      </c>
      <c r="HR435" s="11">
        <v>10507.120910763781</v>
      </c>
      <c r="HS435" s="11">
        <v>10501.959530384433</v>
      </c>
      <c r="HT435" s="11">
        <v>10503.380998434217</v>
      </c>
      <c r="HU435" s="11">
        <v>10459.233620469293</v>
      </c>
      <c r="HV435" s="11">
        <v>10453.396412270602</v>
      </c>
      <c r="HW435" s="11">
        <v>10453.196700018136</v>
      </c>
      <c r="HX435" s="11">
        <v>10458.037755011774</v>
      </c>
      <c r="HY435" s="11">
        <v>10464.465320736488</v>
      </c>
      <c r="HZ435" s="11">
        <v>10463.582721919323</v>
      </c>
      <c r="IA435" s="11">
        <v>10555.599234303039</v>
      </c>
      <c r="IB435" s="11">
        <v>10665.179016159778</v>
      </c>
      <c r="IC435" s="11">
        <v>10699.461477296431</v>
      </c>
      <c r="ID435" s="11">
        <v>10734.401411436105</v>
      </c>
      <c r="IE435" s="11">
        <v>10764.842637469441</v>
      </c>
      <c r="IF435" s="11">
        <v>10788.809487309522</v>
      </c>
      <c r="IG435" s="11">
        <v>10893.508794984076</v>
      </c>
      <c r="IH435" s="11">
        <v>10919.815974389829</v>
      </c>
      <c r="II435" s="11">
        <v>10956.832605345633</v>
      </c>
      <c r="IJ435" s="11">
        <v>10989.666307677073</v>
      </c>
      <c r="IK435" s="11">
        <v>11038.487673130592</v>
      </c>
      <c r="IL435" s="11">
        <v>11075.926791218846</v>
      </c>
      <c r="IM435" s="11">
        <v>11116.926617451812</v>
      </c>
      <c r="IN435" s="11">
        <v>11177.721404388481</v>
      </c>
      <c r="IO435" s="11">
        <v>11312.276911003804</v>
      </c>
      <c r="IP435" s="11">
        <v>11343.632583027649</v>
      </c>
      <c r="IQ435" s="11">
        <v>11342.116648052108</v>
      </c>
      <c r="IR435" s="11">
        <v>11389.92538944361</v>
      </c>
      <c r="IS435" s="11">
        <v>11451.607982184751</v>
      </c>
      <c r="IT435" s="11">
        <v>11488.088840226816</v>
      </c>
      <c r="IU435" s="11">
        <v>11509.229065980831</v>
      </c>
      <c r="IV435" s="11">
        <v>11525.566108350193</v>
      </c>
      <c r="IW435" s="11">
        <v>11530.894620254085</v>
      </c>
      <c r="IX435" s="11">
        <v>11540.412080816301</v>
      </c>
      <c r="IY435" s="11">
        <v>11559.767237170692</v>
      </c>
      <c r="IZ435" s="11">
        <v>11598.021107070694</v>
      </c>
      <c r="JA435" s="11">
        <v>11644.276268095444</v>
      </c>
      <c r="JB435" s="11">
        <v>11732.382922355064</v>
      </c>
      <c r="JC435" s="11">
        <v>11840.096435748903</v>
      </c>
      <c r="JD435" s="11">
        <v>11921.442572214779</v>
      </c>
      <c r="JE435" s="11">
        <v>11941.96712556025</v>
      </c>
      <c r="JF435" s="11">
        <v>11957.586502006563</v>
      </c>
      <c r="JG435" s="11">
        <v>11960.440759779864</v>
      </c>
      <c r="JH435" s="11">
        <v>12043.869779985902</v>
      </c>
      <c r="JI435" s="11">
        <v>12090.828793968145</v>
      </c>
      <c r="JJ435" s="11">
        <v>12099.207356850964</v>
      </c>
      <c r="JK435" s="11">
        <v>12064.187835913004</v>
      </c>
      <c r="JL435" s="11">
        <v>12106.644589823976</v>
      </c>
      <c r="JM435" s="11">
        <v>12102.558724647608</v>
      </c>
      <c r="JN435" s="11">
        <v>12044.349310296213</v>
      </c>
      <c r="JO435" s="11">
        <v>12147.414606839688</v>
      </c>
      <c r="JP435" s="11">
        <v>12239.360545986052</v>
      </c>
      <c r="JQ435" s="11">
        <v>12252.546981648733</v>
      </c>
      <c r="JR435" s="11">
        <v>12299.233013174477</v>
      </c>
      <c r="JS435" s="11">
        <v>12339.324485688019</v>
      </c>
      <c r="JT435" s="11">
        <v>12471.100725768529</v>
      </c>
      <c r="JU435" s="11">
        <v>12532.427515146897</v>
      </c>
      <c r="JV435" s="11">
        <v>12507.673831402115</v>
      </c>
      <c r="JW435" s="11">
        <v>12457.455614308014</v>
      </c>
      <c r="JX435" s="11">
        <v>12464.355269788801</v>
      </c>
      <c r="JY435" s="11">
        <v>12461.100810222477</v>
      </c>
      <c r="JZ435" s="11">
        <v>12451.973772389019</v>
      </c>
      <c r="KA435" s="11">
        <v>12446.429094667041</v>
      </c>
      <c r="KB435" s="11">
        <v>12443.001658813047</v>
      </c>
      <c r="KC435" s="11">
        <v>12431.24054046872</v>
      </c>
      <c r="KD435" s="11">
        <v>12416.702930404357</v>
      </c>
      <c r="KE435" s="11">
        <v>12412.520930932924</v>
      </c>
      <c r="KF435" s="11">
        <v>12419.790417483538</v>
      </c>
      <c r="KG435" s="11">
        <v>12419.406267517794</v>
      </c>
      <c r="KH435" s="11">
        <v>12431.932074979568</v>
      </c>
      <c r="KI435" s="11">
        <v>12428.799040342261</v>
      </c>
      <c r="KJ435" s="11">
        <v>12446.273580137449</v>
      </c>
      <c r="KK435" s="11">
        <v>12447.956030445448</v>
      </c>
      <c r="KL435" s="23"/>
      <c r="KM435" s="11">
        <f>SMALL(Tabela2[[#This Row],[1]:[285]],1)</f>
        <v>0.83458663983971793</v>
      </c>
      <c r="KN435" s="11">
        <f>MATCH(Tabela2[[#This Row],[1° menor]],Tabela2[[#This Row],[1]:[285]],0)</f>
        <v>1</v>
      </c>
      <c r="KO43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35" s="11">
        <f>VLOOKUP(Tabela2[[#This Row],[Shape]],shape!A:D,4,0)+VLOOKUP(Tabela2[[#This Row],[Shape]]+1,shape!A:E,5,0)*Tabela2[[#This Row],[% avanc]]</f>
        <v>3.8776556234191881</v>
      </c>
      <c r="KQ435" s="15">
        <f>Tabela2[[#This Row],[8686,881807]]/Tabela2[[#Headers],[8686,881807]]</f>
        <v>4.4638061269517033E-4</v>
      </c>
      <c r="KR435" s="11">
        <f>Tabela2[[#This Row],[8686,881807]]-KP434</f>
        <v>0</v>
      </c>
      <c r="KS435" s="11">
        <f>(Tabela2[[#This Row],[hora bus]]-H434)*86400</f>
        <v>44.999999832361937</v>
      </c>
      <c r="KT435" s="11">
        <f>Tabela2[[#This Row],[desloc]]/Tabela2[[#This Row],[seconds]]</f>
        <v>0</v>
      </c>
      <c r="KU435" s="11">
        <f>Tabela2[[#This Row],[spd m/s]]*3.6</f>
        <v>0</v>
      </c>
      <c r="KV435" s="23"/>
      <c r="KW435" s="22">
        <f t="shared" si="108"/>
        <v>0</v>
      </c>
      <c r="KX435" s="23">
        <f t="shared" si="109"/>
        <v>0.5</v>
      </c>
      <c r="KY435" s="23">
        <f t="shared" si="110"/>
        <v>1</v>
      </c>
      <c r="KZ435" s="23">
        <f t="shared" si="111"/>
        <v>12</v>
      </c>
      <c r="LA435" s="23">
        <f t="shared" si="112"/>
        <v>0</v>
      </c>
      <c r="LB435" s="23">
        <f t="shared" si="113"/>
        <v>1</v>
      </c>
      <c r="LC435" s="23">
        <f t="shared" si="114"/>
        <v>1</v>
      </c>
      <c r="LD435" s="23">
        <f t="shared" si="115"/>
        <v>0</v>
      </c>
      <c r="LE435" s="23">
        <f t="shared" si="116"/>
        <v>3.8776556234191881</v>
      </c>
      <c r="LF435" s="22">
        <f t="shared" si="125"/>
        <v>0</v>
      </c>
      <c r="LG435" s="23">
        <f t="shared" si="117"/>
        <v>1</v>
      </c>
      <c r="LH435" s="23">
        <f t="shared" si="118"/>
        <v>0</v>
      </c>
      <c r="LI435" s="23">
        <f t="shared" si="119"/>
        <v>8570.3152119992501</v>
      </c>
      <c r="LJ435" s="23">
        <f t="shared" si="120"/>
        <v>3.8776556234191881</v>
      </c>
      <c r="LK435" s="23">
        <f t="shared" si="121"/>
        <v>0.5</v>
      </c>
      <c r="LL435" s="23">
        <f t="shared" si="122"/>
        <v>0</v>
      </c>
      <c r="LM435" s="23">
        <f t="shared" si="123"/>
        <v>1</v>
      </c>
      <c r="LN435" s="23">
        <f t="shared" si="124"/>
        <v>1</v>
      </c>
    </row>
    <row r="436" spans="1:326" x14ac:dyDescent="0.25">
      <c r="A436" s="22">
        <v>77944</v>
      </c>
      <c r="B436" s="22">
        <v>1</v>
      </c>
      <c r="C436" s="23" t="s">
        <v>798</v>
      </c>
      <c r="D436" s="22">
        <v>332</v>
      </c>
      <c r="E436" s="24">
        <v>0</v>
      </c>
      <c r="F436" s="23" t="s">
        <v>774</v>
      </c>
      <c r="G436" s="23" t="b">
        <v>1</v>
      </c>
      <c r="H436" s="25">
        <v>43538.000196759262</v>
      </c>
      <c r="I436" s="26" t="s">
        <v>228</v>
      </c>
      <c r="J436" s="23" t="s">
        <v>229</v>
      </c>
      <c r="K436" s="11">
        <f>IF(AND(Tabela2[[#This Row],[hora bus]]=H435,Tabela2[[#This Row],[lat bus]]=I435,Tabela2[[#This Row],[lon bus]]=J435),1,0)</f>
        <v>0</v>
      </c>
      <c r="L436" s="23"/>
      <c r="M436" s="11">
        <v>2</v>
      </c>
      <c r="N436" s="11">
        <v>10655.766079201736</v>
      </c>
      <c r="O436" s="11">
        <v>10648.0732494849</v>
      </c>
      <c r="P436" s="11">
        <v>10637.599444836769</v>
      </c>
      <c r="Q436" s="11">
        <v>10578.232071548555</v>
      </c>
      <c r="R436" s="11">
        <v>10494.695349081965</v>
      </c>
      <c r="S436" s="11">
        <v>10477.972054226324</v>
      </c>
      <c r="T436" s="11">
        <v>10458.522840827864</v>
      </c>
      <c r="U436" s="11">
        <v>10446.264010493131</v>
      </c>
      <c r="V436" s="11">
        <v>10428.849494998811</v>
      </c>
      <c r="W436" s="11">
        <v>10415.454967902666</v>
      </c>
      <c r="X436" s="11">
        <v>10403.353263564049</v>
      </c>
      <c r="Y436" s="11">
        <v>10377.502701915002</v>
      </c>
      <c r="Z436" s="11">
        <v>10359.924331803852</v>
      </c>
      <c r="AA436" s="11">
        <v>10335.712684080327</v>
      </c>
      <c r="AB436" s="11">
        <v>10324.292801355938</v>
      </c>
      <c r="AC436" s="11">
        <v>10307.60025433103</v>
      </c>
      <c r="AD436" s="11">
        <v>10282.966327346714</v>
      </c>
      <c r="AE436" s="11">
        <v>10273.612243063159</v>
      </c>
      <c r="AF436" s="11">
        <v>10209.905325418093</v>
      </c>
      <c r="AG436" s="11">
        <v>10185.350425519231</v>
      </c>
      <c r="AH436" s="11">
        <v>10160.704508666204</v>
      </c>
      <c r="AI436" s="11">
        <v>10139.563389836067</v>
      </c>
      <c r="AJ436" s="11">
        <v>10120.376174506575</v>
      </c>
      <c r="AK436" s="11">
        <v>10106.773628175912</v>
      </c>
      <c r="AL436" s="11">
        <v>10082.342909771181</v>
      </c>
      <c r="AM436" s="11">
        <v>10073.188332804946</v>
      </c>
      <c r="AN436" s="11">
        <v>10062.555581737608</v>
      </c>
      <c r="AO436" s="11">
        <v>10057.595844341779</v>
      </c>
      <c r="AP436" s="11">
        <v>10060.503231596966</v>
      </c>
      <c r="AQ436" s="11">
        <v>10070.038113975153</v>
      </c>
      <c r="AR436" s="11">
        <v>10072.23436417041</v>
      </c>
      <c r="AS436" s="11">
        <v>10071.745523873167</v>
      </c>
      <c r="AT436" s="11">
        <v>10083.835488020919</v>
      </c>
      <c r="AU436" s="11">
        <v>10091.69137008793</v>
      </c>
      <c r="AV436" s="11">
        <v>10088.606942730665</v>
      </c>
      <c r="AW436" s="11">
        <v>10093.665757962057</v>
      </c>
      <c r="AX436" s="11">
        <v>10101.28615246582</v>
      </c>
      <c r="AY436" s="11">
        <v>10098.749060583863</v>
      </c>
      <c r="AZ436" s="11">
        <v>10087.073450252678</v>
      </c>
      <c r="BA436" s="11">
        <v>10067.284780000675</v>
      </c>
      <c r="BB436" s="11">
        <v>10027.21756931386</v>
      </c>
      <c r="BC436" s="11">
        <v>9958.6350169333164</v>
      </c>
      <c r="BD436" s="11">
        <v>9894.3759425596891</v>
      </c>
      <c r="BE436" s="11">
        <v>9877.9102056549782</v>
      </c>
      <c r="BF436" s="11">
        <v>9860.0916395246477</v>
      </c>
      <c r="BG436" s="11">
        <v>9830.9130545014414</v>
      </c>
      <c r="BH436" s="11">
        <v>9824.0150533662872</v>
      </c>
      <c r="BI436" s="11">
        <v>9811.9066540703061</v>
      </c>
      <c r="BJ436" s="11">
        <v>9790.8276398181952</v>
      </c>
      <c r="BK436" s="11">
        <v>9724.9160456181799</v>
      </c>
      <c r="BL436" s="11">
        <v>9511.8818173802465</v>
      </c>
      <c r="BM436" s="11">
        <v>9404.1529948255957</v>
      </c>
      <c r="BN436" s="11">
        <v>9390.9963317078746</v>
      </c>
      <c r="BO436" s="11">
        <v>9292.5263637903081</v>
      </c>
      <c r="BP436" s="11">
        <v>9294.0172860254661</v>
      </c>
      <c r="BQ436" s="11">
        <v>9211.9886347894189</v>
      </c>
      <c r="BR436" s="11">
        <v>9138.4365084907968</v>
      </c>
      <c r="BS436" s="11">
        <v>9114.675656756679</v>
      </c>
      <c r="BT436" s="11">
        <v>9068.0254410131238</v>
      </c>
      <c r="BU436" s="11">
        <v>9017.974350553377</v>
      </c>
      <c r="BV436" s="11">
        <v>9031.509488909669</v>
      </c>
      <c r="BW436" s="11">
        <v>8882.9071037859721</v>
      </c>
      <c r="BX436" s="11">
        <v>8781.7782645445459</v>
      </c>
      <c r="BY436" s="11">
        <v>8648.5445710599433</v>
      </c>
      <c r="BZ436" s="11">
        <v>8622.4844071360949</v>
      </c>
      <c r="CA436" s="11">
        <v>8580.8840205517645</v>
      </c>
      <c r="CB436" s="11">
        <v>8518.0578364242301</v>
      </c>
      <c r="CC436" s="11">
        <v>8397.2754089223199</v>
      </c>
      <c r="CD436" s="11">
        <v>8303.317022105759</v>
      </c>
      <c r="CE436" s="11">
        <v>8211.5731135880797</v>
      </c>
      <c r="CF436" s="11">
        <v>8130.293002332156</v>
      </c>
      <c r="CG436" s="11">
        <v>7940.0529963513418</v>
      </c>
      <c r="CH436" s="11">
        <v>7866.5772545040509</v>
      </c>
      <c r="CI436" s="11">
        <v>7679.1511683270674</v>
      </c>
      <c r="CJ436" s="11">
        <v>7608.9807948834414</v>
      </c>
      <c r="CK436" s="11">
        <v>7521.1688528175673</v>
      </c>
      <c r="CL436" s="11">
        <v>7494.6665933529221</v>
      </c>
      <c r="CM436" s="11">
        <v>7447.7512948038739</v>
      </c>
      <c r="CN436" s="11">
        <v>7390.7811454537568</v>
      </c>
      <c r="CO436" s="11">
        <v>7311.0347358408826</v>
      </c>
      <c r="CP436" s="11">
        <v>7260.4445731675733</v>
      </c>
      <c r="CQ436" s="11">
        <v>7069.576299839996</v>
      </c>
      <c r="CR436" s="11">
        <v>6899.9045634430313</v>
      </c>
      <c r="CS436" s="11">
        <v>6830.9667605698505</v>
      </c>
      <c r="CT436" s="11">
        <v>6804.411580762815</v>
      </c>
      <c r="CU436" s="11">
        <v>6764.0694327345318</v>
      </c>
      <c r="CV436" s="11">
        <v>6668.6553070088239</v>
      </c>
      <c r="CW436" s="11">
        <v>6546.1420842014668</v>
      </c>
      <c r="CX436" s="11">
        <v>6489.179232165372</v>
      </c>
      <c r="CY436" s="11">
        <v>6434.4353981066333</v>
      </c>
      <c r="CZ436" s="11">
        <v>6384.0856666200616</v>
      </c>
      <c r="DA436" s="11">
        <v>6331.6242235365207</v>
      </c>
      <c r="DB436" s="11">
        <v>6273.7164977325401</v>
      </c>
      <c r="DC436" s="11">
        <v>6178.1805928312506</v>
      </c>
      <c r="DD436" s="11">
        <v>6165.9844737090143</v>
      </c>
      <c r="DE436" s="11">
        <v>6134.4002692591494</v>
      </c>
      <c r="DF436" s="11">
        <v>6119.3176116207633</v>
      </c>
      <c r="DG436" s="11">
        <v>6065.0749226349135</v>
      </c>
      <c r="DH436" s="11">
        <v>6019.8605424971493</v>
      </c>
      <c r="DI436" s="11">
        <v>5967.1572822675471</v>
      </c>
      <c r="DJ436" s="11">
        <v>5897.6014933517745</v>
      </c>
      <c r="DK436" s="11">
        <v>5621.4610900110365</v>
      </c>
      <c r="DL436" s="11">
        <v>5601.0459241694434</v>
      </c>
      <c r="DM436" s="11">
        <v>5557.1013699243185</v>
      </c>
      <c r="DN436" s="11">
        <v>5492.95627621944</v>
      </c>
      <c r="DO436" s="11">
        <v>5477.5941534478034</v>
      </c>
      <c r="DP436" s="11">
        <v>5415.9848516150114</v>
      </c>
      <c r="DQ436" s="11">
        <v>5419.5576135903175</v>
      </c>
      <c r="DR436" s="11">
        <v>5412.74114112604</v>
      </c>
      <c r="DS436" s="11">
        <v>5402.9832542218646</v>
      </c>
      <c r="DT436" s="11">
        <v>5386.4633891677413</v>
      </c>
      <c r="DU436" s="11">
        <v>5375.7470379354781</v>
      </c>
      <c r="DV436" s="11">
        <v>5364.2526063904616</v>
      </c>
      <c r="DW436" s="11">
        <v>5357.1265410326268</v>
      </c>
      <c r="DX436" s="11">
        <v>5223.4286931480056</v>
      </c>
      <c r="DY436" s="11">
        <v>5232.7647286544216</v>
      </c>
      <c r="DZ436" s="11">
        <v>5200.3785521921136</v>
      </c>
      <c r="EA436" s="11">
        <v>5086.4778323517248</v>
      </c>
      <c r="EB436" s="11">
        <v>5073.0249892625334</v>
      </c>
      <c r="EC436" s="11">
        <v>4901.6163300525986</v>
      </c>
      <c r="ED436" s="11">
        <v>4841.1881340024784</v>
      </c>
      <c r="EE436" s="11">
        <v>4606.8020895773743</v>
      </c>
      <c r="EF436" s="11">
        <v>4421.0756688436568</v>
      </c>
      <c r="EG436" s="11">
        <v>4263.5874770855562</v>
      </c>
      <c r="EH436" s="11">
        <v>4143.2567119864725</v>
      </c>
      <c r="EI436" s="11">
        <v>4080.2914304511719</v>
      </c>
      <c r="EJ436" s="11">
        <v>4026.400044717966</v>
      </c>
      <c r="EK436" s="11">
        <v>3944.3183779953497</v>
      </c>
      <c r="EL436" s="11">
        <v>3933.4243561399885</v>
      </c>
      <c r="EM436" s="11">
        <v>3846.9991080646209</v>
      </c>
      <c r="EN436" s="11">
        <v>3758.6761396857132</v>
      </c>
      <c r="EO436" s="11">
        <v>3717.489192132678</v>
      </c>
      <c r="EP436" s="11">
        <v>3590.951118703711</v>
      </c>
      <c r="EQ436" s="11">
        <v>3534.1726063049914</v>
      </c>
      <c r="ER436" s="11">
        <v>3417.1343132167685</v>
      </c>
      <c r="ES436" s="11">
        <v>3371.9075638931786</v>
      </c>
      <c r="ET436" s="11">
        <v>3308.346561154096</v>
      </c>
      <c r="EU436" s="11">
        <v>3258.4862096384823</v>
      </c>
      <c r="EV436" s="11">
        <v>3201.7147442000232</v>
      </c>
      <c r="EW436" s="11">
        <v>2989.862809740202</v>
      </c>
      <c r="EX436" s="11">
        <v>2947.4283946277328</v>
      </c>
      <c r="EY436" s="11">
        <v>2810.2810433063264</v>
      </c>
      <c r="EZ436" s="11">
        <v>2693.9437891081875</v>
      </c>
      <c r="FA436" s="11">
        <v>2645.9810363977513</v>
      </c>
      <c r="FB436" s="11">
        <v>2617.5677349602183</v>
      </c>
      <c r="FC436" s="11">
        <v>2572.8347290134079</v>
      </c>
      <c r="FD436" s="11">
        <v>2467.8464863994222</v>
      </c>
      <c r="FE436" s="11">
        <v>2328.2035348152522</v>
      </c>
      <c r="FF436" s="11">
        <v>2326.4727070515833</v>
      </c>
      <c r="FG436" s="11">
        <v>2291.2236176031274</v>
      </c>
      <c r="FH436" s="11">
        <v>2224.1582170684269</v>
      </c>
      <c r="FI436" s="11">
        <v>2197.9698770423629</v>
      </c>
      <c r="FJ436" s="11">
        <v>2195.7950630053979</v>
      </c>
      <c r="FK436" s="11">
        <v>2193.1039378489809</v>
      </c>
      <c r="FL436" s="11">
        <v>2193.3343791497628</v>
      </c>
      <c r="FM436" s="11">
        <v>2184.0307045872432</v>
      </c>
      <c r="FN436" s="11">
        <v>2199.6642737343172</v>
      </c>
      <c r="FO436" s="11">
        <v>2200.4518498523762</v>
      </c>
      <c r="FP436" s="11">
        <v>2200.2874238818895</v>
      </c>
      <c r="FQ436" s="11">
        <v>2206.1845022827042</v>
      </c>
      <c r="FR436" s="11">
        <v>2187.6818132776457</v>
      </c>
      <c r="FS436" s="11">
        <v>2162.7435014484818</v>
      </c>
      <c r="FT436" s="11">
        <v>2113.3648429979203</v>
      </c>
      <c r="FU436" s="11">
        <v>2028.879016399319</v>
      </c>
      <c r="FV436" s="11">
        <v>2008.7909714863665</v>
      </c>
      <c r="FW436" s="11">
        <v>1983.3795853012139</v>
      </c>
      <c r="FX436" s="11">
        <v>1954.9282798451713</v>
      </c>
      <c r="FY436" s="11">
        <v>1933.1846867935428</v>
      </c>
      <c r="FZ436" s="11">
        <v>1906.9175482676301</v>
      </c>
      <c r="GA436" s="11">
        <v>1891.8054324121611</v>
      </c>
      <c r="GB436" s="11">
        <v>1872.0796454980409</v>
      </c>
      <c r="GC436" s="11">
        <v>1857.2517084265203</v>
      </c>
      <c r="GD436" s="11">
        <v>1852.6261882617664</v>
      </c>
      <c r="GE436" s="11">
        <v>1848.1078981916355</v>
      </c>
      <c r="GF436" s="11">
        <v>1846.7985894050842</v>
      </c>
      <c r="GG436" s="11">
        <v>1839.3583642983615</v>
      </c>
      <c r="GH436" s="11">
        <v>1836.0354733395004</v>
      </c>
      <c r="GI436" s="11">
        <v>1820.1559168099361</v>
      </c>
      <c r="GJ436" s="11">
        <v>1798.4812647775536</v>
      </c>
      <c r="GK436" s="11">
        <v>1770.8350698264037</v>
      </c>
      <c r="GL436" s="11">
        <v>1768.2182486544539</v>
      </c>
      <c r="GM436" s="11">
        <v>1734.1784537918272</v>
      </c>
      <c r="GN436" s="11">
        <v>1709.5056149431957</v>
      </c>
      <c r="GO436" s="11">
        <v>1675.6366682535358</v>
      </c>
      <c r="GP436" s="11">
        <v>1593.5072452768832</v>
      </c>
      <c r="GQ436" s="11">
        <v>1469.1116986317886</v>
      </c>
      <c r="GR436" s="11">
        <v>1343.6449240069203</v>
      </c>
      <c r="GS436" s="11">
        <v>1309.9786294012833</v>
      </c>
      <c r="GT436" s="11">
        <v>1304.6807436830654</v>
      </c>
      <c r="GU436" s="11">
        <v>1291.1985450017903</v>
      </c>
      <c r="GV436" s="11">
        <v>1283.9069253326602</v>
      </c>
      <c r="GW436" s="11">
        <v>1280.7384464708055</v>
      </c>
      <c r="GX436" s="11">
        <v>1282.8024752127778</v>
      </c>
      <c r="GY436" s="11">
        <v>1255.0721133044688</v>
      </c>
      <c r="GZ436" s="11">
        <v>1358.7173925007617</v>
      </c>
      <c r="HA436" s="11">
        <v>1370.7654951283964</v>
      </c>
      <c r="HB436" s="11">
        <v>1375.184085678279</v>
      </c>
      <c r="HC436" s="11">
        <v>1379.9361247421441</v>
      </c>
      <c r="HD436" s="11">
        <v>1384.2994499222141</v>
      </c>
      <c r="HE436" s="11">
        <v>1376.1420768364394</v>
      </c>
      <c r="HF436" s="11">
        <v>1277.6714018818245</v>
      </c>
      <c r="HG436" s="11">
        <v>1202.2372966057319</v>
      </c>
      <c r="HH436" s="11">
        <v>1118.4030185611443</v>
      </c>
      <c r="HI436" s="11">
        <v>1076.9619158731632</v>
      </c>
      <c r="HJ436" s="11">
        <v>1047.2255989117161</v>
      </c>
      <c r="HK436" s="11">
        <v>1001.955799617068</v>
      </c>
      <c r="HL436" s="11">
        <v>960.6546806762243</v>
      </c>
      <c r="HM436" s="11">
        <v>879.45709784822157</v>
      </c>
      <c r="HN436" s="11">
        <v>772.78339240361686</v>
      </c>
      <c r="HO436" s="11">
        <v>679.85286444294184</v>
      </c>
      <c r="HP436" s="11">
        <v>665.36416366796527</v>
      </c>
      <c r="HQ436" s="11">
        <v>644.2370787154473</v>
      </c>
      <c r="HR436" s="11">
        <v>517.03885282397869</v>
      </c>
      <c r="HS436" s="11">
        <v>486.34612978386497</v>
      </c>
      <c r="HT436" s="11">
        <v>479.88364046170932</v>
      </c>
      <c r="HU436" s="11">
        <v>425.87975506789388</v>
      </c>
      <c r="HV436" s="11">
        <v>399.85178128064632</v>
      </c>
      <c r="HW436" s="11">
        <v>369.22730963486032</v>
      </c>
      <c r="HX436" s="11">
        <v>334.69660072831931</v>
      </c>
      <c r="HY436" s="11">
        <v>284.17789035747569</v>
      </c>
      <c r="HZ436" s="11">
        <v>118.89374730225059</v>
      </c>
      <c r="IA436" s="11">
        <v>5.6814997151377611E-11</v>
      </c>
      <c r="IB436" s="11">
        <v>39.62010979668252</v>
      </c>
      <c r="IC436" s="11">
        <v>98.445100423310436</v>
      </c>
      <c r="ID436" s="11">
        <v>157.12807344521559</v>
      </c>
      <c r="IE436" s="11">
        <v>210.38918016892973</v>
      </c>
      <c r="IF436" s="11">
        <v>271.0218695211064</v>
      </c>
      <c r="IG436" s="11">
        <v>405.49250963507279</v>
      </c>
      <c r="IH436" s="11">
        <v>440.60098754233985</v>
      </c>
      <c r="II436" s="11">
        <v>484.09292120386135</v>
      </c>
      <c r="IJ436" s="11">
        <v>519.41254704028506</v>
      </c>
      <c r="IK436" s="11">
        <v>565.34929552129404</v>
      </c>
      <c r="IL436" s="11">
        <v>598.14836306758184</v>
      </c>
      <c r="IM436" s="11">
        <v>634.38701228130492</v>
      </c>
      <c r="IN436" s="11">
        <v>688.24987571532301</v>
      </c>
      <c r="IO436" s="11">
        <v>819.81042853629299</v>
      </c>
      <c r="IP436" s="11">
        <v>852.04001542531796</v>
      </c>
      <c r="IQ436" s="11">
        <v>853.38934304157237</v>
      </c>
      <c r="IR436" s="11">
        <v>908.89957687320612</v>
      </c>
      <c r="IS436" s="11">
        <v>977.98198455951831</v>
      </c>
      <c r="IT436" s="11">
        <v>1018.0377972311085</v>
      </c>
      <c r="IU436" s="11">
        <v>1041.2413806671566</v>
      </c>
      <c r="IV436" s="11">
        <v>1058.8870862045733</v>
      </c>
      <c r="IW436" s="11">
        <v>1064.9393670837433</v>
      </c>
      <c r="IX436" s="11">
        <v>1075.322159044701</v>
      </c>
      <c r="IY436" s="11">
        <v>1095.7820469050803</v>
      </c>
      <c r="IZ436" s="11">
        <v>1135.7420257240506</v>
      </c>
      <c r="JA436" s="11">
        <v>1184.4623565553902</v>
      </c>
      <c r="JB436" s="11">
        <v>1273.4214798871351</v>
      </c>
      <c r="JC436" s="11">
        <v>1376.3702319631775</v>
      </c>
      <c r="JD436" s="11">
        <v>1450.8697782040385</v>
      </c>
      <c r="JE436" s="11">
        <v>1466.1902772158091</v>
      </c>
      <c r="JF436" s="11">
        <v>1476.3591390219419</v>
      </c>
      <c r="JG436" s="11">
        <v>1455.8537202182938</v>
      </c>
      <c r="JH436" s="11">
        <v>1536.4684970379799</v>
      </c>
      <c r="JI436" s="11">
        <v>1604.968256347541</v>
      </c>
      <c r="JJ436" s="11">
        <v>1618.0268285784268</v>
      </c>
      <c r="JK436" s="11">
        <v>1601.3724399604291</v>
      </c>
      <c r="JL436" s="11">
        <v>1662.5088700526676</v>
      </c>
      <c r="JM436" s="11">
        <v>1664.0647727850251</v>
      </c>
      <c r="JN436" s="11">
        <v>1656.990760393526</v>
      </c>
      <c r="JO436" s="11">
        <v>1840.1026229083704</v>
      </c>
      <c r="JP436" s="11">
        <v>1973.8287244460682</v>
      </c>
      <c r="JQ436" s="11">
        <v>2009.5927479322381</v>
      </c>
      <c r="JR436" s="11">
        <v>2047.7324466833054</v>
      </c>
      <c r="JS436" s="11">
        <v>2023.5667956467721</v>
      </c>
      <c r="JT436" s="11">
        <v>2093.2497245386407</v>
      </c>
      <c r="JU436" s="11">
        <v>2135.105399466865</v>
      </c>
      <c r="JV436" s="11">
        <v>2113.2360599611425</v>
      </c>
      <c r="JW436" s="11">
        <v>2050.6110614710387</v>
      </c>
      <c r="JX436" s="11">
        <v>2038.3953831730237</v>
      </c>
      <c r="JY436" s="11">
        <v>2026.8625754997497</v>
      </c>
      <c r="JZ436" s="11">
        <v>2010.3926516737627</v>
      </c>
      <c r="KA436" s="11">
        <v>1997.5571510510047</v>
      </c>
      <c r="KB436" s="11">
        <v>1988.4942253351173</v>
      </c>
      <c r="KC436" s="11">
        <v>1970.1299877786007</v>
      </c>
      <c r="KD436" s="11">
        <v>1954.0946459597778</v>
      </c>
      <c r="KE436" s="11">
        <v>1955.4177165902436</v>
      </c>
      <c r="KF436" s="11">
        <v>1967.2839196496104</v>
      </c>
      <c r="KG436" s="11">
        <v>1972.8206363028014</v>
      </c>
      <c r="KH436" s="11">
        <v>1991.0576103823012</v>
      </c>
      <c r="KI436" s="11">
        <v>1994.7023225153305</v>
      </c>
      <c r="KJ436" s="11">
        <v>2018.3417393251821</v>
      </c>
      <c r="KK436" s="11">
        <v>2022.2050391561543</v>
      </c>
      <c r="KL436" s="23"/>
      <c r="KM436" s="11">
        <f>SMALL(Tabela2[[#This Row],[1]:[285]],1)</f>
        <v>5.6814997151377611E-11</v>
      </c>
      <c r="KN436" s="11">
        <f>MATCH(Tabela2[[#This Row],[1° menor]],Tabela2[[#This Row],[1]:[285]],0)</f>
        <v>222</v>
      </c>
      <c r="KO43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0.7499999038134646</v>
      </c>
      <c r="KP436" s="11">
        <f>VLOOKUP(Tabela2[[#This Row],[Shape]],shape!A:D,4,0)+VLOOKUP(Tabela2[[#This Row],[Shape]]+1,shape!A:E,5,0)*Tabela2[[#This Row],[% avanc]]</f>
        <v>7101.4437554575943</v>
      </c>
      <c r="KQ436" s="15">
        <f>Tabela2[[#This Row],[8686,881807]]/Tabela2[[#Headers],[8686,881807]]</f>
        <v>0.81749054646227148</v>
      </c>
      <c r="KR436" s="11">
        <f>Tabela2[[#This Row],[8686,881807]]-KP435</f>
        <v>7097.5660998341755</v>
      </c>
      <c r="KS436" s="11">
        <f>(Tabela2[[#This Row],[hora bus]]-H435)*86400</f>
        <v>-79429.999999492429</v>
      </c>
      <c r="KT436" s="11">
        <f>Tabela2[[#This Row],[desloc]]/Tabela2[[#This Row],[seconds]]</f>
        <v>-8.9356239454608216E-2</v>
      </c>
      <c r="KU436" s="11">
        <f>Tabela2[[#This Row],[spd m/s]]*3.6</f>
        <v>-0.32168246203658957</v>
      </c>
      <c r="KV436" s="23"/>
      <c r="KW436" s="22">
        <f t="shared" si="108"/>
        <v>1</v>
      </c>
      <c r="KX436" s="23">
        <f t="shared" si="109"/>
        <v>0</v>
      </c>
      <c r="KY436" s="23">
        <f t="shared" si="110"/>
        <v>1</v>
      </c>
      <c r="KZ436" s="23">
        <f t="shared" si="111"/>
        <v>11</v>
      </c>
      <c r="LA436" s="23">
        <f t="shared" si="112"/>
        <v>0</v>
      </c>
      <c r="LB436" s="23">
        <f t="shared" si="113"/>
        <v>0</v>
      </c>
      <c r="LC436" s="23">
        <f t="shared" si="114"/>
        <v>0</v>
      </c>
      <c r="LD436" s="23">
        <f t="shared" si="115"/>
        <v>1</v>
      </c>
      <c r="LE436" s="23">
        <f t="shared" si="116"/>
        <v>7101.4437554575943</v>
      </c>
      <c r="LF436" s="22">
        <f t="shared" si="125"/>
        <v>0</v>
      </c>
      <c r="LG436" s="23">
        <f t="shared" si="117"/>
        <v>0</v>
      </c>
      <c r="LH436" s="23">
        <f t="shared" si="118"/>
        <v>0</v>
      </c>
      <c r="LI436" s="23">
        <f t="shared" si="119"/>
        <v>8570.3152119992501</v>
      </c>
      <c r="LJ436" s="23">
        <f t="shared" si="120"/>
        <v>0</v>
      </c>
      <c r="LK436" s="23">
        <f t="shared" si="121"/>
        <v>0.5</v>
      </c>
      <c r="LL436" s="23">
        <f t="shared" si="122"/>
        <v>0</v>
      </c>
      <c r="LM436" s="23">
        <f t="shared" si="123"/>
        <v>1</v>
      </c>
      <c r="LN436" s="23">
        <f t="shared" si="124"/>
        <v>1</v>
      </c>
    </row>
    <row r="437" spans="1:326" x14ac:dyDescent="0.25">
      <c r="A437" s="22">
        <v>6</v>
      </c>
      <c r="B437" s="22">
        <v>1</v>
      </c>
      <c r="C437" s="23" t="s">
        <v>800</v>
      </c>
      <c r="D437" s="22">
        <v>332</v>
      </c>
      <c r="E437" s="24">
        <v>6.9444444444444447E-4</v>
      </c>
      <c r="F437" s="23" t="s">
        <v>774</v>
      </c>
      <c r="G437" s="23" t="b">
        <v>1</v>
      </c>
      <c r="H437" s="25">
        <v>43538.000717592593</v>
      </c>
      <c r="I437" s="26" t="s">
        <v>722</v>
      </c>
      <c r="J437" s="23" t="s">
        <v>723</v>
      </c>
      <c r="K437" s="11">
        <f>IF(AND(Tabela2[[#This Row],[hora bus]]=H436,Tabela2[[#This Row],[lat bus]]=I436,Tabela2[[#This Row],[lon bus]]=J436),1,0)</f>
        <v>0</v>
      </c>
      <c r="L437" s="23"/>
      <c r="M437" s="11">
        <v>3</v>
      </c>
      <c r="N437" s="11">
        <v>10975.79870970457</v>
      </c>
      <c r="O437" s="11">
        <v>10967.960165326993</v>
      </c>
      <c r="P437" s="11">
        <v>10957.326588032543</v>
      </c>
      <c r="Q437" s="11">
        <v>10897.896180722371</v>
      </c>
      <c r="R437" s="11">
        <v>10815.063977544498</v>
      </c>
      <c r="S437" s="11">
        <v>10799.132240181463</v>
      </c>
      <c r="T437" s="11">
        <v>10779.825058085391</v>
      </c>
      <c r="U437" s="11">
        <v>10767.573790402277</v>
      </c>
      <c r="V437" s="11">
        <v>10750.05005282544</v>
      </c>
      <c r="W437" s="11">
        <v>10736.460415826954</v>
      </c>
      <c r="X437" s="11">
        <v>10724.141167944215</v>
      </c>
      <c r="Y437" s="11">
        <v>10697.93020119195</v>
      </c>
      <c r="Z437" s="11">
        <v>10679.918805742145</v>
      </c>
      <c r="AA437" s="11">
        <v>10655.395230568036</v>
      </c>
      <c r="AB437" s="11">
        <v>10643.81855292468</v>
      </c>
      <c r="AC437" s="11">
        <v>10627.068342397883</v>
      </c>
      <c r="AD437" s="11">
        <v>10602.568914471603</v>
      </c>
      <c r="AE437" s="11">
        <v>10593.436239932522</v>
      </c>
      <c r="AF437" s="11">
        <v>10530.749784089037</v>
      </c>
      <c r="AG437" s="11">
        <v>10507.686354518428</v>
      </c>
      <c r="AH437" s="11">
        <v>10483.880324256996</v>
      </c>
      <c r="AI437" s="11">
        <v>10463.291869771057</v>
      </c>
      <c r="AJ437" s="11">
        <v>10444.548097330129</v>
      </c>
      <c r="AK437" s="11">
        <v>10431.300942485101</v>
      </c>
      <c r="AL437" s="11">
        <v>10407.272952477178</v>
      </c>
      <c r="AM437" s="11">
        <v>10398.508550842111</v>
      </c>
      <c r="AN437" s="11">
        <v>10388.300025131453</v>
      </c>
      <c r="AO437" s="11">
        <v>10384.011510815928</v>
      </c>
      <c r="AP437" s="11">
        <v>10387.697363017809</v>
      </c>
      <c r="AQ437" s="11">
        <v>10397.805336981493</v>
      </c>
      <c r="AR437" s="11">
        <v>10400.389497956283</v>
      </c>
      <c r="AS437" s="11">
        <v>10400.536685039116</v>
      </c>
      <c r="AT437" s="11">
        <v>10413.313350432712</v>
      </c>
      <c r="AU437" s="11">
        <v>10421.558820126324</v>
      </c>
      <c r="AV437" s="11">
        <v>10419.066766029135</v>
      </c>
      <c r="AW437" s="11">
        <v>10425.199311147042</v>
      </c>
      <c r="AX437" s="11">
        <v>10433.967998193702</v>
      </c>
      <c r="AY437" s="11">
        <v>10432.423452013438</v>
      </c>
      <c r="AZ437" s="11">
        <v>10421.6761953121</v>
      </c>
      <c r="BA437" s="11">
        <v>10402.851150722814</v>
      </c>
      <c r="BB437" s="11">
        <v>10363.929013543202</v>
      </c>
      <c r="BC437" s="11">
        <v>10296.260977342708</v>
      </c>
      <c r="BD437" s="11">
        <v>10232.789001982026</v>
      </c>
      <c r="BE437" s="11">
        <v>10217.155398792336</v>
      </c>
      <c r="BF437" s="11">
        <v>10200.083478772387</v>
      </c>
      <c r="BG437" s="11">
        <v>10172.080663925473</v>
      </c>
      <c r="BH437" s="11">
        <v>10166.34084513923</v>
      </c>
      <c r="BI437" s="11">
        <v>10155.012954509726</v>
      </c>
      <c r="BJ437" s="11">
        <v>10134.780821647168</v>
      </c>
      <c r="BK437" s="11">
        <v>10070.4518264901</v>
      </c>
      <c r="BL437" s="11">
        <v>9862.1609469234645</v>
      </c>
      <c r="BM437" s="11">
        <v>9760.6398534721629</v>
      </c>
      <c r="BN437" s="11">
        <v>9750.8127984705989</v>
      </c>
      <c r="BO437" s="11">
        <v>9654.9349076329563</v>
      </c>
      <c r="BP437" s="11">
        <v>9658.5902769415898</v>
      </c>
      <c r="BQ437" s="11">
        <v>9578.2648328675023</v>
      </c>
      <c r="BR437" s="11">
        <v>9507.399031656525</v>
      </c>
      <c r="BS437" s="11">
        <v>9485.4003160104494</v>
      </c>
      <c r="BT437" s="11">
        <v>9439.5960627893655</v>
      </c>
      <c r="BU437" s="11">
        <v>9392.0493298494112</v>
      </c>
      <c r="BV437" s="11">
        <v>9409.6879626077662</v>
      </c>
      <c r="BW437" s="11">
        <v>9261.5602009662398</v>
      </c>
      <c r="BX437" s="11">
        <v>9157.9236538312871</v>
      </c>
      <c r="BY437" s="11">
        <v>9022.4342961577186</v>
      </c>
      <c r="BZ437" s="11">
        <v>8994.6960409477215</v>
      </c>
      <c r="CA437" s="11">
        <v>8952.7077661441999</v>
      </c>
      <c r="CB437" s="11">
        <v>8889.9389529836917</v>
      </c>
      <c r="CC437" s="11">
        <v>8769.4522014771501</v>
      </c>
      <c r="CD437" s="11">
        <v>8675.9890301009746</v>
      </c>
      <c r="CE437" s="11">
        <v>8584.9912230695354</v>
      </c>
      <c r="CF437" s="11">
        <v>8504.6656749051053</v>
      </c>
      <c r="CG437" s="11">
        <v>8315.9719603157027</v>
      </c>
      <c r="CH437" s="11">
        <v>8243.9824569482735</v>
      </c>
      <c r="CI437" s="11">
        <v>8058.0967696799471</v>
      </c>
      <c r="CJ437" s="11">
        <v>7989.5304465918007</v>
      </c>
      <c r="CK437" s="11">
        <v>7902.6297809858734</v>
      </c>
      <c r="CL437" s="11">
        <v>7876.743846198613</v>
      </c>
      <c r="CM437" s="11">
        <v>7830.3268027479799</v>
      </c>
      <c r="CN437" s="11">
        <v>7774.0308504857376</v>
      </c>
      <c r="CO437" s="11">
        <v>7695.0730831508017</v>
      </c>
      <c r="CP437" s="11">
        <v>7645.2943405264414</v>
      </c>
      <c r="CQ437" s="11">
        <v>7456.1749758838214</v>
      </c>
      <c r="CR437" s="11">
        <v>7289.1591389894602</v>
      </c>
      <c r="CS437" s="11">
        <v>7221.9532230434261</v>
      </c>
      <c r="CT437" s="11">
        <v>7196.0337763772222</v>
      </c>
      <c r="CU437" s="11">
        <v>7156.1237679538208</v>
      </c>
      <c r="CV437" s="11">
        <v>7061.6968594547643</v>
      </c>
      <c r="CW437" s="11">
        <v>6940.8570299637377</v>
      </c>
      <c r="CX437" s="11">
        <v>6885.2942875232402</v>
      </c>
      <c r="CY437" s="11">
        <v>6831.3978398550234</v>
      </c>
      <c r="CZ437" s="11">
        <v>6781.6198982237674</v>
      </c>
      <c r="DA437" s="11">
        <v>6729.474573625891</v>
      </c>
      <c r="DB437" s="11">
        <v>6671.5523458913831</v>
      </c>
      <c r="DC437" s="11">
        <v>6575.5671365968401</v>
      </c>
      <c r="DD437" s="11">
        <v>6563.0312972733109</v>
      </c>
      <c r="DE437" s="11">
        <v>6531.3239047971865</v>
      </c>
      <c r="DF437" s="11">
        <v>6516.0369265258105</v>
      </c>
      <c r="DG437" s="11">
        <v>6461.2289404618541</v>
      </c>
      <c r="DH437" s="11">
        <v>6414.7433938050071</v>
      </c>
      <c r="DI437" s="11">
        <v>6360.3636418551059</v>
      </c>
      <c r="DJ437" s="11">
        <v>6291.9515032590825</v>
      </c>
      <c r="DK437" s="11">
        <v>6025.8313028828325</v>
      </c>
      <c r="DL437" s="11">
        <v>6016.1143297109584</v>
      </c>
      <c r="DM437" s="11">
        <v>5976.5025807890952</v>
      </c>
      <c r="DN437" s="11">
        <v>5915.6570249289634</v>
      </c>
      <c r="DO437" s="11">
        <v>5902.630463627821</v>
      </c>
      <c r="DP437" s="11">
        <v>5843.3521023553367</v>
      </c>
      <c r="DQ437" s="11">
        <v>5848.8285929402209</v>
      </c>
      <c r="DR437" s="11">
        <v>5842.4756229085324</v>
      </c>
      <c r="DS437" s="11">
        <v>5833.1295920040811</v>
      </c>
      <c r="DT437" s="11">
        <v>5816.7548935198693</v>
      </c>
      <c r="DU437" s="11">
        <v>5805.7982420425487</v>
      </c>
      <c r="DV437" s="11">
        <v>5793.8540074090506</v>
      </c>
      <c r="DW437" s="11">
        <v>5786.0517806670978</v>
      </c>
      <c r="DX437" s="11">
        <v>5648.6747457134061</v>
      </c>
      <c r="DY437" s="11">
        <v>5654.1712235500645</v>
      </c>
      <c r="DZ437" s="11">
        <v>5620.3612035747446</v>
      </c>
      <c r="EA437" s="11">
        <v>5508.0327217385566</v>
      </c>
      <c r="EB437" s="11">
        <v>5497.4816573857916</v>
      </c>
      <c r="EC437" s="11">
        <v>5329.0789787084186</v>
      </c>
      <c r="ED437" s="11">
        <v>5272.3046176866219</v>
      </c>
      <c r="EE437" s="11">
        <v>5039.3835360512639</v>
      </c>
      <c r="EF437" s="11">
        <v>4854.3709754060774</v>
      </c>
      <c r="EG437" s="11">
        <v>4697.5606870935871</v>
      </c>
      <c r="EH437" s="11">
        <v>4578.0403998203656</v>
      </c>
      <c r="EI437" s="11">
        <v>4516.0182391907401</v>
      </c>
      <c r="EJ437" s="11">
        <v>4463.3056036082562</v>
      </c>
      <c r="EK437" s="11">
        <v>4381.3186187255578</v>
      </c>
      <c r="EL437" s="11">
        <v>4369.7591946161137</v>
      </c>
      <c r="EM437" s="11">
        <v>4283.0377446818238</v>
      </c>
      <c r="EN437" s="11">
        <v>4195.3284340107366</v>
      </c>
      <c r="EO437" s="11">
        <v>4155.7309513399987</v>
      </c>
      <c r="EP437" s="11">
        <v>4032.4608706865015</v>
      </c>
      <c r="EQ437" s="11">
        <v>3979.7110519065805</v>
      </c>
      <c r="ER437" s="11">
        <v>3866.7798226911304</v>
      </c>
      <c r="ES437" s="11">
        <v>3825.3668071662319</v>
      </c>
      <c r="ET437" s="11">
        <v>3764.3859839689708</v>
      </c>
      <c r="EU437" s="11">
        <v>3717.1519962211687</v>
      </c>
      <c r="EV437" s="11">
        <v>3662.9926050529584</v>
      </c>
      <c r="EW437" s="11">
        <v>3457.2061397415569</v>
      </c>
      <c r="EX437" s="11">
        <v>3421.0027363604868</v>
      </c>
      <c r="EY437" s="11">
        <v>3288.5199045104155</v>
      </c>
      <c r="EZ437" s="11">
        <v>3178.1257974712657</v>
      </c>
      <c r="FA437" s="11">
        <v>3134.0936293222262</v>
      </c>
      <c r="FB437" s="11">
        <v>3107.3126929420378</v>
      </c>
      <c r="FC437" s="11">
        <v>3063.7916185891108</v>
      </c>
      <c r="FD437" s="11">
        <v>2960.9430581331744</v>
      </c>
      <c r="FE437" s="11">
        <v>2824.4994801408693</v>
      </c>
      <c r="FF437" s="11">
        <v>2824.7469178159004</v>
      </c>
      <c r="FG437" s="11">
        <v>2790.1345725909414</v>
      </c>
      <c r="FH437" s="11">
        <v>2724.0652717686467</v>
      </c>
      <c r="FI437" s="11">
        <v>2698.8486717500959</v>
      </c>
      <c r="FJ437" s="11">
        <v>2697.2160096638686</v>
      </c>
      <c r="FK437" s="11">
        <v>2694.8306276097323</v>
      </c>
      <c r="FL437" s="11">
        <v>2695.3105586856245</v>
      </c>
      <c r="FM437" s="11">
        <v>2686.3665360465134</v>
      </c>
      <c r="FN437" s="11">
        <v>2702.3698799601775</v>
      </c>
      <c r="FO437" s="11">
        <v>2703.3689079284254</v>
      </c>
      <c r="FP437" s="11">
        <v>2703.3547217096038</v>
      </c>
      <c r="FQ437" s="11">
        <v>2709.3253367575512</v>
      </c>
      <c r="FR437" s="11">
        <v>2690.8284128911864</v>
      </c>
      <c r="FS437" s="11">
        <v>2665.6921338856118</v>
      </c>
      <c r="FT437" s="11">
        <v>2615.5391278284133</v>
      </c>
      <c r="FU437" s="11">
        <v>2529.1078467101388</v>
      </c>
      <c r="FV437" s="11">
        <v>2507.2638261898164</v>
      </c>
      <c r="FW437" s="11">
        <v>2481.335063445315</v>
      </c>
      <c r="FX437" s="11">
        <v>2452.6374352020407</v>
      </c>
      <c r="FY437" s="11">
        <v>2430.6165460348134</v>
      </c>
      <c r="FZ437" s="11">
        <v>2403.8636134089429</v>
      </c>
      <c r="GA437" s="11">
        <v>2388.0747367052418</v>
      </c>
      <c r="GB437" s="11">
        <v>2367.454630276929</v>
      </c>
      <c r="GC437" s="11">
        <v>2351.349886558356</v>
      </c>
      <c r="GD437" s="11">
        <v>2345.4349073734938</v>
      </c>
      <c r="GE437" s="11">
        <v>2339.8456899064995</v>
      </c>
      <c r="GF437" s="11">
        <v>2337.6848713448535</v>
      </c>
      <c r="GG437" s="11">
        <v>2329.6398563091998</v>
      </c>
      <c r="GH437" s="11">
        <v>2325.9435929420192</v>
      </c>
      <c r="GI437" s="11">
        <v>2309.7218650533896</v>
      </c>
      <c r="GJ437" s="11">
        <v>2287.7265330048331</v>
      </c>
      <c r="GK437" s="11">
        <v>2260.1747054397574</v>
      </c>
      <c r="GL437" s="11">
        <v>2257.7646747399976</v>
      </c>
      <c r="GM437" s="11">
        <v>2224.0766501768044</v>
      </c>
      <c r="GN437" s="11">
        <v>2199.8030598198625</v>
      </c>
      <c r="GO437" s="11">
        <v>2165.8834614845473</v>
      </c>
      <c r="GP437" s="11">
        <v>2082.8041732478168</v>
      </c>
      <c r="GQ437" s="11">
        <v>1954.5166946928387</v>
      </c>
      <c r="GR437" s="11">
        <v>1820.623084476061</v>
      </c>
      <c r="GS437" s="11">
        <v>1778.6977431722537</v>
      </c>
      <c r="GT437" s="11">
        <v>1769.5624820231119</v>
      </c>
      <c r="GU437" s="11">
        <v>1753.6124601246017</v>
      </c>
      <c r="GV437" s="11">
        <v>1743.0164872382124</v>
      </c>
      <c r="GW437" s="11">
        <v>1736.086429187721</v>
      </c>
      <c r="GX437" s="11">
        <v>1734.2082565774513</v>
      </c>
      <c r="GY437" s="11">
        <v>1693.1189288204162</v>
      </c>
      <c r="GZ437" s="11">
        <v>1783.6255037129902</v>
      </c>
      <c r="HA437" s="11">
        <v>1792.615281069586</v>
      </c>
      <c r="HB437" s="11">
        <v>1794.2707694290286</v>
      </c>
      <c r="HC437" s="11">
        <v>1796.4969914000524</v>
      </c>
      <c r="HD437" s="11">
        <v>1799.0596514546376</v>
      </c>
      <c r="HE437" s="11">
        <v>1786.9560464356343</v>
      </c>
      <c r="HF437" s="11">
        <v>1681.5277753878352</v>
      </c>
      <c r="HG437" s="11">
        <v>1601.3345505401182</v>
      </c>
      <c r="HH437" s="11">
        <v>1515.7419448730354</v>
      </c>
      <c r="HI437" s="11">
        <v>1473.1602442896242</v>
      </c>
      <c r="HJ437" s="11">
        <v>1442.9042058222205</v>
      </c>
      <c r="HK437" s="11">
        <v>1398.4024315566592</v>
      </c>
      <c r="HL437" s="11">
        <v>1360.0445502793877</v>
      </c>
      <c r="HM437" s="11">
        <v>1286.5207004783235</v>
      </c>
      <c r="HN437" s="11">
        <v>1194.640900188992</v>
      </c>
      <c r="HO437" s="11">
        <v>1119.5131572492253</v>
      </c>
      <c r="HP437" s="11">
        <v>1115.3649166315645</v>
      </c>
      <c r="HQ437" s="11">
        <v>1098.047729940771</v>
      </c>
      <c r="HR437" s="11">
        <v>984.63724092611324</v>
      </c>
      <c r="HS437" s="11">
        <v>969.55463381469474</v>
      </c>
      <c r="HT437" s="11">
        <v>968.05082119278677</v>
      </c>
      <c r="HU437" s="11">
        <v>918.9551424534252</v>
      </c>
      <c r="HV437" s="11">
        <v>898.19329616599077</v>
      </c>
      <c r="HW437" s="11">
        <v>869.66207325506264</v>
      </c>
      <c r="HX437" s="11">
        <v>836.26592685761636</v>
      </c>
      <c r="HY437" s="11">
        <v>786.47248056369767</v>
      </c>
      <c r="HZ437" s="11">
        <v>621.50470231001941</v>
      </c>
      <c r="IA437" s="11">
        <v>463.38702137656372</v>
      </c>
      <c r="IB437" s="11">
        <v>404.970378912841</v>
      </c>
      <c r="IC437" s="11">
        <v>346.46531577459723</v>
      </c>
      <c r="ID437" s="11">
        <v>293.46655325043895</v>
      </c>
      <c r="IE437" s="11">
        <v>233.03491019569356</v>
      </c>
      <c r="IF437" s="11">
        <v>99.033852298134619</v>
      </c>
      <c r="IG437" s="11">
        <v>63.82778839287041</v>
      </c>
      <c r="IH437" s="11">
        <v>19.086929786870851</v>
      </c>
      <c r="II437" s="11">
        <v>1.2114753644709708E-12</v>
      </c>
      <c r="IJ437" s="11">
        <v>19.024258257421391</v>
      </c>
      <c r="IK437" s="11">
        <v>69.929540717039146</v>
      </c>
      <c r="IL437" s="11">
        <v>108.01515991140606</v>
      </c>
      <c r="IM437" s="11">
        <v>150.34171140507016</v>
      </c>
      <c r="IN437" s="11">
        <v>213.65366975279699</v>
      </c>
      <c r="IO437" s="11">
        <v>351.26106953808329</v>
      </c>
      <c r="IP437" s="11">
        <v>383.80833130230155</v>
      </c>
      <c r="IQ437" s="11">
        <v>384.97764145980403</v>
      </c>
      <c r="IR437" s="11">
        <v>439.52578626269849</v>
      </c>
      <c r="IS437" s="11">
        <v>507.60280039287795</v>
      </c>
      <c r="IT437" s="11">
        <v>547.47244359416436</v>
      </c>
      <c r="IU437" s="11">
        <v>570.67282672294414</v>
      </c>
      <c r="IV437" s="11">
        <v>588.27340548641996</v>
      </c>
      <c r="IW437" s="11">
        <v>594.37404505266989</v>
      </c>
      <c r="IX437" s="11">
        <v>605.04383027465406</v>
      </c>
      <c r="IY437" s="11">
        <v>626.26477465429059</v>
      </c>
      <c r="IZ437" s="11">
        <v>667.26329500344934</v>
      </c>
      <c r="JA437" s="11">
        <v>717.54427223946595</v>
      </c>
      <c r="JB437" s="11">
        <v>809.42281076012387</v>
      </c>
      <c r="JC437" s="11">
        <v>916.853626704004</v>
      </c>
      <c r="JD437" s="11">
        <v>995.18052400576312</v>
      </c>
      <c r="JE437" s="11">
        <v>1012.8733414173935</v>
      </c>
      <c r="JF437" s="11">
        <v>1025.461714462301</v>
      </c>
      <c r="JG437" s="11">
        <v>1016.5067998018117</v>
      </c>
      <c r="JH437" s="11">
        <v>1099.730832174364</v>
      </c>
      <c r="JI437" s="11">
        <v>1159.0941143800944</v>
      </c>
      <c r="JJ437" s="11">
        <v>1170.4011308524471</v>
      </c>
      <c r="JK437" s="11">
        <v>1147.7764199556705</v>
      </c>
      <c r="JL437" s="11">
        <v>1202.9324510663721</v>
      </c>
      <c r="JM437" s="11">
        <v>1202.9956391190622</v>
      </c>
      <c r="JN437" s="11">
        <v>1185.8787255367527</v>
      </c>
      <c r="JO437" s="11">
        <v>1356.2174721714173</v>
      </c>
      <c r="JP437" s="11">
        <v>1485.313086865048</v>
      </c>
      <c r="JQ437" s="11">
        <v>1519.3911282407278</v>
      </c>
      <c r="JR437" s="11">
        <v>1559.3840828826076</v>
      </c>
      <c r="JS437" s="11">
        <v>1545.2044332444837</v>
      </c>
      <c r="JT437" s="11">
        <v>1626.9078558569108</v>
      </c>
      <c r="JU437" s="11">
        <v>1673.0838272442891</v>
      </c>
      <c r="JV437" s="11">
        <v>1650.0628721575772</v>
      </c>
      <c r="JW437" s="11">
        <v>1589.8574295707938</v>
      </c>
      <c r="JX437" s="11">
        <v>1581.8554519270469</v>
      </c>
      <c r="JY437" s="11">
        <v>1572.3330051750743</v>
      </c>
      <c r="JZ437" s="11">
        <v>1557.7366910266967</v>
      </c>
      <c r="KA437" s="11">
        <v>1546.8277297109189</v>
      </c>
      <c r="KB437" s="11">
        <v>1539.3075300265307</v>
      </c>
      <c r="KC437" s="11">
        <v>1522.8472498969531</v>
      </c>
      <c r="KD437" s="11">
        <v>1506.989046303119</v>
      </c>
      <c r="KE437" s="11">
        <v>1506.45601799413</v>
      </c>
      <c r="KF437" s="11">
        <v>1517.0247113837206</v>
      </c>
      <c r="KG437" s="11">
        <v>1520.9578284297331</v>
      </c>
      <c r="KH437" s="11">
        <v>1537.6787518423328</v>
      </c>
      <c r="KI437" s="11">
        <v>1539.6210361675787</v>
      </c>
      <c r="KJ437" s="11">
        <v>1561.7367041980183</v>
      </c>
      <c r="KK437" s="11">
        <v>1565.0797323572172</v>
      </c>
      <c r="KL437" s="23"/>
      <c r="KM437" s="11">
        <f>SMALL(Tabela2[[#This Row],[1]:[285]],1)</f>
        <v>1.2114753644709708E-12</v>
      </c>
      <c r="KN437" s="11">
        <f>MATCH(Tabela2[[#This Row],[1° menor]],Tabela2[[#This Row],[1]:[285]],0)</f>
        <v>230</v>
      </c>
      <c r="KO43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0.49999993719496361</v>
      </c>
      <c r="KP437" s="11">
        <f>VLOOKUP(Tabela2[[#This Row],[Shape]],shape!A:D,4,0)+VLOOKUP(Tabela2[[#This Row],[Shape]]+1,shape!A:E,5,0)*Tabela2[[#This Row],[% avanc]]</f>
        <v>7354.295526503628</v>
      </c>
      <c r="KQ437" s="15">
        <f>Tabela2[[#This Row],[8686,881807]]/Tabela2[[#Headers],[8686,881807]]</f>
        <v>0.84659785753933514</v>
      </c>
      <c r="KR437" s="11">
        <f>Tabela2[[#This Row],[8686,881807]]-KP436</f>
        <v>252.85177104603372</v>
      </c>
      <c r="KS437" s="11">
        <f>(Tabela2[[#This Row],[hora bus]]-H436)*86400</f>
        <v>44.999999832361937</v>
      </c>
      <c r="KT437" s="11">
        <f>Tabela2[[#This Row],[desloc]]/Tabela2[[#This Row],[seconds]]</f>
        <v>5.6189282663995552</v>
      </c>
      <c r="KU437" s="11">
        <f>Tabela2[[#This Row],[spd m/s]]*3.6</f>
        <v>20.228141759038401</v>
      </c>
      <c r="KV437" s="23"/>
      <c r="KW437" s="22">
        <f t="shared" si="108"/>
        <v>0</v>
      </c>
      <c r="KX437" s="23">
        <f t="shared" si="109"/>
        <v>0</v>
      </c>
      <c r="KY437" s="23">
        <f t="shared" si="110"/>
        <v>1</v>
      </c>
      <c r="KZ437" s="23">
        <f t="shared" si="111"/>
        <v>10</v>
      </c>
      <c r="LA437" s="23">
        <f t="shared" si="112"/>
        <v>0</v>
      </c>
      <c r="LB437" s="23">
        <f t="shared" si="113"/>
        <v>0</v>
      </c>
      <c r="LC437" s="23">
        <f t="shared" si="114"/>
        <v>0</v>
      </c>
      <c r="LD437" s="23">
        <f t="shared" si="115"/>
        <v>0</v>
      </c>
      <c r="LE437" s="23">
        <f t="shared" si="116"/>
        <v>7354.295526503628</v>
      </c>
      <c r="LF437" s="22">
        <f t="shared" si="125"/>
        <v>0</v>
      </c>
      <c r="LG437" s="23">
        <f t="shared" si="117"/>
        <v>0</v>
      </c>
      <c r="LH437" s="23">
        <f t="shared" si="118"/>
        <v>0</v>
      </c>
      <c r="LI437" s="23">
        <f t="shared" si="119"/>
        <v>8570.3152119992501</v>
      </c>
      <c r="LJ437" s="23">
        <f t="shared" si="120"/>
        <v>8570.3152119992501</v>
      </c>
      <c r="LK437" s="23">
        <f t="shared" si="121"/>
        <v>0.5</v>
      </c>
      <c r="LL437" s="23">
        <f t="shared" si="122"/>
        <v>0</v>
      </c>
      <c r="LM437" s="23">
        <f t="shared" si="123"/>
        <v>1</v>
      </c>
      <c r="LN437" s="23">
        <f t="shared" si="124"/>
        <v>1</v>
      </c>
    </row>
    <row r="438" spans="1:326" x14ac:dyDescent="0.25">
      <c r="A438" s="22">
        <v>77947</v>
      </c>
      <c r="B438" s="22">
        <v>1</v>
      </c>
      <c r="C438" s="23" t="s">
        <v>801</v>
      </c>
      <c r="D438" s="22">
        <v>332</v>
      </c>
      <c r="E438" s="24">
        <v>6.9444444444444447E-4</v>
      </c>
      <c r="F438" s="23" t="s">
        <v>774</v>
      </c>
      <c r="G438" s="23" t="b">
        <v>1</v>
      </c>
      <c r="H438" s="25">
        <v>43538.001238425924</v>
      </c>
      <c r="I438" s="26" t="s">
        <v>316</v>
      </c>
      <c r="J438" s="23" t="s">
        <v>317</v>
      </c>
      <c r="K438" s="11">
        <f>IF(AND(Tabela2[[#This Row],[hora bus]]=H437,Tabela2[[#This Row],[lat bus]]=I437,Tabela2[[#This Row],[lon bus]]=J437),1,0)</f>
        <v>0</v>
      </c>
      <c r="L438" s="23"/>
      <c r="M438" s="11">
        <v>4</v>
      </c>
      <c r="N438" s="11">
        <v>11880.875334376102</v>
      </c>
      <c r="O438" s="11">
        <v>11872.932608176367</v>
      </c>
      <c r="P438" s="11">
        <v>11862.184908733543</v>
      </c>
      <c r="Q438" s="11">
        <v>11802.737220343693</v>
      </c>
      <c r="R438" s="11">
        <v>11720.502268994122</v>
      </c>
      <c r="S438" s="11">
        <v>11705.216002998521</v>
      </c>
      <c r="T438" s="11">
        <v>11686.033938459641</v>
      </c>
      <c r="U438" s="11">
        <v>11673.802571131808</v>
      </c>
      <c r="V438" s="11">
        <v>11656.20924953451</v>
      </c>
      <c r="W438" s="11">
        <v>11642.485452364097</v>
      </c>
      <c r="X438" s="11">
        <v>11630.012734923397</v>
      </c>
      <c r="Y438" s="11">
        <v>11603.545061019739</v>
      </c>
      <c r="Z438" s="11">
        <v>11585.224324327892</v>
      </c>
      <c r="AA438" s="11">
        <v>11560.483270252307</v>
      </c>
      <c r="AB438" s="11">
        <v>11548.80423718183</v>
      </c>
      <c r="AC438" s="11">
        <v>11532.023332391509</v>
      </c>
      <c r="AD438" s="11">
        <v>11507.645045294965</v>
      </c>
      <c r="AE438" s="11">
        <v>11498.696428538615</v>
      </c>
      <c r="AF438" s="11">
        <v>11436.810559605032</v>
      </c>
      <c r="AG438" s="11">
        <v>11414.908728303461</v>
      </c>
      <c r="AH438" s="11">
        <v>11391.756937849008</v>
      </c>
      <c r="AI438" s="11">
        <v>11371.602613799878</v>
      </c>
      <c r="AJ438" s="11">
        <v>11353.206735661648</v>
      </c>
      <c r="AK438" s="11">
        <v>11340.237944121951</v>
      </c>
      <c r="AL438" s="11">
        <v>11316.524495896376</v>
      </c>
      <c r="AM438" s="11">
        <v>11308.062892342647</v>
      </c>
      <c r="AN438" s="11">
        <v>11298.173770766896</v>
      </c>
      <c r="AO438" s="11">
        <v>11294.37990821928</v>
      </c>
      <c r="AP438" s="11">
        <v>11298.631471293444</v>
      </c>
      <c r="AQ438" s="11">
        <v>11309.153482120342</v>
      </c>
      <c r="AR438" s="11">
        <v>11312.016651344164</v>
      </c>
      <c r="AS438" s="11">
        <v>11312.61873478853</v>
      </c>
      <c r="AT438" s="11">
        <v>11325.884896833657</v>
      </c>
      <c r="AU438" s="11">
        <v>11334.407052176717</v>
      </c>
      <c r="AV438" s="11">
        <v>11332.334143429614</v>
      </c>
      <c r="AW438" s="11">
        <v>11339.225764695946</v>
      </c>
      <c r="AX438" s="11">
        <v>11348.805382939137</v>
      </c>
      <c r="AY438" s="11">
        <v>11347.964009810947</v>
      </c>
      <c r="AZ438" s="11">
        <v>11337.876542670279</v>
      </c>
      <c r="BA438" s="11">
        <v>11319.736525104698</v>
      </c>
      <c r="BB438" s="11">
        <v>11281.631018413455</v>
      </c>
      <c r="BC438" s="11">
        <v>11214.637426232177</v>
      </c>
      <c r="BD438" s="11">
        <v>11151.756104556174</v>
      </c>
      <c r="BE438" s="11">
        <v>11136.718633708979</v>
      </c>
      <c r="BF438" s="11">
        <v>11120.162937384453</v>
      </c>
      <c r="BG438" s="11">
        <v>11092.9638908138</v>
      </c>
      <c r="BH438" s="11">
        <v>11088.00986686913</v>
      </c>
      <c r="BI438" s="11">
        <v>11077.208009309641</v>
      </c>
      <c r="BJ438" s="11">
        <v>11057.545426529996</v>
      </c>
      <c r="BK438" s="11">
        <v>10994.275744554969</v>
      </c>
      <c r="BL438" s="11">
        <v>10789.062895166862</v>
      </c>
      <c r="BM438" s="11">
        <v>10691.447629869879</v>
      </c>
      <c r="BN438" s="11">
        <v>10683.636337003825</v>
      </c>
      <c r="BO438" s="11">
        <v>10589.266754482374</v>
      </c>
      <c r="BP438" s="11">
        <v>10594.16883862873</v>
      </c>
      <c r="BQ438" s="11">
        <v>10514.795788444173</v>
      </c>
      <c r="BR438" s="11">
        <v>10445.408354055004</v>
      </c>
      <c r="BS438" s="11">
        <v>10424.364531526562</v>
      </c>
      <c r="BT438" s="11">
        <v>10379.017650640157</v>
      </c>
      <c r="BU438" s="11">
        <v>10332.734715262468</v>
      </c>
      <c r="BV438" s="11">
        <v>10352.366212830855</v>
      </c>
      <c r="BW438" s="11">
        <v>10204.512624200001</v>
      </c>
      <c r="BX438" s="11">
        <v>10099.752948300924</v>
      </c>
      <c r="BY438" s="11">
        <v>9963.217132233056</v>
      </c>
      <c r="BZ438" s="11">
        <v>9934.6874731027401</v>
      </c>
      <c r="CA438" s="11">
        <v>9892.5252778122249</v>
      </c>
      <c r="CB438" s="11">
        <v>9829.8161466118581</v>
      </c>
      <c r="CC438" s="11">
        <v>9709.5308818404828</v>
      </c>
      <c r="CD438" s="11">
        <v>9616.377740157699</v>
      </c>
      <c r="CE438" s="11">
        <v>9525.8029125890826</v>
      </c>
      <c r="CF438" s="11">
        <v>9445.9951361568437</v>
      </c>
      <c r="CG438" s="11">
        <v>9258.1204880135447</v>
      </c>
      <c r="CH438" s="11">
        <v>9186.9107168118862</v>
      </c>
      <c r="CI438" s="11">
        <v>9001.8048884165692</v>
      </c>
      <c r="CJ438" s="11">
        <v>8934.0366421176586</v>
      </c>
      <c r="CK438" s="11">
        <v>8847.5827772574939</v>
      </c>
      <c r="CL438" s="11">
        <v>8821.9980834533362</v>
      </c>
      <c r="CM438" s="11">
        <v>8775.81608096946</v>
      </c>
      <c r="CN438" s="11">
        <v>8719.8367804687678</v>
      </c>
      <c r="CO438" s="11">
        <v>8641.2491353132518</v>
      </c>
      <c r="CP438" s="11">
        <v>8591.8439318772816</v>
      </c>
      <c r="CQ438" s="11">
        <v>8403.4935791879052</v>
      </c>
      <c r="CR438" s="11">
        <v>8237.6109548850163</v>
      </c>
      <c r="CS438" s="11">
        <v>8171.1211847329678</v>
      </c>
      <c r="CT438" s="11">
        <v>8145.4598975465105</v>
      </c>
      <c r="CU438" s="11">
        <v>8105.7228333198473</v>
      </c>
      <c r="CV438" s="11">
        <v>8011.6786609398105</v>
      </c>
      <c r="CW438" s="11">
        <v>7891.468222671132</v>
      </c>
      <c r="CX438" s="11">
        <v>7836.4183146400592</v>
      </c>
      <c r="CY438" s="11">
        <v>7782.8237356248119</v>
      </c>
      <c r="CZ438" s="11">
        <v>7733.2531172262261</v>
      </c>
      <c r="DA438" s="11">
        <v>7681.2311744992867</v>
      </c>
      <c r="DB438" s="11">
        <v>7623.3298595662945</v>
      </c>
      <c r="DC438" s="11">
        <v>7527.2396596405579</v>
      </c>
      <c r="DD438" s="11">
        <v>7514.6227521167903</v>
      </c>
      <c r="DE438" s="11">
        <v>7482.8873073040359</v>
      </c>
      <c r="DF438" s="11">
        <v>7467.5470407323592</v>
      </c>
      <c r="DG438" s="11">
        <v>7412.5754818351234</v>
      </c>
      <c r="DH438" s="11">
        <v>7365.700545701493</v>
      </c>
      <c r="DI438" s="11">
        <v>7310.7881993357832</v>
      </c>
      <c r="DJ438" s="11">
        <v>7242.7776864092557</v>
      </c>
      <c r="DK438" s="11">
        <v>6979.4320310133862</v>
      </c>
      <c r="DL438" s="11">
        <v>6972.2766715929638</v>
      </c>
      <c r="DM438" s="11">
        <v>6933.3452720151681</v>
      </c>
      <c r="DN438" s="11">
        <v>6872.8828345360753</v>
      </c>
      <c r="DO438" s="11">
        <v>6860.0719212484919</v>
      </c>
      <c r="DP438" s="11">
        <v>6800.9273556166245</v>
      </c>
      <c r="DQ438" s="11">
        <v>6806.493123037867</v>
      </c>
      <c r="DR438" s="11">
        <v>6800.1525387315924</v>
      </c>
      <c r="DS438" s="11">
        <v>6790.8152007527196</v>
      </c>
      <c r="DT438" s="11">
        <v>6774.4435809690885</v>
      </c>
      <c r="DU438" s="11">
        <v>6763.4827785402613</v>
      </c>
      <c r="DV438" s="11">
        <v>6751.5287944445417</v>
      </c>
      <c r="DW438" s="11">
        <v>6743.7077025043054</v>
      </c>
      <c r="DX438" s="11">
        <v>6606.0981197715346</v>
      </c>
      <c r="DY438" s="11">
        <v>6611.3174819298556</v>
      </c>
      <c r="DZ438" s="11">
        <v>6577.3503644610437</v>
      </c>
      <c r="EA438" s="11">
        <v>6465.179056971434</v>
      </c>
      <c r="EB438" s="11">
        <v>6454.9205794641121</v>
      </c>
      <c r="EC438" s="11">
        <v>6286.6625608458098</v>
      </c>
      <c r="ED438" s="11">
        <v>6229.9984536105012</v>
      </c>
      <c r="EE438" s="11">
        <v>5997.0687065660368</v>
      </c>
      <c r="EF438" s="11">
        <v>5812.0325630836742</v>
      </c>
      <c r="EG438" s="11">
        <v>5655.1905682995339</v>
      </c>
      <c r="EH438" s="11">
        <v>5535.6231177137652</v>
      </c>
      <c r="EI438" s="11">
        <v>5473.5391962744307</v>
      </c>
      <c r="EJ438" s="11">
        <v>5420.7346122236004</v>
      </c>
      <c r="EK438" s="11">
        <v>5338.7329500127062</v>
      </c>
      <c r="EL438" s="11">
        <v>5327.2206559280312</v>
      </c>
      <c r="EM438" s="11">
        <v>5240.5141766200168</v>
      </c>
      <c r="EN438" s="11">
        <v>5152.7423999544444</v>
      </c>
      <c r="EO438" s="11">
        <v>5112.9946604384322</v>
      </c>
      <c r="EP438" s="11">
        <v>4989.2743968253635</v>
      </c>
      <c r="EQ438" s="11">
        <v>4935.8487823840624</v>
      </c>
      <c r="ER438" s="11">
        <v>4821.9156860779904</v>
      </c>
      <c r="ES438" s="11">
        <v>4779.4097177158419</v>
      </c>
      <c r="ET438" s="11">
        <v>4717.510520945214</v>
      </c>
      <c r="EU438" s="11">
        <v>4669.2242759617602</v>
      </c>
      <c r="EV438" s="11">
        <v>4613.8743054469733</v>
      </c>
      <c r="EW438" s="11">
        <v>4404.4774207366563</v>
      </c>
      <c r="EX438" s="11">
        <v>4364.072695483077</v>
      </c>
      <c r="EY438" s="11">
        <v>4227.2399361707712</v>
      </c>
      <c r="EZ438" s="11">
        <v>4110.0691391178316</v>
      </c>
      <c r="FA438" s="11">
        <v>4060.6078792401672</v>
      </c>
      <c r="FB438" s="11">
        <v>4031.1668872479495</v>
      </c>
      <c r="FC438" s="11">
        <v>3985.4595267729837</v>
      </c>
      <c r="FD438" s="11">
        <v>3878.2102767403867</v>
      </c>
      <c r="FE438" s="11">
        <v>3733.7533948002069</v>
      </c>
      <c r="FF438" s="11">
        <v>3728.3051381446526</v>
      </c>
      <c r="FG438" s="11">
        <v>3691.3685928381165</v>
      </c>
      <c r="FH438" s="11">
        <v>3621.1782428348129</v>
      </c>
      <c r="FI438" s="11">
        <v>3591.2671101264464</v>
      </c>
      <c r="FJ438" s="11">
        <v>3586.4695316519069</v>
      </c>
      <c r="FK438" s="11">
        <v>3581.964120832667</v>
      </c>
      <c r="FL438" s="11">
        <v>3580.5095511999907</v>
      </c>
      <c r="FM438" s="11">
        <v>3568.0694234752582</v>
      </c>
      <c r="FN438" s="11">
        <v>3579.8002625848553</v>
      </c>
      <c r="FO438" s="11">
        <v>3577.3130139032487</v>
      </c>
      <c r="FP438" s="11">
        <v>3573.6604712884314</v>
      </c>
      <c r="FQ438" s="11">
        <v>3576.8480971243002</v>
      </c>
      <c r="FR438" s="11">
        <v>3554.2252293813849</v>
      </c>
      <c r="FS438" s="11">
        <v>3521.2289345899621</v>
      </c>
      <c r="FT438" s="11">
        <v>3459.7570886186104</v>
      </c>
      <c r="FU438" s="11">
        <v>3357.6865354088486</v>
      </c>
      <c r="FV438" s="11">
        <v>3325.0080525270305</v>
      </c>
      <c r="FW438" s="11">
        <v>3296.8748717713593</v>
      </c>
      <c r="FX438" s="11">
        <v>3267.3935360335122</v>
      </c>
      <c r="FY438" s="11">
        <v>3244.408675442713</v>
      </c>
      <c r="FZ438" s="11">
        <v>3215.6759623283533</v>
      </c>
      <c r="GA438" s="11">
        <v>3197.0064607690788</v>
      </c>
      <c r="GB438" s="11">
        <v>3172.6201458519458</v>
      </c>
      <c r="GC438" s="11">
        <v>3151.2816084553765</v>
      </c>
      <c r="GD438" s="11">
        <v>3140.2629013497799</v>
      </c>
      <c r="GE438" s="11">
        <v>3130.6215301784091</v>
      </c>
      <c r="GF438" s="11">
        <v>3125.3341528880278</v>
      </c>
      <c r="GG438" s="11">
        <v>3115.2272044210986</v>
      </c>
      <c r="GH438" s="11">
        <v>3110.3551467437014</v>
      </c>
      <c r="GI438" s="11">
        <v>3093.167450749238</v>
      </c>
      <c r="GJ438" s="11">
        <v>3070.5433262221918</v>
      </c>
      <c r="GK438" s="11">
        <v>3044.0173720662133</v>
      </c>
      <c r="GL438" s="11">
        <v>3042.762743139122</v>
      </c>
      <c r="GM438" s="11">
        <v>3010.8364035178388</v>
      </c>
      <c r="GN438" s="11">
        <v>2988.8151782944142</v>
      </c>
      <c r="GO438" s="11">
        <v>2955.5632170097883</v>
      </c>
      <c r="GP438" s="11">
        <v>2870.9270659751787</v>
      </c>
      <c r="GQ438" s="11">
        <v>2733.64832575746</v>
      </c>
      <c r="GR438" s="11">
        <v>2581.0615457696949</v>
      </c>
      <c r="GS438" s="11">
        <v>2522.3882438551104</v>
      </c>
      <c r="GT438" s="11">
        <v>2506.1328861167622</v>
      </c>
      <c r="GU438" s="11">
        <v>2485.4599586037839</v>
      </c>
      <c r="GV438" s="11">
        <v>2468.2188605115248</v>
      </c>
      <c r="GW438" s="11">
        <v>2453.6211351590473</v>
      </c>
      <c r="GX438" s="11">
        <v>2443.6204349361974</v>
      </c>
      <c r="GY438" s="11">
        <v>2374.0766097041519</v>
      </c>
      <c r="GZ438" s="11">
        <v>2436.5292892109856</v>
      </c>
      <c r="HA438" s="11">
        <v>2439.1519650823102</v>
      </c>
      <c r="HB438" s="11">
        <v>2435.379339116992</v>
      </c>
      <c r="HC438" s="11">
        <v>2432.8036620453022</v>
      </c>
      <c r="HD438" s="11">
        <v>2431.9201561423038</v>
      </c>
      <c r="HE438" s="11">
        <v>2412.2680411402039</v>
      </c>
      <c r="HF438" s="11">
        <v>2300.0658031787748</v>
      </c>
      <c r="HG438" s="11">
        <v>2222.0351108231021</v>
      </c>
      <c r="HH438" s="11">
        <v>2143.164795491909</v>
      </c>
      <c r="HI438" s="11">
        <v>2106.620509111674</v>
      </c>
      <c r="HJ438" s="11">
        <v>2080.2909300971683</v>
      </c>
      <c r="HK438" s="11">
        <v>2042.0492229031877</v>
      </c>
      <c r="HL438" s="11">
        <v>2013.9194976171088</v>
      </c>
      <c r="HM438" s="11">
        <v>1959.6634877617548</v>
      </c>
      <c r="HN438" s="11">
        <v>1901.0707662945749</v>
      </c>
      <c r="HO438" s="11">
        <v>1863.7681316444662</v>
      </c>
      <c r="HP438" s="11">
        <v>1881.2922866035933</v>
      </c>
      <c r="HQ438" s="11">
        <v>1871.8291113227012</v>
      </c>
      <c r="HR438" s="11">
        <v>1786.2583669150551</v>
      </c>
      <c r="HS438" s="11">
        <v>1803.1888563732393</v>
      </c>
      <c r="HT438" s="11">
        <v>1812.437566660532</v>
      </c>
      <c r="HU438" s="11">
        <v>1775.5691050957967</v>
      </c>
      <c r="HV438" s="11">
        <v>1769.4946143168811</v>
      </c>
      <c r="HW438" s="11">
        <v>1749.0827009139512</v>
      </c>
      <c r="HX438" s="11">
        <v>1721.7206629775344</v>
      </c>
      <c r="HY438" s="11">
        <v>1677.4533489086116</v>
      </c>
      <c r="HZ438" s="11">
        <v>1520.2777372292355</v>
      </c>
      <c r="IA438" s="11">
        <v>1374.1574306834916</v>
      </c>
      <c r="IB438" s="11">
        <v>1325.0470717318638</v>
      </c>
      <c r="IC438" s="11">
        <v>1271.6756030726917</v>
      </c>
      <c r="ID438" s="11">
        <v>1224.1665976540849</v>
      </c>
      <c r="IE438" s="11">
        <v>1169.2695734305348</v>
      </c>
      <c r="IF438" s="11">
        <v>1044.9868852836928</v>
      </c>
      <c r="IG438" s="11">
        <v>1017.8733216287411</v>
      </c>
      <c r="IH438" s="11">
        <v>975.30834275378982</v>
      </c>
      <c r="II438" s="11">
        <v>938.60378435016889</v>
      </c>
      <c r="IJ438" s="11">
        <v>887.76573713085486</v>
      </c>
      <c r="IK438" s="11">
        <v>849.4563014892783</v>
      </c>
      <c r="IL438" s="11">
        <v>807.14706121216386</v>
      </c>
      <c r="IM438" s="11">
        <v>743.90542715452341</v>
      </c>
      <c r="IN438" s="11">
        <v>606.89534814764761</v>
      </c>
      <c r="IO438" s="11">
        <v>574.74139886263367</v>
      </c>
      <c r="IP438" s="11">
        <v>573.14498614760464</v>
      </c>
      <c r="IQ438" s="11">
        <v>517.50083795997011</v>
      </c>
      <c r="IR438" s="11">
        <v>449.14451445304485</v>
      </c>
      <c r="IS438" s="11">
        <v>409.97725647970464</v>
      </c>
      <c r="IT438" s="11">
        <v>387.13666834020228</v>
      </c>
      <c r="IU438" s="11">
        <v>369.72966854559894</v>
      </c>
      <c r="IV438" s="11">
        <v>363.81248326370184</v>
      </c>
      <c r="IW438" s="11">
        <v>353.23881816126305</v>
      </c>
      <c r="IX438" s="11">
        <v>332.10507499640426</v>
      </c>
      <c r="IY438" s="11">
        <v>291.19544765692672</v>
      </c>
      <c r="IZ438" s="11">
        <v>241.08616512310101</v>
      </c>
      <c r="JA438" s="11">
        <v>149.34687356186865</v>
      </c>
      <c r="JB438" s="11">
        <v>40.604547852703625</v>
      </c>
      <c r="JC438" s="11">
        <v>6.6009420152113307E-12</v>
      </c>
      <c r="JD438" s="11">
        <v>40.535963733793928</v>
      </c>
      <c r="JE438" s="11">
        <v>61.530189342090637</v>
      </c>
      <c r="JF438" s="11">
        <v>78.365899932254223</v>
      </c>
      <c r="JG438" s="11">
        <v>92.206392654720077</v>
      </c>
      <c r="JH438" s="11">
        <v>174.38123124025486</v>
      </c>
      <c r="JI438" s="11">
        <v>210.02541815359342</v>
      </c>
      <c r="JJ438" s="11">
        <v>218.62388446614273</v>
      </c>
      <c r="JK438" s="11">
        <v>193.18245831391459</v>
      </c>
      <c r="JL438" s="11">
        <v>246.08662486731981</v>
      </c>
      <c r="JM438" s="11">
        <v>247.20313411833988</v>
      </c>
      <c r="JN438" s="11">
        <v>249.06262262614246</v>
      </c>
      <c r="JO438" s="11">
        <v>451.34568412190441</v>
      </c>
      <c r="JP438" s="11">
        <v>597.09809684165589</v>
      </c>
      <c r="JQ438" s="11">
        <v>637.46145022048927</v>
      </c>
      <c r="JR438" s="11">
        <v>666.92963705878094</v>
      </c>
      <c r="JS438" s="11">
        <v>619.70161958985977</v>
      </c>
      <c r="JT438" s="11">
        <v>677.22623702250758</v>
      </c>
      <c r="JU438" s="11">
        <v>718.6025089340128</v>
      </c>
      <c r="JV438" s="11">
        <v>696.38898757884851</v>
      </c>
      <c r="JW438" s="11">
        <v>634.84139131652</v>
      </c>
      <c r="JX438" s="11">
        <v>624.71055734618403</v>
      </c>
      <c r="JY438" s="11">
        <v>614.76263510389231</v>
      </c>
      <c r="JZ438" s="11">
        <v>600.07609095177645</v>
      </c>
      <c r="KA438" s="11">
        <v>589.31508026279801</v>
      </c>
      <c r="KB438" s="11">
        <v>582.10291255112293</v>
      </c>
      <c r="KC438" s="11">
        <v>566.30851702186681</v>
      </c>
      <c r="KD438" s="11">
        <v>550.56434637857626</v>
      </c>
      <c r="KE438" s="11">
        <v>549.41066408583151</v>
      </c>
      <c r="KF438" s="11">
        <v>559.62962621439749</v>
      </c>
      <c r="KG438" s="11">
        <v>563.35605813294944</v>
      </c>
      <c r="KH438" s="11">
        <v>579.98820648579886</v>
      </c>
      <c r="KI438" s="11">
        <v>582.13830278348883</v>
      </c>
      <c r="KJ438" s="11">
        <v>604.5179848591871</v>
      </c>
      <c r="KK438" s="11">
        <v>608.01360103483421</v>
      </c>
      <c r="KL438" s="23"/>
      <c r="KM438" s="11">
        <f>SMALL(Tabela2[[#This Row],[1]:[285]],1)</f>
        <v>6.6009420152113307E-12</v>
      </c>
      <c r="KN438" s="11">
        <f>MATCH(Tabela2[[#This Row],[1° menor]],Tabela2[[#This Row],[1]:[285]],0)</f>
        <v>250</v>
      </c>
      <c r="KO43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0.49999993635199136</v>
      </c>
      <c r="KP438" s="11">
        <f>VLOOKUP(Tabela2[[#This Row],[Shape]],shape!A:D,4,0)+VLOOKUP(Tabela2[[#This Row],[Shape]]+1,shape!A:E,5,0)*Tabela2[[#This Row],[% avanc]]</f>
        <v>7836.9351595834542</v>
      </c>
      <c r="KQ438" s="15">
        <f>Tabela2[[#This Row],[8686,881807]]/Tabela2[[#Headers],[8686,881807]]</f>
        <v>0.90215745231716538</v>
      </c>
      <c r="KR438" s="11">
        <f>Tabela2[[#This Row],[8686,881807]]-KP437</f>
        <v>482.63963307982613</v>
      </c>
      <c r="KS438" s="11">
        <f>(Tabela2[[#This Row],[hora bus]]-H437)*86400</f>
        <v>44.999999832361937</v>
      </c>
      <c r="KT438" s="11">
        <f>Tabela2[[#This Row],[desloc]]/Tabela2[[#This Row],[seconds]]</f>
        <v>10.725325219506642</v>
      </c>
      <c r="KU438" s="11">
        <f>Tabela2[[#This Row],[spd m/s]]*3.6</f>
        <v>38.611170790223909</v>
      </c>
      <c r="KV438" s="23"/>
      <c r="KW438" s="22">
        <f t="shared" si="108"/>
        <v>0</v>
      </c>
      <c r="KX438" s="23">
        <f t="shared" si="109"/>
        <v>0</v>
      </c>
      <c r="KY438" s="23">
        <f t="shared" si="110"/>
        <v>1</v>
      </c>
      <c r="KZ438" s="23">
        <f t="shared" si="111"/>
        <v>9</v>
      </c>
      <c r="LA438" s="23">
        <f t="shared" si="112"/>
        <v>0</v>
      </c>
      <c r="LB438" s="23">
        <f t="shared" si="113"/>
        <v>0</v>
      </c>
      <c r="LC438" s="23">
        <f t="shared" si="114"/>
        <v>0</v>
      </c>
      <c r="LD438" s="23">
        <f t="shared" si="115"/>
        <v>0</v>
      </c>
      <c r="LE438" s="23">
        <f t="shared" si="116"/>
        <v>7836.9351595834542</v>
      </c>
      <c r="LF438" s="22">
        <f t="shared" si="125"/>
        <v>0</v>
      </c>
      <c r="LG438" s="23">
        <f t="shared" si="117"/>
        <v>0</v>
      </c>
      <c r="LH438" s="23">
        <f t="shared" si="118"/>
        <v>0</v>
      </c>
      <c r="LI438" s="23">
        <f t="shared" si="119"/>
        <v>8570.3152119992501</v>
      </c>
      <c r="LJ438" s="23">
        <f t="shared" si="120"/>
        <v>8570.3152119992501</v>
      </c>
      <c r="LK438" s="23">
        <f t="shared" si="121"/>
        <v>0.5</v>
      </c>
      <c r="LL438" s="23">
        <f t="shared" si="122"/>
        <v>0</v>
      </c>
      <c r="LM438" s="23">
        <f t="shared" si="123"/>
        <v>1</v>
      </c>
      <c r="LN438" s="23">
        <f t="shared" si="124"/>
        <v>1</v>
      </c>
    </row>
    <row r="439" spans="1:326" x14ac:dyDescent="0.25">
      <c r="A439" s="22">
        <v>77949</v>
      </c>
      <c r="B439" s="22">
        <v>1</v>
      </c>
      <c r="C439" s="23" t="s">
        <v>803</v>
      </c>
      <c r="D439" s="22">
        <v>332</v>
      </c>
      <c r="E439" s="24">
        <v>1.3888888888888889E-3</v>
      </c>
      <c r="F439" s="23" t="s">
        <v>774</v>
      </c>
      <c r="G439" s="23" t="b">
        <v>1</v>
      </c>
      <c r="H439" s="25">
        <v>43538.001770833333</v>
      </c>
      <c r="I439" s="26" t="s">
        <v>388</v>
      </c>
      <c r="J439" s="23" t="s">
        <v>389</v>
      </c>
      <c r="K439" s="11">
        <f>IF(AND(Tabela2[[#This Row],[hora bus]]=H438,Tabela2[[#This Row],[lat bus]]=I438,Tabela2[[#This Row],[lon bus]]=J438),1,0)</f>
        <v>0</v>
      </c>
      <c r="L439" s="23"/>
      <c r="M439" s="11">
        <v>5</v>
      </c>
      <c r="N439" s="11">
        <v>11965.737066138892</v>
      </c>
      <c r="O439" s="11">
        <v>11957.799656097872</v>
      </c>
      <c r="P439" s="11">
        <v>11947.057758933512</v>
      </c>
      <c r="Q439" s="11">
        <v>11887.610311021494</v>
      </c>
      <c r="R439" s="11">
        <v>11805.342400319045</v>
      </c>
      <c r="S439" s="11">
        <v>11790.020873251084</v>
      </c>
      <c r="T439" s="11">
        <v>11770.831676090364</v>
      </c>
      <c r="U439" s="11">
        <v>11758.598921090288</v>
      </c>
      <c r="V439" s="11">
        <v>11741.009068740897</v>
      </c>
      <c r="W439" s="11">
        <v>11727.292202427681</v>
      </c>
      <c r="X439" s="11">
        <v>11714.827477542594</v>
      </c>
      <c r="Y439" s="11">
        <v>11688.373139083473</v>
      </c>
      <c r="Z439" s="11">
        <v>11670.068402127143</v>
      </c>
      <c r="AA439" s="11">
        <v>11645.338393541637</v>
      </c>
      <c r="AB439" s="11">
        <v>11633.66437428344</v>
      </c>
      <c r="AC439" s="11">
        <v>11616.884794458409</v>
      </c>
      <c r="AD439" s="11">
        <v>11592.499730323494</v>
      </c>
      <c r="AE439" s="11">
        <v>11583.541087157022</v>
      </c>
      <c r="AF439" s="11">
        <v>11521.611511628396</v>
      </c>
      <c r="AG439" s="11">
        <v>11499.645650052586</v>
      </c>
      <c r="AH439" s="11">
        <v>11476.456808904062</v>
      </c>
      <c r="AI439" s="11">
        <v>11456.277416772091</v>
      </c>
      <c r="AJ439" s="11">
        <v>11437.861237504529</v>
      </c>
      <c r="AK439" s="11">
        <v>11424.876074349095</v>
      </c>
      <c r="AL439" s="11">
        <v>11401.143966521018</v>
      </c>
      <c r="AM439" s="11">
        <v>11392.664330323661</v>
      </c>
      <c r="AN439" s="11">
        <v>11382.756193435082</v>
      </c>
      <c r="AO439" s="11">
        <v>11378.932810344091</v>
      </c>
      <c r="AP439" s="11">
        <v>11383.150335902625</v>
      </c>
      <c r="AQ439" s="11">
        <v>11393.647204697405</v>
      </c>
      <c r="AR439" s="11">
        <v>11396.49325735146</v>
      </c>
      <c r="AS439" s="11">
        <v>11397.067150969813</v>
      </c>
      <c r="AT439" s="11">
        <v>11410.302737418871</v>
      </c>
      <c r="AU439" s="11">
        <v>11418.80743872078</v>
      </c>
      <c r="AV439" s="11">
        <v>11416.707746164791</v>
      </c>
      <c r="AW439" s="11">
        <v>11423.55013818215</v>
      </c>
      <c r="AX439" s="11">
        <v>11433.076119800224</v>
      </c>
      <c r="AY439" s="11">
        <v>11432.187147601355</v>
      </c>
      <c r="AZ439" s="11">
        <v>11422.054035752746</v>
      </c>
      <c r="BA439" s="11">
        <v>11403.865673929362</v>
      </c>
      <c r="BB439" s="11">
        <v>11365.70109713202</v>
      </c>
      <c r="BC439" s="11">
        <v>11298.657309652212</v>
      </c>
      <c r="BD439" s="11">
        <v>11235.730653897574</v>
      </c>
      <c r="BE439" s="11">
        <v>11220.647569133886</v>
      </c>
      <c r="BF439" s="11">
        <v>11204.052057980365</v>
      </c>
      <c r="BG439" s="11">
        <v>11176.789897832494</v>
      </c>
      <c r="BH439" s="11">
        <v>11171.773223436607</v>
      </c>
      <c r="BI439" s="11">
        <v>11160.928546773215</v>
      </c>
      <c r="BJ439" s="11">
        <v>11141.21874328949</v>
      </c>
      <c r="BK439" s="11">
        <v>11077.858604869902</v>
      </c>
      <c r="BL439" s="11">
        <v>10872.361383714102</v>
      </c>
      <c r="BM439" s="11">
        <v>10774.359127984912</v>
      </c>
      <c r="BN439" s="11">
        <v>10766.330381571273</v>
      </c>
      <c r="BO439" s="11">
        <v>10671.783249151325</v>
      </c>
      <c r="BP439" s="11">
        <v>10676.535229919577</v>
      </c>
      <c r="BQ439" s="11">
        <v>10597.03968469302</v>
      </c>
      <c r="BR439" s="11">
        <v>10527.455230363446</v>
      </c>
      <c r="BS439" s="11">
        <v>10506.279043401542</v>
      </c>
      <c r="BT439" s="11">
        <v>10460.86601787429</v>
      </c>
      <c r="BU439" s="11">
        <v>10414.392166940204</v>
      </c>
      <c r="BV439" s="11">
        <v>10433.70669130742</v>
      </c>
      <c r="BW439" s="11">
        <v>10285.806865856846</v>
      </c>
      <c r="BX439" s="11">
        <v>10181.229806995649</v>
      </c>
      <c r="BY439" s="11">
        <v>10044.854377678095</v>
      </c>
      <c r="BZ439" s="11">
        <v>10016.442606789426</v>
      </c>
      <c r="CA439" s="11">
        <v>9974.305150538019</v>
      </c>
      <c r="CB439" s="11">
        <v>9911.5859857239902</v>
      </c>
      <c r="CC439" s="11">
        <v>9791.2687610161556</v>
      </c>
      <c r="CD439" s="11">
        <v>9698.0668627372925</v>
      </c>
      <c r="CE439" s="11">
        <v>9607.425643952507</v>
      </c>
      <c r="CF439" s="11">
        <v>9527.5358781882696</v>
      </c>
      <c r="CG439" s="11">
        <v>9339.5265962986359</v>
      </c>
      <c r="CH439" s="11">
        <v>9268.1859102982708</v>
      </c>
      <c r="CI439" s="11">
        <v>9082.941898519719</v>
      </c>
      <c r="CJ439" s="11">
        <v>9015.0293292647657</v>
      </c>
      <c r="CK439" s="11">
        <v>8928.4911396486623</v>
      </c>
      <c r="CL439" s="11">
        <v>8902.8485935848039</v>
      </c>
      <c r="CM439" s="11">
        <v>8856.6207464841737</v>
      </c>
      <c r="CN439" s="11">
        <v>8800.5788039158324</v>
      </c>
      <c r="CO439" s="11">
        <v>8721.9162167908471</v>
      </c>
      <c r="CP439" s="11">
        <v>8672.4340693289996</v>
      </c>
      <c r="CQ439" s="11">
        <v>8483.9177168488604</v>
      </c>
      <c r="CR439" s="11">
        <v>8317.779127358297</v>
      </c>
      <c r="CS439" s="11">
        <v>8251.1187162984206</v>
      </c>
      <c r="CT439" s="11">
        <v>8225.3931254636191</v>
      </c>
      <c r="CU439" s="11">
        <v>8185.6120293075201</v>
      </c>
      <c r="CV439" s="11">
        <v>8091.4679059767504</v>
      </c>
      <c r="CW439" s="11">
        <v>7971.0869131190575</v>
      </c>
      <c r="CX439" s="11">
        <v>7915.8926670182518</v>
      </c>
      <c r="CY439" s="11">
        <v>7862.2092542940563</v>
      </c>
      <c r="CZ439" s="11">
        <v>7812.5759528722756</v>
      </c>
      <c r="DA439" s="11">
        <v>7760.5155400389276</v>
      </c>
      <c r="DB439" s="11">
        <v>7702.6065987710135</v>
      </c>
      <c r="DC439" s="11">
        <v>7606.5463103526199</v>
      </c>
      <c r="DD439" s="11">
        <v>7593.952485377954</v>
      </c>
      <c r="DE439" s="11">
        <v>7562.2248483005951</v>
      </c>
      <c r="DF439" s="11">
        <v>7546.8998052205443</v>
      </c>
      <c r="DG439" s="11">
        <v>7491.9751698953523</v>
      </c>
      <c r="DH439" s="11">
        <v>7445.2095888580106</v>
      </c>
      <c r="DI439" s="11">
        <v>7390.4417077903772</v>
      </c>
      <c r="DJ439" s="11">
        <v>7322.3155821016426</v>
      </c>
      <c r="DK439" s="11">
        <v>7057.9496363621201</v>
      </c>
      <c r="DL439" s="11">
        <v>7049.6528418995067</v>
      </c>
      <c r="DM439" s="11">
        <v>7010.2114388630243</v>
      </c>
      <c r="DN439" s="11">
        <v>6949.3415765259706</v>
      </c>
      <c r="DO439" s="11">
        <v>6936.2350055509678</v>
      </c>
      <c r="DP439" s="11">
        <v>6876.7860764680445</v>
      </c>
      <c r="DQ439" s="11">
        <v>6882.1005235640832</v>
      </c>
      <c r="DR439" s="11">
        <v>6875.6973233420613</v>
      </c>
      <c r="DS439" s="11">
        <v>6866.3040098383854</v>
      </c>
      <c r="DT439" s="11">
        <v>6849.9112108382078</v>
      </c>
      <c r="DU439" s="11">
        <v>6838.9806359407112</v>
      </c>
      <c r="DV439" s="11">
        <v>6827.0850822362509</v>
      </c>
      <c r="DW439" s="11">
        <v>6819.3522829206186</v>
      </c>
      <c r="DX439" s="11">
        <v>6682.1993742156083</v>
      </c>
      <c r="DY439" s="11">
        <v>6687.8889019730877</v>
      </c>
      <c r="DZ439" s="11">
        <v>6654.0870665757748</v>
      </c>
      <c r="EA439" s="11">
        <v>6541.7137980076668</v>
      </c>
      <c r="EB439" s="11">
        <v>6531.0937664453786</v>
      </c>
      <c r="EC439" s="11">
        <v>6362.4380981802433</v>
      </c>
      <c r="ED439" s="11">
        <v>6305.2833076834113</v>
      </c>
      <c r="EE439" s="11">
        <v>6072.1349151073227</v>
      </c>
      <c r="EF439" s="11">
        <v>5886.9696460277792</v>
      </c>
      <c r="EG439" s="11">
        <v>5730.0083772202443</v>
      </c>
      <c r="EH439" s="11">
        <v>5610.3080312999682</v>
      </c>
      <c r="EI439" s="11">
        <v>5548.0803533027129</v>
      </c>
      <c r="EJ439" s="11">
        <v>5495.1040551426313</v>
      </c>
      <c r="EK439" s="11">
        <v>5413.0777257131404</v>
      </c>
      <c r="EL439" s="11">
        <v>5401.6488941314692</v>
      </c>
      <c r="EM439" s="11">
        <v>5314.9735716222467</v>
      </c>
      <c r="EN439" s="11">
        <v>5227.1022498908214</v>
      </c>
      <c r="EO439" s="11">
        <v>5187.1251083467514</v>
      </c>
      <c r="EP439" s="11">
        <v>5062.9271205861151</v>
      </c>
      <c r="EQ439" s="11">
        <v>5008.9005152096324</v>
      </c>
      <c r="ER439" s="11">
        <v>4894.3206490860275</v>
      </c>
      <c r="ES439" s="11">
        <v>4851.1958421305817</v>
      </c>
      <c r="ET439" s="11">
        <v>4788.8579602858572</v>
      </c>
      <c r="EU439" s="11">
        <v>4740.1119095284121</v>
      </c>
      <c r="EV439" s="11">
        <v>4684.2880404258594</v>
      </c>
      <c r="EW439" s="11">
        <v>4473.691834522715</v>
      </c>
      <c r="EX439" s="11">
        <v>4431.9964707107592</v>
      </c>
      <c r="EY439" s="11">
        <v>4294.0508604081388</v>
      </c>
      <c r="EZ439" s="11">
        <v>4175.3080864269668</v>
      </c>
      <c r="FA439" s="11">
        <v>4124.6941124080086</v>
      </c>
      <c r="FB439" s="11">
        <v>4094.7303028757287</v>
      </c>
      <c r="FC439" s="11">
        <v>4048.6094717419692</v>
      </c>
      <c r="FD439" s="11">
        <v>3940.5641462526182</v>
      </c>
      <c r="FE439" s="11">
        <v>3794.7422533136828</v>
      </c>
      <c r="FF439" s="11">
        <v>3788.3583240320177</v>
      </c>
      <c r="FG439" s="11">
        <v>3751.0567953924906</v>
      </c>
      <c r="FH439" s="11">
        <v>3680.2408580164038</v>
      </c>
      <c r="FI439" s="11">
        <v>3649.6250868497532</v>
      </c>
      <c r="FJ439" s="11">
        <v>3644.3481503181324</v>
      </c>
      <c r="FK439" s="11">
        <v>3639.5196948068965</v>
      </c>
      <c r="FL439" s="11">
        <v>3637.770746137403</v>
      </c>
      <c r="FM439" s="11">
        <v>3624.7978513131297</v>
      </c>
      <c r="FN439" s="11">
        <v>3635.8835794801503</v>
      </c>
      <c r="FO439" s="11">
        <v>3632.8840146234311</v>
      </c>
      <c r="FP439" s="11">
        <v>3628.7066356302489</v>
      </c>
      <c r="FQ439" s="11">
        <v>3631.4978738750792</v>
      </c>
      <c r="FR439" s="11">
        <v>3608.2983096366684</v>
      </c>
      <c r="FS439" s="11">
        <v>3574.237480206858</v>
      </c>
      <c r="FT439" s="11">
        <v>3511.3067674737667</v>
      </c>
      <c r="FU439" s="11">
        <v>3407.3412039711848</v>
      </c>
      <c r="FV439" s="11">
        <v>3373.4303413704347</v>
      </c>
      <c r="FW439" s="11">
        <v>3345.108242327502</v>
      </c>
      <c r="FX439" s="11">
        <v>3315.5931129196615</v>
      </c>
      <c r="FY439" s="11">
        <v>3292.5466789009956</v>
      </c>
      <c r="FZ439" s="11">
        <v>3263.627660310694</v>
      </c>
      <c r="GA439" s="11">
        <v>3244.6584038706783</v>
      </c>
      <c r="GB439" s="11">
        <v>3219.863479350422</v>
      </c>
      <c r="GC439" s="11">
        <v>3197.9458981722773</v>
      </c>
      <c r="GD439" s="11">
        <v>3186.3591003634383</v>
      </c>
      <c r="GE439" s="11">
        <v>3176.2697211299392</v>
      </c>
      <c r="GF439" s="11">
        <v>3170.6384010341567</v>
      </c>
      <c r="GG439" s="11">
        <v>3160.3170265435137</v>
      </c>
      <c r="GH439" s="11">
        <v>3155.3319681610219</v>
      </c>
      <c r="GI439" s="11">
        <v>3138.0630115073695</v>
      </c>
      <c r="GJ439" s="11">
        <v>3115.4211838146971</v>
      </c>
      <c r="GK439" s="11">
        <v>3089.0806235045811</v>
      </c>
      <c r="GL439" s="11">
        <v>3087.9984613876218</v>
      </c>
      <c r="GM439" s="11">
        <v>3056.3214126885623</v>
      </c>
      <c r="GN439" s="11">
        <v>3034.6373046283065</v>
      </c>
      <c r="GO439" s="11">
        <v>3001.5466928824426</v>
      </c>
      <c r="GP439" s="11">
        <v>2916.9106017606714</v>
      </c>
      <c r="GQ439" s="11">
        <v>2778.9736365334115</v>
      </c>
      <c r="GR439" s="11">
        <v>2624.8565743907834</v>
      </c>
      <c r="GS439" s="11">
        <v>2564.8256181573656</v>
      </c>
      <c r="GT439" s="11">
        <v>2548.0093534488879</v>
      </c>
      <c r="GU439" s="11">
        <v>2526.9346253724098</v>
      </c>
      <c r="GV439" s="11">
        <v>2509.0899377903706</v>
      </c>
      <c r="GW439" s="11">
        <v>2493.7780344870225</v>
      </c>
      <c r="GX439" s="11">
        <v>2483.0065313197097</v>
      </c>
      <c r="GY439" s="11">
        <v>2410.6571986328863</v>
      </c>
      <c r="GZ439" s="11">
        <v>2470.333783293022</v>
      </c>
      <c r="HA439" s="11">
        <v>2472.3356443977386</v>
      </c>
      <c r="HB439" s="11">
        <v>2468.054680777112</v>
      </c>
      <c r="HC439" s="11">
        <v>2465.0400248759624</v>
      </c>
      <c r="HD439" s="11">
        <v>2463.839669974192</v>
      </c>
      <c r="HE439" s="11">
        <v>2443.4933225463033</v>
      </c>
      <c r="HF439" s="11">
        <v>2331.0896340552913</v>
      </c>
      <c r="HG439" s="11">
        <v>2253.9703754745183</v>
      </c>
      <c r="HH439" s="11">
        <v>2176.3264619706288</v>
      </c>
      <c r="HI439" s="11">
        <v>2140.8186270304654</v>
      </c>
      <c r="HJ439" s="11">
        <v>2115.1304958621581</v>
      </c>
      <c r="HK439" s="11">
        <v>2077.7398937632602</v>
      </c>
      <c r="HL439" s="11">
        <v>2050.8286339457359</v>
      </c>
      <c r="HM439" s="11">
        <v>1998.6664380786715</v>
      </c>
      <c r="HN439" s="11">
        <v>1943.5807912763757</v>
      </c>
      <c r="HO439" s="11">
        <v>1910.2319924029716</v>
      </c>
      <c r="HP439" s="11">
        <v>1930.0381622566219</v>
      </c>
      <c r="HQ439" s="11">
        <v>1921.4070369102376</v>
      </c>
      <c r="HR439" s="11">
        <v>1838.7960271050533</v>
      </c>
      <c r="HS439" s="11">
        <v>1859.1603691702626</v>
      </c>
      <c r="HT439" s="11">
        <v>1869.5891719105878</v>
      </c>
      <c r="HU439" s="11">
        <v>1834.1073019524665</v>
      </c>
      <c r="HV439" s="11">
        <v>1829.7532866321662</v>
      </c>
      <c r="HW439" s="11">
        <v>1810.3866692791455</v>
      </c>
      <c r="HX439" s="11">
        <v>1783.8690947125044</v>
      </c>
      <c r="HY439" s="11">
        <v>1740.4517741559723</v>
      </c>
      <c r="HZ439" s="11">
        <v>1584.7853723039188</v>
      </c>
      <c r="IA439" s="11">
        <v>1441.0086975830529</v>
      </c>
      <c r="IB439" s="11">
        <v>1393.6438018823289</v>
      </c>
      <c r="IC439" s="11">
        <v>1341.2463732133529</v>
      </c>
      <c r="ID439" s="11">
        <v>1294.7359977203532</v>
      </c>
      <c r="IE439" s="11">
        <v>1240.860488220399</v>
      </c>
      <c r="IF439" s="11">
        <v>1118.3951512697074</v>
      </c>
      <c r="IG439" s="11">
        <v>1092.8468828909001</v>
      </c>
      <c r="IH439" s="11">
        <v>1050.8521944381246</v>
      </c>
      <c r="II439" s="11">
        <v>1014.6351184846409</v>
      </c>
      <c r="IJ439" s="11">
        <v>964.11337795770646</v>
      </c>
      <c r="IK439" s="11">
        <v>925.81502760978651</v>
      </c>
      <c r="IL439" s="11">
        <v>883.35770907990059</v>
      </c>
      <c r="IM439" s="11">
        <v>819.90540603485169</v>
      </c>
      <c r="IN439" s="11">
        <v>682.35479503752663</v>
      </c>
      <c r="IO439" s="11">
        <v>649.88360465053904</v>
      </c>
      <c r="IP439" s="11">
        <v>648.34949702865913</v>
      </c>
      <c r="IQ439" s="11">
        <v>593.00026489481615</v>
      </c>
      <c r="IR439" s="11">
        <v>525.57027394572799</v>
      </c>
      <c r="IS439" s="11">
        <v>487.4265854175851</v>
      </c>
      <c r="IT439" s="11">
        <v>465.16569692727654</v>
      </c>
      <c r="IU439" s="11">
        <v>448.13550940044087</v>
      </c>
      <c r="IV439" s="11">
        <v>442.46564324376652</v>
      </c>
      <c r="IW439" s="11">
        <v>432.04388601661202</v>
      </c>
      <c r="IX439" s="11">
        <v>411.13055302172256</v>
      </c>
      <c r="IY439" s="11">
        <v>370.59573189280081</v>
      </c>
      <c r="IZ439" s="11">
        <v>321.15653833014289</v>
      </c>
      <c r="JA439" s="11">
        <v>230.85919688319237</v>
      </c>
      <c r="JB439" s="11">
        <v>124.7719999836292</v>
      </c>
      <c r="JC439" s="11">
        <v>46.335633038206275</v>
      </c>
      <c r="JD439" s="11">
        <v>26.088302688642258</v>
      </c>
      <c r="JE439" s="11">
        <v>8.2329126874896765</v>
      </c>
      <c r="JF439" s="11">
        <v>1.4210854715202004E-14</v>
      </c>
      <c r="JG439" s="11">
        <v>8.2881991224549267</v>
      </c>
      <c r="JH439" s="11">
        <v>91.125787277081358</v>
      </c>
      <c r="JI439" s="11">
        <v>126.69875924072433</v>
      </c>
      <c r="JJ439" s="11">
        <v>136.85370861586023</v>
      </c>
      <c r="JK439" s="11">
        <v>120.20248808945834</v>
      </c>
      <c r="JL439" s="11">
        <v>182.09132739887286</v>
      </c>
      <c r="JM439" s="11">
        <v>185.61458819738922</v>
      </c>
      <c r="JN439" s="11">
        <v>200.01997449230777</v>
      </c>
      <c r="JO439" s="11">
        <v>416.19066262903368</v>
      </c>
      <c r="JP439" s="11">
        <v>565.52120496534826</v>
      </c>
      <c r="JQ439" s="11">
        <v>606.22814837640215</v>
      </c>
      <c r="JR439" s="11">
        <v>630.88081065632559</v>
      </c>
      <c r="JS439" s="11">
        <v>569.72080261505107</v>
      </c>
      <c r="JT439" s="11">
        <v>613.85889607920228</v>
      </c>
      <c r="JU439" s="11">
        <v>651.42526434274157</v>
      </c>
      <c r="JV439" s="11">
        <v>630.2257502203679</v>
      </c>
      <c r="JW439" s="11">
        <v>567.00487226406995</v>
      </c>
      <c r="JX439" s="11">
        <v>553.82887238491458</v>
      </c>
      <c r="JY439" s="11">
        <v>542.49350493879979</v>
      </c>
      <c r="JZ439" s="11">
        <v>526.55526583571225</v>
      </c>
      <c r="KA439" s="11">
        <v>514.54202521949094</v>
      </c>
      <c r="KB439" s="11">
        <v>506.35617393919642</v>
      </c>
      <c r="KC439" s="11">
        <v>489.41511316779651</v>
      </c>
      <c r="KD439" s="11">
        <v>473.48094969905037</v>
      </c>
      <c r="KE439" s="11">
        <v>473.37855475368775</v>
      </c>
      <c r="KF439" s="11">
        <v>484.43545273441788</v>
      </c>
      <c r="KG439" s="11">
        <v>489.23528391764785</v>
      </c>
      <c r="KH439" s="11">
        <v>506.89873615932612</v>
      </c>
      <c r="KI439" s="11">
        <v>510.24997643222565</v>
      </c>
      <c r="KJ439" s="11">
        <v>533.7148133892947</v>
      </c>
      <c r="KK439" s="11">
        <v>537.5884245414295</v>
      </c>
      <c r="KL439" s="23"/>
      <c r="KM439" s="11">
        <f>SMALL(Tabela2[[#This Row],[1]:[285]],1)</f>
        <v>1.4210854715202004E-14</v>
      </c>
      <c r="KN439" s="11">
        <f>MATCH(Tabela2[[#This Row],[1° menor]],Tabela2[[#This Row],[1]:[285]],0)</f>
        <v>253</v>
      </c>
      <c r="KO43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0.49999999731145023</v>
      </c>
      <c r="KP439" s="11">
        <f>VLOOKUP(Tabela2[[#This Row],[Shape]],shape!A:D,4,0)+VLOOKUP(Tabela2[[#This Row],[Shape]]+1,shape!A:E,5,0)*Tabela2[[#This Row],[% avanc]]</f>
        <v>7881.4603321897839</v>
      </c>
      <c r="KQ439" s="15">
        <f>Tabela2[[#This Row],[8686,881807]]/Tabela2[[#Headers],[8686,881807]]</f>
        <v>0.9072830167711966</v>
      </c>
      <c r="KR439" s="11">
        <f>Tabela2[[#This Row],[8686,881807]]-KP438</f>
        <v>44.525172606329761</v>
      </c>
      <c r="KS439" s="11">
        <f>(Tabela2[[#This Row],[hora bus]]-H438)*86400</f>
        <v>46.000000066123903</v>
      </c>
      <c r="KT439" s="11">
        <f>Tabela2[[#This Row],[desloc]]/Tabela2[[#This Row],[seconds]]</f>
        <v>0.96793853352882364</v>
      </c>
      <c r="KU439" s="11">
        <f>Tabela2[[#This Row],[spd m/s]]*3.6</f>
        <v>3.4845787207037651</v>
      </c>
      <c r="KV439" s="23"/>
      <c r="KW439" s="22">
        <f t="shared" si="108"/>
        <v>0</v>
      </c>
      <c r="KX439" s="23">
        <f t="shared" si="109"/>
        <v>0</v>
      </c>
      <c r="KY439" s="23">
        <f t="shared" si="110"/>
        <v>1</v>
      </c>
      <c r="KZ439" s="23">
        <f t="shared" si="111"/>
        <v>8</v>
      </c>
      <c r="LA439" s="23">
        <f t="shared" si="112"/>
        <v>0</v>
      </c>
      <c r="LB439" s="23">
        <f t="shared" si="113"/>
        <v>0</v>
      </c>
      <c r="LC439" s="23">
        <f t="shared" si="114"/>
        <v>0</v>
      </c>
      <c r="LD439" s="23">
        <f t="shared" si="115"/>
        <v>0</v>
      </c>
      <c r="LE439" s="23">
        <f t="shared" si="116"/>
        <v>7881.4603321897839</v>
      </c>
      <c r="LF439" s="22">
        <f t="shared" si="125"/>
        <v>0</v>
      </c>
      <c r="LG439" s="23">
        <f t="shared" si="117"/>
        <v>0</v>
      </c>
      <c r="LH439" s="23">
        <f t="shared" si="118"/>
        <v>0</v>
      </c>
      <c r="LI439" s="23">
        <f t="shared" si="119"/>
        <v>8570.3152119992501</v>
      </c>
      <c r="LJ439" s="23">
        <f t="shared" si="120"/>
        <v>8570.3152119992501</v>
      </c>
      <c r="LK439" s="23">
        <f t="shared" si="121"/>
        <v>0.5</v>
      </c>
      <c r="LL439" s="23">
        <f t="shared" si="122"/>
        <v>0</v>
      </c>
      <c r="LM439" s="23">
        <f t="shared" si="123"/>
        <v>1</v>
      </c>
      <c r="LN439" s="23">
        <f t="shared" si="124"/>
        <v>1</v>
      </c>
    </row>
    <row r="440" spans="1:326" x14ac:dyDescent="0.25">
      <c r="A440" s="22">
        <v>77950</v>
      </c>
      <c r="B440" s="22">
        <v>1</v>
      </c>
      <c r="C440" s="23" t="s">
        <v>804</v>
      </c>
      <c r="D440" s="22">
        <v>332</v>
      </c>
      <c r="E440" s="24">
        <v>2.0833333333333333E-3</v>
      </c>
      <c r="F440" s="23" t="s">
        <v>774</v>
      </c>
      <c r="G440" s="23" t="b">
        <v>1</v>
      </c>
      <c r="H440" s="25">
        <v>43538.002291666664</v>
      </c>
      <c r="I440" s="26" t="s">
        <v>386</v>
      </c>
      <c r="J440" s="23" t="s">
        <v>387</v>
      </c>
      <c r="K440" s="11">
        <f>IF(AND(Tabela2[[#This Row],[hora bus]]=H439,Tabela2[[#This Row],[lat bus]]=I439,Tabela2[[#This Row],[lon bus]]=J439),1,0)</f>
        <v>0</v>
      </c>
      <c r="L440" s="23"/>
      <c r="M440" s="11">
        <v>6</v>
      </c>
      <c r="N440" s="11">
        <v>12185.339959272726</v>
      </c>
      <c r="O440" s="11">
        <v>12177.306685147096</v>
      </c>
      <c r="P440" s="11">
        <v>12166.460033614938</v>
      </c>
      <c r="Q440" s="11">
        <v>12107.020129494122</v>
      </c>
      <c r="R440" s="11">
        <v>12025.383218913335</v>
      </c>
      <c r="S440" s="11">
        <v>12010.726561124406</v>
      </c>
      <c r="T440" s="11">
        <v>11991.673966467293</v>
      </c>
      <c r="U440" s="11">
        <v>11979.47197581255</v>
      </c>
      <c r="V440" s="11">
        <v>11961.824244995518</v>
      </c>
      <c r="W440" s="11">
        <v>11947.986646193507</v>
      </c>
      <c r="X440" s="11">
        <v>11935.380687437126</v>
      </c>
      <c r="Y440" s="11">
        <v>11908.688822629931</v>
      </c>
      <c r="Z440" s="11">
        <v>11890.097889659648</v>
      </c>
      <c r="AA440" s="11">
        <v>11865.171863242616</v>
      </c>
      <c r="AB440" s="11">
        <v>11853.411754468389</v>
      </c>
      <c r="AC440" s="11">
        <v>11836.612767860919</v>
      </c>
      <c r="AD440" s="11">
        <v>11812.360198922217</v>
      </c>
      <c r="AE440" s="11">
        <v>11803.592727526979</v>
      </c>
      <c r="AF440" s="11">
        <v>11742.469004210712</v>
      </c>
      <c r="AG440" s="11">
        <v>11721.672541462192</v>
      </c>
      <c r="AH440" s="11">
        <v>11699.150627288898</v>
      </c>
      <c r="AI440" s="11">
        <v>11679.419906269191</v>
      </c>
      <c r="AJ440" s="11">
        <v>11661.364770842274</v>
      </c>
      <c r="AK440" s="11">
        <v>11648.669284954867</v>
      </c>
      <c r="AL440" s="11">
        <v>11625.265301558211</v>
      </c>
      <c r="AM440" s="11">
        <v>11617.100993238353</v>
      </c>
      <c r="AN440" s="11">
        <v>11607.519738496938</v>
      </c>
      <c r="AO440" s="11">
        <v>11604.196832489561</v>
      </c>
      <c r="AP440" s="11">
        <v>11608.984246941474</v>
      </c>
      <c r="AQ440" s="11">
        <v>11619.898675234461</v>
      </c>
      <c r="AR440" s="11">
        <v>11623.026821269039</v>
      </c>
      <c r="AS440" s="11">
        <v>11624.061455399267</v>
      </c>
      <c r="AT440" s="11">
        <v>11637.793858863546</v>
      </c>
      <c r="AU440" s="11">
        <v>11646.580201962206</v>
      </c>
      <c r="AV440" s="11">
        <v>11644.909098259406</v>
      </c>
      <c r="AW440" s="11">
        <v>11652.533362070868</v>
      </c>
      <c r="AX440" s="11">
        <v>11662.902891073825</v>
      </c>
      <c r="AY440" s="11">
        <v>11662.755891758778</v>
      </c>
      <c r="AZ440" s="11">
        <v>11653.328468077343</v>
      </c>
      <c r="BA440" s="11">
        <v>11635.880813954285</v>
      </c>
      <c r="BB440" s="11">
        <v>11598.612736750765</v>
      </c>
      <c r="BC440" s="11">
        <v>11532.334368814447</v>
      </c>
      <c r="BD440" s="11">
        <v>11470.095159703029</v>
      </c>
      <c r="BE440" s="11">
        <v>11455.688475476103</v>
      </c>
      <c r="BF440" s="11">
        <v>11439.670140524766</v>
      </c>
      <c r="BG440" s="11">
        <v>11413.310276166911</v>
      </c>
      <c r="BH440" s="11">
        <v>11409.179857869822</v>
      </c>
      <c r="BI440" s="11">
        <v>11398.93351573025</v>
      </c>
      <c r="BJ440" s="11">
        <v>11379.877851857314</v>
      </c>
      <c r="BK440" s="11">
        <v>11317.752767791995</v>
      </c>
      <c r="BL440" s="11">
        <v>11115.960164457651</v>
      </c>
      <c r="BM440" s="11">
        <v>11022.794614000613</v>
      </c>
      <c r="BN440" s="11">
        <v>11017.355200127129</v>
      </c>
      <c r="BO440" s="11">
        <v>10924.82562496157</v>
      </c>
      <c r="BP440" s="11">
        <v>10931.263634717334</v>
      </c>
      <c r="BQ440" s="11">
        <v>10853.099715874634</v>
      </c>
      <c r="BR440" s="11">
        <v>10785.621096693838</v>
      </c>
      <c r="BS440" s="11">
        <v>10765.835655219968</v>
      </c>
      <c r="BT440" s="11">
        <v>10721.109979435303</v>
      </c>
      <c r="BU440" s="11">
        <v>10676.537293633844</v>
      </c>
      <c r="BV440" s="11">
        <v>10698.918947807697</v>
      </c>
      <c r="BW440" s="11">
        <v>10551.495917694847</v>
      </c>
      <c r="BX440" s="11">
        <v>10445.231785084256</v>
      </c>
      <c r="BY440" s="11">
        <v>10307.332365057842</v>
      </c>
      <c r="BZ440" s="11">
        <v>10277.784968204856</v>
      </c>
      <c r="CA440" s="11">
        <v>10235.41443769841</v>
      </c>
      <c r="CB440" s="11">
        <v>10172.815851649155</v>
      </c>
      <c r="CC440" s="11">
        <v>10052.852178513793</v>
      </c>
      <c r="CD440" s="11">
        <v>9960.1757564974014</v>
      </c>
      <c r="CE440" s="11">
        <v>9870.2240340770422</v>
      </c>
      <c r="CF440" s="11">
        <v>9791.1685720222631</v>
      </c>
      <c r="CG440" s="11">
        <v>9604.5044283206807</v>
      </c>
      <c r="CH440" s="11">
        <v>9534.4605943260649</v>
      </c>
      <c r="CI440" s="11">
        <v>9350.550872680391</v>
      </c>
      <c r="CJ440" s="11">
        <v>9284.0166093753687</v>
      </c>
      <c r="CK440" s="11">
        <v>9198.2729030872488</v>
      </c>
      <c r="CL440" s="11">
        <v>9173.173138218317</v>
      </c>
      <c r="CM440" s="11">
        <v>9127.3681575314149</v>
      </c>
      <c r="CN440" s="11">
        <v>9071.9017526051484</v>
      </c>
      <c r="CO440" s="11">
        <v>8993.9251471222069</v>
      </c>
      <c r="CP440" s="11">
        <v>8945.1401254270295</v>
      </c>
      <c r="CQ440" s="11">
        <v>8758.0910570470096</v>
      </c>
      <c r="CR440" s="11">
        <v>8594.1763101238703</v>
      </c>
      <c r="CS440" s="11">
        <v>8528.9723957691676</v>
      </c>
      <c r="CT440" s="11">
        <v>8503.78978631067</v>
      </c>
      <c r="CU440" s="11">
        <v>8464.3777720189119</v>
      </c>
      <c r="CV440" s="11">
        <v>8371.0595605014933</v>
      </c>
      <c r="CW440" s="11">
        <v>8252.0682970022044</v>
      </c>
      <c r="CX440" s="11">
        <v>8198.0361140356817</v>
      </c>
      <c r="CY440" s="11">
        <v>8145.059253170105</v>
      </c>
      <c r="CZ440" s="11">
        <v>8095.9277900397901</v>
      </c>
      <c r="DA440" s="11">
        <v>8044.1833415898118</v>
      </c>
      <c r="DB440" s="11">
        <v>7986.3595370465537</v>
      </c>
      <c r="DC440" s="11">
        <v>7890.1130166669136</v>
      </c>
      <c r="DD440" s="11">
        <v>7877.3729854714866</v>
      </c>
      <c r="DE440" s="11">
        <v>7845.5979690739969</v>
      </c>
      <c r="DF440" s="11">
        <v>7830.1699715777158</v>
      </c>
      <c r="DG440" s="11">
        <v>7774.9071309553883</v>
      </c>
      <c r="DH440" s="11">
        <v>7727.3299386257604</v>
      </c>
      <c r="DI440" s="11">
        <v>7671.4709743973881</v>
      </c>
      <c r="DJ440" s="11">
        <v>7604.2590433918213</v>
      </c>
      <c r="DK440" s="11">
        <v>7347.2450474659927</v>
      </c>
      <c r="DL440" s="11">
        <v>7346.8201259920143</v>
      </c>
      <c r="DM440" s="11">
        <v>7310.5982569349453</v>
      </c>
      <c r="DN440" s="11">
        <v>7252.2015421556152</v>
      </c>
      <c r="DO440" s="11">
        <v>7240.8498734326913</v>
      </c>
      <c r="DP440" s="11">
        <v>7183.1472770111704</v>
      </c>
      <c r="DQ440" s="11">
        <v>7189.8906672440889</v>
      </c>
      <c r="DR440" s="11">
        <v>7183.8379320287386</v>
      </c>
      <c r="DS440" s="11">
        <v>7174.7565480389003</v>
      </c>
      <c r="DT440" s="11">
        <v>7158.4867249018889</v>
      </c>
      <c r="DU440" s="11">
        <v>7147.3968944974004</v>
      </c>
      <c r="DV440" s="11">
        <v>7135.184280377468</v>
      </c>
      <c r="DW440" s="11">
        <v>7126.9659220744988</v>
      </c>
      <c r="DX440" s="11">
        <v>6987.2306461461885</v>
      </c>
      <c r="DY440" s="11">
        <v>6990.2419996610433</v>
      </c>
      <c r="DZ440" s="11">
        <v>6955.4641225091927</v>
      </c>
      <c r="EA440" s="11">
        <v>6844.3141930527336</v>
      </c>
      <c r="EB440" s="11">
        <v>6835.8620149769522</v>
      </c>
      <c r="EC440" s="11">
        <v>6669.4905082991681</v>
      </c>
      <c r="ED440" s="11">
        <v>6615.1100723748623</v>
      </c>
      <c r="EE440" s="11">
        <v>6383.2200979537993</v>
      </c>
      <c r="EF440" s="11">
        <v>6198.8583521543105</v>
      </c>
      <c r="EG440" s="11">
        <v>6042.6237572058208</v>
      </c>
      <c r="EH440" s="11">
        <v>5923.6969354190314</v>
      </c>
      <c r="EI440" s="11">
        <v>5862.2633479136457</v>
      </c>
      <c r="EJ440" s="11">
        <v>5810.1911276390629</v>
      </c>
      <c r="EK440" s="11">
        <v>5728.334856792716</v>
      </c>
      <c r="EL440" s="11">
        <v>5716.5202454218806</v>
      </c>
      <c r="EM440" s="11">
        <v>5629.7225596667022</v>
      </c>
      <c r="EN440" s="11">
        <v>5542.4099625859026</v>
      </c>
      <c r="EO440" s="11">
        <v>5503.6182979530295</v>
      </c>
      <c r="EP440" s="11">
        <v>5381.7699683115834</v>
      </c>
      <c r="EQ440" s="11">
        <v>5330.6289900072506</v>
      </c>
      <c r="ER440" s="11">
        <v>5218.9912912305272</v>
      </c>
      <c r="ES440" s="11">
        <v>5178.6064090861246</v>
      </c>
      <c r="ET440" s="11">
        <v>5118.1314336178275</v>
      </c>
      <c r="EU440" s="11">
        <v>5071.2857223489736</v>
      </c>
      <c r="EV440" s="11">
        <v>5017.3589750335577</v>
      </c>
      <c r="EW440" s="11">
        <v>4811.2396142297966</v>
      </c>
      <c r="EX440" s="11">
        <v>4774.1920315068337</v>
      </c>
      <c r="EY440" s="11">
        <v>4639.8683221078045</v>
      </c>
      <c r="EZ440" s="11">
        <v>4525.9176159742856</v>
      </c>
      <c r="FA440" s="11">
        <v>4478.6041069219673</v>
      </c>
      <c r="FB440" s="11">
        <v>4450.0606308817405</v>
      </c>
      <c r="FC440" s="11">
        <v>4405.0265603063117</v>
      </c>
      <c r="FD440" s="11">
        <v>4298.9889457463723</v>
      </c>
      <c r="FE440" s="11">
        <v>4156.4144932647832</v>
      </c>
      <c r="FF440" s="11">
        <v>4152.1703507086086</v>
      </c>
      <c r="FG440" s="11">
        <v>4115.6541035918708</v>
      </c>
      <c r="FH440" s="11">
        <v>4046.14692885358</v>
      </c>
      <c r="FI440" s="11">
        <v>4016.9569564454619</v>
      </c>
      <c r="FJ440" s="11">
        <v>4012.6153728031941</v>
      </c>
      <c r="FK440" s="11">
        <v>4008.3987450197187</v>
      </c>
      <c r="FL440" s="11">
        <v>4007.197465190764</v>
      </c>
      <c r="FM440" s="11">
        <v>3995.1834768398735</v>
      </c>
      <c r="FN440" s="11">
        <v>4007.4052931946535</v>
      </c>
      <c r="FO440" s="11">
        <v>4005.2752408704387</v>
      </c>
      <c r="FP440" s="11">
        <v>4001.9631869871591</v>
      </c>
      <c r="FQ440" s="11">
        <v>4005.3929047169941</v>
      </c>
      <c r="FR440" s="11">
        <v>3983.0845607415599</v>
      </c>
      <c r="FS440" s="11">
        <v>3950.596418164595</v>
      </c>
      <c r="FT440" s="11">
        <v>3889.6584245726426</v>
      </c>
      <c r="FU440" s="11">
        <v>3788.013189625166</v>
      </c>
      <c r="FV440" s="11">
        <v>3755.5097389042066</v>
      </c>
      <c r="FW440" s="11">
        <v>3727.3875200375728</v>
      </c>
      <c r="FX440" s="11">
        <v>3697.9078259822063</v>
      </c>
      <c r="FY440" s="11">
        <v>3674.9253454105619</v>
      </c>
      <c r="FZ440" s="11">
        <v>3646.1969833720523</v>
      </c>
      <c r="GA440" s="11">
        <v>3627.5296831255678</v>
      </c>
      <c r="GB440" s="11">
        <v>3603.1342319502587</v>
      </c>
      <c r="GC440" s="11">
        <v>3581.7620188903725</v>
      </c>
      <c r="GD440" s="11">
        <v>3570.6900742537287</v>
      </c>
      <c r="GE440" s="11">
        <v>3560.9895365917318</v>
      </c>
      <c r="GF440" s="11">
        <v>3555.6476292331545</v>
      </c>
      <c r="GG440" s="11">
        <v>3545.5021890179664</v>
      </c>
      <c r="GH440" s="11">
        <v>3540.6083473665276</v>
      </c>
      <c r="GI440" s="11">
        <v>3523.404038402733</v>
      </c>
      <c r="GJ440" s="11">
        <v>3500.7754921370843</v>
      </c>
      <c r="GK440" s="11">
        <v>3474.2839892667071</v>
      </c>
      <c r="GL440" s="11">
        <v>3473.0612736411563</v>
      </c>
      <c r="GM440" s="11">
        <v>3441.174736250799</v>
      </c>
      <c r="GN440" s="11">
        <v>3419.2044190792362</v>
      </c>
      <c r="GO440" s="11">
        <v>3385.9731382251066</v>
      </c>
      <c r="GP440" s="11">
        <v>3301.3348974213795</v>
      </c>
      <c r="GQ440" s="11">
        <v>3163.9386961045902</v>
      </c>
      <c r="GR440" s="11">
        <v>3010.9780620683418</v>
      </c>
      <c r="GS440" s="11">
        <v>2951.8789700170669</v>
      </c>
      <c r="GT440" s="11">
        <v>2935.4086937517177</v>
      </c>
      <c r="GU440" s="11">
        <v>2914.5652088330776</v>
      </c>
      <c r="GV440" s="11">
        <v>2897.0517711265902</v>
      </c>
      <c r="GW440" s="11">
        <v>2882.1043482838377</v>
      </c>
      <c r="GX440" s="11">
        <v>2871.6934690124135</v>
      </c>
      <c r="GY440" s="11">
        <v>2800.2136437870931</v>
      </c>
      <c r="GZ440" s="11">
        <v>2860.6348880584951</v>
      </c>
      <c r="HA440" s="11">
        <v>2862.7129841454107</v>
      </c>
      <c r="HB440" s="11">
        <v>2858.4780275420312</v>
      </c>
      <c r="HC440" s="11">
        <v>2855.4928113149031</v>
      </c>
      <c r="HD440" s="11">
        <v>2854.3076080094206</v>
      </c>
      <c r="HE440" s="11">
        <v>2833.9677213452146</v>
      </c>
      <c r="HF440" s="11">
        <v>2721.5678576199016</v>
      </c>
      <c r="HG440" s="11">
        <v>2644.4259216084824</v>
      </c>
      <c r="HH440" s="11">
        <v>2566.6805651852274</v>
      </c>
      <c r="HI440" s="11">
        <v>2531.0360414089118</v>
      </c>
      <c r="HJ440" s="11">
        <v>2505.2295753841245</v>
      </c>
      <c r="HK440" s="11">
        <v>2467.6405127992739</v>
      </c>
      <c r="HL440" s="11">
        <v>2440.3844692122884</v>
      </c>
      <c r="HM440" s="11">
        <v>2387.3998774766469</v>
      </c>
      <c r="HN440" s="11">
        <v>2330.3881052712595</v>
      </c>
      <c r="HO440" s="11">
        <v>2294.0679136614494</v>
      </c>
      <c r="HP440" s="11">
        <v>2311.802593932885</v>
      </c>
      <c r="HQ440" s="11">
        <v>2302.2851445909405</v>
      </c>
      <c r="HR440" s="11">
        <v>2215.8757628138583</v>
      </c>
      <c r="HS440" s="11">
        <v>2231.4622664288754</v>
      </c>
      <c r="HT440" s="11">
        <v>2239.9756576915738</v>
      </c>
      <c r="HU440" s="11">
        <v>2201.9819192458731</v>
      </c>
      <c r="HV440" s="11">
        <v>2194.3685935549929</v>
      </c>
      <c r="HW440" s="11">
        <v>2172.8699584170031</v>
      </c>
      <c r="HX440" s="11">
        <v>2144.554124630085</v>
      </c>
      <c r="HY440" s="11">
        <v>2099.264909158564</v>
      </c>
      <c r="HZ440" s="11">
        <v>1940.1332265053759</v>
      </c>
      <c r="IA440" s="11">
        <v>1790.5626414356113</v>
      </c>
      <c r="IB440" s="11">
        <v>1738.5864741470193</v>
      </c>
      <c r="IC440" s="11">
        <v>1683.4173089869171</v>
      </c>
      <c r="ID440" s="11">
        <v>1633.9290392854177</v>
      </c>
      <c r="IE440" s="11">
        <v>1576.8711010211132</v>
      </c>
      <c r="IF440" s="11">
        <v>1448.2520492548435</v>
      </c>
      <c r="IG440" s="11">
        <v>1417.2316595676066</v>
      </c>
      <c r="IH440" s="11">
        <v>1373.2255015013611</v>
      </c>
      <c r="II440" s="11">
        <v>1335.3664124719508</v>
      </c>
      <c r="IJ440" s="11">
        <v>1284.0546001517746</v>
      </c>
      <c r="IK440" s="11">
        <v>1246.3974222486511</v>
      </c>
      <c r="IL440" s="11">
        <v>1205.2766411346761</v>
      </c>
      <c r="IM440" s="11">
        <v>1143.6678246767349</v>
      </c>
      <c r="IN440" s="11">
        <v>1010.302652939889</v>
      </c>
      <c r="IO440" s="11">
        <v>980.90501860354607</v>
      </c>
      <c r="IP440" s="11">
        <v>979.54608207498836</v>
      </c>
      <c r="IQ440" s="11">
        <v>923.86636383588916</v>
      </c>
      <c r="IR440" s="11">
        <v>854.80093438905055</v>
      </c>
      <c r="IS440" s="11">
        <v>814.62283444812465</v>
      </c>
      <c r="IT440" s="11">
        <v>791.38115707426391</v>
      </c>
      <c r="IU440" s="11">
        <v>773.78068957431356</v>
      </c>
      <c r="IV440" s="11">
        <v>767.68662378020167</v>
      </c>
      <c r="IW440" s="11">
        <v>757.0790042044174</v>
      </c>
      <c r="IX440" s="11">
        <v>736.13981112309557</v>
      </c>
      <c r="IY440" s="11">
        <v>695.96269788126062</v>
      </c>
      <c r="IZ440" s="11">
        <v>646.98383467936526</v>
      </c>
      <c r="JA440" s="11">
        <v>557.55430924440884</v>
      </c>
      <c r="JB440" s="11">
        <v>455.60914108264222</v>
      </c>
      <c r="JC440" s="11">
        <v>390.53845507347575</v>
      </c>
      <c r="JD440" s="11">
        <v>386.91536320608594</v>
      </c>
      <c r="JE440" s="11">
        <v>382.94047693768454</v>
      </c>
      <c r="JF440" s="11">
        <v>382.28176583816997</v>
      </c>
      <c r="JG440" s="11">
        <v>338.26916329980168</v>
      </c>
      <c r="JH440" s="11">
        <v>325.66560246837571</v>
      </c>
      <c r="JI440" s="11">
        <v>307.08117779933951</v>
      </c>
      <c r="JJ440" s="11">
        <v>303.28552560117595</v>
      </c>
      <c r="JK440" s="11">
        <v>222.64171769135905</v>
      </c>
      <c r="JL440" s="11">
        <v>217.9331952565384</v>
      </c>
      <c r="JM440" s="11">
        <v>195.78354380613351</v>
      </c>
      <c r="JN440" s="11">
        <v>9.056577709998237E-11</v>
      </c>
      <c r="JO440" s="11">
        <v>27.970414807653299</v>
      </c>
      <c r="JP440" s="11">
        <v>178.7110836411965</v>
      </c>
      <c r="JQ440" s="11">
        <v>218.78565131350027</v>
      </c>
      <c r="JR440" s="11">
        <v>242.23144050065972</v>
      </c>
      <c r="JS440" s="11">
        <v>202.39439165422721</v>
      </c>
      <c r="JT440" s="11">
        <v>289.63806957700911</v>
      </c>
      <c r="JU440" s="11">
        <v>346.95447618045239</v>
      </c>
      <c r="JV440" s="11">
        <v>322.20066914629422</v>
      </c>
      <c r="JW440" s="11">
        <v>276.13501826081176</v>
      </c>
      <c r="JX440" s="11">
        <v>290.79023007105462</v>
      </c>
      <c r="JY440" s="11">
        <v>294.24095836576078</v>
      </c>
      <c r="JZ440" s="11">
        <v>292.78228852743359</v>
      </c>
      <c r="KA440" s="11">
        <v>296.2158562298211</v>
      </c>
      <c r="KB440" s="11">
        <v>300.77052705308176</v>
      </c>
      <c r="KC440" s="11">
        <v>299.59047826920306</v>
      </c>
      <c r="KD440" s="11">
        <v>291.46162222694613</v>
      </c>
      <c r="KE440" s="11">
        <v>281.88229221670827</v>
      </c>
      <c r="KF440" s="11">
        <v>281.4103140357193</v>
      </c>
      <c r="KG440" s="11">
        <v>272.22262208490758</v>
      </c>
      <c r="KH440" s="11">
        <v>276.83887891359763</v>
      </c>
      <c r="KI440" s="11">
        <v>266.088871398778</v>
      </c>
      <c r="KJ440" s="11">
        <v>277.08506420752053</v>
      </c>
      <c r="KK440" s="11">
        <v>276.86334861580269</v>
      </c>
      <c r="KL440" s="23"/>
      <c r="KM440" s="11">
        <f>SMALL(Tabela2[[#This Row],[1]:[285]],1)</f>
        <v>9.056577709998237E-11</v>
      </c>
      <c r="KN440" s="11">
        <f>MATCH(Tabela2[[#This Row],[1° menor]],Tabela2[[#This Row],[1]:[285]],0)</f>
        <v>261</v>
      </c>
      <c r="KO44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0.87500003843510421</v>
      </c>
      <c r="KP440" s="11">
        <f>VLOOKUP(Tabela2[[#This Row],[Shape]],shape!A:D,4,0)+VLOOKUP(Tabela2[[#This Row],[Shape]]+1,shape!A:E,5,0)*Tabela2[[#This Row],[% avanc]]</f>
        <v>8163.8901245939669</v>
      </c>
      <c r="KQ440" s="15">
        <f>Tabela2[[#This Row],[8686,881807]]/Tabela2[[#Headers],[8686,881807]]</f>
        <v>0.93979523446668756</v>
      </c>
      <c r="KR440" s="11">
        <f>Tabela2[[#This Row],[8686,881807]]-KP439</f>
        <v>282.42979240418299</v>
      </c>
      <c r="KS440" s="11">
        <f>(Tabela2[[#This Row],[hora bus]]-H439)*86400</f>
        <v>44.999999832361937</v>
      </c>
      <c r="KT440" s="11">
        <f>Tabela2[[#This Row],[desloc]]/Tabela2[[#This Row],[seconds]]</f>
        <v>6.2762176323625765</v>
      </c>
      <c r="KU440" s="11">
        <f>Tabela2[[#This Row],[spd m/s]]*3.6</f>
        <v>22.594383476505275</v>
      </c>
      <c r="KV440" s="23"/>
      <c r="KW440" s="22">
        <f t="shared" si="108"/>
        <v>0</v>
      </c>
      <c r="KX440" s="23">
        <f t="shared" si="109"/>
        <v>0</v>
      </c>
      <c r="KY440" s="23">
        <f t="shared" si="110"/>
        <v>1</v>
      </c>
      <c r="KZ440" s="23">
        <f t="shared" si="111"/>
        <v>7</v>
      </c>
      <c r="LA440" s="23">
        <f t="shared" si="112"/>
        <v>0</v>
      </c>
      <c r="LB440" s="23">
        <f t="shared" si="113"/>
        <v>0</v>
      </c>
      <c r="LC440" s="23">
        <f t="shared" si="114"/>
        <v>0</v>
      </c>
      <c r="LD440" s="23">
        <f t="shared" si="115"/>
        <v>0</v>
      </c>
      <c r="LE440" s="23">
        <f t="shared" si="116"/>
        <v>8163.8901245939669</v>
      </c>
      <c r="LF440" s="22">
        <f t="shared" si="125"/>
        <v>0</v>
      </c>
      <c r="LG440" s="23">
        <f t="shared" si="117"/>
        <v>0</v>
      </c>
      <c r="LH440" s="23">
        <f t="shared" si="118"/>
        <v>0</v>
      </c>
      <c r="LI440" s="23">
        <f t="shared" si="119"/>
        <v>8570.3152119992501</v>
      </c>
      <c r="LJ440" s="23">
        <f t="shared" si="120"/>
        <v>8570.3152119992501</v>
      </c>
      <c r="LK440" s="23">
        <f t="shared" si="121"/>
        <v>0.5</v>
      </c>
      <c r="LL440" s="23">
        <f t="shared" si="122"/>
        <v>0</v>
      </c>
      <c r="LM440" s="23">
        <f t="shared" si="123"/>
        <v>1</v>
      </c>
      <c r="LN440" s="23">
        <f t="shared" si="124"/>
        <v>1</v>
      </c>
    </row>
    <row r="441" spans="1:326" x14ac:dyDescent="0.25">
      <c r="A441" s="22">
        <v>77952</v>
      </c>
      <c r="B441" s="22">
        <v>1</v>
      </c>
      <c r="C441" s="23" t="s">
        <v>806</v>
      </c>
      <c r="D441" s="22">
        <v>332</v>
      </c>
      <c r="E441" s="24">
        <v>2.7777777777777779E-3</v>
      </c>
      <c r="F441" s="23" t="s">
        <v>774</v>
      </c>
      <c r="G441" s="23" t="b">
        <v>1</v>
      </c>
      <c r="H441" s="25">
        <v>43538.002812500003</v>
      </c>
      <c r="I441" s="26" t="s">
        <v>290</v>
      </c>
      <c r="J441" s="23" t="s">
        <v>291</v>
      </c>
      <c r="K441" s="11">
        <f>IF(AND(Tabela2[[#This Row],[hora bus]]=H440,Tabela2[[#This Row],[lat bus]]=I440,Tabela2[[#This Row],[lon bus]]=J440),1,0)</f>
        <v>0</v>
      </c>
      <c r="L441" s="23"/>
      <c r="M441" s="11">
        <v>7</v>
      </c>
      <c r="N441" s="11">
        <v>12236.21208043584</v>
      </c>
      <c r="O441" s="11">
        <v>12228.14186401482</v>
      </c>
      <c r="P441" s="11">
        <v>12217.254898110916</v>
      </c>
      <c r="Q441" s="11">
        <v>12157.825213299269</v>
      </c>
      <c r="R441" s="11">
        <v>12076.456635465816</v>
      </c>
      <c r="S441" s="11">
        <v>12062.077935275878</v>
      </c>
      <c r="T441" s="11">
        <v>12043.084514303448</v>
      </c>
      <c r="U441" s="11">
        <v>12030.898258515715</v>
      </c>
      <c r="V441" s="11">
        <v>12013.230282873119</v>
      </c>
      <c r="W441" s="11">
        <v>11999.347229459061</v>
      </c>
      <c r="X441" s="11">
        <v>11986.68704414616</v>
      </c>
      <c r="Y441" s="11">
        <v>11959.903447215767</v>
      </c>
      <c r="Z441" s="11">
        <v>11941.201868491016</v>
      </c>
      <c r="AA441" s="11">
        <v>11916.201560494528</v>
      </c>
      <c r="AB441" s="11">
        <v>11904.410760228086</v>
      </c>
      <c r="AC441" s="11">
        <v>11887.60703091359</v>
      </c>
      <c r="AD441" s="11">
        <v>11863.412131869625</v>
      </c>
      <c r="AE441" s="11">
        <v>11854.725206803998</v>
      </c>
      <c r="AF441" s="11">
        <v>11793.93277727609</v>
      </c>
      <c r="AG441" s="11">
        <v>11773.616221367281</v>
      </c>
      <c r="AH441" s="11">
        <v>11751.36930840998</v>
      </c>
      <c r="AI441" s="11">
        <v>11731.824918763774</v>
      </c>
      <c r="AJ441" s="11">
        <v>11713.919911657582</v>
      </c>
      <c r="AK441" s="11">
        <v>11701.3449556961</v>
      </c>
      <c r="AL441" s="11">
        <v>11678.077532382607</v>
      </c>
      <c r="AM441" s="11">
        <v>11670.044174548882</v>
      </c>
      <c r="AN441" s="11">
        <v>11660.596750964321</v>
      </c>
      <c r="AO441" s="11">
        <v>11657.476642993164</v>
      </c>
      <c r="AP441" s="11">
        <v>11662.493644930259</v>
      </c>
      <c r="AQ441" s="11">
        <v>11673.57606664631</v>
      </c>
      <c r="AR441" s="11">
        <v>11676.81766092627</v>
      </c>
      <c r="AS441" s="11">
        <v>11678.037391288526</v>
      </c>
      <c r="AT441" s="11">
        <v>11691.969335881</v>
      </c>
      <c r="AU441" s="11">
        <v>11700.868794168071</v>
      </c>
      <c r="AV441" s="11">
        <v>11699.369925448384</v>
      </c>
      <c r="AW441" s="11">
        <v>11707.309211129113</v>
      </c>
      <c r="AX441" s="11">
        <v>11718.019809025227</v>
      </c>
      <c r="AY441" s="11">
        <v>11718.17477943779</v>
      </c>
      <c r="AZ441" s="11">
        <v>11709.036342545125</v>
      </c>
      <c r="BA441" s="11">
        <v>11691.893323307742</v>
      </c>
      <c r="BB441" s="11">
        <v>11654.996457381956</v>
      </c>
      <c r="BC441" s="11">
        <v>11589.041872056754</v>
      </c>
      <c r="BD441" s="11">
        <v>11527.097374101229</v>
      </c>
      <c r="BE441" s="11">
        <v>11512.974726344273</v>
      </c>
      <c r="BF441" s="11">
        <v>11497.195061224242</v>
      </c>
      <c r="BG441" s="11">
        <v>11471.207657517536</v>
      </c>
      <c r="BH441" s="11">
        <v>11467.442925252517</v>
      </c>
      <c r="BI441" s="11">
        <v>11457.443796830761</v>
      </c>
      <c r="BJ441" s="11">
        <v>11438.659260008581</v>
      </c>
      <c r="BK441" s="11">
        <v>11377.048395124755</v>
      </c>
      <c r="BL441" s="11">
        <v>11176.803277066025</v>
      </c>
      <c r="BM441" s="11">
        <v>11085.661869929176</v>
      </c>
      <c r="BN441" s="11">
        <v>11081.308888223013</v>
      </c>
      <c r="BO441" s="11">
        <v>10989.628870119177</v>
      </c>
      <c r="BP441" s="11">
        <v>10996.777630992621</v>
      </c>
      <c r="BQ441" s="11">
        <v>10919.177198267327</v>
      </c>
      <c r="BR441" s="11">
        <v>10852.591739335889</v>
      </c>
      <c r="BS441" s="11">
        <v>10833.398524690738</v>
      </c>
      <c r="BT441" s="11">
        <v>10788.969144674105</v>
      </c>
      <c r="BU441" s="11">
        <v>10745.19637465618</v>
      </c>
      <c r="BV441" s="11">
        <v>10768.862142031294</v>
      </c>
      <c r="BW441" s="11">
        <v>10621.660407174784</v>
      </c>
      <c r="BX441" s="11">
        <v>10514.721927812287</v>
      </c>
      <c r="BY441" s="11">
        <v>10376.211588076127</v>
      </c>
      <c r="BZ441" s="11">
        <v>10346.208495964847</v>
      </c>
      <c r="CA441" s="11">
        <v>10303.749886994252</v>
      </c>
      <c r="CB441" s="11">
        <v>10241.214901573818</v>
      </c>
      <c r="CC441" s="11">
        <v>10121.421793041382</v>
      </c>
      <c r="CD441" s="11">
        <v>10028.99202982052</v>
      </c>
      <c r="CE441" s="11">
        <v>9939.3522501618845</v>
      </c>
      <c r="CF441" s="11">
        <v>9860.6681398278288</v>
      </c>
      <c r="CG441" s="11">
        <v>9674.6031571238273</v>
      </c>
      <c r="CH441" s="11">
        <v>9605.1382795749669</v>
      </c>
      <c r="CI441" s="11">
        <v>9421.8247065384221</v>
      </c>
      <c r="CJ441" s="11">
        <v>9355.9053740370546</v>
      </c>
      <c r="CK441" s="11">
        <v>9270.5187218014198</v>
      </c>
      <c r="CL441" s="11">
        <v>9245.6639431226104</v>
      </c>
      <c r="CM441" s="11">
        <v>9200.0476682194494</v>
      </c>
      <c r="CN441" s="11">
        <v>9144.8388201436919</v>
      </c>
      <c r="CO441" s="11">
        <v>9067.1715504907443</v>
      </c>
      <c r="CP441" s="11">
        <v>9018.6998981731758</v>
      </c>
      <c r="CQ441" s="11">
        <v>8832.3066920813071</v>
      </c>
      <c r="CR441" s="11">
        <v>8669.3876853344391</v>
      </c>
      <c r="CS441" s="11">
        <v>8604.8388160313989</v>
      </c>
      <c r="CT441" s="11">
        <v>8579.9023421602396</v>
      </c>
      <c r="CU441" s="11">
        <v>8540.6578361131087</v>
      </c>
      <c r="CV441" s="11">
        <v>8447.7121618876772</v>
      </c>
      <c r="CW441" s="11">
        <v>8329.3472254833596</v>
      </c>
      <c r="CX441" s="11">
        <v>8275.8396315082264</v>
      </c>
      <c r="CY441" s="11">
        <v>8223.1829949745861</v>
      </c>
      <c r="CZ441" s="11">
        <v>8174.28363719341</v>
      </c>
      <c r="DA441" s="11">
        <v>8122.6919169543917</v>
      </c>
      <c r="DB441" s="11">
        <v>8064.9238500838674</v>
      </c>
      <c r="DC441" s="11">
        <v>7968.6254933774235</v>
      </c>
      <c r="DD441" s="11">
        <v>7955.8427775305681</v>
      </c>
      <c r="DE441" s="11">
        <v>7924.0557545681631</v>
      </c>
      <c r="DF441" s="11">
        <v>7908.5925256282098</v>
      </c>
      <c r="DG441" s="11">
        <v>7853.1986007674532</v>
      </c>
      <c r="DH441" s="11">
        <v>7805.2944730213312</v>
      </c>
      <c r="DI441" s="11">
        <v>7748.9910427367768</v>
      </c>
      <c r="DJ441" s="11">
        <v>7682.1883704951088</v>
      </c>
      <c r="DK441" s="11">
        <v>7428.3698266349875</v>
      </c>
      <c r="DL441" s="11">
        <v>7431.3834132145848</v>
      </c>
      <c r="DM441" s="11">
        <v>7396.5853368489297</v>
      </c>
      <c r="DN441" s="11">
        <v>7339.2914601067478</v>
      </c>
      <c r="DO441" s="11">
        <v>7328.7249337671938</v>
      </c>
      <c r="DP441" s="11">
        <v>7271.8041831201554</v>
      </c>
      <c r="DQ441" s="11">
        <v>7279.188516792191</v>
      </c>
      <c r="DR441" s="11">
        <v>7273.2939301095403</v>
      </c>
      <c r="DS441" s="11">
        <v>7264.3535160199326</v>
      </c>
      <c r="DT441" s="11">
        <v>7248.1432133005492</v>
      </c>
      <c r="DU441" s="11">
        <v>7236.988224354378</v>
      </c>
      <c r="DV441" s="11">
        <v>7224.6392647974781</v>
      </c>
      <c r="DW441" s="11">
        <v>7216.2091450785447</v>
      </c>
      <c r="DX441" s="11">
        <v>7075.3622239788956</v>
      </c>
      <c r="DY441" s="11">
        <v>7077.2248067140717</v>
      </c>
      <c r="DZ441" s="11">
        <v>7042.0317300508968</v>
      </c>
      <c r="EA441" s="11">
        <v>6931.443727840654</v>
      </c>
      <c r="EB441" s="11">
        <v>6923.9653557111551</v>
      </c>
      <c r="EC441" s="11">
        <v>6758.6364946974572</v>
      </c>
      <c r="ED441" s="11">
        <v>6705.5246699260579</v>
      </c>
      <c r="EE441" s="11">
        <v>6474.2577541031951</v>
      </c>
      <c r="EF441" s="11">
        <v>6290.3476227456767</v>
      </c>
      <c r="EG441" s="11">
        <v>6134.5162299125777</v>
      </c>
      <c r="EH441" s="11">
        <v>6016.0004184148902</v>
      </c>
      <c r="EI441" s="11">
        <v>5954.964661681046</v>
      </c>
      <c r="EJ441" s="11">
        <v>5903.3224186155303</v>
      </c>
      <c r="EK441" s="11">
        <v>5821.5776680330691</v>
      </c>
      <c r="EL441" s="11">
        <v>5809.618305142345</v>
      </c>
      <c r="EM441" s="11">
        <v>5722.7942621652628</v>
      </c>
      <c r="EN441" s="11">
        <v>5635.7774556173727</v>
      </c>
      <c r="EO441" s="11">
        <v>5597.5461180154516</v>
      </c>
      <c r="EP441" s="11">
        <v>5476.7862373675189</v>
      </c>
      <c r="EQ441" s="11">
        <v>5426.981557308226</v>
      </c>
      <c r="ER441" s="11">
        <v>5316.7135744813904</v>
      </c>
      <c r="ES441" s="11">
        <v>5277.6105037128964</v>
      </c>
      <c r="ET441" s="11">
        <v>5218.0137117906024</v>
      </c>
      <c r="EU441" s="11">
        <v>5172.065890905119</v>
      </c>
      <c r="EV441" s="11">
        <v>5119.0379440623401</v>
      </c>
      <c r="EW441" s="11">
        <v>4915.0630108469495</v>
      </c>
      <c r="EX441" s="11">
        <v>4880.2544424670868</v>
      </c>
      <c r="EY441" s="11">
        <v>4747.7047746447879</v>
      </c>
      <c r="EZ441" s="11">
        <v>4636.1301600576026</v>
      </c>
      <c r="FA441" s="11">
        <v>4590.479554854187</v>
      </c>
      <c r="FB441" s="11">
        <v>4562.6660210593227</v>
      </c>
      <c r="FC441" s="11">
        <v>4518.1947930634624</v>
      </c>
      <c r="FD441" s="11">
        <v>4413.2066851170657</v>
      </c>
      <c r="FE441" s="11">
        <v>4272.3545781182947</v>
      </c>
      <c r="FF441" s="11">
        <v>4269.2563632991887</v>
      </c>
      <c r="FG441" s="11">
        <v>4233.1658335143456</v>
      </c>
      <c r="FH441" s="11">
        <v>4164.3768791154562</v>
      </c>
      <c r="FI441" s="11">
        <v>4135.9721162223641</v>
      </c>
      <c r="FJ441" s="11">
        <v>4132.1434924352197</v>
      </c>
      <c r="FK441" s="11">
        <v>4128.2622546847069</v>
      </c>
      <c r="FL441" s="11">
        <v>4127.361977976152</v>
      </c>
      <c r="FM441" s="11">
        <v>4115.8775896212674</v>
      </c>
      <c r="FN441" s="11">
        <v>4128.7315791407009</v>
      </c>
      <c r="FO441" s="11">
        <v>4127.0940092156879</v>
      </c>
      <c r="FP441" s="11">
        <v>4124.2784551454979</v>
      </c>
      <c r="FQ441" s="11">
        <v>4128.0781326205633</v>
      </c>
      <c r="FR441" s="11">
        <v>4106.2948438132098</v>
      </c>
      <c r="FS441" s="11">
        <v>4074.7535706361377</v>
      </c>
      <c r="FT441" s="11">
        <v>4015.0605362190981</v>
      </c>
      <c r="FU441" s="11">
        <v>3914.9406223906453</v>
      </c>
      <c r="FV441" s="11">
        <v>3883.3988888442618</v>
      </c>
      <c r="FW441" s="11">
        <v>3855.426851931712</v>
      </c>
      <c r="FX441" s="11">
        <v>3825.9805294052389</v>
      </c>
      <c r="FY441" s="11">
        <v>3803.0503664666298</v>
      </c>
      <c r="FZ441" s="11">
        <v>3774.4627563849781</v>
      </c>
      <c r="GA441" s="11">
        <v>3756.0145882632046</v>
      </c>
      <c r="GB441" s="11">
        <v>3731.9099815878271</v>
      </c>
      <c r="GC441" s="11">
        <v>3710.9398951614312</v>
      </c>
      <c r="GD441" s="11">
        <v>3700.2539237187011</v>
      </c>
      <c r="GE441" s="11">
        <v>3690.8513855708129</v>
      </c>
      <c r="GF441" s="11">
        <v>3685.7348919068745</v>
      </c>
      <c r="GG441" s="11">
        <v>3675.7294178732463</v>
      </c>
      <c r="GH441" s="11">
        <v>3670.9096602286031</v>
      </c>
      <c r="GI441" s="11">
        <v>3653.7594193502464</v>
      </c>
      <c r="GJ441" s="11">
        <v>3631.1465461879534</v>
      </c>
      <c r="GK441" s="11">
        <v>3604.5426099939841</v>
      </c>
      <c r="GL441" s="11">
        <v>3603.213311783375</v>
      </c>
      <c r="GM441" s="11">
        <v>3571.1700181762367</v>
      </c>
      <c r="GN441" s="11">
        <v>3548.9883606983972</v>
      </c>
      <c r="GO441" s="11">
        <v>3515.6595611368311</v>
      </c>
      <c r="GP441" s="11">
        <v>3431.037840343623</v>
      </c>
      <c r="GQ441" s="11">
        <v>3294.0898414257053</v>
      </c>
      <c r="GR441" s="11">
        <v>3142.0970128258309</v>
      </c>
      <c r="GS441" s="11">
        <v>3083.8130143445314</v>
      </c>
      <c r="GT441" s="11">
        <v>3067.6630321905559</v>
      </c>
      <c r="GU441" s="11">
        <v>3047.0400776521474</v>
      </c>
      <c r="GV441" s="11">
        <v>3029.8497316583416</v>
      </c>
      <c r="GW441" s="11">
        <v>3015.2737952963507</v>
      </c>
      <c r="GX441" s="11">
        <v>3005.2517634812093</v>
      </c>
      <c r="GY441" s="11">
        <v>2935.0365329505357</v>
      </c>
      <c r="GZ441" s="11">
        <v>2996.6708024559234</v>
      </c>
      <c r="HA441" s="11">
        <v>2998.9907653633145</v>
      </c>
      <c r="HB441" s="11">
        <v>2994.9482681345926</v>
      </c>
      <c r="HC441" s="11">
        <v>2992.1257204226113</v>
      </c>
      <c r="HD441" s="11">
        <v>2991.055934523486</v>
      </c>
      <c r="HE441" s="11">
        <v>2970.9601373774008</v>
      </c>
      <c r="HF441" s="11">
        <v>2858.6236943347826</v>
      </c>
      <c r="HG441" s="11">
        <v>2781.146512222364</v>
      </c>
      <c r="HH441" s="11">
        <v>2702.9402941860485</v>
      </c>
      <c r="HI441" s="11">
        <v>2666.8943774319446</v>
      </c>
      <c r="HJ441" s="11">
        <v>2640.8313576496844</v>
      </c>
      <c r="HK441" s="11">
        <v>2602.8915666293633</v>
      </c>
      <c r="HL441" s="11">
        <v>2575.1167397064742</v>
      </c>
      <c r="HM441" s="11">
        <v>2521.1738774984333</v>
      </c>
      <c r="HN441" s="11">
        <v>2462.3938475964896</v>
      </c>
      <c r="HO441" s="11">
        <v>2423.841315616517</v>
      </c>
      <c r="HP441" s="11">
        <v>2440.1816648603999</v>
      </c>
      <c r="HQ441" s="11">
        <v>2430.1164693487945</v>
      </c>
      <c r="HR441" s="11">
        <v>2341.5585885190048</v>
      </c>
      <c r="HS441" s="11">
        <v>2354.5374999172886</v>
      </c>
      <c r="HT441" s="11">
        <v>2362.0700395540293</v>
      </c>
      <c r="HU441" s="11">
        <v>2322.8439192564592</v>
      </c>
      <c r="HV441" s="11">
        <v>2313.6670632449791</v>
      </c>
      <c r="HW441" s="11">
        <v>2291.1945790194113</v>
      </c>
      <c r="HX441" s="11">
        <v>2262.0900013108317</v>
      </c>
      <c r="HY441" s="11">
        <v>2216.0165028980255</v>
      </c>
      <c r="HZ441" s="11">
        <v>2055.5806747927745</v>
      </c>
      <c r="IA441" s="11">
        <v>1903.9431320072881</v>
      </c>
      <c r="IB441" s="11">
        <v>1850.3769620341852</v>
      </c>
      <c r="IC441" s="11">
        <v>1794.3059855896201</v>
      </c>
      <c r="ID441" s="11">
        <v>1743.8620755007851</v>
      </c>
      <c r="IE441" s="11">
        <v>1685.8224491393789</v>
      </c>
      <c r="IF441" s="11">
        <v>1555.4116157829578</v>
      </c>
      <c r="IG441" s="11">
        <v>1522.8665313955619</v>
      </c>
      <c r="IH441" s="11">
        <v>1478.4330906008749</v>
      </c>
      <c r="II441" s="11">
        <v>1440.3223739973287</v>
      </c>
      <c r="IJ441" s="11">
        <v>1389.1288380798194</v>
      </c>
      <c r="IK441" s="11">
        <v>1352.1121385998672</v>
      </c>
      <c r="IL441" s="11">
        <v>1311.8492329537701</v>
      </c>
      <c r="IM441" s="11">
        <v>1251.4162132968156</v>
      </c>
      <c r="IN441" s="11">
        <v>1120.5908982334436</v>
      </c>
      <c r="IO441" s="11">
        <v>1093.2386781685027</v>
      </c>
      <c r="IP441" s="11">
        <v>1092.1675713144912</v>
      </c>
      <c r="IQ441" s="11">
        <v>1036.81122327602</v>
      </c>
      <c r="IR441" s="11">
        <v>968.26370610961749</v>
      </c>
      <c r="IS441" s="11">
        <v>928.4799985237338</v>
      </c>
      <c r="IT441" s="11">
        <v>905.60731775552222</v>
      </c>
      <c r="IU441" s="11">
        <v>888.29991569370259</v>
      </c>
      <c r="IV441" s="11">
        <v>882.36218301401072</v>
      </c>
      <c r="IW441" s="11">
        <v>871.90328312343036</v>
      </c>
      <c r="IX441" s="11">
        <v>851.34494009339357</v>
      </c>
      <c r="IY441" s="11">
        <v>812.05942068478578</v>
      </c>
      <c r="IZ441" s="11">
        <v>764.47630711571287</v>
      </c>
      <c r="JA441" s="11">
        <v>677.61064987762097</v>
      </c>
      <c r="JB441" s="11">
        <v>580.50120905241909</v>
      </c>
      <c r="JC441" s="11">
        <v>521.61153896339499</v>
      </c>
      <c r="JD441" s="11">
        <v>522.02577508294189</v>
      </c>
      <c r="JE441" s="11">
        <v>519.63853799510207</v>
      </c>
      <c r="JF441" s="11">
        <v>520.20203856577655</v>
      </c>
      <c r="JG441" s="11">
        <v>477.79105627280171</v>
      </c>
      <c r="JH441" s="11">
        <v>466.33771546651292</v>
      </c>
      <c r="JI441" s="11">
        <v>447.88437730281242</v>
      </c>
      <c r="JJ441" s="11">
        <v>444.13987943284462</v>
      </c>
      <c r="JK441" s="11">
        <v>363.62399872067158</v>
      </c>
      <c r="JL441" s="11">
        <v>359.03486134927471</v>
      </c>
      <c r="JM441" s="11">
        <v>336.88548832856378</v>
      </c>
      <c r="JN441" s="11">
        <v>113.13170887181063</v>
      </c>
      <c r="JO441" s="11">
        <v>4.7549519877065904E-11</v>
      </c>
      <c r="JP441" s="11">
        <v>37.650261233024182</v>
      </c>
      <c r="JQ441" s="11">
        <v>78.10925046599381</v>
      </c>
      <c r="JR441" s="11">
        <v>110.66984290649597</v>
      </c>
      <c r="JS441" s="11">
        <v>115.49711600001901</v>
      </c>
      <c r="JT441" s="11">
        <v>252.03775469281709</v>
      </c>
      <c r="JU441" s="11">
        <v>324.40825514006343</v>
      </c>
      <c r="JV441" s="11">
        <v>302.02677679787894</v>
      </c>
      <c r="JW441" s="11">
        <v>273.64513757734176</v>
      </c>
      <c r="JX441" s="11">
        <v>311.16252439021662</v>
      </c>
      <c r="JY441" s="11">
        <v>324.3721474869381</v>
      </c>
      <c r="JZ441" s="11">
        <v>331.34348920429352</v>
      </c>
      <c r="KA441" s="11">
        <v>342.98660952286872</v>
      </c>
      <c r="KB441" s="11">
        <v>353.70805481895661</v>
      </c>
      <c r="KC441" s="11">
        <v>359.16877320135922</v>
      </c>
      <c r="KD441" s="11">
        <v>356.96160709484695</v>
      </c>
      <c r="KE441" s="11">
        <v>346.42039429463398</v>
      </c>
      <c r="KF441" s="11">
        <v>341.24253981748149</v>
      </c>
      <c r="KG441" s="11">
        <v>325.60864240035681</v>
      </c>
      <c r="KH441" s="11">
        <v>323.84852455807305</v>
      </c>
      <c r="KI441" s="11">
        <v>305.005669853521</v>
      </c>
      <c r="KJ441" s="11">
        <v>308.51009622582319</v>
      </c>
      <c r="KK441" s="11">
        <v>305.56638506658095</v>
      </c>
      <c r="KL441" s="23"/>
      <c r="KM441" s="11">
        <f>SMALL(Tabela2[[#This Row],[1]:[285]],1)</f>
        <v>4.7549519877065904E-11</v>
      </c>
      <c r="KN441" s="11">
        <f>MATCH(Tabela2[[#This Row],[1° menor]],Tabela2[[#This Row],[1]:[285]],0)</f>
        <v>262</v>
      </c>
      <c r="KO44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0.75000004531765341</v>
      </c>
      <c r="KP441" s="11">
        <f>VLOOKUP(Tabela2[[#This Row],[Shape]],shape!A:D,4,0)+VLOOKUP(Tabela2[[#This Row],[Shape]]+1,shape!A:E,5,0)*Tabela2[[#This Row],[% avanc]]</f>
        <v>8234.4412330341893</v>
      </c>
      <c r="KQ441" s="15">
        <f>Tabela2[[#This Row],[8686,881807]]/Tabela2[[#Headers],[8686,881807]]</f>
        <v>0.94791680328823769</v>
      </c>
      <c r="KR441" s="11">
        <f>Tabela2[[#This Row],[8686,881807]]-KP440</f>
        <v>70.551108440222379</v>
      </c>
      <c r="KS441" s="11">
        <f>(Tabela2[[#This Row],[hora bus]]-H440)*86400</f>
        <v>45.000000461004674</v>
      </c>
      <c r="KT441" s="11">
        <f>Tabela2[[#This Row],[desloc]]/Tabela2[[#This Row],[seconds]]</f>
        <v>1.5678023937212922</v>
      </c>
      <c r="KU441" s="11">
        <f>Tabela2[[#This Row],[spd m/s]]*3.6</f>
        <v>5.644088617396652</v>
      </c>
      <c r="KV441" s="23"/>
      <c r="KW441" s="22">
        <f t="shared" si="108"/>
        <v>0</v>
      </c>
      <c r="KX441" s="23">
        <f t="shared" si="109"/>
        <v>0</v>
      </c>
      <c r="KY441" s="23">
        <f t="shared" si="110"/>
        <v>1</v>
      </c>
      <c r="KZ441" s="23">
        <f t="shared" si="111"/>
        <v>6</v>
      </c>
      <c r="LA441" s="23">
        <f t="shared" si="112"/>
        <v>0</v>
      </c>
      <c r="LB441" s="23">
        <f t="shared" si="113"/>
        <v>0</v>
      </c>
      <c r="LC441" s="23">
        <f t="shared" si="114"/>
        <v>0</v>
      </c>
      <c r="LD441" s="23">
        <f t="shared" si="115"/>
        <v>0</v>
      </c>
      <c r="LE441" s="23">
        <f t="shared" si="116"/>
        <v>8234.4412330341893</v>
      </c>
      <c r="LF441" s="22">
        <f t="shared" si="125"/>
        <v>0</v>
      </c>
      <c r="LG441" s="23">
        <f t="shared" si="117"/>
        <v>0</v>
      </c>
      <c r="LH441" s="23">
        <f t="shared" si="118"/>
        <v>0</v>
      </c>
      <c r="LI441" s="23">
        <f t="shared" si="119"/>
        <v>8570.3152119992501</v>
      </c>
      <c r="LJ441" s="23">
        <f t="shared" si="120"/>
        <v>8570.3152119992501</v>
      </c>
      <c r="LK441" s="23">
        <f t="shared" si="121"/>
        <v>0.5</v>
      </c>
      <c r="LL441" s="23">
        <f t="shared" si="122"/>
        <v>0</v>
      </c>
      <c r="LM441" s="23">
        <f t="shared" si="123"/>
        <v>1</v>
      </c>
      <c r="LN441" s="23">
        <f t="shared" si="124"/>
        <v>1</v>
      </c>
    </row>
    <row r="442" spans="1:326" x14ac:dyDescent="0.25">
      <c r="A442" s="22">
        <v>77953</v>
      </c>
      <c r="B442" s="22">
        <v>1</v>
      </c>
      <c r="C442" s="23" t="s">
        <v>807</v>
      </c>
      <c r="D442" s="22">
        <v>332</v>
      </c>
      <c r="E442" s="24">
        <v>2.7777777777777779E-3</v>
      </c>
      <c r="F442" s="23" t="s">
        <v>774</v>
      </c>
      <c r="G442" s="23" t="b">
        <v>1</v>
      </c>
      <c r="H442" s="25">
        <v>43538.003333333334</v>
      </c>
      <c r="I442" s="26" t="s">
        <v>176</v>
      </c>
      <c r="J442" s="23" t="s">
        <v>177</v>
      </c>
      <c r="K442" s="11">
        <f>IF(AND(Tabela2[[#This Row],[hora bus]]=H441,Tabela2[[#This Row],[lat bus]]=I441,Tabela2[[#This Row],[lon bus]]=J441),1,0)</f>
        <v>0</v>
      </c>
      <c r="L442" s="23"/>
      <c r="M442" s="11">
        <v>8</v>
      </c>
      <c r="N442" s="11">
        <v>12259.608622653828</v>
      </c>
      <c r="O442" s="11">
        <v>12251.523820607497</v>
      </c>
      <c r="P442" s="11">
        <v>12240.620945858447</v>
      </c>
      <c r="Q442" s="11">
        <v>12181.196535368706</v>
      </c>
      <c r="R442" s="11">
        <v>12099.938144465905</v>
      </c>
      <c r="S442" s="11">
        <v>12085.672839430685</v>
      </c>
      <c r="T442" s="11">
        <v>12066.703874396999</v>
      </c>
      <c r="U442" s="11">
        <v>12054.524484919244</v>
      </c>
      <c r="V442" s="11">
        <v>12036.848871231698</v>
      </c>
      <c r="W442" s="11">
        <v>12022.948064956316</v>
      </c>
      <c r="X442" s="11">
        <v>12010.266516331167</v>
      </c>
      <c r="Y442" s="11">
        <v>11983.446684478113</v>
      </c>
      <c r="Z442" s="11">
        <v>11964.701375082697</v>
      </c>
      <c r="AA442" s="11">
        <v>11939.671958099332</v>
      </c>
      <c r="AB442" s="11">
        <v>11927.869462588602</v>
      </c>
      <c r="AC442" s="11">
        <v>11911.064324287854</v>
      </c>
      <c r="AD442" s="11">
        <v>11886.893310820542</v>
      </c>
      <c r="AE442" s="11">
        <v>11878.239346113607</v>
      </c>
      <c r="AF442" s="11">
        <v>11817.581146542472</v>
      </c>
      <c r="AG442" s="11">
        <v>11797.458852178732</v>
      </c>
      <c r="AH442" s="11">
        <v>11775.323405536259</v>
      </c>
      <c r="AI442" s="11">
        <v>11755.854727899974</v>
      </c>
      <c r="AJ442" s="11">
        <v>11738.010738710125</v>
      </c>
      <c r="AK442" s="11">
        <v>11725.484774615674</v>
      </c>
      <c r="AL442" s="11">
        <v>11702.272853351868</v>
      </c>
      <c r="AM442" s="11">
        <v>11694.292666280448</v>
      </c>
      <c r="AN442" s="11">
        <v>11684.899268084218</v>
      </c>
      <c r="AO442" s="11">
        <v>11681.860671046396</v>
      </c>
      <c r="AP442" s="11">
        <v>11686.969709427794</v>
      </c>
      <c r="AQ442" s="11">
        <v>11698.119423398964</v>
      </c>
      <c r="AR442" s="11">
        <v>11701.406442860505</v>
      </c>
      <c r="AS442" s="11">
        <v>11702.700235766311</v>
      </c>
      <c r="AT442" s="11">
        <v>11716.711999827672</v>
      </c>
      <c r="AU442" s="11">
        <v>11725.656694970807</v>
      </c>
      <c r="AV442" s="11">
        <v>11724.226702761833</v>
      </c>
      <c r="AW442" s="11">
        <v>11732.292059855996</v>
      </c>
      <c r="AX442" s="11">
        <v>11743.139293141377</v>
      </c>
      <c r="AY442" s="11">
        <v>11743.415502656067</v>
      </c>
      <c r="AZ442" s="11">
        <v>11734.39333299098</v>
      </c>
      <c r="BA442" s="11">
        <v>11717.373037322715</v>
      </c>
      <c r="BB442" s="11">
        <v>11680.626045355024</v>
      </c>
      <c r="BC442" s="11">
        <v>11614.803235062442</v>
      </c>
      <c r="BD442" s="11">
        <v>11552.979231647159</v>
      </c>
      <c r="BE442" s="11">
        <v>11538.971761834886</v>
      </c>
      <c r="BF442" s="11">
        <v>11523.288250180321</v>
      </c>
      <c r="BG442" s="11">
        <v>11497.45072582079</v>
      </c>
      <c r="BH442" s="11">
        <v>11493.833065826366</v>
      </c>
      <c r="BI442" s="11">
        <v>11483.933366386627</v>
      </c>
      <c r="BJ442" s="11">
        <v>11465.257970216566</v>
      </c>
      <c r="BK442" s="11">
        <v>11403.854335657654</v>
      </c>
      <c r="BL442" s="11">
        <v>11204.232464797504</v>
      </c>
      <c r="BM442" s="11">
        <v>11113.905463368657</v>
      </c>
      <c r="BN442" s="11">
        <v>11109.98912439398</v>
      </c>
      <c r="BO442" s="11">
        <v>11018.650294345221</v>
      </c>
      <c r="BP442" s="11">
        <v>11026.08446640522</v>
      </c>
      <c r="BQ442" s="11">
        <v>10948.710284935732</v>
      </c>
      <c r="BR442" s="11">
        <v>10882.483468502835</v>
      </c>
      <c r="BS442" s="11">
        <v>10863.528214636704</v>
      </c>
      <c r="BT442" s="11">
        <v>10819.218358249007</v>
      </c>
      <c r="BU442" s="11">
        <v>10775.76470931756</v>
      </c>
      <c r="BV442" s="11">
        <v>10799.941039474948</v>
      </c>
      <c r="BW442" s="11">
        <v>10652.830842484267</v>
      </c>
      <c r="BX442" s="11">
        <v>10545.629805734661</v>
      </c>
      <c r="BY442" s="11">
        <v>10406.880945678919</v>
      </c>
      <c r="BZ442" s="11">
        <v>10376.699730366852</v>
      </c>
      <c r="CA442" s="11">
        <v>10334.207604756693</v>
      </c>
      <c r="CB442" s="11">
        <v>10271.700104546802</v>
      </c>
      <c r="CC442" s="11">
        <v>10151.978617157005</v>
      </c>
      <c r="CD442" s="11">
        <v>10059.651429100008</v>
      </c>
      <c r="CE442" s="11">
        <v>9970.1395988317181</v>
      </c>
      <c r="CF442" s="11">
        <v>9891.6068106834155</v>
      </c>
      <c r="CG442" s="11">
        <v>9705.7858169227075</v>
      </c>
      <c r="CH442" s="11">
        <v>9636.5567809053919</v>
      </c>
      <c r="CI442" s="11">
        <v>9453.485800645567</v>
      </c>
      <c r="CJ442" s="11">
        <v>9387.8164361047548</v>
      </c>
      <c r="CK442" s="11">
        <v>9302.5751851916084</v>
      </c>
      <c r="CL442" s="11">
        <v>9277.8202949257684</v>
      </c>
      <c r="CM442" s="11">
        <v>9232.2805923710421</v>
      </c>
      <c r="CN442" s="11">
        <v>9177.1763335562373</v>
      </c>
      <c r="CO442" s="11">
        <v>9099.6349832324631</v>
      </c>
      <c r="CP442" s="11">
        <v>9051.2906835575541</v>
      </c>
      <c r="CQ442" s="11">
        <v>8865.1631387740999</v>
      </c>
      <c r="CR442" s="11">
        <v>8702.6473115566787</v>
      </c>
      <c r="CS442" s="11">
        <v>8638.3638091790599</v>
      </c>
      <c r="CT442" s="11">
        <v>8613.5272557498756</v>
      </c>
      <c r="CU442" s="11">
        <v>8574.3507495911781</v>
      </c>
      <c r="CV442" s="11">
        <v>8481.5558622341268</v>
      </c>
      <c r="CW442" s="11">
        <v>8363.4441519851789</v>
      </c>
      <c r="CX442" s="11">
        <v>8310.1486194163681</v>
      </c>
      <c r="CY442" s="11">
        <v>8257.6215121859495</v>
      </c>
      <c r="CZ442" s="11">
        <v>8208.8167209361509</v>
      </c>
      <c r="DA442" s="11">
        <v>8157.2882054146867</v>
      </c>
      <c r="DB442" s="11">
        <v>8099.545324358216</v>
      </c>
      <c r="DC442" s="11">
        <v>8003.2310703911935</v>
      </c>
      <c r="DD442" s="11">
        <v>7990.4347588707542</v>
      </c>
      <c r="DE442" s="11">
        <v>7958.6443488170389</v>
      </c>
      <c r="DF442" s="11">
        <v>7943.1686484520606</v>
      </c>
      <c r="DG442" s="11">
        <v>7887.7251602683964</v>
      </c>
      <c r="DH442" s="11">
        <v>7839.6951088208534</v>
      </c>
      <c r="DI442" s="11">
        <v>7783.2194980107797</v>
      </c>
      <c r="DJ442" s="11">
        <v>7716.5815592758427</v>
      </c>
      <c r="DK442" s="11">
        <v>7464.0282931782203</v>
      </c>
      <c r="DL442" s="11">
        <v>7468.4018856293942</v>
      </c>
      <c r="DM442" s="11">
        <v>7434.1659813238393</v>
      </c>
      <c r="DN442" s="11">
        <v>7377.307607242521</v>
      </c>
      <c r="DO442" s="11">
        <v>7367.0509724026379</v>
      </c>
      <c r="DP442" s="11">
        <v>7310.4380712370494</v>
      </c>
      <c r="DQ442" s="11">
        <v>7318.0747653670542</v>
      </c>
      <c r="DR442" s="11">
        <v>7312.2425063407854</v>
      </c>
      <c r="DS442" s="11">
        <v>7303.3576604311165</v>
      </c>
      <c r="DT442" s="11">
        <v>7287.1714608954635</v>
      </c>
      <c r="DU442" s="11">
        <v>7275.9919043831833</v>
      </c>
      <c r="DV442" s="11">
        <v>7263.5903266121504</v>
      </c>
      <c r="DW442" s="11">
        <v>7255.077938002205</v>
      </c>
      <c r="DX442" s="11">
        <v>7113.8003283333492</v>
      </c>
      <c r="DY442" s="11">
        <v>7115.2181929852059</v>
      </c>
      <c r="DZ442" s="11">
        <v>7079.8644337704272</v>
      </c>
      <c r="EA442" s="11">
        <v>6969.5006220914574</v>
      </c>
      <c r="EB442" s="11">
        <v>6962.4073949003387</v>
      </c>
      <c r="EC442" s="11">
        <v>6797.4919150263941</v>
      </c>
      <c r="ED442" s="11">
        <v>6744.8827464696278</v>
      </c>
      <c r="EE442" s="11">
        <v>6513.869679919605</v>
      </c>
      <c r="EF442" s="11">
        <v>6330.1512735021925</v>
      </c>
      <c r="EG442" s="11">
        <v>6174.4902001393011</v>
      </c>
      <c r="EH442" s="11">
        <v>6056.1454307096074</v>
      </c>
      <c r="EI442" s="11">
        <v>5995.2717661035167</v>
      </c>
      <c r="EJ442" s="11">
        <v>5943.8011525261436</v>
      </c>
      <c r="EK442" s="11">
        <v>5862.1056311316988</v>
      </c>
      <c r="EL442" s="11">
        <v>5850.0944943339337</v>
      </c>
      <c r="EM442" s="11">
        <v>5763.2648199985024</v>
      </c>
      <c r="EN442" s="11">
        <v>5676.3705841232668</v>
      </c>
      <c r="EO442" s="11">
        <v>5638.3620326770315</v>
      </c>
      <c r="EP442" s="11">
        <v>5518.0301187639743</v>
      </c>
      <c r="EQ442" s="11">
        <v>5468.7496838873176</v>
      </c>
      <c r="ER442" s="11">
        <v>5359.0174309627218</v>
      </c>
      <c r="ES442" s="11">
        <v>5320.4153090734044</v>
      </c>
      <c r="ET442" s="11">
        <v>5261.161278314019</v>
      </c>
      <c r="EU442" s="11">
        <v>5215.5632613393236</v>
      </c>
      <c r="EV442" s="11">
        <v>5162.8846868865749</v>
      </c>
      <c r="EW442" s="11">
        <v>4959.7405102977937</v>
      </c>
      <c r="EX442" s="11">
        <v>4925.7977338345545</v>
      </c>
      <c r="EY442" s="11">
        <v>4793.9302503990702</v>
      </c>
      <c r="EZ442" s="11">
        <v>4683.2661439392941</v>
      </c>
      <c r="FA442" s="11">
        <v>4638.251422199327</v>
      </c>
      <c r="FB442" s="11">
        <v>4610.7171233666195</v>
      </c>
      <c r="FC442" s="11">
        <v>4566.4608548564511</v>
      </c>
      <c r="FD442" s="11">
        <v>4461.872643393508</v>
      </c>
      <c r="FE442" s="11">
        <v>4321.674837419594</v>
      </c>
      <c r="FF442" s="11">
        <v>4319.0109625692312</v>
      </c>
      <c r="FG442" s="11">
        <v>4283.0810102989763</v>
      </c>
      <c r="FH442" s="11">
        <v>4214.5630263489966</v>
      </c>
      <c r="FI442" s="11">
        <v>4186.4532765098775</v>
      </c>
      <c r="FJ442" s="11">
        <v>4182.8158395836181</v>
      </c>
      <c r="FK442" s="11">
        <v>4179.0589048093916</v>
      </c>
      <c r="FL442" s="11">
        <v>4178.269933475678</v>
      </c>
      <c r="FM442" s="11">
        <v>4166.9805276562611</v>
      </c>
      <c r="FN442" s="11">
        <v>4180.0670031281097</v>
      </c>
      <c r="FO442" s="11">
        <v>4178.6105760656119</v>
      </c>
      <c r="FP442" s="11">
        <v>4175.97757543854</v>
      </c>
      <c r="FQ442" s="11">
        <v>4179.9131954583927</v>
      </c>
      <c r="FR442" s="11">
        <v>4158.322526200197</v>
      </c>
      <c r="FS442" s="11">
        <v>4127.1285177368381</v>
      </c>
      <c r="FT442" s="11">
        <v>4067.8914715314268</v>
      </c>
      <c r="FU442" s="11">
        <v>3968.3284974615081</v>
      </c>
      <c r="FV442" s="11">
        <v>3937.1381243583528</v>
      </c>
      <c r="FW442" s="11">
        <v>3909.2224236070892</v>
      </c>
      <c r="FX442" s="11">
        <v>3879.7898152671164</v>
      </c>
      <c r="FY442" s="11">
        <v>3856.8799659642305</v>
      </c>
      <c r="FZ442" s="11">
        <v>3828.3442514407234</v>
      </c>
      <c r="GA442" s="11">
        <v>3809.9757991025717</v>
      </c>
      <c r="GB442" s="11">
        <v>3785.9762103984708</v>
      </c>
      <c r="GC442" s="11">
        <v>3765.1505854570973</v>
      </c>
      <c r="GD442" s="11">
        <v>3754.6027735768589</v>
      </c>
      <c r="GE442" s="11">
        <v>3745.3066460012401</v>
      </c>
      <c r="GF442" s="11">
        <v>3740.2705077961646</v>
      </c>
      <c r="GG442" s="11">
        <v>3730.3151089719213</v>
      </c>
      <c r="GH442" s="11">
        <v>3725.5220334099977</v>
      </c>
      <c r="GI442" s="11">
        <v>3708.3915135003817</v>
      </c>
      <c r="GJ442" s="11">
        <v>3685.7852688067487</v>
      </c>
      <c r="GK442" s="11">
        <v>3659.1429281793771</v>
      </c>
      <c r="GL442" s="11">
        <v>3657.7767427808963</v>
      </c>
      <c r="GM442" s="11">
        <v>3625.6789332219892</v>
      </c>
      <c r="GN442" s="11">
        <v>3603.4240853983069</v>
      </c>
      <c r="GO442" s="11">
        <v>3570.0625347238438</v>
      </c>
      <c r="GP442" s="11">
        <v>3485.4503791679031</v>
      </c>
      <c r="GQ442" s="11">
        <v>3348.6672776204296</v>
      </c>
      <c r="GR442" s="11">
        <v>3197.0226020640994</v>
      </c>
      <c r="GS442" s="11">
        <v>3139.0292341471991</v>
      </c>
      <c r="GT442" s="11">
        <v>3122.9926634342346</v>
      </c>
      <c r="GU442" s="11">
        <v>3102.4468682048609</v>
      </c>
      <c r="GV442" s="11">
        <v>3085.3686499402311</v>
      </c>
      <c r="GW442" s="11">
        <v>3070.9208892430179</v>
      </c>
      <c r="GX442" s="11">
        <v>3061.0322779486519</v>
      </c>
      <c r="GY442" s="11">
        <v>2991.2430913939161</v>
      </c>
      <c r="GZ442" s="11">
        <v>3053.2840188035475</v>
      </c>
      <c r="HA442" s="11">
        <v>3055.6836405671697</v>
      </c>
      <c r="HB442" s="11">
        <v>3051.7043460567479</v>
      </c>
      <c r="HC442" s="11">
        <v>3048.9350809512052</v>
      </c>
      <c r="HD442" s="11">
        <v>3047.9029691662117</v>
      </c>
      <c r="HE442" s="11">
        <v>3027.8863150448319</v>
      </c>
      <c r="HF442" s="11">
        <v>2915.5724802465043</v>
      </c>
      <c r="HG442" s="11">
        <v>2837.9900989601197</v>
      </c>
      <c r="HH442" s="11">
        <v>2759.6368671256623</v>
      </c>
      <c r="HI442" s="11">
        <v>2723.4621709114404</v>
      </c>
      <c r="HJ442" s="11">
        <v>2697.316378751822</v>
      </c>
      <c r="HK442" s="11">
        <v>2659.2623785381379</v>
      </c>
      <c r="HL442" s="11">
        <v>2631.3171219379424</v>
      </c>
      <c r="HM442" s="11">
        <v>2577.055418219782</v>
      </c>
      <c r="HN442" s="11">
        <v>2517.6795150244743</v>
      </c>
      <c r="HO442" s="11">
        <v>2478.3654677117247</v>
      </c>
      <c r="HP442" s="11">
        <v>2494.2267628433237</v>
      </c>
      <c r="HQ442" s="11">
        <v>2483.9721802585659</v>
      </c>
      <c r="HR442" s="11">
        <v>2394.6652242058658</v>
      </c>
      <c r="HS442" s="11">
        <v>2406.7319059048373</v>
      </c>
      <c r="HT442" s="11">
        <v>2413.9191591400736</v>
      </c>
      <c r="HU442" s="11">
        <v>2374.2575720924965</v>
      </c>
      <c r="HV442" s="11">
        <v>2364.5287106940664</v>
      </c>
      <c r="HW442" s="11">
        <v>2341.7146738165366</v>
      </c>
      <c r="HX442" s="11">
        <v>2312.3359360440845</v>
      </c>
      <c r="HY442" s="11">
        <v>2265.9933800411372</v>
      </c>
      <c r="HZ442" s="11">
        <v>2105.1274248422742</v>
      </c>
      <c r="IA442" s="11">
        <v>1952.8146741770263</v>
      </c>
      <c r="IB442" s="11">
        <v>1898.730263231022</v>
      </c>
      <c r="IC442" s="11">
        <v>1842.3691979500506</v>
      </c>
      <c r="ID442" s="11">
        <v>1791.6172613686692</v>
      </c>
      <c r="IE442" s="11">
        <v>1733.2646840149264</v>
      </c>
      <c r="IF442" s="11">
        <v>1602.2905742121427</v>
      </c>
      <c r="IG442" s="11">
        <v>1569.2739728459853</v>
      </c>
      <c r="IH442" s="11">
        <v>1524.7285459424788</v>
      </c>
      <c r="II442" s="11">
        <v>1486.5719543238085</v>
      </c>
      <c r="IJ442" s="11">
        <v>1435.4693522436453</v>
      </c>
      <c r="IK442" s="11">
        <v>1398.7272005565999</v>
      </c>
      <c r="IL442" s="11">
        <v>1358.8097515736144</v>
      </c>
      <c r="IM442" s="11">
        <v>1298.8464166315678</v>
      </c>
      <c r="IN442" s="11">
        <v>1169.0136345631549</v>
      </c>
      <c r="IO442" s="11">
        <v>1142.4655666505037</v>
      </c>
      <c r="IP442" s="11">
        <v>1141.5150334905031</v>
      </c>
      <c r="IQ442" s="11">
        <v>1086.3097970801505</v>
      </c>
      <c r="IR442" s="11">
        <v>1018.0348183510025</v>
      </c>
      <c r="IS442" s="11">
        <v>978.47582923343452</v>
      </c>
      <c r="IT442" s="11">
        <v>955.782027922211</v>
      </c>
      <c r="IU442" s="11">
        <v>938.60882414697801</v>
      </c>
      <c r="IV442" s="11">
        <v>932.74497495743356</v>
      </c>
      <c r="IW442" s="11">
        <v>922.35046237902759</v>
      </c>
      <c r="IX442" s="11">
        <v>901.94515099039108</v>
      </c>
      <c r="IY442" s="11">
        <v>863.0034837811055</v>
      </c>
      <c r="IZ442" s="11">
        <v>815.94950906101246</v>
      </c>
      <c r="JA442" s="11">
        <v>730.01000836003982</v>
      </c>
      <c r="JB442" s="11">
        <v>634.49130000829609</v>
      </c>
      <c r="JC442" s="11">
        <v>577.40179451777897</v>
      </c>
      <c r="JD442" s="11">
        <v>578.87521527626257</v>
      </c>
      <c r="JE442" s="11">
        <v>576.86003019405541</v>
      </c>
      <c r="JF442" s="11">
        <v>577.69510500379613</v>
      </c>
      <c r="JG442" s="11">
        <v>535.44623871978695</v>
      </c>
      <c r="JH442" s="11">
        <v>524.08515182930103</v>
      </c>
      <c r="JI442" s="11">
        <v>505.69834887406563</v>
      </c>
      <c r="JJ442" s="11">
        <v>501.9780693972429</v>
      </c>
      <c r="JK442" s="11">
        <v>421.54172758229726</v>
      </c>
      <c r="JL442" s="11">
        <v>417.02862535560985</v>
      </c>
      <c r="JM442" s="11">
        <v>394.88269229733675</v>
      </c>
      <c r="JN442" s="11">
        <v>171.13467375298632</v>
      </c>
      <c r="JO442" s="11">
        <v>20.35067708387156</v>
      </c>
      <c r="JP442" s="11">
        <v>1.2398970739013748E-12</v>
      </c>
      <c r="JQ442" s="11">
        <v>20.348394368663392</v>
      </c>
      <c r="JR442" s="11">
        <v>62.24955073075305</v>
      </c>
      <c r="JS442" s="11">
        <v>94.448104801868894</v>
      </c>
      <c r="JT442" s="11">
        <v>252.53736160442827</v>
      </c>
      <c r="JU442" s="11">
        <v>329.57385275095351</v>
      </c>
      <c r="JV442" s="11">
        <v>309.53921893032998</v>
      </c>
      <c r="JW442" s="11">
        <v>288.41763480146187</v>
      </c>
      <c r="JX442" s="11">
        <v>334.14375820993627</v>
      </c>
      <c r="JY442" s="11">
        <v>350.45310500811235</v>
      </c>
      <c r="JZ442" s="11">
        <v>359.97283017493828</v>
      </c>
      <c r="KA442" s="11">
        <v>374.02786498163658</v>
      </c>
      <c r="KB442" s="11">
        <v>386.5143869118026</v>
      </c>
      <c r="KC442" s="11">
        <v>393.80654275685589</v>
      </c>
      <c r="KD442" s="11">
        <v>393.56953530868367</v>
      </c>
      <c r="KE442" s="11">
        <v>383.16179966342287</v>
      </c>
      <c r="KF442" s="11">
        <v>376.75497393023096</v>
      </c>
      <c r="KG442" s="11">
        <v>359.39487444880939</v>
      </c>
      <c r="KH442" s="11">
        <v>355.90432038411751</v>
      </c>
      <c r="KI442" s="11">
        <v>334.75630643080939</v>
      </c>
      <c r="KJ442" s="11">
        <v>336.09320306332017</v>
      </c>
      <c r="KK442" s="11">
        <v>332.33253220350093</v>
      </c>
      <c r="KL442" s="23"/>
      <c r="KM442" s="11">
        <f>SMALL(Tabela2[[#This Row],[1]:[285]],1)</f>
        <v>1.2398970739013748E-12</v>
      </c>
      <c r="KN442" s="11">
        <f>MATCH(Tabela2[[#This Row],[1° menor]],Tabela2[[#This Row],[1]:[285]],0)</f>
        <v>263</v>
      </c>
      <c r="KO44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0.49999999712482496</v>
      </c>
      <c r="KP442" s="11">
        <f>VLOOKUP(Tabela2[[#This Row],[Shape]],shape!A:D,4,0)+VLOOKUP(Tabela2[[#This Row],[Shape]]+1,shape!A:E,5,0)*Tabela2[[#This Row],[% avanc]]</f>
        <v>8263.4995104336413</v>
      </c>
      <c r="KQ442" s="15">
        <f>Tabela2[[#This Row],[8686,881807]]/Tabela2[[#Headers],[8686,881807]]</f>
        <v>0.95126187900643566</v>
      </c>
      <c r="KR442" s="11">
        <f>Tabela2[[#This Row],[8686,881807]]-KP441</f>
        <v>29.058277399451981</v>
      </c>
      <c r="KS442" s="11">
        <f>(Tabela2[[#This Row],[hora bus]]-H441)*86400</f>
        <v>44.999999832361937</v>
      </c>
      <c r="KT442" s="11">
        <f>Tabela2[[#This Row],[desloc]]/Tabela2[[#This Row],[seconds]]</f>
        <v>0.64573950017116666</v>
      </c>
      <c r="KU442" s="11">
        <f>Tabela2[[#This Row],[spd m/s]]*3.6</f>
        <v>2.3246622006162001</v>
      </c>
      <c r="KV442" s="23"/>
      <c r="KW442" s="22">
        <f t="shared" si="108"/>
        <v>0</v>
      </c>
      <c r="KX442" s="23">
        <f t="shared" si="109"/>
        <v>0</v>
      </c>
      <c r="KY442" s="23">
        <f t="shared" si="110"/>
        <v>1</v>
      </c>
      <c r="KZ442" s="23">
        <f t="shared" si="111"/>
        <v>5</v>
      </c>
      <c r="LA442" s="23">
        <f t="shared" si="112"/>
        <v>0</v>
      </c>
      <c r="LB442" s="23">
        <f t="shared" si="113"/>
        <v>0</v>
      </c>
      <c r="LC442" s="23">
        <f t="shared" si="114"/>
        <v>0</v>
      </c>
      <c r="LD442" s="23">
        <f t="shared" si="115"/>
        <v>0</v>
      </c>
      <c r="LE442" s="23">
        <f t="shared" si="116"/>
        <v>8263.4995104336413</v>
      </c>
      <c r="LF442" s="22">
        <f t="shared" si="125"/>
        <v>0</v>
      </c>
      <c r="LG442" s="23">
        <f t="shared" si="117"/>
        <v>0</v>
      </c>
      <c r="LH442" s="23">
        <f t="shared" si="118"/>
        <v>0</v>
      </c>
      <c r="LI442" s="23">
        <f t="shared" si="119"/>
        <v>8570.3152119992501</v>
      </c>
      <c r="LJ442" s="23">
        <f t="shared" si="120"/>
        <v>8570.3152119992501</v>
      </c>
      <c r="LK442" s="23">
        <f t="shared" si="121"/>
        <v>0.5</v>
      </c>
      <c r="LL442" s="23">
        <f t="shared" si="122"/>
        <v>0</v>
      </c>
      <c r="LM442" s="23">
        <f t="shared" si="123"/>
        <v>1</v>
      </c>
      <c r="LN442" s="23">
        <f t="shared" si="124"/>
        <v>1</v>
      </c>
    </row>
    <row r="443" spans="1:326" x14ac:dyDescent="0.25">
      <c r="A443" s="22">
        <v>77954</v>
      </c>
      <c r="B443" s="22">
        <v>1</v>
      </c>
      <c r="C443" s="23" t="s">
        <v>808</v>
      </c>
      <c r="D443" s="22">
        <v>332</v>
      </c>
      <c r="E443" s="24">
        <v>3.472222222222222E-3</v>
      </c>
      <c r="F443" s="23" t="s">
        <v>774</v>
      </c>
      <c r="G443" s="23" t="b">
        <v>1</v>
      </c>
      <c r="H443" s="25">
        <v>43538.003634259258</v>
      </c>
      <c r="I443" s="26" t="s">
        <v>178</v>
      </c>
      <c r="J443" s="23" t="s">
        <v>179</v>
      </c>
      <c r="K443" s="11">
        <f>IF(AND(Tabela2[[#This Row],[hora bus]]=H442,Tabela2[[#This Row],[lat bus]]=I442,Tabela2[[#This Row],[lon bus]]=J442),1,0)</f>
        <v>0</v>
      </c>
      <c r="L443" s="23"/>
      <c r="M443" s="11">
        <v>9</v>
      </c>
      <c r="N443" s="11">
        <v>12398.643558936616</v>
      </c>
      <c r="O443" s="11">
        <v>12390.56335188794</v>
      </c>
      <c r="P443" s="11">
        <v>12379.665475064552</v>
      </c>
      <c r="Q443" s="11">
        <v>12320.239327163265</v>
      </c>
      <c r="R443" s="11">
        <v>12238.945512127719</v>
      </c>
      <c r="S443" s="11">
        <v>12224.643611782833</v>
      </c>
      <c r="T443" s="11">
        <v>12205.666604422322</v>
      </c>
      <c r="U443" s="11">
        <v>12193.484928485461</v>
      </c>
      <c r="V443" s="11">
        <v>12175.811788409446</v>
      </c>
      <c r="W443" s="11">
        <v>12161.916762592562</v>
      </c>
      <c r="X443" s="11">
        <v>12149.242161722354</v>
      </c>
      <c r="Y443" s="11">
        <v>12122.434054285288</v>
      </c>
      <c r="Z443" s="11">
        <v>12103.702829822823</v>
      </c>
      <c r="AA443" s="11">
        <v>12078.682719175575</v>
      </c>
      <c r="AB443" s="11">
        <v>12066.883929655385</v>
      </c>
      <c r="AC443" s="11">
        <v>12050.079210830285</v>
      </c>
      <c r="AD443" s="11">
        <v>12025.900487410927</v>
      </c>
      <c r="AE443" s="11">
        <v>12017.235893254538</v>
      </c>
      <c r="AF443" s="11">
        <v>11956.533451195426</v>
      </c>
      <c r="AG443" s="11">
        <v>11936.346357934763</v>
      </c>
      <c r="AH443" s="11">
        <v>11914.172748745081</v>
      </c>
      <c r="AI443" s="11">
        <v>11894.67773588897</v>
      </c>
      <c r="AJ443" s="11">
        <v>11876.812296675447</v>
      </c>
      <c r="AK443" s="11">
        <v>11864.268971187368</v>
      </c>
      <c r="AL443" s="11">
        <v>11841.037200460647</v>
      </c>
      <c r="AM443" s="11">
        <v>11833.037890104544</v>
      </c>
      <c r="AN443" s="11">
        <v>11823.62488404388</v>
      </c>
      <c r="AO443" s="11">
        <v>11820.556448899019</v>
      </c>
      <c r="AP443" s="11">
        <v>11825.631419322674</v>
      </c>
      <c r="AQ443" s="11">
        <v>11836.755988097642</v>
      </c>
      <c r="AR443" s="11">
        <v>11840.025867308761</v>
      </c>
      <c r="AS443" s="11">
        <v>11841.291437210857</v>
      </c>
      <c r="AT443" s="11">
        <v>11855.272558965609</v>
      </c>
      <c r="AU443" s="11">
        <v>11864.199731130619</v>
      </c>
      <c r="AV443" s="11">
        <v>11862.742754740011</v>
      </c>
      <c r="AW443" s="11">
        <v>11870.75812013327</v>
      </c>
      <c r="AX443" s="11">
        <v>11881.550306147194</v>
      </c>
      <c r="AY443" s="11">
        <v>11881.776806797758</v>
      </c>
      <c r="AZ443" s="11">
        <v>11872.706180638492</v>
      </c>
      <c r="BA443" s="11">
        <v>11855.633923138941</v>
      </c>
      <c r="BB443" s="11">
        <v>11818.822270799712</v>
      </c>
      <c r="BC443" s="11">
        <v>11752.941749629656</v>
      </c>
      <c r="BD443" s="11">
        <v>11691.063877015093</v>
      </c>
      <c r="BE443" s="11">
        <v>11677.004437185889</v>
      </c>
      <c r="BF443" s="11">
        <v>11661.276892739557</v>
      </c>
      <c r="BG443" s="11">
        <v>11635.369631297879</v>
      </c>
      <c r="BH443" s="11">
        <v>11631.682659513079</v>
      </c>
      <c r="BI443" s="11">
        <v>11621.735324394816</v>
      </c>
      <c r="BJ443" s="11">
        <v>11603.006928150297</v>
      </c>
      <c r="BK443" s="11">
        <v>11541.500422088051</v>
      </c>
      <c r="BL443" s="11">
        <v>11341.549996867534</v>
      </c>
      <c r="BM443" s="11">
        <v>11250.771130908457</v>
      </c>
      <c r="BN443" s="11">
        <v>11246.597797802422</v>
      </c>
      <c r="BO443" s="11">
        <v>11155.046454116404</v>
      </c>
      <c r="BP443" s="11">
        <v>11162.300340369869</v>
      </c>
      <c r="BQ443" s="11">
        <v>11084.777433753778</v>
      </c>
      <c r="BR443" s="11">
        <v>11018.309928637873</v>
      </c>
      <c r="BS443" s="11">
        <v>10999.191402112574</v>
      </c>
      <c r="BT443" s="11">
        <v>10954.797737799385</v>
      </c>
      <c r="BU443" s="11">
        <v>10911.114042144352</v>
      </c>
      <c r="BV443" s="11">
        <v>10934.912235583213</v>
      </c>
      <c r="BW443" s="11">
        <v>10787.73346648195</v>
      </c>
      <c r="BX443" s="11">
        <v>10680.730786355627</v>
      </c>
      <c r="BY443" s="11">
        <v>10542.157586526015</v>
      </c>
      <c r="BZ443" s="11">
        <v>10512.105874843461</v>
      </c>
      <c r="CA443" s="11">
        <v>10469.637793403288</v>
      </c>
      <c r="CB443" s="11">
        <v>10407.110422807349</v>
      </c>
      <c r="CC443" s="11">
        <v>10287.336982415967</v>
      </c>
      <c r="CD443" s="11">
        <v>10194.935009510058</v>
      </c>
      <c r="CE443" s="11">
        <v>10105.328909258829</v>
      </c>
      <c r="CF443" s="11">
        <v>10026.683512331301</v>
      </c>
      <c r="CG443" s="11">
        <v>9840.6770101644979</v>
      </c>
      <c r="CH443" s="11">
        <v>9771.26657161408</v>
      </c>
      <c r="CI443" s="11">
        <v>9588.0034428512026</v>
      </c>
      <c r="CJ443" s="11">
        <v>9522.133862436669</v>
      </c>
      <c r="CK443" s="11">
        <v>9436.7736983606701</v>
      </c>
      <c r="CL443" s="11">
        <v>9411.9364608028518</v>
      </c>
      <c r="CM443" s="11">
        <v>9366.3330054278122</v>
      </c>
      <c r="CN443" s="11">
        <v>9311.1411000063927</v>
      </c>
      <c r="CO443" s="11">
        <v>9233.4931698418732</v>
      </c>
      <c r="CP443" s="11">
        <v>9185.040136459058</v>
      </c>
      <c r="CQ443" s="11">
        <v>8998.6806422946538</v>
      </c>
      <c r="CR443" s="11">
        <v>8835.8058343866887</v>
      </c>
      <c r="CS443" s="11">
        <v>8771.2807983317125</v>
      </c>
      <c r="CT443" s="11">
        <v>8746.3517367037603</v>
      </c>
      <c r="CU443" s="11">
        <v>8707.1117271091498</v>
      </c>
      <c r="CV443" s="11">
        <v>8614.1745399204374</v>
      </c>
      <c r="CW443" s="11">
        <v>8495.8204955959391</v>
      </c>
      <c r="CX443" s="11">
        <v>8442.3192556813283</v>
      </c>
      <c r="CY443" s="11">
        <v>8389.6645664745829</v>
      </c>
      <c r="CZ443" s="11">
        <v>8340.7659095309082</v>
      </c>
      <c r="DA443" s="11">
        <v>8289.1742394983921</v>
      </c>
      <c r="DB443" s="11">
        <v>8231.4061385682617</v>
      </c>
      <c r="DC443" s="11">
        <v>8135.10782659916</v>
      </c>
      <c r="DD443" s="11">
        <v>8122.3251418109294</v>
      </c>
      <c r="DE443" s="11">
        <v>8090.5381226940672</v>
      </c>
      <c r="DF443" s="11">
        <v>8075.074894693963</v>
      </c>
      <c r="DG443" s="11">
        <v>8019.6808172265592</v>
      </c>
      <c r="DH443" s="11">
        <v>7971.7753696200498</v>
      </c>
      <c r="DI443" s="11">
        <v>7915.4685246027611</v>
      </c>
      <c r="DJ443" s="11">
        <v>7848.6671021170641</v>
      </c>
      <c r="DK443" s="11">
        <v>7594.7669662710614</v>
      </c>
      <c r="DL443" s="11">
        <v>7597.6283511212559</v>
      </c>
      <c r="DM443" s="11">
        <v>7562.7102419381317</v>
      </c>
      <c r="DN443" s="11">
        <v>7505.3020548423392</v>
      </c>
      <c r="DO443" s="11">
        <v>7494.6456219898773</v>
      </c>
      <c r="DP443" s="11">
        <v>7437.6232744271565</v>
      </c>
      <c r="DQ443" s="11">
        <v>7444.9213172684786</v>
      </c>
      <c r="DR443" s="11">
        <v>7439.0040148522276</v>
      </c>
      <c r="DS443" s="11">
        <v>7430.0430016614873</v>
      </c>
      <c r="DT443" s="11">
        <v>7413.8238101153156</v>
      </c>
      <c r="DU443" s="11">
        <v>7402.6781596748579</v>
      </c>
      <c r="DV443" s="11">
        <v>7390.3488181406674</v>
      </c>
      <c r="DW443" s="11">
        <v>7381.9487592127734</v>
      </c>
      <c r="DX443" s="11">
        <v>7241.2424664433856</v>
      </c>
      <c r="DY443" s="11">
        <v>7243.2456942016606</v>
      </c>
      <c r="DZ443" s="11">
        <v>7208.0963360663263</v>
      </c>
      <c r="EA443" s="11">
        <v>7097.4428160019506</v>
      </c>
      <c r="EB443" s="11">
        <v>7089.8527569035896</v>
      </c>
      <c r="EC443" s="11">
        <v>6924.378683335206</v>
      </c>
      <c r="ED443" s="11">
        <v>6871.0800663824584</v>
      </c>
      <c r="EE443" s="11">
        <v>6639.7091157128889</v>
      </c>
      <c r="EF443" s="11">
        <v>6455.717315551472</v>
      </c>
      <c r="EG443" s="11">
        <v>6299.8103751724839</v>
      </c>
      <c r="EH443" s="11">
        <v>6181.2153242909744</v>
      </c>
      <c r="EI443" s="11">
        <v>6120.1014539162989</v>
      </c>
      <c r="EJ443" s="11">
        <v>6068.3725152814268</v>
      </c>
      <c r="EK443" s="11">
        <v>5986.6038081238385</v>
      </c>
      <c r="EL443" s="11">
        <v>5974.6725100135372</v>
      </c>
      <c r="EM443" s="11">
        <v>5887.8523835515361</v>
      </c>
      <c r="EN443" s="11">
        <v>5800.772387269546</v>
      </c>
      <c r="EO443" s="11">
        <v>5762.4221618703277</v>
      </c>
      <c r="EP443" s="11">
        <v>5641.4118456908145</v>
      </c>
      <c r="EQ443" s="11">
        <v>5591.2835917792254</v>
      </c>
      <c r="ER443" s="11">
        <v>5480.6433919167985</v>
      </c>
      <c r="ES443" s="11">
        <v>5441.1716227325178</v>
      </c>
      <c r="ET443" s="11">
        <v>5381.3003449747011</v>
      </c>
      <c r="EU443" s="11">
        <v>5335.0579977131838</v>
      </c>
      <c r="EV443" s="11">
        <v>5281.7186948386061</v>
      </c>
      <c r="EW443" s="11">
        <v>5076.9090037506858</v>
      </c>
      <c r="EX443" s="11">
        <v>5041.1785010134645</v>
      </c>
      <c r="EY443" s="11">
        <v>4907.7825472787899</v>
      </c>
      <c r="EZ443" s="11">
        <v>4794.970256575949</v>
      </c>
      <c r="FA443" s="11">
        <v>4748.3790634620846</v>
      </c>
      <c r="FB443" s="11">
        <v>4720.1232076793203</v>
      </c>
      <c r="FC443" s="11">
        <v>4675.2973542919453</v>
      </c>
      <c r="FD443" s="11">
        <v>4569.6162636817962</v>
      </c>
      <c r="FE443" s="11">
        <v>4427.5517119922069</v>
      </c>
      <c r="FF443" s="11">
        <v>4423.6124893839769</v>
      </c>
      <c r="FG443" s="11">
        <v>4387.1899978710871</v>
      </c>
      <c r="FH443" s="11">
        <v>4317.8242749383762</v>
      </c>
      <c r="FI443" s="11">
        <v>4288.7698256289323</v>
      </c>
      <c r="FJ443" s="11">
        <v>4284.5040623746845</v>
      </c>
      <c r="FK443" s="11">
        <v>4280.3298401092834</v>
      </c>
      <c r="FL443" s="11">
        <v>4279.1625097865935</v>
      </c>
      <c r="FM443" s="11">
        <v>4267.1947697017567</v>
      </c>
      <c r="FN443" s="11">
        <v>4279.4604236729429</v>
      </c>
      <c r="FO443" s="11">
        <v>4277.3489082894384</v>
      </c>
      <c r="FP443" s="11">
        <v>4274.0432437532527</v>
      </c>
      <c r="FQ443" s="11">
        <v>4277.470368473435</v>
      </c>
      <c r="FR443" s="11">
        <v>4255.1398073265173</v>
      </c>
      <c r="FS443" s="11">
        <v>4222.5745744404076</v>
      </c>
      <c r="FT443" s="11">
        <v>4161.4506269816548</v>
      </c>
      <c r="FU443" s="11">
        <v>4059.4333490286117</v>
      </c>
      <c r="FV443" s="11">
        <v>4026.6379642403372</v>
      </c>
      <c r="FW443" s="11">
        <v>3998.4618532409636</v>
      </c>
      <c r="FX443" s="11">
        <v>3968.9711294628742</v>
      </c>
      <c r="FY443" s="11">
        <v>3945.9698576538754</v>
      </c>
      <c r="FZ443" s="11">
        <v>3917.1864701051609</v>
      </c>
      <c r="GA443" s="11">
        <v>3898.4294785571524</v>
      </c>
      <c r="GB443" s="11">
        <v>3873.9067934895834</v>
      </c>
      <c r="GC443" s="11">
        <v>3852.3450747945412</v>
      </c>
      <c r="GD443" s="11">
        <v>3841.0780243083732</v>
      </c>
      <c r="GE443" s="11">
        <v>3831.2156658903468</v>
      </c>
      <c r="GF443" s="11">
        <v>3825.7453171574625</v>
      </c>
      <c r="GG443" s="11">
        <v>3815.5177003610561</v>
      </c>
      <c r="GH443" s="11">
        <v>3810.5798532661915</v>
      </c>
      <c r="GI443" s="11">
        <v>3793.3434812563928</v>
      </c>
      <c r="GJ443" s="11">
        <v>3770.7075394634358</v>
      </c>
      <c r="GK443" s="11">
        <v>3744.2872417654066</v>
      </c>
      <c r="GL443" s="11">
        <v>3743.1306755866271</v>
      </c>
      <c r="GM443" s="11">
        <v>3711.3364828766416</v>
      </c>
      <c r="GN443" s="11">
        <v>3689.4894184040245</v>
      </c>
      <c r="GO443" s="11">
        <v>3656.3148098961219</v>
      </c>
      <c r="GP443" s="11">
        <v>3571.674113365928</v>
      </c>
      <c r="GQ443" s="11">
        <v>3434.0291260646836</v>
      </c>
      <c r="GR443" s="11">
        <v>3280.4534698316274</v>
      </c>
      <c r="GS443" s="11">
        <v>3220.7724023132591</v>
      </c>
      <c r="GT443" s="11">
        <v>3204.0468020678072</v>
      </c>
      <c r="GU443" s="11">
        <v>3183.0130199788236</v>
      </c>
      <c r="GV443" s="11">
        <v>3165.2058140225554</v>
      </c>
      <c r="GW443" s="11">
        <v>3149.8983588564752</v>
      </c>
      <c r="GX443" s="11">
        <v>3139.0839544506239</v>
      </c>
      <c r="GY443" s="11">
        <v>3065.9281613089752</v>
      </c>
      <c r="GZ443" s="11">
        <v>3124.6370933787739</v>
      </c>
      <c r="HA443" s="11">
        <v>3126.2909312309966</v>
      </c>
      <c r="HB443" s="11">
        <v>3121.7029471585433</v>
      </c>
      <c r="HC443" s="11">
        <v>3118.4092581875684</v>
      </c>
      <c r="HD443" s="11">
        <v>3116.9984635976216</v>
      </c>
      <c r="HE443" s="11">
        <v>3096.1521426171457</v>
      </c>
      <c r="HF443" s="11">
        <v>2983.6530216449269</v>
      </c>
      <c r="HG443" s="11">
        <v>2907.2406532005893</v>
      </c>
      <c r="HH443" s="11">
        <v>2830.3916323108715</v>
      </c>
      <c r="HI443" s="11">
        <v>2795.4702361153309</v>
      </c>
      <c r="HJ443" s="11">
        <v>2770.0899486663307</v>
      </c>
      <c r="HK443" s="11">
        <v>2733.0365492455467</v>
      </c>
      <c r="HL443" s="11">
        <v>2706.5088359775564</v>
      </c>
      <c r="HM443" s="11">
        <v>2654.656408159356</v>
      </c>
      <c r="HN443" s="11">
        <v>2599.2843402657109</v>
      </c>
      <c r="HO443" s="11">
        <v>2564.4522209938532</v>
      </c>
      <c r="HP443" s="11">
        <v>2582.8879789171629</v>
      </c>
      <c r="HQ443" s="11">
        <v>2573.5692236987929</v>
      </c>
      <c r="HR443" s="11">
        <v>2487.5928732521093</v>
      </c>
      <c r="HS443" s="11">
        <v>2503.5259169029546</v>
      </c>
      <c r="HT443" s="11">
        <v>2512.0440487905539</v>
      </c>
      <c r="HU443" s="11">
        <v>2473.9476472007545</v>
      </c>
      <c r="HV443" s="11">
        <v>2466.1474503367995</v>
      </c>
      <c r="HW443" s="11">
        <v>2444.4716023164146</v>
      </c>
      <c r="HX443" s="11">
        <v>2415.9815222709876</v>
      </c>
      <c r="HY443" s="11">
        <v>2370.4928910500266</v>
      </c>
      <c r="HZ443" s="11">
        <v>2210.9620413137854</v>
      </c>
      <c r="IA443" s="11">
        <v>2060.6468555777133</v>
      </c>
      <c r="IB443" s="11">
        <v>2008.0311110602011</v>
      </c>
      <c r="IC443" s="11">
        <v>1952.4541602413544</v>
      </c>
      <c r="ID443" s="11">
        <v>1902.5113777883953</v>
      </c>
      <c r="IE443" s="11">
        <v>1844.9600452642489</v>
      </c>
      <c r="IF443" s="11">
        <v>1715.362817108029</v>
      </c>
      <c r="IG443" s="11">
        <v>1683.4804150029022</v>
      </c>
      <c r="IH443" s="11">
        <v>1639.2091230749775</v>
      </c>
      <c r="II443" s="11">
        <v>1601.1821401014613</v>
      </c>
      <c r="IJ443" s="11">
        <v>1549.9136975435817</v>
      </c>
      <c r="IK443" s="11">
        <v>1512.5974426149799</v>
      </c>
      <c r="IL443" s="11">
        <v>1471.9337165413813</v>
      </c>
      <c r="IM443" s="11">
        <v>1410.9213605580817</v>
      </c>
      <c r="IN443" s="11">
        <v>1278.7280835830179</v>
      </c>
      <c r="IO443" s="11">
        <v>1250.2201859909731</v>
      </c>
      <c r="IP443" s="11">
        <v>1248.9697373735928</v>
      </c>
      <c r="IQ443" s="11">
        <v>1193.3983809028432</v>
      </c>
      <c r="IR443" s="11">
        <v>1124.4867755806838</v>
      </c>
      <c r="IS443" s="11">
        <v>1084.4110712881638</v>
      </c>
      <c r="IT443" s="11">
        <v>1061.2789040448929</v>
      </c>
      <c r="IU443" s="11">
        <v>1043.7674686092612</v>
      </c>
      <c r="IV443" s="11">
        <v>1037.7187250441252</v>
      </c>
      <c r="IW443" s="11">
        <v>1027.1566541111224</v>
      </c>
      <c r="IX443" s="11">
        <v>1006.3375649854098</v>
      </c>
      <c r="IY443" s="11">
        <v>966.43213518036316</v>
      </c>
      <c r="IZ443" s="11">
        <v>917.84298329307137</v>
      </c>
      <c r="JA443" s="11">
        <v>828.97073229105536</v>
      </c>
      <c r="JB443" s="11">
        <v>727.48304725609114</v>
      </c>
      <c r="JC443" s="11">
        <v>661.44611425619451</v>
      </c>
      <c r="JD443" s="11">
        <v>655.97885084897291</v>
      </c>
      <c r="JE443" s="11">
        <v>650.37263932002577</v>
      </c>
      <c r="JF443" s="11">
        <v>647.89290253149875</v>
      </c>
      <c r="JG443" s="11">
        <v>590.4159230283251</v>
      </c>
      <c r="JH443" s="11">
        <v>567.66933837967247</v>
      </c>
      <c r="JI443" s="11">
        <v>552.26366590682414</v>
      </c>
      <c r="JJ443" s="11">
        <v>549.46744579635072</v>
      </c>
      <c r="JK443" s="11">
        <v>473.14838100996604</v>
      </c>
      <c r="JL443" s="11">
        <v>472.73977800568287</v>
      </c>
      <c r="JM443" s="11">
        <v>451.38543732827884</v>
      </c>
      <c r="JN443" s="11">
        <v>238.30528225223622</v>
      </c>
      <c r="JO443" s="11">
        <v>123.05511896425725</v>
      </c>
      <c r="JP443" s="11">
        <v>120.94759419224515</v>
      </c>
      <c r="JQ443" s="11">
        <v>92.857269202680897</v>
      </c>
      <c r="JR443" s="11">
        <v>44.173364920703001</v>
      </c>
      <c r="JS443" s="11">
        <v>3.8241410038608592E-11</v>
      </c>
      <c r="JT443" s="11">
        <v>132.34313426255198</v>
      </c>
      <c r="JU443" s="11">
        <v>213.64931434599833</v>
      </c>
      <c r="JV443" s="11">
        <v>199.31363134602981</v>
      </c>
      <c r="JW443" s="11">
        <v>192.44172801753498</v>
      </c>
      <c r="JX443" s="11">
        <v>253.54663388520171</v>
      </c>
      <c r="JY443" s="11">
        <v>276.0381255771033</v>
      </c>
      <c r="JZ443" s="11">
        <v>290.81273679695727</v>
      </c>
      <c r="KA443" s="11">
        <v>309.99189434660099</v>
      </c>
      <c r="KB443" s="11">
        <v>326.33582495678121</v>
      </c>
      <c r="KC443" s="11">
        <v>337.69495051101859</v>
      </c>
      <c r="KD443" s="11">
        <v>343.12963182282158</v>
      </c>
      <c r="KE443" s="11">
        <v>334.27340277452123</v>
      </c>
      <c r="KF443" s="11">
        <v>325.09277653581506</v>
      </c>
      <c r="KG443" s="11">
        <v>303.94028547664914</v>
      </c>
      <c r="KH443" s="11">
        <v>296.70274321193375</v>
      </c>
      <c r="KI443" s="11">
        <v>270.7142362492869</v>
      </c>
      <c r="KJ443" s="11">
        <v>267.53365863826741</v>
      </c>
      <c r="KK443" s="11">
        <v>262.10762575768985</v>
      </c>
      <c r="KL443" s="23"/>
      <c r="KM443" s="11">
        <f>SMALL(Tabela2[[#This Row],[1]:[285]],1)</f>
        <v>3.8241410038608592E-11</v>
      </c>
      <c r="KN443" s="11">
        <f>MATCH(Tabela2[[#This Row],[1° menor]],Tabela2[[#This Row],[1]:[285]],0)</f>
        <v>266</v>
      </c>
      <c r="KO44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0.24999992302215757</v>
      </c>
      <c r="KP443" s="11">
        <f>VLOOKUP(Tabela2[[#This Row],[Shape]],shape!A:D,4,0)+VLOOKUP(Tabela2[[#This Row],[Shape]]+1,shape!A:E,5,0)*Tabela2[[#This Row],[% avanc]]</f>
        <v>8378.5877131616053</v>
      </c>
      <c r="KQ443" s="15">
        <f>Tabela2[[#This Row],[8686,881807]]/Tabela2[[#Headers],[8686,881807]]</f>
        <v>0.96451038465954875</v>
      </c>
      <c r="KR443" s="11">
        <f>Tabela2[[#This Row],[8686,881807]]-KP442</f>
        <v>115.08820272796402</v>
      </c>
      <c r="KS443" s="11">
        <f>(Tabela2[[#This Row],[hora bus]]-H442)*86400</f>
        <v>25.999999791383743</v>
      </c>
      <c r="KT443" s="11">
        <f>Tabela2[[#This Row],[desloc]]/Tabela2[[#This Row],[seconds]]</f>
        <v>4.4264693712075953</v>
      </c>
      <c r="KU443" s="11">
        <f>Tabela2[[#This Row],[spd m/s]]*3.6</f>
        <v>15.935289736347343</v>
      </c>
      <c r="KV443" s="23"/>
      <c r="KW443" s="22">
        <f t="shared" si="108"/>
        <v>0</v>
      </c>
      <c r="KX443" s="23">
        <f t="shared" si="109"/>
        <v>0</v>
      </c>
      <c r="KY443" s="23">
        <f t="shared" si="110"/>
        <v>1</v>
      </c>
      <c r="KZ443" s="23">
        <f t="shared" si="111"/>
        <v>4</v>
      </c>
      <c r="LA443" s="23">
        <f t="shared" si="112"/>
        <v>0</v>
      </c>
      <c r="LB443" s="23">
        <f t="shared" si="113"/>
        <v>0</v>
      </c>
      <c r="LC443" s="23">
        <f t="shared" si="114"/>
        <v>0</v>
      </c>
      <c r="LD443" s="23">
        <f t="shared" si="115"/>
        <v>0</v>
      </c>
      <c r="LE443" s="23">
        <f t="shared" si="116"/>
        <v>8378.5877131616053</v>
      </c>
      <c r="LF443" s="22">
        <f t="shared" si="125"/>
        <v>0</v>
      </c>
      <c r="LG443" s="23">
        <f t="shared" si="117"/>
        <v>0</v>
      </c>
      <c r="LH443" s="23">
        <f t="shared" si="118"/>
        <v>0</v>
      </c>
      <c r="LI443" s="23">
        <f t="shared" si="119"/>
        <v>8570.3152119992501</v>
      </c>
      <c r="LJ443" s="23">
        <f t="shared" si="120"/>
        <v>8570.3152119992501</v>
      </c>
      <c r="LK443" s="23">
        <f t="shared" si="121"/>
        <v>0.5</v>
      </c>
      <c r="LL443" s="23">
        <f t="shared" si="122"/>
        <v>0</v>
      </c>
      <c r="LM443" s="23">
        <f t="shared" si="123"/>
        <v>1</v>
      </c>
      <c r="LN443" s="23">
        <f t="shared" si="124"/>
        <v>1</v>
      </c>
    </row>
    <row r="444" spans="1:326" x14ac:dyDescent="0.25">
      <c r="A444" s="22">
        <v>77955</v>
      </c>
      <c r="B444" s="22">
        <v>1</v>
      </c>
      <c r="C444" s="23" t="s">
        <v>809</v>
      </c>
      <c r="D444" s="22">
        <v>332</v>
      </c>
      <c r="E444" s="24">
        <v>3.472222222222222E-3</v>
      </c>
      <c r="F444" s="23" t="s">
        <v>774</v>
      </c>
      <c r="G444" s="23" t="b">
        <v>1</v>
      </c>
      <c r="H444" s="25">
        <v>43538.003854166665</v>
      </c>
      <c r="I444" s="26" t="s">
        <v>232</v>
      </c>
      <c r="J444" s="23" t="s">
        <v>233</v>
      </c>
      <c r="K444" s="11">
        <f>IF(AND(Tabela2[[#This Row],[hora bus]]=H443,Tabela2[[#This Row],[lat bus]]=I443,Tabela2[[#This Row],[lon bus]]=J443),1,0)</f>
        <v>0</v>
      </c>
      <c r="L444" s="23"/>
      <c r="M444" s="11">
        <v>11</v>
      </c>
      <c r="N444" s="11">
        <v>12547.828250096121</v>
      </c>
      <c r="O444" s="11">
        <v>12539.795560676203</v>
      </c>
      <c r="P444" s="11">
        <v>12528.949512010253</v>
      </c>
      <c r="Q444" s="11">
        <v>12469.509485850152</v>
      </c>
      <c r="R444" s="11">
        <v>12387.867469140501</v>
      </c>
      <c r="S444" s="11">
        <v>12373.205085765188</v>
      </c>
      <c r="T444" s="11">
        <v>12354.150987941277</v>
      </c>
      <c r="U444" s="11">
        <v>12341.948602483928</v>
      </c>
      <c r="V444" s="11">
        <v>12324.301436311322</v>
      </c>
      <c r="W444" s="11">
        <v>12310.465049235823</v>
      </c>
      <c r="X444" s="11">
        <v>12297.860472802384</v>
      </c>
      <c r="Y444" s="11">
        <v>12271.170768208922</v>
      </c>
      <c r="Z444" s="11">
        <v>12252.582265367517</v>
      </c>
      <c r="AA444" s="11">
        <v>12227.65773648703</v>
      </c>
      <c r="AB444" s="11">
        <v>12215.898224883849</v>
      </c>
      <c r="AC444" s="11">
        <v>12199.099340554243</v>
      </c>
      <c r="AD444" s="11">
        <v>12174.845685894901</v>
      </c>
      <c r="AE444" s="11">
        <v>12166.076652875265</v>
      </c>
      <c r="AF444" s="11">
        <v>12104.943982542793</v>
      </c>
      <c r="AG444" s="11">
        <v>12084.132680646157</v>
      </c>
      <c r="AH444" s="11">
        <v>12061.599952136179</v>
      </c>
      <c r="AI444" s="11">
        <v>12041.860963445146</v>
      </c>
      <c r="AJ444" s="11">
        <v>12023.798638075656</v>
      </c>
      <c r="AK444" s="11">
        <v>12011.097053130114</v>
      </c>
      <c r="AL444" s="11">
        <v>11987.685732046662</v>
      </c>
      <c r="AM444" s="11">
        <v>11979.514119835156</v>
      </c>
      <c r="AN444" s="11">
        <v>11969.924892095498</v>
      </c>
      <c r="AO444" s="11">
        <v>11966.589183519953</v>
      </c>
      <c r="AP444" s="11">
        <v>11971.361105570286</v>
      </c>
      <c r="AQ444" s="11">
        <v>11982.263596467559</v>
      </c>
      <c r="AR444" s="11">
        <v>11985.383262677478</v>
      </c>
      <c r="AS444" s="11">
        <v>11986.403356066759</v>
      </c>
      <c r="AT444" s="11">
        <v>12000.119514762828</v>
      </c>
      <c r="AU444" s="11">
        <v>12008.896254699903</v>
      </c>
      <c r="AV444" s="11">
        <v>12007.209769227484</v>
      </c>
      <c r="AW444" s="11">
        <v>12014.804441865757</v>
      </c>
      <c r="AX444" s="11">
        <v>12025.139835997847</v>
      </c>
      <c r="AY444" s="11">
        <v>12024.960590238734</v>
      </c>
      <c r="AZ444" s="11">
        <v>12015.500480223451</v>
      </c>
      <c r="BA444" s="11">
        <v>11998.016464039467</v>
      </c>
      <c r="BB444" s="11">
        <v>11960.701328034316</v>
      </c>
      <c r="BC444" s="11">
        <v>11894.380362367458</v>
      </c>
      <c r="BD444" s="11">
        <v>11832.100075640365</v>
      </c>
      <c r="BE444" s="11">
        <v>11817.652268785983</v>
      </c>
      <c r="BF444" s="11">
        <v>11801.597546603722</v>
      </c>
      <c r="BG444" s="11">
        <v>11775.178160011592</v>
      </c>
      <c r="BH444" s="11">
        <v>11770.987132999864</v>
      </c>
      <c r="BI444" s="11">
        <v>11760.697946130758</v>
      </c>
      <c r="BJ444" s="11">
        <v>11741.593630271864</v>
      </c>
      <c r="BK444" s="11">
        <v>11679.371056283548</v>
      </c>
      <c r="BL444" s="11">
        <v>11477.239059719632</v>
      </c>
      <c r="BM444" s="11">
        <v>11383.575245918553</v>
      </c>
      <c r="BN444" s="11">
        <v>11377.832920722778</v>
      </c>
      <c r="BO444" s="11">
        <v>11285.03838684722</v>
      </c>
      <c r="BP444" s="11">
        <v>11291.248720422229</v>
      </c>
      <c r="BQ444" s="11">
        <v>11212.890486427581</v>
      </c>
      <c r="BR444" s="11">
        <v>11145.092208438598</v>
      </c>
      <c r="BS444" s="11">
        <v>11125.086547954774</v>
      </c>
      <c r="BT444" s="11">
        <v>11080.247014579947</v>
      </c>
      <c r="BU444" s="11">
        <v>11035.347768938289</v>
      </c>
      <c r="BV444" s="11">
        <v>11057.178650760943</v>
      </c>
      <c r="BW444" s="11">
        <v>10909.663411333438</v>
      </c>
      <c r="BX444" s="11">
        <v>10803.704849582196</v>
      </c>
      <c r="BY444" s="11">
        <v>10666.069360969135</v>
      </c>
      <c r="BZ444" s="11">
        <v>10636.714170581648</v>
      </c>
      <c r="CA444" s="11">
        <v>10594.380978165233</v>
      </c>
      <c r="CB444" s="11">
        <v>10531.758898126396</v>
      </c>
      <c r="CC444" s="11">
        <v>10411.729548923002</v>
      </c>
      <c r="CD444" s="11">
        <v>10318.956272961061</v>
      </c>
      <c r="CE444" s="11">
        <v>10228.8779352239</v>
      </c>
      <c r="CF444" s="11">
        <v>10149.668165996469</v>
      </c>
      <c r="CG444" s="11">
        <v>9962.7462697169867</v>
      </c>
      <c r="CH444" s="11">
        <v>9892.4489485890062</v>
      </c>
      <c r="CI444" s="11">
        <v>9708.2658142093242</v>
      </c>
      <c r="CJ444" s="11">
        <v>9641.4443357432119</v>
      </c>
      <c r="CK444" s="11">
        <v>9555.5289337006125</v>
      </c>
      <c r="CL444" s="11">
        <v>9530.3101290414852</v>
      </c>
      <c r="CM444" s="11">
        <v>9484.4115668231425</v>
      </c>
      <c r="CN444" s="11">
        <v>9428.816327370163</v>
      </c>
      <c r="CO444" s="11">
        <v>9350.6831655319693</v>
      </c>
      <c r="CP444" s="11">
        <v>9301.7372030564165</v>
      </c>
      <c r="CQ444" s="11">
        <v>9114.3388137808452</v>
      </c>
      <c r="CR444" s="11">
        <v>8949.8783590133335</v>
      </c>
      <c r="CS444" s="11">
        <v>8884.3043254856329</v>
      </c>
      <c r="CT444" s="11">
        <v>8858.9796519794982</v>
      </c>
      <c r="CU444" s="11">
        <v>8819.4697910892301</v>
      </c>
      <c r="CV444" s="11">
        <v>8725.9299883772146</v>
      </c>
      <c r="CW444" s="11">
        <v>8606.5584410742958</v>
      </c>
      <c r="CX444" s="11">
        <v>8552.2017404285598</v>
      </c>
      <c r="CY444" s="11">
        <v>8499.0228089534412</v>
      </c>
      <c r="CZ444" s="11">
        <v>8449.7447276114908</v>
      </c>
      <c r="DA444" s="11">
        <v>8397.9049254334313</v>
      </c>
      <c r="DB444" s="11">
        <v>8340.0505015855269</v>
      </c>
      <c r="DC444" s="11">
        <v>8243.8476075126182</v>
      </c>
      <c r="DD444" s="11">
        <v>8231.1424402109842</v>
      </c>
      <c r="DE444" s="11">
        <v>8199.3780786816078</v>
      </c>
      <c r="DF444" s="11">
        <v>8183.9762339148238</v>
      </c>
      <c r="DG444" s="11">
        <v>8128.8039068356447</v>
      </c>
      <c r="DH444" s="11">
        <v>8081.4454044278873</v>
      </c>
      <c r="DI444" s="11">
        <v>8025.8774998911731</v>
      </c>
      <c r="DJ444" s="11">
        <v>7958.4050697510575</v>
      </c>
      <c r="DK444" s="11">
        <v>7699.1041538791205</v>
      </c>
      <c r="DL444" s="11">
        <v>7696.0650779391253</v>
      </c>
      <c r="DM444" s="11">
        <v>7658.6261685768523</v>
      </c>
      <c r="DN444" s="11">
        <v>7599.238143120856</v>
      </c>
      <c r="DO444" s="11">
        <v>7587.1607332278354</v>
      </c>
      <c r="DP444" s="11">
        <v>7528.7051244080831</v>
      </c>
      <c r="DQ444" s="11">
        <v>7534.8243313982421</v>
      </c>
      <c r="DR444" s="11">
        <v>7528.614593008434</v>
      </c>
      <c r="DS444" s="11">
        <v>7519.3925160390663</v>
      </c>
      <c r="DT444" s="11">
        <v>7503.0656031715853</v>
      </c>
      <c r="DU444" s="11">
        <v>7492.0451470318239</v>
      </c>
      <c r="DV444" s="11">
        <v>7479.9726313637384</v>
      </c>
      <c r="DW444" s="11">
        <v>7471.9685178922246</v>
      </c>
      <c r="DX444" s="11">
        <v>7333.3201452247995</v>
      </c>
      <c r="DY444" s="11">
        <v>7337.4444799505136</v>
      </c>
      <c r="DZ444" s="11">
        <v>7303.0512031734679</v>
      </c>
      <c r="EA444" s="11">
        <v>7191.391151090098</v>
      </c>
      <c r="EB444" s="11">
        <v>7182.047015835692</v>
      </c>
      <c r="EC444" s="11">
        <v>7014.668019374607</v>
      </c>
      <c r="ED444" s="11">
        <v>6959.0385196987881</v>
      </c>
      <c r="EE444" s="11">
        <v>6726.5410328922444</v>
      </c>
      <c r="EF444" s="11">
        <v>6541.7627408566414</v>
      </c>
      <c r="EG444" s="11">
        <v>6385.1490712752284</v>
      </c>
      <c r="EH444" s="11">
        <v>6265.8208189203669</v>
      </c>
      <c r="EI444" s="11">
        <v>6203.9800494463734</v>
      </c>
      <c r="EJ444" s="11">
        <v>6151.4460785793381</v>
      </c>
      <c r="EK444" s="11">
        <v>6069.4909816187819</v>
      </c>
      <c r="EL444" s="11">
        <v>6057.8599001206485</v>
      </c>
      <c r="EM444" s="11">
        <v>5971.1122654375804</v>
      </c>
      <c r="EN444" s="11">
        <v>5883.4994097964718</v>
      </c>
      <c r="EO444" s="11">
        <v>5844.0929370429039</v>
      </c>
      <c r="EP444" s="11">
        <v>5720.9845355197776</v>
      </c>
      <c r="EQ444" s="11">
        <v>5668.2558780932595</v>
      </c>
      <c r="ER444" s="11">
        <v>5554.8952252913123</v>
      </c>
      <c r="ES444" s="11">
        <v>5512.8524369417019</v>
      </c>
      <c r="ET444" s="11">
        <v>5451.1927172859268</v>
      </c>
      <c r="EU444" s="11">
        <v>5403.1020140207866</v>
      </c>
      <c r="EV444" s="11">
        <v>5347.8885867850404</v>
      </c>
      <c r="EW444" s="11">
        <v>5138.4849674455718</v>
      </c>
      <c r="EX444" s="11">
        <v>5097.8896608360637</v>
      </c>
      <c r="EY444" s="11">
        <v>4960.4794596210722</v>
      </c>
      <c r="EZ444" s="11">
        <v>4842.14673232118</v>
      </c>
      <c r="FA444" s="11">
        <v>4791.6011963408082</v>
      </c>
      <c r="FB444" s="11">
        <v>4761.5823481780117</v>
      </c>
      <c r="FC444" s="11">
        <v>4715.379964635179</v>
      </c>
      <c r="FD444" s="11">
        <v>4607.0905473238581</v>
      </c>
      <c r="FE444" s="11">
        <v>4460.6502846541898</v>
      </c>
      <c r="FF444" s="11">
        <v>4453.7547188528597</v>
      </c>
      <c r="FG444" s="11">
        <v>4416.2042101138759</v>
      </c>
      <c r="FH444" s="11">
        <v>4344.9233955439086</v>
      </c>
      <c r="FI444" s="11">
        <v>4313.7357064892385</v>
      </c>
      <c r="FJ444" s="11">
        <v>4308.0350604871319</v>
      </c>
      <c r="FK444" s="11">
        <v>4302.901267405925</v>
      </c>
      <c r="FL444" s="11">
        <v>4300.8631498443992</v>
      </c>
      <c r="FM444" s="11">
        <v>4287.3298959976701</v>
      </c>
      <c r="FN444" s="11">
        <v>4297.7085925329484</v>
      </c>
      <c r="FO444" s="11">
        <v>4294.1108568018117</v>
      </c>
      <c r="FP444" s="11">
        <v>4289.2925461530695</v>
      </c>
      <c r="FQ444" s="11">
        <v>4291.5830320533623</v>
      </c>
      <c r="FR444" s="11">
        <v>4267.6131064541914</v>
      </c>
      <c r="FS444" s="11">
        <v>4232.0551108069249</v>
      </c>
      <c r="FT444" s="11">
        <v>4166.9084250692158</v>
      </c>
      <c r="FU444" s="11">
        <v>4059.8057566195821</v>
      </c>
      <c r="FV444" s="11">
        <v>4023.7812212007361</v>
      </c>
      <c r="FW444" s="11">
        <v>3995.1562941191401</v>
      </c>
      <c r="FX444" s="11">
        <v>3965.6150561596905</v>
      </c>
      <c r="FY444" s="11">
        <v>3942.486517691761</v>
      </c>
      <c r="FZ444" s="11">
        <v>3913.2480389555676</v>
      </c>
      <c r="GA444" s="11">
        <v>3893.737311399424</v>
      </c>
      <c r="GB444" s="11">
        <v>3868.178525967412</v>
      </c>
      <c r="GC444" s="11">
        <v>3845.146074237718</v>
      </c>
      <c r="GD444" s="11">
        <v>3832.4388512743508</v>
      </c>
      <c r="GE444" s="11">
        <v>3821.4471036781833</v>
      </c>
      <c r="GF444" s="11">
        <v>3815.113170890575</v>
      </c>
      <c r="GG444" s="11">
        <v>3804.3575157370542</v>
      </c>
      <c r="GH444" s="11">
        <v>3799.1491179254322</v>
      </c>
      <c r="GI444" s="11">
        <v>3781.7283605152588</v>
      </c>
      <c r="GJ444" s="11">
        <v>3759.0866875677198</v>
      </c>
      <c r="GK444" s="11">
        <v>3733.1835561032062</v>
      </c>
      <c r="GL444" s="11">
        <v>3732.4915156172356</v>
      </c>
      <c r="GM444" s="11">
        <v>3701.361442366911</v>
      </c>
      <c r="GN444" s="11">
        <v>3680.4224949433096</v>
      </c>
      <c r="GO444" s="11">
        <v>3647.7136836588475</v>
      </c>
      <c r="GP444" s="11">
        <v>3563.1898564191579</v>
      </c>
      <c r="GQ444" s="11">
        <v>3424.1285288190229</v>
      </c>
      <c r="GR444" s="11">
        <v>3267.1274896007567</v>
      </c>
      <c r="GS444" s="11">
        <v>3204.4476165367801</v>
      </c>
      <c r="GT444" s="11">
        <v>3186.5090821831768</v>
      </c>
      <c r="GU444" s="11">
        <v>3164.5842747079942</v>
      </c>
      <c r="GV444" s="11">
        <v>3145.4107946801241</v>
      </c>
      <c r="GW444" s="11">
        <v>3128.4798633178953</v>
      </c>
      <c r="GX444" s="11">
        <v>3115.9102194380762</v>
      </c>
      <c r="GY444" s="11">
        <v>3036.3789719688148</v>
      </c>
      <c r="GZ444" s="11">
        <v>3088.7956062374114</v>
      </c>
      <c r="HA444" s="11">
        <v>3089.067945709905</v>
      </c>
      <c r="HB444" s="11">
        <v>3083.3700436402796</v>
      </c>
      <c r="HC444" s="11">
        <v>3079.1296984995765</v>
      </c>
      <c r="HD444" s="11">
        <v>3077.035314323432</v>
      </c>
      <c r="HE444" s="11">
        <v>3054.6968775225964</v>
      </c>
      <c r="HF444" s="11">
        <v>2942.1443646288449</v>
      </c>
      <c r="HG444" s="11">
        <v>2868.3142745094274</v>
      </c>
      <c r="HH444" s="11">
        <v>2794.6001044106401</v>
      </c>
      <c r="HI444" s="11">
        <v>2762.2878372650007</v>
      </c>
      <c r="HJ444" s="11">
        <v>2738.5018671239091</v>
      </c>
      <c r="HK444" s="11">
        <v>2703.4885864890953</v>
      </c>
      <c r="HL444" s="11">
        <v>2679.8003591974093</v>
      </c>
      <c r="HM444" s="11">
        <v>2632.746786918934</v>
      </c>
      <c r="HN444" s="11">
        <v>2585.4408338903636</v>
      </c>
      <c r="HO444" s="11">
        <v>2559.827868882207</v>
      </c>
      <c r="HP444" s="11">
        <v>2583.6586265319334</v>
      </c>
      <c r="HQ444" s="11">
        <v>2576.3351501707948</v>
      </c>
      <c r="HR444" s="11">
        <v>2497.6024675332492</v>
      </c>
      <c r="HS444" s="11">
        <v>2522.0353540879778</v>
      </c>
      <c r="HT444" s="11">
        <v>2533.5470093392219</v>
      </c>
      <c r="HU444" s="11">
        <v>2499.0426327895143</v>
      </c>
      <c r="HV444" s="11">
        <v>2495.7359478055155</v>
      </c>
      <c r="HW444" s="11">
        <v>2476.8199853941364</v>
      </c>
      <c r="HX444" s="11">
        <v>2450.5620869007207</v>
      </c>
      <c r="HY444" s="11">
        <v>2407.306731415084</v>
      </c>
      <c r="HZ444" s="11">
        <v>2251.6138143837652</v>
      </c>
      <c r="IA444" s="11">
        <v>2107.185280920778</v>
      </c>
      <c r="IB444" s="11">
        <v>2058.9226030061491</v>
      </c>
      <c r="IC444" s="11">
        <v>2005.7391770364545</v>
      </c>
      <c r="ID444" s="11">
        <v>1958.259558219911</v>
      </c>
      <c r="IE444" s="11">
        <v>1903.2006861534196</v>
      </c>
      <c r="IF444" s="11">
        <v>1778.000946696541</v>
      </c>
      <c r="IG444" s="11">
        <v>1749.8412373409974</v>
      </c>
      <c r="IH444" s="11">
        <v>1706.7226725644018</v>
      </c>
      <c r="II444" s="11">
        <v>1669.51588593885</v>
      </c>
      <c r="IJ444" s="11">
        <v>1618.3844850476908</v>
      </c>
      <c r="IK444" s="11">
        <v>1580.1920720891621</v>
      </c>
      <c r="IL444" s="11">
        <v>1538.2021380035505</v>
      </c>
      <c r="IM444" s="11">
        <v>1475.368796218547</v>
      </c>
      <c r="IN444" s="11">
        <v>1339.179867320441</v>
      </c>
      <c r="IO444" s="11">
        <v>1307.5659089494588</v>
      </c>
      <c r="IP444" s="11">
        <v>1305.9746208025979</v>
      </c>
      <c r="IQ444" s="11">
        <v>1250.2088872620429</v>
      </c>
      <c r="IR444" s="11">
        <v>1181.3431511625574</v>
      </c>
      <c r="IS444" s="11">
        <v>1141.5278276512968</v>
      </c>
      <c r="IT444" s="11">
        <v>1118.3120291222299</v>
      </c>
      <c r="IU444" s="11">
        <v>1100.6589491109744</v>
      </c>
      <c r="IV444" s="11">
        <v>1094.565902738723</v>
      </c>
      <c r="IW444" s="11">
        <v>1083.8976648835749</v>
      </c>
      <c r="IX444" s="11">
        <v>1062.6791016689672</v>
      </c>
      <c r="IY444" s="11">
        <v>1021.7173363342998</v>
      </c>
      <c r="IZ444" s="11">
        <v>971.48120254273579</v>
      </c>
      <c r="JA444" s="11">
        <v>879.47414968232954</v>
      </c>
      <c r="JB444" s="11">
        <v>771.05874678197097</v>
      </c>
      <c r="JC444" s="11">
        <v>693.38825448338036</v>
      </c>
      <c r="JD444" s="11">
        <v>678.0190722934293</v>
      </c>
      <c r="JE444" s="11">
        <v>666.70215156691597</v>
      </c>
      <c r="JF444" s="11">
        <v>658.68962376365084</v>
      </c>
      <c r="JG444" s="11">
        <v>575.09652263854434</v>
      </c>
      <c r="JH444" s="11">
        <v>537.81194732406129</v>
      </c>
      <c r="JI444" s="11">
        <v>533.60481685167838</v>
      </c>
      <c r="JJ444" s="11">
        <v>533.7315128527656</v>
      </c>
      <c r="JK444" s="11">
        <v>470.10588027850628</v>
      </c>
      <c r="JL444" s="11">
        <v>482.59686202238993</v>
      </c>
      <c r="JM444" s="11">
        <v>464.97611013284865</v>
      </c>
      <c r="JN444" s="11">
        <v>299.25222876900756</v>
      </c>
      <c r="JO444" s="11">
        <v>273.17044043690584</v>
      </c>
      <c r="JP444" s="11">
        <v>325.18189060981967</v>
      </c>
      <c r="JQ444" s="11">
        <v>314.05459842234882</v>
      </c>
      <c r="JR444" s="11">
        <v>273.03065453890821</v>
      </c>
      <c r="JS444" s="11">
        <v>96.336983227321966</v>
      </c>
      <c r="JT444" s="11">
        <v>2.7174426981719009</v>
      </c>
      <c r="JU444" s="11">
        <v>4.1922021409845911E-13</v>
      </c>
      <c r="JV444" s="11">
        <v>15.486252520828858</v>
      </c>
      <c r="JW444" s="11">
        <v>30.424436573212233</v>
      </c>
      <c r="JX444" s="11">
        <v>94.842113113448065</v>
      </c>
      <c r="JY444" s="11">
        <v>120.44511197294001</v>
      </c>
      <c r="JZ444" s="11">
        <v>137.97877504852522</v>
      </c>
      <c r="KA444" s="11">
        <v>160.00886252640703</v>
      </c>
      <c r="KB444" s="11">
        <v>178.54940252592786</v>
      </c>
      <c r="KC444" s="11">
        <v>191.90944710784368</v>
      </c>
      <c r="KD444" s="11">
        <v>206.12574111703861</v>
      </c>
      <c r="KE444" s="11">
        <v>204.5151001982519</v>
      </c>
      <c r="KF444" s="11">
        <v>194.60393794012725</v>
      </c>
      <c r="KG444" s="11">
        <v>172.49845270165662</v>
      </c>
      <c r="KH444" s="11">
        <v>164.38396451840023</v>
      </c>
      <c r="KI444" s="11">
        <v>137.34273406339781</v>
      </c>
      <c r="KJ444" s="11">
        <v>133.19676358985774</v>
      </c>
      <c r="KK444" s="11">
        <v>127.4945418799754</v>
      </c>
      <c r="KL444" s="23"/>
      <c r="KM444" s="11">
        <f>SMALL(Tabela2[[#This Row],[1]:[285]],1)</f>
        <v>4.1922021409845911E-13</v>
      </c>
      <c r="KN444" s="11">
        <f>MATCH(Tabela2[[#This Row],[1° menor]],Tabela2[[#This Row],[1]:[285]],0)</f>
        <v>268</v>
      </c>
      <c r="KO44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0.50000002869951155</v>
      </c>
      <c r="KP444" s="11">
        <f>VLOOKUP(Tabela2[[#This Row],[Shape]],shape!A:D,4,0)+VLOOKUP(Tabela2[[#This Row],[Shape]]+1,shape!A:E,5,0)*Tabela2[[#This Row],[% avanc]]</f>
        <v>8505.8413669743859</v>
      </c>
      <c r="KQ444" s="15">
        <f>Tabela2[[#This Row],[8686,881807]]/Tabela2[[#Headers],[8686,881807]]</f>
        <v>0.9791593296596105</v>
      </c>
      <c r="KR444" s="11">
        <f>Tabela2[[#This Row],[8686,881807]]-KP443</f>
        <v>127.25365381278061</v>
      </c>
      <c r="KS444" s="11">
        <f>(Tabela2[[#This Row],[hora bus]]-H443)*86400</f>
        <v>19.000000040978193</v>
      </c>
      <c r="KT444" s="11">
        <f>Tabela2[[#This Row],[desloc]]/Tabela2[[#This Row],[seconds]]</f>
        <v>6.6975607125435088</v>
      </c>
      <c r="KU444" s="11">
        <f>Tabela2[[#This Row],[spd m/s]]*3.6</f>
        <v>24.111218565156634</v>
      </c>
      <c r="KV444" s="23"/>
      <c r="KW444" s="22">
        <f t="shared" si="108"/>
        <v>0</v>
      </c>
      <c r="KX444" s="23">
        <f t="shared" si="109"/>
        <v>0</v>
      </c>
      <c r="KY444" s="23">
        <f t="shared" si="110"/>
        <v>1</v>
      </c>
      <c r="KZ444" s="23">
        <f t="shared" si="111"/>
        <v>3</v>
      </c>
      <c r="LA444" s="23">
        <f t="shared" si="112"/>
        <v>0</v>
      </c>
      <c r="LB444" s="23">
        <f t="shared" si="113"/>
        <v>0</v>
      </c>
      <c r="LC444" s="23">
        <f t="shared" si="114"/>
        <v>0</v>
      </c>
      <c r="LD444" s="23">
        <f t="shared" si="115"/>
        <v>0</v>
      </c>
      <c r="LE444" s="23">
        <f t="shared" si="116"/>
        <v>8505.8413669743859</v>
      </c>
      <c r="LF444" s="22">
        <f t="shared" si="125"/>
        <v>0</v>
      </c>
      <c r="LG444" s="23">
        <f t="shared" si="117"/>
        <v>0</v>
      </c>
      <c r="LH444" s="23">
        <f t="shared" si="118"/>
        <v>0</v>
      </c>
      <c r="LI444" s="23">
        <f t="shared" si="119"/>
        <v>8570.3152119992501</v>
      </c>
      <c r="LJ444" s="23">
        <f t="shared" si="120"/>
        <v>8570.3152119992501</v>
      </c>
      <c r="LK444" s="23">
        <f t="shared" si="121"/>
        <v>0.5</v>
      </c>
      <c r="LL444" s="23">
        <f t="shared" si="122"/>
        <v>0</v>
      </c>
      <c r="LM444" s="23">
        <f t="shared" si="123"/>
        <v>1</v>
      </c>
      <c r="LN444" s="23">
        <f t="shared" si="124"/>
        <v>1</v>
      </c>
    </row>
    <row r="445" spans="1:326" x14ac:dyDescent="0.25">
      <c r="A445" s="22">
        <v>77956</v>
      </c>
      <c r="B445" s="22">
        <v>1</v>
      </c>
      <c r="C445" s="23" t="s">
        <v>810</v>
      </c>
      <c r="D445" s="22">
        <v>332</v>
      </c>
      <c r="E445" s="24">
        <v>4.1666666666666666E-3</v>
      </c>
      <c r="F445" s="23" t="s">
        <v>774</v>
      </c>
      <c r="G445" s="23" t="b">
        <v>1</v>
      </c>
      <c r="H445" s="25">
        <v>43538.004363425927</v>
      </c>
      <c r="I445" s="26" t="s">
        <v>180</v>
      </c>
      <c r="J445" s="23" t="s">
        <v>181</v>
      </c>
      <c r="K445" s="11">
        <f>IF(AND(Tabela2[[#This Row],[hora bus]]=H444,Tabela2[[#This Row],[lat bus]]=I444,Tabela2[[#This Row],[lon bus]]=J444),1,0)</f>
        <v>0</v>
      </c>
      <c r="L445" s="23"/>
      <c r="M445" s="11">
        <v>13</v>
      </c>
      <c r="N445" s="11">
        <v>12494.830021888851</v>
      </c>
      <c r="O445" s="11">
        <v>12486.806861253204</v>
      </c>
      <c r="P445" s="11">
        <v>12475.971219330722</v>
      </c>
      <c r="Q445" s="11">
        <v>12416.529272290421</v>
      </c>
      <c r="R445" s="11">
        <v>12334.820621563395</v>
      </c>
      <c r="S445" s="11">
        <v>12320.088836036259</v>
      </c>
      <c r="T445" s="11">
        <v>12301.020183692543</v>
      </c>
      <c r="U445" s="11">
        <v>12288.814142005907</v>
      </c>
      <c r="V445" s="11">
        <v>12271.172379100031</v>
      </c>
      <c r="W445" s="11">
        <v>12257.347773330403</v>
      </c>
      <c r="X445" s="11">
        <v>12244.75714924055</v>
      </c>
      <c r="Y445" s="11">
        <v>12218.091008311309</v>
      </c>
      <c r="Z445" s="11">
        <v>12199.530930423911</v>
      </c>
      <c r="AA445" s="11">
        <v>12174.625643012387</v>
      </c>
      <c r="AB445" s="11">
        <v>12162.874276923478</v>
      </c>
      <c r="AC445" s="11">
        <v>12146.07688209562</v>
      </c>
      <c r="AD445" s="11">
        <v>12121.80903308475</v>
      </c>
      <c r="AE445" s="11">
        <v>12113.01994745246</v>
      </c>
      <c r="AF445" s="11">
        <v>12051.80430932218</v>
      </c>
      <c r="AG445" s="11">
        <v>12030.872930985972</v>
      </c>
      <c r="AH445" s="11">
        <v>12008.271750808733</v>
      </c>
      <c r="AI445" s="11">
        <v>11988.48660329489</v>
      </c>
      <c r="AJ445" s="11">
        <v>11970.387159713189</v>
      </c>
      <c r="AK445" s="11">
        <v>11957.655815437727</v>
      </c>
      <c r="AL445" s="11">
        <v>11934.210824216272</v>
      </c>
      <c r="AM445" s="11">
        <v>11926.006924847261</v>
      </c>
      <c r="AN445" s="11">
        <v>11916.384564365255</v>
      </c>
      <c r="AO445" s="11">
        <v>11912.998509820854</v>
      </c>
      <c r="AP445" s="11">
        <v>11917.713394892624</v>
      </c>
      <c r="AQ445" s="11">
        <v>11928.574183629566</v>
      </c>
      <c r="AR445" s="11">
        <v>11931.665721828511</v>
      </c>
      <c r="AS445" s="11">
        <v>11932.639967432253</v>
      </c>
      <c r="AT445" s="11">
        <v>11946.306747432751</v>
      </c>
      <c r="AU445" s="11">
        <v>11955.055531408401</v>
      </c>
      <c r="AV445" s="11">
        <v>11953.326558570843</v>
      </c>
      <c r="AW445" s="11">
        <v>11960.843739794504</v>
      </c>
      <c r="AX445" s="11">
        <v>11971.095554319198</v>
      </c>
      <c r="AY445" s="11">
        <v>11970.842707840173</v>
      </c>
      <c r="AZ445" s="11">
        <v>11961.312523304416</v>
      </c>
      <c r="BA445" s="11">
        <v>11943.754960262595</v>
      </c>
      <c r="BB445" s="11">
        <v>11906.350739140325</v>
      </c>
      <c r="BC445" s="11">
        <v>11839.952965292594</v>
      </c>
      <c r="BD445" s="11">
        <v>11777.603418943312</v>
      </c>
      <c r="BE445" s="11">
        <v>11763.088392712647</v>
      </c>
      <c r="BF445" s="11">
        <v>11746.976967201908</v>
      </c>
      <c r="BG445" s="11">
        <v>11720.46928104626</v>
      </c>
      <c r="BH445" s="11">
        <v>11716.191749337335</v>
      </c>
      <c r="BI445" s="11">
        <v>11705.844298156573</v>
      </c>
      <c r="BJ445" s="11">
        <v>11686.676337576891</v>
      </c>
      <c r="BK445" s="11">
        <v>11624.333822083925</v>
      </c>
      <c r="BL445" s="11">
        <v>11421.845874307674</v>
      </c>
      <c r="BM445" s="11">
        <v>11327.722095321091</v>
      </c>
      <c r="BN445" s="11">
        <v>11321.736594648884</v>
      </c>
      <c r="BO445" s="11">
        <v>11228.754927625116</v>
      </c>
      <c r="BP445" s="11">
        <v>11234.809367840558</v>
      </c>
      <c r="BQ445" s="11">
        <v>11156.329112075415</v>
      </c>
      <c r="BR445" s="11">
        <v>11088.338786588773</v>
      </c>
      <c r="BS445" s="11">
        <v>11068.2068781655</v>
      </c>
      <c r="BT445" s="11">
        <v>11023.30502409807</v>
      </c>
      <c r="BU445" s="11">
        <v>10978.236571828094</v>
      </c>
      <c r="BV445" s="11">
        <v>10999.797255863332</v>
      </c>
      <c r="BW445" s="11">
        <v>10852.238381205911</v>
      </c>
      <c r="BX445" s="11">
        <v>10746.424904834928</v>
      </c>
      <c r="BY445" s="11">
        <v>10608.921556702628</v>
      </c>
      <c r="BZ445" s="11">
        <v>10579.665221091504</v>
      </c>
      <c r="CA445" s="11">
        <v>10537.351912154953</v>
      </c>
      <c r="CB445" s="11">
        <v>10474.717993386512</v>
      </c>
      <c r="CC445" s="11">
        <v>10354.655366186358</v>
      </c>
      <c r="CD445" s="11">
        <v>10261.833316445753</v>
      </c>
      <c r="CE445" s="11">
        <v>10171.692223757867</v>
      </c>
      <c r="CF445" s="11">
        <v>10092.407299546927</v>
      </c>
      <c r="CG445" s="11">
        <v>9905.3651017099237</v>
      </c>
      <c r="CH445" s="11">
        <v>9834.95217105341</v>
      </c>
      <c r="CI445" s="11">
        <v>9650.6513204742932</v>
      </c>
      <c r="CJ445" s="11">
        <v>9583.7088165695204</v>
      </c>
      <c r="CK445" s="11">
        <v>9497.7240156386524</v>
      </c>
      <c r="CL445" s="11">
        <v>9472.457870991504</v>
      </c>
      <c r="CM445" s="11">
        <v>9426.5227230567671</v>
      </c>
      <c r="CN445" s="11">
        <v>9370.8777662955854</v>
      </c>
      <c r="CO445" s="11">
        <v>9292.6854217545879</v>
      </c>
      <c r="CP445" s="11">
        <v>9243.6795939065596</v>
      </c>
      <c r="CQ445" s="11">
        <v>9056.1565957037456</v>
      </c>
      <c r="CR445" s="11">
        <v>8891.5087192388764</v>
      </c>
      <c r="CS445" s="11">
        <v>8825.81292266327</v>
      </c>
      <c r="CT445" s="11">
        <v>8800.4430877891391</v>
      </c>
      <c r="CU445" s="11">
        <v>8760.9026387819158</v>
      </c>
      <c r="CV445" s="11">
        <v>8667.2948402984148</v>
      </c>
      <c r="CW445" s="11">
        <v>8547.8096427278615</v>
      </c>
      <c r="CX445" s="11">
        <v>8493.3584687182847</v>
      </c>
      <c r="CY445" s="11">
        <v>8440.1224535374513</v>
      </c>
      <c r="CZ445" s="11">
        <v>8390.8037614794721</v>
      </c>
      <c r="DA445" s="11">
        <v>8338.9381727031214</v>
      </c>
      <c r="DB445" s="11">
        <v>8281.0761405486774</v>
      </c>
      <c r="DC445" s="11">
        <v>8184.8866688721628</v>
      </c>
      <c r="DD445" s="11">
        <v>8172.1921294995391</v>
      </c>
      <c r="DE445" s="11">
        <v>8140.4311274955307</v>
      </c>
      <c r="DF445" s="11">
        <v>8125.0370069362552</v>
      </c>
      <c r="DG445" s="11">
        <v>8069.8907934106028</v>
      </c>
      <c r="DH445" s="11">
        <v>8022.5957229481828</v>
      </c>
      <c r="DI445" s="11">
        <v>7967.1136504935848</v>
      </c>
      <c r="DJ445" s="11">
        <v>7899.5679134541988</v>
      </c>
      <c r="DK445" s="11">
        <v>7639.7012402337068</v>
      </c>
      <c r="DL445" s="11">
        <v>7636.0691887838138</v>
      </c>
      <c r="DM445" s="11">
        <v>7598.3990282503028</v>
      </c>
      <c r="DN445" s="11">
        <v>7538.8375537889115</v>
      </c>
      <c r="DO445" s="11">
        <v>7526.6387756347658</v>
      </c>
      <c r="DP445" s="11">
        <v>7468.0648688645761</v>
      </c>
      <c r="DQ445" s="11">
        <v>7474.0878783274411</v>
      </c>
      <c r="DR445" s="11">
        <v>7467.8548258348064</v>
      </c>
      <c r="DS445" s="11">
        <v>7458.6120677505369</v>
      </c>
      <c r="DT445" s="11">
        <v>7442.2769944928086</v>
      </c>
      <c r="DU445" s="11">
        <v>7431.2670545420351</v>
      </c>
      <c r="DV445" s="11">
        <v>7419.21554123652</v>
      </c>
      <c r="DW445" s="11">
        <v>7411.2437116621441</v>
      </c>
      <c r="DX445" s="11">
        <v>7272.7703676481406</v>
      </c>
      <c r="DY445" s="11">
        <v>7277.077115747491</v>
      </c>
      <c r="DZ445" s="11">
        <v>7242.7517113126205</v>
      </c>
      <c r="EA445" s="11">
        <v>7131.0070280574619</v>
      </c>
      <c r="EB445" s="11">
        <v>7121.5129475686344</v>
      </c>
      <c r="EC445" s="11">
        <v>6953.9809014249222</v>
      </c>
      <c r="ED445" s="11">
        <v>6898.1675387696978</v>
      </c>
      <c r="EE445" s="11">
        <v>6665.5885433667117</v>
      </c>
      <c r="EF445" s="11">
        <v>6480.7589751865062</v>
      </c>
      <c r="EG445" s="11">
        <v>6324.0994538489767</v>
      </c>
      <c r="EH445" s="11">
        <v>6204.7229073207427</v>
      </c>
      <c r="EI445" s="11">
        <v>6142.8329386899732</v>
      </c>
      <c r="EJ445" s="11">
        <v>6090.2434964699059</v>
      </c>
      <c r="EK445" s="11">
        <v>6008.2781424026871</v>
      </c>
      <c r="EL445" s="11">
        <v>5996.6708102008115</v>
      </c>
      <c r="EM445" s="11">
        <v>5909.9308364153067</v>
      </c>
      <c r="EN445" s="11">
        <v>5822.2842564530247</v>
      </c>
      <c r="EO445" s="11">
        <v>5782.8061801466947</v>
      </c>
      <c r="EP445" s="11">
        <v>5659.5597463704444</v>
      </c>
      <c r="EQ445" s="11">
        <v>5606.6647382784813</v>
      </c>
      <c r="ER445" s="11">
        <v>5493.1424353024422</v>
      </c>
      <c r="ES445" s="11">
        <v>5450.9531240578535</v>
      </c>
      <c r="ET445" s="11">
        <v>5389.1980921946515</v>
      </c>
      <c r="EU445" s="11">
        <v>5341.0128759711633</v>
      </c>
      <c r="EV445" s="11">
        <v>5285.7083281965679</v>
      </c>
      <c r="EW445" s="11">
        <v>5076.107743762178</v>
      </c>
      <c r="EX445" s="11">
        <v>5035.3179065443346</v>
      </c>
      <c r="EY445" s="11">
        <v>4897.7790061573514</v>
      </c>
      <c r="EZ445" s="11">
        <v>4779.2968546071406</v>
      </c>
      <c r="FA445" s="11">
        <v>4728.6634524423889</v>
      </c>
      <c r="FB445" s="11">
        <v>4698.6128276214422</v>
      </c>
      <c r="FC445" s="11">
        <v>4652.3888470557022</v>
      </c>
      <c r="FD445" s="11">
        <v>4544.0658852060396</v>
      </c>
      <c r="FE445" s="11">
        <v>4397.5864604248</v>
      </c>
      <c r="FF445" s="11">
        <v>4390.6720692036524</v>
      </c>
      <c r="FG445" s="11">
        <v>4353.1186516683247</v>
      </c>
      <c r="FH445" s="11">
        <v>4281.8363979768328</v>
      </c>
      <c r="FI445" s="11">
        <v>4250.6512514056603</v>
      </c>
      <c r="FJ445" s="11">
        <v>4244.9551524831841</v>
      </c>
      <c r="FK445" s="11">
        <v>4239.8260587117411</v>
      </c>
      <c r="FL445" s="11">
        <v>4237.7931543450059</v>
      </c>
      <c r="FM445" s="11">
        <v>4224.2724789605008</v>
      </c>
      <c r="FN445" s="11">
        <v>4234.6689263671942</v>
      </c>
      <c r="FO445" s="11">
        <v>4231.0886205280267</v>
      </c>
      <c r="FP445" s="11">
        <v>4226.290702566278</v>
      </c>
      <c r="FQ445" s="11">
        <v>4228.5980826356226</v>
      </c>
      <c r="FR445" s="11">
        <v>4204.656449796521</v>
      </c>
      <c r="FS445" s="11">
        <v>4169.1574614024239</v>
      </c>
      <c r="FT445" s="11">
        <v>4104.1062958459715</v>
      </c>
      <c r="FU445" s="11">
        <v>3997.1503362433723</v>
      </c>
      <c r="FV445" s="11">
        <v>3961.2276390458992</v>
      </c>
      <c r="FW445" s="11">
        <v>3932.6165803190138</v>
      </c>
      <c r="FX445" s="11">
        <v>3903.0754862512085</v>
      </c>
      <c r="FY445" s="11">
        <v>3879.9500737695557</v>
      </c>
      <c r="FZ445" s="11">
        <v>3850.7269345644208</v>
      </c>
      <c r="GA445" s="11">
        <v>3831.2431594816203</v>
      </c>
      <c r="GB445" s="11">
        <v>3805.7232506611367</v>
      </c>
      <c r="GC445" s="11">
        <v>3782.7486158093375</v>
      </c>
      <c r="GD445" s="11">
        <v>3770.1003639084192</v>
      </c>
      <c r="GE445" s="11">
        <v>3759.1567077955697</v>
      </c>
      <c r="GF445" s="11">
        <v>3752.8605254405684</v>
      </c>
      <c r="GG445" s="11">
        <v>3742.1280371816729</v>
      </c>
      <c r="GH445" s="11">
        <v>3736.9313375746287</v>
      </c>
      <c r="GI445" s="11">
        <v>3719.518184841726</v>
      </c>
      <c r="GJ445" s="11">
        <v>3696.8751623220733</v>
      </c>
      <c r="GK445" s="11">
        <v>3670.9464777888688</v>
      </c>
      <c r="GL445" s="11">
        <v>3670.2321925399865</v>
      </c>
      <c r="GM445" s="11">
        <v>3639.0715273080828</v>
      </c>
      <c r="GN445" s="11">
        <v>3618.0907585315094</v>
      </c>
      <c r="GO445" s="11">
        <v>3585.3597818304711</v>
      </c>
      <c r="GP445" s="11">
        <v>3500.8262318940651</v>
      </c>
      <c r="GQ445" s="11">
        <v>3361.8170545242042</v>
      </c>
      <c r="GR445" s="11">
        <v>3204.9592116572612</v>
      </c>
      <c r="GS445" s="11">
        <v>3142.4129130006399</v>
      </c>
      <c r="GT445" s="11">
        <v>3124.5314181374547</v>
      </c>
      <c r="GU445" s="11">
        <v>3102.6513796517183</v>
      </c>
      <c r="GV445" s="11">
        <v>3083.5496496731384</v>
      </c>
      <c r="GW445" s="11">
        <v>3066.7075448449477</v>
      </c>
      <c r="GX445" s="11">
        <v>3054.2380416407382</v>
      </c>
      <c r="GY445" s="11">
        <v>2975.1256817304334</v>
      </c>
      <c r="GZ445" s="11">
        <v>3027.9698590172184</v>
      </c>
      <c r="HA445" s="11">
        <v>3028.346690468305</v>
      </c>
      <c r="HB445" s="11">
        <v>3022.7340469933683</v>
      </c>
      <c r="HC445" s="11">
        <v>3018.5672889479765</v>
      </c>
      <c r="HD445" s="11">
        <v>3016.526830282517</v>
      </c>
      <c r="HE445" s="11">
        <v>2994.3093104007198</v>
      </c>
      <c r="HF445" s="11">
        <v>2881.7472934388247</v>
      </c>
      <c r="HG445" s="11">
        <v>2807.689199971072</v>
      </c>
      <c r="HH445" s="11">
        <v>2733.7200144941653</v>
      </c>
      <c r="HI445" s="11">
        <v>2701.2049799988645</v>
      </c>
      <c r="HJ445" s="11">
        <v>2677.3010121789107</v>
      </c>
      <c r="HK445" s="11">
        <v>2642.1452234544495</v>
      </c>
      <c r="HL445" s="11">
        <v>2618.2697241880078</v>
      </c>
      <c r="HM445" s="11">
        <v>2570.9324231543633</v>
      </c>
      <c r="HN445" s="11">
        <v>2523.2170496529066</v>
      </c>
      <c r="HO445" s="11">
        <v>2497.2283369302413</v>
      </c>
      <c r="HP445" s="11">
        <v>2520.8783595114842</v>
      </c>
      <c r="HQ445" s="11">
        <v>2513.5019377765484</v>
      </c>
      <c r="HR445" s="11">
        <v>2434.6425906169516</v>
      </c>
      <c r="HS445" s="11">
        <v>2458.9627482649398</v>
      </c>
      <c r="HT445" s="11">
        <v>2470.460644271785</v>
      </c>
      <c r="HU445" s="11">
        <v>2435.9633796907578</v>
      </c>
      <c r="HV445" s="11">
        <v>2432.6787999269081</v>
      </c>
      <c r="HW445" s="11">
        <v>2413.7913812433303</v>
      </c>
      <c r="HX445" s="11">
        <v>2387.5650090555741</v>
      </c>
      <c r="HY445" s="11">
        <v>2344.3493091310174</v>
      </c>
      <c r="HZ445" s="11">
        <v>2188.750476774776</v>
      </c>
      <c r="IA445" s="11">
        <v>2044.5086158057927</v>
      </c>
      <c r="IB445" s="11">
        <v>1996.4109547502123</v>
      </c>
      <c r="IC445" s="11">
        <v>1943.3368539695191</v>
      </c>
      <c r="ID445" s="11">
        <v>1895.9788842892378</v>
      </c>
      <c r="IE445" s="11">
        <v>1841.0549582178655</v>
      </c>
      <c r="IF445" s="11">
        <v>1716.1282856158193</v>
      </c>
      <c r="IG445" s="11">
        <v>1688.2153926712049</v>
      </c>
      <c r="IH445" s="11">
        <v>1645.1900775298586</v>
      </c>
      <c r="II445" s="11">
        <v>1608.0595996043949</v>
      </c>
      <c r="IJ445" s="11">
        <v>1556.9650825410936</v>
      </c>
      <c r="IK445" s="11">
        <v>1518.744778793103</v>
      </c>
      <c r="IL445" s="11">
        <v>1476.6965474813971</v>
      </c>
      <c r="IM445" s="11">
        <v>1413.7862623557501</v>
      </c>
      <c r="IN445" s="11">
        <v>1277.4351425166342</v>
      </c>
      <c r="IO445" s="11">
        <v>1245.707871629716</v>
      </c>
      <c r="IP445" s="11">
        <v>1244.1123116757026</v>
      </c>
      <c r="IQ445" s="11">
        <v>1188.3625030000048</v>
      </c>
      <c r="IR445" s="11">
        <v>1119.5626163135059</v>
      </c>
      <c r="IS445" s="11">
        <v>1079.8233575691897</v>
      </c>
      <c r="IT445" s="11">
        <v>1056.6418165077507</v>
      </c>
      <c r="IU445" s="11">
        <v>1039.0072543057934</v>
      </c>
      <c r="IV445" s="11">
        <v>1032.9277386045574</v>
      </c>
      <c r="IW445" s="11">
        <v>1022.2648410141051</v>
      </c>
      <c r="IX445" s="11">
        <v>1001.0449233780516</v>
      </c>
      <c r="IY445" s="11">
        <v>960.06595823541738</v>
      </c>
      <c r="IZ445" s="11">
        <v>909.80406718309393</v>
      </c>
      <c r="JA445" s="11">
        <v>817.74160155906702</v>
      </c>
      <c r="JB445" s="11">
        <v>709.14698865376909</v>
      </c>
      <c r="JC445" s="11">
        <v>631.113205344893</v>
      </c>
      <c r="JD445" s="11">
        <v>615.42605027019806</v>
      </c>
      <c r="JE445" s="11">
        <v>603.94687478319224</v>
      </c>
      <c r="JF445" s="11">
        <v>595.80297619105954</v>
      </c>
      <c r="JG445" s="11">
        <v>512.39810066415293</v>
      </c>
      <c r="JH445" s="11">
        <v>475.05871582598479</v>
      </c>
      <c r="JI445" s="11">
        <v>470.5333558332307</v>
      </c>
      <c r="JJ445" s="11">
        <v>470.64402267415795</v>
      </c>
      <c r="JK445" s="11">
        <v>407.33748515519619</v>
      </c>
      <c r="JL445" s="11">
        <v>420.18994728216848</v>
      </c>
      <c r="JM445" s="11">
        <v>402.81169551169802</v>
      </c>
      <c r="JN445" s="11">
        <v>244.39751616084783</v>
      </c>
      <c r="JO445" s="11">
        <v>237.09222676006908</v>
      </c>
      <c r="JP445" s="11">
        <v>304.33239840489472</v>
      </c>
      <c r="JQ445" s="11">
        <v>303.62640806385014</v>
      </c>
      <c r="JR445" s="11">
        <v>270.3163286560212</v>
      </c>
      <c r="JS445" s="11">
        <v>100.98036145272199</v>
      </c>
      <c r="JT445" s="11">
        <v>39.0418020819708</v>
      </c>
      <c r="JU445" s="11">
        <v>48.017611299567378</v>
      </c>
      <c r="JV445" s="11">
        <v>31.402974272123217</v>
      </c>
      <c r="JW445" s="11">
        <v>7.8586026575067081E-12</v>
      </c>
      <c r="JX445" s="11">
        <v>37.564796908050909</v>
      </c>
      <c r="JY445" s="11">
        <v>64.449557675195777</v>
      </c>
      <c r="JZ445" s="11">
        <v>82.717047827534969</v>
      </c>
      <c r="KA445" s="11">
        <v>105.2437448076752</v>
      </c>
      <c r="KB445" s="11">
        <v>124.0541093082452</v>
      </c>
      <c r="KC445" s="11">
        <v>137.74865174475786</v>
      </c>
      <c r="KD445" s="11">
        <v>150.36945591479594</v>
      </c>
      <c r="KE445" s="11">
        <v>146.69793451088617</v>
      </c>
      <c r="KF445" s="11">
        <v>136.39069394333774</v>
      </c>
      <c r="KG445" s="11">
        <v>113.68775145257749</v>
      </c>
      <c r="KH445" s="11">
        <v>104.94345569878458</v>
      </c>
      <c r="KI445" s="11">
        <v>76.998064035955423</v>
      </c>
      <c r="KJ445" s="11">
        <v>71.992791915151528</v>
      </c>
      <c r="KK445" s="11">
        <v>65.954048565733444</v>
      </c>
      <c r="KL445" s="23"/>
      <c r="KM445" s="11">
        <f>SMALL(Tabela2[[#This Row],[1]:[285]],1)</f>
        <v>7.8586026575067081E-12</v>
      </c>
      <c r="KN445" s="11">
        <f>MATCH(Tabela2[[#This Row],[1° menor]],Tabela2[[#This Row],[1]:[285]],0)</f>
        <v>270</v>
      </c>
      <c r="KO44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45" s="11">
        <f>VLOOKUP(Tabela2[[#This Row],[Shape]],shape!A:D,4,0)+VLOOKUP(Tabela2[[#This Row],[Shape]]+1,shape!A:E,5,0)*Tabela2[[#This Row],[% avanc]]</f>
        <v>8544.8116110658502</v>
      </c>
      <c r="KQ445" s="15">
        <f>Tabela2[[#This Row],[8686,881807]]/Tabela2[[#Headers],[8686,881807]]</f>
        <v>0.98364543237831692</v>
      </c>
      <c r="KR445" s="11">
        <f>Tabela2[[#This Row],[8686,881807]]-KP444</f>
        <v>38.970244091464338</v>
      </c>
      <c r="KS445" s="11">
        <f>(Tabela2[[#This Row],[hora bus]]-H444)*86400</f>
        <v>44.000000227242708</v>
      </c>
      <c r="KT445" s="11">
        <f>Tabela2[[#This Row],[desloc]]/Tabela2[[#This Row],[seconds]]</f>
        <v>0.88568736114087143</v>
      </c>
      <c r="KU445" s="11">
        <f>Tabela2[[#This Row],[spd m/s]]*3.6</f>
        <v>3.1884745001071373</v>
      </c>
      <c r="KV445" s="23"/>
      <c r="KW445" s="22">
        <f t="shared" si="108"/>
        <v>0</v>
      </c>
      <c r="KX445" s="23">
        <f t="shared" si="109"/>
        <v>0</v>
      </c>
      <c r="KY445" s="23">
        <f t="shared" si="110"/>
        <v>1</v>
      </c>
      <c r="KZ445" s="23">
        <f t="shared" si="111"/>
        <v>2</v>
      </c>
      <c r="LA445" s="23">
        <f t="shared" si="112"/>
        <v>0</v>
      </c>
      <c r="LB445" s="23">
        <f t="shared" si="113"/>
        <v>0</v>
      </c>
      <c r="LC445" s="23">
        <f t="shared" si="114"/>
        <v>0</v>
      </c>
      <c r="LD445" s="23">
        <f t="shared" si="115"/>
        <v>0</v>
      </c>
      <c r="LE445" s="23">
        <f t="shared" si="116"/>
        <v>8544.8116110658502</v>
      </c>
      <c r="LF445" s="22">
        <f t="shared" si="125"/>
        <v>0</v>
      </c>
      <c r="LG445" s="23">
        <f t="shared" si="117"/>
        <v>0</v>
      </c>
      <c r="LH445" s="23">
        <f t="shared" si="118"/>
        <v>0</v>
      </c>
      <c r="LI445" s="23">
        <f t="shared" si="119"/>
        <v>8570.3152119992501</v>
      </c>
      <c r="LJ445" s="23">
        <f t="shared" si="120"/>
        <v>8570.3152119992501</v>
      </c>
      <c r="LK445" s="23">
        <f t="shared" si="121"/>
        <v>0.5</v>
      </c>
      <c r="LL445" s="23">
        <f t="shared" si="122"/>
        <v>0</v>
      </c>
      <c r="LM445" s="23">
        <f t="shared" si="123"/>
        <v>1</v>
      </c>
      <c r="LN445" s="23">
        <f t="shared" si="124"/>
        <v>1</v>
      </c>
    </row>
    <row r="446" spans="1:326" x14ac:dyDescent="0.25">
      <c r="A446" s="22">
        <v>77958</v>
      </c>
      <c r="B446" s="22">
        <v>1</v>
      </c>
      <c r="C446" s="23" t="s">
        <v>813</v>
      </c>
      <c r="D446" s="22">
        <v>332</v>
      </c>
      <c r="E446" s="24">
        <v>4.8611111111111112E-3</v>
      </c>
      <c r="F446" s="23" t="s">
        <v>774</v>
      </c>
      <c r="G446" s="23" t="b">
        <v>1</v>
      </c>
      <c r="H446" s="25">
        <v>43538.004884259259</v>
      </c>
      <c r="I446" s="26" t="s">
        <v>180</v>
      </c>
      <c r="J446" s="23" t="s">
        <v>181</v>
      </c>
      <c r="K446" s="11">
        <f>IF(AND(Tabela2[[#This Row],[hora bus]]=H445,Tabela2[[#This Row],[lat bus]]=I445,Tabela2[[#This Row],[lon bus]]=J445),1,0)</f>
        <v>0</v>
      </c>
      <c r="L446" s="23"/>
      <c r="M446" s="11">
        <v>17</v>
      </c>
      <c r="N446" s="11">
        <v>12494.830021888851</v>
      </c>
      <c r="O446" s="11">
        <v>12486.806861253204</v>
      </c>
      <c r="P446" s="11">
        <v>12475.971219330722</v>
      </c>
      <c r="Q446" s="11">
        <v>12416.529272290421</v>
      </c>
      <c r="R446" s="11">
        <v>12334.820621563395</v>
      </c>
      <c r="S446" s="11">
        <v>12320.088836036259</v>
      </c>
      <c r="T446" s="11">
        <v>12301.020183692543</v>
      </c>
      <c r="U446" s="11">
        <v>12288.814142005907</v>
      </c>
      <c r="V446" s="11">
        <v>12271.172379100031</v>
      </c>
      <c r="W446" s="11">
        <v>12257.347773330403</v>
      </c>
      <c r="X446" s="11">
        <v>12244.75714924055</v>
      </c>
      <c r="Y446" s="11">
        <v>12218.091008311309</v>
      </c>
      <c r="Z446" s="11">
        <v>12199.530930423911</v>
      </c>
      <c r="AA446" s="11">
        <v>12174.625643012387</v>
      </c>
      <c r="AB446" s="11">
        <v>12162.874276923478</v>
      </c>
      <c r="AC446" s="11">
        <v>12146.07688209562</v>
      </c>
      <c r="AD446" s="11">
        <v>12121.80903308475</v>
      </c>
      <c r="AE446" s="11">
        <v>12113.01994745246</v>
      </c>
      <c r="AF446" s="11">
        <v>12051.80430932218</v>
      </c>
      <c r="AG446" s="11">
        <v>12030.872930985972</v>
      </c>
      <c r="AH446" s="11">
        <v>12008.271750808733</v>
      </c>
      <c r="AI446" s="11">
        <v>11988.48660329489</v>
      </c>
      <c r="AJ446" s="11">
        <v>11970.387159713189</v>
      </c>
      <c r="AK446" s="11">
        <v>11957.655815437727</v>
      </c>
      <c r="AL446" s="11">
        <v>11934.210824216272</v>
      </c>
      <c r="AM446" s="11">
        <v>11926.006924847261</v>
      </c>
      <c r="AN446" s="11">
        <v>11916.384564365255</v>
      </c>
      <c r="AO446" s="11">
        <v>11912.998509820854</v>
      </c>
      <c r="AP446" s="11">
        <v>11917.713394892624</v>
      </c>
      <c r="AQ446" s="11">
        <v>11928.574183629566</v>
      </c>
      <c r="AR446" s="11">
        <v>11931.665721828511</v>
      </c>
      <c r="AS446" s="11">
        <v>11932.639967432253</v>
      </c>
      <c r="AT446" s="11">
        <v>11946.306747432751</v>
      </c>
      <c r="AU446" s="11">
        <v>11955.055531408401</v>
      </c>
      <c r="AV446" s="11">
        <v>11953.326558570843</v>
      </c>
      <c r="AW446" s="11">
        <v>11960.843739794504</v>
      </c>
      <c r="AX446" s="11">
        <v>11971.095554319198</v>
      </c>
      <c r="AY446" s="11">
        <v>11970.842707840173</v>
      </c>
      <c r="AZ446" s="11">
        <v>11961.312523304416</v>
      </c>
      <c r="BA446" s="11">
        <v>11943.754960262595</v>
      </c>
      <c r="BB446" s="11">
        <v>11906.350739140325</v>
      </c>
      <c r="BC446" s="11">
        <v>11839.952965292594</v>
      </c>
      <c r="BD446" s="11">
        <v>11777.603418943312</v>
      </c>
      <c r="BE446" s="11">
        <v>11763.088392712647</v>
      </c>
      <c r="BF446" s="11">
        <v>11746.976967201908</v>
      </c>
      <c r="BG446" s="11">
        <v>11720.46928104626</v>
      </c>
      <c r="BH446" s="11">
        <v>11716.191749337335</v>
      </c>
      <c r="BI446" s="11">
        <v>11705.844298156573</v>
      </c>
      <c r="BJ446" s="11">
        <v>11686.676337576891</v>
      </c>
      <c r="BK446" s="11">
        <v>11624.333822083925</v>
      </c>
      <c r="BL446" s="11">
        <v>11421.845874307674</v>
      </c>
      <c r="BM446" s="11">
        <v>11327.722095321091</v>
      </c>
      <c r="BN446" s="11">
        <v>11321.736594648884</v>
      </c>
      <c r="BO446" s="11">
        <v>11228.754927625116</v>
      </c>
      <c r="BP446" s="11">
        <v>11234.809367840558</v>
      </c>
      <c r="BQ446" s="11">
        <v>11156.329112075415</v>
      </c>
      <c r="BR446" s="11">
        <v>11088.338786588773</v>
      </c>
      <c r="BS446" s="11">
        <v>11068.2068781655</v>
      </c>
      <c r="BT446" s="11">
        <v>11023.30502409807</v>
      </c>
      <c r="BU446" s="11">
        <v>10978.236571828094</v>
      </c>
      <c r="BV446" s="11">
        <v>10999.797255863332</v>
      </c>
      <c r="BW446" s="11">
        <v>10852.238381205911</v>
      </c>
      <c r="BX446" s="11">
        <v>10746.424904834928</v>
      </c>
      <c r="BY446" s="11">
        <v>10608.921556702628</v>
      </c>
      <c r="BZ446" s="11">
        <v>10579.665221091504</v>
      </c>
      <c r="CA446" s="11">
        <v>10537.351912154953</v>
      </c>
      <c r="CB446" s="11">
        <v>10474.717993386512</v>
      </c>
      <c r="CC446" s="11">
        <v>10354.655366186358</v>
      </c>
      <c r="CD446" s="11">
        <v>10261.833316445753</v>
      </c>
      <c r="CE446" s="11">
        <v>10171.692223757867</v>
      </c>
      <c r="CF446" s="11">
        <v>10092.407299546927</v>
      </c>
      <c r="CG446" s="11">
        <v>9905.3651017099237</v>
      </c>
      <c r="CH446" s="11">
        <v>9834.95217105341</v>
      </c>
      <c r="CI446" s="11">
        <v>9650.6513204742932</v>
      </c>
      <c r="CJ446" s="11">
        <v>9583.7088165695204</v>
      </c>
      <c r="CK446" s="11">
        <v>9497.7240156386524</v>
      </c>
      <c r="CL446" s="11">
        <v>9472.457870991504</v>
      </c>
      <c r="CM446" s="11">
        <v>9426.5227230567671</v>
      </c>
      <c r="CN446" s="11">
        <v>9370.8777662955854</v>
      </c>
      <c r="CO446" s="11">
        <v>9292.6854217545879</v>
      </c>
      <c r="CP446" s="11">
        <v>9243.6795939065596</v>
      </c>
      <c r="CQ446" s="11">
        <v>9056.1565957037456</v>
      </c>
      <c r="CR446" s="11">
        <v>8891.5087192388764</v>
      </c>
      <c r="CS446" s="11">
        <v>8825.81292266327</v>
      </c>
      <c r="CT446" s="11">
        <v>8800.4430877891391</v>
      </c>
      <c r="CU446" s="11">
        <v>8760.9026387819158</v>
      </c>
      <c r="CV446" s="11">
        <v>8667.2948402984148</v>
      </c>
      <c r="CW446" s="11">
        <v>8547.8096427278615</v>
      </c>
      <c r="CX446" s="11">
        <v>8493.3584687182847</v>
      </c>
      <c r="CY446" s="11">
        <v>8440.1224535374513</v>
      </c>
      <c r="CZ446" s="11">
        <v>8390.8037614794721</v>
      </c>
      <c r="DA446" s="11">
        <v>8338.9381727031214</v>
      </c>
      <c r="DB446" s="11">
        <v>8281.0761405486774</v>
      </c>
      <c r="DC446" s="11">
        <v>8184.8866688721628</v>
      </c>
      <c r="DD446" s="11">
        <v>8172.1921294995391</v>
      </c>
      <c r="DE446" s="11">
        <v>8140.4311274955307</v>
      </c>
      <c r="DF446" s="11">
        <v>8125.0370069362552</v>
      </c>
      <c r="DG446" s="11">
        <v>8069.8907934106028</v>
      </c>
      <c r="DH446" s="11">
        <v>8022.5957229481828</v>
      </c>
      <c r="DI446" s="11">
        <v>7967.1136504935848</v>
      </c>
      <c r="DJ446" s="11">
        <v>7899.5679134541988</v>
      </c>
      <c r="DK446" s="11">
        <v>7639.7012402337068</v>
      </c>
      <c r="DL446" s="11">
        <v>7636.0691887838138</v>
      </c>
      <c r="DM446" s="11">
        <v>7598.3990282503028</v>
      </c>
      <c r="DN446" s="11">
        <v>7538.8375537889115</v>
      </c>
      <c r="DO446" s="11">
        <v>7526.6387756347658</v>
      </c>
      <c r="DP446" s="11">
        <v>7468.0648688645761</v>
      </c>
      <c r="DQ446" s="11">
        <v>7474.0878783274411</v>
      </c>
      <c r="DR446" s="11">
        <v>7467.8548258348064</v>
      </c>
      <c r="DS446" s="11">
        <v>7458.6120677505369</v>
      </c>
      <c r="DT446" s="11">
        <v>7442.2769944928086</v>
      </c>
      <c r="DU446" s="11">
        <v>7431.2670545420351</v>
      </c>
      <c r="DV446" s="11">
        <v>7419.21554123652</v>
      </c>
      <c r="DW446" s="11">
        <v>7411.2437116621441</v>
      </c>
      <c r="DX446" s="11">
        <v>7272.7703676481406</v>
      </c>
      <c r="DY446" s="11">
        <v>7277.077115747491</v>
      </c>
      <c r="DZ446" s="11">
        <v>7242.7517113126205</v>
      </c>
      <c r="EA446" s="11">
        <v>7131.0070280574619</v>
      </c>
      <c r="EB446" s="11">
        <v>7121.5129475686344</v>
      </c>
      <c r="EC446" s="11">
        <v>6953.9809014249222</v>
      </c>
      <c r="ED446" s="11">
        <v>6898.1675387696978</v>
      </c>
      <c r="EE446" s="11">
        <v>6665.5885433667117</v>
      </c>
      <c r="EF446" s="11">
        <v>6480.7589751865062</v>
      </c>
      <c r="EG446" s="11">
        <v>6324.0994538489767</v>
      </c>
      <c r="EH446" s="11">
        <v>6204.7229073207427</v>
      </c>
      <c r="EI446" s="11">
        <v>6142.8329386899732</v>
      </c>
      <c r="EJ446" s="11">
        <v>6090.2434964699059</v>
      </c>
      <c r="EK446" s="11">
        <v>6008.2781424026871</v>
      </c>
      <c r="EL446" s="11">
        <v>5996.6708102008115</v>
      </c>
      <c r="EM446" s="11">
        <v>5909.9308364153067</v>
      </c>
      <c r="EN446" s="11">
        <v>5822.2842564530247</v>
      </c>
      <c r="EO446" s="11">
        <v>5782.8061801466947</v>
      </c>
      <c r="EP446" s="11">
        <v>5659.5597463704444</v>
      </c>
      <c r="EQ446" s="11">
        <v>5606.6647382784813</v>
      </c>
      <c r="ER446" s="11">
        <v>5493.1424353024422</v>
      </c>
      <c r="ES446" s="11">
        <v>5450.9531240578535</v>
      </c>
      <c r="ET446" s="11">
        <v>5389.1980921946515</v>
      </c>
      <c r="EU446" s="11">
        <v>5341.0128759711633</v>
      </c>
      <c r="EV446" s="11">
        <v>5285.7083281965679</v>
      </c>
      <c r="EW446" s="11">
        <v>5076.107743762178</v>
      </c>
      <c r="EX446" s="11">
        <v>5035.3179065443346</v>
      </c>
      <c r="EY446" s="11">
        <v>4897.7790061573514</v>
      </c>
      <c r="EZ446" s="11">
        <v>4779.2968546071406</v>
      </c>
      <c r="FA446" s="11">
        <v>4728.6634524423889</v>
      </c>
      <c r="FB446" s="11">
        <v>4698.6128276214422</v>
      </c>
      <c r="FC446" s="11">
        <v>4652.3888470557022</v>
      </c>
      <c r="FD446" s="11">
        <v>4544.0658852060396</v>
      </c>
      <c r="FE446" s="11">
        <v>4397.5864604248</v>
      </c>
      <c r="FF446" s="11">
        <v>4390.6720692036524</v>
      </c>
      <c r="FG446" s="11">
        <v>4353.1186516683247</v>
      </c>
      <c r="FH446" s="11">
        <v>4281.8363979768328</v>
      </c>
      <c r="FI446" s="11">
        <v>4250.6512514056603</v>
      </c>
      <c r="FJ446" s="11">
        <v>4244.9551524831841</v>
      </c>
      <c r="FK446" s="11">
        <v>4239.8260587117411</v>
      </c>
      <c r="FL446" s="11">
        <v>4237.7931543450059</v>
      </c>
      <c r="FM446" s="11">
        <v>4224.2724789605008</v>
      </c>
      <c r="FN446" s="11">
        <v>4234.6689263671942</v>
      </c>
      <c r="FO446" s="11">
        <v>4231.0886205280267</v>
      </c>
      <c r="FP446" s="11">
        <v>4226.290702566278</v>
      </c>
      <c r="FQ446" s="11">
        <v>4228.5980826356226</v>
      </c>
      <c r="FR446" s="11">
        <v>4204.656449796521</v>
      </c>
      <c r="FS446" s="11">
        <v>4169.1574614024239</v>
      </c>
      <c r="FT446" s="11">
        <v>4104.1062958459715</v>
      </c>
      <c r="FU446" s="11">
        <v>3997.1503362433723</v>
      </c>
      <c r="FV446" s="11">
        <v>3961.2276390458992</v>
      </c>
      <c r="FW446" s="11">
        <v>3932.6165803190138</v>
      </c>
      <c r="FX446" s="11">
        <v>3903.0754862512085</v>
      </c>
      <c r="FY446" s="11">
        <v>3879.9500737695557</v>
      </c>
      <c r="FZ446" s="11">
        <v>3850.7269345644208</v>
      </c>
      <c r="GA446" s="11">
        <v>3831.2431594816203</v>
      </c>
      <c r="GB446" s="11">
        <v>3805.7232506611367</v>
      </c>
      <c r="GC446" s="11">
        <v>3782.7486158093375</v>
      </c>
      <c r="GD446" s="11">
        <v>3770.1003639084192</v>
      </c>
      <c r="GE446" s="11">
        <v>3759.1567077955697</v>
      </c>
      <c r="GF446" s="11">
        <v>3752.8605254405684</v>
      </c>
      <c r="GG446" s="11">
        <v>3742.1280371816729</v>
      </c>
      <c r="GH446" s="11">
        <v>3736.9313375746287</v>
      </c>
      <c r="GI446" s="11">
        <v>3719.518184841726</v>
      </c>
      <c r="GJ446" s="11">
        <v>3696.8751623220733</v>
      </c>
      <c r="GK446" s="11">
        <v>3670.9464777888688</v>
      </c>
      <c r="GL446" s="11">
        <v>3670.2321925399865</v>
      </c>
      <c r="GM446" s="11">
        <v>3639.0715273080828</v>
      </c>
      <c r="GN446" s="11">
        <v>3618.0907585315094</v>
      </c>
      <c r="GO446" s="11">
        <v>3585.3597818304711</v>
      </c>
      <c r="GP446" s="11">
        <v>3500.8262318940651</v>
      </c>
      <c r="GQ446" s="11">
        <v>3361.8170545242042</v>
      </c>
      <c r="GR446" s="11">
        <v>3204.9592116572612</v>
      </c>
      <c r="GS446" s="11">
        <v>3142.4129130006399</v>
      </c>
      <c r="GT446" s="11">
        <v>3124.5314181374547</v>
      </c>
      <c r="GU446" s="11">
        <v>3102.6513796517183</v>
      </c>
      <c r="GV446" s="11">
        <v>3083.5496496731384</v>
      </c>
      <c r="GW446" s="11">
        <v>3066.7075448449477</v>
      </c>
      <c r="GX446" s="11">
        <v>3054.2380416407382</v>
      </c>
      <c r="GY446" s="11">
        <v>2975.1256817304334</v>
      </c>
      <c r="GZ446" s="11">
        <v>3027.9698590172184</v>
      </c>
      <c r="HA446" s="11">
        <v>3028.346690468305</v>
      </c>
      <c r="HB446" s="11">
        <v>3022.7340469933683</v>
      </c>
      <c r="HC446" s="11">
        <v>3018.5672889479765</v>
      </c>
      <c r="HD446" s="11">
        <v>3016.526830282517</v>
      </c>
      <c r="HE446" s="11">
        <v>2994.3093104007198</v>
      </c>
      <c r="HF446" s="11">
        <v>2881.7472934388247</v>
      </c>
      <c r="HG446" s="11">
        <v>2807.689199971072</v>
      </c>
      <c r="HH446" s="11">
        <v>2733.7200144941653</v>
      </c>
      <c r="HI446" s="11">
        <v>2701.2049799988645</v>
      </c>
      <c r="HJ446" s="11">
        <v>2677.3010121789107</v>
      </c>
      <c r="HK446" s="11">
        <v>2642.1452234544495</v>
      </c>
      <c r="HL446" s="11">
        <v>2618.2697241880078</v>
      </c>
      <c r="HM446" s="11">
        <v>2570.9324231543633</v>
      </c>
      <c r="HN446" s="11">
        <v>2523.2170496529066</v>
      </c>
      <c r="HO446" s="11">
        <v>2497.2283369302413</v>
      </c>
      <c r="HP446" s="11">
        <v>2520.8783595114842</v>
      </c>
      <c r="HQ446" s="11">
        <v>2513.5019377765484</v>
      </c>
      <c r="HR446" s="11">
        <v>2434.6425906169516</v>
      </c>
      <c r="HS446" s="11">
        <v>2458.9627482649398</v>
      </c>
      <c r="HT446" s="11">
        <v>2470.460644271785</v>
      </c>
      <c r="HU446" s="11">
        <v>2435.9633796907578</v>
      </c>
      <c r="HV446" s="11">
        <v>2432.6787999269081</v>
      </c>
      <c r="HW446" s="11">
        <v>2413.7913812433303</v>
      </c>
      <c r="HX446" s="11">
        <v>2387.5650090555741</v>
      </c>
      <c r="HY446" s="11">
        <v>2344.3493091310174</v>
      </c>
      <c r="HZ446" s="11">
        <v>2188.750476774776</v>
      </c>
      <c r="IA446" s="11">
        <v>2044.5086158057927</v>
      </c>
      <c r="IB446" s="11">
        <v>1996.4109547502123</v>
      </c>
      <c r="IC446" s="11">
        <v>1943.3368539695191</v>
      </c>
      <c r="ID446" s="11">
        <v>1895.9788842892378</v>
      </c>
      <c r="IE446" s="11">
        <v>1841.0549582178655</v>
      </c>
      <c r="IF446" s="11">
        <v>1716.1282856158193</v>
      </c>
      <c r="IG446" s="11">
        <v>1688.2153926712049</v>
      </c>
      <c r="IH446" s="11">
        <v>1645.1900775298586</v>
      </c>
      <c r="II446" s="11">
        <v>1608.0595996043949</v>
      </c>
      <c r="IJ446" s="11">
        <v>1556.9650825410936</v>
      </c>
      <c r="IK446" s="11">
        <v>1518.744778793103</v>
      </c>
      <c r="IL446" s="11">
        <v>1476.6965474813971</v>
      </c>
      <c r="IM446" s="11">
        <v>1413.7862623557501</v>
      </c>
      <c r="IN446" s="11">
        <v>1277.4351425166342</v>
      </c>
      <c r="IO446" s="11">
        <v>1245.707871629716</v>
      </c>
      <c r="IP446" s="11">
        <v>1244.1123116757026</v>
      </c>
      <c r="IQ446" s="11">
        <v>1188.3625030000048</v>
      </c>
      <c r="IR446" s="11">
        <v>1119.5626163135059</v>
      </c>
      <c r="IS446" s="11">
        <v>1079.8233575691897</v>
      </c>
      <c r="IT446" s="11">
        <v>1056.6418165077507</v>
      </c>
      <c r="IU446" s="11">
        <v>1039.0072543057934</v>
      </c>
      <c r="IV446" s="11">
        <v>1032.9277386045574</v>
      </c>
      <c r="IW446" s="11">
        <v>1022.2648410141051</v>
      </c>
      <c r="IX446" s="11">
        <v>1001.0449233780516</v>
      </c>
      <c r="IY446" s="11">
        <v>960.06595823541738</v>
      </c>
      <c r="IZ446" s="11">
        <v>909.80406718309393</v>
      </c>
      <c r="JA446" s="11">
        <v>817.74160155906702</v>
      </c>
      <c r="JB446" s="11">
        <v>709.14698865376909</v>
      </c>
      <c r="JC446" s="11">
        <v>631.113205344893</v>
      </c>
      <c r="JD446" s="11">
        <v>615.42605027019806</v>
      </c>
      <c r="JE446" s="11">
        <v>603.94687478319224</v>
      </c>
      <c r="JF446" s="11">
        <v>595.80297619105954</v>
      </c>
      <c r="JG446" s="11">
        <v>512.39810066415293</v>
      </c>
      <c r="JH446" s="11">
        <v>475.05871582598479</v>
      </c>
      <c r="JI446" s="11">
        <v>470.5333558332307</v>
      </c>
      <c r="JJ446" s="11">
        <v>470.64402267415795</v>
      </c>
      <c r="JK446" s="11">
        <v>407.33748515519619</v>
      </c>
      <c r="JL446" s="11">
        <v>420.18994728216848</v>
      </c>
      <c r="JM446" s="11">
        <v>402.81169551169802</v>
      </c>
      <c r="JN446" s="11">
        <v>244.39751616084783</v>
      </c>
      <c r="JO446" s="11">
        <v>237.09222676006908</v>
      </c>
      <c r="JP446" s="11">
        <v>304.33239840489472</v>
      </c>
      <c r="JQ446" s="11">
        <v>303.62640806385014</v>
      </c>
      <c r="JR446" s="11">
        <v>270.3163286560212</v>
      </c>
      <c r="JS446" s="11">
        <v>100.98036145272199</v>
      </c>
      <c r="JT446" s="11">
        <v>39.0418020819708</v>
      </c>
      <c r="JU446" s="11">
        <v>48.017611299567378</v>
      </c>
      <c r="JV446" s="11">
        <v>31.402974272123217</v>
      </c>
      <c r="JW446" s="11">
        <v>7.8586026575067081E-12</v>
      </c>
      <c r="JX446" s="11">
        <v>37.564796908050909</v>
      </c>
      <c r="JY446" s="11">
        <v>64.449557675195777</v>
      </c>
      <c r="JZ446" s="11">
        <v>82.717047827534969</v>
      </c>
      <c r="KA446" s="11">
        <v>105.2437448076752</v>
      </c>
      <c r="KB446" s="11">
        <v>124.0541093082452</v>
      </c>
      <c r="KC446" s="11">
        <v>137.74865174475786</v>
      </c>
      <c r="KD446" s="11">
        <v>150.36945591479594</v>
      </c>
      <c r="KE446" s="11">
        <v>146.69793451088617</v>
      </c>
      <c r="KF446" s="11">
        <v>136.39069394333774</v>
      </c>
      <c r="KG446" s="11">
        <v>113.68775145257749</v>
      </c>
      <c r="KH446" s="11">
        <v>104.94345569878458</v>
      </c>
      <c r="KI446" s="11">
        <v>76.998064035955423</v>
      </c>
      <c r="KJ446" s="11">
        <v>71.992791915151528</v>
      </c>
      <c r="KK446" s="11">
        <v>65.954048565733444</v>
      </c>
      <c r="KL446" s="23"/>
      <c r="KM446" s="11">
        <f>SMALL(Tabela2[[#This Row],[1]:[285]],1)</f>
        <v>7.8586026575067081E-12</v>
      </c>
      <c r="KN446" s="11">
        <f>MATCH(Tabela2[[#This Row],[1° menor]],Tabela2[[#This Row],[1]:[285]],0)</f>
        <v>270</v>
      </c>
      <c r="KO44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46" s="11">
        <f>VLOOKUP(Tabela2[[#This Row],[Shape]],shape!A:D,4,0)+VLOOKUP(Tabela2[[#This Row],[Shape]]+1,shape!A:E,5,0)*Tabela2[[#This Row],[% avanc]]</f>
        <v>8544.8116110658502</v>
      </c>
      <c r="KQ446" s="15">
        <f>Tabela2[[#This Row],[8686,881807]]/Tabela2[[#Headers],[8686,881807]]</f>
        <v>0.98364543237831692</v>
      </c>
      <c r="KR446" s="11">
        <f>Tabela2[[#This Row],[8686,881807]]-KP445</f>
        <v>0</v>
      </c>
      <c r="KS446" s="11">
        <f>(Tabela2[[#This Row],[hora bus]]-H445)*86400</f>
        <v>44.999999832361937</v>
      </c>
      <c r="KT446" s="11">
        <f>Tabela2[[#This Row],[desloc]]/Tabela2[[#This Row],[seconds]]</f>
        <v>0</v>
      </c>
      <c r="KU446" s="11">
        <f>Tabela2[[#This Row],[spd m/s]]*3.6</f>
        <v>0</v>
      </c>
      <c r="KV446" s="23"/>
      <c r="KW446" s="22">
        <f t="shared" si="108"/>
        <v>0</v>
      </c>
      <c r="KX446" s="23">
        <f t="shared" si="109"/>
        <v>0.5</v>
      </c>
      <c r="KY446" s="23">
        <f t="shared" si="110"/>
        <v>1</v>
      </c>
      <c r="KZ446" s="23">
        <f t="shared" si="111"/>
        <v>1</v>
      </c>
      <c r="LA446" s="23">
        <f t="shared" si="112"/>
        <v>0</v>
      </c>
      <c r="LB446" s="23">
        <f t="shared" si="113"/>
        <v>1</v>
      </c>
      <c r="LC446" s="23">
        <f t="shared" si="114"/>
        <v>1</v>
      </c>
      <c r="LD446" s="23">
        <f t="shared" si="115"/>
        <v>0</v>
      </c>
      <c r="LE446" s="23">
        <f t="shared" si="116"/>
        <v>8544.8116110658502</v>
      </c>
      <c r="LF446" s="22">
        <f t="shared" si="125"/>
        <v>0</v>
      </c>
      <c r="LG446" s="23">
        <f t="shared" si="117"/>
        <v>0</v>
      </c>
      <c r="LH446" s="23">
        <f t="shared" si="118"/>
        <v>0</v>
      </c>
      <c r="LI446" s="23">
        <f t="shared" si="119"/>
        <v>8570.3152119992501</v>
      </c>
      <c r="LJ446" s="23">
        <f t="shared" si="120"/>
        <v>8570.3152119992501</v>
      </c>
      <c r="LK446" s="23">
        <f t="shared" si="121"/>
        <v>0.5</v>
      </c>
      <c r="LL446" s="23">
        <f t="shared" si="122"/>
        <v>0</v>
      </c>
      <c r="LM446" s="23">
        <f t="shared" si="123"/>
        <v>1</v>
      </c>
      <c r="LN446" s="23">
        <f t="shared" si="124"/>
        <v>1</v>
      </c>
    </row>
    <row r="447" spans="1:326" x14ac:dyDescent="0.25">
      <c r="A447" s="22">
        <v>77959</v>
      </c>
      <c r="B447" s="22">
        <v>1</v>
      </c>
      <c r="C447" s="23" t="s">
        <v>815</v>
      </c>
      <c r="D447" s="22">
        <v>332</v>
      </c>
      <c r="E447" s="24">
        <v>4.8611111111111112E-3</v>
      </c>
      <c r="F447" s="23" t="s">
        <v>774</v>
      </c>
      <c r="G447" s="23" t="b">
        <v>1</v>
      </c>
      <c r="H447" s="25">
        <v>43538.00540509259</v>
      </c>
      <c r="I447" s="26" t="s">
        <v>374</v>
      </c>
      <c r="J447" s="23" t="s">
        <v>375</v>
      </c>
      <c r="K447" s="11">
        <f>IF(AND(Tabela2[[#This Row],[hora bus]]=H446,Tabela2[[#This Row],[lat bus]]=I446,Tabela2[[#This Row],[lon bus]]=J446),1,0)</f>
        <v>0</v>
      </c>
      <c r="L447" s="23"/>
      <c r="M447" s="11">
        <v>21</v>
      </c>
      <c r="N447" s="11">
        <v>12477.651541953064</v>
      </c>
      <c r="O447" s="11">
        <v>12469.641895166253</v>
      </c>
      <c r="P447" s="11">
        <v>12458.821009919429</v>
      </c>
      <c r="Q447" s="11">
        <v>12399.376810004122</v>
      </c>
      <c r="R447" s="11">
        <v>12317.575120924914</v>
      </c>
      <c r="S447" s="11">
        <v>12302.746078219861</v>
      </c>
      <c r="T447" s="11">
        <v>12283.657108894033</v>
      </c>
      <c r="U447" s="11">
        <v>12271.44610533181</v>
      </c>
      <c r="V447" s="11">
        <v>12253.812175811339</v>
      </c>
      <c r="W447" s="11">
        <v>12240.004425830663</v>
      </c>
      <c r="X447" s="11">
        <v>12227.433686057431</v>
      </c>
      <c r="Y447" s="11">
        <v>12200.801064274274</v>
      </c>
      <c r="Z447" s="11">
        <v>12182.281384662761</v>
      </c>
      <c r="AA447" s="11">
        <v>12157.403516439457</v>
      </c>
      <c r="AB447" s="11">
        <v>12145.663877688321</v>
      </c>
      <c r="AC447" s="11">
        <v>12128.868773328137</v>
      </c>
      <c r="AD447" s="11">
        <v>12104.581186676956</v>
      </c>
      <c r="AE447" s="11">
        <v>12095.764054031262</v>
      </c>
      <c r="AF447" s="11">
        <v>12034.431476347791</v>
      </c>
      <c r="AG447" s="11">
        <v>12013.330503127341</v>
      </c>
      <c r="AH447" s="11">
        <v>11990.63234976312</v>
      </c>
      <c r="AI447" s="11">
        <v>11970.781738387637</v>
      </c>
      <c r="AJ447" s="11">
        <v>11952.629578641488</v>
      </c>
      <c r="AK447" s="11">
        <v>11939.855921350081</v>
      </c>
      <c r="AL447" s="11">
        <v>11916.362989542715</v>
      </c>
      <c r="AM447" s="11">
        <v>11908.113058843292</v>
      </c>
      <c r="AN447" s="11">
        <v>11898.443266860095</v>
      </c>
      <c r="AO447" s="11">
        <v>11894.984897765602</v>
      </c>
      <c r="AP447" s="11">
        <v>11899.617615578405</v>
      </c>
      <c r="AQ447" s="11">
        <v>11910.418216473612</v>
      </c>
      <c r="AR447" s="11">
        <v>11913.469086839623</v>
      </c>
      <c r="AS447" s="11">
        <v>11914.37691753451</v>
      </c>
      <c r="AT447" s="11">
        <v>11927.97207117001</v>
      </c>
      <c r="AU447" s="11">
        <v>11936.680238346496</v>
      </c>
      <c r="AV447" s="11">
        <v>11934.889416731006</v>
      </c>
      <c r="AW447" s="11">
        <v>11942.293599911565</v>
      </c>
      <c r="AX447" s="11">
        <v>11952.423260168753</v>
      </c>
      <c r="AY447" s="11">
        <v>11952.06262046582</v>
      </c>
      <c r="AZ447" s="11">
        <v>11942.429604467541</v>
      </c>
      <c r="BA447" s="11">
        <v>11924.763870715869</v>
      </c>
      <c r="BB447" s="11">
        <v>11887.228306458279</v>
      </c>
      <c r="BC447" s="11">
        <v>11820.717405761688</v>
      </c>
      <c r="BD447" s="11">
        <v>11758.265677588413</v>
      </c>
      <c r="BE447" s="11">
        <v>11743.650911504528</v>
      </c>
      <c r="BF447" s="11">
        <v>11727.454847015835</v>
      </c>
      <c r="BG447" s="11">
        <v>11700.814863889247</v>
      </c>
      <c r="BH447" s="11">
        <v>11696.407349780487</v>
      </c>
      <c r="BI447" s="11">
        <v>11685.972050460832</v>
      </c>
      <c r="BJ447" s="11">
        <v>11666.707891008315</v>
      </c>
      <c r="BK447" s="11">
        <v>11604.183314635597</v>
      </c>
      <c r="BL447" s="11">
        <v>11401.14746560686</v>
      </c>
      <c r="BM447" s="11">
        <v>11306.306481756044</v>
      </c>
      <c r="BN447" s="11">
        <v>11299.93574474874</v>
      </c>
      <c r="BO447" s="11">
        <v>11206.65278693449</v>
      </c>
      <c r="BP447" s="11">
        <v>11212.455188541406</v>
      </c>
      <c r="BQ447" s="11">
        <v>11133.775255979544</v>
      </c>
      <c r="BR447" s="11">
        <v>11065.468622686631</v>
      </c>
      <c r="BS447" s="11">
        <v>11045.127354863782</v>
      </c>
      <c r="BT447" s="11">
        <v>11000.121597243757</v>
      </c>
      <c r="BU447" s="11">
        <v>10954.766887094909</v>
      </c>
      <c r="BV447" s="11">
        <v>10975.865323889897</v>
      </c>
      <c r="BW447" s="11">
        <v>10828.232880338817</v>
      </c>
      <c r="BX447" s="11">
        <v>10722.67152757963</v>
      </c>
      <c r="BY447" s="11">
        <v>10585.395304718086</v>
      </c>
      <c r="BZ447" s="11">
        <v>10556.307987884329</v>
      </c>
      <c r="CA447" s="11">
        <v>10514.028859197326</v>
      </c>
      <c r="CB447" s="11">
        <v>10451.375742140106</v>
      </c>
      <c r="CC447" s="11">
        <v>10331.258181776275</v>
      </c>
      <c r="CD447" s="11">
        <v>10238.355072801196</v>
      </c>
      <c r="CE447" s="11">
        <v>10148.108585962736</v>
      </c>
      <c r="CF447" s="11">
        <v>10068.696610196512</v>
      </c>
      <c r="CG447" s="11">
        <v>9881.4494263306151</v>
      </c>
      <c r="CH447" s="11">
        <v>9810.8387140974955</v>
      </c>
      <c r="CI447" s="11">
        <v>9626.334175909984</v>
      </c>
      <c r="CJ447" s="11">
        <v>9559.1812614572882</v>
      </c>
      <c r="CK447" s="11">
        <v>9473.074929846669</v>
      </c>
      <c r="CL447" s="11">
        <v>9447.7256696298919</v>
      </c>
      <c r="CM447" s="11">
        <v>9401.7258878370521</v>
      </c>
      <c r="CN447" s="11">
        <v>9345.9928986461837</v>
      </c>
      <c r="CO447" s="11">
        <v>9267.6954520253821</v>
      </c>
      <c r="CP447" s="11">
        <v>9218.5828439950001</v>
      </c>
      <c r="CQ447" s="11">
        <v>9030.8351248058789</v>
      </c>
      <c r="CR447" s="11">
        <v>8865.8462861091593</v>
      </c>
      <c r="CS447" s="11">
        <v>8799.9268268205869</v>
      </c>
      <c r="CT447" s="11">
        <v>8774.4734612875072</v>
      </c>
      <c r="CU447" s="11">
        <v>8734.8762068704182</v>
      </c>
      <c r="CV447" s="11">
        <v>8641.1413323469114</v>
      </c>
      <c r="CW447" s="11">
        <v>8521.4421911256304</v>
      </c>
      <c r="CX447" s="11">
        <v>8466.8119685035981</v>
      </c>
      <c r="CY447" s="11">
        <v>8413.4669630731023</v>
      </c>
      <c r="CZ447" s="11">
        <v>8364.0706857240421</v>
      </c>
      <c r="DA447" s="11">
        <v>8312.1560375038207</v>
      </c>
      <c r="DB447" s="11">
        <v>8254.2803438349983</v>
      </c>
      <c r="DC447" s="11">
        <v>8158.1186015860076</v>
      </c>
      <c r="DD447" s="11">
        <v>8145.4458807367055</v>
      </c>
      <c r="DE447" s="11">
        <v>8113.6918844941711</v>
      </c>
      <c r="DF447" s="11">
        <v>8098.3132668205481</v>
      </c>
      <c r="DG447" s="11">
        <v>8043.2184134699628</v>
      </c>
      <c r="DH447" s="11">
        <v>7996.0468160122164</v>
      </c>
      <c r="DI447" s="11">
        <v>7940.7305845671754</v>
      </c>
      <c r="DJ447" s="11">
        <v>7873.0444528365324</v>
      </c>
      <c r="DK447" s="11">
        <v>7612.0433629126182</v>
      </c>
      <c r="DL447" s="11">
        <v>7607.1897499960605</v>
      </c>
      <c r="DM447" s="11">
        <v>7569.0138081189716</v>
      </c>
      <c r="DN447" s="11">
        <v>7509.0615889739183</v>
      </c>
      <c r="DO447" s="11">
        <v>7496.5846356723287</v>
      </c>
      <c r="DP447" s="11">
        <v>7437.7324944372285</v>
      </c>
      <c r="DQ447" s="11">
        <v>7443.5275201093482</v>
      </c>
      <c r="DR447" s="11">
        <v>7437.2384209623669</v>
      </c>
      <c r="DS447" s="11">
        <v>7427.945747409045</v>
      </c>
      <c r="DT447" s="11">
        <v>7411.5911801484663</v>
      </c>
      <c r="DU447" s="11">
        <v>7400.6070543955375</v>
      </c>
      <c r="DV447" s="11">
        <v>7388.6065748820793</v>
      </c>
      <c r="DW447" s="11">
        <v>7380.712670350078</v>
      </c>
      <c r="DX447" s="11">
        <v>7242.6513091854322</v>
      </c>
      <c r="DY447" s="11">
        <v>7247.3846575296466</v>
      </c>
      <c r="DZ447" s="11">
        <v>7213.2135407003971</v>
      </c>
      <c r="EA447" s="11">
        <v>7101.2760373032988</v>
      </c>
      <c r="EB447" s="11">
        <v>7091.4399044133979</v>
      </c>
      <c r="EC447" s="11">
        <v>6923.5455019920009</v>
      </c>
      <c r="ED447" s="11">
        <v>6867.2911300712822</v>
      </c>
      <c r="EE447" s="11">
        <v>6634.5139556318591</v>
      </c>
      <c r="EF447" s="11">
        <v>6449.5609105703015</v>
      </c>
      <c r="EG447" s="11">
        <v>6292.7896420456327</v>
      </c>
      <c r="EH447" s="11">
        <v>6173.293167040556</v>
      </c>
      <c r="EI447" s="11">
        <v>6111.2785624277039</v>
      </c>
      <c r="EJ447" s="11">
        <v>6058.5455262630885</v>
      </c>
      <c r="EK447" s="11">
        <v>5976.5553467134914</v>
      </c>
      <c r="EL447" s="11">
        <v>5965.0120841862999</v>
      </c>
      <c r="EM447" s="11">
        <v>5878.2937371403123</v>
      </c>
      <c r="EN447" s="11">
        <v>5790.5607606328258</v>
      </c>
      <c r="EO447" s="11">
        <v>5750.8944406677301</v>
      </c>
      <c r="EP447" s="11">
        <v>5627.2711418372073</v>
      </c>
      <c r="EQ447" s="11">
        <v>5573.9113857623679</v>
      </c>
      <c r="ER447" s="11">
        <v>5459.9109621141224</v>
      </c>
      <c r="ES447" s="11">
        <v>5417.2744788578639</v>
      </c>
      <c r="ET447" s="11">
        <v>5355.2133344654721</v>
      </c>
      <c r="EU447" s="11">
        <v>5306.7141802604328</v>
      </c>
      <c r="EV447" s="11">
        <v>5251.0941453614414</v>
      </c>
      <c r="EW447" s="11">
        <v>5040.7384555982653</v>
      </c>
      <c r="EX447" s="11">
        <v>4999.1585338432051</v>
      </c>
      <c r="EY447" s="11">
        <v>4860.9889784243496</v>
      </c>
      <c r="EZ447" s="11">
        <v>4741.6582055741255</v>
      </c>
      <c r="FA447" s="11">
        <v>4690.4317532933264</v>
      </c>
      <c r="FB447" s="11">
        <v>4660.1237594534596</v>
      </c>
      <c r="FC447" s="11">
        <v>4613.7011610472846</v>
      </c>
      <c r="FD447" s="11">
        <v>4505.006985221622</v>
      </c>
      <c r="FE447" s="11">
        <v>4357.9172243447247</v>
      </c>
      <c r="FF447" s="11">
        <v>4350.5957978065353</v>
      </c>
      <c r="FG447" s="11">
        <v>4312.8895070228791</v>
      </c>
      <c r="FH447" s="11">
        <v>4241.3514882478557</v>
      </c>
      <c r="FI447" s="11">
        <v>4209.8824922808153</v>
      </c>
      <c r="FJ447" s="11">
        <v>4203.9943382296769</v>
      </c>
      <c r="FK447" s="11">
        <v>4198.7365701162762</v>
      </c>
      <c r="FL447" s="11">
        <v>4196.5871257347135</v>
      </c>
      <c r="FM447" s="11">
        <v>4182.8575967327261</v>
      </c>
      <c r="FN447" s="11">
        <v>4193.0040092900235</v>
      </c>
      <c r="FO447" s="11">
        <v>4189.2300730811266</v>
      </c>
      <c r="FP447" s="11">
        <v>4184.2374291088208</v>
      </c>
      <c r="FQ447" s="11">
        <v>4186.3997607865103</v>
      </c>
      <c r="FR447" s="11">
        <v>4162.2518408846117</v>
      </c>
      <c r="FS447" s="11">
        <v>4126.3834721562826</v>
      </c>
      <c r="FT447" s="11">
        <v>4060.8510719649839</v>
      </c>
      <c r="FU447" s="11">
        <v>3953.3102331972468</v>
      </c>
      <c r="FV447" s="11">
        <v>3917.0282841868093</v>
      </c>
      <c r="FW447" s="11">
        <v>3888.3741399051655</v>
      </c>
      <c r="FX447" s="11">
        <v>3858.8330207376002</v>
      </c>
      <c r="FY447" s="11">
        <v>3835.6983277704303</v>
      </c>
      <c r="FZ447" s="11">
        <v>3806.4287896139294</v>
      </c>
      <c r="GA447" s="11">
        <v>3786.8647042071584</v>
      </c>
      <c r="GB447" s="11">
        <v>3761.2330400836322</v>
      </c>
      <c r="GC447" s="11">
        <v>3738.0996304678142</v>
      </c>
      <c r="GD447" s="11">
        <v>3725.2965726053344</v>
      </c>
      <c r="GE447" s="11">
        <v>3714.2326812010542</v>
      </c>
      <c r="GF447" s="11">
        <v>3707.8451920287207</v>
      </c>
      <c r="GG447" s="11">
        <v>3697.0580775228127</v>
      </c>
      <c r="GH447" s="11">
        <v>3691.8342322360218</v>
      </c>
      <c r="GI447" s="11">
        <v>3674.4036592532498</v>
      </c>
      <c r="GJ447" s="11">
        <v>3651.7639937474751</v>
      </c>
      <c r="GK447" s="11">
        <v>3625.8954076459841</v>
      </c>
      <c r="GL447" s="11">
        <v>3625.2336587507839</v>
      </c>
      <c r="GM447" s="11">
        <v>3594.148056379539</v>
      </c>
      <c r="GN447" s="11">
        <v>3573.2713001133384</v>
      </c>
      <c r="GO447" s="11">
        <v>3540.5974099154801</v>
      </c>
      <c r="GP447" s="11">
        <v>3456.0899048656502</v>
      </c>
      <c r="GQ447" s="11">
        <v>3316.9521515752276</v>
      </c>
      <c r="GR447" s="11">
        <v>3159.7618204200048</v>
      </c>
      <c r="GS447" s="11">
        <v>3096.9262050628181</v>
      </c>
      <c r="GT447" s="11">
        <v>3078.9296128875753</v>
      </c>
      <c r="GU447" s="11">
        <v>3056.9631434541161</v>
      </c>
      <c r="GV447" s="11">
        <v>3037.7270570819392</v>
      </c>
      <c r="GW447" s="11">
        <v>3020.7258197401793</v>
      </c>
      <c r="GX447" s="11">
        <v>3008.0855585625309</v>
      </c>
      <c r="GY447" s="11">
        <v>2928.3805109998352</v>
      </c>
      <c r="GZ447" s="11">
        <v>2980.6481987416</v>
      </c>
      <c r="HA447" s="11">
        <v>2980.9059842666138</v>
      </c>
      <c r="HB447" s="11">
        <v>2975.1997111170763</v>
      </c>
      <c r="HC447" s="11">
        <v>2970.9542735422083</v>
      </c>
      <c r="HD447" s="11">
        <v>2968.8573978904847</v>
      </c>
      <c r="HE447" s="11">
        <v>2946.5188015735034</v>
      </c>
      <c r="HF447" s="11">
        <v>2833.9666213556357</v>
      </c>
      <c r="HG447" s="11">
        <v>2760.1457326390569</v>
      </c>
      <c r="HH447" s="11">
        <v>2686.4661247354006</v>
      </c>
      <c r="HI447" s="11">
        <v>2654.1978374429364</v>
      </c>
      <c r="HJ447" s="11">
        <v>2630.4483371027268</v>
      </c>
      <c r="HK447" s="11">
        <v>2595.4920111358283</v>
      </c>
      <c r="HL447" s="11">
        <v>2571.8965846866704</v>
      </c>
      <c r="HM447" s="11">
        <v>2525.0484585138438</v>
      </c>
      <c r="HN447" s="11">
        <v>2478.1983763331546</v>
      </c>
      <c r="HO447" s="11">
        <v>2453.2620229039903</v>
      </c>
      <c r="HP447" s="11">
        <v>2477.5561172858634</v>
      </c>
      <c r="HQ447" s="11">
        <v>2470.4277047279925</v>
      </c>
      <c r="HR447" s="11">
        <v>2392.5123884634468</v>
      </c>
      <c r="HS447" s="11">
        <v>2417.965016453019</v>
      </c>
      <c r="HT447" s="11">
        <v>2429.8797056116669</v>
      </c>
      <c r="HU447" s="11">
        <v>2395.8996574195367</v>
      </c>
      <c r="HV447" s="11">
        <v>2393.2748256495347</v>
      </c>
      <c r="HW447" s="11">
        <v>2374.8108482077055</v>
      </c>
      <c r="HX447" s="11">
        <v>2348.9393276794945</v>
      </c>
      <c r="HY447" s="11">
        <v>2306.0924026652428</v>
      </c>
      <c r="HZ447" s="11">
        <v>2151.1800318296573</v>
      </c>
      <c r="IA447" s="11">
        <v>2008.0309652337721</v>
      </c>
      <c r="IB447" s="11">
        <v>1960.7605567248104</v>
      </c>
      <c r="IC447" s="11">
        <v>1908.1597950382284</v>
      </c>
      <c r="ID447" s="11">
        <v>1861.2936569207307</v>
      </c>
      <c r="IE447" s="11">
        <v>1806.8803830708548</v>
      </c>
      <c r="IF447" s="11">
        <v>1682.8883644306709</v>
      </c>
      <c r="IG447" s="11">
        <v>1655.7877327548031</v>
      </c>
      <c r="IH447" s="11">
        <v>1613.0530431741249</v>
      </c>
      <c r="II447" s="11">
        <v>1576.1603255373641</v>
      </c>
      <c r="IJ447" s="11">
        <v>1525.1905934170036</v>
      </c>
      <c r="IK447" s="11">
        <v>1486.9100066340277</v>
      </c>
      <c r="IL447" s="11">
        <v>1444.7121667272907</v>
      </c>
      <c r="IM447" s="11">
        <v>1381.6000719044966</v>
      </c>
      <c r="IN447" s="11">
        <v>1244.8034587373279</v>
      </c>
      <c r="IO447" s="11">
        <v>1212.7696198234444</v>
      </c>
      <c r="IP447" s="11">
        <v>1211.1710882523446</v>
      </c>
      <c r="IQ447" s="11">
        <v>1155.492888508265</v>
      </c>
      <c r="IR447" s="11">
        <v>1086.9503803389359</v>
      </c>
      <c r="IS447" s="11">
        <v>1047.4968175354261</v>
      </c>
      <c r="IT447" s="11">
        <v>1024.4507128782188</v>
      </c>
      <c r="IU447" s="11">
        <v>1006.8930372629964</v>
      </c>
      <c r="IV447" s="11">
        <v>1000.8670093103143</v>
      </c>
      <c r="IW447" s="11">
        <v>990.22907991501609</v>
      </c>
      <c r="IX447" s="11">
        <v>969.02159083746437</v>
      </c>
      <c r="IY447" s="11">
        <v>928.02334959728807</v>
      </c>
      <c r="IZ447" s="11">
        <v>877.73486386484524</v>
      </c>
      <c r="JA447" s="11">
        <v>785.59216636757174</v>
      </c>
      <c r="JB447" s="11">
        <v>676.5529975367067</v>
      </c>
      <c r="JC447" s="11">
        <v>597.29585201459906</v>
      </c>
      <c r="JD447" s="11">
        <v>580.31460277339318</v>
      </c>
      <c r="JE447" s="11">
        <v>567.96791310029778</v>
      </c>
      <c r="JF447" s="11">
        <v>558.94917627196787</v>
      </c>
      <c r="JG447" s="11">
        <v>471.66464626014613</v>
      </c>
      <c r="JH447" s="11">
        <v>432.6587423136607</v>
      </c>
      <c r="JI447" s="11">
        <v>430.40557920109165</v>
      </c>
      <c r="JJ447" s="11">
        <v>431.13671889887388</v>
      </c>
      <c r="JK447" s="11">
        <v>370.79348808207743</v>
      </c>
      <c r="JL447" s="11">
        <v>386.70261629779787</v>
      </c>
      <c r="JM447" s="11">
        <v>370.39798134847643</v>
      </c>
      <c r="JN447" s="11">
        <v>227.11390635037793</v>
      </c>
      <c r="JO447" s="11">
        <v>245.86346222250751</v>
      </c>
      <c r="JP447" s="11">
        <v>327.49066237021066</v>
      </c>
      <c r="JQ447" s="11">
        <v>333.59363403671239</v>
      </c>
      <c r="JR447" s="11">
        <v>305.71803731869426</v>
      </c>
      <c r="JS447" s="11">
        <v>143.12237181303971</v>
      </c>
      <c r="JT447" s="11">
        <v>84.131198539472663</v>
      </c>
      <c r="JU447" s="11">
        <v>93.213200848719225</v>
      </c>
      <c r="JV447" s="11">
        <v>80.843542832572112</v>
      </c>
      <c r="JW447" s="11">
        <v>13.442377808369685</v>
      </c>
      <c r="JX447" s="11">
        <v>3.5704772471945034E-13</v>
      </c>
      <c r="JY447" s="11">
        <v>13.442381894972501</v>
      </c>
      <c r="JZ447" s="11">
        <v>31.710353375386301</v>
      </c>
      <c r="KA447" s="11">
        <v>54.239034198809726</v>
      </c>
      <c r="KB447" s="11">
        <v>73.052346557769525</v>
      </c>
      <c r="KC447" s="11">
        <v>86.747116624467751</v>
      </c>
      <c r="KD447" s="11">
        <v>99.81797874830535</v>
      </c>
      <c r="KE447" s="11">
        <v>96.709748763262709</v>
      </c>
      <c r="KF447" s="11">
        <v>86.616574879117607</v>
      </c>
      <c r="KG447" s="11">
        <v>64.386209656152602</v>
      </c>
      <c r="KH447" s="11">
        <v>56.266172953846976</v>
      </c>
      <c r="KI447" s="11">
        <v>30.419718611117851</v>
      </c>
      <c r="KJ447" s="11">
        <v>28.077031265823383</v>
      </c>
      <c r="KK447" s="11">
        <v>24.183649066582319</v>
      </c>
      <c r="KL447" s="23"/>
      <c r="KM447" s="11">
        <f>SMALL(Tabela2[[#This Row],[1]:[285]],1)</f>
        <v>3.5704772471945034E-13</v>
      </c>
      <c r="KN447" s="11">
        <f>MATCH(Tabela2[[#This Row],[1° menor]],Tabela2[[#This Row],[1]:[285]],0)</f>
        <v>271</v>
      </c>
      <c r="KO44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0.4999999877321113</v>
      </c>
      <c r="KP447" s="11">
        <f>VLOOKUP(Tabela2[[#This Row],[Shape]],shape!A:D,4,0)+VLOOKUP(Tabela2[[#This Row],[Shape]]+1,shape!A:E,5,0)*Tabela2[[#This Row],[% avanc]]</f>
        <v>8570.3152119992501</v>
      </c>
      <c r="KQ447" s="15">
        <f>Tabela2[[#This Row],[8686,881807]]/Tabela2[[#Headers],[8686,881807]]</f>
        <v>0.98658130758647844</v>
      </c>
      <c r="KR447" s="11">
        <f>Tabela2[[#This Row],[8686,881807]]-KP446</f>
        <v>25.503600933399866</v>
      </c>
      <c r="KS447" s="11">
        <f>(Tabela2[[#This Row],[hora bus]]-H446)*86400</f>
        <v>44.999999832361937</v>
      </c>
      <c r="KT447" s="11">
        <f>Tabela2[[#This Row],[desloc]]/Tabela2[[#This Row],[seconds]]</f>
        <v>0.56674668952018181</v>
      </c>
      <c r="KU447" s="11">
        <f>Tabela2[[#This Row],[spd m/s]]*3.6</f>
        <v>2.0402880822726548</v>
      </c>
      <c r="KV447" s="23"/>
      <c r="KW447" s="22">
        <f t="shared" si="108"/>
        <v>0</v>
      </c>
      <c r="KX447" s="23">
        <f t="shared" si="109"/>
        <v>1</v>
      </c>
      <c r="KY447" s="23">
        <f t="shared" si="110"/>
        <v>0</v>
      </c>
      <c r="KZ447" s="23">
        <f t="shared" si="111"/>
        <v>0</v>
      </c>
      <c r="LA447" s="23">
        <f t="shared" si="112"/>
        <v>0</v>
      </c>
      <c r="LB447" s="23">
        <f t="shared" si="113"/>
        <v>0</v>
      </c>
      <c r="LC447" s="23">
        <f t="shared" si="114"/>
        <v>0</v>
      </c>
      <c r="LD447" s="23">
        <f t="shared" si="115"/>
        <v>0</v>
      </c>
      <c r="LE447" s="23">
        <f t="shared" si="116"/>
        <v>8570.3152119992501</v>
      </c>
      <c r="LF447" s="22">
        <f t="shared" si="125"/>
        <v>0</v>
      </c>
      <c r="LG447" s="23">
        <f t="shared" si="117"/>
        <v>0</v>
      </c>
      <c r="LH447" s="23">
        <f t="shared" si="118"/>
        <v>0</v>
      </c>
      <c r="LI447" s="23">
        <f t="shared" si="119"/>
        <v>8570.3152119992501</v>
      </c>
      <c r="LJ447" s="23">
        <f t="shared" si="120"/>
        <v>8570.3152119992501</v>
      </c>
      <c r="LK447" s="23">
        <f t="shared" si="121"/>
        <v>0.5</v>
      </c>
      <c r="LL447" s="23">
        <f t="shared" si="122"/>
        <v>0</v>
      </c>
      <c r="LM447" s="23">
        <f t="shared" si="123"/>
        <v>1</v>
      </c>
      <c r="LN447" s="23">
        <f t="shared" si="124"/>
        <v>1</v>
      </c>
    </row>
    <row r="448" spans="1:326" x14ac:dyDescent="0.25">
      <c r="A448" s="22">
        <v>77961</v>
      </c>
      <c r="B448" s="22">
        <v>1</v>
      </c>
      <c r="C448" s="23" t="s">
        <v>818</v>
      </c>
      <c r="D448" s="22">
        <v>332</v>
      </c>
      <c r="E448" s="24">
        <v>5.5555555555555558E-3</v>
      </c>
      <c r="F448" s="23" t="s">
        <v>774</v>
      </c>
      <c r="G448" s="23" t="b">
        <v>1</v>
      </c>
      <c r="H448" s="25">
        <v>43538.005925925929</v>
      </c>
      <c r="I448" s="26" t="s">
        <v>180</v>
      </c>
      <c r="J448" s="23" t="s">
        <v>181</v>
      </c>
      <c r="K448" s="11">
        <f>IF(AND(Tabela2[[#This Row],[hora bus]]=H447,Tabela2[[#This Row],[lat bus]]=I447,Tabela2[[#This Row],[lon bus]]=J447),1,0)</f>
        <v>0</v>
      </c>
      <c r="L448" s="23"/>
      <c r="M448" s="11">
        <v>25</v>
      </c>
      <c r="N448" s="11">
        <v>12494.830021888851</v>
      </c>
      <c r="O448" s="11">
        <v>12486.806861253204</v>
      </c>
      <c r="P448" s="11">
        <v>12475.971219330722</v>
      </c>
      <c r="Q448" s="11">
        <v>12416.529272290421</v>
      </c>
      <c r="R448" s="11">
        <v>12334.820621563395</v>
      </c>
      <c r="S448" s="11">
        <v>12320.088836036259</v>
      </c>
      <c r="T448" s="11">
        <v>12301.020183692543</v>
      </c>
      <c r="U448" s="11">
        <v>12288.814142005907</v>
      </c>
      <c r="V448" s="11">
        <v>12271.172379100031</v>
      </c>
      <c r="W448" s="11">
        <v>12257.347773330403</v>
      </c>
      <c r="X448" s="11">
        <v>12244.75714924055</v>
      </c>
      <c r="Y448" s="11">
        <v>12218.091008311309</v>
      </c>
      <c r="Z448" s="11">
        <v>12199.530930423911</v>
      </c>
      <c r="AA448" s="11">
        <v>12174.625643012387</v>
      </c>
      <c r="AB448" s="11">
        <v>12162.874276923478</v>
      </c>
      <c r="AC448" s="11">
        <v>12146.07688209562</v>
      </c>
      <c r="AD448" s="11">
        <v>12121.80903308475</v>
      </c>
      <c r="AE448" s="11">
        <v>12113.01994745246</v>
      </c>
      <c r="AF448" s="11">
        <v>12051.80430932218</v>
      </c>
      <c r="AG448" s="11">
        <v>12030.872930985972</v>
      </c>
      <c r="AH448" s="11">
        <v>12008.271750808733</v>
      </c>
      <c r="AI448" s="11">
        <v>11988.48660329489</v>
      </c>
      <c r="AJ448" s="11">
        <v>11970.387159713189</v>
      </c>
      <c r="AK448" s="11">
        <v>11957.655815437727</v>
      </c>
      <c r="AL448" s="11">
        <v>11934.210824216272</v>
      </c>
      <c r="AM448" s="11">
        <v>11926.006924847261</v>
      </c>
      <c r="AN448" s="11">
        <v>11916.384564365255</v>
      </c>
      <c r="AO448" s="11">
        <v>11912.998509820854</v>
      </c>
      <c r="AP448" s="11">
        <v>11917.713394892624</v>
      </c>
      <c r="AQ448" s="11">
        <v>11928.574183629566</v>
      </c>
      <c r="AR448" s="11">
        <v>11931.665721828511</v>
      </c>
      <c r="AS448" s="11">
        <v>11932.639967432253</v>
      </c>
      <c r="AT448" s="11">
        <v>11946.306747432751</v>
      </c>
      <c r="AU448" s="11">
        <v>11955.055531408401</v>
      </c>
      <c r="AV448" s="11">
        <v>11953.326558570843</v>
      </c>
      <c r="AW448" s="11">
        <v>11960.843739794504</v>
      </c>
      <c r="AX448" s="11">
        <v>11971.095554319198</v>
      </c>
      <c r="AY448" s="11">
        <v>11970.842707840173</v>
      </c>
      <c r="AZ448" s="11">
        <v>11961.312523304416</v>
      </c>
      <c r="BA448" s="11">
        <v>11943.754960262595</v>
      </c>
      <c r="BB448" s="11">
        <v>11906.350739140325</v>
      </c>
      <c r="BC448" s="11">
        <v>11839.952965292594</v>
      </c>
      <c r="BD448" s="11">
        <v>11777.603418943312</v>
      </c>
      <c r="BE448" s="11">
        <v>11763.088392712647</v>
      </c>
      <c r="BF448" s="11">
        <v>11746.976967201908</v>
      </c>
      <c r="BG448" s="11">
        <v>11720.46928104626</v>
      </c>
      <c r="BH448" s="11">
        <v>11716.191749337335</v>
      </c>
      <c r="BI448" s="11">
        <v>11705.844298156573</v>
      </c>
      <c r="BJ448" s="11">
        <v>11686.676337576891</v>
      </c>
      <c r="BK448" s="11">
        <v>11624.333822083925</v>
      </c>
      <c r="BL448" s="11">
        <v>11421.845874307674</v>
      </c>
      <c r="BM448" s="11">
        <v>11327.722095321091</v>
      </c>
      <c r="BN448" s="11">
        <v>11321.736594648884</v>
      </c>
      <c r="BO448" s="11">
        <v>11228.754927625116</v>
      </c>
      <c r="BP448" s="11">
        <v>11234.809367840558</v>
      </c>
      <c r="BQ448" s="11">
        <v>11156.329112075415</v>
      </c>
      <c r="BR448" s="11">
        <v>11088.338786588773</v>
      </c>
      <c r="BS448" s="11">
        <v>11068.2068781655</v>
      </c>
      <c r="BT448" s="11">
        <v>11023.30502409807</v>
      </c>
      <c r="BU448" s="11">
        <v>10978.236571828094</v>
      </c>
      <c r="BV448" s="11">
        <v>10999.797255863332</v>
      </c>
      <c r="BW448" s="11">
        <v>10852.238381205911</v>
      </c>
      <c r="BX448" s="11">
        <v>10746.424904834928</v>
      </c>
      <c r="BY448" s="11">
        <v>10608.921556702628</v>
      </c>
      <c r="BZ448" s="11">
        <v>10579.665221091504</v>
      </c>
      <c r="CA448" s="11">
        <v>10537.351912154953</v>
      </c>
      <c r="CB448" s="11">
        <v>10474.717993386512</v>
      </c>
      <c r="CC448" s="11">
        <v>10354.655366186358</v>
      </c>
      <c r="CD448" s="11">
        <v>10261.833316445753</v>
      </c>
      <c r="CE448" s="11">
        <v>10171.692223757867</v>
      </c>
      <c r="CF448" s="11">
        <v>10092.407299546927</v>
      </c>
      <c r="CG448" s="11">
        <v>9905.3651017099237</v>
      </c>
      <c r="CH448" s="11">
        <v>9834.95217105341</v>
      </c>
      <c r="CI448" s="11">
        <v>9650.6513204742932</v>
      </c>
      <c r="CJ448" s="11">
        <v>9583.7088165695204</v>
      </c>
      <c r="CK448" s="11">
        <v>9497.7240156386524</v>
      </c>
      <c r="CL448" s="11">
        <v>9472.457870991504</v>
      </c>
      <c r="CM448" s="11">
        <v>9426.5227230567671</v>
      </c>
      <c r="CN448" s="11">
        <v>9370.8777662955854</v>
      </c>
      <c r="CO448" s="11">
        <v>9292.6854217545879</v>
      </c>
      <c r="CP448" s="11">
        <v>9243.6795939065596</v>
      </c>
      <c r="CQ448" s="11">
        <v>9056.1565957037456</v>
      </c>
      <c r="CR448" s="11">
        <v>8891.5087192388764</v>
      </c>
      <c r="CS448" s="11">
        <v>8825.81292266327</v>
      </c>
      <c r="CT448" s="11">
        <v>8800.4430877891391</v>
      </c>
      <c r="CU448" s="11">
        <v>8760.9026387819158</v>
      </c>
      <c r="CV448" s="11">
        <v>8667.2948402984148</v>
      </c>
      <c r="CW448" s="11">
        <v>8547.8096427278615</v>
      </c>
      <c r="CX448" s="11">
        <v>8493.3584687182847</v>
      </c>
      <c r="CY448" s="11">
        <v>8440.1224535374513</v>
      </c>
      <c r="CZ448" s="11">
        <v>8390.8037614794721</v>
      </c>
      <c r="DA448" s="11">
        <v>8338.9381727031214</v>
      </c>
      <c r="DB448" s="11">
        <v>8281.0761405486774</v>
      </c>
      <c r="DC448" s="11">
        <v>8184.8866688721628</v>
      </c>
      <c r="DD448" s="11">
        <v>8172.1921294995391</v>
      </c>
      <c r="DE448" s="11">
        <v>8140.4311274955307</v>
      </c>
      <c r="DF448" s="11">
        <v>8125.0370069362552</v>
      </c>
      <c r="DG448" s="11">
        <v>8069.8907934106028</v>
      </c>
      <c r="DH448" s="11">
        <v>8022.5957229481828</v>
      </c>
      <c r="DI448" s="11">
        <v>7967.1136504935848</v>
      </c>
      <c r="DJ448" s="11">
        <v>7899.5679134541988</v>
      </c>
      <c r="DK448" s="11">
        <v>7639.7012402337068</v>
      </c>
      <c r="DL448" s="11">
        <v>7636.0691887838138</v>
      </c>
      <c r="DM448" s="11">
        <v>7598.3990282503028</v>
      </c>
      <c r="DN448" s="11">
        <v>7538.8375537889115</v>
      </c>
      <c r="DO448" s="11">
        <v>7526.6387756347658</v>
      </c>
      <c r="DP448" s="11">
        <v>7468.0648688645761</v>
      </c>
      <c r="DQ448" s="11">
        <v>7474.0878783274411</v>
      </c>
      <c r="DR448" s="11">
        <v>7467.8548258348064</v>
      </c>
      <c r="DS448" s="11">
        <v>7458.6120677505369</v>
      </c>
      <c r="DT448" s="11">
        <v>7442.2769944928086</v>
      </c>
      <c r="DU448" s="11">
        <v>7431.2670545420351</v>
      </c>
      <c r="DV448" s="11">
        <v>7419.21554123652</v>
      </c>
      <c r="DW448" s="11">
        <v>7411.2437116621441</v>
      </c>
      <c r="DX448" s="11">
        <v>7272.7703676481406</v>
      </c>
      <c r="DY448" s="11">
        <v>7277.077115747491</v>
      </c>
      <c r="DZ448" s="11">
        <v>7242.7517113126205</v>
      </c>
      <c r="EA448" s="11">
        <v>7131.0070280574619</v>
      </c>
      <c r="EB448" s="11">
        <v>7121.5129475686344</v>
      </c>
      <c r="EC448" s="11">
        <v>6953.9809014249222</v>
      </c>
      <c r="ED448" s="11">
        <v>6898.1675387696978</v>
      </c>
      <c r="EE448" s="11">
        <v>6665.5885433667117</v>
      </c>
      <c r="EF448" s="11">
        <v>6480.7589751865062</v>
      </c>
      <c r="EG448" s="11">
        <v>6324.0994538489767</v>
      </c>
      <c r="EH448" s="11">
        <v>6204.7229073207427</v>
      </c>
      <c r="EI448" s="11">
        <v>6142.8329386899732</v>
      </c>
      <c r="EJ448" s="11">
        <v>6090.2434964699059</v>
      </c>
      <c r="EK448" s="11">
        <v>6008.2781424026871</v>
      </c>
      <c r="EL448" s="11">
        <v>5996.6708102008115</v>
      </c>
      <c r="EM448" s="11">
        <v>5909.9308364153067</v>
      </c>
      <c r="EN448" s="11">
        <v>5822.2842564530247</v>
      </c>
      <c r="EO448" s="11">
        <v>5782.8061801466947</v>
      </c>
      <c r="EP448" s="11">
        <v>5659.5597463704444</v>
      </c>
      <c r="EQ448" s="11">
        <v>5606.6647382784813</v>
      </c>
      <c r="ER448" s="11">
        <v>5493.1424353024422</v>
      </c>
      <c r="ES448" s="11">
        <v>5450.9531240578535</v>
      </c>
      <c r="ET448" s="11">
        <v>5389.1980921946515</v>
      </c>
      <c r="EU448" s="11">
        <v>5341.0128759711633</v>
      </c>
      <c r="EV448" s="11">
        <v>5285.7083281965679</v>
      </c>
      <c r="EW448" s="11">
        <v>5076.107743762178</v>
      </c>
      <c r="EX448" s="11">
        <v>5035.3179065443346</v>
      </c>
      <c r="EY448" s="11">
        <v>4897.7790061573514</v>
      </c>
      <c r="EZ448" s="11">
        <v>4779.2968546071406</v>
      </c>
      <c r="FA448" s="11">
        <v>4728.6634524423889</v>
      </c>
      <c r="FB448" s="11">
        <v>4698.6128276214422</v>
      </c>
      <c r="FC448" s="11">
        <v>4652.3888470557022</v>
      </c>
      <c r="FD448" s="11">
        <v>4544.0658852060396</v>
      </c>
      <c r="FE448" s="11">
        <v>4397.5864604248</v>
      </c>
      <c r="FF448" s="11">
        <v>4390.6720692036524</v>
      </c>
      <c r="FG448" s="11">
        <v>4353.1186516683247</v>
      </c>
      <c r="FH448" s="11">
        <v>4281.8363979768328</v>
      </c>
      <c r="FI448" s="11">
        <v>4250.6512514056603</v>
      </c>
      <c r="FJ448" s="11">
        <v>4244.9551524831841</v>
      </c>
      <c r="FK448" s="11">
        <v>4239.8260587117411</v>
      </c>
      <c r="FL448" s="11">
        <v>4237.7931543450059</v>
      </c>
      <c r="FM448" s="11">
        <v>4224.2724789605008</v>
      </c>
      <c r="FN448" s="11">
        <v>4234.6689263671942</v>
      </c>
      <c r="FO448" s="11">
        <v>4231.0886205280267</v>
      </c>
      <c r="FP448" s="11">
        <v>4226.290702566278</v>
      </c>
      <c r="FQ448" s="11">
        <v>4228.5980826356226</v>
      </c>
      <c r="FR448" s="11">
        <v>4204.656449796521</v>
      </c>
      <c r="FS448" s="11">
        <v>4169.1574614024239</v>
      </c>
      <c r="FT448" s="11">
        <v>4104.1062958459715</v>
      </c>
      <c r="FU448" s="11">
        <v>3997.1503362433723</v>
      </c>
      <c r="FV448" s="11">
        <v>3961.2276390458992</v>
      </c>
      <c r="FW448" s="11">
        <v>3932.6165803190138</v>
      </c>
      <c r="FX448" s="11">
        <v>3903.0754862512085</v>
      </c>
      <c r="FY448" s="11">
        <v>3879.9500737695557</v>
      </c>
      <c r="FZ448" s="11">
        <v>3850.7269345644208</v>
      </c>
      <c r="GA448" s="11">
        <v>3831.2431594816203</v>
      </c>
      <c r="GB448" s="11">
        <v>3805.7232506611367</v>
      </c>
      <c r="GC448" s="11">
        <v>3782.7486158093375</v>
      </c>
      <c r="GD448" s="11">
        <v>3770.1003639084192</v>
      </c>
      <c r="GE448" s="11">
        <v>3759.1567077955697</v>
      </c>
      <c r="GF448" s="11">
        <v>3752.8605254405684</v>
      </c>
      <c r="GG448" s="11">
        <v>3742.1280371816729</v>
      </c>
      <c r="GH448" s="11">
        <v>3736.9313375746287</v>
      </c>
      <c r="GI448" s="11">
        <v>3719.518184841726</v>
      </c>
      <c r="GJ448" s="11">
        <v>3696.8751623220733</v>
      </c>
      <c r="GK448" s="11">
        <v>3670.9464777888688</v>
      </c>
      <c r="GL448" s="11">
        <v>3670.2321925399865</v>
      </c>
      <c r="GM448" s="11">
        <v>3639.0715273080828</v>
      </c>
      <c r="GN448" s="11">
        <v>3618.0907585315094</v>
      </c>
      <c r="GO448" s="11">
        <v>3585.3597818304711</v>
      </c>
      <c r="GP448" s="11">
        <v>3500.8262318940651</v>
      </c>
      <c r="GQ448" s="11">
        <v>3361.8170545242042</v>
      </c>
      <c r="GR448" s="11">
        <v>3204.9592116572612</v>
      </c>
      <c r="GS448" s="11">
        <v>3142.4129130006399</v>
      </c>
      <c r="GT448" s="11">
        <v>3124.5314181374547</v>
      </c>
      <c r="GU448" s="11">
        <v>3102.6513796517183</v>
      </c>
      <c r="GV448" s="11">
        <v>3083.5496496731384</v>
      </c>
      <c r="GW448" s="11">
        <v>3066.7075448449477</v>
      </c>
      <c r="GX448" s="11">
        <v>3054.2380416407382</v>
      </c>
      <c r="GY448" s="11">
        <v>2975.1256817304334</v>
      </c>
      <c r="GZ448" s="11">
        <v>3027.9698590172184</v>
      </c>
      <c r="HA448" s="11">
        <v>3028.346690468305</v>
      </c>
      <c r="HB448" s="11">
        <v>3022.7340469933683</v>
      </c>
      <c r="HC448" s="11">
        <v>3018.5672889479765</v>
      </c>
      <c r="HD448" s="11">
        <v>3016.526830282517</v>
      </c>
      <c r="HE448" s="11">
        <v>2994.3093104007198</v>
      </c>
      <c r="HF448" s="11">
        <v>2881.7472934388247</v>
      </c>
      <c r="HG448" s="11">
        <v>2807.689199971072</v>
      </c>
      <c r="HH448" s="11">
        <v>2733.7200144941653</v>
      </c>
      <c r="HI448" s="11">
        <v>2701.2049799988645</v>
      </c>
      <c r="HJ448" s="11">
        <v>2677.3010121789107</v>
      </c>
      <c r="HK448" s="11">
        <v>2642.1452234544495</v>
      </c>
      <c r="HL448" s="11">
        <v>2618.2697241880078</v>
      </c>
      <c r="HM448" s="11">
        <v>2570.9324231543633</v>
      </c>
      <c r="HN448" s="11">
        <v>2523.2170496529066</v>
      </c>
      <c r="HO448" s="11">
        <v>2497.2283369302413</v>
      </c>
      <c r="HP448" s="11">
        <v>2520.8783595114842</v>
      </c>
      <c r="HQ448" s="11">
        <v>2513.5019377765484</v>
      </c>
      <c r="HR448" s="11">
        <v>2434.6425906169516</v>
      </c>
      <c r="HS448" s="11">
        <v>2458.9627482649398</v>
      </c>
      <c r="HT448" s="11">
        <v>2470.460644271785</v>
      </c>
      <c r="HU448" s="11">
        <v>2435.9633796907578</v>
      </c>
      <c r="HV448" s="11">
        <v>2432.6787999269081</v>
      </c>
      <c r="HW448" s="11">
        <v>2413.7913812433303</v>
      </c>
      <c r="HX448" s="11">
        <v>2387.5650090555741</v>
      </c>
      <c r="HY448" s="11">
        <v>2344.3493091310174</v>
      </c>
      <c r="HZ448" s="11">
        <v>2188.750476774776</v>
      </c>
      <c r="IA448" s="11">
        <v>2044.5086158057927</v>
      </c>
      <c r="IB448" s="11">
        <v>1996.4109547502123</v>
      </c>
      <c r="IC448" s="11">
        <v>1943.3368539695191</v>
      </c>
      <c r="ID448" s="11">
        <v>1895.9788842892378</v>
      </c>
      <c r="IE448" s="11">
        <v>1841.0549582178655</v>
      </c>
      <c r="IF448" s="11">
        <v>1716.1282856158193</v>
      </c>
      <c r="IG448" s="11">
        <v>1688.2153926712049</v>
      </c>
      <c r="IH448" s="11">
        <v>1645.1900775298586</v>
      </c>
      <c r="II448" s="11">
        <v>1608.0595996043949</v>
      </c>
      <c r="IJ448" s="11">
        <v>1556.9650825410936</v>
      </c>
      <c r="IK448" s="11">
        <v>1518.744778793103</v>
      </c>
      <c r="IL448" s="11">
        <v>1476.6965474813971</v>
      </c>
      <c r="IM448" s="11">
        <v>1413.7862623557501</v>
      </c>
      <c r="IN448" s="11">
        <v>1277.4351425166342</v>
      </c>
      <c r="IO448" s="11">
        <v>1245.707871629716</v>
      </c>
      <c r="IP448" s="11">
        <v>1244.1123116757026</v>
      </c>
      <c r="IQ448" s="11">
        <v>1188.3625030000048</v>
      </c>
      <c r="IR448" s="11">
        <v>1119.5626163135059</v>
      </c>
      <c r="IS448" s="11">
        <v>1079.8233575691897</v>
      </c>
      <c r="IT448" s="11">
        <v>1056.6418165077507</v>
      </c>
      <c r="IU448" s="11">
        <v>1039.0072543057934</v>
      </c>
      <c r="IV448" s="11">
        <v>1032.9277386045574</v>
      </c>
      <c r="IW448" s="11">
        <v>1022.2648410141051</v>
      </c>
      <c r="IX448" s="11">
        <v>1001.0449233780516</v>
      </c>
      <c r="IY448" s="11">
        <v>960.06595823541738</v>
      </c>
      <c r="IZ448" s="11">
        <v>909.80406718309393</v>
      </c>
      <c r="JA448" s="11">
        <v>817.74160155906702</v>
      </c>
      <c r="JB448" s="11">
        <v>709.14698865376909</v>
      </c>
      <c r="JC448" s="11">
        <v>631.113205344893</v>
      </c>
      <c r="JD448" s="11">
        <v>615.42605027019806</v>
      </c>
      <c r="JE448" s="11">
        <v>603.94687478319224</v>
      </c>
      <c r="JF448" s="11">
        <v>595.80297619105954</v>
      </c>
      <c r="JG448" s="11">
        <v>512.39810066415293</v>
      </c>
      <c r="JH448" s="11">
        <v>475.05871582598479</v>
      </c>
      <c r="JI448" s="11">
        <v>470.5333558332307</v>
      </c>
      <c r="JJ448" s="11">
        <v>470.64402267415795</v>
      </c>
      <c r="JK448" s="11">
        <v>407.33748515519619</v>
      </c>
      <c r="JL448" s="11">
        <v>420.18994728216848</v>
      </c>
      <c r="JM448" s="11">
        <v>402.81169551169802</v>
      </c>
      <c r="JN448" s="11">
        <v>244.39751616084783</v>
      </c>
      <c r="JO448" s="11">
        <v>237.09222676006908</v>
      </c>
      <c r="JP448" s="11">
        <v>304.33239840489472</v>
      </c>
      <c r="JQ448" s="11">
        <v>303.62640806385014</v>
      </c>
      <c r="JR448" s="11">
        <v>270.3163286560212</v>
      </c>
      <c r="JS448" s="11">
        <v>100.98036145272199</v>
      </c>
      <c r="JT448" s="11">
        <v>39.0418020819708</v>
      </c>
      <c r="JU448" s="11">
        <v>48.017611299567378</v>
      </c>
      <c r="JV448" s="11">
        <v>31.402974272123217</v>
      </c>
      <c r="JW448" s="11">
        <v>7.8586026575067081E-12</v>
      </c>
      <c r="JX448" s="11">
        <v>37.564796908050909</v>
      </c>
      <c r="JY448" s="11">
        <v>64.449557675195777</v>
      </c>
      <c r="JZ448" s="11">
        <v>82.717047827534969</v>
      </c>
      <c r="KA448" s="11">
        <v>105.2437448076752</v>
      </c>
      <c r="KB448" s="11">
        <v>124.0541093082452</v>
      </c>
      <c r="KC448" s="11">
        <v>137.74865174475786</v>
      </c>
      <c r="KD448" s="11">
        <v>150.36945591479594</v>
      </c>
      <c r="KE448" s="11">
        <v>146.69793451088617</v>
      </c>
      <c r="KF448" s="11">
        <v>136.39069394333774</v>
      </c>
      <c r="KG448" s="11">
        <v>113.68775145257749</v>
      </c>
      <c r="KH448" s="11">
        <v>104.94345569878458</v>
      </c>
      <c r="KI448" s="11">
        <v>76.998064035955423</v>
      </c>
      <c r="KJ448" s="11">
        <v>71.992791915151528</v>
      </c>
      <c r="KK448" s="11">
        <v>65.954048565733444</v>
      </c>
      <c r="KL448" s="23"/>
      <c r="KM448" s="11">
        <f>SMALL(Tabela2[[#This Row],[1]:[285]],1)</f>
        <v>7.8586026575067081E-12</v>
      </c>
      <c r="KN448" s="11">
        <f>MATCH(Tabela2[[#This Row],[1° menor]],Tabela2[[#This Row],[1]:[285]],0)</f>
        <v>270</v>
      </c>
      <c r="KO44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48" s="11">
        <f>VLOOKUP(Tabela2[[#This Row],[Shape]],shape!A:D,4,0)+VLOOKUP(Tabela2[[#This Row],[Shape]]+1,shape!A:E,5,0)*Tabela2[[#This Row],[% avanc]]</f>
        <v>8544.8116110658502</v>
      </c>
      <c r="KQ448" s="15">
        <f>Tabela2[[#This Row],[8686,881807]]/Tabela2[[#Headers],[8686,881807]]</f>
        <v>0.98364543237831692</v>
      </c>
      <c r="KR448" s="11">
        <f>Tabela2[[#This Row],[8686,881807]]-KP447</f>
        <v>-25.503600933399866</v>
      </c>
      <c r="KS448" s="11">
        <f>(Tabela2[[#This Row],[hora bus]]-H447)*86400</f>
        <v>45.000000461004674</v>
      </c>
      <c r="KT448" s="11">
        <f>Tabela2[[#This Row],[desloc]]/Tabela2[[#This Row],[seconds]]</f>
        <v>-0.56674668160282216</v>
      </c>
      <c r="KU448" s="11">
        <f>Tabela2[[#This Row],[spd m/s]]*3.6</f>
        <v>-2.0402880537701598</v>
      </c>
      <c r="KV448" s="23"/>
      <c r="KW448" s="22">
        <f t="shared" si="108"/>
        <v>0</v>
      </c>
      <c r="KX448" s="23">
        <f t="shared" si="109"/>
        <v>0.5</v>
      </c>
      <c r="KY448" s="23">
        <f t="shared" si="110"/>
        <v>1</v>
      </c>
      <c r="KZ448" s="23">
        <f t="shared" si="111"/>
        <v>2</v>
      </c>
      <c r="LA448" s="23">
        <f t="shared" si="112"/>
        <v>0</v>
      </c>
      <c r="LB448" s="23">
        <f t="shared" si="113"/>
        <v>0</v>
      </c>
      <c r="LC448" s="23">
        <f t="shared" si="114"/>
        <v>0</v>
      </c>
      <c r="LD448" s="23">
        <f t="shared" si="115"/>
        <v>1</v>
      </c>
      <c r="LE448" s="23">
        <f t="shared" si="116"/>
        <v>8544.8116110658502</v>
      </c>
      <c r="LF448" s="22">
        <f t="shared" si="125"/>
        <v>0</v>
      </c>
      <c r="LG448" s="23">
        <f t="shared" si="117"/>
        <v>0</v>
      </c>
      <c r="LH448" s="23">
        <f t="shared" si="118"/>
        <v>0</v>
      </c>
      <c r="LI448" s="23">
        <f t="shared" si="119"/>
        <v>8570.3152119992501</v>
      </c>
      <c r="LJ448" s="23">
        <f t="shared" si="120"/>
        <v>8570.3152119992501</v>
      </c>
      <c r="LK448" s="23">
        <f t="shared" si="121"/>
        <v>0.5</v>
      </c>
      <c r="LL448" s="23">
        <f t="shared" si="122"/>
        <v>0</v>
      </c>
      <c r="LM448" s="23">
        <f t="shared" si="123"/>
        <v>1</v>
      </c>
      <c r="LN448" s="23">
        <f t="shared" si="124"/>
        <v>1</v>
      </c>
    </row>
    <row r="449" spans="1:326" x14ac:dyDescent="0.25">
      <c r="A449" s="22">
        <v>77962</v>
      </c>
      <c r="B449" s="22">
        <v>1</v>
      </c>
      <c r="C449" s="23" t="s">
        <v>819</v>
      </c>
      <c r="D449" s="22">
        <v>332</v>
      </c>
      <c r="E449" s="24">
        <v>6.2500000000000003E-3</v>
      </c>
      <c r="F449" s="23" t="s">
        <v>774</v>
      </c>
      <c r="G449" s="23" t="b">
        <v>1</v>
      </c>
      <c r="H449" s="25">
        <v>43538.00644675926</v>
      </c>
      <c r="I449" s="26" t="s">
        <v>180</v>
      </c>
      <c r="J449" s="23" t="s">
        <v>181</v>
      </c>
      <c r="K449" s="11">
        <f>IF(AND(Tabela2[[#This Row],[hora bus]]=H448,Tabela2[[#This Row],[lat bus]]=I448,Tabela2[[#This Row],[lon bus]]=J448),1,0)</f>
        <v>0</v>
      </c>
      <c r="L449" s="23"/>
      <c r="M449" s="11">
        <v>27</v>
      </c>
      <c r="N449" s="11">
        <v>12494.830021888851</v>
      </c>
      <c r="O449" s="11">
        <v>12486.806861253204</v>
      </c>
      <c r="P449" s="11">
        <v>12475.971219330722</v>
      </c>
      <c r="Q449" s="11">
        <v>12416.529272290421</v>
      </c>
      <c r="R449" s="11">
        <v>12334.820621563395</v>
      </c>
      <c r="S449" s="11">
        <v>12320.088836036259</v>
      </c>
      <c r="T449" s="11">
        <v>12301.020183692543</v>
      </c>
      <c r="U449" s="11">
        <v>12288.814142005907</v>
      </c>
      <c r="V449" s="11">
        <v>12271.172379100031</v>
      </c>
      <c r="W449" s="11">
        <v>12257.347773330403</v>
      </c>
      <c r="X449" s="11">
        <v>12244.75714924055</v>
      </c>
      <c r="Y449" s="11">
        <v>12218.091008311309</v>
      </c>
      <c r="Z449" s="11">
        <v>12199.530930423911</v>
      </c>
      <c r="AA449" s="11">
        <v>12174.625643012387</v>
      </c>
      <c r="AB449" s="11">
        <v>12162.874276923478</v>
      </c>
      <c r="AC449" s="11">
        <v>12146.07688209562</v>
      </c>
      <c r="AD449" s="11">
        <v>12121.80903308475</v>
      </c>
      <c r="AE449" s="11">
        <v>12113.01994745246</v>
      </c>
      <c r="AF449" s="11">
        <v>12051.80430932218</v>
      </c>
      <c r="AG449" s="11">
        <v>12030.872930985972</v>
      </c>
      <c r="AH449" s="11">
        <v>12008.271750808733</v>
      </c>
      <c r="AI449" s="11">
        <v>11988.48660329489</v>
      </c>
      <c r="AJ449" s="11">
        <v>11970.387159713189</v>
      </c>
      <c r="AK449" s="11">
        <v>11957.655815437727</v>
      </c>
      <c r="AL449" s="11">
        <v>11934.210824216272</v>
      </c>
      <c r="AM449" s="11">
        <v>11926.006924847261</v>
      </c>
      <c r="AN449" s="11">
        <v>11916.384564365255</v>
      </c>
      <c r="AO449" s="11">
        <v>11912.998509820854</v>
      </c>
      <c r="AP449" s="11">
        <v>11917.713394892624</v>
      </c>
      <c r="AQ449" s="11">
        <v>11928.574183629566</v>
      </c>
      <c r="AR449" s="11">
        <v>11931.665721828511</v>
      </c>
      <c r="AS449" s="11">
        <v>11932.639967432253</v>
      </c>
      <c r="AT449" s="11">
        <v>11946.306747432751</v>
      </c>
      <c r="AU449" s="11">
        <v>11955.055531408401</v>
      </c>
      <c r="AV449" s="11">
        <v>11953.326558570843</v>
      </c>
      <c r="AW449" s="11">
        <v>11960.843739794504</v>
      </c>
      <c r="AX449" s="11">
        <v>11971.095554319198</v>
      </c>
      <c r="AY449" s="11">
        <v>11970.842707840173</v>
      </c>
      <c r="AZ449" s="11">
        <v>11961.312523304416</v>
      </c>
      <c r="BA449" s="11">
        <v>11943.754960262595</v>
      </c>
      <c r="BB449" s="11">
        <v>11906.350739140325</v>
      </c>
      <c r="BC449" s="11">
        <v>11839.952965292594</v>
      </c>
      <c r="BD449" s="11">
        <v>11777.603418943312</v>
      </c>
      <c r="BE449" s="11">
        <v>11763.088392712647</v>
      </c>
      <c r="BF449" s="11">
        <v>11746.976967201908</v>
      </c>
      <c r="BG449" s="11">
        <v>11720.46928104626</v>
      </c>
      <c r="BH449" s="11">
        <v>11716.191749337335</v>
      </c>
      <c r="BI449" s="11">
        <v>11705.844298156573</v>
      </c>
      <c r="BJ449" s="11">
        <v>11686.676337576891</v>
      </c>
      <c r="BK449" s="11">
        <v>11624.333822083925</v>
      </c>
      <c r="BL449" s="11">
        <v>11421.845874307674</v>
      </c>
      <c r="BM449" s="11">
        <v>11327.722095321091</v>
      </c>
      <c r="BN449" s="11">
        <v>11321.736594648884</v>
      </c>
      <c r="BO449" s="11">
        <v>11228.754927625116</v>
      </c>
      <c r="BP449" s="11">
        <v>11234.809367840558</v>
      </c>
      <c r="BQ449" s="11">
        <v>11156.329112075415</v>
      </c>
      <c r="BR449" s="11">
        <v>11088.338786588773</v>
      </c>
      <c r="BS449" s="11">
        <v>11068.2068781655</v>
      </c>
      <c r="BT449" s="11">
        <v>11023.30502409807</v>
      </c>
      <c r="BU449" s="11">
        <v>10978.236571828094</v>
      </c>
      <c r="BV449" s="11">
        <v>10999.797255863332</v>
      </c>
      <c r="BW449" s="11">
        <v>10852.238381205911</v>
      </c>
      <c r="BX449" s="11">
        <v>10746.424904834928</v>
      </c>
      <c r="BY449" s="11">
        <v>10608.921556702628</v>
      </c>
      <c r="BZ449" s="11">
        <v>10579.665221091504</v>
      </c>
      <c r="CA449" s="11">
        <v>10537.351912154953</v>
      </c>
      <c r="CB449" s="11">
        <v>10474.717993386512</v>
      </c>
      <c r="CC449" s="11">
        <v>10354.655366186358</v>
      </c>
      <c r="CD449" s="11">
        <v>10261.833316445753</v>
      </c>
      <c r="CE449" s="11">
        <v>10171.692223757867</v>
      </c>
      <c r="CF449" s="11">
        <v>10092.407299546927</v>
      </c>
      <c r="CG449" s="11">
        <v>9905.3651017099237</v>
      </c>
      <c r="CH449" s="11">
        <v>9834.95217105341</v>
      </c>
      <c r="CI449" s="11">
        <v>9650.6513204742932</v>
      </c>
      <c r="CJ449" s="11">
        <v>9583.7088165695204</v>
      </c>
      <c r="CK449" s="11">
        <v>9497.7240156386524</v>
      </c>
      <c r="CL449" s="11">
        <v>9472.457870991504</v>
      </c>
      <c r="CM449" s="11">
        <v>9426.5227230567671</v>
      </c>
      <c r="CN449" s="11">
        <v>9370.8777662955854</v>
      </c>
      <c r="CO449" s="11">
        <v>9292.6854217545879</v>
      </c>
      <c r="CP449" s="11">
        <v>9243.6795939065596</v>
      </c>
      <c r="CQ449" s="11">
        <v>9056.1565957037456</v>
      </c>
      <c r="CR449" s="11">
        <v>8891.5087192388764</v>
      </c>
      <c r="CS449" s="11">
        <v>8825.81292266327</v>
      </c>
      <c r="CT449" s="11">
        <v>8800.4430877891391</v>
      </c>
      <c r="CU449" s="11">
        <v>8760.9026387819158</v>
      </c>
      <c r="CV449" s="11">
        <v>8667.2948402984148</v>
      </c>
      <c r="CW449" s="11">
        <v>8547.8096427278615</v>
      </c>
      <c r="CX449" s="11">
        <v>8493.3584687182847</v>
      </c>
      <c r="CY449" s="11">
        <v>8440.1224535374513</v>
      </c>
      <c r="CZ449" s="11">
        <v>8390.8037614794721</v>
      </c>
      <c r="DA449" s="11">
        <v>8338.9381727031214</v>
      </c>
      <c r="DB449" s="11">
        <v>8281.0761405486774</v>
      </c>
      <c r="DC449" s="11">
        <v>8184.8866688721628</v>
      </c>
      <c r="DD449" s="11">
        <v>8172.1921294995391</v>
      </c>
      <c r="DE449" s="11">
        <v>8140.4311274955307</v>
      </c>
      <c r="DF449" s="11">
        <v>8125.0370069362552</v>
      </c>
      <c r="DG449" s="11">
        <v>8069.8907934106028</v>
      </c>
      <c r="DH449" s="11">
        <v>8022.5957229481828</v>
      </c>
      <c r="DI449" s="11">
        <v>7967.1136504935848</v>
      </c>
      <c r="DJ449" s="11">
        <v>7899.5679134541988</v>
      </c>
      <c r="DK449" s="11">
        <v>7639.7012402337068</v>
      </c>
      <c r="DL449" s="11">
        <v>7636.0691887838138</v>
      </c>
      <c r="DM449" s="11">
        <v>7598.3990282503028</v>
      </c>
      <c r="DN449" s="11">
        <v>7538.8375537889115</v>
      </c>
      <c r="DO449" s="11">
        <v>7526.6387756347658</v>
      </c>
      <c r="DP449" s="11">
        <v>7468.0648688645761</v>
      </c>
      <c r="DQ449" s="11">
        <v>7474.0878783274411</v>
      </c>
      <c r="DR449" s="11">
        <v>7467.8548258348064</v>
      </c>
      <c r="DS449" s="11">
        <v>7458.6120677505369</v>
      </c>
      <c r="DT449" s="11">
        <v>7442.2769944928086</v>
      </c>
      <c r="DU449" s="11">
        <v>7431.2670545420351</v>
      </c>
      <c r="DV449" s="11">
        <v>7419.21554123652</v>
      </c>
      <c r="DW449" s="11">
        <v>7411.2437116621441</v>
      </c>
      <c r="DX449" s="11">
        <v>7272.7703676481406</v>
      </c>
      <c r="DY449" s="11">
        <v>7277.077115747491</v>
      </c>
      <c r="DZ449" s="11">
        <v>7242.7517113126205</v>
      </c>
      <c r="EA449" s="11">
        <v>7131.0070280574619</v>
      </c>
      <c r="EB449" s="11">
        <v>7121.5129475686344</v>
      </c>
      <c r="EC449" s="11">
        <v>6953.9809014249222</v>
      </c>
      <c r="ED449" s="11">
        <v>6898.1675387696978</v>
      </c>
      <c r="EE449" s="11">
        <v>6665.5885433667117</v>
      </c>
      <c r="EF449" s="11">
        <v>6480.7589751865062</v>
      </c>
      <c r="EG449" s="11">
        <v>6324.0994538489767</v>
      </c>
      <c r="EH449" s="11">
        <v>6204.7229073207427</v>
      </c>
      <c r="EI449" s="11">
        <v>6142.8329386899732</v>
      </c>
      <c r="EJ449" s="11">
        <v>6090.2434964699059</v>
      </c>
      <c r="EK449" s="11">
        <v>6008.2781424026871</v>
      </c>
      <c r="EL449" s="11">
        <v>5996.6708102008115</v>
      </c>
      <c r="EM449" s="11">
        <v>5909.9308364153067</v>
      </c>
      <c r="EN449" s="11">
        <v>5822.2842564530247</v>
      </c>
      <c r="EO449" s="11">
        <v>5782.8061801466947</v>
      </c>
      <c r="EP449" s="11">
        <v>5659.5597463704444</v>
      </c>
      <c r="EQ449" s="11">
        <v>5606.6647382784813</v>
      </c>
      <c r="ER449" s="11">
        <v>5493.1424353024422</v>
      </c>
      <c r="ES449" s="11">
        <v>5450.9531240578535</v>
      </c>
      <c r="ET449" s="11">
        <v>5389.1980921946515</v>
      </c>
      <c r="EU449" s="11">
        <v>5341.0128759711633</v>
      </c>
      <c r="EV449" s="11">
        <v>5285.7083281965679</v>
      </c>
      <c r="EW449" s="11">
        <v>5076.107743762178</v>
      </c>
      <c r="EX449" s="11">
        <v>5035.3179065443346</v>
      </c>
      <c r="EY449" s="11">
        <v>4897.7790061573514</v>
      </c>
      <c r="EZ449" s="11">
        <v>4779.2968546071406</v>
      </c>
      <c r="FA449" s="11">
        <v>4728.6634524423889</v>
      </c>
      <c r="FB449" s="11">
        <v>4698.6128276214422</v>
      </c>
      <c r="FC449" s="11">
        <v>4652.3888470557022</v>
      </c>
      <c r="FD449" s="11">
        <v>4544.0658852060396</v>
      </c>
      <c r="FE449" s="11">
        <v>4397.5864604248</v>
      </c>
      <c r="FF449" s="11">
        <v>4390.6720692036524</v>
      </c>
      <c r="FG449" s="11">
        <v>4353.1186516683247</v>
      </c>
      <c r="FH449" s="11">
        <v>4281.8363979768328</v>
      </c>
      <c r="FI449" s="11">
        <v>4250.6512514056603</v>
      </c>
      <c r="FJ449" s="11">
        <v>4244.9551524831841</v>
      </c>
      <c r="FK449" s="11">
        <v>4239.8260587117411</v>
      </c>
      <c r="FL449" s="11">
        <v>4237.7931543450059</v>
      </c>
      <c r="FM449" s="11">
        <v>4224.2724789605008</v>
      </c>
      <c r="FN449" s="11">
        <v>4234.6689263671942</v>
      </c>
      <c r="FO449" s="11">
        <v>4231.0886205280267</v>
      </c>
      <c r="FP449" s="11">
        <v>4226.290702566278</v>
      </c>
      <c r="FQ449" s="11">
        <v>4228.5980826356226</v>
      </c>
      <c r="FR449" s="11">
        <v>4204.656449796521</v>
      </c>
      <c r="FS449" s="11">
        <v>4169.1574614024239</v>
      </c>
      <c r="FT449" s="11">
        <v>4104.1062958459715</v>
      </c>
      <c r="FU449" s="11">
        <v>3997.1503362433723</v>
      </c>
      <c r="FV449" s="11">
        <v>3961.2276390458992</v>
      </c>
      <c r="FW449" s="11">
        <v>3932.6165803190138</v>
      </c>
      <c r="FX449" s="11">
        <v>3903.0754862512085</v>
      </c>
      <c r="FY449" s="11">
        <v>3879.9500737695557</v>
      </c>
      <c r="FZ449" s="11">
        <v>3850.7269345644208</v>
      </c>
      <c r="GA449" s="11">
        <v>3831.2431594816203</v>
      </c>
      <c r="GB449" s="11">
        <v>3805.7232506611367</v>
      </c>
      <c r="GC449" s="11">
        <v>3782.7486158093375</v>
      </c>
      <c r="GD449" s="11">
        <v>3770.1003639084192</v>
      </c>
      <c r="GE449" s="11">
        <v>3759.1567077955697</v>
      </c>
      <c r="GF449" s="11">
        <v>3752.8605254405684</v>
      </c>
      <c r="GG449" s="11">
        <v>3742.1280371816729</v>
      </c>
      <c r="GH449" s="11">
        <v>3736.9313375746287</v>
      </c>
      <c r="GI449" s="11">
        <v>3719.518184841726</v>
      </c>
      <c r="GJ449" s="11">
        <v>3696.8751623220733</v>
      </c>
      <c r="GK449" s="11">
        <v>3670.9464777888688</v>
      </c>
      <c r="GL449" s="11">
        <v>3670.2321925399865</v>
      </c>
      <c r="GM449" s="11">
        <v>3639.0715273080828</v>
      </c>
      <c r="GN449" s="11">
        <v>3618.0907585315094</v>
      </c>
      <c r="GO449" s="11">
        <v>3585.3597818304711</v>
      </c>
      <c r="GP449" s="11">
        <v>3500.8262318940651</v>
      </c>
      <c r="GQ449" s="11">
        <v>3361.8170545242042</v>
      </c>
      <c r="GR449" s="11">
        <v>3204.9592116572612</v>
      </c>
      <c r="GS449" s="11">
        <v>3142.4129130006399</v>
      </c>
      <c r="GT449" s="11">
        <v>3124.5314181374547</v>
      </c>
      <c r="GU449" s="11">
        <v>3102.6513796517183</v>
      </c>
      <c r="GV449" s="11">
        <v>3083.5496496731384</v>
      </c>
      <c r="GW449" s="11">
        <v>3066.7075448449477</v>
      </c>
      <c r="GX449" s="11">
        <v>3054.2380416407382</v>
      </c>
      <c r="GY449" s="11">
        <v>2975.1256817304334</v>
      </c>
      <c r="GZ449" s="11">
        <v>3027.9698590172184</v>
      </c>
      <c r="HA449" s="11">
        <v>3028.346690468305</v>
      </c>
      <c r="HB449" s="11">
        <v>3022.7340469933683</v>
      </c>
      <c r="HC449" s="11">
        <v>3018.5672889479765</v>
      </c>
      <c r="HD449" s="11">
        <v>3016.526830282517</v>
      </c>
      <c r="HE449" s="11">
        <v>2994.3093104007198</v>
      </c>
      <c r="HF449" s="11">
        <v>2881.7472934388247</v>
      </c>
      <c r="HG449" s="11">
        <v>2807.689199971072</v>
      </c>
      <c r="HH449" s="11">
        <v>2733.7200144941653</v>
      </c>
      <c r="HI449" s="11">
        <v>2701.2049799988645</v>
      </c>
      <c r="HJ449" s="11">
        <v>2677.3010121789107</v>
      </c>
      <c r="HK449" s="11">
        <v>2642.1452234544495</v>
      </c>
      <c r="HL449" s="11">
        <v>2618.2697241880078</v>
      </c>
      <c r="HM449" s="11">
        <v>2570.9324231543633</v>
      </c>
      <c r="HN449" s="11">
        <v>2523.2170496529066</v>
      </c>
      <c r="HO449" s="11">
        <v>2497.2283369302413</v>
      </c>
      <c r="HP449" s="11">
        <v>2520.8783595114842</v>
      </c>
      <c r="HQ449" s="11">
        <v>2513.5019377765484</v>
      </c>
      <c r="HR449" s="11">
        <v>2434.6425906169516</v>
      </c>
      <c r="HS449" s="11">
        <v>2458.9627482649398</v>
      </c>
      <c r="HT449" s="11">
        <v>2470.460644271785</v>
      </c>
      <c r="HU449" s="11">
        <v>2435.9633796907578</v>
      </c>
      <c r="HV449" s="11">
        <v>2432.6787999269081</v>
      </c>
      <c r="HW449" s="11">
        <v>2413.7913812433303</v>
      </c>
      <c r="HX449" s="11">
        <v>2387.5650090555741</v>
      </c>
      <c r="HY449" s="11">
        <v>2344.3493091310174</v>
      </c>
      <c r="HZ449" s="11">
        <v>2188.750476774776</v>
      </c>
      <c r="IA449" s="11">
        <v>2044.5086158057927</v>
      </c>
      <c r="IB449" s="11">
        <v>1996.4109547502123</v>
      </c>
      <c r="IC449" s="11">
        <v>1943.3368539695191</v>
      </c>
      <c r="ID449" s="11">
        <v>1895.9788842892378</v>
      </c>
      <c r="IE449" s="11">
        <v>1841.0549582178655</v>
      </c>
      <c r="IF449" s="11">
        <v>1716.1282856158193</v>
      </c>
      <c r="IG449" s="11">
        <v>1688.2153926712049</v>
      </c>
      <c r="IH449" s="11">
        <v>1645.1900775298586</v>
      </c>
      <c r="II449" s="11">
        <v>1608.0595996043949</v>
      </c>
      <c r="IJ449" s="11">
        <v>1556.9650825410936</v>
      </c>
      <c r="IK449" s="11">
        <v>1518.744778793103</v>
      </c>
      <c r="IL449" s="11">
        <v>1476.6965474813971</v>
      </c>
      <c r="IM449" s="11">
        <v>1413.7862623557501</v>
      </c>
      <c r="IN449" s="11">
        <v>1277.4351425166342</v>
      </c>
      <c r="IO449" s="11">
        <v>1245.707871629716</v>
      </c>
      <c r="IP449" s="11">
        <v>1244.1123116757026</v>
      </c>
      <c r="IQ449" s="11">
        <v>1188.3625030000048</v>
      </c>
      <c r="IR449" s="11">
        <v>1119.5626163135059</v>
      </c>
      <c r="IS449" s="11">
        <v>1079.8233575691897</v>
      </c>
      <c r="IT449" s="11">
        <v>1056.6418165077507</v>
      </c>
      <c r="IU449" s="11">
        <v>1039.0072543057934</v>
      </c>
      <c r="IV449" s="11">
        <v>1032.9277386045574</v>
      </c>
      <c r="IW449" s="11">
        <v>1022.2648410141051</v>
      </c>
      <c r="IX449" s="11">
        <v>1001.0449233780516</v>
      </c>
      <c r="IY449" s="11">
        <v>960.06595823541738</v>
      </c>
      <c r="IZ449" s="11">
        <v>909.80406718309393</v>
      </c>
      <c r="JA449" s="11">
        <v>817.74160155906702</v>
      </c>
      <c r="JB449" s="11">
        <v>709.14698865376909</v>
      </c>
      <c r="JC449" s="11">
        <v>631.113205344893</v>
      </c>
      <c r="JD449" s="11">
        <v>615.42605027019806</v>
      </c>
      <c r="JE449" s="11">
        <v>603.94687478319224</v>
      </c>
      <c r="JF449" s="11">
        <v>595.80297619105954</v>
      </c>
      <c r="JG449" s="11">
        <v>512.39810066415293</v>
      </c>
      <c r="JH449" s="11">
        <v>475.05871582598479</v>
      </c>
      <c r="JI449" s="11">
        <v>470.5333558332307</v>
      </c>
      <c r="JJ449" s="11">
        <v>470.64402267415795</v>
      </c>
      <c r="JK449" s="11">
        <v>407.33748515519619</v>
      </c>
      <c r="JL449" s="11">
        <v>420.18994728216848</v>
      </c>
      <c r="JM449" s="11">
        <v>402.81169551169802</v>
      </c>
      <c r="JN449" s="11">
        <v>244.39751616084783</v>
      </c>
      <c r="JO449" s="11">
        <v>237.09222676006908</v>
      </c>
      <c r="JP449" s="11">
        <v>304.33239840489472</v>
      </c>
      <c r="JQ449" s="11">
        <v>303.62640806385014</v>
      </c>
      <c r="JR449" s="11">
        <v>270.3163286560212</v>
      </c>
      <c r="JS449" s="11">
        <v>100.98036145272199</v>
      </c>
      <c r="JT449" s="11">
        <v>39.0418020819708</v>
      </c>
      <c r="JU449" s="11">
        <v>48.017611299567378</v>
      </c>
      <c r="JV449" s="11">
        <v>31.402974272123217</v>
      </c>
      <c r="JW449" s="11">
        <v>7.8586026575067081E-12</v>
      </c>
      <c r="JX449" s="11">
        <v>37.564796908050909</v>
      </c>
      <c r="JY449" s="11">
        <v>64.449557675195777</v>
      </c>
      <c r="JZ449" s="11">
        <v>82.717047827534969</v>
      </c>
      <c r="KA449" s="11">
        <v>105.2437448076752</v>
      </c>
      <c r="KB449" s="11">
        <v>124.0541093082452</v>
      </c>
      <c r="KC449" s="11">
        <v>137.74865174475786</v>
      </c>
      <c r="KD449" s="11">
        <v>150.36945591479594</v>
      </c>
      <c r="KE449" s="11">
        <v>146.69793451088617</v>
      </c>
      <c r="KF449" s="11">
        <v>136.39069394333774</v>
      </c>
      <c r="KG449" s="11">
        <v>113.68775145257749</v>
      </c>
      <c r="KH449" s="11">
        <v>104.94345569878458</v>
      </c>
      <c r="KI449" s="11">
        <v>76.998064035955423</v>
      </c>
      <c r="KJ449" s="11">
        <v>71.992791915151528</v>
      </c>
      <c r="KK449" s="11">
        <v>65.954048565733444</v>
      </c>
      <c r="KL449" s="23"/>
      <c r="KM449" s="11">
        <f>SMALL(Tabela2[[#This Row],[1]:[285]],1)</f>
        <v>7.8586026575067081E-12</v>
      </c>
      <c r="KN449" s="11">
        <f>MATCH(Tabela2[[#This Row],[1° menor]],Tabela2[[#This Row],[1]:[285]],0)</f>
        <v>270</v>
      </c>
      <c r="KO44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49" s="11">
        <f>VLOOKUP(Tabela2[[#This Row],[Shape]],shape!A:D,4,0)+VLOOKUP(Tabela2[[#This Row],[Shape]]+1,shape!A:E,5,0)*Tabela2[[#This Row],[% avanc]]</f>
        <v>8544.8116110658502</v>
      </c>
      <c r="KQ449" s="15">
        <f>Tabela2[[#This Row],[8686,881807]]/Tabela2[[#Headers],[8686,881807]]</f>
        <v>0.98364543237831692</v>
      </c>
      <c r="KR449" s="11">
        <f>Tabela2[[#This Row],[8686,881807]]-KP448</f>
        <v>0</v>
      </c>
      <c r="KS449" s="11">
        <f>(Tabela2[[#This Row],[hora bus]]-H448)*86400</f>
        <v>44.999999832361937</v>
      </c>
      <c r="KT449" s="11">
        <f>Tabela2[[#This Row],[desloc]]/Tabela2[[#This Row],[seconds]]</f>
        <v>0</v>
      </c>
      <c r="KU449" s="11">
        <f>Tabela2[[#This Row],[spd m/s]]*3.6</f>
        <v>0</v>
      </c>
      <c r="KV449" s="23"/>
      <c r="KW449" s="22">
        <f t="shared" si="108"/>
        <v>0</v>
      </c>
      <c r="KX449" s="23">
        <f t="shared" si="109"/>
        <v>0.5</v>
      </c>
      <c r="KY449" s="23">
        <f t="shared" si="110"/>
        <v>1</v>
      </c>
      <c r="KZ449" s="23">
        <f t="shared" si="111"/>
        <v>1</v>
      </c>
      <c r="LA449" s="23">
        <f t="shared" si="112"/>
        <v>0</v>
      </c>
      <c r="LB449" s="23">
        <f t="shared" si="113"/>
        <v>1</v>
      </c>
      <c r="LC449" s="23">
        <f t="shared" si="114"/>
        <v>1</v>
      </c>
      <c r="LD449" s="23">
        <f t="shared" si="115"/>
        <v>0</v>
      </c>
      <c r="LE449" s="23">
        <f t="shared" si="116"/>
        <v>8544.8116110658502</v>
      </c>
      <c r="LF449" s="22">
        <f t="shared" si="125"/>
        <v>0</v>
      </c>
      <c r="LG449" s="23">
        <f t="shared" si="117"/>
        <v>0</v>
      </c>
      <c r="LH449" s="23">
        <f t="shared" si="118"/>
        <v>0</v>
      </c>
      <c r="LI449" s="23">
        <f t="shared" si="119"/>
        <v>8570.3152119992501</v>
      </c>
      <c r="LJ449" s="23">
        <f t="shared" si="120"/>
        <v>8570.3152119992501</v>
      </c>
      <c r="LK449" s="23">
        <f t="shared" si="121"/>
        <v>0.5</v>
      </c>
      <c r="LL449" s="23">
        <f t="shared" si="122"/>
        <v>0</v>
      </c>
      <c r="LM449" s="23">
        <f t="shared" si="123"/>
        <v>1</v>
      </c>
      <c r="LN449" s="23">
        <f t="shared" si="124"/>
        <v>1</v>
      </c>
    </row>
    <row r="450" spans="1:326" x14ac:dyDescent="0.25">
      <c r="A450" s="22">
        <v>77964</v>
      </c>
      <c r="B450" s="22">
        <v>1</v>
      </c>
      <c r="C450" s="23" t="s">
        <v>821</v>
      </c>
      <c r="D450" s="22">
        <v>332</v>
      </c>
      <c r="E450" s="24">
        <v>6.9444444444444441E-3</v>
      </c>
      <c r="F450" s="23" t="s">
        <v>774</v>
      </c>
      <c r="G450" s="23" t="b">
        <v>1</v>
      </c>
      <c r="H450" s="25">
        <v>43538.006967592592</v>
      </c>
      <c r="I450" s="26" t="s">
        <v>374</v>
      </c>
      <c r="J450" s="23" t="s">
        <v>375</v>
      </c>
      <c r="K450" s="11">
        <f>IF(AND(Tabela2[[#This Row],[hora bus]]=H449,Tabela2[[#This Row],[lat bus]]=I449,Tabela2[[#This Row],[lon bus]]=J449),1,0)</f>
        <v>0</v>
      </c>
      <c r="L450" s="23"/>
      <c r="M450" s="11">
        <v>29</v>
      </c>
      <c r="N450" s="11">
        <v>12477.651541953064</v>
      </c>
      <c r="O450" s="11">
        <v>12469.641895166253</v>
      </c>
      <c r="P450" s="11">
        <v>12458.821009919429</v>
      </c>
      <c r="Q450" s="11">
        <v>12399.376810004122</v>
      </c>
      <c r="R450" s="11">
        <v>12317.575120924914</v>
      </c>
      <c r="S450" s="11">
        <v>12302.746078219861</v>
      </c>
      <c r="T450" s="11">
        <v>12283.657108894033</v>
      </c>
      <c r="U450" s="11">
        <v>12271.44610533181</v>
      </c>
      <c r="V450" s="11">
        <v>12253.812175811339</v>
      </c>
      <c r="W450" s="11">
        <v>12240.004425830663</v>
      </c>
      <c r="X450" s="11">
        <v>12227.433686057431</v>
      </c>
      <c r="Y450" s="11">
        <v>12200.801064274274</v>
      </c>
      <c r="Z450" s="11">
        <v>12182.281384662761</v>
      </c>
      <c r="AA450" s="11">
        <v>12157.403516439457</v>
      </c>
      <c r="AB450" s="11">
        <v>12145.663877688321</v>
      </c>
      <c r="AC450" s="11">
        <v>12128.868773328137</v>
      </c>
      <c r="AD450" s="11">
        <v>12104.581186676956</v>
      </c>
      <c r="AE450" s="11">
        <v>12095.764054031262</v>
      </c>
      <c r="AF450" s="11">
        <v>12034.431476347791</v>
      </c>
      <c r="AG450" s="11">
        <v>12013.330503127341</v>
      </c>
      <c r="AH450" s="11">
        <v>11990.63234976312</v>
      </c>
      <c r="AI450" s="11">
        <v>11970.781738387637</v>
      </c>
      <c r="AJ450" s="11">
        <v>11952.629578641488</v>
      </c>
      <c r="AK450" s="11">
        <v>11939.855921350081</v>
      </c>
      <c r="AL450" s="11">
        <v>11916.362989542715</v>
      </c>
      <c r="AM450" s="11">
        <v>11908.113058843292</v>
      </c>
      <c r="AN450" s="11">
        <v>11898.443266860095</v>
      </c>
      <c r="AO450" s="11">
        <v>11894.984897765602</v>
      </c>
      <c r="AP450" s="11">
        <v>11899.617615578405</v>
      </c>
      <c r="AQ450" s="11">
        <v>11910.418216473612</v>
      </c>
      <c r="AR450" s="11">
        <v>11913.469086839623</v>
      </c>
      <c r="AS450" s="11">
        <v>11914.37691753451</v>
      </c>
      <c r="AT450" s="11">
        <v>11927.97207117001</v>
      </c>
      <c r="AU450" s="11">
        <v>11936.680238346496</v>
      </c>
      <c r="AV450" s="11">
        <v>11934.889416731006</v>
      </c>
      <c r="AW450" s="11">
        <v>11942.293599911565</v>
      </c>
      <c r="AX450" s="11">
        <v>11952.423260168753</v>
      </c>
      <c r="AY450" s="11">
        <v>11952.06262046582</v>
      </c>
      <c r="AZ450" s="11">
        <v>11942.429604467541</v>
      </c>
      <c r="BA450" s="11">
        <v>11924.763870715869</v>
      </c>
      <c r="BB450" s="11">
        <v>11887.228306458279</v>
      </c>
      <c r="BC450" s="11">
        <v>11820.717405761688</v>
      </c>
      <c r="BD450" s="11">
        <v>11758.265677588413</v>
      </c>
      <c r="BE450" s="11">
        <v>11743.650911504528</v>
      </c>
      <c r="BF450" s="11">
        <v>11727.454847015835</v>
      </c>
      <c r="BG450" s="11">
        <v>11700.814863889247</v>
      </c>
      <c r="BH450" s="11">
        <v>11696.407349780487</v>
      </c>
      <c r="BI450" s="11">
        <v>11685.972050460832</v>
      </c>
      <c r="BJ450" s="11">
        <v>11666.707891008315</v>
      </c>
      <c r="BK450" s="11">
        <v>11604.183314635597</v>
      </c>
      <c r="BL450" s="11">
        <v>11401.14746560686</v>
      </c>
      <c r="BM450" s="11">
        <v>11306.306481756044</v>
      </c>
      <c r="BN450" s="11">
        <v>11299.93574474874</v>
      </c>
      <c r="BO450" s="11">
        <v>11206.65278693449</v>
      </c>
      <c r="BP450" s="11">
        <v>11212.455188541406</v>
      </c>
      <c r="BQ450" s="11">
        <v>11133.775255979544</v>
      </c>
      <c r="BR450" s="11">
        <v>11065.468622686631</v>
      </c>
      <c r="BS450" s="11">
        <v>11045.127354863782</v>
      </c>
      <c r="BT450" s="11">
        <v>11000.121597243757</v>
      </c>
      <c r="BU450" s="11">
        <v>10954.766887094909</v>
      </c>
      <c r="BV450" s="11">
        <v>10975.865323889897</v>
      </c>
      <c r="BW450" s="11">
        <v>10828.232880338817</v>
      </c>
      <c r="BX450" s="11">
        <v>10722.67152757963</v>
      </c>
      <c r="BY450" s="11">
        <v>10585.395304718086</v>
      </c>
      <c r="BZ450" s="11">
        <v>10556.307987884329</v>
      </c>
      <c r="CA450" s="11">
        <v>10514.028859197326</v>
      </c>
      <c r="CB450" s="11">
        <v>10451.375742140106</v>
      </c>
      <c r="CC450" s="11">
        <v>10331.258181776275</v>
      </c>
      <c r="CD450" s="11">
        <v>10238.355072801196</v>
      </c>
      <c r="CE450" s="11">
        <v>10148.108585962736</v>
      </c>
      <c r="CF450" s="11">
        <v>10068.696610196512</v>
      </c>
      <c r="CG450" s="11">
        <v>9881.4494263306151</v>
      </c>
      <c r="CH450" s="11">
        <v>9810.8387140974955</v>
      </c>
      <c r="CI450" s="11">
        <v>9626.334175909984</v>
      </c>
      <c r="CJ450" s="11">
        <v>9559.1812614572882</v>
      </c>
      <c r="CK450" s="11">
        <v>9473.074929846669</v>
      </c>
      <c r="CL450" s="11">
        <v>9447.7256696298919</v>
      </c>
      <c r="CM450" s="11">
        <v>9401.7258878370521</v>
      </c>
      <c r="CN450" s="11">
        <v>9345.9928986461837</v>
      </c>
      <c r="CO450" s="11">
        <v>9267.6954520253821</v>
      </c>
      <c r="CP450" s="11">
        <v>9218.5828439950001</v>
      </c>
      <c r="CQ450" s="11">
        <v>9030.8351248058789</v>
      </c>
      <c r="CR450" s="11">
        <v>8865.8462861091593</v>
      </c>
      <c r="CS450" s="11">
        <v>8799.9268268205869</v>
      </c>
      <c r="CT450" s="11">
        <v>8774.4734612875072</v>
      </c>
      <c r="CU450" s="11">
        <v>8734.8762068704182</v>
      </c>
      <c r="CV450" s="11">
        <v>8641.1413323469114</v>
      </c>
      <c r="CW450" s="11">
        <v>8521.4421911256304</v>
      </c>
      <c r="CX450" s="11">
        <v>8466.8119685035981</v>
      </c>
      <c r="CY450" s="11">
        <v>8413.4669630731023</v>
      </c>
      <c r="CZ450" s="11">
        <v>8364.0706857240421</v>
      </c>
      <c r="DA450" s="11">
        <v>8312.1560375038207</v>
      </c>
      <c r="DB450" s="11">
        <v>8254.2803438349983</v>
      </c>
      <c r="DC450" s="11">
        <v>8158.1186015860076</v>
      </c>
      <c r="DD450" s="11">
        <v>8145.4458807367055</v>
      </c>
      <c r="DE450" s="11">
        <v>8113.6918844941711</v>
      </c>
      <c r="DF450" s="11">
        <v>8098.3132668205481</v>
      </c>
      <c r="DG450" s="11">
        <v>8043.2184134699628</v>
      </c>
      <c r="DH450" s="11">
        <v>7996.0468160122164</v>
      </c>
      <c r="DI450" s="11">
        <v>7940.7305845671754</v>
      </c>
      <c r="DJ450" s="11">
        <v>7873.0444528365324</v>
      </c>
      <c r="DK450" s="11">
        <v>7612.0433629126182</v>
      </c>
      <c r="DL450" s="11">
        <v>7607.1897499960605</v>
      </c>
      <c r="DM450" s="11">
        <v>7569.0138081189716</v>
      </c>
      <c r="DN450" s="11">
        <v>7509.0615889739183</v>
      </c>
      <c r="DO450" s="11">
        <v>7496.5846356723287</v>
      </c>
      <c r="DP450" s="11">
        <v>7437.7324944372285</v>
      </c>
      <c r="DQ450" s="11">
        <v>7443.5275201093482</v>
      </c>
      <c r="DR450" s="11">
        <v>7437.2384209623669</v>
      </c>
      <c r="DS450" s="11">
        <v>7427.945747409045</v>
      </c>
      <c r="DT450" s="11">
        <v>7411.5911801484663</v>
      </c>
      <c r="DU450" s="11">
        <v>7400.6070543955375</v>
      </c>
      <c r="DV450" s="11">
        <v>7388.6065748820793</v>
      </c>
      <c r="DW450" s="11">
        <v>7380.712670350078</v>
      </c>
      <c r="DX450" s="11">
        <v>7242.6513091854322</v>
      </c>
      <c r="DY450" s="11">
        <v>7247.3846575296466</v>
      </c>
      <c r="DZ450" s="11">
        <v>7213.2135407003971</v>
      </c>
      <c r="EA450" s="11">
        <v>7101.2760373032988</v>
      </c>
      <c r="EB450" s="11">
        <v>7091.4399044133979</v>
      </c>
      <c r="EC450" s="11">
        <v>6923.5455019920009</v>
      </c>
      <c r="ED450" s="11">
        <v>6867.2911300712822</v>
      </c>
      <c r="EE450" s="11">
        <v>6634.5139556318591</v>
      </c>
      <c r="EF450" s="11">
        <v>6449.5609105703015</v>
      </c>
      <c r="EG450" s="11">
        <v>6292.7896420456327</v>
      </c>
      <c r="EH450" s="11">
        <v>6173.293167040556</v>
      </c>
      <c r="EI450" s="11">
        <v>6111.2785624277039</v>
      </c>
      <c r="EJ450" s="11">
        <v>6058.5455262630885</v>
      </c>
      <c r="EK450" s="11">
        <v>5976.5553467134914</v>
      </c>
      <c r="EL450" s="11">
        <v>5965.0120841862999</v>
      </c>
      <c r="EM450" s="11">
        <v>5878.2937371403123</v>
      </c>
      <c r="EN450" s="11">
        <v>5790.5607606328258</v>
      </c>
      <c r="EO450" s="11">
        <v>5750.8944406677301</v>
      </c>
      <c r="EP450" s="11">
        <v>5627.2711418372073</v>
      </c>
      <c r="EQ450" s="11">
        <v>5573.9113857623679</v>
      </c>
      <c r="ER450" s="11">
        <v>5459.9109621141224</v>
      </c>
      <c r="ES450" s="11">
        <v>5417.2744788578639</v>
      </c>
      <c r="ET450" s="11">
        <v>5355.2133344654721</v>
      </c>
      <c r="EU450" s="11">
        <v>5306.7141802604328</v>
      </c>
      <c r="EV450" s="11">
        <v>5251.0941453614414</v>
      </c>
      <c r="EW450" s="11">
        <v>5040.7384555982653</v>
      </c>
      <c r="EX450" s="11">
        <v>4999.1585338432051</v>
      </c>
      <c r="EY450" s="11">
        <v>4860.9889784243496</v>
      </c>
      <c r="EZ450" s="11">
        <v>4741.6582055741255</v>
      </c>
      <c r="FA450" s="11">
        <v>4690.4317532933264</v>
      </c>
      <c r="FB450" s="11">
        <v>4660.1237594534596</v>
      </c>
      <c r="FC450" s="11">
        <v>4613.7011610472846</v>
      </c>
      <c r="FD450" s="11">
        <v>4505.006985221622</v>
      </c>
      <c r="FE450" s="11">
        <v>4357.9172243447247</v>
      </c>
      <c r="FF450" s="11">
        <v>4350.5957978065353</v>
      </c>
      <c r="FG450" s="11">
        <v>4312.8895070228791</v>
      </c>
      <c r="FH450" s="11">
        <v>4241.3514882478557</v>
      </c>
      <c r="FI450" s="11">
        <v>4209.8824922808153</v>
      </c>
      <c r="FJ450" s="11">
        <v>4203.9943382296769</v>
      </c>
      <c r="FK450" s="11">
        <v>4198.7365701162762</v>
      </c>
      <c r="FL450" s="11">
        <v>4196.5871257347135</v>
      </c>
      <c r="FM450" s="11">
        <v>4182.8575967327261</v>
      </c>
      <c r="FN450" s="11">
        <v>4193.0040092900235</v>
      </c>
      <c r="FO450" s="11">
        <v>4189.2300730811266</v>
      </c>
      <c r="FP450" s="11">
        <v>4184.2374291088208</v>
      </c>
      <c r="FQ450" s="11">
        <v>4186.3997607865103</v>
      </c>
      <c r="FR450" s="11">
        <v>4162.2518408846117</v>
      </c>
      <c r="FS450" s="11">
        <v>4126.3834721562826</v>
      </c>
      <c r="FT450" s="11">
        <v>4060.8510719649839</v>
      </c>
      <c r="FU450" s="11">
        <v>3953.3102331972468</v>
      </c>
      <c r="FV450" s="11">
        <v>3917.0282841868093</v>
      </c>
      <c r="FW450" s="11">
        <v>3888.3741399051655</v>
      </c>
      <c r="FX450" s="11">
        <v>3858.8330207376002</v>
      </c>
      <c r="FY450" s="11">
        <v>3835.6983277704303</v>
      </c>
      <c r="FZ450" s="11">
        <v>3806.4287896139294</v>
      </c>
      <c r="GA450" s="11">
        <v>3786.8647042071584</v>
      </c>
      <c r="GB450" s="11">
        <v>3761.2330400836322</v>
      </c>
      <c r="GC450" s="11">
        <v>3738.0996304678142</v>
      </c>
      <c r="GD450" s="11">
        <v>3725.2965726053344</v>
      </c>
      <c r="GE450" s="11">
        <v>3714.2326812010542</v>
      </c>
      <c r="GF450" s="11">
        <v>3707.8451920287207</v>
      </c>
      <c r="GG450" s="11">
        <v>3697.0580775228127</v>
      </c>
      <c r="GH450" s="11">
        <v>3691.8342322360218</v>
      </c>
      <c r="GI450" s="11">
        <v>3674.4036592532498</v>
      </c>
      <c r="GJ450" s="11">
        <v>3651.7639937474751</v>
      </c>
      <c r="GK450" s="11">
        <v>3625.8954076459841</v>
      </c>
      <c r="GL450" s="11">
        <v>3625.2336587507839</v>
      </c>
      <c r="GM450" s="11">
        <v>3594.148056379539</v>
      </c>
      <c r="GN450" s="11">
        <v>3573.2713001133384</v>
      </c>
      <c r="GO450" s="11">
        <v>3540.5974099154801</v>
      </c>
      <c r="GP450" s="11">
        <v>3456.0899048656502</v>
      </c>
      <c r="GQ450" s="11">
        <v>3316.9521515752276</v>
      </c>
      <c r="GR450" s="11">
        <v>3159.7618204200048</v>
      </c>
      <c r="GS450" s="11">
        <v>3096.9262050628181</v>
      </c>
      <c r="GT450" s="11">
        <v>3078.9296128875753</v>
      </c>
      <c r="GU450" s="11">
        <v>3056.9631434541161</v>
      </c>
      <c r="GV450" s="11">
        <v>3037.7270570819392</v>
      </c>
      <c r="GW450" s="11">
        <v>3020.7258197401793</v>
      </c>
      <c r="GX450" s="11">
        <v>3008.0855585625309</v>
      </c>
      <c r="GY450" s="11">
        <v>2928.3805109998352</v>
      </c>
      <c r="GZ450" s="11">
        <v>2980.6481987416</v>
      </c>
      <c r="HA450" s="11">
        <v>2980.9059842666138</v>
      </c>
      <c r="HB450" s="11">
        <v>2975.1997111170763</v>
      </c>
      <c r="HC450" s="11">
        <v>2970.9542735422083</v>
      </c>
      <c r="HD450" s="11">
        <v>2968.8573978904847</v>
      </c>
      <c r="HE450" s="11">
        <v>2946.5188015735034</v>
      </c>
      <c r="HF450" s="11">
        <v>2833.9666213556357</v>
      </c>
      <c r="HG450" s="11">
        <v>2760.1457326390569</v>
      </c>
      <c r="HH450" s="11">
        <v>2686.4661247354006</v>
      </c>
      <c r="HI450" s="11">
        <v>2654.1978374429364</v>
      </c>
      <c r="HJ450" s="11">
        <v>2630.4483371027268</v>
      </c>
      <c r="HK450" s="11">
        <v>2595.4920111358283</v>
      </c>
      <c r="HL450" s="11">
        <v>2571.8965846866704</v>
      </c>
      <c r="HM450" s="11">
        <v>2525.0484585138438</v>
      </c>
      <c r="HN450" s="11">
        <v>2478.1983763331546</v>
      </c>
      <c r="HO450" s="11">
        <v>2453.2620229039903</v>
      </c>
      <c r="HP450" s="11">
        <v>2477.5561172858634</v>
      </c>
      <c r="HQ450" s="11">
        <v>2470.4277047279925</v>
      </c>
      <c r="HR450" s="11">
        <v>2392.5123884634468</v>
      </c>
      <c r="HS450" s="11">
        <v>2417.965016453019</v>
      </c>
      <c r="HT450" s="11">
        <v>2429.8797056116669</v>
      </c>
      <c r="HU450" s="11">
        <v>2395.8996574195367</v>
      </c>
      <c r="HV450" s="11">
        <v>2393.2748256495347</v>
      </c>
      <c r="HW450" s="11">
        <v>2374.8108482077055</v>
      </c>
      <c r="HX450" s="11">
        <v>2348.9393276794945</v>
      </c>
      <c r="HY450" s="11">
        <v>2306.0924026652428</v>
      </c>
      <c r="HZ450" s="11">
        <v>2151.1800318296573</v>
      </c>
      <c r="IA450" s="11">
        <v>2008.0309652337721</v>
      </c>
      <c r="IB450" s="11">
        <v>1960.7605567248104</v>
      </c>
      <c r="IC450" s="11">
        <v>1908.1597950382284</v>
      </c>
      <c r="ID450" s="11">
        <v>1861.2936569207307</v>
      </c>
      <c r="IE450" s="11">
        <v>1806.8803830708548</v>
      </c>
      <c r="IF450" s="11">
        <v>1682.8883644306709</v>
      </c>
      <c r="IG450" s="11">
        <v>1655.7877327548031</v>
      </c>
      <c r="IH450" s="11">
        <v>1613.0530431741249</v>
      </c>
      <c r="II450" s="11">
        <v>1576.1603255373641</v>
      </c>
      <c r="IJ450" s="11">
        <v>1525.1905934170036</v>
      </c>
      <c r="IK450" s="11">
        <v>1486.9100066340277</v>
      </c>
      <c r="IL450" s="11">
        <v>1444.7121667272907</v>
      </c>
      <c r="IM450" s="11">
        <v>1381.6000719044966</v>
      </c>
      <c r="IN450" s="11">
        <v>1244.8034587373279</v>
      </c>
      <c r="IO450" s="11">
        <v>1212.7696198234444</v>
      </c>
      <c r="IP450" s="11">
        <v>1211.1710882523446</v>
      </c>
      <c r="IQ450" s="11">
        <v>1155.492888508265</v>
      </c>
      <c r="IR450" s="11">
        <v>1086.9503803389359</v>
      </c>
      <c r="IS450" s="11">
        <v>1047.4968175354261</v>
      </c>
      <c r="IT450" s="11">
        <v>1024.4507128782188</v>
      </c>
      <c r="IU450" s="11">
        <v>1006.8930372629964</v>
      </c>
      <c r="IV450" s="11">
        <v>1000.8670093103143</v>
      </c>
      <c r="IW450" s="11">
        <v>990.22907991501609</v>
      </c>
      <c r="IX450" s="11">
        <v>969.02159083746437</v>
      </c>
      <c r="IY450" s="11">
        <v>928.02334959728807</v>
      </c>
      <c r="IZ450" s="11">
        <v>877.73486386484524</v>
      </c>
      <c r="JA450" s="11">
        <v>785.59216636757174</v>
      </c>
      <c r="JB450" s="11">
        <v>676.5529975367067</v>
      </c>
      <c r="JC450" s="11">
        <v>597.29585201459906</v>
      </c>
      <c r="JD450" s="11">
        <v>580.31460277339318</v>
      </c>
      <c r="JE450" s="11">
        <v>567.96791310029778</v>
      </c>
      <c r="JF450" s="11">
        <v>558.94917627196787</v>
      </c>
      <c r="JG450" s="11">
        <v>471.66464626014613</v>
      </c>
      <c r="JH450" s="11">
        <v>432.6587423136607</v>
      </c>
      <c r="JI450" s="11">
        <v>430.40557920109165</v>
      </c>
      <c r="JJ450" s="11">
        <v>431.13671889887388</v>
      </c>
      <c r="JK450" s="11">
        <v>370.79348808207743</v>
      </c>
      <c r="JL450" s="11">
        <v>386.70261629779787</v>
      </c>
      <c r="JM450" s="11">
        <v>370.39798134847643</v>
      </c>
      <c r="JN450" s="11">
        <v>227.11390635037793</v>
      </c>
      <c r="JO450" s="11">
        <v>245.86346222250751</v>
      </c>
      <c r="JP450" s="11">
        <v>327.49066237021066</v>
      </c>
      <c r="JQ450" s="11">
        <v>333.59363403671239</v>
      </c>
      <c r="JR450" s="11">
        <v>305.71803731869426</v>
      </c>
      <c r="JS450" s="11">
        <v>143.12237181303971</v>
      </c>
      <c r="JT450" s="11">
        <v>84.131198539472663</v>
      </c>
      <c r="JU450" s="11">
        <v>93.213200848719225</v>
      </c>
      <c r="JV450" s="11">
        <v>80.843542832572112</v>
      </c>
      <c r="JW450" s="11">
        <v>13.442377808369685</v>
      </c>
      <c r="JX450" s="11">
        <v>3.5704772471945034E-13</v>
      </c>
      <c r="JY450" s="11">
        <v>13.442381894972501</v>
      </c>
      <c r="JZ450" s="11">
        <v>31.710353375386301</v>
      </c>
      <c r="KA450" s="11">
        <v>54.239034198809726</v>
      </c>
      <c r="KB450" s="11">
        <v>73.052346557769525</v>
      </c>
      <c r="KC450" s="11">
        <v>86.747116624467751</v>
      </c>
      <c r="KD450" s="11">
        <v>99.81797874830535</v>
      </c>
      <c r="KE450" s="11">
        <v>96.709748763262709</v>
      </c>
      <c r="KF450" s="11">
        <v>86.616574879117607</v>
      </c>
      <c r="KG450" s="11">
        <v>64.386209656152602</v>
      </c>
      <c r="KH450" s="11">
        <v>56.266172953846976</v>
      </c>
      <c r="KI450" s="11">
        <v>30.419718611117851</v>
      </c>
      <c r="KJ450" s="11">
        <v>28.077031265823383</v>
      </c>
      <c r="KK450" s="11">
        <v>24.183649066582319</v>
      </c>
      <c r="KL450" s="23"/>
      <c r="KM450" s="11">
        <f>SMALL(Tabela2[[#This Row],[1]:[285]],1)</f>
        <v>3.5704772471945034E-13</v>
      </c>
      <c r="KN450" s="11">
        <f>MATCH(Tabela2[[#This Row],[1° menor]],Tabela2[[#This Row],[1]:[285]],0)</f>
        <v>271</v>
      </c>
      <c r="KO45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0.4999999877321113</v>
      </c>
      <c r="KP450" s="11">
        <f>VLOOKUP(Tabela2[[#This Row],[Shape]],shape!A:D,4,0)+VLOOKUP(Tabela2[[#This Row],[Shape]]+1,shape!A:E,5,0)*Tabela2[[#This Row],[% avanc]]</f>
        <v>8570.3152119992501</v>
      </c>
      <c r="KQ450" s="15">
        <f>Tabela2[[#This Row],[8686,881807]]/Tabela2[[#Headers],[8686,881807]]</f>
        <v>0.98658130758647844</v>
      </c>
      <c r="KR450" s="11">
        <f>Tabela2[[#This Row],[8686,881807]]-KP449</f>
        <v>25.503600933399866</v>
      </c>
      <c r="KS450" s="11">
        <f>(Tabela2[[#This Row],[hora bus]]-H449)*86400</f>
        <v>44.999999832361937</v>
      </c>
      <c r="KT450" s="11">
        <f>Tabela2[[#This Row],[desloc]]/Tabela2[[#This Row],[seconds]]</f>
        <v>0.56674668952018181</v>
      </c>
      <c r="KU450" s="11">
        <f>Tabela2[[#This Row],[spd m/s]]*3.6</f>
        <v>2.0402880822726548</v>
      </c>
      <c r="KV450" s="23"/>
      <c r="KW450" s="22">
        <f t="shared" ref="KW450:KW513" si="126">IF(F450=F449,0,1)</f>
        <v>0</v>
      </c>
      <c r="KX450" s="23">
        <f t="shared" ref="KX450:KX513" si="127">IF(KP451&lt;KP450,IF(KP450&gt;KP451+2000,0,1),IF(KP450&lt;=KP449,0.5,0))</f>
        <v>1</v>
      </c>
      <c r="KY450" s="23">
        <f t="shared" ref="KY450:KY513" si="128">IF(KP450-LI449&lt;0,IF(KY449&gt;0,IF(KP450&lt;LI449,1,0),1),0)</f>
        <v>0</v>
      </c>
      <c r="KZ450" s="23">
        <f t="shared" ref="KZ450:KZ513" si="129">IF(KY450=0,0,KZ451+1)</f>
        <v>0</v>
      </c>
      <c r="LA450" s="23">
        <f t="shared" ref="LA450:LA513" si="130">IF(AND(KP450&gt;KP449,KP450&gt;KP451,KP451&gt;=KP449,KP449&gt;=LI449),1,0)</f>
        <v>0</v>
      </c>
      <c r="LB450" s="23">
        <f t="shared" ref="LB450:LB513" si="131">IF(KR450=0,1,0)</f>
        <v>0</v>
      </c>
      <c r="LC450" s="23">
        <f t="shared" ref="LC450:LC513" si="132">IF(LB450=0,0,LC451+1)</f>
        <v>0</v>
      </c>
      <c r="LD450" s="23">
        <f t="shared" ref="LD450:LD513" si="133">IF(AND(KT450&lt;0.1,KT450&lt;&gt;0),1,0)</f>
        <v>0</v>
      </c>
      <c r="LE450" s="23">
        <f t="shared" ref="LE450:LE513" si="134">IF(AND(LE449&lt;KP450,KR450&lt;-1000),LE449,KP450)</f>
        <v>8570.3152119992501</v>
      </c>
      <c r="LF450" s="22">
        <f t="shared" si="125"/>
        <v>0</v>
      </c>
      <c r="LG450" s="23">
        <f t="shared" ref="LG450:LG513" si="135">IF(LG449=0.5,IF(KP450&gt;=KP451,0.5,1),IF(KR450&lt;-300,IF(KP450&gt;=KP451,IF(AND(LG449=0.5,KP450=KP451),0,IF(KP450&lt;700,0.5,0)),IF(KP450&lt;2000,1,)),IF(AND(KX450=0.5,KX449=0.5,KP450&lt;500,KR451&gt;0),IF(KP450&lt;500,1,0),0)))</f>
        <v>0</v>
      </c>
      <c r="LH450" s="23">
        <f t="shared" ref="LH450:LH513" si="136">IF(AND(LG450=1,LJ451&lt;1000),0,LG450)</f>
        <v>0</v>
      </c>
      <c r="LI450" s="23">
        <f t="shared" ref="LI450:LI513" si="137">IF(LF450=1,KP450,IF(LM450=0,KP450,LI449))</f>
        <v>8570.3152119992501</v>
      </c>
      <c r="LJ450" s="23">
        <f t="shared" ref="LJ450:LJ513" si="138">IF(KW450=1,0,IF(LF450&gt;0,0,IF(KP450&gt;LJ451,KP450,IF(KQ449-KQ450&gt;0.7,0,LJ451))))</f>
        <v>8570.3152119992501</v>
      </c>
      <c r="LK450" s="23">
        <f t="shared" ref="LK450:LK513" si="139">IF(LF450=1,0,IF(LK449&gt;0,0.5,IF(LJ450=KP450,1,IF(LJ450&lt;1000,1,0))))</f>
        <v>0.5</v>
      </c>
      <c r="LL450" s="23">
        <f t="shared" ref="LL450:LL513" si="140">IF(LK450=0,LL451+1,0)</f>
        <v>0</v>
      </c>
      <c r="LM450" s="23">
        <f t="shared" ref="LM450:LM513" si="141">IF(LF450=0.5,1,IF(LF450=1,0,IF(KW450=1,1,IF(AND(LK450&gt;0,LK449&gt;0),1,IF(AND(LK449=0,LK450=1),0,IF(LA450=1,1,IF(KY450=1,1,0)))))))</f>
        <v>1</v>
      </c>
      <c r="LN450" s="23">
        <f t="shared" ref="LN450:LN513" si="142">IF(LM450=KV450,0,1)</f>
        <v>1</v>
      </c>
    </row>
    <row r="451" spans="1:326" x14ac:dyDescent="0.25">
      <c r="A451" s="22">
        <v>77965</v>
      </c>
      <c r="B451" s="22">
        <v>1</v>
      </c>
      <c r="C451" s="23" t="s">
        <v>822</v>
      </c>
      <c r="D451" s="22">
        <v>332</v>
      </c>
      <c r="E451" s="24">
        <v>6.9444444444444441E-3</v>
      </c>
      <c r="F451" s="23" t="s">
        <v>774</v>
      </c>
      <c r="G451" s="23" t="b">
        <v>1</v>
      </c>
      <c r="H451" s="25">
        <v>43538.007488425923</v>
      </c>
      <c r="I451" s="26" t="s">
        <v>180</v>
      </c>
      <c r="J451" s="23" t="s">
        <v>181</v>
      </c>
      <c r="K451" s="11">
        <f>IF(AND(Tabela2[[#This Row],[hora bus]]=H450,Tabela2[[#This Row],[lat bus]]=I450,Tabela2[[#This Row],[lon bus]]=J450),1,0)</f>
        <v>0</v>
      </c>
      <c r="L451" s="23"/>
      <c r="M451" s="11">
        <v>31</v>
      </c>
      <c r="N451" s="11">
        <v>12494.830021888851</v>
      </c>
      <c r="O451" s="11">
        <v>12486.806861253204</v>
      </c>
      <c r="P451" s="11">
        <v>12475.971219330722</v>
      </c>
      <c r="Q451" s="11">
        <v>12416.529272290421</v>
      </c>
      <c r="R451" s="11">
        <v>12334.820621563395</v>
      </c>
      <c r="S451" s="11">
        <v>12320.088836036259</v>
      </c>
      <c r="T451" s="11">
        <v>12301.020183692543</v>
      </c>
      <c r="U451" s="11">
        <v>12288.814142005907</v>
      </c>
      <c r="V451" s="11">
        <v>12271.172379100031</v>
      </c>
      <c r="W451" s="11">
        <v>12257.347773330403</v>
      </c>
      <c r="X451" s="11">
        <v>12244.75714924055</v>
      </c>
      <c r="Y451" s="11">
        <v>12218.091008311309</v>
      </c>
      <c r="Z451" s="11">
        <v>12199.530930423911</v>
      </c>
      <c r="AA451" s="11">
        <v>12174.625643012387</v>
      </c>
      <c r="AB451" s="11">
        <v>12162.874276923478</v>
      </c>
      <c r="AC451" s="11">
        <v>12146.07688209562</v>
      </c>
      <c r="AD451" s="11">
        <v>12121.80903308475</v>
      </c>
      <c r="AE451" s="11">
        <v>12113.01994745246</v>
      </c>
      <c r="AF451" s="11">
        <v>12051.80430932218</v>
      </c>
      <c r="AG451" s="11">
        <v>12030.872930985972</v>
      </c>
      <c r="AH451" s="11">
        <v>12008.271750808733</v>
      </c>
      <c r="AI451" s="11">
        <v>11988.48660329489</v>
      </c>
      <c r="AJ451" s="11">
        <v>11970.387159713189</v>
      </c>
      <c r="AK451" s="11">
        <v>11957.655815437727</v>
      </c>
      <c r="AL451" s="11">
        <v>11934.210824216272</v>
      </c>
      <c r="AM451" s="11">
        <v>11926.006924847261</v>
      </c>
      <c r="AN451" s="11">
        <v>11916.384564365255</v>
      </c>
      <c r="AO451" s="11">
        <v>11912.998509820854</v>
      </c>
      <c r="AP451" s="11">
        <v>11917.713394892624</v>
      </c>
      <c r="AQ451" s="11">
        <v>11928.574183629566</v>
      </c>
      <c r="AR451" s="11">
        <v>11931.665721828511</v>
      </c>
      <c r="AS451" s="11">
        <v>11932.639967432253</v>
      </c>
      <c r="AT451" s="11">
        <v>11946.306747432751</v>
      </c>
      <c r="AU451" s="11">
        <v>11955.055531408401</v>
      </c>
      <c r="AV451" s="11">
        <v>11953.326558570843</v>
      </c>
      <c r="AW451" s="11">
        <v>11960.843739794504</v>
      </c>
      <c r="AX451" s="11">
        <v>11971.095554319198</v>
      </c>
      <c r="AY451" s="11">
        <v>11970.842707840173</v>
      </c>
      <c r="AZ451" s="11">
        <v>11961.312523304416</v>
      </c>
      <c r="BA451" s="11">
        <v>11943.754960262595</v>
      </c>
      <c r="BB451" s="11">
        <v>11906.350739140325</v>
      </c>
      <c r="BC451" s="11">
        <v>11839.952965292594</v>
      </c>
      <c r="BD451" s="11">
        <v>11777.603418943312</v>
      </c>
      <c r="BE451" s="11">
        <v>11763.088392712647</v>
      </c>
      <c r="BF451" s="11">
        <v>11746.976967201908</v>
      </c>
      <c r="BG451" s="11">
        <v>11720.46928104626</v>
      </c>
      <c r="BH451" s="11">
        <v>11716.191749337335</v>
      </c>
      <c r="BI451" s="11">
        <v>11705.844298156573</v>
      </c>
      <c r="BJ451" s="11">
        <v>11686.676337576891</v>
      </c>
      <c r="BK451" s="11">
        <v>11624.333822083925</v>
      </c>
      <c r="BL451" s="11">
        <v>11421.845874307674</v>
      </c>
      <c r="BM451" s="11">
        <v>11327.722095321091</v>
      </c>
      <c r="BN451" s="11">
        <v>11321.736594648884</v>
      </c>
      <c r="BO451" s="11">
        <v>11228.754927625116</v>
      </c>
      <c r="BP451" s="11">
        <v>11234.809367840558</v>
      </c>
      <c r="BQ451" s="11">
        <v>11156.329112075415</v>
      </c>
      <c r="BR451" s="11">
        <v>11088.338786588773</v>
      </c>
      <c r="BS451" s="11">
        <v>11068.2068781655</v>
      </c>
      <c r="BT451" s="11">
        <v>11023.30502409807</v>
      </c>
      <c r="BU451" s="11">
        <v>10978.236571828094</v>
      </c>
      <c r="BV451" s="11">
        <v>10999.797255863332</v>
      </c>
      <c r="BW451" s="11">
        <v>10852.238381205911</v>
      </c>
      <c r="BX451" s="11">
        <v>10746.424904834928</v>
      </c>
      <c r="BY451" s="11">
        <v>10608.921556702628</v>
      </c>
      <c r="BZ451" s="11">
        <v>10579.665221091504</v>
      </c>
      <c r="CA451" s="11">
        <v>10537.351912154953</v>
      </c>
      <c r="CB451" s="11">
        <v>10474.717993386512</v>
      </c>
      <c r="CC451" s="11">
        <v>10354.655366186358</v>
      </c>
      <c r="CD451" s="11">
        <v>10261.833316445753</v>
      </c>
      <c r="CE451" s="11">
        <v>10171.692223757867</v>
      </c>
      <c r="CF451" s="11">
        <v>10092.407299546927</v>
      </c>
      <c r="CG451" s="11">
        <v>9905.3651017099237</v>
      </c>
      <c r="CH451" s="11">
        <v>9834.95217105341</v>
      </c>
      <c r="CI451" s="11">
        <v>9650.6513204742932</v>
      </c>
      <c r="CJ451" s="11">
        <v>9583.7088165695204</v>
      </c>
      <c r="CK451" s="11">
        <v>9497.7240156386524</v>
      </c>
      <c r="CL451" s="11">
        <v>9472.457870991504</v>
      </c>
      <c r="CM451" s="11">
        <v>9426.5227230567671</v>
      </c>
      <c r="CN451" s="11">
        <v>9370.8777662955854</v>
      </c>
      <c r="CO451" s="11">
        <v>9292.6854217545879</v>
      </c>
      <c r="CP451" s="11">
        <v>9243.6795939065596</v>
      </c>
      <c r="CQ451" s="11">
        <v>9056.1565957037456</v>
      </c>
      <c r="CR451" s="11">
        <v>8891.5087192388764</v>
      </c>
      <c r="CS451" s="11">
        <v>8825.81292266327</v>
      </c>
      <c r="CT451" s="11">
        <v>8800.4430877891391</v>
      </c>
      <c r="CU451" s="11">
        <v>8760.9026387819158</v>
      </c>
      <c r="CV451" s="11">
        <v>8667.2948402984148</v>
      </c>
      <c r="CW451" s="11">
        <v>8547.8096427278615</v>
      </c>
      <c r="CX451" s="11">
        <v>8493.3584687182847</v>
      </c>
      <c r="CY451" s="11">
        <v>8440.1224535374513</v>
      </c>
      <c r="CZ451" s="11">
        <v>8390.8037614794721</v>
      </c>
      <c r="DA451" s="11">
        <v>8338.9381727031214</v>
      </c>
      <c r="DB451" s="11">
        <v>8281.0761405486774</v>
      </c>
      <c r="DC451" s="11">
        <v>8184.8866688721628</v>
      </c>
      <c r="DD451" s="11">
        <v>8172.1921294995391</v>
      </c>
      <c r="DE451" s="11">
        <v>8140.4311274955307</v>
      </c>
      <c r="DF451" s="11">
        <v>8125.0370069362552</v>
      </c>
      <c r="DG451" s="11">
        <v>8069.8907934106028</v>
      </c>
      <c r="DH451" s="11">
        <v>8022.5957229481828</v>
      </c>
      <c r="DI451" s="11">
        <v>7967.1136504935848</v>
      </c>
      <c r="DJ451" s="11">
        <v>7899.5679134541988</v>
      </c>
      <c r="DK451" s="11">
        <v>7639.7012402337068</v>
      </c>
      <c r="DL451" s="11">
        <v>7636.0691887838138</v>
      </c>
      <c r="DM451" s="11">
        <v>7598.3990282503028</v>
      </c>
      <c r="DN451" s="11">
        <v>7538.8375537889115</v>
      </c>
      <c r="DO451" s="11">
        <v>7526.6387756347658</v>
      </c>
      <c r="DP451" s="11">
        <v>7468.0648688645761</v>
      </c>
      <c r="DQ451" s="11">
        <v>7474.0878783274411</v>
      </c>
      <c r="DR451" s="11">
        <v>7467.8548258348064</v>
      </c>
      <c r="DS451" s="11">
        <v>7458.6120677505369</v>
      </c>
      <c r="DT451" s="11">
        <v>7442.2769944928086</v>
      </c>
      <c r="DU451" s="11">
        <v>7431.2670545420351</v>
      </c>
      <c r="DV451" s="11">
        <v>7419.21554123652</v>
      </c>
      <c r="DW451" s="11">
        <v>7411.2437116621441</v>
      </c>
      <c r="DX451" s="11">
        <v>7272.7703676481406</v>
      </c>
      <c r="DY451" s="11">
        <v>7277.077115747491</v>
      </c>
      <c r="DZ451" s="11">
        <v>7242.7517113126205</v>
      </c>
      <c r="EA451" s="11">
        <v>7131.0070280574619</v>
      </c>
      <c r="EB451" s="11">
        <v>7121.5129475686344</v>
      </c>
      <c r="EC451" s="11">
        <v>6953.9809014249222</v>
      </c>
      <c r="ED451" s="11">
        <v>6898.1675387696978</v>
      </c>
      <c r="EE451" s="11">
        <v>6665.5885433667117</v>
      </c>
      <c r="EF451" s="11">
        <v>6480.7589751865062</v>
      </c>
      <c r="EG451" s="11">
        <v>6324.0994538489767</v>
      </c>
      <c r="EH451" s="11">
        <v>6204.7229073207427</v>
      </c>
      <c r="EI451" s="11">
        <v>6142.8329386899732</v>
      </c>
      <c r="EJ451" s="11">
        <v>6090.2434964699059</v>
      </c>
      <c r="EK451" s="11">
        <v>6008.2781424026871</v>
      </c>
      <c r="EL451" s="11">
        <v>5996.6708102008115</v>
      </c>
      <c r="EM451" s="11">
        <v>5909.9308364153067</v>
      </c>
      <c r="EN451" s="11">
        <v>5822.2842564530247</v>
      </c>
      <c r="EO451" s="11">
        <v>5782.8061801466947</v>
      </c>
      <c r="EP451" s="11">
        <v>5659.5597463704444</v>
      </c>
      <c r="EQ451" s="11">
        <v>5606.6647382784813</v>
      </c>
      <c r="ER451" s="11">
        <v>5493.1424353024422</v>
      </c>
      <c r="ES451" s="11">
        <v>5450.9531240578535</v>
      </c>
      <c r="ET451" s="11">
        <v>5389.1980921946515</v>
      </c>
      <c r="EU451" s="11">
        <v>5341.0128759711633</v>
      </c>
      <c r="EV451" s="11">
        <v>5285.7083281965679</v>
      </c>
      <c r="EW451" s="11">
        <v>5076.107743762178</v>
      </c>
      <c r="EX451" s="11">
        <v>5035.3179065443346</v>
      </c>
      <c r="EY451" s="11">
        <v>4897.7790061573514</v>
      </c>
      <c r="EZ451" s="11">
        <v>4779.2968546071406</v>
      </c>
      <c r="FA451" s="11">
        <v>4728.6634524423889</v>
      </c>
      <c r="FB451" s="11">
        <v>4698.6128276214422</v>
      </c>
      <c r="FC451" s="11">
        <v>4652.3888470557022</v>
      </c>
      <c r="FD451" s="11">
        <v>4544.0658852060396</v>
      </c>
      <c r="FE451" s="11">
        <v>4397.5864604248</v>
      </c>
      <c r="FF451" s="11">
        <v>4390.6720692036524</v>
      </c>
      <c r="FG451" s="11">
        <v>4353.1186516683247</v>
      </c>
      <c r="FH451" s="11">
        <v>4281.8363979768328</v>
      </c>
      <c r="FI451" s="11">
        <v>4250.6512514056603</v>
      </c>
      <c r="FJ451" s="11">
        <v>4244.9551524831841</v>
      </c>
      <c r="FK451" s="11">
        <v>4239.8260587117411</v>
      </c>
      <c r="FL451" s="11">
        <v>4237.7931543450059</v>
      </c>
      <c r="FM451" s="11">
        <v>4224.2724789605008</v>
      </c>
      <c r="FN451" s="11">
        <v>4234.6689263671942</v>
      </c>
      <c r="FO451" s="11">
        <v>4231.0886205280267</v>
      </c>
      <c r="FP451" s="11">
        <v>4226.290702566278</v>
      </c>
      <c r="FQ451" s="11">
        <v>4228.5980826356226</v>
      </c>
      <c r="FR451" s="11">
        <v>4204.656449796521</v>
      </c>
      <c r="FS451" s="11">
        <v>4169.1574614024239</v>
      </c>
      <c r="FT451" s="11">
        <v>4104.1062958459715</v>
      </c>
      <c r="FU451" s="11">
        <v>3997.1503362433723</v>
      </c>
      <c r="FV451" s="11">
        <v>3961.2276390458992</v>
      </c>
      <c r="FW451" s="11">
        <v>3932.6165803190138</v>
      </c>
      <c r="FX451" s="11">
        <v>3903.0754862512085</v>
      </c>
      <c r="FY451" s="11">
        <v>3879.9500737695557</v>
      </c>
      <c r="FZ451" s="11">
        <v>3850.7269345644208</v>
      </c>
      <c r="GA451" s="11">
        <v>3831.2431594816203</v>
      </c>
      <c r="GB451" s="11">
        <v>3805.7232506611367</v>
      </c>
      <c r="GC451" s="11">
        <v>3782.7486158093375</v>
      </c>
      <c r="GD451" s="11">
        <v>3770.1003639084192</v>
      </c>
      <c r="GE451" s="11">
        <v>3759.1567077955697</v>
      </c>
      <c r="GF451" s="11">
        <v>3752.8605254405684</v>
      </c>
      <c r="GG451" s="11">
        <v>3742.1280371816729</v>
      </c>
      <c r="GH451" s="11">
        <v>3736.9313375746287</v>
      </c>
      <c r="GI451" s="11">
        <v>3719.518184841726</v>
      </c>
      <c r="GJ451" s="11">
        <v>3696.8751623220733</v>
      </c>
      <c r="GK451" s="11">
        <v>3670.9464777888688</v>
      </c>
      <c r="GL451" s="11">
        <v>3670.2321925399865</v>
      </c>
      <c r="GM451" s="11">
        <v>3639.0715273080828</v>
      </c>
      <c r="GN451" s="11">
        <v>3618.0907585315094</v>
      </c>
      <c r="GO451" s="11">
        <v>3585.3597818304711</v>
      </c>
      <c r="GP451" s="11">
        <v>3500.8262318940651</v>
      </c>
      <c r="GQ451" s="11">
        <v>3361.8170545242042</v>
      </c>
      <c r="GR451" s="11">
        <v>3204.9592116572612</v>
      </c>
      <c r="GS451" s="11">
        <v>3142.4129130006399</v>
      </c>
      <c r="GT451" s="11">
        <v>3124.5314181374547</v>
      </c>
      <c r="GU451" s="11">
        <v>3102.6513796517183</v>
      </c>
      <c r="GV451" s="11">
        <v>3083.5496496731384</v>
      </c>
      <c r="GW451" s="11">
        <v>3066.7075448449477</v>
      </c>
      <c r="GX451" s="11">
        <v>3054.2380416407382</v>
      </c>
      <c r="GY451" s="11">
        <v>2975.1256817304334</v>
      </c>
      <c r="GZ451" s="11">
        <v>3027.9698590172184</v>
      </c>
      <c r="HA451" s="11">
        <v>3028.346690468305</v>
      </c>
      <c r="HB451" s="11">
        <v>3022.7340469933683</v>
      </c>
      <c r="HC451" s="11">
        <v>3018.5672889479765</v>
      </c>
      <c r="HD451" s="11">
        <v>3016.526830282517</v>
      </c>
      <c r="HE451" s="11">
        <v>2994.3093104007198</v>
      </c>
      <c r="HF451" s="11">
        <v>2881.7472934388247</v>
      </c>
      <c r="HG451" s="11">
        <v>2807.689199971072</v>
      </c>
      <c r="HH451" s="11">
        <v>2733.7200144941653</v>
      </c>
      <c r="HI451" s="11">
        <v>2701.2049799988645</v>
      </c>
      <c r="HJ451" s="11">
        <v>2677.3010121789107</v>
      </c>
      <c r="HK451" s="11">
        <v>2642.1452234544495</v>
      </c>
      <c r="HL451" s="11">
        <v>2618.2697241880078</v>
      </c>
      <c r="HM451" s="11">
        <v>2570.9324231543633</v>
      </c>
      <c r="HN451" s="11">
        <v>2523.2170496529066</v>
      </c>
      <c r="HO451" s="11">
        <v>2497.2283369302413</v>
      </c>
      <c r="HP451" s="11">
        <v>2520.8783595114842</v>
      </c>
      <c r="HQ451" s="11">
        <v>2513.5019377765484</v>
      </c>
      <c r="HR451" s="11">
        <v>2434.6425906169516</v>
      </c>
      <c r="HS451" s="11">
        <v>2458.9627482649398</v>
      </c>
      <c r="HT451" s="11">
        <v>2470.460644271785</v>
      </c>
      <c r="HU451" s="11">
        <v>2435.9633796907578</v>
      </c>
      <c r="HV451" s="11">
        <v>2432.6787999269081</v>
      </c>
      <c r="HW451" s="11">
        <v>2413.7913812433303</v>
      </c>
      <c r="HX451" s="11">
        <v>2387.5650090555741</v>
      </c>
      <c r="HY451" s="11">
        <v>2344.3493091310174</v>
      </c>
      <c r="HZ451" s="11">
        <v>2188.750476774776</v>
      </c>
      <c r="IA451" s="11">
        <v>2044.5086158057927</v>
      </c>
      <c r="IB451" s="11">
        <v>1996.4109547502123</v>
      </c>
      <c r="IC451" s="11">
        <v>1943.3368539695191</v>
      </c>
      <c r="ID451" s="11">
        <v>1895.9788842892378</v>
      </c>
      <c r="IE451" s="11">
        <v>1841.0549582178655</v>
      </c>
      <c r="IF451" s="11">
        <v>1716.1282856158193</v>
      </c>
      <c r="IG451" s="11">
        <v>1688.2153926712049</v>
      </c>
      <c r="IH451" s="11">
        <v>1645.1900775298586</v>
      </c>
      <c r="II451" s="11">
        <v>1608.0595996043949</v>
      </c>
      <c r="IJ451" s="11">
        <v>1556.9650825410936</v>
      </c>
      <c r="IK451" s="11">
        <v>1518.744778793103</v>
      </c>
      <c r="IL451" s="11">
        <v>1476.6965474813971</v>
      </c>
      <c r="IM451" s="11">
        <v>1413.7862623557501</v>
      </c>
      <c r="IN451" s="11">
        <v>1277.4351425166342</v>
      </c>
      <c r="IO451" s="11">
        <v>1245.707871629716</v>
      </c>
      <c r="IP451" s="11">
        <v>1244.1123116757026</v>
      </c>
      <c r="IQ451" s="11">
        <v>1188.3625030000048</v>
      </c>
      <c r="IR451" s="11">
        <v>1119.5626163135059</v>
      </c>
      <c r="IS451" s="11">
        <v>1079.8233575691897</v>
      </c>
      <c r="IT451" s="11">
        <v>1056.6418165077507</v>
      </c>
      <c r="IU451" s="11">
        <v>1039.0072543057934</v>
      </c>
      <c r="IV451" s="11">
        <v>1032.9277386045574</v>
      </c>
      <c r="IW451" s="11">
        <v>1022.2648410141051</v>
      </c>
      <c r="IX451" s="11">
        <v>1001.0449233780516</v>
      </c>
      <c r="IY451" s="11">
        <v>960.06595823541738</v>
      </c>
      <c r="IZ451" s="11">
        <v>909.80406718309393</v>
      </c>
      <c r="JA451" s="11">
        <v>817.74160155906702</v>
      </c>
      <c r="JB451" s="11">
        <v>709.14698865376909</v>
      </c>
      <c r="JC451" s="11">
        <v>631.113205344893</v>
      </c>
      <c r="JD451" s="11">
        <v>615.42605027019806</v>
      </c>
      <c r="JE451" s="11">
        <v>603.94687478319224</v>
      </c>
      <c r="JF451" s="11">
        <v>595.80297619105954</v>
      </c>
      <c r="JG451" s="11">
        <v>512.39810066415293</v>
      </c>
      <c r="JH451" s="11">
        <v>475.05871582598479</v>
      </c>
      <c r="JI451" s="11">
        <v>470.5333558332307</v>
      </c>
      <c r="JJ451" s="11">
        <v>470.64402267415795</v>
      </c>
      <c r="JK451" s="11">
        <v>407.33748515519619</v>
      </c>
      <c r="JL451" s="11">
        <v>420.18994728216848</v>
      </c>
      <c r="JM451" s="11">
        <v>402.81169551169802</v>
      </c>
      <c r="JN451" s="11">
        <v>244.39751616084783</v>
      </c>
      <c r="JO451" s="11">
        <v>237.09222676006908</v>
      </c>
      <c r="JP451" s="11">
        <v>304.33239840489472</v>
      </c>
      <c r="JQ451" s="11">
        <v>303.62640806385014</v>
      </c>
      <c r="JR451" s="11">
        <v>270.3163286560212</v>
      </c>
      <c r="JS451" s="11">
        <v>100.98036145272199</v>
      </c>
      <c r="JT451" s="11">
        <v>39.0418020819708</v>
      </c>
      <c r="JU451" s="11">
        <v>48.017611299567378</v>
      </c>
      <c r="JV451" s="11">
        <v>31.402974272123217</v>
      </c>
      <c r="JW451" s="11">
        <v>7.8586026575067081E-12</v>
      </c>
      <c r="JX451" s="11">
        <v>37.564796908050909</v>
      </c>
      <c r="JY451" s="11">
        <v>64.449557675195777</v>
      </c>
      <c r="JZ451" s="11">
        <v>82.717047827534969</v>
      </c>
      <c r="KA451" s="11">
        <v>105.2437448076752</v>
      </c>
      <c r="KB451" s="11">
        <v>124.0541093082452</v>
      </c>
      <c r="KC451" s="11">
        <v>137.74865174475786</v>
      </c>
      <c r="KD451" s="11">
        <v>150.36945591479594</v>
      </c>
      <c r="KE451" s="11">
        <v>146.69793451088617</v>
      </c>
      <c r="KF451" s="11">
        <v>136.39069394333774</v>
      </c>
      <c r="KG451" s="11">
        <v>113.68775145257749</v>
      </c>
      <c r="KH451" s="11">
        <v>104.94345569878458</v>
      </c>
      <c r="KI451" s="11">
        <v>76.998064035955423</v>
      </c>
      <c r="KJ451" s="11">
        <v>71.992791915151528</v>
      </c>
      <c r="KK451" s="11">
        <v>65.954048565733444</v>
      </c>
      <c r="KL451" s="23"/>
      <c r="KM451" s="11">
        <f>SMALL(Tabela2[[#This Row],[1]:[285]],1)</f>
        <v>7.8586026575067081E-12</v>
      </c>
      <c r="KN451" s="11">
        <f>MATCH(Tabela2[[#This Row],[1° menor]],Tabela2[[#This Row],[1]:[285]],0)</f>
        <v>270</v>
      </c>
      <c r="KO45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51" s="11">
        <f>VLOOKUP(Tabela2[[#This Row],[Shape]],shape!A:D,4,0)+VLOOKUP(Tabela2[[#This Row],[Shape]]+1,shape!A:E,5,0)*Tabela2[[#This Row],[% avanc]]</f>
        <v>8544.8116110658502</v>
      </c>
      <c r="KQ451" s="15">
        <f>Tabela2[[#This Row],[8686,881807]]/Tabela2[[#Headers],[8686,881807]]</f>
        <v>0.98364543237831692</v>
      </c>
      <c r="KR451" s="11">
        <f>Tabela2[[#This Row],[8686,881807]]-KP450</f>
        <v>-25.503600933399866</v>
      </c>
      <c r="KS451" s="11">
        <f>(Tabela2[[#This Row],[hora bus]]-H450)*86400</f>
        <v>44.999999832361937</v>
      </c>
      <c r="KT451" s="11">
        <f>Tabela2[[#This Row],[desloc]]/Tabela2[[#This Row],[seconds]]</f>
        <v>-0.56674668952018181</v>
      </c>
      <c r="KU451" s="11">
        <f>Tabela2[[#This Row],[spd m/s]]*3.6</f>
        <v>-2.0402880822726548</v>
      </c>
      <c r="KV451" s="23"/>
      <c r="KW451" s="22">
        <f t="shared" si="126"/>
        <v>0</v>
      </c>
      <c r="KX451" s="23">
        <f t="shared" si="127"/>
        <v>0.5</v>
      </c>
      <c r="KY451" s="23">
        <f t="shared" si="128"/>
        <v>1</v>
      </c>
      <c r="KZ451" s="23">
        <f t="shared" si="129"/>
        <v>17</v>
      </c>
      <c r="LA451" s="23">
        <f t="shared" si="130"/>
        <v>0</v>
      </c>
      <c r="LB451" s="23">
        <f t="shared" si="131"/>
        <v>0</v>
      </c>
      <c r="LC451" s="23">
        <f t="shared" si="132"/>
        <v>0</v>
      </c>
      <c r="LD451" s="23">
        <f t="shared" si="133"/>
        <v>1</v>
      </c>
      <c r="LE451" s="23">
        <f t="shared" si="134"/>
        <v>8544.8116110658502</v>
      </c>
      <c r="LF451" s="22">
        <f t="shared" si="125"/>
        <v>0</v>
      </c>
      <c r="LG451" s="23">
        <f t="shared" si="135"/>
        <v>0</v>
      </c>
      <c r="LH451" s="23">
        <f t="shared" si="136"/>
        <v>0</v>
      </c>
      <c r="LI451" s="23">
        <f t="shared" si="137"/>
        <v>8570.3152119992501</v>
      </c>
      <c r="LJ451" s="23">
        <f t="shared" si="138"/>
        <v>8544.8116110658502</v>
      </c>
      <c r="LK451" s="23">
        <f t="shared" si="139"/>
        <v>0.5</v>
      </c>
      <c r="LL451" s="23">
        <f t="shared" si="140"/>
        <v>0</v>
      </c>
      <c r="LM451" s="23">
        <f t="shared" si="141"/>
        <v>1</v>
      </c>
      <c r="LN451" s="23">
        <f t="shared" si="142"/>
        <v>1</v>
      </c>
    </row>
    <row r="452" spans="1:326" x14ac:dyDescent="0.25">
      <c r="A452" s="22">
        <v>77967</v>
      </c>
      <c r="B452" s="22">
        <v>1</v>
      </c>
      <c r="C452" s="23" t="s">
        <v>824</v>
      </c>
      <c r="D452" s="22">
        <v>332</v>
      </c>
      <c r="E452" s="24">
        <v>7.6388888888888886E-3</v>
      </c>
      <c r="F452" s="23" t="s">
        <v>774</v>
      </c>
      <c r="G452" s="23" t="b">
        <v>1</v>
      </c>
      <c r="H452" s="25">
        <v>43538.008009259262</v>
      </c>
      <c r="I452" s="26" t="s">
        <v>180</v>
      </c>
      <c r="J452" s="23" t="s">
        <v>181</v>
      </c>
      <c r="K452" s="11">
        <f>IF(AND(Tabela2[[#This Row],[hora bus]]=H451,Tabela2[[#This Row],[lat bus]]=I451,Tabela2[[#This Row],[lon bus]]=J451),1,0)</f>
        <v>0</v>
      </c>
      <c r="L452" s="23"/>
      <c r="M452" s="11">
        <v>33</v>
      </c>
      <c r="N452" s="11">
        <v>12494.830021888851</v>
      </c>
      <c r="O452" s="11">
        <v>12486.806861253204</v>
      </c>
      <c r="P452" s="11">
        <v>12475.971219330722</v>
      </c>
      <c r="Q452" s="11">
        <v>12416.529272290421</v>
      </c>
      <c r="R452" s="11">
        <v>12334.820621563395</v>
      </c>
      <c r="S452" s="11">
        <v>12320.088836036259</v>
      </c>
      <c r="T452" s="11">
        <v>12301.020183692543</v>
      </c>
      <c r="U452" s="11">
        <v>12288.814142005907</v>
      </c>
      <c r="V452" s="11">
        <v>12271.172379100031</v>
      </c>
      <c r="W452" s="11">
        <v>12257.347773330403</v>
      </c>
      <c r="X452" s="11">
        <v>12244.75714924055</v>
      </c>
      <c r="Y452" s="11">
        <v>12218.091008311309</v>
      </c>
      <c r="Z452" s="11">
        <v>12199.530930423911</v>
      </c>
      <c r="AA452" s="11">
        <v>12174.625643012387</v>
      </c>
      <c r="AB452" s="11">
        <v>12162.874276923478</v>
      </c>
      <c r="AC452" s="11">
        <v>12146.07688209562</v>
      </c>
      <c r="AD452" s="11">
        <v>12121.80903308475</v>
      </c>
      <c r="AE452" s="11">
        <v>12113.01994745246</v>
      </c>
      <c r="AF452" s="11">
        <v>12051.80430932218</v>
      </c>
      <c r="AG452" s="11">
        <v>12030.872930985972</v>
      </c>
      <c r="AH452" s="11">
        <v>12008.271750808733</v>
      </c>
      <c r="AI452" s="11">
        <v>11988.48660329489</v>
      </c>
      <c r="AJ452" s="11">
        <v>11970.387159713189</v>
      </c>
      <c r="AK452" s="11">
        <v>11957.655815437727</v>
      </c>
      <c r="AL452" s="11">
        <v>11934.210824216272</v>
      </c>
      <c r="AM452" s="11">
        <v>11926.006924847261</v>
      </c>
      <c r="AN452" s="11">
        <v>11916.384564365255</v>
      </c>
      <c r="AO452" s="11">
        <v>11912.998509820854</v>
      </c>
      <c r="AP452" s="11">
        <v>11917.713394892624</v>
      </c>
      <c r="AQ452" s="11">
        <v>11928.574183629566</v>
      </c>
      <c r="AR452" s="11">
        <v>11931.665721828511</v>
      </c>
      <c r="AS452" s="11">
        <v>11932.639967432253</v>
      </c>
      <c r="AT452" s="11">
        <v>11946.306747432751</v>
      </c>
      <c r="AU452" s="11">
        <v>11955.055531408401</v>
      </c>
      <c r="AV452" s="11">
        <v>11953.326558570843</v>
      </c>
      <c r="AW452" s="11">
        <v>11960.843739794504</v>
      </c>
      <c r="AX452" s="11">
        <v>11971.095554319198</v>
      </c>
      <c r="AY452" s="11">
        <v>11970.842707840173</v>
      </c>
      <c r="AZ452" s="11">
        <v>11961.312523304416</v>
      </c>
      <c r="BA452" s="11">
        <v>11943.754960262595</v>
      </c>
      <c r="BB452" s="11">
        <v>11906.350739140325</v>
      </c>
      <c r="BC452" s="11">
        <v>11839.952965292594</v>
      </c>
      <c r="BD452" s="11">
        <v>11777.603418943312</v>
      </c>
      <c r="BE452" s="11">
        <v>11763.088392712647</v>
      </c>
      <c r="BF452" s="11">
        <v>11746.976967201908</v>
      </c>
      <c r="BG452" s="11">
        <v>11720.46928104626</v>
      </c>
      <c r="BH452" s="11">
        <v>11716.191749337335</v>
      </c>
      <c r="BI452" s="11">
        <v>11705.844298156573</v>
      </c>
      <c r="BJ452" s="11">
        <v>11686.676337576891</v>
      </c>
      <c r="BK452" s="11">
        <v>11624.333822083925</v>
      </c>
      <c r="BL452" s="11">
        <v>11421.845874307674</v>
      </c>
      <c r="BM452" s="11">
        <v>11327.722095321091</v>
      </c>
      <c r="BN452" s="11">
        <v>11321.736594648884</v>
      </c>
      <c r="BO452" s="11">
        <v>11228.754927625116</v>
      </c>
      <c r="BP452" s="11">
        <v>11234.809367840558</v>
      </c>
      <c r="BQ452" s="11">
        <v>11156.329112075415</v>
      </c>
      <c r="BR452" s="11">
        <v>11088.338786588773</v>
      </c>
      <c r="BS452" s="11">
        <v>11068.2068781655</v>
      </c>
      <c r="BT452" s="11">
        <v>11023.30502409807</v>
      </c>
      <c r="BU452" s="11">
        <v>10978.236571828094</v>
      </c>
      <c r="BV452" s="11">
        <v>10999.797255863332</v>
      </c>
      <c r="BW452" s="11">
        <v>10852.238381205911</v>
      </c>
      <c r="BX452" s="11">
        <v>10746.424904834928</v>
      </c>
      <c r="BY452" s="11">
        <v>10608.921556702628</v>
      </c>
      <c r="BZ452" s="11">
        <v>10579.665221091504</v>
      </c>
      <c r="CA452" s="11">
        <v>10537.351912154953</v>
      </c>
      <c r="CB452" s="11">
        <v>10474.717993386512</v>
      </c>
      <c r="CC452" s="11">
        <v>10354.655366186358</v>
      </c>
      <c r="CD452" s="11">
        <v>10261.833316445753</v>
      </c>
      <c r="CE452" s="11">
        <v>10171.692223757867</v>
      </c>
      <c r="CF452" s="11">
        <v>10092.407299546927</v>
      </c>
      <c r="CG452" s="11">
        <v>9905.3651017099237</v>
      </c>
      <c r="CH452" s="11">
        <v>9834.95217105341</v>
      </c>
      <c r="CI452" s="11">
        <v>9650.6513204742932</v>
      </c>
      <c r="CJ452" s="11">
        <v>9583.7088165695204</v>
      </c>
      <c r="CK452" s="11">
        <v>9497.7240156386524</v>
      </c>
      <c r="CL452" s="11">
        <v>9472.457870991504</v>
      </c>
      <c r="CM452" s="11">
        <v>9426.5227230567671</v>
      </c>
      <c r="CN452" s="11">
        <v>9370.8777662955854</v>
      </c>
      <c r="CO452" s="11">
        <v>9292.6854217545879</v>
      </c>
      <c r="CP452" s="11">
        <v>9243.6795939065596</v>
      </c>
      <c r="CQ452" s="11">
        <v>9056.1565957037456</v>
      </c>
      <c r="CR452" s="11">
        <v>8891.5087192388764</v>
      </c>
      <c r="CS452" s="11">
        <v>8825.81292266327</v>
      </c>
      <c r="CT452" s="11">
        <v>8800.4430877891391</v>
      </c>
      <c r="CU452" s="11">
        <v>8760.9026387819158</v>
      </c>
      <c r="CV452" s="11">
        <v>8667.2948402984148</v>
      </c>
      <c r="CW452" s="11">
        <v>8547.8096427278615</v>
      </c>
      <c r="CX452" s="11">
        <v>8493.3584687182847</v>
      </c>
      <c r="CY452" s="11">
        <v>8440.1224535374513</v>
      </c>
      <c r="CZ452" s="11">
        <v>8390.8037614794721</v>
      </c>
      <c r="DA452" s="11">
        <v>8338.9381727031214</v>
      </c>
      <c r="DB452" s="11">
        <v>8281.0761405486774</v>
      </c>
      <c r="DC452" s="11">
        <v>8184.8866688721628</v>
      </c>
      <c r="DD452" s="11">
        <v>8172.1921294995391</v>
      </c>
      <c r="DE452" s="11">
        <v>8140.4311274955307</v>
      </c>
      <c r="DF452" s="11">
        <v>8125.0370069362552</v>
      </c>
      <c r="DG452" s="11">
        <v>8069.8907934106028</v>
      </c>
      <c r="DH452" s="11">
        <v>8022.5957229481828</v>
      </c>
      <c r="DI452" s="11">
        <v>7967.1136504935848</v>
      </c>
      <c r="DJ452" s="11">
        <v>7899.5679134541988</v>
      </c>
      <c r="DK452" s="11">
        <v>7639.7012402337068</v>
      </c>
      <c r="DL452" s="11">
        <v>7636.0691887838138</v>
      </c>
      <c r="DM452" s="11">
        <v>7598.3990282503028</v>
      </c>
      <c r="DN452" s="11">
        <v>7538.8375537889115</v>
      </c>
      <c r="DO452" s="11">
        <v>7526.6387756347658</v>
      </c>
      <c r="DP452" s="11">
        <v>7468.0648688645761</v>
      </c>
      <c r="DQ452" s="11">
        <v>7474.0878783274411</v>
      </c>
      <c r="DR452" s="11">
        <v>7467.8548258348064</v>
      </c>
      <c r="DS452" s="11">
        <v>7458.6120677505369</v>
      </c>
      <c r="DT452" s="11">
        <v>7442.2769944928086</v>
      </c>
      <c r="DU452" s="11">
        <v>7431.2670545420351</v>
      </c>
      <c r="DV452" s="11">
        <v>7419.21554123652</v>
      </c>
      <c r="DW452" s="11">
        <v>7411.2437116621441</v>
      </c>
      <c r="DX452" s="11">
        <v>7272.7703676481406</v>
      </c>
      <c r="DY452" s="11">
        <v>7277.077115747491</v>
      </c>
      <c r="DZ452" s="11">
        <v>7242.7517113126205</v>
      </c>
      <c r="EA452" s="11">
        <v>7131.0070280574619</v>
      </c>
      <c r="EB452" s="11">
        <v>7121.5129475686344</v>
      </c>
      <c r="EC452" s="11">
        <v>6953.9809014249222</v>
      </c>
      <c r="ED452" s="11">
        <v>6898.1675387696978</v>
      </c>
      <c r="EE452" s="11">
        <v>6665.5885433667117</v>
      </c>
      <c r="EF452" s="11">
        <v>6480.7589751865062</v>
      </c>
      <c r="EG452" s="11">
        <v>6324.0994538489767</v>
      </c>
      <c r="EH452" s="11">
        <v>6204.7229073207427</v>
      </c>
      <c r="EI452" s="11">
        <v>6142.8329386899732</v>
      </c>
      <c r="EJ452" s="11">
        <v>6090.2434964699059</v>
      </c>
      <c r="EK452" s="11">
        <v>6008.2781424026871</v>
      </c>
      <c r="EL452" s="11">
        <v>5996.6708102008115</v>
      </c>
      <c r="EM452" s="11">
        <v>5909.9308364153067</v>
      </c>
      <c r="EN452" s="11">
        <v>5822.2842564530247</v>
      </c>
      <c r="EO452" s="11">
        <v>5782.8061801466947</v>
      </c>
      <c r="EP452" s="11">
        <v>5659.5597463704444</v>
      </c>
      <c r="EQ452" s="11">
        <v>5606.6647382784813</v>
      </c>
      <c r="ER452" s="11">
        <v>5493.1424353024422</v>
      </c>
      <c r="ES452" s="11">
        <v>5450.9531240578535</v>
      </c>
      <c r="ET452" s="11">
        <v>5389.1980921946515</v>
      </c>
      <c r="EU452" s="11">
        <v>5341.0128759711633</v>
      </c>
      <c r="EV452" s="11">
        <v>5285.7083281965679</v>
      </c>
      <c r="EW452" s="11">
        <v>5076.107743762178</v>
      </c>
      <c r="EX452" s="11">
        <v>5035.3179065443346</v>
      </c>
      <c r="EY452" s="11">
        <v>4897.7790061573514</v>
      </c>
      <c r="EZ452" s="11">
        <v>4779.2968546071406</v>
      </c>
      <c r="FA452" s="11">
        <v>4728.6634524423889</v>
      </c>
      <c r="FB452" s="11">
        <v>4698.6128276214422</v>
      </c>
      <c r="FC452" s="11">
        <v>4652.3888470557022</v>
      </c>
      <c r="FD452" s="11">
        <v>4544.0658852060396</v>
      </c>
      <c r="FE452" s="11">
        <v>4397.5864604248</v>
      </c>
      <c r="FF452" s="11">
        <v>4390.6720692036524</v>
      </c>
      <c r="FG452" s="11">
        <v>4353.1186516683247</v>
      </c>
      <c r="FH452" s="11">
        <v>4281.8363979768328</v>
      </c>
      <c r="FI452" s="11">
        <v>4250.6512514056603</v>
      </c>
      <c r="FJ452" s="11">
        <v>4244.9551524831841</v>
      </c>
      <c r="FK452" s="11">
        <v>4239.8260587117411</v>
      </c>
      <c r="FL452" s="11">
        <v>4237.7931543450059</v>
      </c>
      <c r="FM452" s="11">
        <v>4224.2724789605008</v>
      </c>
      <c r="FN452" s="11">
        <v>4234.6689263671942</v>
      </c>
      <c r="FO452" s="11">
        <v>4231.0886205280267</v>
      </c>
      <c r="FP452" s="11">
        <v>4226.290702566278</v>
      </c>
      <c r="FQ452" s="11">
        <v>4228.5980826356226</v>
      </c>
      <c r="FR452" s="11">
        <v>4204.656449796521</v>
      </c>
      <c r="FS452" s="11">
        <v>4169.1574614024239</v>
      </c>
      <c r="FT452" s="11">
        <v>4104.1062958459715</v>
      </c>
      <c r="FU452" s="11">
        <v>3997.1503362433723</v>
      </c>
      <c r="FV452" s="11">
        <v>3961.2276390458992</v>
      </c>
      <c r="FW452" s="11">
        <v>3932.6165803190138</v>
      </c>
      <c r="FX452" s="11">
        <v>3903.0754862512085</v>
      </c>
      <c r="FY452" s="11">
        <v>3879.9500737695557</v>
      </c>
      <c r="FZ452" s="11">
        <v>3850.7269345644208</v>
      </c>
      <c r="GA452" s="11">
        <v>3831.2431594816203</v>
      </c>
      <c r="GB452" s="11">
        <v>3805.7232506611367</v>
      </c>
      <c r="GC452" s="11">
        <v>3782.7486158093375</v>
      </c>
      <c r="GD452" s="11">
        <v>3770.1003639084192</v>
      </c>
      <c r="GE452" s="11">
        <v>3759.1567077955697</v>
      </c>
      <c r="GF452" s="11">
        <v>3752.8605254405684</v>
      </c>
      <c r="GG452" s="11">
        <v>3742.1280371816729</v>
      </c>
      <c r="GH452" s="11">
        <v>3736.9313375746287</v>
      </c>
      <c r="GI452" s="11">
        <v>3719.518184841726</v>
      </c>
      <c r="GJ452" s="11">
        <v>3696.8751623220733</v>
      </c>
      <c r="GK452" s="11">
        <v>3670.9464777888688</v>
      </c>
      <c r="GL452" s="11">
        <v>3670.2321925399865</v>
      </c>
      <c r="GM452" s="11">
        <v>3639.0715273080828</v>
      </c>
      <c r="GN452" s="11">
        <v>3618.0907585315094</v>
      </c>
      <c r="GO452" s="11">
        <v>3585.3597818304711</v>
      </c>
      <c r="GP452" s="11">
        <v>3500.8262318940651</v>
      </c>
      <c r="GQ452" s="11">
        <v>3361.8170545242042</v>
      </c>
      <c r="GR452" s="11">
        <v>3204.9592116572612</v>
      </c>
      <c r="GS452" s="11">
        <v>3142.4129130006399</v>
      </c>
      <c r="GT452" s="11">
        <v>3124.5314181374547</v>
      </c>
      <c r="GU452" s="11">
        <v>3102.6513796517183</v>
      </c>
      <c r="GV452" s="11">
        <v>3083.5496496731384</v>
      </c>
      <c r="GW452" s="11">
        <v>3066.7075448449477</v>
      </c>
      <c r="GX452" s="11">
        <v>3054.2380416407382</v>
      </c>
      <c r="GY452" s="11">
        <v>2975.1256817304334</v>
      </c>
      <c r="GZ452" s="11">
        <v>3027.9698590172184</v>
      </c>
      <c r="HA452" s="11">
        <v>3028.346690468305</v>
      </c>
      <c r="HB452" s="11">
        <v>3022.7340469933683</v>
      </c>
      <c r="HC452" s="11">
        <v>3018.5672889479765</v>
      </c>
      <c r="HD452" s="11">
        <v>3016.526830282517</v>
      </c>
      <c r="HE452" s="11">
        <v>2994.3093104007198</v>
      </c>
      <c r="HF452" s="11">
        <v>2881.7472934388247</v>
      </c>
      <c r="HG452" s="11">
        <v>2807.689199971072</v>
      </c>
      <c r="HH452" s="11">
        <v>2733.7200144941653</v>
      </c>
      <c r="HI452" s="11">
        <v>2701.2049799988645</v>
      </c>
      <c r="HJ452" s="11">
        <v>2677.3010121789107</v>
      </c>
      <c r="HK452" s="11">
        <v>2642.1452234544495</v>
      </c>
      <c r="HL452" s="11">
        <v>2618.2697241880078</v>
      </c>
      <c r="HM452" s="11">
        <v>2570.9324231543633</v>
      </c>
      <c r="HN452" s="11">
        <v>2523.2170496529066</v>
      </c>
      <c r="HO452" s="11">
        <v>2497.2283369302413</v>
      </c>
      <c r="HP452" s="11">
        <v>2520.8783595114842</v>
      </c>
      <c r="HQ452" s="11">
        <v>2513.5019377765484</v>
      </c>
      <c r="HR452" s="11">
        <v>2434.6425906169516</v>
      </c>
      <c r="HS452" s="11">
        <v>2458.9627482649398</v>
      </c>
      <c r="HT452" s="11">
        <v>2470.460644271785</v>
      </c>
      <c r="HU452" s="11">
        <v>2435.9633796907578</v>
      </c>
      <c r="HV452" s="11">
        <v>2432.6787999269081</v>
      </c>
      <c r="HW452" s="11">
        <v>2413.7913812433303</v>
      </c>
      <c r="HX452" s="11">
        <v>2387.5650090555741</v>
      </c>
      <c r="HY452" s="11">
        <v>2344.3493091310174</v>
      </c>
      <c r="HZ452" s="11">
        <v>2188.750476774776</v>
      </c>
      <c r="IA452" s="11">
        <v>2044.5086158057927</v>
      </c>
      <c r="IB452" s="11">
        <v>1996.4109547502123</v>
      </c>
      <c r="IC452" s="11">
        <v>1943.3368539695191</v>
      </c>
      <c r="ID452" s="11">
        <v>1895.9788842892378</v>
      </c>
      <c r="IE452" s="11">
        <v>1841.0549582178655</v>
      </c>
      <c r="IF452" s="11">
        <v>1716.1282856158193</v>
      </c>
      <c r="IG452" s="11">
        <v>1688.2153926712049</v>
      </c>
      <c r="IH452" s="11">
        <v>1645.1900775298586</v>
      </c>
      <c r="II452" s="11">
        <v>1608.0595996043949</v>
      </c>
      <c r="IJ452" s="11">
        <v>1556.9650825410936</v>
      </c>
      <c r="IK452" s="11">
        <v>1518.744778793103</v>
      </c>
      <c r="IL452" s="11">
        <v>1476.6965474813971</v>
      </c>
      <c r="IM452" s="11">
        <v>1413.7862623557501</v>
      </c>
      <c r="IN452" s="11">
        <v>1277.4351425166342</v>
      </c>
      <c r="IO452" s="11">
        <v>1245.707871629716</v>
      </c>
      <c r="IP452" s="11">
        <v>1244.1123116757026</v>
      </c>
      <c r="IQ452" s="11">
        <v>1188.3625030000048</v>
      </c>
      <c r="IR452" s="11">
        <v>1119.5626163135059</v>
      </c>
      <c r="IS452" s="11">
        <v>1079.8233575691897</v>
      </c>
      <c r="IT452" s="11">
        <v>1056.6418165077507</v>
      </c>
      <c r="IU452" s="11">
        <v>1039.0072543057934</v>
      </c>
      <c r="IV452" s="11">
        <v>1032.9277386045574</v>
      </c>
      <c r="IW452" s="11">
        <v>1022.2648410141051</v>
      </c>
      <c r="IX452" s="11">
        <v>1001.0449233780516</v>
      </c>
      <c r="IY452" s="11">
        <v>960.06595823541738</v>
      </c>
      <c r="IZ452" s="11">
        <v>909.80406718309393</v>
      </c>
      <c r="JA452" s="11">
        <v>817.74160155906702</v>
      </c>
      <c r="JB452" s="11">
        <v>709.14698865376909</v>
      </c>
      <c r="JC452" s="11">
        <v>631.113205344893</v>
      </c>
      <c r="JD452" s="11">
        <v>615.42605027019806</v>
      </c>
      <c r="JE452" s="11">
        <v>603.94687478319224</v>
      </c>
      <c r="JF452" s="11">
        <v>595.80297619105954</v>
      </c>
      <c r="JG452" s="11">
        <v>512.39810066415293</v>
      </c>
      <c r="JH452" s="11">
        <v>475.05871582598479</v>
      </c>
      <c r="JI452" s="11">
        <v>470.5333558332307</v>
      </c>
      <c r="JJ452" s="11">
        <v>470.64402267415795</v>
      </c>
      <c r="JK452" s="11">
        <v>407.33748515519619</v>
      </c>
      <c r="JL452" s="11">
        <v>420.18994728216848</v>
      </c>
      <c r="JM452" s="11">
        <v>402.81169551169802</v>
      </c>
      <c r="JN452" s="11">
        <v>244.39751616084783</v>
      </c>
      <c r="JO452" s="11">
        <v>237.09222676006908</v>
      </c>
      <c r="JP452" s="11">
        <v>304.33239840489472</v>
      </c>
      <c r="JQ452" s="11">
        <v>303.62640806385014</v>
      </c>
      <c r="JR452" s="11">
        <v>270.3163286560212</v>
      </c>
      <c r="JS452" s="11">
        <v>100.98036145272199</v>
      </c>
      <c r="JT452" s="11">
        <v>39.0418020819708</v>
      </c>
      <c r="JU452" s="11">
        <v>48.017611299567378</v>
      </c>
      <c r="JV452" s="11">
        <v>31.402974272123217</v>
      </c>
      <c r="JW452" s="11">
        <v>7.8586026575067081E-12</v>
      </c>
      <c r="JX452" s="11">
        <v>37.564796908050909</v>
      </c>
      <c r="JY452" s="11">
        <v>64.449557675195777</v>
      </c>
      <c r="JZ452" s="11">
        <v>82.717047827534969</v>
      </c>
      <c r="KA452" s="11">
        <v>105.2437448076752</v>
      </c>
      <c r="KB452" s="11">
        <v>124.0541093082452</v>
      </c>
      <c r="KC452" s="11">
        <v>137.74865174475786</v>
      </c>
      <c r="KD452" s="11">
        <v>150.36945591479594</v>
      </c>
      <c r="KE452" s="11">
        <v>146.69793451088617</v>
      </c>
      <c r="KF452" s="11">
        <v>136.39069394333774</v>
      </c>
      <c r="KG452" s="11">
        <v>113.68775145257749</v>
      </c>
      <c r="KH452" s="11">
        <v>104.94345569878458</v>
      </c>
      <c r="KI452" s="11">
        <v>76.998064035955423</v>
      </c>
      <c r="KJ452" s="11">
        <v>71.992791915151528</v>
      </c>
      <c r="KK452" s="11">
        <v>65.954048565733444</v>
      </c>
      <c r="KL452" s="23"/>
      <c r="KM452" s="11">
        <f>SMALL(Tabela2[[#This Row],[1]:[285]],1)</f>
        <v>7.8586026575067081E-12</v>
      </c>
      <c r="KN452" s="11">
        <f>MATCH(Tabela2[[#This Row],[1° menor]],Tabela2[[#This Row],[1]:[285]],0)</f>
        <v>270</v>
      </c>
      <c r="KO45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52" s="11">
        <f>VLOOKUP(Tabela2[[#This Row],[Shape]],shape!A:D,4,0)+VLOOKUP(Tabela2[[#This Row],[Shape]]+1,shape!A:E,5,0)*Tabela2[[#This Row],[% avanc]]</f>
        <v>8544.8116110658502</v>
      </c>
      <c r="KQ452" s="15">
        <f>Tabela2[[#This Row],[8686,881807]]/Tabela2[[#Headers],[8686,881807]]</f>
        <v>0.98364543237831692</v>
      </c>
      <c r="KR452" s="11">
        <f>Tabela2[[#This Row],[8686,881807]]-KP451</f>
        <v>0</v>
      </c>
      <c r="KS452" s="11">
        <f>(Tabela2[[#This Row],[hora bus]]-H451)*86400</f>
        <v>45.000000461004674</v>
      </c>
      <c r="KT452" s="11">
        <f>Tabela2[[#This Row],[desloc]]/Tabela2[[#This Row],[seconds]]</f>
        <v>0</v>
      </c>
      <c r="KU452" s="11">
        <f>Tabela2[[#This Row],[spd m/s]]*3.6</f>
        <v>0</v>
      </c>
      <c r="KV452" s="23"/>
      <c r="KW452" s="22">
        <f t="shared" si="126"/>
        <v>0</v>
      </c>
      <c r="KX452" s="23">
        <f t="shared" si="127"/>
        <v>0.5</v>
      </c>
      <c r="KY452" s="23">
        <f t="shared" si="128"/>
        <v>1</v>
      </c>
      <c r="KZ452" s="23">
        <f t="shared" si="129"/>
        <v>16</v>
      </c>
      <c r="LA452" s="23">
        <f t="shared" si="130"/>
        <v>0</v>
      </c>
      <c r="LB452" s="23">
        <f t="shared" si="131"/>
        <v>1</v>
      </c>
      <c r="LC452" s="23">
        <f t="shared" si="132"/>
        <v>5</v>
      </c>
      <c r="LD452" s="23">
        <f t="shared" si="133"/>
        <v>0</v>
      </c>
      <c r="LE452" s="23">
        <f t="shared" si="134"/>
        <v>8544.8116110658502</v>
      </c>
      <c r="LF452" s="22">
        <f t="shared" si="125"/>
        <v>0</v>
      </c>
      <c r="LG452" s="23">
        <f t="shared" si="135"/>
        <v>0</v>
      </c>
      <c r="LH452" s="23">
        <f t="shared" si="136"/>
        <v>0</v>
      </c>
      <c r="LI452" s="23">
        <f t="shared" si="137"/>
        <v>8570.3152119992501</v>
      </c>
      <c r="LJ452" s="23">
        <f t="shared" si="138"/>
        <v>8544.8116110658502</v>
      </c>
      <c r="LK452" s="23">
        <f t="shared" si="139"/>
        <v>0.5</v>
      </c>
      <c r="LL452" s="23">
        <f t="shared" si="140"/>
        <v>0</v>
      </c>
      <c r="LM452" s="23">
        <f t="shared" si="141"/>
        <v>1</v>
      </c>
      <c r="LN452" s="23">
        <f t="shared" si="142"/>
        <v>1</v>
      </c>
    </row>
    <row r="453" spans="1:326" x14ac:dyDescent="0.25">
      <c r="A453" s="22">
        <v>77968</v>
      </c>
      <c r="B453" s="22">
        <v>1</v>
      </c>
      <c r="C453" s="23" t="s">
        <v>825</v>
      </c>
      <c r="D453" s="22">
        <v>332</v>
      </c>
      <c r="E453" s="24">
        <v>8.3333333333333332E-3</v>
      </c>
      <c r="F453" s="23" t="s">
        <v>774</v>
      </c>
      <c r="G453" s="23" t="b">
        <v>1</v>
      </c>
      <c r="H453" s="25">
        <v>43538.008530092593</v>
      </c>
      <c r="I453" s="26" t="s">
        <v>180</v>
      </c>
      <c r="J453" s="23" t="s">
        <v>181</v>
      </c>
      <c r="K453" s="11">
        <f>IF(AND(Tabela2[[#This Row],[hora bus]]=H452,Tabela2[[#This Row],[lat bus]]=I452,Tabela2[[#This Row],[lon bus]]=J452),1,0)</f>
        <v>0</v>
      </c>
      <c r="L453" s="23"/>
      <c r="M453" s="11">
        <v>35</v>
      </c>
      <c r="N453" s="11">
        <v>12494.830021888851</v>
      </c>
      <c r="O453" s="11">
        <v>12486.806861253204</v>
      </c>
      <c r="P453" s="11">
        <v>12475.971219330722</v>
      </c>
      <c r="Q453" s="11">
        <v>12416.529272290421</v>
      </c>
      <c r="R453" s="11">
        <v>12334.820621563395</v>
      </c>
      <c r="S453" s="11">
        <v>12320.088836036259</v>
      </c>
      <c r="T453" s="11">
        <v>12301.020183692543</v>
      </c>
      <c r="U453" s="11">
        <v>12288.814142005907</v>
      </c>
      <c r="V453" s="11">
        <v>12271.172379100031</v>
      </c>
      <c r="W453" s="11">
        <v>12257.347773330403</v>
      </c>
      <c r="X453" s="11">
        <v>12244.75714924055</v>
      </c>
      <c r="Y453" s="11">
        <v>12218.091008311309</v>
      </c>
      <c r="Z453" s="11">
        <v>12199.530930423911</v>
      </c>
      <c r="AA453" s="11">
        <v>12174.625643012387</v>
      </c>
      <c r="AB453" s="11">
        <v>12162.874276923478</v>
      </c>
      <c r="AC453" s="11">
        <v>12146.07688209562</v>
      </c>
      <c r="AD453" s="11">
        <v>12121.80903308475</v>
      </c>
      <c r="AE453" s="11">
        <v>12113.01994745246</v>
      </c>
      <c r="AF453" s="11">
        <v>12051.80430932218</v>
      </c>
      <c r="AG453" s="11">
        <v>12030.872930985972</v>
      </c>
      <c r="AH453" s="11">
        <v>12008.271750808733</v>
      </c>
      <c r="AI453" s="11">
        <v>11988.48660329489</v>
      </c>
      <c r="AJ453" s="11">
        <v>11970.387159713189</v>
      </c>
      <c r="AK453" s="11">
        <v>11957.655815437727</v>
      </c>
      <c r="AL453" s="11">
        <v>11934.210824216272</v>
      </c>
      <c r="AM453" s="11">
        <v>11926.006924847261</v>
      </c>
      <c r="AN453" s="11">
        <v>11916.384564365255</v>
      </c>
      <c r="AO453" s="11">
        <v>11912.998509820854</v>
      </c>
      <c r="AP453" s="11">
        <v>11917.713394892624</v>
      </c>
      <c r="AQ453" s="11">
        <v>11928.574183629566</v>
      </c>
      <c r="AR453" s="11">
        <v>11931.665721828511</v>
      </c>
      <c r="AS453" s="11">
        <v>11932.639967432253</v>
      </c>
      <c r="AT453" s="11">
        <v>11946.306747432751</v>
      </c>
      <c r="AU453" s="11">
        <v>11955.055531408401</v>
      </c>
      <c r="AV453" s="11">
        <v>11953.326558570843</v>
      </c>
      <c r="AW453" s="11">
        <v>11960.843739794504</v>
      </c>
      <c r="AX453" s="11">
        <v>11971.095554319198</v>
      </c>
      <c r="AY453" s="11">
        <v>11970.842707840173</v>
      </c>
      <c r="AZ453" s="11">
        <v>11961.312523304416</v>
      </c>
      <c r="BA453" s="11">
        <v>11943.754960262595</v>
      </c>
      <c r="BB453" s="11">
        <v>11906.350739140325</v>
      </c>
      <c r="BC453" s="11">
        <v>11839.952965292594</v>
      </c>
      <c r="BD453" s="11">
        <v>11777.603418943312</v>
      </c>
      <c r="BE453" s="11">
        <v>11763.088392712647</v>
      </c>
      <c r="BF453" s="11">
        <v>11746.976967201908</v>
      </c>
      <c r="BG453" s="11">
        <v>11720.46928104626</v>
      </c>
      <c r="BH453" s="11">
        <v>11716.191749337335</v>
      </c>
      <c r="BI453" s="11">
        <v>11705.844298156573</v>
      </c>
      <c r="BJ453" s="11">
        <v>11686.676337576891</v>
      </c>
      <c r="BK453" s="11">
        <v>11624.333822083925</v>
      </c>
      <c r="BL453" s="11">
        <v>11421.845874307674</v>
      </c>
      <c r="BM453" s="11">
        <v>11327.722095321091</v>
      </c>
      <c r="BN453" s="11">
        <v>11321.736594648884</v>
      </c>
      <c r="BO453" s="11">
        <v>11228.754927625116</v>
      </c>
      <c r="BP453" s="11">
        <v>11234.809367840558</v>
      </c>
      <c r="BQ453" s="11">
        <v>11156.329112075415</v>
      </c>
      <c r="BR453" s="11">
        <v>11088.338786588773</v>
      </c>
      <c r="BS453" s="11">
        <v>11068.2068781655</v>
      </c>
      <c r="BT453" s="11">
        <v>11023.30502409807</v>
      </c>
      <c r="BU453" s="11">
        <v>10978.236571828094</v>
      </c>
      <c r="BV453" s="11">
        <v>10999.797255863332</v>
      </c>
      <c r="BW453" s="11">
        <v>10852.238381205911</v>
      </c>
      <c r="BX453" s="11">
        <v>10746.424904834928</v>
      </c>
      <c r="BY453" s="11">
        <v>10608.921556702628</v>
      </c>
      <c r="BZ453" s="11">
        <v>10579.665221091504</v>
      </c>
      <c r="CA453" s="11">
        <v>10537.351912154953</v>
      </c>
      <c r="CB453" s="11">
        <v>10474.717993386512</v>
      </c>
      <c r="CC453" s="11">
        <v>10354.655366186358</v>
      </c>
      <c r="CD453" s="11">
        <v>10261.833316445753</v>
      </c>
      <c r="CE453" s="11">
        <v>10171.692223757867</v>
      </c>
      <c r="CF453" s="11">
        <v>10092.407299546927</v>
      </c>
      <c r="CG453" s="11">
        <v>9905.3651017099237</v>
      </c>
      <c r="CH453" s="11">
        <v>9834.95217105341</v>
      </c>
      <c r="CI453" s="11">
        <v>9650.6513204742932</v>
      </c>
      <c r="CJ453" s="11">
        <v>9583.7088165695204</v>
      </c>
      <c r="CK453" s="11">
        <v>9497.7240156386524</v>
      </c>
      <c r="CL453" s="11">
        <v>9472.457870991504</v>
      </c>
      <c r="CM453" s="11">
        <v>9426.5227230567671</v>
      </c>
      <c r="CN453" s="11">
        <v>9370.8777662955854</v>
      </c>
      <c r="CO453" s="11">
        <v>9292.6854217545879</v>
      </c>
      <c r="CP453" s="11">
        <v>9243.6795939065596</v>
      </c>
      <c r="CQ453" s="11">
        <v>9056.1565957037456</v>
      </c>
      <c r="CR453" s="11">
        <v>8891.5087192388764</v>
      </c>
      <c r="CS453" s="11">
        <v>8825.81292266327</v>
      </c>
      <c r="CT453" s="11">
        <v>8800.4430877891391</v>
      </c>
      <c r="CU453" s="11">
        <v>8760.9026387819158</v>
      </c>
      <c r="CV453" s="11">
        <v>8667.2948402984148</v>
      </c>
      <c r="CW453" s="11">
        <v>8547.8096427278615</v>
      </c>
      <c r="CX453" s="11">
        <v>8493.3584687182847</v>
      </c>
      <c r="CY453" s="11">
        <v>8440.1224535374513</v>
      </c>
      <c r="CZ453" s="11">
        <v>8390.8037614794721</v>
      </c>
      <c r="DA453" s="11">
        <v>8338.9381727031214</v>
      </c>
      <c r="DB453" s="11">
        <v>8281.0761405486774</v>
      </c>
      <c r="DC453" s="11">
        <v>8184.8866688721628</v>
      </c>
      <c r="DD453" s="11">
        <v>8172.1921294995391</v>
      </c>
      <c r="DE453" s="11">
        <v>8140.4311274955307</v>
      </c>
      <c r="DF453" s="11">
        <v>8125.0370069362552</v>
      </c>
      <c r="DG453" s="11">
        <v>8069.8907934106028</v>
      </c>
      <c r="DH453" s="11">
        <v>8022.5957229481828</v>
      </c>
      <c r="DI453" s="11">
        <v>7967.1136504935848</v>
      </c>
      <c r="DJ453" s="11">
        <v>7899.5679134541988</v>
      </c>
      <c r="DK453" s="11">
        <v>7639.7012402337068</v>
      </c>
      <c r="DL453" s="11">
        <v>7636.0691887838138</v>
      </c>
      <c r="DM453" s="11">
        <v>7598.3990282503028</v>
      </c>
      <c r="DN453" s="11">
        <v>7538.8375537889115</v>
      </c>
      <c r="DO453" s="11">
        <v>7526.6387756347658</v>
      </c>
      <c r="DP453" s="11">
        <v>7468.0648688645761</v>
      </c>
      <c r="DQ453" s="11">
        <v>7474.0878783274411</v>
      </c>
      <c r="DR453" s="11">
        <v>7467.8548258348064</v>
      </c>
      <c r="DS453" s="11">
        <v>7458.6120677505369</v>
      </c>
      <c r="DT453" s="11">
        <v>7442.2769944928086</v>
      </c>
      <c r="DU453" s="11">
        <v>7431.2670545420351</v>
      </c>
      <c r="DV453" s="11">
        <v>7419.21554123652</v>
      </c>
      <c r="DW453" s="11">
        <v>7411.2437116621441</v>
      </c>
      <c r="DX453" s="11">
        <v>7272.7703676481406</v>
      </c>
      <c r="DY453" s="11">
        <v>7277.077115747491</v>
      </c>
      <c r="DZ453" s="11">
        <v>7242.7517113126205</v>
      </c>
      <c r="EA453" s="11">
        <v>7131.0070280574619</v>
      </c>
      <c r="EB453" s="11">
        <v>7121.5129475686344</v>
      </c>
      <c r="EC453" s="11">
        <v>6953.9809014249222</v>
      </c>
      <c r="ED453" s="11">
        <v>6898.1675387696978</v>
      </c>
      <c r="EE453" s="11">
        <v>6665.5885433667117</v>
      </c>
      <c r="EF453" s="11">
        <v>6480.7589751865062</v>
      </c>
      <c r="EG453" s="11">
        <v>6324.0994538489767</v>
      </c>
      <c r="EH453" s="11">
        <v>6204.7229073207427</v>
      </c>
      <c r="EI453" s="11">
        <v>6142.8329386899732</v>
      </c>
      <c r="EJ453" s="11">
        <v>6090.2434964699059</v>
      </c>
      <c r="EK453" s="11">
        <v>6008.2781424026871</v>
      </c>
      <c r="EL453" s="11">
        <v>5996.6708102008115</v>
      </c>
      <c r="EM453" s="11">
        <v>5909.9308364153067</v>
      </c>
      <c r="EN453" s="11">
        <v>5822.2842564530247</v>
      </c>
      <c r="EO453" s="11">
        <v>5782.8061801466947</v>
      </c>
      <c r="EP453" s="11">
        <v>5659.5597463704444</v>
      </c>
      <c r="EQ453" s="11">
        <v>5606.6647382784813</v>
      </c>
      <c r="ER453" s="11">
        <v>5493.1424353024422</v>
      </c>
      <c r="ES453" s="11">
        <v>5450.9531240578535</v>
      </c>
      <c r="ET453" s="11">
        <v>5389.1980921946515</v>
      </c>
      <c r="EU453" s="11">
        <v>5341.0128759711633</v>
      </c>
      <c r="EV453" s="11">
        <v>5285.7083281965679</v>
      </c>
      <c r="EW453" s="11">
        <v>5076.107743762178</v>
      </c>
      <c r="EX453" s="11">
        <v>5035.3179065443346</v>
      </c>
      <c r="EY453" s="11">
        <v>4897.7790061573514</v>
      </c>
      <c r="EZ453" s="11">
        <v>4779.2968546071406</v>
      </c>
      <c r="FA453" s="11">
        <v>4728.6634524423889</v>
      </c>
      <c r="FB453" s="11">
        <v>4698.6128276214422</v>
      </c>
      <c r="FC453" s="11">
        <v>4652.3888470557022</v>
      </c>
      <c r="FD453" s="11">
        <v>4544.0658852060396</v>
      </c>
      <c r="FE453" s="11">
        <v>4397.5864604248</v>
      </c>
      <c r="FF453" s="11">
        <v>4390.6720692036524</v>
      </c>
      <c r="FG453" s="11">
        <v>4353.1186516683247</v>
      </c>
      <c r="FH453" s="11">
        <v>4281.8363979768328</v>
      </c>
      <c r="FI453" s="11">
        <v>4250.6512514056603</v>
      </c>
      <c r="FJ453" s="11">
        <v>4244.9551524831841</v>
      </c>
      <c r="FK453" s="11">
        <v>4239.8260587117411</v>
      </c>
      <c r="FL453" s="11">
        <v>4237.7931543450059</v>
      </c>
      <c r="FM453" s="11">
        <v>4224.2724789605008</v>
      </c>
      <c r="FN453" s="11">
        <v>4234.6689263671942</v>
      </c>
      <c r="FO453" s="11">
        <v>4231.0886205280267</v>
      </c>
      <c r="FP453" s="11">
        <v>4226.290702566278</v>
      </c>
      <c r="FQ453" s="11">
        <v>4228.5980826356226</v>
      </c>
      <c r="FR453" s="11">
        <v>4204.656449796521</v>
      </c>
      <c r="FS453" s="11">
        <v>4169.1574614024239</v>
      </c>
      <c r="FT453" s="11">
        <v>4104.1062958459715</v>
      </c>
      <c r="FU453" s="11">
        <v>3997.1503362433723</v>
      </c>
      <c r="FV453" s="11">
        <v>3961.2276390458992</v>
      </c>
      <c r="FW453" s="11">
        <v>3932.6165803190138</v>
      </c>
      <c r="FX453" s="11">
        <v>3903.0754862512085</v>
      </c>
      <c r="FY453" s="11">
        <v>3879.9500737695557</v>
      </c>
      <c r="FZ453" s="11">
        <v>3850.7269345644208</v>
      </c>
      <c r="GA453" s="11">
        <v>3831.2431594816203</v>
      </c>
      <c r="GB453" s="11">
        <v>3805.7232506611367</v>
      </c>
      <c r="GC453" s="11">
        <v>3782.7486158093375</v>
      </c>
      <c r="GD453" s="11">
        <v>3770.1003639084192</v>
      </c>
      <c r="GE453" s="11">
        <v>3759.1567077955697</v>
      </c>
      <c r="GF453" s="11">
        <v>3752.8605254405684</v>
      </c>
      <c r="GG453" s="11">
        <v>3742.1280371816729</v>
      </c>
      <c r="GH453" s="11">
        <v>3736.9313375746287</v>
      </c>
      <c r="GI453" s="11">
        <v>3719.518184841726</v>
      </c>
      <c r="GJ453" s="11">
        <v>3696.8751623220733</v>
      </c>
      <c r="GK453" s="11">
        <v>3670.9464777888688</v>
      </c>
      <c r="GL453" s="11">
        <v>3670.2321925399865</v>
      </c>
      <c r="GM453" s="11">
        <v>3639.0715273080828</v>
      </c>
      <c r="GN453" s="11">
        <v>3618.0907585315094</v>
      </c>
      <c r="GO453" s="11">
        <v>3585.3597818304711</v>
      </c>
      <c r="GP453" s="11">
        <v>3500.8262318940651</v>
      </c>
      <c r="GQ453" s="11">
        <v>3361.8170545242042</v>
      </c>
      <c r="GR453" s="11">
        <v>3204.9592116572612</v>
      </c>
      <c r="GS453" s="11">
        <v>3142.4129130006399</v>
      </c>
      <c r="GT453" s="11">
        <v>3124.5314181374547</v>
      </c>
      <c r="GU453" s="11">
        <v>3102.6513796517183</v>
      </c>
      <c r="GV453" s="11">
        <v>3083.5496496731384</v>
      </c>
      <c r="GW453" s="11">
        <v>3066.7075448449477</v>
      </c>
      <c r="GX453" s="11">
        <v>3054.2380416407382</v>
      </c>
      <c r="GY453" s="11">
        <v>2975.1256817304334</v>
      </c>
      <c r="GZ453" s="11">
        <v>3027.9698590172184</v>
      </c>
      <c r="HA453" s="11">
        <v>3028.346690468305</v>
      </c>
      <c r="HB453" s="11">
        <v>3022.7340469933683</v>
      </c>
      <c r="HC453" s="11">
        <v>3018.5672889479765</v>
      </c>
      <c r="HD453" s="11">
        <v>3016.526830282517</v>
      </c>
      <c r="HE453" s="11">
        <v>2994.3093104007198</v>
      </c>
      <c r="HF453" s="11">
        <v>2881.7472934388247</v>
      </c>
      <c r="HG453" s="11">
        <v>2807.689199971072</v>
      </c>
      <c r="HH453" s="11">
        <v>2733.7200144941653</v>
      </c>
      <c r="HI453" s="11">
        <v>2701.2049799988645</v>
      </c>
      <c r="HJ453" s="11">
        <v>2677.3010121789107</v>
      </c>
      <c r="HK453" s="11">
        <v>2642.1452234544495</v>
      </c>
      <c r="HL453" s="11">
        <v>2618.2697241880078</v>
      </c>
      <c r="HM453" s="11">
        <v>2570.9324231543633</v>
      </c>
      <c r="HN453" s="11">
        <v>2523.2170496529066</v>
      </c>
      <c r="HO453" s="11">
        <v>2497.2283369302413</v>
      </c>
      <c r="HP453" s="11">
        <v>2520.8783595114842</v>
      </c>
      <c r="HQ453" s="11">
        <v>2513.5019377765484</v>
      </c>
      <c r="HR453" s="11">
        <v>2434.6425906169516</v>
      </c>
      <c r="HS453" s="11">
        <v>2458.9627482649398</v>
      </c>
      <c r="HT453" s="11">
        <v>2470.460644271785</v>
      </c>
      <c r="HU453" s="11">
        <v>2435.9633796907578</v>
      </c>
      <c r="HV453" s="11">
        <v>2432.6787999269081</v>
      </c>
      <c r="HW453" s="11">
        <v>2413.7913812433303</v>
      </c>
      <c r="HX453" s="11">
        <v>2387.5650090555741</v>
      </c>
      <c r="HY453" s="11">
        <v>2344.3493091310174</v>
      </c>
      <c r="HZ453" s="11">
        <v>2188.750476774776</v>
      </c>
      <c r="IA453" s="11">
        <v>2044.5086158057927</v>
      </c>
      <c r="IB453" s="11">
        <v>1996.4109547502123</v>
      </c>
      <c r="IC453" s="11">
        <v>1943.3368539695191</v>
      </c>
      <c r="ID453" s="11">
        <v>1895.9788842892378</v>
      </c>
      <c r="IE453" s="11">
        <v>1841.0549582178655</v>
      </c>
      <c r="IF453" s="11">
        <v>1716.1282856158193</v>
      </c>
      <c r="IG453" s="11">
        <v>1688.2153926712049</v>
      </c>
      <c r="IH453" s="11">
        <v>1645.1900775298586</v>
      </c>
      <c r="II453" s="11">
        <v>1608.0595996043949</v>
      </c>
      <c r="IJ453" s="11">
        <v>1556.9650825410936</v>
      </c>
      <c r="IK453" s="11">
        <v>1518.744778793103</v>
      </c>
      <c r="IL453" s="11">
        <v>1476.6965474813971</v>
      </c>
      <c r="IM453" s="11">
        <v>1413.7862623557501</v>
      </c>
      <c r="IN453" s="11">
        <v>1277.4351425166342</v>
      </c>
      <c r="IO453" s="11">
        <v>1245.707871629716</v>
      </c>
      <c r="IP453" s="11">
        <v>1244.1123116757026</v>
      </c>
      <c r="IQ453" s="11">
        <v>1188.3625030000048</v>
      </c>
      <c r="IR453" s="11">
        <v>1119.5626163135059</v>
      </c>
      <c r="IS453" s="11">
        <v>1079.8233575691897</v>
      </c>
      <c r="IT453" s="11">
        <v>1056.6418165077507</v>
      </c>
      <c r="IU453" s="11">
        <v>1039.0072543057934</v>
      </c>
      <c r="IV453" s="11">
        <v>1032.9277386045574</v>
      </c>
      <c r="IW453" s="11">
        <v>1022.2648410141051</v>
      </c>
      <c r="IX453" s="11">
        <v>1001.0449233780516</v>
      </c>
      <c r="IY453" s="11">
        <v>960.06595823541738</v>
      </c>
      <c r="IZ453" s="11">
        <v>909.80406718309393</v>
      </c>
      <c r="JA453" s="11">
        <v>817.74160155906702</v>
      </c>
      <c r="JB453" s="11">
        <v>709.14698865376909</v>
      </c>
      <c r="JC453" s="11">
        <v>631.113205344893</v>
      </c>
      <c r="JD453" s="11">
        <v>615.42605027019806</v>
      </c>
      <c r="JE453" s="11">
        <v>603.94687478319224</v>
      </c>
      <c r="JF453" s="11">
        <v>595.80297619105954</v>
      </c>
      <c r="JG453" s="11">
        <v>512.39810066415293</v>
      </c>
      <c r="JH453" s="11">
        <v>475.05871582598479</v>
      </c>
      <c r="JI453" s="11">
        <v>470.5333558332307</v>
      </c>
      <c r="JJ453" s="11">
        <v>470.64402267415795</v>
      </c>
      <c r="JK453" s="11">
        <v>407.33748515519619</v>
      </c>
      <c r="JL453" s="11">
        <v>420.18994728216848</v>
      </c>
      <c r="JM453" s="11">
        <v>402.81169551169802</v>
      </c>
      <c r="JN453" s="11">
        <v>244.39751616084783</v>
      </c>
      <c r="JO453" s="11">
        <v>237.09222676006908</v>
      </c>
      <c r="JP453" s="11">
        <v>304.33239840489472</v>
      </c>
      <c r="JQ453" s="11">
        <v>303.62640806385014</v>
      </c>
      <c r="JR453" s="11">
        <v>270.3163286560212</v>
      </c>
      <c r="JS453" s="11">
        <v>100.98036145272199</v>
      </c>
      <c r="JT453" s="11">
        <v>39.0418020819708</v>
      </c>
      <c r="JU453" s="11">
        <v>48.017611299567378</v>
      </c>
      <c r="JV453" s="11">
        <v>31.402974272123217</v>
      </c>
      <c r="JW453" s="11">
        <v>7.8586026575067081E-12</v>
      </c>
      <c r="JX453" s="11">
        <v>37.564796908050909</v>
      </c>
      <c r="JY453" s="11">
        <v>64.449557675195777</v>
      </c>
      <c r="JZ453" s="11">
        <v>82.717047827534969</v>
      </c>
      <c r="KA453" s="11">
        <v>105.2437448076752</v>
      </c>
      <c r="KB453" s="11">
        <v>124.0541093082452</v>
      </c>
      <c r="KC453" s="11">
        <v>137.74865174475786</v>
      </c>
      <c r="KD453" s="11">
        <v>150.36945591479594</v>
      </c>
      <c r="KE453" s="11">
        <v>146.69793451088617</v>
      </c>
      <c r="KF453" s="11">
        <v>136.39069394333774</v>
      </c>
      <c r="KG453" s="11">
        <v>113.68775145257749</v>
      </c>
      <c r="KH453" s="11">
        <v>104.94345569878458</v>
      </c>
      <c r="KI453" s="11">
        <v>76.998064035955423</v>
      </c>
      <c r="KJ453" s="11">
        <v>71.992791915151528</v>
      </c>
      <c r="KK453" s="11">
        <v>65.954048565733444</v>
      </c>
      <c r="KL453" s="23"/>
      <c r="KM453" s="11">
        <f>SMALL(Tabela2[[#This Row],[1]:[285]],1)</f>
        <v>7.8586026575067081E-12</v>
      </c>
      <c r="KN453" s="11">
        <f>MATCH(Tabela2[[#This Row],[1° menor]],Tabela2[[#This Row],[1]:[285]],0)</f>
        <v>270</v>
      </c>
      <c r="KO45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53" s="11">
        <f>VLOOKUP(Tabela2[[#This Row],[Shape]],shape!A:D,4,0)+VLOOKUP(Tabela2[[#This Row],[Shape]]+1,shape!A:E,5,0)*Tabela2[[#This Row],[% avanc]]</f>
        <v>8544.8116110658502</v>
      </c>
      <c r="KQ453" s="15">
        <f>Tabela2[[#This Row],[8686,881807]]/Tabela2[[#Headers],[8686,881807]]</f>
        <v>0.98364543237831692</v>
      </c>
      <c r="KR453" s="11">
        <f>Tabela2[[#This Row],[8686,881807]]-KP452</f>
        <v>0</v>
      </c>
      <c r="KS453" s="11">
        <f>(Tabela2[[#This Row],[hora bus]]-H452)*86400</f>
        <v>44.999999832361937</v>
      </c>
      <c r="KT453" s="11">
        <f>Tabela2[[#This Row],[desloc]]/Tabela2[[#This Row],[seconds]]</f>
        <v>0</v>
      </c>
      <c r="KU453" s="11">
        <f>Tabela2[[#This Row],[spd m/s]]*3.6</f>
        <v>0</v>
      </c>
      <c r="KV453" s="23"/>
      <c r="KW453" s="22">
        <f t="shared" si="126"/>
        <v>0</v>
      </c>
      <c r="KX453" s="23">
        <f t="shared" si="127"/>
        <v>0.5</v>
      </c>
      <c r="KY453" s="23">
        <f t="shared" si="128"/>
        <v>1</v>
      </c>
      <c r="KZ453" s="23">
        <f t="shared" si="129"/>
        <v>15</v>
      </c>
      <c r="LA453" s="23">
        <f t="shared" si="130"/>
        <v>0</v>
      </c>
      <c r="LB453" s="23">
        <f t="shared" si="131"/>
        <v>1</v>
      </c>
      <c r="LC453" s="23">
        <f t="shared" si="132"/>
        <v>4</v>
      </c>
      <c r="LD453" s="23">
        <f t="shared" si="133"/>
        <v>0</v>
      </c>
      <c r="LE453" s="23">
        <f t="shared" si="134"/>
        <v>8544.8116110658502</v>
      </c>
      <c r="LF453" s="22">
        <f t="shared" si="125"/>
        <v>0</v>
      </c>
      <c r="LG453" s="23">
        <f t="shared" si="135"/>
        <v>0</v>
      </c>
      <c r="LH453" s="23">
        <f t="shared" si="136"/>
        <v>0</v>
      </c>
      <c r="LI453" s="23">
        <f t="shared" si="137"/>
        <v>8570.3152119992501</v>
      </c>
      <c r="LJ453" s="23">
        <f t="shared" si="138"/>
        <v>8544.8116110658502</v>
      </c>
      <c r="LK453" s="23">
        <f t="shared" si="139"/>
        <v>0.5</v>
      </c>
      <c r="LL453" s="23">
        <f t="shared" si="140"/>
        <v>0</v>
      </c>
      <c r="LM453" s="23">
        <f t="shared" si="141"/>
        <v>1</v>
      </c>
      <c r="LN453" s="23">
        <f t="shared" si="142"/>
        <v>1</v>
      </c>
    </row>
    <row r="454" spans="1:326" x14ac:dyDescent="0.25">
      <c r="A454" s="22">
        <v>77970</v>
      </c>
      <c r="B454" s="22">
        <v>1</v>
      </c>
      <c r="C454" s="23" t="s">
        <v>827</v>
      </c>
      <c r="D454" s="22">
        <v>332</v>
      </c>
      <c r="E454" s="24">
        <v>9.0277777777777769E-3</v>
      </c>
      <c r="F454" s="23" t="s">
        <v>774</v>
      </c>
      <c r="G454" s="23" t="b">
        <v>1</v>
      </c>
      <c r="H454" s="25">
        <v>43538.009050925924</v>
      </c>
      <c r="I454" s="26" t="s">
        <v>180</v>
      </c>
      <c r="J454" s="23" t="s">
        <v>181</v>
      </c>
      <c r="K454" s="11">
        <f>IF(AND(Tabela2[[#This Row],[hora bus]]=H453,Tabela2[[#This Row],[lat bus]]=I453,Tabela2[[#This Row],[lon bus]]=J453),1,0)</f>
        <v>0</v>
      </c>
      <c r="L454" s="23"/>
      <c r="M454" s="11">
        <v>37</v>
      </c>
      <c r="N454" s="11">
        <v>12494.830021888851</v>
      </c>
      <c r="O454" s="11">
        <v>12486.806861253204</v>
      </c>
      <c r="P454" s="11">
        <v>12475.971219330722</v>
      </c>
      <c r="Q454" s="11">
        <v>12416.529272290421</v>
      </c>
      <c r="R454" s="11">
        <v>12334.820621563395</v>
      </c>
      <c r="S454" s="11">
        <v>12320.088836036259</v>
      </c>
      <c r="T454" s="11">
        <v>12301.020183692543</v>
      </c>
      <c r="U454" s="11">
        <v>12288.814142005907</v>
      </c>
      <c r="V454" s="11">
        <v>12271.172379100031</v>
      </c>
      <c r="W454" s="11">
        <v>12257.347773330403</v>
      </c>
      <c r="X454" s="11">
        <v>12244.75714924055</v>
      </c>
      <c r="Y454" s="11">
        <v>12218.091008311309</v>
      </c>
      <c r="Z454" s="11">
        <v>12199.530930423911</v>
      </c>
      <c r="AA454" s="11">
        <v>12174.625643012387</v>
      </c>
      <c r="AB454" s="11">
        <v>12162.874276923478</v>
      </c>
      <c r="AC454" s="11">
        <v>12146.07688209562</v>
      </c>
      <c r="AD454" s="11">
        <v>12121.80903308475</v>
      </c>
      <c r="AE454" s="11">
        <v>12113.01994745246</v>
      </c>
      <c r="AF454" s="11">
        <v>12051.80430932218</v>
      </c>
      <c r="AG454" s="11">
        <v>12030.872930985972</v>
      </c>
      <c r="AH454" s="11">
        <v>12008.271750808733</v>
      </c>
      <c r="AI454" s="11">
        <v>11988.48660329489</v>
      </c>
      <c r="AJ454" s="11">
        <v>11970.387159713189</v>
      </c>
      <c r="AK454" s="11">
        <v>11957.655815437727</v>
      </c>
      <c r="AL454" s="11">
        <v>11934.210824216272</v>
      </c>
      <c r="AM454" s="11">
        <v>11926.006924847261</v>
      </c>
      <c r="AN454" s="11">
        <v>11916.384564365255</v>
      </c>
      <c r="AO454" s="11">
        <v>11912.998509820854</v>
      </c>
      <c r="AP454" s="11">
        <v>11917.713394892624</v>
      </c>
      <c r="AQ454" s="11">
        <v>11928.574183629566</v>
      </c>
      <c r="AR454" s="11">
        <v>11931.665721828511</v>
      </c>
      <c r="AS454" s="11">
        <v>11932.639967432253</v>
      </c>
      <c r="AT454" s="11">
        <v>11946.306747432751</v>
      </c>
      <c r="AU454" s="11">
        <v>11955.055531408401</v>
      </c>
      <c r="AV454" s="11">
        <v>11953.326558570843</v>
      </c>
      <c r="AW454" s="11">
        <v>11960.843739794504</v>
      </c>
      <c r="AX454" s="11">
        <v>11971.095554319198</v>
      </c>
      <c r="AY454" s="11">
        <v>11970.842707840173</v>
      </c>
      <c r="AZ454" s="11">
        <v>11961.312523304416</v>
      </c>
      <c r="BA454" s="11">
        <v>11943.754960262595</v>
      </c>
      <c r="BB454" s="11">
        <v>11906.350739140325</v>
      </c>
      <c r="BC454" s="11">
        <v>11839.952965292594</v>
      </c>
      <c r="BD454" s="11">
        <v>11777.603418943312</v>
      </c>
      <c r="BE454" s="11">
        <v>11763.088392712647</v>
      </c>
      <c r="BF454" s="11">
        <v>11746.976967201908</v>
      </c>
      <c r="BG454" s="11">
        <v>11720.46928104626</v>
      </c>
      <c r="BH454" s="11">
        <v>11716.191749337335</v>
      </c>
      <c r="BI454" s="11">
        <v>11705.844298156573</v>
      </c>
      <c r="BJ454" s="11">
        <v>11686.676337576891</v>
      </c>
      <c r="BK454" s="11">
        <v>11624.333822083925</v>
      </c>
      <c r="BL454" s="11">
        <v>11421.845874307674</v>
      </c>
      <c r="BM454" s="11">
        <v>11327.722095321091</v>
      </c>
      <c r="BN454" s="11">
        <v>11321.736594648884</v>
      </c>
      <c r="BO454" s="11">
        <v>11228.754927625116</v>
      </c>
      <c r="BP454" s="11">
        <v>11234.809367840558</v>
      </c>
      <c r="BQ454" s="11">
        <v>11156.329112075415</v>
      </c>
      <c r="BR454" s="11">
        <v>11088.338786588773</v>
      </c>
      <c r="BS454" s="11">
        <v>11068.2068781655</v>
      </c>
      <c r="BT454" s="11">
        <v>11023.30502409807</v>
      </c>
      <c r="BU454" s="11">
        <v>10978.236571828094</v>
      </c>
      <c r="BV454" s="11">
        <v>10999.797255863332</v>
      </c>
      <c r="BW454" s="11">
        <v>10852.238381205911</v>
      </c>
      <c r="BX454" s="11">
        <v>10746.424904834928</v>
      </c>
      <c r="BY454" s="11">
        <v>10608.921556702628</v>
      </c>
      <c r="BZ454" s="11">
        <v>10579.665221091504</v>
      </c>
      <c r="CA454" s="11">
        <v>10537.351912154953</v>
      </c>
      <c r="CB454" s="11">
        <v>10474.717993386512</v>
      </c>
      <c r="CC454" s="11">
        <v>10354.655366186358</v>
      </c>
      <c r="CD454" s="11">
        <v>10261.833316445753</v>
      </c>
      <c r="CE454" s="11">
        <v>10171.692223757867</v>
      </c>
      <c r="CF454" s="11">
        <v>10092.407299546927</v>
      </c>
      <c r="CG454" s="11">
        <v>9905.3651017099237</v>
      </c>
      <c r="CH454" s="11">
        <v>9834.95217105341</v>
      </c>
      <c r="CI454" s="11">
        <v>9650.6513204742932</v>
      </c>
      <c r="CJ454" s="11">
        <v>9583.7088165695204</v>
      </c>
      <c r="CK454" s="11">
        <v>9497.7240156386524</v>
      </c>
      <c r="CL454" s="11">
        <v>9472.457870991504</v>
      </c>
      <c r="CM454" s="11">
        <v>9426.5227230567671</v>
      </c>
      <c r="CN454" s="11">
        <v>9370.8777662955854</v>
      </c>
      <c r="CO454" s="11">
        <v>9292.6854217545879</v>
      </c>
      <c r="CP454" s="11">
        <v>9243.6795939065596</v>
      </c>
      <c r="CQ454" s="11">
        <v>9056.1565957037456</v>
      </c>
      <c r="CR454" s="11">
        <v>8891.5087192388764</v>
      </c>
      <c r="CS454" s="11">
        <v>8825.81292266327</v>
      </c>
      <c r="CT454" s="11">
        <v>8800.4430877891391</v>
      </c>
      <c r="CU454" s="11">
        <v>8760.9026387819158</v>
      </c>
      <c r="CV454" s="11">
        <v>8667.2948402984148</v>
      </c>
      <c r="CW454" s="11">
        <v>8547.8096427278615</v>
      </c>
      <c r="CX454" s="11">
        <v>8493.3584687182847</v>
      </c>
      <c r="CY454" s="11">
        <v>8440.1224535374513</v>
      </c>
      <c r="CZ454" s="11">
        <v>8390.8037614794721</v>
      </c>
      <c r="DA454" s="11">
        <v>8338.9381727031214</v>
      </c>
      <c r="DB454" s="11">
        <v>8281.0761405486774</v>
      </c>
      <c r="DC454" s="11">
        <v>8184.8866688721628</v>
      </c>
      <c r="DD454" s="11">
        <v>8172.1921294995391</v>
      </c>
      <c r="DE454" s="11">
        <v>8140.4311274955307</v>
      </c>
      <c r="DF454" s="11">
        <v>8125.0370069362552</v>
      </c>
      <c r="DG454" s="11">
        <v>8069.8907934106028</v>
      </c>
      <c r="DH454" s="11">
        <v>8022.5957229481828</v>
      </c>
      <c r="DI454" s="11">
        <v>7967.1136504935848</v>
      </c>
      <c r="DJ454" s="11">
        <v>7899.5679134541988</v>
      </c>
      <c r="DK454" s="11">
        <v>7639.7012402337068</v>
      </c>
      <c r="DL454" s="11">
        <v>7636.0691887838138</v>
      </c>
      <c r="DM454" s="11">
        <v>7598.3990282503028</v>
      </c>
      <c r="DN454" s="11">
        <v>7538.8375537889115</v>
      </c>
      <c r="DO454" s="11">
        <v>7526.6387756347658</v>
      </c>
      <c r="DP454" s="11">
        <v>7468.0648688645761</v>
      </c>
      <c r="DQ454" s="11">
        <v>7474.0878783274411</v>
      </c>
      <c r="DR454" s="11">
        <v>7467.8548258348064</v>
      </c>
      <c r="DS454" s="11">
        <v>7458.6120677505369</v>
      </c>
      <c r="DT454" s="11">
        <v>7442.2769944928086</v>
      </c>
      <c r="DU454" s="11">
        <v>7431.2670545420351</v>
      </c>
      <c r="DV454" s="11">
        <v>7419.21554123652</v>
      </c>
      <c r="DW454" s="11">
        <v>7411.2437116621441</v>
      </c>
      <c r="DX454" s="11">
        <v>7272.7703676481406</v>
      </c>
      <c r="DY454" s="11">
        <v>7277.077115747491</v>
      </c>
      <c r="DZ454" s="11">
        <v>7242.7517113126205</v>
      </c>
      <c r="EA454" s="11">
        <v>7131.0070280574619</v>
      </c>
      <c r="EB454" s="11">
        <v>7121.5129475686344</v>
      </c>
      <c r="EC454" s="11">
        <v>6953.9809014249222</v>
      </c>
      <c r="ED454" s="11">
        <v>6898.1675387696978</v>
      </c>
      <c r="EE454" s="11">
        <v>6665.5885433667117</v>
      </c>
      <c r="EF454" s="11">
        <v>6480.7589751865062</v>
      </c>
      <c r="EG454" s="11">
        <v>6324.0994538489767</v>
      </c>
      <c r="EH454" s="11">
        <v>6204.7229073207427</v>
      </c>
      <c r="EI454" s="11">
        <v>6142.8329386899732</v>
      </c>
      <c r="EJ454" s="11">
        <v>6090.2434964699059</v>
      </c>
      <c r="EK454" s="11">
        <v>6008.2781424026871</v>
      </c>
      <c r="EL454" s="11">
        <v>5996.6708102008115</v>
      </c>
      <c r="EM454" s="11">
        <v>5909.9308364153067</v>
      </c>
      <c r="EN454" s="11">
        <v>5822.2842564530247</v>
      </c>
      <c r="EO454" s="11">
        <v>5782.8061801466947</v>
      </c>
      <c r="EP454" s="11">
        <v>5659.5597463704444</v>
      </c>
      <c r="EQ454" s="11">
        <v>5606.6647382784813</v>
      </c>
      <c r="ER454" s="11">
        <v>5493.1424353024422</v>
      </c>
      <c r="ES454" s="11">
        <v>5450.9531240578535</v>
      </c>
      <c r="ET454" s="11">
        <v>5389.1980921946515</v>
      </c>
      <c r="EU454" s="11">
        <v>5341.0128759711633</v>
      </c>
      <c r="EV454" s="11">
        <v>5285.7083281965679</v>
      </c>
      <c r="EW454" s="11">
        <v>5076.107743762178</v>
      </c>
      <c r="EX454" s="11">
        <v>5035.3179065443346</v>
      </c>
      <c r="EY454" s="11">
        <v>4897.7790061573514</v>
      </c>
      <c r="EZ454" s="11">
        <v>4779.2968546071406</v>
      </c>
      <c r="FA454" s="11">
        <v>4728.6634524423889</v>
      </c>
      <c r="FB454" s="11">
        <v>4698.6128276214422</v>
      </c>
      <c r="FC454" s="11">
        <v>4652.3888470557022</v>
      </c>
      <c r="FD454" s="11">
        <v>4544.0658852060396</v>
      </c>
      <c r="FE454" s="11">
        <v>4397.5864604248</v>
      </c>
      <c r="FF454" s="11">
        <v>4390.6720692036524</v>
      </c>
      <c r="FG454" s="11">
        <v>4353.1186516683247</v>
      </c>
      <c r="FH454" s="11">
        <v>4281.8363979768328</v>
      </c>
      <c r="FI454" s="11">
        <v>4250.6512514056603</v>
      </c>
      <c r="FJ454" s="11">
        <v>4244.9551524831841</v>
      </c>
      <c r="FK454" s="11">
        <v>4239.8260587117411</v>
      </c>
      <c r="FL454" s="11">
        <v>4237.7931543450059</v>
      </c>
      <c r="FM454" s="11">
        <v>4224.2724789605008</v>
      </c>
      <c r="FN454" s="11">
        <v>4234.6689263671942</v>
      </c>
      <c r="FO454" s="11">
        <v>4231.0886205280267</v>
      </c>
      <c r="FP454" s="11">
        <v>4226.290702566278</v>
      </c>
      <c r="FQ454" s="11">
        <v>4228.5980826356226</v>
      </c>
      <c r="FR454" s="11">
        <v>4204.656449796521</v>
      </c>
      <c r="FS454" s="11">
        <v>4169.1574614024239</v>
      </c>
      <c r="FT454" s="11">
        <v>4104.1062958459715</v>
      </c>
      <c r="FU454" s="11">
        <v>3997.1503362433723</v>
      </c>
      <c r="FV454" s="11">
        <v>3961.2276390458992</v>
      </c>
      <c r="FW454" s="11">
        <v>3932.6165803190138</v>
      </c>
      <c r="FX454" s="11">
        <v>3903.0754862512085</v>
      </c>
      <c r="FY454" s="11">
        <v>3879.9500737695557</v>
      </c>
      <c r="FZ454" s="11">
        <v>3850.7269345644208</v>
      </c>
      <c r="GA454" s="11">
        <v>3831.2431594816203</v>
      </c>
      <c r="GB454" s="11">
        <v>3805.7232506611367</v>
      </c>
      <c r="GC454" s="11">
        <v>3782.7486158093375</v>
      </c>
      <c r="GD454" s="11">
        <v>3770.1003639084192</v>
      </c>
      <c r="GE454" s="11">
        <v>3759.1567077955697</v>
      </c>
      <c r="GF454" s="11">
        <v>3752.8605254405684</v>
      </c>
      <c r="GG454" s="11">
        <v>3742.1280371816729</v>
      </c>
      <c r="GH454" s="11">
        <v>3736.9313375746287</v>
      </c>
      <c r="GI454" s="11">
        <v>3719.518184841726</v>
      </c>
      <c r="GJ454" s="11">
        <v>3696.8751623220733</v>
      </c>
      <c r="GK454" s="11">
        <v>3670.9464777888688</v>
      </c>
      <c r="GL454" s="11">
        <v>3670.2321925399865</v>
      </c>
      <c r="GM454" s="11">
        <v>3639.0715273080828</v>
      </c>
      <c r="GN454" s="11">
        <v>3618.0907585315094</v>
      </c>
      <c r="GO454" s="11">
        <v>3585.3597818304711</v>
      </c>
      <c r="GP454" s="11">
        <v>3500.8262318940651</v>
      </c>
      <c r="GQ454" s="11">
        <v>3361.8170545242042</v>
      </c>
      <c r="GR454" s="11">
        <v>3204.9592116572612</v>
      </c>
      <c r="GS454" s="11">
        <v>3142.4129130006399</v>
      </c>
      <c r="GT454" s="11">
        <v>3124.5314181374547</v>
      </c>
      <c r="GU454" s="11">
        <v>3102.6513796517183</v>
      </c>
      <c r="GV454" s="11">
        <v>3083.5496496731384</v>
      </c>
      <c r="GW454" s="11">
        <v>3066.7075448449477</v>
      </c>
      <c r="GX454" s="11">
        <v>3054.2380416407382</v>
      </c>
      <c r="GY454" s="11">
        <v>2975.1256817304334</v>
      </c>
      <c r="GZ454" s="11">
        <v>3027.9698590172184</v>
      </c>
      <c r="HA454" s="11">
        <v>3028.346690468305</v>
      </c>
      <c r="HB454" s="11">
        <v>3022.7340469933683</v>
      </c>
      <c r="HC454" s="11">
        <v>3018.5672889479765</v>
      </c>
      <c r="HD454" s="11">
        <v>3016.526830282517</v>
      </c>
      <c r="HE454" s="11">
        <v>2994.3093104007198</v>
      </c>
      <c r="HF454" s="11">
        <v>2881.7472934388247</v>
      </c>
      <c r="HG454" s="11">
        <v>2807.689199971072</v>
      </c>
      <c r="HH454" s="11">
        <v>2733.7200144941653</v>
      </c>
      <c r="HI454" s="11">
        <v>2701.2049799988645</v>
      </c>
      <c r="HJ454" s="11">
        <v>2677.3010121789107</v>
      </c>
      <c r="HK454" s="11">
        <v>2642.1452234544495</v>
      </c>
      <c r="HL454" s="11">
        <v>2618.2697241880078</v>
      </c>
      <c r="HM454" s="11">
        <v>2570.9324231543633</v>
      </c>
      <c r="HN454" s="11">
        <v>2523.2170496529066</v>
      </c>
      <c r="HO454" s="11">
        <v>2497.2283369302413</v>
      </c>
      <c r="HP454" s="11">
        <v>2520.8783595114842</v>
      </c>
      <c r="HQ454" s="11">
        <v>2513.5019377765484</v>
      </c>
      <c r="HR454" s="11">
        <v>2434.6425906169516</v>
      </c>
      <c r="HS454" s="11">
        <v>2458.9627482649398</v>
      </c>
      <c r="HT454" s="11">
        <v>2470.460644271785</v>
      </c>
      <c r="HU454" s="11">
        <v>2435.9633796907578</v>
      </c>
      <c r="HV454" s="11">
        <v>2432.6787999269081</v>
      </c>
      <c r="HW454" s="11">
        <v>2413.7913812433303</v>
      </c>
      <c r="HX454" s="11">
        <v>2387.5650090555741</v>
      </c>
      <c r="HY454" s="11">
        <v>2344.3493091310174</v>
      </c>
      <c r="HZ454" s="11">
        <v>2188.750476774776</v>
      </c>
      <c r="IA454" s="11">
        <v>2044.5086158057927</v>
      </c>
      <c r="IB454" s="11">
        <v>1996.4109547502123</v>
      </c>
      <c r="IC454" s="11">
        <v>1943.3368539695191</v>
      </c>
      <c r="ID454" s="11">
        <v>1895.9788842892378</v>
      </c>
      <c r="IE454" s="11">
        <v>1841.0549582178655</v>
      </c>
      <c r="IF454" s="11">
        <v>1716.1282856158193</v>
      </c>
      <c r="IG454" s="11">
        <v>1688.2153926712049</v>
      </c>
      <c r="IH454" s="11">
        <v>1645.1900775298586</v>
      </c>
      <c r="II454" s="11">
        <v>1608.0595996043949</v>
      </c>
      <c r="IJ454" s="11">
        <v>1556.9650825410936</v>
      </c>
      <c r="IK454" s="11">
        <v>1518.744778793103</v>
      </c>
      <c r="IL454" s="11">
        <v>1476.6965474813971</v>
      </c>
      <c r="IM454" s="11">
        <v>1413.7862623557501</v>
      </c>
      <c r="IN454" s="11">
        <v>1277.4351425166342</v>
      </c>
      <c r="IO454" s="11">
        <v>1245.707871629716</v>
      </c>
      <c r="IP454" s="11">
        <v>1244.1123116757026</v>
      </c>
      <c r="IQ454" s="11">
        <v>1188.3625030000048</v>
      </c>
      <c r="IR454" s="11">
        <v>1119.5626163135059</v>
      </c>
      <c r="IS454" s="11">
        <v>1079.8233575691897</v>
      </c>
      <c r="IT454" s="11">
        <v>1056.6418165077507</v>
      </c>
      <c r="IU454" s="11">
        <v>1039.0072543057934</v>
      </c>
      <c r="IV454" s="11">
        <v>1032.9277386045574</v>
      </c>
      <c r="IW454" s="11">
        <v>1022.2648410141051</v>
      </c>
      <c r="IX454" s="11">
        <v>1001.0449233780516</v>
      </c>
      <c r="IY454" s="11">
        <v>960.06595823541738</v>
      </c>
      <c r="IZ454" s="11">
        <v>909.80406718309393</v>
      </c>
      <c r="JA454" s="11">
        <v>817.74160155906702</v>
      </c>
      <c r="JB454" s="11">
        <v>709.14698865376909</v>
      </c>
      <c r="JC454" s="11">
        <v>631.113205344893</v>
      </c>
      <c r="JD454" s="11">
        <v>615.42605027019806</v>
      </c>
      <c r="JE454" s="11">
        <v>603.94687478319224</v>
      </c>
      <c r="JF454" s="11">
        <v>595.80297619105954</v>
      </c>
      <c r="JG454" s="11">
        <v>512.39810066415293</v>
      </c>
      <c r="JH454" s="11">
        <v>475.05871582598479</v>
      </c>
      <c r="JI454" s="11">
        <v>470.5333558332307</v>
      </c>
      <c r="JJ454" s="11">
        <v>470.64402267415795</v>
      </c>
      <c r="JK454" s="11">
        <v>407.33748515519619</v>
      </c>
      <c r="JL454" s="11">
        <v>420.18994728216848</v>
      </c>
      <c r="JM454" s="11">
        <v>402.81169551169802</v>
      </c>
      <c r="JN454" s="11">
        <v>244.39751616084783</v>
      </c>
      <c r="JO454" s="11">
        <v>237.09222676006908</v>
      </c>
      <c r="JP454" s="11">
        <v>304.33239840489472</v>
      </c>
      <c r="JQ454" s="11">
        <v>303.62640806385014</v>
      </c>
      <c r="JR454" s="11">
        <v>270.3163286560212</v>
      </c>
      <c r="JS454" s="11">
        <v>100.98036145272199</v>
      </c>
      <c r="JT454" s="11">
        <v>39.0418020819708</v>
      </c>
      <c r="JU454" s="11">
        <v>48.017611299567378</v>
      </c>
      <c r="JV454" s="11">
        <v>31.402974272123217</v>
      </c>
      <c r="JW454" s="11">
        <v>7.8586026575067081E-12</v>
      </c>
      <c r="JX454" s="11">
        <v>37.564796908050909</v>
      </c>
      <c r="JY454" s="11">
        <v>64.449557675195777</v>
      </c>
      <c r="JZ454" s="11">
        <v>82.717047827534969</v>
      </c>
      <c r="KA454" s="11">
        <v>105.2437448076752</v>
      </c>
      <c r="KB454" s="11">
        <v>124.0541093082452</v>
      </c>
      <c r="KC454" s="11">
        <v>137.74865174475786</v>
      </c>
      <c r="KD454" s="11">
        <v>150.36945591479594</v>
      </c>
      <c r="KE454" s="11">
        <v>146.69793451088617</v>
      </c>
      <c r="KF454" s="11">
        <v>136.39069394333774</v>
      </c>
      <c r="KG454" s="11">
        <v>113.68775145257749</v>
      </c>
      <c r="KH454" s="11">
        <v>104.94345569878458</v>
      </c>
      <c r="KI454" s="11">
        <v>76.998064035955423</v>
      </c>
      <c r="KJ454" s="11">
        <v>71.992791915151528</v>
      </c>
      <c r="KK454" s="11">
        <v>65.954048565733444</v>
      </c>
      <c r="KL454" s="23"/>
      <c r="KM454" s="11">
        <f>SMALL(Tabela2[[#This Row],[1]:[285]],1)</f>
        <v>7.8586026575067081E-12</v>
      </c>
      <c r="KN454" s="11">
        <f>MATCH(Tabela2[[#This Row],[1° menor]],Tabela2[[#This Row],[1]:[285]],0)</f>
        <v>270</v>
      </c>
      <c r="KO45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54" s="11">
        <f>VLOOKUP(Tabela2[[#This Row],[Shape]],shape!A:D,4,0)+VLOOKUP(Tabela2[[#This Row],[Shape]]+1,shape!A:E,5,0)*Tabela2[[#This Row],[% avanc]]</f>
        <v>8544.8116110658502</v>
      </c>
      <c r="KQ454" s="15">
        <f>Tabela2[[#This Row],[8686,881807]]/Tabela2[[#Headers],[8686,881807]]</f>
        <v>0.98364543237831692</v>
      </c>
      <c r="KR454" s="11">
        <f>Tabela2[[#This Row],[8686,881807]]-KP453</f>
        <v>0</v>
      </c>
      <c r="KS454" s="11">
        <f>(Tabela2[[#This Row],[hora bus]]-H453)*86400</f>
        <v>44.999999832361937</v>
      </c>
      <c r="KT454" s="11">
        <f>Tabela2[[#This Row],[desloc]]/Tabela2[[#This Row],[seconds]]</f>
        <v>0</v>
      </c>
      <c r="KU454" s="11">
        <f>Tabela2[[#This Row],[spd m/s]]*3.6</f>
        <v>0</v>
      </c>
      <c r="KV454" s="23"/>
      <c r="KW454" s="22">
        <f t="shared" si="126"/>
        <v>0</v>
      </c>
      <c r="KX454" s="23">
        <f t="shared" si="127"/>
        <v>0.5</v>
      </c>
      <c r="KY454" s="23">
        <f t="shared" si="128"/>
        <v>1</v>
      </c>
      <c r="KZ454" s="23">
        <f t="shared" si="129"/>
        <v>14</v>
      </c>
      <c r="LA454" s="23">
        <f t="shared" si="130"/>
        <v>0</v>
      </c>
      <c r="LB454" s="23">
        <f t="shared" si="131"/>
        <v>1</v>
      </c>
      <c r="LC454" s="23">
        <f t="shared" si="132"/>
        <v>3</v>
      </c>
      <c r="LD454" s="23">
        <f t="shared" si="133"/>
        <v>0</v>
      </c>
      <c r="LE454" s="23">
        <f t="shared" si="134"/>
        <v>8544.8116110658502</v>
      </c>
      <c r="LF454" s="22">
        <f t="shared" ref="LF454:LF517" si="143">IF(AND(LE454&lt;LE455,LE454&lt;=2000,LE454&lt;=LE453,LE454&lt;=LE452,LE454&lt;=LE451,LE454&lt;=LE450,LJ455&gt;1200,LE455-LE454&lt;2000,LC456&lt;5),1,IF(AND(KW454=1,LE454&lt;LE455,LE454&lt;=2000,LJ455&gt;1200),1,0))</f>
        <v>0</v>
      </c>
      <c r="LG454" s="23">
        <f t="shared" si="135"/>
        <v>0</v>
      </c>
      <c r="LH454" s="23">
        <f t="shared" si="136"/>
        <v>0</v>
      </c>
      <c r="LI454" s="23">
        <f t="shared" si="137"/>
        <v>8570.3152119992501</v>
      </c>
      <c r="LJ454" s="23">
        <f t="shared" si="138"/>
        <v>8544.8116110658502</v>
      </c>
      <c r="LK454" s="23">
        <f t="shared" si="139"/>
        <v>0.5</v>
      </c>
      <c r="LL454" s="23">
        <f t="shared" si="140"/>
        <v>0</v>
      </c>
      <c r="LM454" s="23">
        <f t="shared" si="141"/>
        <v>1</v>
      </c>
      <c r="LN454" s="23">
        <f t="shared" si="142"/>
        <v>1</v>
      </c>
    </row>
    <row r="455" spans="1:326" x14ac:dyDescent="0.25">
      <c r="A455" s="22">
        <v>77971</v>
      </c>
      <c r="B455" s="22">
        <v>1</v>
      </c>
      <c r="C455" s="23" t="s">
        <v>828</v>
      </c>
      <c r="D455" s="22">
        <v>332</v>
      </c>
      <c r="E455" s="24">
        <v>9.0277777777777769E-3</v>
      </c>
      <c r="F455" s="23" t="s">
        <v>774</v>
      </c>
      <c r="G455" s="23" t="b">
        <v>1</v>
      </c>
      <c r="H455" s="25">
        <v>43538.009571759256</v>
      </c>
      <c r="I455" s="26" t="s">
        <v>180</v>
      </c>
      <c r="J455" s="23" t="s">
        <v>181</v>
      </c>
      <c r="K455" s="11">
        <f>IF(AND(Tabela2[[#This Row],[hora bus]]=H454,Tabela2[[#This Row],[lat bus]]=I454,Tabela2[[#This Row],[lon bus]]=J454),1,0)</f>
        <v>0</v>
      </c>
      <c r="L455" s="23"/>
      <c r="M455" s="11">
        <v>39</v>
      </c>
      <c r="N455" s="11">
        <v>12494.830021888851</v>
      </c>
      <c r="O455" s="11">
        <v>12486.806861253204</v>
      </c>
      <c r="P455" s="11">
        <v>12475.971219330722</v>
      </c>
      <c r="Q455" s="11">
        <v>12416.529272290421</v>
      </c>
      <c r="R455" s="11">
        <v>12334.820621563395</v>
      </c>
      <c r="S455" s="11">
        <v>12320.088836036259</v>
      </c>
      <c r="T455" s="11">
        <v>12301.020183692543</v>
      </c>
      <c r="U455" s="11">
        <v>12288.814142005907</v>
      </c>
      <c r="V455" s="11">
        <v>12271.172379100031</v>
      </c>
      <c r="W455" s="11">
        <v>12257.347773330403</v>
      </c>
      <c r="X455" s="11">
        <v>12244.75714924055</v>
      </c>
      <c r="Y455" s="11">
        <v>12218.091008311309</v>
      </c>
      <c r="Z455" s="11">
        <v>12199.530930423911</v>
      </c>
      <c r="AA455" s="11">
        <v>12174.625643012387</v>
      </c>
      <c r="AB455" s="11">
        <v>12162.874276923478</v>
      </c>
      <c r="AC455" s="11">
        <v>12146.07688209562</v>
      </c>
      <c r="AD455" s="11">
        <v>12121.80903308475</v>
      </c>
      <c r="AE455" s="11">
        <v>12113.01994745246</v>
      </c>
      <c r="AF455" s="11">
        <v>12051.80430932218</v>
      </c>
      <c r="AG455" s="11">
        <v>12030.872930985972</v>
      </c>
      <c r="AH455" s="11">
        <v>12008.271750808733</v>
      </c>
      <c r="AI455" s="11">
        <v>11988.48660329489</v>
      </c>
      <c r="AJ455" s="11">
        <v>11970.387159713189</v>
      </c>
      <c r="AK455" s="11">
        <v>11957.655815437727</v>
      </c>
      <c r="AL455" s="11">
        <v>11934.210824216272</v>
      </c>
      <c r="AM455" s="11">
        <v>11926.006924847261</v>
      </c>
      <c r="AN455" s="11">
        <v>11916.384564365255</v>
      </c>
      <c r="AO455" s="11">
        <v>11912.998509820854</v>
      </c>
      <c r="AP455" s="11">
        <v>11917.713394892624</v>
      </c>
      <c r="AQ455" s="11">
        <v>11928.574183629566</v>
      </c>
      <c r="AR455" s="11">
        <v>11931.665721828511</v>
      </c>
      <c r="AS455" s="11">
        <v>11932.639967432253</v>
      </c>
      <c r="AT455" s="11">
        <v>11946.306747432751</v>
      </c>
      <c r="AU455" s="11">
        <v>11955.055531408401</v>
      </c>
      <c r="AV455" s="11">
        <v>11953.326558570843</v>
      </c>
      <c r="AW455" s="11">
        <v>11960.843739794504</v>
      </c>
      <c r="AX455" s="11">
        <v>11971.095554319198</v>
      </c>
      <c r="AY455" s="11">
        <v>11970.842707840173</v>
      </c>
      <c r="AZ455" s="11">
        <v>11961.312523304416</v>
      </c>
      <c r="BA455" s="11">
        <v>11943.754960262595</v>
      </c>
      <c r="BB455" s="11">
        <v>11906.350739140325</v>
      </c>
      <c r="BC455" s="11">
        <v>11839.952965292594</v>
      </c>
      <c r="BD455" s="11">
        <v>11777.603418943312</v>
      </c>
      <c r="BE455" s="11">
        <v>11763.088392712647</v>
      </c>
      <c r="BF455" s="11">
        <v>11746.976967201908</v>
      </c>
      <c r="BG455" s="11">
        <v>11720.46928104626</v>
      </c>
      <c r="BH455" s="11">
        <v>11716.191749337335</v>
      </c>
      <c r="BI455" s="11">
        <v>11705.844298156573</v>
      </c>
      <c r="BJ455" s="11">
        <v>11686.676337576891</v>
      </c>
      <c r="BK455" s="11">
        <v>11624.333822083925</v>
      </c>
      <c r="BL455" s="11">
        <v>11421.845874307674</v>
      </c>
      <c r="BM455" s="11">
        <v>11327.722095321091</v>
      </c>
      <c r="BN455" s="11">
        <v>11321.736594648884</v>
      </c>
      <c r="BO455" s="11">
        <v>11228.754927625116</v>
      </c>
      <c r="BP455" s="11">
        <v>11234.809367840558</v>
      </c>
      <c r="BQ455" s="11">
        <v>11156.329112075415</v>
      </c>
      <c r="BR455" s="11">
        <v>11088.338786588773</v>
      </c>
      <c r="BS455" s="11">
        <v>11068.2068781655</v>
      </c>
      <c r="BT455" s="11">
        <v>11023.30502409807</v>
      </c>
      <c r="BU455" s="11">
        <v>10978.236571828094</v>
      </c>
      <c r="BV455" s="11">
        <v>10999.797255863332</v>
      </c>
      <c r="BW455" s="11">
        <v>10852.238381205911</v>
      </c>
      <c r="BX455" s="11">
        <v>10746.424904834928</v>
      </c>
      <c r="BY455" s="11">
        <v>10608.921556702628</v>
      </c>
      <c r="BZ455" s="11">
        <v>10579.665221091504</v>
      </c>
      <c r="CA455" s="11">
        <v>10537.351912154953</v>
      </c>
      <c r="CB455" s="11">
        <v>10474.717993386512</v>
      </c>
      <c r="CC455" s="11">
        <v>10354.655366186358</v>
      </c>
      <c r="CD455" s="11">
        <v>10261.833316445753</v>
      </c>
      <c r="CE455" s="11">
        <v>10171.692223757867</v>
      </c>
      <c r="CF455" s="11">
        <v>10092.407299546927</v>
      </c>
      <c r="CG455" s="11">
        <v>9905.3651017099237</v>
      </c>
      <c r="CH455" s="11">
        <v>9834.95217105341</v>
      </c>
      <c r="CI455" s="11">
        <v>9650.6513204742932</v>
      </c>
      <c r="CJ455" s="11">
        <v>9583.7088165695204</v>
      </c>
      <c r="CK455" s="11">
        <v>9497.7240156386524</v>
      </c>
      <c r="CL455" s="11">
        <v>9472.457870991504</v>
      </c>
      <c r="CM455" s="11">
        <v>9426.5227230567671</v>
      </c>
      <c r="CN455" s="11">
        <v>9370.8777662955854</v>
      </c>
      <c r="CO455" s="11">
        <v>9292.6854217545879</v>
      </c>
      <c r="CP455" s="11">
        <v>9243.6795939065596</v>
      </c>
      <c r="CQ455" s="11">
        <v>9056.1565957037456</v>
      </c>
      <c r="CR455" s="11">
        <v>8891.5087192388764</v>
      </c>
      <c r="CS455" s="11">
        <v>8825.81292266327</v>
      </c>
      <c r="CT455" s="11">
        <v>8800.4430877891391</v>
      </c>
      <c r="CU455" s="11">
        <v>8760.9026387819158</v>
      </c>
      <c r="CV455" s="11">
        <v>8667.2948402984148</v>
      </c>
      <c r="CW455" s="11">
        <v>8547.8096427278615</v>
      </c>
      <c r="CX455" s="11">
        <v>8493.3584687182847</v>
      </c>
      <c r="CY455" s="11">
        <v>8440.1224535374513</v>
      </c>
      <c r="CZ455" s="11">
        <v>8390.8037614794721</v>
      </c>
      <c r="DA455" s="11">
        <v>8338.9381727031214</v>
      </c>
      <c r="DB455" s="11">
        <v>8281.0761405486774</v>
      </c>
      <c r="DC455" s="11">
        <v>8184.8866688721628</v>
      </c>
      <c r="DD455" s="11">
        <v>8172.1921294995391</v>
      </c>
      <c r="DE455" s="11">
        <v>8140.4311274955307</v>
      </c>
      <c r="DF455" s="11">
        <v>8125.0370069362552</v>
      </c>
      <c r="DG455" s="11">
        <v>8069.8907934106028</v>
      </c>
      <c r="DH455" s="11">
        <v>8022.5957229481828</v>
      </c>
      <c r="DI455" s="11">
        <v>7967.1136504935848</v>
      </c>
      <c r="DJ455" s="11">
        <v>7899.5679134541988</v>
      </c>
      <c r="DK455" s="11">
        <v>7639.7012402337068</v>
      </c>
      <c r="DL455" s="11">
        <v>7636.0691887838138</v>
      </c>
      <c r="DM455" s="11">
        <v>7598.3990282503028</v>
      </c>
      <c r="DN455" s="11">
        <v>7538.8375537889115</v>
      </c>
      <c r="DO455" s="11">
        <v>7526.6387756347658</v>
      </c>
      <c r="DP455" s="11">
        <v>7468.0648688645761</v>
      </c>
      <c r="DQ455" s="11">
        <v>7474.0878783274411</v>
      </c>
      <c r="DR455" s="11">
        <v>7467.8548258348064</v>
      </c>
      <c r="DS455" s="11">
        <v>7458.6120677505369</v>
      </c>
      <c r="DT455" s="11">
        <v>7442.2769944928086</v>
      </c>
      <c r="DU455" s="11">
        <v>7431.2670545420351</v>
      </c>
      <c r="DV455" s="11">
        <v>7419.21554123652</v>
      </c>
      <c r="DW455" s="11">
        <v>7411.2437116621441</v>
      </c>
      <c r="DX455" s="11">
        <v>7272.7703676481406</v>
      </c>
      <c r="DY455" s="11">
        <v>7277.077115747491</v>
      </c>
      <c r="DZ455" s="11">
        <v>7242.7517113126205</v>
      </c>
      <c r="EA455" s="11">
        <v>7131.0070280574619</v>
      </c>
      <c r="EB455" s="11">
        <v>7121.5129475686344</v>
      </c>
      <c r="EC455" s="11">
        <v>6953.9809014249222</v>
      </c>
      <c r="ED455" s="11">
        <v>6898.1675387696978</v>
      </c>
      <c r="EE455" s="11">
        <v>6665.5885433667117</v>
      </c>
      <c r="EF455" s="11">
        <v>6480.7589751865062</v>
      </c>
      <c r="EG455" s="11">
        <v>6324.0994538489767</v>
      </c>
      <c r="EH455" s="11">
        <v>6204.7229073207427</v>
      </c>
      <c r="EI455" s="11">
        <v>6142.8329386899732</v>
      </c>
      <c r="EJ455" s="11">
        <v>6090.2434964699059</v>
      </c>
      <c r="EK455" s="11">
        <v>6008.2781424026871</v>
      </c>
      <c r="EL455" s="11">
        <v>5996.6708102008115</v>
      </c>
      <c r="EM455" s="11">
        <v>5909.9308364153067</v>
      </c>
      <c r="EN455" s="11">
        <v>5822.2842564530247</v>
      </c>
      <c r="EO455" s="11">
        <v>5782.8061801466947</v>
      </c>
      <c r="EP455" s="11">
        <v>5659.5597463704444</v>
      </c>
      <c r="EQ455" s="11">
        <v>5606.6647382784813</v>
      </c>
      <c r="ER455" s="11">
        <v>5493.1424353024422</v>
      </c>
      <c r="ES455" s="11">
        <v>5450.9531240578535</v>
      </c>
      <c r="ET455" s="11">
        <v>5389.1980921946515</v>
      </c>
      <c r="EU455" s="11">
        <v>5341.0128759711633</v>
      </c>
      <c r="EV455" s="11">
        <v>5285.7083281965679</v>
      </c>
      <c r="EW455" s="11">
        <v>5076.107743762178</v>
      </c>
      <c r="EX455" s="11">
        <v>5035.3179065443346</v>
      </c>
      <c r="EY455" s="11">
        <v>4897.7790061573514</v>
      </c>
      <c r="EZ455" s="11">
        <v>4779.2968546071406</v>
      </c>
      <c r="FA455" s="11">
        <v>4728.6634524423889</v>
      </c>
      <c r="FB455" s="11">
        <v>4698.6128276214422</v>
      </c>
      <c r="FC455" s="11">
        <v>4652.3888470557022</v>
      </c>
      <c r="FD455" s="11">
        <v>4544.0658852060396</v>
      </c>
      <c r="FE455" s="11">
        <v>4397.5864604248</v>
      </c>
      <c r="FF455" s="11">
        <v>4390.6720692036524</v>
      </c>
      <c r="FG455" s="11">
        <v>4353.1186516683247</v>
      </c>
      <c r="FH455" s="11">
        <v>4281.8363979768328</v>
      </c>
      <c r="FI455" s="11">
        <v>4250.6512514056603</v>
      </c>
      <c r="FJ455" s="11">
        <v>4244.9551524831841</v>
      </c>
      <c r="FK455" s="11">
        <v>4239.8260587117411</v>
      </c>
      <c r="FL455" s="11">
        <v>4237.7931543450059</v>
      </c>
      <c r="FM455" s="11">
        <v>4224.2724789605008</v>
      </c>
      <c r="FN455" s="11">
        <v>4234.6689263671942</v>
      </c>
      <c r="FO455" s="11">
        <v>4231.0886205280267</v>
      </c>
      <c r="FP455" s="11">
        <v>4226.290702566278</v>
      </c>
      <c r="FQ455" s="11">
        <v>4228.5980826356226</v>
      </c>
      <c r="FR455" s="11">
        <v>4204.656449796521</v>
      </c>
      <c r="FS455" s="11">
        <v>4169.1574614024239</v>
      </c>
      <c r="FT455" s="11">
        <v>4104.1062958459715</v>
      </c>
      <c r="FU455" s="11">
        <v>3997.1503362433723</v>
      </c>
      <c r="FV455" s="11">
        <v>3961.2276390458992</v>
      </c>
      <c r="FW455" s="11">
        <v>3932.6165803190138</v>
      </c>
      <c r="FX455" s="11">
        <v>3903.0754862512085</v>
      </c>
      <c r="FY455" s="11">
        <v>3879.9500737695557</v>
      </c>
      <c r="FZ455" s="11">
        <v>3850.7269345644208</v>
      </c>
      <c r="GA455" s="11">
        <v>3831.2431594816203</v>
      </c>
      <c r="GB455" s="11">
        <v>3805.7232506611367</v>
      </c>
      <c r="GC455" s="11">
        <v>3782.7486158093375</v>
      </c>
      <c r="GD455" s="11">
        <v>3770.1003639084192</v>
      </c>
      <c r="GE455" s="11">
        <v>3759.1567077955697</v>
      </c>
      <c r="GF455" s="11">
        <v>3752.8605254405684</v>
      </c>
      <c r="GG455" s="11">
        <v>3742.1280371816729</v>
      </c>
      <c r="GH455" s="11">
        <v>3736.9313375746287</v>
      </c>
      <c r="GI455" s="11">
        <v>3719.518184841726</v>
      </c>
      <c r="GJ455" s="11">
        <v>3696.8751623220733</v>
      </c>
      <c r="GK455" s="11">
        <v>3670.9464777888688</v>
      </c>
      <c r="GL455" s="11">
        <v>3670.2321925399865</v>
      </c>
      <c r="GM455" s="11">
        <v>3639.0715273080828</v>
      </c>
      <c r="GN455" s="11">
        <v>3618.0907585315094</v>
      </c>
      <c r="GO455" s="11">
        <v>3585.3597818304711</v>
      </c>
      <c r="GP455" s="11">
        <v>3500.8262318940651</v>
      </c>
      <c r="GQ455" s="11">
        <v>3361.8170545242042</v>
      </c>
      <c r="GR455" s="11">
        <v>3204.9592116572612</v>
      </c>
      <c r="GS455" s="11">
        <v>3142.4129130006399</v>
      </c>
      <c r="GT455" s="11">
        <v>3124.5314181374547</v>
      </c>
      <c r="GU455" s="11">
        <v>3102.6513796517183</v>
      </c>
      <c r="GV455" s="11">
        <v>3083.5496496731384</v>
      </c>
      <c r="GW455" s="11">
        <v>3066.7075448449477</v>
      </c>
      <c r="GX455" s="11">
        <v>3054.2380416407382</v>
      </c>
      <c r="GY455" s="11">
        <v>2975.1256817304334</v>
      </c>
      <c r="GZ455" s="11">
        <v>3027.9698590172184</v>
      </c>
      <c r="HA455" s="11">
        <v>3028.346690468305</v>
      </c>
      <c r="HB455" s="11">
        <v>3022.7340469933683</v>
      </c>
      <c r="HC455" s="11">
        <v>3018.5672889479765</v>
      </c>
      <c r="HD455" s="11">
        <v>3016.526830282517</v>
      </c>
      <c r="HE455" s="11">
        <v>2994.3093104007198</v>
      </c>
      <c r="HF455" s="11">
        <v>2881.7472934388247</v>
      </c>
      <c r="HG455" s="11">
        <v>2807.689199971072</v>
      </c>
      <c r="HH455" s="11">
        <v>2733.7200144941653</v>
      </c>
      <c r="HI455" s="11">
        <v>2701.2049799988645</v>
      </c>
      <c r="HJ455" s="11">
        <v>2677.3010121789107</v>
      </c>
      <c r="HK455" s="11">
        <v>2642.1452234544495</v>
      </c>
      <c r="HL455" s="11">
        <v>2618.2697241880078</v>
      </c>
      <c r="HM455" s="11">
        <v>2570.9324231543633</v>
      </c>
      <c r="HN455" s="11">
        <v>2523.2170496529066</v>
      </c>
      <c r="HO455" s="11">
        <v>2497.2283369302413</v>
      </c>
      <c r="HP455" s="11">
        <v>2520.8783595114842</v>
      </c>
      <c r="HQ455" s="11">
        <v>2513.5019377765484</v>
      </c>
      <c r="HR455" s="11">
        <v>2434.6425906169516</v>
      </c>
      <c r="HS455" s="11">
        <v>2458.9627482649398</v>
      </c>
      <c r="HT455" s="11">
        <v>2470.460644271785</v>
      </c>
      <c r="HU455" s="11">
        <v>2435.9633796907578</v>
      </c>
      <c r="HV455" s="11">
        <v>2432.6787999269081</v>
      </c>
      <c r="HW455" s="11">
        <v>2413.7913812433303</v>
      </c>
      <c r="HX455" s="11">
        <v>2387.5650090555741</v>
      </c>
      <c r="HY455" s="11">
        <v>2344.3493091310174</v>
      </c>
      <c r="HZ455" s="11">
        <v>2188.750476774776</v>
      </c>
      <c r="IA455" s="11">
        <v>2044.5086158057927</v>
      </c>
      <c r="IB455" s="11">
        <v>1996.4109547502123</v>
      </c>
      <c r="IC455" s="11">
        <v>1943.3368539695191</v>
      </c>
      <c r="ID455" s="11">
        <v>1895.9788842892378</v>
      </c>
      <c r="IE455" s="11">
        <v>1841.0549582178655</v>
      </c>
      <c r="IF455" s="11">
        <v>1716.1282856158193</v>
      </c>
      <c r="IG455" s="11">
        <v>1688.2153926712049</v>
      </c>
      <c r="IH455" s="11">
        <v>1645.1900775298586</v>
      </c>
      <c r="II455" s="11">
        <v>1608.0595996043949</v>
      </c>
      <c r="IJ455" s="11">
        <v>1556.9650825410936</v>
      </c>
      <c r="IK455" s="11">
        <v>1518.744778793103</v>
      </c>
      <c r="IL455" s="11">
        <v>1476.6965474813971</v>
      </c>
      <c r="IM455" s="11">
        <v>1413.7862623557501</v>
      </c>
      <c r="IN455" s="11">
        <v>1277.4351425166342</v>
      </c>
      <c r="IO455" s="11">
        <v>1245.707871629716</v>
      </c>
      <c r="IP455" s="11">
        <v>1244.1123116757026</v>
      </c>
      <c r="IQ455" s="11">
        <v>1188.3625030000048</v>
      </c>
      <c r="IR455" s="11">
        <v>1119.5626163135059</v>
      </c>
      <c r="IS455" s="11">
        <v>1079.8233575691897</v>
      </c>
      <c r="IT455" s="11">
        <v>1056.6418165077507</v>
      </c>
      <c r="IU455" s="11">
        <v>1039.0072543057934</v>
      </c>
      <c r="IV455" s="11">
        <v>1032.9277386045574</v>
      </c>
      <c r="IW455" s="11">
        <v>1022.2648410141051</v>
      </c>
      <c r="IX455" s="11">
        <v>1001.0449233780516</v>
      </c>
      <c r="IY455" s="11">
        <v>960.06595823541738</v>
      </c>
      <c r="IZ455" s="11">
        <v>909.80406718309393</v>
      </c>
      <c r="JA455" s="11">
        <v>817.74160155906702</v>
      </c>
      <c r="JB455" s="11">
        <v>709.14698865376909</v>
      </c>
      <c r="JC455" s="11">
        <v>631.113205344893</v>
      </c>
      <c r="JD455" s="11">
        <v>615.42605027019806</v>
      </c>
      <c r="JE455" s="11">
        <v>603.94687478319224</v>
      </c>
      <c r="JF455" s="11">
        <v>595.80297619105954</v>
      </c>
      <c r="JG455" s="11">
        <v>512.39810066415293</v>
      </c>
      <c r="JH455" s="11">
        <v>475.05871582598479</v>
      </c>
      <c r="JI455" s="11">
        <v>470.5333558332307</v>
      </c>
      <c r="JJ455" s="11">
        <v>470.64402267415795</v>
      </c>
      <c r="JK455" s="11">
        <v>407.33748515519619</v>
      </c>
      <c r="JL455" s="11">
        <v>420.18994728216848</v>
      </c>
      <c r="JM455" s="11">
        <v>402.81169551169802</v>
      </c>
      <c r="JN455" s="11">
        <v>244.39751616084783</v>
      </c>
      <c r="JO455" s="11">
        <v>237.09222676006908</v>
      </c>
      <c r="JP455" s="11">
        <v>304.33239840489472</v>
      </c>
      <c r="JQ455" s="11">
        <v>303.62640806385014</v>
      </c>
      <c r="JR455" s="11">
        <v>270.3163286560212</v>
      </c>
      <c r="JS455" s="11">
        <v>100.98036145272199</v>
      </c>
      <c r="JT455" s="11">
        <v>39.0418020819708</v>
      </c>
      <c r="JU455" s="11">
        <v>48.017611299567378</v>
      </c>
      <c r="JV455" s="11">
        <v>31.402974272123217</v>
      </c>
      <c r="JW455" s="11">
        <v>7.8586026575067081E-12</v>
      </c>
      <c r="JX455" s="11">
        <v>37.564796908050909</v>
      </c>
      <c r="JY455" s="11">
        <v>64.449557675195777</v>
      </c>
      <c r="JZ455" s="11">
        <v>82.717047827534969</v>
      </c>
      <c r="KA455" s="11">
        <v>105.2437448076752</v>
      </c>
      <c r="KB455" s="11">
        <v>124.0541093082452</v>
      </c>
      <c r="KC455" s="11">
        <v>137.74865174475786</v>
      </c>
      <c r="KD455" s="11">
        <v>150.36945591479594</v>
      </c>
      <c r="KE455" s="11">
        <v>146.69793451088617</v>
      </c>
      <c r="KF455" s="11">
        <v>136.39069394333774</v>
      </c>
      <c r="KG455" s="11">
        <v>113.68775145257749</v>
      </c>
      <c r="KH455" s="11">
        <v>104.94345569878458</v>
      </c>
      <c r="KI455" s="11">
        <v>76.998064035955423</v>
      </c>
      <c r="KJ455" s="11">
        <v>71.992791915151528</v>
      </c>
      <c r="KK455" s="11">
        <v>65.954048565733444</v>
      </c>
      <c r="KL455" s="23"/>
      <c r="KM455" s="11">
        <f>SMALL(Tabela2[[#This Row],[1]:[285]],1)</f>
        <v>7.8586026575067081E-12</v>
      </c>
      <c r="KN455" s="11">
        <f>MATCH(Tabela2[[#This Row],[1° menor]],Tabela2[[#This Row],[1]:[285]],0)</f>
        <v>270</v>
      </c>
      <c r="KO45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55" s="11">
        <f>VLOOKUP(Tabela2[[#This Row],[Shape]],shape!A:D,4,0)+VLOOKUP(Tabela2[[#This Row],[Shape]]+1,shape!A:E,5,0)*Tabela2[[#This Row],[% avanc]]</f>
        <v>8544.8116110658502</v>
      </c>
      <c r="KQ455" s="15">
        <f>Tabela2[[#This Row],[8686,881807]]/Tabela2[[#Headers],[8686,881807]]</f>
        <v>0.98364543237831692</v>
      </c>
      <c r="KR455" s="11">
        <f>Tabela2[[#This Row],[8686,881807]]-KP454</f>
        <v>0</v>
      </c>
      <c r="KS455" s="11">
        <f>(Tabela2[[#This Row],[hora bus]]-H454)*86400</f>
        <v>44.999999832361937</v>
      </c>
      <c r="KT455" s="11">
        <f>Tabela2[[#This Row],[desloc]]/Tabela2[[#This Row],[seconds]]</f>
        <v>0</v>
      </c>
      <c r="KU455" s="11">
        <f>Tabela2[[#This Row],[spd m/s]]*3.6</f>
        <v>0</v>
      </c>
      <c r="KV455" s="23"/>
      <c r="KW455" s="22">
        <f t="shared" si="126"/>
        <v>0</v>
      </c>
      <c r="KX455" s="23">
        <f t="shared" si="127"/>
        <v>0.5</v>
      </c>
      <c r="KY455" s="23">
        <f t="shared" si="128"/>
        <v>1</v>
      </c>
      <c r="KZ455" s="23">
        <f t="shared" si="129"/>
        <v>13</v>
      </c>
      <c r="LA455" s="23">
        <f t="shared" si="130"/>
        <v>0</v>
      </c>
      <c r="LB455" s="23">
        <f t="shared" si="131"/>
        <v>1</v>
      </c>
      <c r="LC455" s="23">
        <f t="shared" si="132"/>
        <v>2</v>
      </c>
      <c r="LD455" s="23">
        <f t="shared" si="133"/>
        <v>0</v>
      </c>
      <c r="LE455" s="23">
        <f t="shared" si="134"/>
        <v>8544.8116110658502</v>
      </c>
      <c r="LF455" s="22">
        <f t="shared" si="143"/>
        <v>0</v>
      </c>
      <c r="LG455" s="23">
        <f t="shared" si="135"/>
        <v>0</v>
      </c>
      <c r="LH455" s="23">
        <f t="shared" si="136"/>
        <v>0</v>
      </c>
      <c r="LI455" s="23">
        <f t="shared" si="137"/>
        <v>8570.3152119992501</v>
      </c>
      <c r="LJ455" s="23">
        <f t="shared" si="138"/>
        <v>8544.8116110658502</v>
      </c>
      <c r="LK455" s="23">
        <f t="shared" si="139"/>
        <v>0.5</v>
      </c>
      <c r="LL455" s="23">
        <f t="shared" si="140"/>
        <v>0</v>
      </c>
      <c r="LM455" s="23">
        <f t="shared" si="141"/>
        <v>1</v>
      </c>
      <c r="LN455" s="23">
        <f t="shared" si="142"/>
        <v>1</v>
      </c>
    </row>
    <row r="456" spans="1:326" x14ac:dyDescent="0.25">
      <c r="A456" s="22">
        <v>77973</v>
      </c>
      <c r="B456" s="22">
        <v>1</v>
      </c>
      <c r="C456" s="23" t="s">
        <v>830</v>
      </c>
      <c r="D456" s="22">
        <v>332</v>
      </c>
      <c r="E456" s="24">
        <v>9.7222222222222224E-3</v>
      </c>
      <c r="F456" s="23" t="s">
        <v>774</v>
      </c>
      <c r="G456" s="23" t="b">
        <v>1</v>
      </c>
      <c r="H456" s="25">
        <v>43538.010104166664</v>
      </c>
      <c r="I456" s="26" t="s">
        <v>180</v>
      </c>
      <c r="J456" s="23" t="s">
        <v>181</v>
      </c>
      <c r="K456" s="11">
        <f>IF(AND(Tabela2[[#This Row],[hora bus]]=H455,Tabela2[[#This Row],[lat bus]]=I455,Tabela2[[#This Row],[lon bus]]=J455),1,0)</f>
        <v>0</v>
      </c>
      <c r="L456" s="23"/>
      <c r="M456" s="11">
        <v>41</v>
      </c>
      <c r="N456" s="11">
        <v>12494.830021888851</v>
      </c>
      <c r="O456" s="11">
        <v>12486.806861253204</v>
      </c>
      <c r="P456" s="11">
        <v>12475.971219330722</v>
      </c>
      <c r="Q456" s="11">
        <v>12416.529272290421</v>
      </c>
      <c r="R456" s="11">
        <v>12334.820621563395</v>
      </c>
      <c r="S456" s="11">
        <v>12320.088836036259</v>
      </c>
      <c r="T456" s="11">
        <v>12301.020183692543</v>
      </c>
      <c r="U456" s="11">
        <v>12288.814142005907</v>
      </c>
      <c r="V456" s="11">
        <v>12271.172379100031</v>
      </c>
      <c r="W456" s="11">
        <v>12257.347773330403</v>
      </c>
      <c r="X456" s="11">
        <v>12244.75714924055</v>
      </c>
      <c r="Y456" s="11">
        <v>12218.091008311309</v>
      </c>
      <c r="Z456" s="11">
        <v>12199.530930423911</v>
      </c>
      <c r="AA456" s="11">
        <v>12174.625643012387</v>
      </c>
      <c r="AB456" s="11">
        <v>12162.874276923478</v>
      </c>
      <c r="AC456" s="11">
        <v>12146.07688209562</v>
      </c>
      <c r="AD456" s="11">
        <v>12121.80903308475</v>
      </c>
      <c r="AE456" s="11">
        <v>12113.01994745246</v>
      </c>
      <c r="AF456" s="11">
        <v>12051.80430932218</v>
      </c>
      <c r="AG456" s="11">
        <v>12030.872930985972</v>
      </c>
      <c r="AH456" s="11">
        <v>12008.271750808733</v>
      </c>
      <c r="AI456" s="11">
        <v>11988.48660329489</v>
      </c>
      <c r="AJ456" s="11">
        <v>11970.387159713189</v>
      </c>
      <c r="AK456" s="11">
        <v>11957.655815437727</v>
      </c>
      <c r="AL456" s="11">
        <v>11934.210824216272</v>
      </c>
      <c r="AM456" s="11">
        <v>11926.006924847261</v>
      </c>
      <c r="AN456" s="11">
        <v>11916.384564365255</v>
      </c>
      <c r="AO456" s="11">
        <v>11912.998509820854</v>
      </c>
      <c r="AP456" s="11">
        <v>11917.713394892624</v>
      </c>
      <c r="AQ456" s="11">
        <v>11928.574183629566</v>
      </c>
      <c r="AR456" s="11">
        <v>11931.665721828511</v>
      </c>
      <c r="AS456" s="11">
        <v>11932.639967432253</v>
      </c>
      <c r="AT456" s="11">
        <v>11946.306747432751</v>
      </c>
      <c r="AU456" s="11">
        <v>11955.055531408401</v>
      </c>
      <c r="AV456" s="11">
        <v>11953.326558570843</v>
      </c>
      <c r="AW456" s="11">
        <v>11960.843739794504</v>
      </c>
      <c r="AX456" s="11">
        <v>11971.095554319198</v>
      </c>
      <c r="AY456" s="11">
        <v>11970.842707840173</v>
      </c>
      <c r="AZ456" s="11">
        <v>11961.312523304416</v>
      </c>
      <c r="BA456" s="11">
        <v>11943.754960262595</v>
      </c>
      <c r="BB456" s="11">
        <v>11906.350739140325</v>
      </c>
      <c r="BC456" s="11">
        <v>11839.952965292594</v>
      </c>
      <c r="BD456" s="11">
        <v>11777.603418943312</v>
      </c>
      <c r="BE456" s="11">
        <v>11763.088392712647</v>
      </c>
      <c r="BF456" s="11">
        <v>11746.976967201908</v>
      </c>
      <c r="BG456" s="11">
        <v>11720.46928104626</v>
      </c>
      <c r="BH456" s="11">
        <v>11716.191749337335</v>
      </c>
      <c r="BI456" s="11">
        <v>11705.844298156573</v>
      </c>
      <c r="BJ456" s="11">
        <v>11686.676337576891</v>
      </c>
      <c r="BK456" s="11">
        <v>11624.333822083925</v>
      </c>
      <c r="BL456" s="11">
        <v>11421.845874307674</v>
      </c>
      <c r="BM456" s="11">
        <v>11327.722095321091</v>
      </c>
      <c r="BN456" s="11">
        <v>11321.736594648884</v>
      </c>
      <c r="BO456" s="11">
        <v>11228.754927625116</v>
      </c>
      <c r="BP456" s="11">
        <v>11234.809367840558</v>
      </c>
      <c r="BQ456" s="11">
        <v>11156.329112075415</v>
      </c>
      <c r="BR456" s="11">
        <v>11088.338786588773</v>
      </c>
      <c r="BS456" s="11">
        <v>11068.2068781655</v>
      </c>
      <c r="BT456" s="11">
        <v>11023.30502409807</v>
      </c>
      <c r="BU456" s="11">
        <v>10978.236571828094</v>
      </c>
      <c r="BV456" s="11">
        <v>10999.797255863332</v>
      </c>
      <c r="BW456" s="11">
        <v>10852.238381205911</v>
      </c>
      <c r="BX456" s="11">
        <v>10746.424904834928</v>
      </c>
      <c r="BY456" s="11">
        <v>10608.921556702628</v>
      </c>
      <c r="BZ456" s="11">
        <v>10579.665221091504</v>
      </c>
      <c r="CA456" s="11">
        <v>10537.351912154953</v>
      </c>
      <c r="CB456" s="11">
        <v>10474.717993386512</v>
      </c>
      <c r="CC456" s="11">
        <v>10354.655366186358</v>
      </c>
      <c r="CD456" s="11">
        <v>10261.833316445753</v>
      </c>
      <c r="CE456" s="11">
        <v>10171.692223757867</v>
      </c>
      <c r="CF456" s="11">
        <v>10092.407299546927</v>
      </c>
      <c r="CG456" s="11">
        <v>9905.3651017099237</v>
      </c>
      <c r="CH456" s="11">
        <v>9834.95217105341</v>
      </c>
      <c r="CI456" s="11">
        <v>9650.6513204742932</v>
      </c>
      <c r="CJ456" s="11">
        <v>9583.7088165695204</v>
      </c>
      <c r="CK456" s="11">
        <v>9497.7240156386524</v>
      </c>
      <c r="CL456" s="11">
        <v>9472.457870991504</v>
      </c>
      <c r="CM456" s="11">
        <v>9426.5227230567671</v>
      </c>
      <c r="CN456" s="11">
        <v>9370.8777662955854</v>
      </c>
      <c r="CO456" s="11">
        <v>9292.6854217545879</v>
      </c>
      <c r="CP456" s="11">
        <v>9243.6795939065596</v>
      </c>
      <c r="CQ456" s="11">
        <v>9056.1565957037456</v>
      </c>
      <c r="CR456" s="11">
        <v>8891.5087192388764</v>
      </c>
      <c r="CS456" s="11">
        <v>8825.81292266327</v>
      </c>
      <c r="CT456" s="11">
        <v>8800.4430877891391</v>
      </c>
      <c r="CU456" s="11">
        <v>8760.9026387819158</v>
      </c>
      <c r="CV456" s="11">
        <v>8667.2948402984148</v>
      </c>
      <c r="CW456" s="11">
        <v>8547.8096427278615</v>
      </c>
      <c r="CX456" s="11">
        <v>8493.3584687182847</v>
      </c>
      <c r="CY456" s="11">
        <v>8440.1224535374513</v>
      </c>
      <c r="CZ456" s="11">
        <v>8390.8037614794721</v>
      </c>
      <c r="DA456" s="11">
        <v>8338.9381727031214</v>
      </c>
      <c r="DB456" s="11">
        <v>8281.0761405486774</v>
      </c>
      <c r="DC456" s="11">
        <v>8184.8866688721628</v>
      </c>
      <c r="DD456" s="11">
        <v>8172.1921294995391</v>
      </c>
      <c r="DE456" s="11">
        <v>8140.4311274955307</v>
      </c>
      <c r="DF456" s="11">
        <v>8125.0370069362552</v>
      </c>
      <c r="DG456" s="11">
        <v>8069.8907934106028</v>
      </c>
      <c r="DH456" s="11">
        <v>8022.5957229481828</v>
      </c>
      <c r="DI456" s="11">
        <v>7967.1136504935848</v>
      </c>
      <c r="DJ456" s="11">
        <v>7899.5679134541988</v>
      </c>
      <c r="DK456" s="11">
        <v>7639.7012402337068</v>
      </c>
      <c r="DL456" s="11">
        <v>7636.0691887838138</v>
      </c>
      <c r="DM456" s="11">
        <v>7598.3990282503028</v>
      </c>
      <c r="DN456" s="11">
        <v>7538.8375537889115</v>
      </c>
      <c r="DO456" s="11">
        <v>7526.6387756347658</v>
      </c>
      <c r="DP456" s="11">
        <v>7468.0648688645761</v>
      </c>
      <c r="DQ456" s="11">
        <v>7474.0878783274411</v>
      </c>
      <c r="DR456" s="11">
        <v>7467.8548258348064</v>
      </c>
      <c r="DS456" s="11">
        <v>7458.6120677505369</v>
      </c>
      <c r="DT456" s="11">
        <v>7442.2769944928086</v>
      </c>
      <c r="DU456" s="11">
        <v>7431.2670545420351</v>
      </c>
      <c r="DV456" s="11">
        <v>7419.21554123652</v>
      </c>
      <c r="DW456" s="11">
        <v>7411.2437116621441</v>
      </c>
      <c r="DX456" s="11">
        <v>7272.7703676481406</v>
      </c>
      <c r="DY456" s="11">
        <v>7277.077115747491</v>
      </c>
      <c r="DZ456" s="11">
        <v>7242.7517113126205</v>
      </c>
      <c r="EA456" s="11">
        <v>7131.0070280574619</v>
      </c>
      <c r="EB456" s="11">
        <v>7121.5129475686344</v>
      </c>
      <c r="EC456" s="11">
        <v>6953.9809014249222</v>
      </c>
      <c r="ED456" s="11">
        <v>6898.1675387696978</v>
      </c>
      <c r="EE456" s="11">
        <v>6665.5885433667117</v>
      </c>
      <c r="EF456" s="11">
        <v>6480.7589751865062</v>
      </c>
      <c r="EG456" s="11">
        <v>6324.0994538489767</v>
      </c>
      <c r="EH456" s="11">
        <v>6204.7229073207427</v>
      </c>
      <c r="EI456" s="11">
        <v>6142.8329386899732</v>
      </c>
      <c r="EJ456" s="11">
        <v>6090.2434964699059</v>
      </c>
      <c r="EK456" s="11">
        <v>6008.2781424026871</v>
      </c>
      <c r="EL456" s="11">
        <v>5996.6708102008115</v>
      </c>
      <c r="EM456" s="11">
        <v>5909.9308364153067</v>
      </c>
      <c r="EN456" s="11">
        <v>5822.2842564530247</v>
      </c>
      <c r="EO456" s="11">
        <v>5782.8061801466947</v>
      </c>
      <c r="EP456" s="11">
        <v>5659.5597463704444</v>
      </c>
      <c r="EQ456" s="11">
        <v>5606.6647382784813</v>
      </c>
      <c r="ER456" s="11">
        <v>5493.1424353024422</v>
      </c>
      <c r="ES456" s="11">
        <v>5450.9531240578535</v>
      </c>
      <c r="ET456" s="11">
        <v>5389.1980921946515</v>
      </c>
      <c r="EU456" s="11">
        <v>5341.0128759711633</v>
      </c>
      <c r="EV456" s="11">
        <v>5285.7083281965679</v>
      </c>
      <c r="EW456" s="11">
        <v>5076.107743762178</v>
      </c>
      <c r="EX456" s="11">
        <v>5035.3179065443346</v>
      </c>
      <c r="EY456" s="11">
        <v>4897.7790061573514</v>
      </c>
      <c r="EZ456" s="11">
        <v>4779.2968546071406</v>
      </c>
      <c r="FA456" s="11">
        <v>4728.6634524423889</v>
      </c>
      <c r="FB456" s="11">
        <v>4698.6128276214422</v>
      </c>
      <c r="FC456" s="11">
        <v>4652.3888470557022</v>
      </c>
      <c r="FD456" s="11">
        <v>4544.0658852060396</v>
      </c>
      <c r="FE456" s="11">
        <v>4397.5864604248</v>
      </c>
      <c r="FF456" s="11">
        <v>4390.6720692036524</v>
      </c>
      <c r="FG456" s="11">
        <v>4353.1186516683247</v>
      </c>
      <c r="FH456" s="11">
        <v>4281.8363979768328</v>
      </c>
      <c r="FI456" s="11">
        <v>4250.6512514056603</v>
      </c>
      <c r="FJ456" s="11">
        <v>4244.9551524831841</v>
      </c>
      <c r="FK456" s="11">
        <v>4239.8260587117411</v>
      </c>
      <c r="FL456" s="11">
        <v>4237.7931543450059</v>
      </c>
      <c r="FM456" s="11">
        <v>4224.2724789605008</v>
      </c>
      <c r="FN456" s="11">
        <v>4234.6689263671942</v>
      </c>
      <c r="FO456" s="11">
        <v>4231.0886205280267</v>
      </c>
      <c r="FP456" s="11">
        <v>4226.290702566278</v>
      </c>
      <c r="FQ456" s="11">
        <v>4228.5980826356226</v>
      </c>
      <c r="FR456" s="11">
        <v>4204.656449796521</v>
      </c>
      <c r="FS456" s="11">
        <v>4169.1574614024239</v>
      </c>
      <c r="FT456" s="11">
        <v>4104.1062958459715</v>
      </c>
      <c r="FU456" s="11">
        <v>3997.1503362433723</v>
      </c>
      <c r="FV456" s="11">
        <v>3961.2276390458992</v>
      </c>
      <c r="FW456" s="11">
        <v>3932.6165803190138</v>
      </c>
      <c r="FX456" s="11">
        <v>3903.0754862512085</v>
      </c>
      <c r="FY456" s="11">
        <v>3879.9500737695557</v>
      </c>
      <c r="FZ456" s="11">
        <v>3850.7269345644208</v>
      </c>
      <c r="GA456" s="11">
        <v>3831.2431594816203</v>
      </c>
      <c r="GB456" s="11">
        <v>3805.7232506611367</v>
      </c>
      <c r="GC456" s="11">
        <v>3782.7486158093375</v>
      </c>
      <c r="GD456" s="11">
        <v>3770.1003639084192</v>
      </c>
      <c r="GE456" s="11">
        <v>3759.1567077955697</v>
      </c>
      <c r="GF456" s="11">
        <v>3752.8605254405684</v>
      </c>
      <c r="GG456" s="11">
        <v>3742.1280371816729</v>
      </c>
      <c r="GH456" s="11">
        <v>3736.9313375746287</v>
      </c>
      <c r="GI456" s="11">
        <v>3719.518184841726</v>
      </c>
      <c r="GJ456" s="11">
        <v>3696.8751623220733</v>
      </c>
      <c r="GK456" s="11">
        <v>3670.9464777888688</v>
      </c>
      <c r="GL456" s="11">
        <v>3670.2321925399865</v>
      </c>
      <c r="GM456" s="11">
        <v>3639.0715273080828</v>
      </c>
      <c r="GN456" s="11">
        <v>3618.0907585315094</v>
      </c>
      <c r="GO456" s="11">
        <v>3585.3597818304711</v>
      </c>
      <c r="GP456" s="11">
        <v>3500.8262318940651</v>
      </c>
      <c r="GQ456" s="11">
        <v>3361.8170545242042</v>
      </c>
      <c r="GR456" s="11">
        <v>3204.9592116572612</v>
      </c>
      <c r="GS456" s="11">
        <v>3142.4129130006399</v>
      </c>
      <c r="GT456" s="11">
        <v>3124.5314181374547</v>
      </c>
      <c r="GU456" s="11">
        <v>3102.6513796517183</v>
      </c>
      <c r="GV456" s="11">
        <v>3083.5496496731384</v>
      </c>
      <c r="GW456" s="11">
        <v>3066.7075448449477</v>
      </c>
      <c r="GX456" s="11">
        <v>3054.2380416407382</v>
      </c>
      <c r="GY456" s="11">
        <v>2975.1256817304334</v>
      </c>
      <c r="GZ456" s="11">
        <v>3027.9698590172184</v>
      </c>
      <c r="HA456" s="11">
        <v>3028.346690468305</v>
      </c>
      <c r="HB456" s="11">
        <v>3022.7340469933683</v>
      </c>
      <c r="HC456" s="11">
        <v>3018.5672889479765</v>
      </c>
      <c r="HD456" s="11">
        <v>3016.526830282517</v>
      </c>
      <c r="HE456" s="11">
        <v>2994.3093104007198</v>
      </c>
      <c r="HF456" s="11">
        <v>2881.7472934388247</v>
      </c>
      <c r="HG456" s="11">
        <v>2807.689199971072</v>
      </c>
      <c r="HH456" s="11">
        <v>2733.7200144941653</v>
      </c>
      <c r="HI456" s="11">
        <v>2701.2049799988645</v>
      </c>
      <c r="HJ456" s="11">
        <v>2677.3010121789107</v>
      </c>
      <c r="HK456" s="11">
        <v>2642.1452234544495</v>
      </c>
      <c r="HL456" s="11">
        <v>2618.2697241880078</v>
      </c>
      <c r="HM456" s="11">
        <v>2570.9324231543633</v>
      </c>
      <c r="HN456" s="11">
        <v>2523.2170496529066</v>
      </c>
      <c r="HO456" s="11">
        <v>2497.2283369302413</v>
      </c>
      <c r="HP456" s="11">
        <v>2520.8783595114842</v>
      </c>
      <c r="HQ456" s="11">
        <v>2513.5019377765484</v>
      </c>
      <c r="HR456" s="11">
        <v>2434.6425906169516</v>
      </c>
      <c r="HS456" s="11">
        <v>2458.9627482649398</v>
      </c>
      <c r="HT456" s="11">
        <v>2470.460644271785</v>
      </c>
      <c r="HU456" s="11">
        <v>2435.9633796907578</v>
      </c>
      <c r="HV456" s="11">
        <v>2432.6787999269081</v>
      </c>
      <c r="HW456" s="11">
        <v>2413.7913812433303</v>
      </c>
      <c r="HX456" s="11">
        <v>2387.5650090555741</v>
      </c>
      <c r="HY456" s="11">
        <v>2344.3493091310174</v>
      </c>
      <c r="HZ456" s="11">
        <v>2188.750476774776</v>
      </c>
      <c r="IA456" s="11">
        <v>2044.5086158057927</v>
      </c>
      <c r="IB456" s="11">
        <v>1996.4109547502123</v>
      </c>
      <c r="IC456" s="11">
        <v>1943.3368539695191</v>
      </c>
      <c r="ID456" s="11">
        <v>1895.9788842892378</v>
      </c>
      <c r="IE456" s="11">
        <v>1841.0549582178655</v>
      </c>
      <c r="IF456" s="11">
        <v>1716.1282856158193</v>
      </c>
      <c r="IG456" s="11">
        <v>1688.2153926712049</v>
      </c>
      <c r="IH456" s="11">
        <v>1645.1900775298586</v>
      </c>
      <c r="II456" s="11">
        <v>1608.0595996043949</v>
      </c>
      <c r="IJ456" s="11">
        <v>1556.9650825410936</v>
      </c>
      <c r="IK456" s="11">
        <v>1518.744778793103</v>
      </c>
      <c r="IL456" s="11">
        <v>1476.6965474813971</v>
      </c>
      <c r="IM456" s="11">
        <v>1413.7862623557501</v>
      </c>
      <c r="IN456" s="11">
        <v>1277.4351425166342</v>
      </c>
      <c r="IO456" s="11">
        <v>1245.707871629716</v>
      </c>
      <c r="IP456" s="11">
        <v>1244.1123116757026</v>
      </c>
      <c r="IQ456" s="11">
        <v>1188.3625030000048</v>
      </c>
      <c r="IR456" s="11">
        <v>1119.5626163135059</v>
      </c>
      <c r="IS456" s="11">
        <v>1079.8233575691897</v>
      </c>
      <c r="IT456" s="11">
        <v>1056.6418165077507</v>
      </c>
      <c r="IU456" s="11">
        <v>1039.0072543057934</v>
      </c>
      <c r="IV456" s="11">
        <v>1032.9277386045574</v>
      </c>
      <c r="IW456" s="11">
        <v>1022.2648410141051</v>
      </c>
      <c r="IX456" s="11">
        <v>1001.0449233780516</v>
      </c>
      <c r="IY456" s="11">
        <v>960.06595823541738</v>
      </c>
      <c r="IZ456" s="11">
        <v>909.80406718309393</v>
      </c>
      <c r="JA456" s="11">
        <v>817.74160155906702</v>
      </c>
      <c r="JB456" s="11">
        <v>709.14698865376909</v>
      </c>
      <c r="JC456" s="11">
        <v>631.113205344893</v>
      </c>
      <c r="JD456" s="11">
        <v>615.42605027019806</v>
      </c>
      <c r="JE456" s="11">
        <v>603.94687478319224</v>
      </c>
      <c r="JF456" s="11">
        <v>595.80297619105954</v>
      </c>
      <c r="JG456" s="11">
        <v>512.39810066415293</v>
      </c>
      <c r="JH456" s="11">
        <v>475.05871582598479</v>
      </c>
      <c r="JI456" s="11">
        <v>470.5333558332307</v>
      </c>
      <c r="JJ456" s="11">
        <v>470.64402267415795</v>
      </c>
      <c r="JK456" s="11">
        <v>407.33748515519619</v>
      </c>
      <c r="JL456" s="11">
        <v>420.18994728216848</v>
      </c>
      <c r="JM456" s="11">
        <v>402.81169551169802</v>
      </c>
      <c r="JN456" s="11">
        <v>244.39751616084783</v>
      </c>
      <c r="JO456" s="11">
        <v>237.09222676006908</v>
      </c>
      <c r="JP456" s="11">
        <v>304.33239840489472</v>
      </c>
      <c r="JQ456" s="11">
        <v>303.62640806385014</v>
      </c>
      <c r="JR456" s="11">
        <v>270.3163286560212</v>
      </c>
      <c r="JS456" s="11">
        <v>100.98036145272199</v>
      </c>
      <c r="JT456" s="11">
        <v>39.0418020819708</v>
      </c>
      <c r="JU456" s="11">
        <v>48.017611299567378</v>
      </c>
      <c r="JV456" s="11">
        <v>31.402974272123217</v>
      </c>
      <c r="JW456" s="11">
        <v>7.8586026575067081E-12</v>
      </c>
      <c r="JX456" s="11">
        <v>37.564796908050909</v>
      </c>
      <c r="JY456" s="11">
        <v>64.449557675195777</v>
      </c>
      <c r="JZ456" s="11">
        <v>82.717047827534969</v>
      </c>
      <c r="KA456" s="11">
        <v>105.2437448076752</v>
      </c>
      <c r="KB456" s="11">
        <v>124.0541093082452</v>
      </c>
      <c r="KC456" s="11">
        <v>137.74865174475786</v>
      </c>
      <c r="KD456" s="11">
        <v>150.36945591479594</v>
      </c>
      <c r="KE456" s="11">
        <v>146.69793451088617</v>
      </c>
      <c r="KF456" s="11">
        <v>136.39069394333774</v>
      </c>
      <c r="KG456" s="11">
        <v>113.68775145257749</v>
      </c>
      <c r="KH456" s="11">
        <v>104.94345569878458</v>
      </c>
      <c r="KI456" s="11">
        <v>76.998064035955423</v>
      </c>
      <c r="KJ456" s="11">
        <v>71.992791915151528</v>
      </c>
      <c r="KK456" s="11">
        <v>65.954048565733444</v>
      </c>
      <c r="KL456" s="23"/>
      <c r="KM456" s="11">
        <f>SMALL(Tabela2[[#This Row],[1]:[285]],1)</f>
        <v>7.8586026575067081E-12</v>
      </c>
      <c r="KN456" s="11">
        <f>MATCH(Tabela2[[#This Row],[1° menor]],Tabela2[[#This Row],[1]:[285]],0)</f>
        <v>270</v>
      </c>
      <c r="KO45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456" s="11">
        <f>VLOOKUP(Tabela2[[#This Row],[Shape]],shape!A:D,4,0)+VLOOKUP(Tabela2[[#This Row],[Shape]]+1,shape!A:E,5,0)*Tabela2[[#This Row],[% avanc]]</f>
        <v>8544.8116110658502</v>
      </c>
      <c r="KQ456" s="15">
        <f>Tabela2[[#This Row],[8686,881807]]/Tabela2[[#Headers],[8686,881807]]</f>
        <v>0.98364543237831692</v>
      </c>
      <c r="KR456" s="11">
        <f>Tabela2[[#This Row],[8686,881807]]-KP455</f>
        <v>0</v>
      </c>
      <c r="KS456" s="11">
        <f>(Tabela2[[#This Row],[hora bus]]-H455)*86400</f>
        <v>46.000000066123903</v>
      </c>
      <c r="KT456" s="11">
        <f>Tabela2[[#This Row],[desloc]]/Tabela2[[#This Row],[seconds]]</f>
        <v>0</v>
      </c>
      <c r="KU456" s="11">
        <f>Tabela2[[#This Row],[spd m/s]]*3.6</f>
        <v>0</v>
      </c>
      <c r="KV456" s="23"/>
      <c r="KW456" s="22">
        <f t="shared" si="126"/>
        <v>0</v>
      </c>
      <c r="KX456" s="23">
        <f t="shared" si="127"/>
        <v>0</v>
      </c>
      <c r="KY456" s="23">
        <f t="shared" si="128"/>
        <v>1</v>
      </c>
      <c r="KZ456" s="23">
        <f t="shared" si="129"/>
        <v>12</v>
      </c>
      <c r="LA456" s="23">
        <f t="shared" si="130"/>
        <v>0</v>
      </c>
      <c r="LB456" s="23">
        <f t="shared" si="131"/>
        <v>1</v>
      </c>
      <c r="LC456" s="23">
        <f t="shared" si="132"/>
        <v>1</v>
      </c>
      <c r="LD456" s="23">
        <f t="shared" si="133"/>
        <v>0</v>
      </c>
      <c r="LE456" s="23">
        <f t="shared" si="134"/>
        <v>8544.8116110658502</v>
      </c>
      <c r="LF456" s="22">
        <f t="shared" si="143"/>
        <v>0</v>
      </c>
      <c r="LG456" s="23">
        <f t="shared" si="135"/>
        <v>0</v>
      </c>
      <c r="LH456" s="23">
        <f t="shared" si="136"/>
        <v>0</v>
      </c>
      <c r="LI456" s="23">
        <f t="shared" si="137"/>
        <v>8570.3152119992501</v>
      </c>
      <c r="LJ456" s="23">
        <f t="shared" si="138"/>
        <v>8544.8116110658502</v>
      </c>
      <c r="LK456" s="23">
        <f t="shared" si="139"/>
        <v>0.5</v>
      </c>
      <c r="LL456" s="23">
        <f t="shared" si="140"/>
        <v>0</v>
      </c>
      <c r="LM456" s="23">
        <f t="shared" si="141"/>
        <v>1</v>
      </c>
      <c r="LN456" s="23">
        <f t="shared" si="142"/>
        <v>1</v>
      </c>
    </row>
    <row r="457" spans="1:326" x14ac:dyDescent="0.25">
      <c r="A457" s="22">
        <v>78044</v>
      </c>
      <c r="B457" s="22">
        <v>1</v>
      </c>
      <c r="C457" s="23" t="s">
        <v>902</v>
      </c>
      <c r="D457" s="22">
        <v>332</v>
      </c>
      <c r="E457" s="24">
        <v>3.4722222222222224E-2</v>
      </c>
      <c r="F457" s="23" t="s">
        <v>774</v>
      </c>
      <c r="G457" s="23" t="b">
        <v>1</v>
      </c>
      <c r="H457" s="25">
        <v>43538.034791666665</v>
      </c>
      <c r="I457" s="26" t="s">
        <v>681</v>
      </c>
      <c r="J457" s="23" t="s">
        <v>682</v>
      </c>
      <c r="K457" s="11">
        <f>IF(AND(Tabela2[[#This Row],[hora bus]]=H456,Tabela2[[#This Row],[lat bus]]=I456,Tabela2[[#This Row],[lon bus]]=J456),1,0)</f>
        <v>0</v>
      </c>
      <c r="L457" s="23"/>
      <c r="M457" s="11">
        <v>90</v>
      </c>
      <c r="N457" s="11">
        <v>0.83458663983971793</v>
      </c>
      <c r="O457" s="11">
        <v>1.3984196839489078</v>
      </c>
      <c r="P457" s="11">
        <v>9.4267941257220311</v>
      </c>
      <c r="Q457" s="11">
        <v>19.688773108132185</v>
      </c>
      <c r="R457" s="11">
        <v>75.195397337780264</v>
      </c>
      <c r="S457" s="11">
        <v>159.30451526494889</v>
      </c>
      <c r="T457" s="11">
        <v>180.18195583801287</v>
      </c>
      <c r="U457" s="11">
        <v>199.79338924508923</v>
      </c>
      <c r="V457" s="11">
        <v>211.09716553928146</v>
      </c>
      <c r="W457" s="11">
        <v>227.14293750271159</v>
      </c>
      <c r="X457" s="11">
        <v>239.59169647723874</v>
      </c>
      <c r="Y457" s="11">
        <v>250.11206903549589</v>
      </c>
      <c r="Z457" s="11">
        <v>275.30364977201225</v>
      </c>
      <c r="AA457" s="11">
        <v>294.46895517304961</v>
      </c>
      <c r="AB457" s="11">
        <v>320.19106785367666</v>
      </c>
      <c r="AC457" s="11">
        <v>332.17949791971603</v>
      </c>
      <c r="AD457" s="11">
        <v>348.04076670293443</v>
      </c>
      <c r="AE457" s="11">
        <v>372.23091522388552</v>
      </c>
      <c r="AF457" s="11">
        <v>373.05585750378327</v>
      </c>
      <c r="AG457" s="11">
        <v>433.84569918205443</v>
      </c>
      <c r="AH457" s="11">
        <v>469.02374511556127</v>
      </c>
      <c r="AI457" s="11">
        <v>499.67607388344703</v>
      </c>
      <c r="AJ457" s="11">
        <v>523.47830821792434</v>
      </c>
      <c r="AK457" s="11">
        <v>544.81141607945688</v>
      </c>
      <c r="AL457" s="11">
        <v>559.9004097040812</v>
      </c>
      <c r="AM457" s="11">
        <v>585.98771261657532</v>
      </c>
      <c r="AN457" s="11">
        <v>594.50788944836063</v>
      </c>
      <c r="AO457" s="11">
        <v>599.8950753359245</v>
      </c>
      <c r="AP457" s="11">
        <v>602.43355425919754</v>
      </c>
      <c r="AQ457" s="11">
        <v>609.53499398530153</v>
      </c>
      <c r="AR457" s="11">
        <v>609.5933977620092</v>
      </c>
      <c r="AS457" s="11">
        <v>603.71880286526709</v>
      </c>
      <c r="AT457" s="11">
        <v>609.45835281434404</v>
      </c>
      <c r="AU457" s="11">
        <v>613.60649452394352</v>
      </c>
      <c r="AV457" s="11">
        <v>605.61020293550882</v>
      </c>
      <c r="AW457" s="11">
        <v>608.32810058706082</v>
      </c>
      <c r="AX457" s="11">
        <v>622.97194103037293</v>
      </c>
      <c r="AY457" s="11">
        <v>642.28327131710535</v>
      </c>
      <c r="AZ457" s="11">
        <v>665.20596166221469</v>
      </c>
      <c r="BA457" s="11">
        <v>691.17393543887101</v>
      </c>
      <c r="BB457" s="11">
        <v>724.84333895562133</v>
      </c>
      <c r="BC457" s="11">
        <v>773.63812755161598</v>
      </c>
      <c r="BD457" s="11">
        <v>844.46226035941891</v>
      </c>
      <c r="BE457" s="11">
        <v>911.23618194706376</v>
      </c>
      <c r="BF457" s="11">
        <v>932.86527223275039</v>
      </c>
      <c r="BG457" s="11">
        <v>958.04135839229252</v>
      </c>
      <c r="BH457" s="11">
        <v>1001.7149381650798</v>
      </c>
      <c r="BI457" s="11">
        <v>1024.9959211584271</v>
      </c>
      <c r="BJ457" s="11">
        <v>1048.1727764714142</v>
      </c>
      <c r="BK457" s="11">
        <v>1080.0184074949607</v>
      </c>
      <c r="BL457" s="11">
        <v>1163.4808684345098</v>
      </c>
      <c r="BM457" s="11">
        <v>1429.3703496024175</v>
      </c>
      <c r="BN457" s="11">
        <v>1610.1385446972781</v>
      </c>
      <c r="BO457" s="11">
        <v>1664.0038873728233</v>
      </c>
      <c r="BP457" s="11">
        <v>1794.1242484398404</v>
      </c>
      <c r="BQ457" s="11">
        <v>1818.9378647754288</v>
      </c>
      <c r="BR457" s="11">
        <v>1920.5792764721948</v>
      </c>
      <c r="BS457" s="11">
        <v>2023.456323096907</v>
      </c>
      <c r="BT457" s="11">
        <v>2062.7199622631242</v>
      </c>
      <c r="BU457" s="11">
        <v>2093.7864244056359</v>
      </c>
      <c r="BV457" s="11">
        <v>2172.8574253488505</v>
      </c>
      <c r="BW457" s="11">
        <v>2191.8290547309048</v>
      </c>
      <c r="BX457" s="11">
        <v>2295.4935471481876</v>
      </c>
      <c r="BY457" s="11">
        <v>2324.6369620900828</v>
      </c>
      <c r="BZ457" s="11">
        <v>2412.5365562142952</v>
      </c>
      <c r="CA457" s="11">
        <v>2432.6327643351483</v>
      </c>
      <c r="CB457" s="11">
        <v>2466.8518007263533</v>
      </c>
      <c r="CC457" s="11">
        <v>2515.2508761381587</v>
      </c>
      <c r="CD457" s="11">
        <v>2622.1218445308405</v>
      </c>
      <c r="CE457" s="11">
        <v>2708.3090496803202</v>
      </c>
      <c r="CF457" s="11">
        <v>2796.8178431894862</v>
      </c>
      <c r="CG457" s="11">
        <v>2873.8082765070517</v>
      </c>
      <c r="CH457" s="11">
        <v>3061.6775590172806</v>
      </c>
      <c r="CI457" s="11">
        <v>3133.3825096557152</v>
      </c>
      <c r="CJ457" s="11">
        <v>3320.0285201183906</v>
      </c>
      <c r="CK457" s="11">
        <v>3391.2986814978881</v>
      </c>
      <c r="CL457" s="11">
        <v>3478.6413522149041</v>
      </c>
      <c r="CM457" s="11">
        <v>3505.4667594392477</v>
      </c>
      <c r="CN457" s="11">
        <v>3552.1278475871927</v>
      </c>
      <c r="CO457" s="11">
        <v>3608.1458168222821</v>
      </c>
      <c r="CP457" s="11">
        <v>3687.4332746012733</v>
      </c>
      <c r="CQ457" s="11">
        <v>3737.1928476528274</v>
      </c>
      <c r="CR457" s="11">
        <v>3929.1744458657076</v>
      </c>
      <c r="CS457" s="11">
        <v>4104.0052570842136</v>
      </c>
      <c r="CT457" s="11">
        <v>4176.4577406368426</v>
      </c>
      <c r="CU457" s="11">
        <v>4203.4628929622522</v>
      </c>
      <c r="CV457" s="11">
        <v>4243.0993420587138</v>
      </c>
      <c r="CW457" s="11">
        <v>4338.9296512059445</v>
      </c>
      <c r="CX457" s="11">
        <v>4464.5231926731885</v>
      </c>
      <c r="CY457" s="11">
        <v>4524.2760657256158</v>
      </c>
      <c r="CZ457" s="11">
        <v>4578.6984197787751</v>
      </c>
      <c r="DA457" s="11">
        <v>4625.9862234456259</v>
      </c>
      <c r="DB457" s="11">
        <v>4670.5685961378485</v>
      </c>
      <c r="DC457" s="11">
        <v>4713.1890396674316</v>
      </c>
      <c r="DD457" s="11">
        <v>4798.4137717572912</v>
      </c>
      <c r="DE457" s="11">
        <v>4807.037159512015</v>
      </c>
      <c r="DF457" s="11">
        <v>4833.3595568537676</v>
      </c>
      <c r="DG457" s="11">
        <v>4837.4660928582471</v>
      </c>
      <c r="DH457" s="11">
        <v>4868.9105840188495</v>
      </c>
      <c r="DI457" s="11">
        <v>4890.8441073800923</v>
      </c>
      <c r="DJ457" s="11">
        <v>4933.7892254471935</v>
      </c>
      <c r="DK457" s="11">
        <v>5000.7579650678817</v>
      </c>
      <c r="DL457" s="11">
        <v>5355.0982520495172</v>
      </c>
      <c r="DM457" s="11">
        <v>5481.4636259201425</v>
      </c>
      <c r="DN457" s="11">
        <v>5566.547527242612</v>
      </c>
      <c r="DO457" s="11">
        <v>5659.2630610073802</v>
      </c>
      <c r="DP457" s="11">
        <v>5693.1558385127737</v>
      </c>
      <c r="DQ457" s="11">
        <v>5776.9445825899438</v>
      </c>
      <c r="DR457" s="11">
        <v>5792.6247187292447</v>
      </c>
      <c r="DS457" s="11">
        <v>5803.4741841190025</v>
      </c>
      <c r="DT457" s="11">
        <v>5813.7715248560444</v>
      </c>
      <c r="DU457" s="11">
        <v>5824.9346720622971</v>
      </c>
      <c r="DV457" s="11">
        <v>5825.1745121438535</v>
      </c>
      <c r="DW457" s="11">
        <v>5821.2504329611656</v>
      </c>
      <c r="DX457" s="11">
        <v>5744.9467721272558</v>
      </c>
      <c r="DY457" s="11">
        <v>5825.3656271915142</v>
      </c>
      <c r="DZ457" s="11">
        <v>5822.8710960649087</v>
      </c>
      <c r="EA457" s="11">
        <v>5848.1092840949059</v>
      </c>
      <c r="EB457" s="11">
        <v>5986.6876289379934</v>
      </c>
      <c r="EC457" s="11">
        <v>6020.0909995452303</v>
      </c>
      <c r="ED457" s="11">
        <v>6207.0095294329822</v>
      </c>
      <c r="EE457" s="11">
        <v>6268.6393389472287</v>
      </c>
      <c r="EF457" s="11">
        <v>6478.5792596829533</v>
      </c>
      <c r="EG457" s="11">
        <v>6641.8090630503166</v>
      </c>
      <c r="EH457" s="11">
        <v>6783.6444952193469</v>
      </c>
      <c r="EI457" s="11">
        <v>6896.9965306641579</v>
      </c>
      <c r="EJ457" s="11">
        <v>6959.1088579445704</v>
      </c>
      <c r="EK457" s="11">
        <v>7002.153431776841</v>
      </c>
      <c r="EL457" s="11">
        <v>7073.1953672712252</v>
      </c>
      <c r="EM457" s="11">
        <v>7075.3262845401323</v>
      </c>
      <c r="EN457" s="11">
        <v>7151.6879619664223</v>
      </c>
      <c r="EO457" s="11">
        <v>7240.8180322916714</v>
      </c>
      <c r="EP457" s="11">
        <v>7286.4661372792516</v>
      </c>
      <c r="EQ457" s="11">
        <v>7427.4147993236202</v>
      </c>
      <c r="ER457" s="11">
        <v>7503.528752018271</v>
      </c>
      <c r="ES457" s="11">
        <v>7641.9445001082595</v>
      </c>
      <c r="ET457" s="11">
        <v>7706.9969287432486</v>
      </c>
      <c r="EU457" s="11">
        <v>7783.839371621817</v>
      </c>
      <c r="EV457" s="11">
        <v>7848.003579749442</v>
      </c>
      <c r="EW457" s="11">
        <v>7920.0502191520318</v>
      </c>
      <c r="EX457" s="11">
        <v>8170.1976758281144</v>
      </c>
      <c r="EY457" s="11">
        <v>8253.8507761105539</v>
      </c>
      <c r="EZ457" s="11">
        <v>8427.0913450311855</v>
      </c>
      <c r="FA457" s="11">
        <v>8594.2438038042274</v>
      </c>
      <c r="FB457" s="11">
        <v>8676.6840382255305</v>
      </c>
      <c r="FC457" s="11">
        <v>8717.7247633272764</v>
      </c>
      <c r="FD457" s="11">
        <v>8771.4739760100674</v>
      </c>
      <c r="FE457" s="11">
        <v>8893.6135699383703</v>
      </c>
      <c r="FF457" s="11">
        <v>9065.0338004001496</v>
      </c>
      <c r="FG457" s="11">
        <v>9089.4518895774327</v>
      </c>
      <c r="FH457" s="11">
        <v>9132.4613225008943</v>
      </c>
      <c r="FI457" s="11">
        <v>9213.2517811949929</v>
      </c>
      <c r="FJ457" s="11">
        <v>9258.5529202091093</v>
      </c>
      <c r="FK457" s="11">
        <v>9276.9443705762678</v>
      </c>
      <c r="FL457" s="11">
        <v>9293.0114538271737</v>
      </c>
      <c r="FM457" s="11">
        <v>9300.2906392708373</v>
      </c>
      <c r="FN457" s="11">
        <v>9335.0232682876049</v>
      </c>
      <c r="FO457" s="11">
        <v>9357.4087411423534</v>
      </c>
      <c r="FP457" s="11">
        <v>9382.7990856108881</v>
      </c>
      <c r="FQ457" s="11">
        <v>9409.1385400335821</v>
      </c>
      <c r="FR457" s="11">
        <v>9421.1906549559717</v>
      </c>
      <c r="FS457" s="11">
        <v>9466.7581936920196</v>
      </c>
      <c r="FT457" s="11">
        <v>9539.1484753576369</v>
      </c>
      <c r="FU457" s="11">
        <v>9641.6738222451222</v>
      </c>
      <c r="FV457" s="11">
        <v>9779.017950426427</v>
      </c>
      <c r="FW457" s="11">
        <v>9821.434220159681</v>
      </c>
      <c r="FX457" s="11">
        <v>9838.135513969115</v>
      </c>
      <c r="FY457" s="11">
        <v>9857.4286615768779</v>
      </c>
      <c r="FZ457" s="11">
        <v>9874.2452191986067</v>
      </c>
      <c r="GA457" s="11">
        <v>9901.4547819486997</v>
      </c>
      <c r="GB457" s="11">
        <v>9922.9819174009899</v>
      </c>
      <c r="GC457" s="11">
        <v>9954.0976258923893</v>
      </c>
      <c r="GD457" s="11">
        <v>9988.1420165077998</v>
      </c>
      <c r="GE457" s="11">
        <v>10012.938672110253</v>
      </c>
      <c r="GF457" s="11">
        <v>10033.595547162446</v>
      </c>
      <c r="GG457" s="11">
        <v>10046.287288510401</v>
      </c>
      <c r="GH457" s="11">
        <v>10058.930188944694</v>
      </c>
      <c r="GI457" s="11">
        <v>10061.685839773543</v>
      </c>
      <c r="GJ457" s="11">
        <v>10069.693000556052</v>
      </c>
      <c r="GK457" s="11">
        <v>10072.225767656042</v>
      </c>
      <c r="GL457" s="11">
        <v>10085.43100008395</v>
      </c>
      <c r="GM457" s="11">
        <v>10068.550239778924</v>
      </c>
      <c r="GN457" s="11">
        <v>10074.736454623482</v>
      </c>
      <c r="GO457" s="11">
        <v>10079.642576567499</v>
      </c>
      <c r="GP457" s="11">
        <v>10084.992936379438</v>
      </c>
      <c r="GQ457" s="11">
        <v>10135.150250812301</v>
      </c>
      <c r="GR457" s="11">
        <v>10245.248897921485</v>
      </c>
      <c r="GS457" s="11">
        <v>10388.066699844365</v>
      </c>
      <c r="GT457" s="11">
        <v>10449.516134437868</v>
      </c>
      <c r="GU457" s="11">
        <v>10467.896842447322</v>
      </c>
      <c r="GV457" s="11">
        <v>10492.830609653456</v>
      </c>
      <c r="GW457" s="11">
        <v>10519.601462543904</v>
      </c>
      <c r="GX457" s="11">
        <v>10547.440830723548</v>
      </c>
      <c r="GY457" s="11">
        <v>10567.944609991304</v>
      </c>
      <c r="GZ457" s="11">
        <v>10713.159231175461</v>
      </c>
      <c r="HA457" s="11">
        <v>10734.226971408629</v>
      </c>
      <c r="HB457" s="11">
        <v>10749.920198918937</v>
      </c>
      <c r="HC457" s="11">
        <v>10766.345728825368</v>
      </c>
      <c r="HD457" s="11">
        <v>10778.514271849044</v>
      </c>
      <c r="HE457" s="11">
        <v>10786.519833673112</v>
      </c>
      <c r="HF457" s="11">
        <v>10772.164055953479</v>
      </c>
      <c r="HG457" s="11">
        <v>10808.0281462408</v>
      </c>
      <c r="HH457" s="11">
        <v>10805.218393617286</v>
      </c>
      <c r="HI457" s="11">
        <v>10824.937222917126</v>
      </c>
      <c r="HJ457" s="11">
        <v>10829.478183856889</v>
      </c>
      <c r="HK457" s="11">
        <v>10815.249208961885</v>
      </c>
      <c r="HL457" s="11">
        <v>10801.9635334499</v>
      </c>
      <c r="HM457" s="11">
        <v>10748.055877674638</v>
      </c>
      <c r="HN457" s="11">
        <v>10675.226257243699</v>
      </c>
      <c r="HO457" s="11">
        <v>10616.797962526314</v>
      </c>
      <c r="HP457" s="11">
        <v>10624.131374686811</v>
      </c>
      <c r="HQ457" s="11">
        <v>10611.127200117844</v>
      </c>
      <c r="HR457" s="11">
        <v>10507.120910763781</v>
      </c>
      <c r="HS457" s="11">
        <v>10501.959530384433</v>
      </c>
      <c r="HT457" s="11">
        <v>10503.380998434217</v>
      </c>
      <c r="HU457" s="11">
        <v>10459.233620469293</v>
      </c>
      <c r="HV457" s="11">
        <v>10453.396412270602</v>
      </c>
      <c r="HW457" s="11">
        <v>10453.196700018136</v>
      </c>
      <c r="HX457" s="11">
        <v>10458.037755011774</v>
      </c>
      <c r="HY457" s="11">
        <v>10464.465320736488</v>
      </c>
      <c r="HZ457" s="11">
        <v>10463.582721919323</v>
      </c>
      <c r="IA457" s="11">
        <v>10555.599234303039</v>
      </c>
      <c r="IB457" s="11">
        <v>10665.179016159778</v>
      </c>
      <c r="IC457" s="11">
        <v>10699.461477296431</v>
      </c>
      <c r="ID457" s="11">
        <v>10734.401411436105</v>
      </c>
      <c r="IE457" s="11">
        <v>10764.842637469441</v>
      </c>
      <c r="IF457" s="11">
        <v>10788.809487309522</v>
      </c>
      <c r="IG457" s="11">
        <v>10893.508794984076</v>
      </c>
      <c r="IH457" s="11">
        <v>10919.815974389829</v>
      </c>
      <c r="II457" s="11">
        <v>10956.832605345633</v>
      </c>
      <c r="IJ457" s="11">
        <v>10989.666307677073</v>
      </c>
      <c r="IK457" s="11">
        <v>11038.487673130592</v>
      </c>
      <c r="IL457" s="11">
        <v>11075.926791218846</v>
      </c>
      <c r="IM457" s="11">
        <v>11116.926617451812</v>
      </c>
      <c r="IN457" s="11">
        <v>11177.721404388481</v>
      </c>
      <c r="IO457" s="11">
        <v>11312.276911003804</v>
      </c>
      <c r="IP457" s="11">
        <v>11343.632583027649</v>
      </c>
      <c r="IQ457" s="11">
        <v>11342.116648052108</v>
      </c>
      <c r="IR457" s="11">
        <v>11389.92538944361</v>
      </c>
      <c r="IS457" s="11">
        <v>11451.607982184751</v>
      </c>
      <c r="IT457" s="11">
        <v>11488.088840226816</v>
      </c>
      <c r="IU457" s="11">
        <v>11509.229065980831</v>
      </c>
      <c r="IV457" s="11">
        <v>11525.566108350193</v>
      </c>
      <c r="IW457" s="11">
        <v>11530.894620254085</v>
      </c>
      <c r="IX457" s="11">
        <v>11540.412080816301</v>
      </c>
      <c r="IY457" s="11">
        <v>11559.767237170692</v>
      </c>
      <c r="IZ457" s="11">
        <v>11598.021107070694</v>
      </c>
      <c r="JA457" s="11">
        <v>11644.276268095444</v>
      </c>
      <c r="JB457" s="11">
        <v>11732.382922355064</v>
      </c>
      <c r="JC457" s="11">
        <v>11840.096435748903</v>
      </c>
      <c r="JD457" s="11">
        <v>11921.442572214779</v>
      </c>
      <c r="JE457" s="11">
        <v>11941.96712556025</v>
      </c>
      <c r="JF457" s="11">
        <v>11957.586502006563</v>
      </c>
      <c r="JG457" s="11">
        <v>11960.440759779864</v>
      </c>
      <c r="JH457" s="11">
        <v>12043.869779985902</v>
      </c>
      <c r="JI457" s="11">
        <v>12090.828793968145</v>
      </c>
      <c r="JJ457" s="11">
        <v>12099.207356850964</v>
      </c>
      <c r="JK457" s="11">
        <v>12064.187835913004</v>
      </c>
      <c r="JL457" s="11">
        <v>12106.644589823976</v>
      </c>
      <c r="JM457" s="11">
        <v>12102.558724647608</v>
      </c>
      <c r="JN457" s="11">
        <v>12044.349310296213</v>
      </c>
      <c r="JO457" s="11">
        <v>12147.414606839688</v>
      </c>
      <c r="JP457" s="11">
        <v>12239.360545986052</v>
      </c>
      <c r="JQ457" s="11">
        <v>12252.546981648733</v>
      </c>
      <c r="JR457" s="11">
        <v>12299.233013174477</v>
      </c>
      <c r="JS457" s="11">
        <v>12339.324485688019</v>
      </c>
      <c r="JT457" s="11">
        <v>12471.100725768529</v>
      </c>
      <c r="JU457" s="11">
        <v>12532.427515146897</v>
      </c>
      <c r="JV457" s="11">
        <v>12507.673831402115</v>
      </c>
      <c r="JW457" s="11">
        <v>12457.455614308014</v>
      </c>
      <c r="JX457" s="11">
        <v>12464.355269788801</v>
      </c>
      <c r="JY457" s="11">
        <v>12461.100810222477</v>
      </c>
      <c r="JZ457" s="11">
        <v>12451.973772389019</v>
      </c>
      <c r="KA457" s="11">
        <v>12446.429094667041</v>
      </c>
      <c r="KB457" s="11">
        <v>12443.001658813047</v>
      </c>
      <c r="KC457" s="11">
        <v>12431.24054046872</v>
      </c>
      <c r="KD457" s="11">
        <v>12416.702930404357</v>
      </c>
      <c r="KE457" s="11">
        <v>12412.520930932924</v>
      </c>
      <c r="KF457" s="11">
        <v>12419.790417483538</v>
      </c>
      <c r="KG457" s="11">
        <v>12419.406267517794</v>
      </c>
      <c r="KH457" s="11">
        <v>12431.932074979568</v>
      </c>
      <c r="KI457" s="11">
        <v>12428.799040342261</v>
      </c>
      <c r="KJ457" s="11">
        <v>12446.273580137449</v>
      </c>
      <c r="KK457" s="11">
        <v>12447.956030445448</v>
      </c>
      <c r="KL457" s="23"/>
      <c r="KM457" s="11">
        <f>SMALL(Tabela2[[#This Row],[1]:[285]],1)</f>
        <v>0.83458663983971793</v>
      </c>
      <c r="KN457" s="11">
        <f>MATCH(Tabela2[[#This Row],[1° menor]],Tabela2[[#This Row],[1]:[285]],0)</f>
        <v>1</v>
      </c>
      <c r="KO45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57" s="11">
        <f>VLOOKUP(Tabela2[[#This Row],[Shape]],shape!A:D,4,0)+VLOOKUP(Tabela2[[#This Row],[Shape]]+1,shape!A:E,5,0)*Tabela2[[#This Row],[% avanc]]</f>
        <v>3.8776556234191881</v>
      </c>
      <c r="KQ457" s="15">
        <f>Tabela2[[#This Row],[8686,881807]]/Tabela2[[#Headers],[8686,881807]]</f>
        <v>4.4638061269517033E-4</v>
      </c>
      <c r="KR457" s="11">
        <f>Tabela2[[#This Row],[8686,881807]]-KP456</f>
        <v>-8540.9339554424314</v>
      </c>
      <c r="KS457" s="11">
        <f>(Tabela2[[#This Row],[hora bus]]-H456)*86400</f>
        <v>2133.0000001005828</v>
      </c>
      <c r="KT457" s="11">
        <f>Tabela2[[#This Row],[desloc]]/Tabela2[[#This Row],[seconds]]</f>
        <v>-4.0041884458695165</v>
      </c>
      <c r="KU457" s="11">
        <f>Tabela2[[#This Row],[spd m/s]]*3.6</f>
        <v>-14.415078405130259</v>
      </c>
      <c r="KV457" s="23"/>
      <c r="KW457" s="22">
        <f t="shared" si="126"/>
        <v>0</v>
      </c>
      <c r="KX457" s="23">
        <f t="shared" si="127"/>
        <v>0.5</v>
      </c>
      <c r="KY457" s="23">
        <f t="shared" si="128"/>
        <v>1</v>
      </c>
      <c r="KZ457" s="23">
        <f t="shared" si="129"/>
        <v>11</v>
      </c>
      <c r="LA457" s="23">
        <f t="shared" si="130"/>
        <v>0</v>
      </c>
      <c r="LB457" s="23">
        <f t="shared" si="131"/>
        <v>0</v>
      </c>
      <c r="LC457" s="23">
        <f t="shared" si="132"/>
        <v>0</v>
      </c>
      <c r="LD457" s="23">
        <f t="shared" si="133"/>
        <v>1</v>
      </c>
      <c r="LE457" s="23">
        <f t="shared" si="134"/>
        <v>3.8776556234191881</v>
      </c>
      <c r="LF457" s="22">
        <f t="shared" si="143"/>
        <v>0</v>
      </c>
      <c r="LG457" s="23">
        <f t="shared" si="135"/>
        <v>0.5</v>
      </c>
      <c r="LH457" s="23">
        <f t="shared" si="136"/>
        <v>0.5</v>
      </c>
      <c r="LI457" s="23">
        <f t="shared" si="137"/>
        <v>8570.3152119992501</v>
      </c>
      <c r="LJ457" s="23">
        <f t="shared" si="138"/>
        <v>0</v>
      </c>
      <c r="LK457" s="23">
        <f t="shared" si="139"/>
        <v>0.5</v>
      </c>
      <c r="LL457" s="23">
        <f t="shared" si="140"/>
        <v>0</v>
      </c>
      <c r="LM457" s="23">
        <f t="shared" si="141"/>
        <v>1</v>
      </c>
      <c r="LN457" s="23">
        <f t="shared" si="142"/>
        <v>1</v>
      </c>
    </row>
    <row r="458" spans="1:326" x14ac:dyDescent="0.25">
      <c r="A458" s="22">
        <v>78045</v>
      </c>
      <c r="B458" s="22">
        <v>1</v>
      </c>
      <c r="C458" s="23" t="s">
        <v>903</v>
      </c>
      <c r="D458" s="22">
        <v>332</v>
      </c>
      <c r="E458" s="24">
        <v>3.4722222222222224E-2</v>
      </c>
      <c r="F458" s="23" t="s">
        <v>774</v>
      </c>
      <c r="G458" s="23" t="b">
        <v>1</v>
      </c>
      <c r="H458" s="25">
        <v>43538.035127314812</v>
      </c>
      <c r="I458" s="26" t="s">
        <v>681</v>
      </c>
      <c r="J458" s="23" t="s">
        <v>682</v>
      </c>
      <c r="K458" s="11">
        <f>IF(AND(Tabela2[[#This Row],[hora bus]]=H457,Tabela2[[#This Row],[lat bus]]=I457,Tabela2[[#This Row],[lon bus]]=J457),1,0)</f>
        <v>0</v>
      </c>
      <c r="L458" s="23"/>
      <c r="M458" s="11">
        <v>91</v>
      </c>
      <c r="N458" s="11">
        <v>0.83458663983971793</v>
      </c>
      <c r="O458" s="11">
        <v>1.3984196839489078</v>
      </c>
      <c r="P458" s="11">
        <v>9.4267941257220311</v>
      </c>
      <c r="Q458" s="11">
        <v>19.688773108132185</v>
      </c>
      <c r="R458" s="11">
        <v>75.195397337780264</v>
      </c>
      <c r="S458" s="11">
        <v>159.30451526494889</v>
      </c>
      <c r="T458" s="11">
        <v>180.18195583801287</v>
      </c>
      <c r="U458" s="11">
        <v>199.79338924508923</v>
      </c>
      <c r="V458" s="11">
        <v>211.09716553928146</v>
      </c>
      <c r="W458" s="11">
        <v>227.14293750271159</v>
      </c>
      <c r="X458" s="11">
        <v>239.59169647723874</v>
      </c>
      <c r="Y458" s="11">
        <v>250.11206903549589</v>
      </c>
      <c r="Z458" s="11">
        <v>275.30364977201225</v>
      </c>
      <c r="AA458" s="11">
        <v>294.46895517304961</v>
      </c>
      <c r="AB458" s="11">
        <v>320.19106785367666</v>
      </c>
      <c r="AC458" s="11">
        <v>332.17949791971603</v>
      </c>
      <c r="AD458" s="11">
        <v>348.04076670293443</v>
      </c>
      <c r="AE458" s="11">
        <v>372.23091522388552</v>
      </c>
      <c r="AF458" s="11">
        <v>373.05585750378327</v>
      </c>
      <c r="AG458" s="11">
        <v>433.84569918205443</v>
      </c>
      <c r="AH458" s="11">
        <v>469.02374511556127</v>
      </c>
      <c r="AI458" s="11">
        <v>499.67607388344703</v>
      </c>
      <c r="AJ458" s="11">
        <v>523.47830821792434</v>
      </c>
      <c r="AK458" s="11">
        <v>544.81141607945688</v>
      </c>
      <c r="AL458" s="11">
        <v>559.9004097040812</v>
      </c>
      <c r="AM458" s="11">
        <v>585.98771261657532</v>
      </c>
      <c r="AN458" s="11">
        <v>594.50788944836063</v>
      </c>
      <c r="AO458" s="11">
        <v>599.8950753359245</v>
      </c>
      <c r="AP458" s="11">
        <v>602.43355425919754</v>
      </c>
      <c r="AQ458" s="11">
        <v>609.53499398530153</v>
      </c>
      <c r="AR458" s="11">
        <v>609.5933977620092</v>
      </c>
      <c r="AS458" s="11">
        <v>603.71880286526709</v>
      </c>
      <c r="AT458" s="11">
        <v>609.45835281434404</v>
      </c>
      <c r="AU458" s="11">
        <v>613.60649452394352</v>
      </c>
      <c r="AV458" s="11">
        <v>605.61020293550882</v>
      </c>
      <c r="AW458" s="11">
        <v>608.32810058706082</v>
      </c>
      <c r="AX458" s="11">
        <v>622.97194103037293</v>
      </c>
      <c r="AY458" s="11">
        <v>642.28327131710535</v>
      </c>
      <c r="AZ458" s="11">
        <v>665.20596166221469</v>
      </c>
      <c r="BA458" s="11">
        <v>691.17393543887101</v>
      </c>
      <c r="BB458" s="11">
        <v>724.84333895562133</v>
      </c>
      <c r="BC458" s="11">
        <v>773.63812755161598</v>
      </c>
      <c r="BD458" s="11">
        <v>844.46226035941891</v>
      </c>
      <c r="BE458" s="11">
        <v>911.23618194706376</v>
      </c>
      <c r="BF458" s="11">
        <v>932.86527223275039</v>
      </c>
      <c r="BG458" s="11">
        <v>958.04135839229252</v>
      </c>
      <c r="BH458" s="11">
        <v>1001.7149381650798</v>
      </c>
      <c r="BI458" s="11">
        <v>1024.9959211584271</v>
      </c>
      <c r="BJ458" s="11">
        <v>1048.1727764714142</v>
      </c>
      <c r="BK458" s="11">
        <v>1080.0184074949607</v>
      </c>
      <c r="BL458" s="11">
        <v>1163.4808684345098</v>
      </c>
      <c r="BM458" s="11">
        <v>1429.3703496024175</v>
      </c>
      <c r="BN458" s="11">
        <v>1610.1385446972781</v>
      </c>
      <c r="BO458" s="11">
        <v>1664.0038873728233</v>
      </c>
      <c r="BP458" s="11">
        <v>1794.1242484398404</v>
      </c>
      <c r="BQ458" s="11">
        <v>1818.9378647754288</v>
      </c>
      <c r="BR458" s="11">
        <v>1920.5792764721948</v>
      </c>
      <c r="BS458" s="11">
        <v>2023.456323096907</v>
      </c>
      <c r="BT458" s="11">
        <v>2062.7199622631242</v>
      </c>
      <c r="BU458" s="11">
        <v>2093.7864244056359</v>
      </c>
      <c r="BV458" s="11">
        <v>2172.8574253488505</v>
      </c>
      <c r="BW458" s="11">
        <v>2191.8290547309048</v>
      </c>
      <c r="BX458" s="11">
        <v>2295.4935471481876</v>
      </c>
      <c r="BY458" s="11">
        <v>2324.6369620900828</v>
      </c>
      <c r="BZ458" s="11">
        <v>2412.5365562142952</v>
      </c>
      <c r="CA458" s="11">
        <v>2432.6327643351483</v>
      </c>
      <c r="CB458" s="11">
        <v>2466.8518007263533</v>
      </c>
      <c r="CC458" s="11">
        <v>2515.2508761381587</v>
      </c>
      <c r="CD458" s="11">
        <v>2622.1218445308405</v>
      </c>
      <c r="CE458" s="11">
        <v>2708.3090496803202</v>
      </c>
      <c r="CF458" s="11">
        <v>2796.8178431894862</v>
      </c>
      <c r="CG458" s="11">
        <v>2873.8082765070517</v>
      </c>
      <c r="CH458" s="11">
        <v>3061.6775590172806</v>
      </c>
      <c r="CI458" s="11">
        <v>3133.3825096557152</v>
      </c>
      <c r="CJ458" s="11">
        <v>3320.0285201183906</v>
      </c>
      <c r="CK458" s="11">
        <v>3391.2986814978881</v>
      </c>
      <c r="CL458" s="11">
        <v>3478.6413522149041</v>
      </c>
      <c r="CM458" s="11">
        <v>3505.4667594392477</v>
      </c>
      <c r="CN458" s="11">
        <v>3552.1278475871927</v>
      </c>
      <c r="CO458" s="11">
        <v>3608.1458168222821</v>
      </c>
      <c r="CP458" s="11">
        <v>3687.4332746012733</v>
      </c>
      <c r="CQ458" s="11">
        <v>3737.1928476528274</v>
      </c>
      <c r="CR458" s="11">
        <v>3929.1744458657076</v>
      </c>
      <c r="CS458" s="11">
        <v>4104.0052570842136</v>
      </c>
      <c r="CT458" s="11">
        <v>4176.4577406368426</v>
      </c>
      <c r="CU458" s="11">
        <v>4203.4628929622522</v>
      </c>
      <c r="CV458" s="11">
        <v>4243.0993420587138</v>
      </c>
      <c r="CW458" s="11">
        <v>4338.9296512059445</v>
      </c>
      <c r="CX458" s="11">
        <v>4464.5231926731885</v>
      </c>
      <c r="CY458" s="11">
        <v>4524.2760657256158</v>
      </c>
      <c r="CZ458" s="11">
        <v>4578.6984197787751</v>
      </c>
      <c r="DA458" s="11">
        <v>4625.9862234456259</v>
      </c>
      <c r="DB458" s="11">
        <v>4670.5685961378485</v>
      </c>
      <c r="DC458" s="11">
        <v>4713.1890396674316</v>
      </c>
      <c r="DD458" s="11">
        <v>4798.4137717572912</v>
      </c>
      <c r="DE458" s="11">
        <v>4807.037159512015</v>
      </c>
      <c r="DF458" s="11">
        <v>4833.3595568537676</v>
      </c>
      <c r="DG458" s="11">
        <v>4837.4660928582471</v>
      </c>
      <c r="DH458" s="11">
        <v>4868.9105840188495</v>
      </c>
      <c r="DI458" s="11">
        <v>4890.8441073800923</v>
      </c>
      <c r="DJ458" s="11">
        <v>4933.7892254471935</v>
      </c>
      <c r="DK458" s="11">
        <v>5000.7579650678817</v>
      </c>
      <c r="DL458" s="11">
        <v>5355.0982520495172</v>
      </c>
      <c r="DM458" s="11">
        <v>5481.4636259201425</v>
      </c>
      <c r="DN458" s="11">
        <v>5566.547527242612</v>
      </c>
      <c r="DO458" s="11">
        <v>5659.2630610073802</v>
      </c>
      <c r="DP458" s="11">
        <v>5693.1558385127737</v>
      </c>
      <c r="DQ458" s="11">
        <v>5776.9445825899438</v>
      </c>
      <c r="DR458" s="11">
        <v>5792.6247187292447</v>
      </c>
      <c r="DS458" s="11">
        <v>5803.4741841190025</v>
      </c>
      <c r="DT458" s="11">
        <v>5813.7715248560444</v>
      </c>
      <c r="DU458" s="11">
        <v>5824.9346720622971</v>
      </c>
      <c r="DV458" s="11">
        <v>5825.1745121438535</v>
      </c>
      <c r="DW458" s="11">
        <v>5821.2504329611656</v>
      </c>
      <c r="DX458" s="11">
        <v>5744.9467721272558</v>
      </c>
      <c r="DY458" s="11">
        <v>5825.3656271915142</v>
      </c>
      <c r="DZ458" s="11">
        <v>5822.8710960649087</v>
      </c>
      <c r="EA458" s="11">
        <v>5848.1092840949059</v>
      </c>
      <c r="EB458" s="11">
        <v>5986.6876289379934</v>
      </c>
      <c r="EC458" s="11">
        <v>6020.0909995452303</v>
      </c>
      <c r="ED458" s="11">
        <v>6207.0095294329822</v>
      </c>
      <c r="EE458" s="11">
        <v>6268.6393389472287</v>
      </c>
      <c r="EF458" s="11">
        <v>6478.5792596829533</v>
      </c>
      <c r="EG458" s="11">
        <v>6641.8090630503166</v>
      </c>
      <c r="EH458" s="11">
        <v>6783.6444952193469</v>
      </c>
      <c r="EI458" s="11">
        <v>6896.9965306641579</v>
      </c>
      <c r="EJ458" s="11">
        <v>6959.1088579445704</v>
      </c>
      <c r="EK458" s="11">
        <v>7002.153431776841</v>
      </c>
      <c r="EL458" s="11">
        <v>7073.1953672712252</v>
      </c>
      <c r="EM458" s="11">
        <v>7075.3262845401323</v>
      </c>
      <c r="EN458" s="11">
        <v>7151.6879619664223</v>
      </c>
      <c r="EO458" s="11">
        <v>7240.8180322916714</v>
      </c>
      <c r="EP458" s="11">
        <v>7286.4661372792516</v>
      </c>
      <c r="EQ458" s="11">
        <v>7427.4147993236202</v>
      </c>
      <c r="ER458" s="11">
        <v>7503.528752018271</v>
      </c>
      <c r="ES458" s="11">
        <v>7641.9445001082595</v>
      </c>
      <c r="ET458" s="11">
        <v>7706.9969287432486</v>
      </c>
      <c r="EU458" s="11">
        <v>7783.839371621817</v>
      </c>
      <c r="EV458" s="11">
        <v>7848.003579749442</v>
      </c>
      <c r="EW458" s="11">
        <v>7920.0502191520318</v>
      </c>
      <c r="EX458" s="11">
        <v>8170.1976758281144</v>
      </c>
      <c r="EY458" s="11">
        <v>8253.8507761105539</v>
      </c>
      <c r="EZ458" s="11">
        <v>8427.0913450311855</v>
      </c>
      <c r="FA458" s="11">
        <v>8594.2438038042274</v>
      </c>
      <c r="FB458" s="11">
        <v>8676.6840382255305</v>
      </c>
      <c r="FC458" s="11">
        <v>8717.7247633272764</v>
      </c>
      <c r="FD458" s="11">
        <v>8771.4739760100674</v>
      </c>
      <c r="FE458" s="11">
        <v>8893.6135699383703</v>
      </c>
      <c r="FF458" s="11">
        <v>9065.0338004001496</v>
      </c>
      <c r="FG458" s="11">
        <v>9089.4518895774327</v>
      </c>
      <c r="FH458" s="11">
        <v>9132.4613225008943</v>
      </c>
      <c r="FI458" s="11">
        <v>9213.2517811949929</v>
      </c>
      <c r="FJ458" s="11">
        <v>9258.5529202091093</v>
      </c>
      <c r="FK458" s="11">
        <v>9276.9443705762678</v>
      </c>
      <c r="FL458" s="11">
        <v>9293.0114538271737</v>
      </c>
      <c r="FM458" s="11">
        <v>9300.2906392708373</v>
      </c>
      <c r="FN458" s="11">
        <v>9335.0232682876049</v>
      </c>
      <c r="FO458" s="11">
        <v>9357.4087411423534</v>
      </c>
      <c r="FP458" s="11">
        <v>9382.7990856108881</v>
      </c>
      <c r="FQ458" s="11">
        <v>9409.1385400335821</v>
      </c>
      <c r="FR458" s="11">
        <v>9421.1906549559717</v>
      </c>
      <c r="FS458" s="11">
        <v>9466.7581936920196</v>
      </c>
      <c r="FT458" s="11">
        <v>9539.1484753576369</v>
      </c>
      <c r="FU458" s="11">
        <v>9641.6738222451222</v>
      </c>
      <c r="FV458" s="11">
        <v>9779.017950426427</v>
      </c>
      <c r="FW458" s="11">
        <v>9821.434220159681</v>
      </c>
      <c r="FX458" s="11">
        <v>9838.135513969115</v>
      </c>
      <c r="FY458" s="11">
        <v>9857.4286615768779</v>
      </c>
      <c r="FZ458" s="11">
        <v>9874.2452191986067</v>
      </c>
      <c r="GA458" s="11">
        <v>9901.4547819486997</v>
      </c>
      <c r="GB458" s="11">
        <v>9922.9819174009899</v>
      </c>
      <c r="GC458" s="11">
        <v>9954.0976258923893</v>
      </c>
      <c r="GD458" s="11">
        <v>9988.1420165077998</v>
      </c>
      <c r="GE458" s="11">
        <v>10012.938672110253</v>
      </c>
      <c r="GF458" s="11">
        <v>10033.595547162446</v>
      </c>
      <c r="GG458" s="11">
        <v>10046.287288510401</v>
      </c>
      <c r="GH458" s="11">
        <v>10058.930188944694</v>
      </c>
      <c r="GI458" s="11">
        <v>10061.685839773543</v>
      </c>
      <c r="GJ458" s="11">
        <v>10069.693000556052</v>
      </c>
      <c r="GK458" s="11">
        <v>10072.225767656042</v>
      </c>
      <c r="GL458" s="11">
        <v>10085.43100008395</v>
      </c>
      <c r="GM458" s="11">
        <v>10068.550239778924</v>
      </c>
      <c r="GN458" s="11">
        <v>10074.736454623482</v>
      </c>
      <c r="GO458" s="11">
        <v>10079.642576567499</v>
      </c>
      <c r="GP458" s="11">
        <v>10084.992936379438</v>
      </c>
      <c r="GQ458" s="11">
        <v>10135.150250812301</v>
      </c>
      <c r="GR458" s="11">
        <v>10245.248897921485</v>
      </c>
      <c r="GS458" s="11">
        <v>10388.066699844365</v>
      </c>
      <c r="GT458" s="11">
        <v>10449.516134437868</v>
      </c>
      <c r="GU458" s="11">
        <v>10467.896842447322</v>
      </c>
      <c r="GV458" s="11">
        <v>10492.830609653456</v>
      </c>
      <c r="GW458" s="11">
        <v>10519.601462543904</v>
      </c>
      <c r="GX458" s="11">
        <v>10547.440830723548</v>
      </c>
      <c r="GY458" s="11">
        <v>10567.944609991304</v>
      </c>
      <c r="GZ458" s="11">
        <v>10713.159231175461</v>
      </c>
      <c r="HA458" s="11">
        <v>10734.226971408629</v>
      </c>
      <c r="HB458" s="11">
        <v>10749.920198918937</v>
      </c>
      <c r="HC458" s="11">
        <v>10766.345728825368</v>
      </c>
      <c r="HD458" s="11">
        <v>10778.514271849044</v>
      </c>
      <c r="HE458" s="11">
        <v>10786.519833673112</v>
      </c>
      <c r="HF458" s="11">
        <v>10772.164055953479</v>
      </c>
      <c r="HG458" s="11">
        <v>10808.0281462408</v>
      </c>
      <c r="HH458" s="11">
        <v>10805.218393617286</v>
      </c>
      <c r="HI458" s="11">
        <v>10824.937222917126</v>
      </c>
      <c r="HJ458" s="11">
        <v>10829.478183856889</v>
      </c>
      <c r="HK458" s="11">
        <v>10815.249208961885</v>
      </c>
      <c r="HL458" s="11">
        <v>10801.9635334499</v>
      </c>
      <c r="HM458" s="11">
        <v>10748.055877674638</v>
      </c>
      <c r="HN458" s="11">
        <v>10675.226257243699</v>
      </c>
      <c r="HO458" s="11">
        <v>10616.797962526314</v>
      </c>
      <c r="HP458" s="11">
        <v>10624.131374686811</v>
      </c>
      <c r="HQ458" s="11">
        <v>10611.127200117844</v>
      </c>
      <c r="HR458" s="11">
        <v>10507.120910763781</v>
      </c>
      <c r="HS458" s="11">
        <v>10501.959530384433</v>
      </c>
      <c r="HT458" s="11">
        <v>10503.380998434217</v>
      </c>
      <c r="HU458" s="11">
        <v>10459.233620469293</v>
      </c>
      <c r="HV458" s="11">
        <v>10453.396412270602</v>
      </c>
      <c r="HW458" s="11">
        <v>10453.196700018136</v>
      </c>
      <c r="HX458" s="11">
        <v>10458.037755011774</v>
      </c>
      <c r="HY458" s="11">
        <v>10464.465320736488</v>
      </c>
      <c r="HZ458" s="11">
        <v>10463.582721919323</v>
      </c>
      <c r="IA458" s="11">
        <v>10555.599234303039</v>
      </c>
      <c r="IB458" s="11">
        <v>10665.179016159778</v>
      </c>
      <c r="IC458" s="11">
        <v>10699.461477296431</v>
      </c>
      <c r="ID458" s="11">
        <v>10734.401411436105</v>
      </c>
      <c r="IE458" s="11">
        <v>10764.842637469441</v>
      </c>
      <c r="IF458" s="11">
        <v>10788.809487309522</v>
      </c>
      <c r="IG458" s="11">
        <v>10893.508794984076</v>
      </c>
      <c r="IH458" s="11">
        <v>10919.815974389829</v>
      </c>
      <c r="II458" s="11">
        <v>10956.832605345633</v>
      </c>
      <c r="IJ458" s="11">
        <v>10989.666307677073</v>
      </c>
      <c r="IK458" s="11">
        <v>11038.487673130592</v>
      </c>
      <c r="IL458" s="11">
        <v>11075.926791218846</v>
      </c>
      <c r="IM458" s="11">
        <v>11116.926617451812</v>
      </c>
      <c r="IN458" s="11">
        <v>11177.721404388481</v>
      </c>
      <c r="IO458" s="11">
        <v>11312.276911003804</v>
      </c>
      <c r="IP458" s="11">
        <v>11343.632583027649</v>
      </c>
      <c r="IQ458" s="11">
        <v>11342.116648052108</v>
      </c>
      <c r="IR458" s="11">
        <v>11389.92538944361</v>
      </c>
      <c r="IS458" s="11">
        <v>11451.607982184751</v>
      </c>
      <c r="IT458" s="11">
        <v>11488.088840226816</v>
      </c>
      <c r="IU458" s="11">
        <v>11509.229065980831</v>
      </c>
      <c r="IV458" s="11">
        <v>11525.566108350193</v>
      </c>
      <c r="IW458" s="11">
        <v>11530.894620254085</v>
      </c>
      <c r="IX458" s="11">
        <v>11540.412080816301</v>
      </c>
      <c r="IY458" s="11">
        <v>11559.767237170692</v>
      </c>
      <c r="IZ458" s="11">
        <v>11598.021107070694</v>
      </c>
      <c r="JA458" s="11">
        <v>11644.276268095444</v>
      </c>
      <c r="JB458" s="11">
        <v>11732.382922355064</v>
      </c>
      <c r="JC458" s="11">
        <v>11840.096435748903</v>
      </c>
      <c r="JD458" s="11">
        <v>11921.442572214779</v>
      </c>
      <c r="JE458" s="11">
        <v>11941.96712556025</v>
      </c>
      <c r="JF458" s="11">
        <v>11957.586502006563</v>
      </c>
      <c r="JG458" s="11">
        <v>11960.440759779864</v>
      </c>
      <c r="JH458" s="11">
        <v>12043.869779985902</v>
      </c>
      <c r="JI458" s="11">
        <v>12090.828793968145</v>
      </c>
      <c r="JJ458" s="11">
        <v>12099.207356850964</v>
      </c>
      <c r="JK458" s="11">
        <v>12064.187835913004</v>
      </c>
      <c r="JL458" s="11">
        <v>12106.644589823976</v>
      </c>
      <c r="JM458" s="11">
        <v>12102.558724647608</v>
      </c>
      <c r="JN458" s="11">
        <v>12044.349310296213</v>
      </c>
      <c r="JO458" s="11">
        <v>12147.414606839688</v>
      </c>
      <c r="JP458" s="11">
        <v>12239.360545986052</v>
      </c>
      <c r="JQ458" s="11">
        <v>12252.546981648733</v>
      </c>
      <c r="JR458" s="11">
        <v>12299.233013174477</v>
      </c>
      <c r="JS458" s="11">
        <v>12339.324485688019</v>
      </c>
      <c r="JT458" s="11">
        <v>12471.100725768529</v>
      </c>
      <c r="JU458" s="11">
        <v>12532.427515146897</v>
      </c>
      <c r="JV458" s="11">
        <v>12507.673831402115</v>
      </c>
      <c r="JW458" s="11">
        <v>12457.455614308014</v>
      </c>
      <c r="JX458" s="11">
        <v>12464.355269788801</v>
      </c>
      <c r="JY458" s="11">
        <v>12461.100810222477</v>
      </c>
      <c r="JZ458" s="11">
        <v>12451.973772389019</v>
      </c>
      <c r="KA458" s="11">
        <v>12446.429094667041</v>
      </c>
      <c r="KB458" s="11">
        <v>12443.001658813047</v>
      </c>
      <c r="KC458" s="11">
        <v>12431.24054046872</v>
      </c>
      <c r="KD458" s="11">
        <v>12416.702930404357</v>
      </c>
      <c r="KE458" s="11">
        <v>12412.520930932924</v>
      </c>
      <c r="KF458" s="11">
        <v>12419.790417483538</v>
      </c>
      <c r="KG458" s="11">
        <v>12419.406267517794</v>
      </c>
      <c r="KH458" s="11">
        <v>12431.932074979568</v>
      </c>
      <c r="KI458" s="11">
        <v>12428.799040342261</v>
      </c>
      <c r="KJ458" s="11">
        <v>12446.273580137449</v>
      </c>
      <c r="KK458" s="11">
        <v>12447.956030445448</v>
      </c>
      <c r="KL458" s="23"/>
      <c r="KM458" s="11">
        <f>SMALL(Tabela2[[#This Row],[1]:[285]],1)</f>
        <v>0.83458663983971793</v>
      </c>
      <c r="KN458" s="11">
        <f>MATCH(Tabela2[[#This Row],[1° menor]],Tabela2[[#This Row],[1]:[285]],0)</f>
        <v>1</v>
      </c>
      <c r="KO45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58" s="11">
        <f>VLOOKUP(Tabela2[[#This Row],[Shape]],shape!A:D,4,0)+VLOOKUP(Tabela2[[#This Row],[Shape]]+1,shape!A:E,5,0)*Tabela2[[#This Row],[% avanc]]</f>
        <v>3.8776556234191881</v>
      </c>
      <c r="KQ458" s="15">
        <f>Tabela2[[#This Row],[8686,881807]]/Tabela2[[#Headers],[8686,881807]]</f>
        <v>4.4638061269517033E-4</v>
      </c>
      <c r="KR458" s="11">
        <f>Tabela2[[#This Row],[8686,881807]]-KP457</f>
        <v>0</v>
      </c>
      <c r="KS458" s="11">
        <f>(Tabela2[[#This Row],[hora bus]]-H457)*86400</f>
        <v>28.999999864026904</v>
      </c>
      <c r="KT458" s="11">
        <f>Tabela2[[#This Row],[desloc]]/Tabela2[[#This Row],[seconds]]</f>
        <v>0</v>
      </c>
      <c r="KU458" s="11">
        <f>Tabela2[[#This Row],[spd m/s]]*3.6</f>
        <v>0</v>
      </c>
      <c r="KV458" s="23"/>
      <c r="KW458" s="22">
        <f t="shared" si="126"/>
        <v>0</v>
      </c>
      <c r="KX458" s="23">
        <f t="shared" si="127"/>
        <v>0.5</v>
      </c>
      <c r="KY458" s="23">
        <f t="shared" si="128"/>
        <v>1</v>
      </c>
      <c r="KZ458" s="23">
        <f t="shared" si="129"/>
        <v>10</v>
      </c>
      <c r="LA458" s="23">
        <f t="shared" si="130"/>
        <v>0</v>
      </c>
      <c r="LB458" s="23">
        <f t="shared" si="131"/>
        <v>1</v>
      </c>
      <c r="LC458" s="23">
        <f t="shared" si="132"/>
        <v>10</v>
      </c>
      <c r="LD458" s="23">
        <f t="shared" si="133"/>
        <v>0</v>
      </c>
      <c r="LE458" s="23">
        <f t="shared" si="134"/>
        <v>3.8776556234191881</v>
      </c>
      <c r="LF458" s="22">
        <f t="shared" si="143"/>
        <v>0</v>
      </c>
      <c r="LG458" s="23">
        <f t="shared" si="135"/>
        <v>0.5</v>
      </c>
      <c r="LH458" s="23">
        <f t="shared" si="136"/>
        <v>0.5</v>
      </c>
      <c r="LI458" s="23">
        <f t="shared" si="137"/>
        <v>8570.3152119992501</v>
      </c>
      <c r="LJ458" s="23">
        <f t="shared" si="138"/>
        <v>3.8776556234191881</v>
      </c>
      <c r="LK458" s="23">
        <f t="shared" si="139"/>
        <v>0.5</v>
      </c>
      <c r="LL458" s="23">
        <f t="shared" si="140"/>
        <v>0</v>
      </c>
      <c r="LM458" s="23">
        <f t="shared" si="141"/>
        <v>1</v>
      </c>
      <c r="LN458" s="23">
        <f t="shared" si="142"/>
        <v>1</v>
      </c>
    </row>
    <row r="459" spans="1:326" x14ac:dyDescent="0.25">
      <c r="A459" s="22">
        <v>78047</v>
      </c>
      <c r="B459" s="22">
        <v>1</v>
      </c>
      <c r="C459" s="23" t="s">
        <v>905</v>
      </c>
      <c r="D459" s="22">
        <v>332</v>
      </c>
      <c r="E459" s="24">
        <v>3.5416666666666666E-2</v>
      </c>
      <c r="F459" s="23" t="s">
        <v>774</v>
      </c>
      <c r="G459" s="23" t="b">
        <v>1</v>
      </c>
      <c r="H459" s="25">
        <v>43538.03564814815</v>
      </c>
      <c r="I459" s="26" t="s">
        <v>681</v>
      </c>
      <c r="J459" s="23" t="s">
        <v>682</v>
      </c>
      <c r="K459" s="11">
        <f>IF(AND(Tabela2[[#This Row],[hora bus]]=H458,Tabela2[[#This Row],[lat bus]]=I458,Tabela2[[#This Row],[lon bus]]=J458),1,0)</f>
        <v>0</v>
      </c>
      <c r="L459" s="23"/>
      <c r="M459" s="11">
        <v>92</v>
      </c>
      <c r="N459" s="11">
        <v>0.83458663983971793</v>
      </c>
      <c r="O459" s="11">
        <v>1.3984196839489078</v>
      </c>
      <c r="P459" s="11">
        <v>9.4267941257220311</v>
      </c>
      <c r="Q459" s="11">
        <v>19.688773108132185</v>
      </c>
      <c r="R459" s="11">
        <v>75.195397337780264</v>
      </c>
      <c r="S459" s="11">
        <v>159.30451526494889</v>
      </c>
      <c r="T459" s="11">
        <v>180.18195583801287</v>
      </c>
      <c r="U459" s="11">
        <v>199.79338924508923</v>
      </c>
      <c r="V459" s="11">
        <v>211.09716553928146</v>
      </c>
      <c r="W459" s="11">
        <v>227.14293750271159</v>
      </c>
      <c r="X459" s="11">
        <v>239.59169647723874</v>
      </c>
      <c r="Y459" s="11">
        <v>250.11206903549589</v>
      </c>
      <c r="Z459" s="11">
        <v>275.30364977201225</v>
      </c>
      <c r="AA459" s="11">
        <v>294.46895517304961</v>
      </c>
      <c r="AB459" s="11">
        <v>320.19106785367666</v>
      </c>
      <c r="AC459" s="11">
        <v>332.17949791971603</v>
      </c>
      <c r="AD459" s="11">
        <v>348.04076670293443</v>
      </c>
      <c r="AE459" s="11">
        <v>372.23091522388552</v>
      </c>
      <c r="AF459" s="11">
        <v>373.05585750378327</v>
      </c>
      <c r="AG459" s="11">
        <v>433.84569918205443</v>
      </c>
      <c r="AH459" s="11">
        <v>469.02374511556127</v>
      </c>
      <c r="AI459" s="11">
        <v>499.67607388344703</v>
      </c>
      <c r="AJ459" s="11">
        <v>523.47830821792434</v>
      </c>
      <c r="AK459" s="11">
        <v>544.81141607945688</v>
      </c>
      <c r="AL459" s="11">
        <v>559.9004097040812</v>
      </c>
      <c r="AM459" s="11">
        <v>585.98771261657532</v>
      </c>
      <c r="AN459" s="11">
        <v>594.50788944836063</v>
      </c>
      <c r="AO459" s="11">
        <v>599.8950753359245</v>
      </c>
      <c r="AP459" s="11">
        <v>602.43355425919754</v>
      </c>
      <c r="AQ459" s="11">
        <v>609.53499398530153</v>
      </c>
      <c r="AR459" s="11">
        <v>609.5933977620092</v>
      </c>
      <c r="AS459" s="11">
        <v>603.71880286526709</v>
      </c>
      <c r="AT459" s="11">
        <v>609.45835281434404</v>
      </c>
      <c r="AU459" s="11">
        <v>613.60649452394352</v>
      </c>
      <c r="AV459" s="11">
        <v>605.61020293550882</v>
      </c>
      <c r="AW459" s="11">
        <v>608.32810058706082</v>
      </c>
      <c r="AX459" s="11">
        <v>622.97194103037293</v>
      </c>
      <c r="AY459" s="11">
        <v>642.28327131710535</v>
      </c>
      <c r="AZ459" s="11">
        <v>665.20596166221469</v>
      </c>
      <c r="BA459" s="11">
        <v>691.17393543887101</v>
      </c>
      <c r="BB459" s="11">
        <v>724.84333895562133</v>
      </c>
      <c r="BC459" s="11">
        <v>773.63812755161598</v>
      </c>
      <c r="BD459" s="11">
        <v>844.46226035941891</v>
      </c>
      <c r="BE459" s="11">
        <v>911.23618194706376</v>
      </c>
      <c r="BF459" s="11">
        <v>932.86527223275039</v>
      </c>
      <c r="BG459" s="11">
        <v>958.04135839229252</v>
      </c>
      <c r="BH459" s="11">
        <v>1001.7149381650798</v>
      </c>
      <c r="BI459" s="11">
        <v>1024.9959211584271</v>
      </c>
      <c r="BJ459" s="11">
        <v>1048.1727764714142</v>
      </c>
      <c r="BK459" s="11">
        <v>1080.0184074949607</v>
      </c>
      <c r="BL459" s="11">
        <v>1163.4808684345098</v>
      </c>
      <c r="BM459" s="11">
        <v>1429.3703496024175</v>
      </c>
      <c r="BN459" s="11">
        <v>1610.1385446972781</v>
      </c>
      <c r="BO459" s="11">
        <v>1664.0038873728233</v>
      </c>
      <c r="BP459" s="11">
        <v>1794.1242484398404</v>
      </c>
      <c r="BQ459" s="11">
        <v>1818.9378647754288</v>
      </c>
      <c r="BR459" s="11">
        <v>1920.5792764721948</v>
      </c>
      <c r="BS459" s="11">
        <v>2023.456323096907</v>
      </c>
      <c r="BT459" s="11">
        <v>2062.7199622631242</v>
      </c>
      <c r="BU459" s="11">
        <v>2093.7864244056359</v>
      </c>
      <c r="BV459" s="11">
        <v>2172.8574253488505</v>
      </c>
      <c r="BW459" s="11">
        <v>2191.8290547309048</v>
      </c>
      <c r="BX459" s="11">
        <v>2295.4935471481876</v>
      </c>
      <c r="BY459" s="11">
        <v>2324.6369620900828</v>
      </c>
      <c r="BZ459" s="11">
        <v>2412.5365562142952</v>
      </c>
      <c r="CA459" s="11">
        <v>2432.6327643351483</v>
      </c>
      <c r="CB459" s="11">
        <v>2466.8518007263533</v>
      </c>
      <c r="CC459" s="11">
        <v>2515.2508761381587</v>
      </c>
      <c r="CD459" s="11">
        <v>2622.1218445308405</v>
      </c>
      <c r="CE459" s="11">
        <v>2708.3090496803202</v>
      </c>
      <c r="CF459" s="11">
        <v>2796.8178431894862</v>
      </c>
      <c r="CG459" s="11">
        <v>2873.8082765070517</v>
      </c>
      <c r="CH459" s="11">
        <v>3061.6775590172806</v>
      </c>
      <c r="CI459" s="11">
        <v>3133.3825096557152</v>
      </c>
      <c r="CJ459" s="11">
        <v>3320.0285201183906</v>
      </c>
      <c r="CK459" s="11">
        <v>3391.2986814978881</v>
      </c>
      <c r="CL459" s="11">
        <v>3478.6413522149041</v>
      </c>
      <c r="CM459" s="11">
        <v>3505.4667594392477</v>
      </c>
      <c r="CN459" s="11">
        <v>3552.1278475871927</v>
      </c>
      <c r="CO459" s="11">
        <v>3608.1458168222821</v>
      </c>
      <c r="CP459" s="11">
        <v>3687.4332746012733</v>
      </c>
      <c r="CQ459" s="11">
        <v>3737.1928476528274</v>
      </c>
      <c r="CR459" s="11">
        <v>3929.1744458657076</v>
      </c>
      <c r="CS459" s="11">
        <v>4104.0052570842136</v>
      </c>
      <c r="CT459" s="11">
        <v>4176.4577406368426</v>
      </c>
      <c r="CU459" s="11">
        <v>4203.4628929622522</v>
      </c>
      <c r="CV459" s="11">
        <v>4243.0993420587138</v>
      </c>
      <c r="CW459" s="11">
        <v>4338.9296512059445</v>
      </c>
      <c r="CX459" s="11">
        <v>4464.5231926731885</v>
      </c>
      <c r="CY459" s="11">
        <v>4524.2760657256158</v>
      </c>
      <c r="CZ459" s="11">
        <v>4578.6984197787751</v>
      </c>
      <c r="DA459" s="11">
        <v>4625.9862234456259</v>
      </c>
      <c r="DB459" s="11">
        <v>4670.5685961378485</v>
      </c>
      <c r="DC459" s="11">
        <v>4713.1890396674316</v>
      </c>
      <c r="DD459" s="11">
        <v>4798.4137717572912</v>
      </c>
      <c r="DE459" s="11">
        <v>4807.037159512015</v>
      </c>
      <c r="DF459" s="11">
        <v>4833.3595568537676</v>
      </c>
      <c r="DG459" s="11">
        <v>4837.4660928582471</v>
      </c>
      <c r="DH459" s="11">
        <v>4868.9105840188495</v>
      </c>
      <c r="DI459" s="11">
        <v>4890.8441073800923</v>
      </c>
      <c r="DJ459" s="11">
        <v>4933.7892254471935</v>
      </c>
      <c r="DK459" s="11">
        <v>5000.7579650678817</v>
      </c>
      <c r="DL459" s="11">
        <v>5355.0982520495172</v>
      </c>
      <c r="DM459" s="11">
        <v>5481.4636259201425</v>
      </c>
      <c r="DN459" s="11">
        <v>5566.547527242612</v>
      </c>
      <c r="DO459" s="11">
        <v>5659.2630610073802</v>
      </c>
      <c r="DP459" s="11">
        <v>5693.1558385127737</v>
      </c>
      <c r="DQ459" s="11">
        <v>5776.9445825899438</v>
      </c>
      <c r="DR459" s="11">
        <v>5792.6247187292447</v>
      </c>
      <c r="DS459" s="11">
        <v>5803.4741841190025</v>
      </c>
      <c r="DT459" s="11">
        <v>5813.7715248560444</v>
      </c>
      <c r="DU459" s="11">
        <v>5824.9346720622971</v>
      </c>
      <c r="DV459" s="11">
        <v>5825.1745121438535</v>
      </c>
      <c r="DW459" s="11">
        <v>5821.2504329611656</v>
      </c>
      <c r="DX459" s="11">
        <v>5744.9467721272558</v>
      </c>
      <c r="DY459" s="11">
        <v>5825.3656271915142</v>
      </c>
      <c r="DZ459" s="11">
        <v>5822.8710960649087</v>
      </c>
      <c r="EA459" s="11">
        <v>5848.1092840949059</v>
      </c>
      <c r="EB459" s="11">
        <v>5986.6876289379934</v>
      </c>
      <c r="EC459" s="11">
        <v>6020.0909995452303</v>
      </c>
      <c r="ED459" s="11">
        <v>6207.0095294329822</v>
      </c>
      <c r="EE459" s="11">
        <v>6268.6393389472287</v>
      </c>
      <c r="EF459" s="11">
        <v>6478.5792596829533</v>
      </c>
      <c r="EG459" s="11">
        <v>6641.8090630503166</v>
      </c>
      <c r="EH459" s="11">
        <v>6783.6444952193469</v>
      </c>
      <c r="EI459" s="11">
        <v>6896.9965306641579</v>
      </c>
      <c r="EJ459" s="11">
        <v>6959.1088579445704</v>
      </c>
      <c r="EK459" s="11">
        <v>7002.153431776841</v>
      </c>
      <c r="EL459" s="11">
        <v>7073.1953672712252</v>
      </c>
      <c r="EM459" s="11">
        <v>7075.3262845401323</v>
      </c>
      <c r="EN459" s="11">
        <v>7151.6879619664223</v>
      </c>
      <c r="EO459" s="11">
        <v>7240.8180322916714</v>
      </c>
      <c r="EP459" s="11">
        <v>7286.4661372792516</v>
      </c>
      <c r="EQ459" s="11">
        <v>7427.4147993236202</v>
      </c>
      <c r="ER459" s="11">
        <v>7503.528752018271</v>
      </c>
      <c r="ES459" s="11">
        <v>7641.9445001082595</v>
      </c>
      <c r="ET459" s="11">
        <v>7706.9969287432486</v>
      </c>
      <c r="EU459" s="11">
        <v>7783.839371621817</v>
      </c>
      <c r="EV459" s="11">
        <v>7848.003579749442</v>
      </c>
      <c r="EW459" s="11">
        <v>7920.0502191520318</v>
      </c>
      <c r="EX459" s="11">
        <v>8170.1976758281144</v>
      </c>
      <c r="EY459" s="11">
        <v>8253.8507761105539</v>
      </c>
      <c r="EZ459" s="11">
        <v>8427.0913450311855</v>
      </c>
      <c r="FA459" s="11">
        <v>8594.2438038042274</v>
      </c>
      <c r="FB459" s="11">
        <v>8676.6840382255305</v>
      </c>
      <c r="FC459" s="11">
        <v>8717.7247633272764</v>
      </c>
      <c r="FD459" s="11">
        <v>8771.4739760100674</v>
      </c>
      <c r="FE459" s="11">
        <v>8893.6135699383703</v>
      </c>
      <c r="FF459" s="11">
        <v>9065.0338004001496</v>
      </c>
      <c r="FG459" s="11">
        <v>9089.4518895774327</v>
      </c>
      <c r="FH459" s="11">
        <v>9132.4613225008943</v>
      </c>
      <c r="FI459" s="11">
        <v>9213.2517811949929</v>
      </c>
      <c r="FJ459" s="11">
        <v>9258.5529202091093</v>
      </c>
      <c r="FK459" s="11">
        <v>9276.9443705762678</v>
      </c>
      <c r="FL459" s="11">
        <v>9293.0114538271737</v>
      </c>
      <c r="FM459" s="11">
        <v>9300.2906392708373</v>
      </c>
      <c r="FN459" s="11">
        <v>9335.0232682876049</v>
      </c>
      <c r="FO459" s="11">
        <v>9357.4087411423534</v>
      </c>
      <c r="FP459" s="11">
        <v>9382.7990856108881</v>
      </c>
      <c r="FQ459" s="11">
        <v>9409.1385400335821</v>
      </c>
      <c r="FR459" s="11">
        <v>9421.1906549559717</v>
      </c>
      <c r="FS459" s="11">
        <v>9466.7581936920196</v>
      </c>
      <c r="FT459" s="11">
        <v>9539.1484753576369</v>
      </c>
      <c r="FU459" s="11">
        <v>9641.6738222451222</v>
      </c>
      <c r="FV459" s="11">
        <v>9779.017950426427</v>
      </c>
      <c r="FW459" s="11">
        <v>9821.434220159681</v>
      </c>
      <c r="FX459" s="11">
        <v>9838.135513969115</v>
      </c>
      <c r="FY459" s="11">
        <v>9857.4286615768779</v>
      </c>
      <c r="FZ459" s="11">
        <v>9874.2452191986067</v>
      </c>
      <c r="GA459" s="11">
        <v>9901.4547819486997</v>
      </c>
      <c r="GB459" s="11">
        <v>9922.9819174009899</v>
      </c>
      <c r="GC459" s="11">
        <v>9954.0976258923893</v>
      </c>
      <c r="GD459" s="11">
        <v>9988.1420165077998</v>
      </c>
      <c r="GE459" s="11">
        <v>10012.938672110253</v>
      </c>
      <c r="GF459" s="11">
        <v>10033.595547162446</v>
      </c>
      <c r="GG459" s="11">
        <v>10046.287288510401</v>
      </c>
      <c r="GH459" s="11">
        <v>10058.930188944694</v>
      </c>
      <c r="GI459" s="11">
        <v>10061.685839773543</v>
      </c>
      <c r="GJ459" s="11">
        <v>10069.693000556052</v>
      </c>
      <c r="GK459" s="11">
        <v>10072.225767656042</v>
      </c>
      <c r="GL459" s="11">
        <v>10085.43100008395</v>
      </c>
      <c r="GM459" s="11">
        <v>10068.550239778924</v>
      </c>
      <c r="GN459" s="11">
        <v>10074.736454623482</v>
      </c>
      <c r="GO459" s="11">
        <v>10079.642576567499</v>
      </c>
      <c r="GP459" s="11">
        <v>10084.992936379438</v>
      </c>
      <c r="GQ459" s="11">
        <v>10135.150250812301</v>
      </c>
      <c r="GR459" s="11">
        <v>10245.248897921485</v>
      </c>
      <c r="GS459" s="11">
        <v>10388.066699844365</v>
      </c>
      <c r="GT459" s="11">
        <v>10449.516134437868</v>
      </c>
      <c r="GU459" s="11">
        <v>10467.896842447322</v>
      </c>
      <c r="GV459" s="11">
        <v>10492.830609653456</v>
      </c>
      <c r="GW459" s="11">
        <v>10519.601462543904</v>
      </c>
      <c r="GX459" s="11">
        <v>10547.440830723548</v>
      </c>
      <c r="GY459" s="11">
        <v>10567.944609991304</v>
      </c>
      <c r="GZ459" s="11">
        <v>10713.159231175461</v>
      </c>
      <c r="HA459" s="11">
        <v>10734.226971408629</v>
      </c>
      <c r="HB459" s="11">
        <v>10749.920198918937</v>
      </c>
      <c r="HC459" s="11">
        <v>10766.345728825368</v>
      </c>
      <c r="HD459" s="11">
        <v>10778.514271849044</v>
      </c>
      <c r="HE459" s="11">
        <v>10786.519833673112</v>
      </c>
      <c r="HF459" s="11">
        <v>10772.164055953479</v>
      </c>
      <c r="HG459" s="11">
        <v>10808.0281462408</v>
      </c>
      <c r="HH459" s="11">
        <v>10805.218393617286</v>
      </c>
      <c r="HI459" s="11">
        <v>10824.937222917126</v>
      </c>
      <c r="HJ459" s="11">
        <v>10829.478183856889</v>
      </c>
      <c r="HK459" s="11">
        <v>10815.249208961885</v>
      </c>
      <c r="HL459" s="11">
        <v>10801.9635334499</v>
      </c>
      <c r="HM459" s="11">
        <v>10748.055877674638</v>
      </c>
      <c r="HN459" s="11">
        <v>10675.226257243699</v>
      </c>
      <c r="HO459" s="11">
        <v>10616.797962526314</v>
      </c>
      <c r="HP459" s="11">
        <v>10624.131374686811</v>
      </c>
      <c r="HQ459" s="11">
        <v>10611.127200117844</v>
      </c>
      <c r="HR459" s="11">
        <v>10507.120910763781</v>
      </c>
      <c r="HS459" s="11">
        <v>10501.959530384433</v>
      </c>
      <c r="HT459" s="11">
        <v>10503.380998434217</v>
      </c>
      <c r="HU459" s="11">
        <v>10459.233620469293</v>
      </c>
      <c r="HV459" s="11">
        <v>10453.396412270602</v>
      </c>
      <c r="HW459" s="11">
        <v>10453.196700018136</v>
      </c>
      <c r="HX459" s="11">
        <v>10458.037755011774</v>
      </c>
      <c r="HY459" s="11">
        <v>10464.465320736488</v>
      </c>
      <c r="HZ459" s="11">
        <v>10463.582721919323</v>
      </c>
      <c r="IA459" s="11">
        <v>10555.599234303039</v>
      </c>
      <c r="IB459" s="11">
        <v>10665.179016159778</v>
      </c>
      <c r="IC459" s="11">
        <v>10699.461477296431</v>
      </c>
      <c r="ID459" s="11">
        <v>10734.401411436105</v>
      </c>
      <c r="IE459" s="11">
        <v>10764.842637469441</v>
      </c>
      <c r="IF459" s="11">
        <v>10788.809487309522</v>
      </c>
      <c r="IG459" s="11">
        <v>10893.508794984076</v>
      </c>
      <c r="IH459" s="11">
        <v>10919.815974389829</v>
      </c>
      <c r="II459" s="11">
        <v>10956.832605345633</v>
      </c>
      <c r="IJ459" s="11">
        <v>10989.666307677073</v>
      </c>
      <c r="IK459" s="11">
        <v>11038.487673130592</v>
      </c>
      <c r="IL459" s="11">
        <v>11075.926791218846</v>
      </c>
      <c r="IM459" s="11">
        <v>11116.926617451812</v>
      </c>
      <c r="IN459" s="11">
        <v>11177.721404388481</v>
      </c>
      <c r="IO459" s="11">
        <v>11312.276911003804</v>
      </c>
      <c r="IP459" s="11">
        <v>11343.632583027649</v>
      </c>
      <c r="IQ459" s="11">
        <v>11342.116648052108</v>
      </c>
      <c r="IR459" s="11">
        <v>11389.92538944361</v>
      </c>
      <c r="IS459" s="11">
        <v>11451.607982184751</v>
      </c>
      <c r="IT459" s="11">
        <v>11488.088840226816</v>
      </c>
      <c r="IU459" s="11">
        <v>11509.229065980831</v>
      </c>
      <c r="IV459" s="11">
        <v>11525.566108350193</v>
      </c>
      <c r="IW459" s="11">
        <v>11530.894620254085</v>
      </c>
      <c r="IX459" s="11">
        <v>11540.412080816301</v>
      </c>
      <c r="IY459" s="11">
        <v>11559.767237170692</v>
      </c>
      <c r="IZ459" s="11">
        <v>11598.021107070694</v>
      </c>
      <c r="JA459" s="11">
        <v>11644.276268095444</v>
      </c>
      <c r="JB459" s="11">
        <v>11732.382922355064</v>
      </c>
      <c r="JC459" s="11">
        <v>11840.096435748903</v>
      </c>
      <c r="JD459" s="11">
        <v>11921.442572214779</v>
      </c>
      <c r="JE459" s="11">
        <v>11941.96712556025</v>
      </c>
      <c r="JF459" s="11">
        <v>11957.586502006563</v>
      </c>
      <c r="JG459" s="11">
        <v>11960.440759779864</v>
      </c>
      <c r="JH459" s="11">
        <v>12043.869779985902</v>
      </c>
      <c r="JI459" s="11">
        <v>12090.828793968145</v>
      </c>
      <c r="JJ459" s="11">
        <v>12099.207356850964</v>
      </c>
      <c r="JK459" s="11">
        <v>12064.187835913004</v>
      </c>
      <c r="JL459" s="11">
        <v>12106.644589823976</v>
      </c>
      <c r="JM459" s="11">
        <v>12102.558724647608</v>
      </c>
      <c r="JN459" s="11">
        <v>12044.349310296213</v>
      </c>
      <c r="JO459" s="11">
        <v>12147.414606839688</v>
      </c>
      <c r="JP459" s="11">
        <v>12239.360545986052</v>
      </c>
      <c r="JQ459" s="11">
        <v>12252.546981648733</v>
      </c>
      <c r="JR459" s="11">
        <v>12299.233013174477</v>
      </c>
      <c r="JS459" s="11">
        <v>12339.324485688019</v>
      </c>
      <c r="JT459" s="11">
        <v>12471.100725768529</v>
      </c>
      <c r="JU459" s="11">
        <v>12532.427515146897</v>
      </c>
      <c r="JV459" s="11">
        <v>12507.673831402115</v>
      </c>
      <c r="JW459" s="11">
        <v>12457.455614308014</v>
      </c>
      <c r="JX459" s="11">
        <v>12464.355269788801</v>
      </c>
      <c r="JY459" s="11">
        <v>12461.100810222477</v>
      </c>
      <c r="JZ459" s="11">
        <v>12451.973772389019</v>
      </c>
      <c r="KA459" s="11">
        <v>12446.429094667041</v>
      </c>
      <c r="KB459" s="11">
        <v>12443.001658813047</v>
      </c>
      <c r="KC459" s="11">
        <v>12431.24054046872</v>
      </c>
      <c r="KD459" s="11">
        <v>12416.702930404357</v>
      </c>
      <c r="KE459" s="11">
        <v>12412.520930932924</v>
      </c>
      <c r="KF459" s="11">
        <v>12419.790417483538</v>
      </c>
      <c r="KG459" s="11">
        <v>12419.406267517794</v>
      </c>
      <c r="KH459" s="11">
        <v>12431.932074979568</v>
      </c>
      <c r="KI459" s="11">
        <v>12428.799040342261</v>
      </c>
      <c r="KJ459" s="11">
        <v>12446.273580137449</v>
      </c>
      <c r="KK459" s="11">
        <v>12447.956030445448</v>
      </c>
      <c r="KL459" s="23"/>
      <c r="KM459" s="11">
        <f>SMALL(Tabela2[[#This Row],[1]:[285]],1)</f>
        <v>0.83458663983971793</v>
      </c>
      <c r="KN459" s="11">
        <f>MATCH(Tabela2[[#This Row],[1° menor]],Tabela2[[#This Row],[1]:[285]],0)</f>
        <v>1</v>
      </c>
      <c r="KO45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59" s="11">
        <f>VLOOKUP(Tabela2[[#This Row],[Shape]],shape!A:D,4,0)+VLOOKUP(Tabela2[[#This Row],[Shape]]+1,shape!A:E,5,0)*Tabela2[[#This Row],[% avanc]]</f>
        <v>3.8776556234191881</v>
      </c>
      <c r="KQ459" s="15">
        <f>Tabela2[[#This Row],[8686,881807]]/Tabela2[[#Headers],[8686,881807]]</f>
        <v>4.4638061269517033E-4</v>
      </c>
      <c r="KR459" s="11">
        <f>Tabela2[[#This Row],[8686,881807]]-KP458</f>
        <v>0</v>
      </c>
      <c r="KS459" s="11">
        <f>(Tabela2[[#This Row],[hora bus]]-H458)*86400</f>
        <v>45.000000461004674</v>
      </c>
      <c r="KT459" s="11">
        <f>Tabela2[[#This Row],[desloc]]/Tabela2[[#This Row],[seconds]]</f>
        <v>0</v>
      </c>
      <c r="KU459" s="11">
        <f>Tabela2[[#This Row],[spd m/s]]*3.6</f>
        <v>0</v>
      </c>
      <c r="KV459" s="23"/>
      <c r="KW459" s="22">
        <f t="shared" si="126"/>
        <v>0</v>
      </c>
      <c r="KX459" s="23">
        <f t="shared" si="127"/>
        <v>0.5</v>
      </c>
      <c r="KY459" s="23">
        <f t="shared" si="128"/>
        <v>1</v>
      </c>
      <c r="KZ459" s="23">
        <f t="shared" si="129"/>
        <v>9</v>
      </c>
      <c r="LA459" s="23">
        <f t="shared" si="130"/>
        <v>0</v>
      </c>
      <c r="LB459" s="23">
        <f t="shared" si="131"/>
        <v>1</v>
      </c>
      <c r="LC459" s="23">
        <f t="shared" si="132"/>
        <v>9</v>
      </c>
      <c r="LD459" s="23">
        <f t="shared" si="133"/>
        <v>0</v>
      </c>
      <c r="LE459" s="23">
        <f t="shared" si="134"/>
        <v>3.8776556234191881</v>
      </c>
      <c r="LF459" s="22">
        <f t="shared" si="143"/>
        <v>0</v>
      </c>
      <c r="LG459" s="23">
        <f t="shared" si="135"/>
        <v>0.5</v>
      </c>
      <c r="LH459" s="23">
        <f t="shared" si="136"/>
        <v>0.5</v>
      </c>
      <c r="LI459" s="23">
        <f t="shared" si="137"/>
        <v>8570.3152119992501</v>
      </c>
      <c r="LJ459" s="23">
        <f t="shared" si="138"/>
        <v>3.8776556234191881</v>
      </c>
      <c r="LK459" s="23">
        <f t="shared" si="139"/>
        <v>0.5</v>
      </c>
      <c r="LL459" s="23">
        <f t="shared" si="140"/>
        <v>0</v>
      </c>
      <c r="LM459" s="23">
        <f t="shared" si="141"/>
        <v>1</v>
      </c>
      <c r="LN459" s="23">
        <f t="shared" si="142"/>
        <v>1</v>
      </c>
    </row>
    <row r="460" spans="1:326" x14ac:dyDescent="0.25">
      <c r="A460" s="22">
        <v>113</v>
      </c>
      <c r="B460" s="22">
        <v>2</v>
      </c>
      <c r="C460" s="23" t="s">
        <v>1418</v>
      </c>
      <c r="D460" s="22">
        <v>332</v>
      </c>
      <c r="E460" s="24">
        <v>0.91527777777777775</v>
      </c>
      <c r="F460" s="23" t="s">
        <v>774</v>
      </c>
      <c r="G460" s="23" t="b">
        <v>1</v>
      </c>
      <c r="H460" s="25">
        <v>43538.915277777778</v>
      </c>
      <c r="I460" s="26" t="s">
        <v>681</v>
      </c>
      <c r="J460" s="23" t="s">
        <v>682</v>
      </c>
      <c r="K460" s="11">
        <f>IF(AND(Tabela2[[#This Row],[hora bus]]=H459,Tabela2[[#This Row],[lat bus]]=I459,Tabela2[[#This Row],[lon bus]]=J459),1,0)</f>
        <v>0</v>
      </c>
      <c r="L460" s="23"/>
      <c r="M460" s="11">
        <v>231</v>
      </c>
      <c r="N460" s="11">
        <v>0.83458663983971793</v>
      </c>
      <c r="O460" s="11">
        <v>1.3984196839489078</v>
      </c>
      <c r="P460" s="11">
        <v>9.4267941257220311</v>
      </c>
      <c r="Q460" s="11">
        <v>19.688773108132185</v>
      </c>
      <c r="R460" s="11">
        <v>75.195397337780264</v>
      </c>
      <c r="S460" s="11">
        <v>159.30451526494889</v>
      </c>
      <c r="T460" s="11">
        <v>180.18195583801287</v>
      </c>
      <c r="U460" s="11">
        <v>199.79338924508923</v>
      </c>
      <c r="V460" s="11">
        <v>211.09716553928146</v>
      </c>
      <c r="W460" s="11">
        <v>227.14293750271159</v>
      </c>
      <c r="X460" s="11">
        <v>239.59169647723874</v>
      </c>
      <c r="Y460" s="11">
        <v>250.11206903549589</v>
      </c>
      <c r="Z460" s="11">
        <v>275.30364977201225</v>
      </c>
      <c r="AA460" s="11">
        <v>294.46895517304961</v>
      </c>
      <c r="AB460" s="11">
        <v>320.19106785367666</v>
      </c>
      <c r="AC460" s="11">
        <v>332.17949791971603</v>
      </c>
      <c r="AD460" s="11">
        <v>348.04076670293443</v>
      </c>
      <c r="AE460" s="11">
        <v>372.23091522388552</v>
      </c>
      <c r="AF460" s="11">
        <v>373.05585750378327</v>
      </c>
      <c r="AG460" s="11">
        <v>433.84569918205443</v>
      </c>
      <c r="AH460" s="11">
        <v>469.02374511556127</v>
      </c>
      <c r="AI460" s="11">
        <v>499.67607388344703</v>
      </c>
      <c r="AJ460" s="11">
        <v>523.47830821792434</v>
      </c>
      <c r="AK460" s="11">
        <v>544.81141607945688</v>
      </c>
      <c r="AL460" s="11">
        <v>559.9004097040812</v>
      </c>
      <c r="AM460" s="11">
        <v>585.98771261657532</v>
      </c>
      <c r="AN460" s="11">
        <v>594.50788944836063</v>
      </c>
      <c r="AO460" s="11">
        <v>599.8950753359245</v>
      </c>
      <c r="AP460" s="11">
        <v>602.43355425919754</v>
      </c>
      <c r="AQ460" s="11">
        <v>609.53499398530153</v>
      </c>
      <c r="AR460" s="11">
        <v>609.5933977620092</v>
      </c>
      <c r="AS460" s="11">
        <v>603.71880286526709</v>
      </c>
      <c r="AT460" s="11">
        <v>609.45835281434404</v>
      </c>
      <c r="AU460" s="11">
        <v>613.60649452394352</v>
      </c>
      <c r="AV460" s="11">
        <v>605.61020293550882</v>
      </c>
      <c r="AW460" s="11">
        <v>608.32810058706082</v>
      </c>
      <c r="AX460" s="11">
        <v>622.97194103037293</v>
      </c>
      <c r="AY460" s="11">
        <v>642.28327131710535</v>
      </c>
      <c r="AZ460" s="11">
        <v>665.20596166221469</v>
      </c>
      <c r="BA460" s="11">
        <v>691.17393543887101</v>
      </c>
      <c r="BB460" s="11">
        <v>724.84333895562133</v>
      </c>
      <c r="BC460" s="11">
        <v>773.63812755161598</v>
      </c>
      <c r="BD460" s="11">
        <v>844.46226035941891</v>
      </c>
      <c r="BE460" s="11">
        <v>911.23618194706376</v>
      </c>
      <c r="BF460" s="11">
        <v>932.86527223275039</v>
      </c>
      <c r="BG460" s="11">
        <v>958.04135839229252</v>
      </c>
      <c r="BH460" s="11">
        <v>1001.7149381650798</v>
      </c>
      <c r="BI460" s="11">
        <v>1024.9959211584271</v>
      </c>
      <c r="BJ460" s="11">
        <v>1048.1727764714142</v>
      </c>
      <c r="BK460" s="11">
        <v>1080.0184074949607</v>
      </c>
      <c r="BL460" s="11">
        <v>1163.4808684345098</v>
      </c>
      <c r="BM460" s="11">
        <v>1429.3703496024175</v>
      </c>
      <c r="BN460" s="11">
        <v>1610.1385446972781</v>
      </c>
      <c r="BO460" s="11">
        <v>1664.0038873728233</v>
      </c>
      <c r="BP460" s="11">
        <v>1794.1242484398404</v>
      </c>
      <c r="BQ460" s="11">
        <v>1818.9378647754288</v>
      </c>
      <c r="BR460" s="11">
        <v>1920.5792764721948</v>
      </c>
      <c r="BS460" s="11">
        <v>2023.456323096907</v>
      </c>
      <c r="BT460" s="11">
        <v>2062.7199622631242</v>
      </c>
      <c r="BU460" s="11">
        <v>2093.7864244056359</v>
      </c>
      <c r="BV460" s="11">
        <v>2172.8574253488505</v>
      </c>
      <c r="BW460" s="11">
        <v>2191.8290547309048</v>
      </c>
      <c r="BX460" s="11">
        <v>2295.4935471481876</v>
      </c>
      <c r="BY460" s="11">
        <v>2324.6369620900828</v>
      </c>
      <c r="BZ460" s="11">
        <v>2412.5365562142952</v>
      </c>
      <c r="CA460" s="11">
        <v>2432.6327643351483</v>
      </c>
      <c r="CB460" s="11">
        <v>2466.8518007263533</v>
      </c>
      <c r="CC460" s="11">
        <v>2515.2508761381587</v>
      </c>
      <c r="CD460" s="11">
        <v>2622.1218445308405</v>
      </c>
      <c r="CE460" s="11">
        <v>2708.3090496803202</v>
      </c>
      <c r="CF460" s="11">
        <v>2796.8178431894862</v>
      </c>
      <c r="CG460" s="11">
        <v>2873.8082765070517</v>
      </c>
      <c r="CH460" s="11">
        <v>3061.6775590172806</v>
      </c>
      <c r="CI460" s="11">
        <v>3133.3825096557152</v>
      </c>
      <c r="CJ460" s="11">
        <v>3320.0285201183906</v>
      </c>
      <c r="CK460" s="11">
        <v>3391.2986814978881</v>
      </c>
      <c r="CL460" s="11">
        <v>3478.6413522149041</v>
      </c>
      <c r="CM460" s="11">
        <v>3505.4667594392477</v>
      </c>
      <c r="CN460" s="11">
        <v>3552.1278475871927</v>
      </c>
      <c r="CO460" s="11">
        <v>3608.1458168222821</v>
      </c>
      <c r="CP460" s="11">
        <v>3687.4332746012733</v>
      </c>
      <c r="CQ460" s="11">
        <v>3737.1928476528274</v>
      </c>
      <c r="CR460" s="11">
        <v>3929.1744458657076</v>
      </c>
      <c r="CS460" s="11">
        <v>4104.0052570842136</v>
      </c>
      <c r="CT460" s="11">
        <v>4176.4577406368426</v>
      </c>
      <c r="CU460" s="11">
        <v>4203.4628929622522</v>
      </c>
      <c r="CV460" s="11">
        <v>4243.0993420587138</v>
      </c>
      <c r="CW460" s="11">
        <v>4338.9296512059445</v>
      </c>
      <c r="CX460" s="11">
        <v>4464.5231926731885</v>
      </c>
      <c r="CY460" s="11">
        <v>4524.2760657256158</v>
      </c>
      <c r="CZ460" s="11">
        <v>4578.6984197787751</v>
      </c>
      <c r="DA460" s="11">
        <v>4625.9862234456259</v>
      </c>
      <c r="DB460" s="11">
        <v>4670.5685961378485</v>
      </c>
      <c r="DC460" s="11">
        <v>4713.1890396674316</v>
      </c>
      <c r="DD460" s="11">
        <v>4798.4137717572912</v>
      </c>
      <c r="DE460" s="11">
        <v>4807.037159512015</v>
      </c>
      <c r="DF460" s="11">
        <v>4833.3595568537676</v>
      </c>
      <c r="DG460" s="11">
        <v>4837.4660928582471</v>
      </c>
      <c r="DH460" s="11">
        <v>4868.9105840188495</v>
      </c>
      <c r="DI460" s="11">
        <v>4890.8441073800923</v>
      </c>
      <c r="DJ460" s="11">
        <v>4933.7892254471935</v>
      </c>
      <c r="DK460" s="11">
        <v>5000.7579650678817</v>
      </c>
      <c r="DL460" s="11">
        <v>5355.0982520495172</v>
      </c>
      <c r="DM460" s="11">
        <v>5481.4636259201425</v>
      </c>
      <c r="DN460" s="11">
        <v>5566.547527242612</v>
      </c>
      <c r="DO460" s="11">
        <v>5659.2630610073802</v>
      </c>
      <c r="DP460" s="11">
        <v>5693.1558385127737</v>
      </c>
      <c r="DQ460" s="11">
        <v>5776.9445825899438</v>
      </c>
      <c r="DR460" s="11">
        <v>5792.6247187292447</v>
      </c>
      <c r="DS460" s="11">
        <v>5803.4741841190025</v>
      </c>
      <c r="DT460" s="11">
        <v>5813.7715248560444</v>
      </c>
      <c r="DU460" s="11">
        <v>5824.9346720622971</v>
      </c>
      <c r="DV460" s="11">
        <v>5825.1745121438535</v>
      </c>
      <c r="DW460" s="11">
        <v>5821.2504329611656</v>
      </c>
      <c r="DX460" s="11">
        <v>5744.9467721272558</v>
      </c>
      <c r="DY460" s="11">
        <v>5825.3656271915142</v>
      </c>
      <c r="DZ460" s="11">
        <v>5822.8710960649087</v>
      </c>
      <c r="EA460" s="11">
        <v>5848.1092840949059</v>
      </c>
      <c r="EB460" s="11">
        <v>5986.6876289379934</v>
      </c>
      <c r="EC460" s="11">
        <v>6020.0909995452303</v>
      </c>
      <c r="ED460" s="11">
        <v>6207.0095294329822</v>
      </c>
      <c r="EE460" s="11">
        <v>6268.6393389472287</v>
      </c>
      <c r="EF460" s="11">
        <v>6478.5792596829533</v>
      </c>
      <c r="EG460" s="11">
        <v>6641.8090630503166</v>
      </c>
      <c r="EH460" s="11">
        <v>6783.6444952193469</v>
      </c>
      <c r="EI460" s="11">
        <v>6896.9965306641579</v>
      </c>
      <c r="EJ460" s="11">
        <v>6959.1088579445704</v>
      </c>
      <c r="EK460" s="11">
        <v>7002.153431776841</v>
      </c>
      <c r="EL460" s="11">
        <v>7073.1953672712252</v>
      </c>
      <c r="EM460" s="11">
        <v>7075.3262845401323</v>
      </c>
      <c r="EN460" s="11">
        <v>7151.6879619664223</v>
      </c>
      <c r="EO460" s="11">
        <v>7240.8180322916714</v>
      </c>
      <c r="EP460" s="11">
        <v>7286.4661372792516</v>
      </c>
      <c r="EQ460" s="11">
        <v>7427.4147993236202</v>
      </c>
      <c r="ER460" s="11">
        <v>7503.528752018271</v>
      </c>
      <c r="ES460" s="11">
        <v>7641.9445001082595</v>
      </c>
      <c r="ET460" s="11">
        <v>7706.9969287432486</v>
      </c>
      <c r="EU460" s="11">
        <v>7783.839371621817</v>
      </c>
      <c r="EV460" s="11">
        <v>7848.003579749442</v>
      </c>
      <c r="EW460" s="11">
        <v>7920.0502191520318</v>
      </c>
      <c r="EX460" s="11">
        <v>8170.1976758281144</v>
      </c>
      <c r="EY460" s="11">
        <v>8253.8507761105539</v>
      </c>
      <c r="EZ460" s="11">
        <v>8427.0913450311855</v>
      </c>
      <c r="FA460" s="11">
        <v>8594.2438038042274</v>
      </c>
      <c r="FB460" s="11">
        <v>8676.6840382255305</v>
      </c>
      <c r="FC460" s="11">
        <v>8717.7247633272764</v>
      </c>
      <c r="FD460" s="11">
        <v>8771.4739760100674</v>
      </c>
      <c r="FE460" s="11">
        <v>8893.6135699383703</v>
      </c>
      <c r="FF460" s="11">
        <v>9065.0338004001496</v>
      </c>
      <c r="FG460" s="11">
        <v>9089.4518895774327</v>
      </c>
      <c r="FH460" s="11">
        <v>9132.4613225008943</v>
      </c>
      <c r="FI460" s="11">
        <v>9213.2517811949929</v>
      </c>
      <c r="FJ460" s="11">
        <v>9258.5529202091093</v>
      </c>
      <c r="FK460" s="11">
        <v>9276.9443705762678</v>
      </c>
      <c r="FL460" s="11">
        <v>9293.0114538271737</v>
      </c>
      <c r="FM460" s="11">
        <v>9300.2906392708373</v>
      </c>
      <c r="FN460" s="11">
        <v>9335.0232682876049</v>
      </c>
      <c r="FO460" s="11">
        <v>9357.4087411423534</v>
      </c>
      <c r="FP460" s="11">
        <v>9382.7990856108881</v>
      </c>
      <c r="FQ460" s="11">
        <v>9409.1385400335821</v>
      </c>
      <c r="FR460" s="11">
        <v>9421.1906549559717</v>
      </c>
      <c r="FS460" s="11">
        <v>9466.7581936920196</v>
      </c>
      <c r="FT460" s="11">
        <v>9539.1484753576369</v>
      </c>
      <c r="FU460" s="11">
        <v>9641.6738222451222</v>
      </c>
      <c r="FV460" s="11">
        <v>9779.017950426427</v>
      </c>
      <c r="FW460" s="11">
        <v>9821.434220159681</v>
      </c>
      <c r="FX460" s="11">
        <v>9838.135513969115</v>
      </c>
      <c r="FY460" s="11">
        <v>9857.4286615768779</v>
      </c>
      <c r="FZ460" s="11">
        <v>9874.2452191986067</v>
      </c>
      <c r="GA460" s="11">
        <v>9901.4547819486997</v>
      </c>
      <c r="GB460" s="11">
        <v>9922.9819174009899</v>
      </c>
      <c r="GC460" s="11">
        <v>9954.0976258923893</v>
      </c>
      <c r="GD460" s="11">
        <v>9988.1420165077998</v>
      </c>
      <c r="GE460" s="11">
        <v>10012.938672110253</v>
      </c>
      <c r="GF460" s="11">
        <v>10033.595547162446</v>
      </c>
      <c r="GG460" s="11">
        <v>10046.287288510401</v>
      </c>
      <c r="GH460" s="11">
        <v>10058.930188944694</v>
      </c>
      <c r="GI460" s="11">
        <v>10061.685839773543</v>
      </c>
      <c r="GJ460" s="11">
        <v>10069.693000556052</v>
      </c>
      <c r="GK460" s="11">
        <v>10072.225767656042</v>
      </c>
      <c r="GL460" s="11">
        <v>10085.43100008395</v>
      </c>
      <c r="GM460" s="11">
        <v>10068.550239778924</v>
      </c>
      <c r="GN460" s="11">
        <v>10074.736454623482</v>
      </c>
      <c r="GO460" s="11">
        <v>10079.642576567499</v>
      </c>
      <c r="GP460" s="11">
        <v>10084.992936379438</v>
      </c>
      <c r="GQ460" s="11">
        <v>10135.150250812301</v>
      </c>
      <c r="GR460" s="11">
        <v>10245.248897921485</v>
      </c>
      <c r="GS460" s="11">
        <v>10388.066699844365</v>
      </c>
      <c r="GT460" s="11">
        <v>10449.516134437868</v>
      </c>
      <c r="GU460" s="11">
        <v>10467.896842447322</v>
      </c>
      <c r="GV460" s="11">
        <v>10492.830609653456</v>
      </c>
      <c r="GW460" s="11">
        <v>10519.601462543904</v>
      </c>
      <c r="GX460" s="11">
        <v>10547.440830723548</v>
      </c>
      <c r="GY460" s="11">
        <v>10567.944609991304</v>
      </c>
      <c r="GZ460" s="11">
        <v>10713.159231175461</v>
      </c>
      <c r="HA460" s="11">
        <v>10734.226971408629</v>
      </c>
      <c r="HB460" s="11">
        <v>10749.920198918937</v>
      </c>
      <c r="HC460" s="11">
        <v>10766.345728825368</v>
      </c>
      <c r="HD460" s="11">
        <v>10778.514271849044</v>
      </c>
      <c r="HE460" s="11">
        <v>10786.519833673112</v>
      </c>
      <c r="HF460" s="11">
        <v>10772.164055953479</v>
      </c>
      <c r="HG460" s="11">
        <v>10808.0281462408</v>
      </c>
      <c r="HH460" s="11">
        <v>10805.218393617286</v>
      </c>
      <c r="HI460" s="11">
        <v>10824.937222917126</v>
      </c>
      <c r="HJ460" s="11">
        <v>10829.478183856889</v>
      </c>
      <c r="HK460" s="11">
        <v>10815.249208961885</v>
      </c>
      <c r="HL460" s="11">
        <v>10801.9635334499</v>
      </c>
      <c r="HM460" s="11">
        <v>10748.055877674638</v>
      </c>
      <c r="HN460" s="11">
        <v>10675.226257243699</v>
      </c>
      <c r="HO460" s="11">
        <v>10616.797962526314</v>
      </c>
      <c r="HP460" s="11">
        <v>10624.131374686811</v>
      </c>
      <c r="HQ460" s="11">
        <v>10611.127200117844</v>
      </c>
      <c r="HR460" s="11">
        <v>10507.120910763781</v>
      </c>
      <c r="HS460" s="11">
        <v>10501.959530384433</v>
      </c>
      <c r="HT460" s="11">
        <v>10503.380998434217</v>
      </c>
      <c r="HU460" s="11">
        <v>10459.233620469293</v>
      </c>
      <c r="HV460" s="11">
        <v>10453.396412270602</v>
      </c>
      <c r="HW460" s="11">
        <v>10453.196700018136</v>
      </c>
      <c r="HX460" s="11">
        <v>10458.037755011774</v>
      </c>
      <c r="HY460" s="11">
        <v>10464.465320736488</v>
      </c>
      <c r="HZ460" s="11">
        <v>10463.582721919323</v>
      </c>
      <c r="IA460" s="11">
        <v>10555.599234303039</v>
      </c>
      <c r="IB460" s="11">
        <v>10665.179016159778</v>
      </c>
      <c r="IC460" s="11">
        <v>10699.461477296431</v>
      </c>
      <c r="ID460" s="11">
        <v>10734.401411436105</v>
      </c>
      <c r="IE460" s="11">
        <v>10764.842637469441</v>
      </c>
      <c r="IF460" s="11">
        <v>10788.809487309522</v>
      </c>
      <c r="IG460" s="11">
        <v>10893.508794984076</v>
      </c>
      <c r="IH460" s="11">
        <v>10919.815974389829</v>
      </c>
      <c r="II460" s="11">
        <v>10956.832605345633</v>
      </c>
      <c r="IJ460" s="11">
        <v>10989.666307677073</v>
      </c>
      <c r="IK460" s="11">
        <v>11038.487673130592</v>
      </c>
      <c r="IL460" s="11">
        <v>11075.926791218846</v>
      </c>
      <c r="IM460" s="11">
        <v>11116.926617451812</v>
      </c>
      <c r="IN460" s="11">
        <v>11177.721404388481</v>
      </c>
      <c r="IO460" s="11">
        <v>11312.276911003804</v>
      </c>
      <c r="IP460" s="11">
        <v>11343.632583027649</v>
      </c>
      <c r="IQ460" s="11">
        <v>11342.116648052108</v>
      </c>
      <c r="IR460" s="11">
        <v>11389.92538944361</v>
      </c>
      <c r="IS460" s="11">
        <v>11451.607982184751</v>
      </c>
      <c r="IT460" s="11">
        <v>11488.088840226816</v>
      </c>
      <c r="IU460" s="11">
        <v>11509.229065980831</v>
      </c>
      <c r="IV460" s="11">
        <v>11525.566108350193</v>
      </c>
      <c r="IW460" s="11">
        <v>11530.894620254085</v>
      </c>
      <c r="IX460" s="11">
        <v>11540.412080816301</v>
      </c>
      <c r="IY460" s="11">
        <v>11559.767237170692</v>
      </c>
      <c r="IZ460" s="11">
        <v>11598.021107070694</v>
      </c>
      <c r="JA460" s="11">
        <v>11644.276268095444</v>
      </c>
      <c r="JB460" s="11">
        <v>11732.382922355064</v>
      </c>
      <c r="JC460" s="11">
        <v>11840.096435748903</v>
      </c>
      <c r="JD460" s="11">
        <v>11921.442572214779</v>
      </c>
      <c r="JE460" s="11">
        <v>11941.96712556025</v>
      </c>
      <c r="JF460" s="11">
        <v>11957.586502006563</v>
      </c>
      <c r="JG460" s="11">
        <v>11960.440759779864</v>
      </c>
      <c r="JH460" s="11">
        <v>12043.869779985902</v>
      </c>
      <c r="JI460" s="11">
        <v>12090.828793968145</v>
      </c>
      <c r="JJ460" s="11">
        <v>12099.207356850964</v>
      </c>
      <c r="JK460" s="11">
        <v>12064.187835913004</v>
      </c>
      <c r="JL460" s="11">
        <v>12106.644589823976</v>
      </c>
      <c r="JM460" s="11">
        <v>12102.558724647608</v>
      </c>
      <c r="JN460" s="11">
        <v>12044.349310296213</v>
      </c>
      <c r="JO460" s="11">
        <v>12147.414606839688</v>
      </c>
      <c r="JP460" s="11">
        <v>12239.360545986052</v>
      </c>
      <c r="JQ460" s="11">
        <v>12252.546981648733</v>
      </c>
      <c r="JR460" s="11">
        <v>12299.233013174477</v>
      </c>
      <c r="JS460" s="11">
        <v>12339.324485688019</v>
      </c>
      <c r="JT460" s="11">
        <v>12471.100725768529</v>
      </c>
      <c r="JU460" s="11">
        <v>12532.427515146897</v>
      </c>
      <c r="JV460" s="11">
        <v>12507.673831402115</v>
      </c>
      <c r="JW460" s="11">
        <v>12457.455614308014</v>
      </c>
      <c r="JX460" s="11">
        <v>12464.355269788801</v>
      </c>
      <c r="JY460" s="11">
        <v>12461.100810222477</v>
      </c>
      <c r="JZ460" s="11">
        <v>12451.973772389019</v>
      </c>
      <c r="KA460" s="11">
        <v>12446.429094667041</v>
      </c>
      <c r="KB460" s="11">
        <v>12443.001658813047</v>
      </c>
      <c r="KC460" s="11">
        <v>12431.24054046872</v>
      </c>
      <c r="KD460" s="11">
        <v>12416.702930404357</v>
      </c>
      <c r="KE460" s="11">
        <v>12412.520930932924</v>
      </c>
      <c r="KF460" s="11">
        <v>12419.790417483538</v>
      </c>
      <c r="KG460" s="11">
        <v>12419.406267517794</v>
      </c>
      <c r="KH460" s="11">
        <v>12431.932074979568</v>
      </c>
      <c r="KI460" s="11">
        <v>12428.799040342261</v>
      </c>
      <c r="KJ460" s="11">
        <v>12446.273580137449</v>
      </c>
      <c r="KK460" s="11">
        <v>12447.956030445448</v>
      </c>
      <c r="KL460" s="23"/>
      <c r="KM460" s="11">
        <f>SMALL(Tabela2[[#This Row],[1]:[285]],1)</f>
        <v>0.83458663983971793</v>
      </c>
      <c r="KN460" s="11">
        <f>MATCH(Tabela2[[#This Row],[1° menor]],Tabela2[[#This Row],[1]:[285]],0)</f>
        <v>1</v>
      </c>
      <c r="KO46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60" s="11">
        <f>VLOOKUP(Tabela2[[#This Row],[Shape]],shape!A:D,4,0)+VLOOKUP(Tabela2[[#This Row],[Shape]]+1,shape!A:E,5,0)*Tabela2[[#This Row],[% avanc]]</f>
        <v>3.8776556234191881</v>
      </c>
      <c r="KQ460" s="15">
        <f>Tabela2[[#This Row],[8686,881807]]/Tabela2[[#Headers],[8686,881807]]</f>
        <v>4.4638061269517033E-4</v>
      </c>
      <c r="KR460" s="11">
        <f>Tabela2[[#This Row],[8686,881807]]-KP459</f>
        <v>0</v>
      </c>
      <c r="KS460" s="11">
        <f>(Tabela2[[#This Row],[hora bus]]-H459)*86400</f>
        <v>75999.999999837019</v>
      </c>
      <c r="KT460" s="11">
        <f>Tabela2[[#This Row],[desloc]]/Tabela2[[#This Row],[seconds]]</f>
        <v>0</v>
      </c>
      <c r="KU460" s="11">
        <f>Tabela2[[#This Row],[spd m/s]]*3.6</f>
        <v>0</v>
      </c>
      <c r="KV460" s="23"/>
      <c r="KW460" s="22">
        <f t="shared" si="126"/>
        <v>0</v>
      </c>
      <c r="KX460" s="23">
        <f t="shared" si="127"/>
        <v>0.5</v>
      </c>
      <c r="KY460" s="23">
        <f t="shared" si="128"/>
        <v>1</v>
      </c>
      <c r="KZ460" s="23">
        <f t="shared" si="129"/>
        <v>8</v>
      </c>
      <c r="LA460" s="23">
        <f t="shared" si="130"/>
        <v>0</v>
      </c>
      <c r="LB460" s="23">
        <f t="shared" si="131"/>
        <v>1</v>
      </c>
      <c r="LC460" s="23">
        <f t="shared" si="132"/>
        <v>8</v>
      </c>
      <c r="LD460" s="23">
        <f t="shared" si="133"/>
        <v>0</v>
      </c>
      <c r="LE460" s="23">
        <f t="shared" si="134"/>
        <v>3.8776556234191881</v>
      </c>
      <c r="LF460" s="22">
        <f t="shared" si="143"/>
        <v>0</v>
      </c>
      <c r="LG460" s="23">
        <f t="shared" si="135"/>
        <v>0.5</v>
      </c>
      <c r="LH460" s="23">
        <f t="shared" si="136"/>
        <v>0.5</v>
      </c>
      <c r="LI460" s="23">
        <f t="shared" si="137"/>
        <v>8570.3152119992501</v>
      </c>
      <c r="LJ460" s="23">
        <f t="shared" si="138"/>
        <v>3.8776556234191881</v>
      </c>
      <c r="LK460" s="23">
        <f t="shared" si="139"/>
        <v>0.5</v>
      </c>
      <c r="LL460" s="23">
        <f t="shared" si="140"/>
        <v>0</v>
      </c>
      <c r="LM460" s="23">
        <f t="shared" si="141"/>
        <v>1</v>
      </c>
      <c r="LN460" s="23">
        <f t="shared" si="142"/>
        <v>1</v>
      </c>
    </row>
    <row r="461" spans="1:326" x14ac:dyDescent="0.25">
      <c r="A461" s="22">
        <v>114</v>
      </c>
      <c r="B461" s="22">
        <v>2</v>
      </c>
      <c r="C461" s="23" t="s">
        <v>1419</v>
      </c>
      <c r="D461" s="22">
        <v>332</v>
      </c>
      <c r="E461" s="24">
        <v>0.91527777777777775</v>
      </c>
      <c r="F461" s="23" t="s">
        <v>774</v>
      </c>
      <c r="G461" s="23" t="b">
        <v>1</v>
      </c>
      <c r="H461" s="25">
        <v>43538.915543981479</v>
      </c>
      <c r="I461" s="26" t="s">
        <v>681</v>
      </c>
      <c r="J461" s="23" t="s">
        <v>682</v>
      </c>
      <c r="K461" s="11">
        <f>IF(AND(Tabela2[[#This Row],[hora bus]]=H460,Tabela2[[#This Row],[lat bus]]=I460,Tabela2[[#This Row],[lon bus]]=J460),1,0)</f>
        <v>0</v>
      </c>
      <c r="L461" s="23"/>
      <c r="M461" s="11">
        <v>233</v>
      </c>
      <c r="N461" s="11">
        <v>0.83458663983971793</v>
      </c>
      <c r="O461" s="11">
        <v>1.3984196839489078</v>
      </c>
      <c r="P461" s="11">
        <v>9.4267941257220311</v>
      </c>
      <c r="Q461" s="11">
        <v>19.688773108132185</v>
      </c>
      <c r="R461" s="11">
        <v>75.195397337780264</v>
      </c>
      <c r="S461" s="11">
        <v>159.30451526494889</v>
      </c>
      <c r="T461" s="11">
        <v>180.18195583801287</v>
      </c>
      <c r="U461" s="11">
        <v>199.79338924508923</v>
      </c>
      <c r="V461" s="11">
        <v>211.09716553928146</v>
      </c>
      <c r="W461" s="11">
        <v>227.14293750271159</v>
      </c>
      <c r="X461" s="11">
        <v>239.59169647723874</v>
      </c>
      <c r="Y461" s="11">
        <v>250.11206903549589</v>
      </c>
      <c r="Z461" s="11">
        <v>275.30364977201225</v>
      </c>
      <c r="AA461" s="11">
        <v>294.46895517304961</v>
      </c>
      <c r="AB461" s="11">
        <v>320.19106785367666</v>
      </c>
      <c r="AC461" s="11">
        <v>332.17949791971603</v>
      </c>
      <c r="AD461" s="11">
        <v>348.04076670293443</v>
      </c>
      <c r="AE461" s="11">
        <v>372.23091522388552</v>
      </c>
      <c r="AF461" s="11">
        <v>373.05585750378327</v>
      </c>
      <c r="AG461" s="11">
        <v>433.84569918205443</v>
      </c>
      <c r="AH461" s="11">
        <v>469.02374511556127</v>
      </c>
      <c r="AI461" s="11">
        <v>499.67607388344703</v>
      </c>
      <c r="AJ461" s="11">
        <v>523.47830821792434</v>
      </c>
      <c r="AK461" s="11">
        <v>544.81141607945688</v>
      </c>
      <c r="AL461" s="11">
        <v>559.9004097040812</v>
      </c>
      <c r="AM461" s="11">
        <v>585.98771261657532</v>
      </c>
      <c r="AN461" s="11">
        <v>594.50788944836063</v>
      </c>
      <c r="AO461" s="11">
        <v>599.8950753359245</v>
      </c>
      <c r="AP461" s="11">
        <v>602.43355425919754</v>
      </c>
      <c r="AQ461" s="11">
        <v>609.53499398530153</v>
      </c>
      <c r="AR461" s="11">
        <v>609.5933977620092</v>
      </c>
      <c r="AS461" s="11">
        <v>603.71880286526709</v>
      </c>
      <c r="AT461" s="11">
        <v>609.45835281434404</v>
      </c>
      <c r="AU461" s="11">
        <v>613.60649452394352</v>
      </c>
      <c r="AV461" s="11">
        <v>605.61020293550882</v>
      </c>
      <c r="AW461" s="11">
        <v>608.32810058706082</v>
      </c>
      <c r="AX461" s="11">
        <v>622.97194103037293</v>
      </c>
      <c r="AY461" s="11">
        <v>642.28327131710535</v>
      </c>
      <c r="AZ461" s="11">
        <v>665.20596166221469</v>
      </c>
      <c r="BA461" s="11">
        <v>691.17393543887101</v>
      </c>
      <c r="BB461" s="11">
        <v>724.84333895562133</v>
      </c>
      <c r="BC461" s="11">
        <v>773.63812755161598</v>
      </c>
      <c r="BD461" s="11">
        <v>844.46226035941891</v>
      </c>
      <c r="BE461" s="11">
        <v>911.23618194706376</v>
      </c>
      <c r="BF461" s="11">
        <v>932.86527223275039</v>
      </c>
      <c r="BG461" s="11">
        <v>958.04135839229252</v>
      </c>
      <c r="BH461" s="11">
        <v>1001.7149381650798</v>
      </c>
      <c r="BI461" s="11">
        <v>1024.9959211584271</v>
      </c>
      <c r="BJ461" s="11">
        <v>1048.1727764714142</v>
      </c>
      <c r="BK461" s="11">
        <v>1080.0184074949607</v>
      </c>
      <c r="BL461" s="11">
        <v>1163.4808684345098</v>
      </c>
      <c r="BM461" s="11">
        <v>1429.3703496024175</v>
      </c>
      <c r="BN461" s="11">
        <v>1610.1385446972781</v>
      </c>
      <c r="BO461" s="11">
        <v>1664.0038873728233</v>
      </c>
      <c r="BP461" s="11">
        <v>1794.1242484398404</v>
      </c>
      <c r="BQ461" s="11">
        <v>1818.9378647754288</v>
      </c>
      <c r="BR461" s="11">
        <v>1920.5792764721948</v>
      </c>
      <c r="BS461" s="11">
        <v>2023.456323096907</v>
      </c>
      <c r="BT461" s="11">
        <v>2062.7199622631242</v>
      </c>
      <c r="BU461" s="11">
        <v>2093.7864244056359</v>
      </c>
      <c r="BV461" s="11">
        <v>2172.8574253488505</v>
      </c>
      <c r="BW461" s="11">
        <v>2191.8290547309048</v>
      </c>
      <c r="BX461" s="11">
        <v>2295.4935471481876</v>
      </c>
      <c r="BY461" s="11">
        <v>2324.6369620900828</v>
      </c>
      <c r="BZ461" s="11">
        <v>2412.5365562142952</v>
      </c>
      <c r="CA461" s="11">
        <v>2432.6327643351483</v>
      </c>
      <c r="CB461" s="11">
        <v>2466.8518007263533</v>
      </c>
      <c r="CC461" s="11">
        <v>2515.2508761381587</v>
      </c>
      <c r="CD461" s="11">
        <v>2622.1218445308405</v>
      </c>
      <c r="CE461" s="11">
        <v>2708.3090496803202</v>
      </c>
      <c r="CF461" s="11">
        <v>2796.8178431894862</v>
      </c>
      <c r="CG461" s="11">
        <v>2873.8082765070517</v>
      </c>
      <c r="CH461" s="11">
        <v>3061.6775590172806</v>
      </c>
      <c r="CI461" s="11">
        <v>3133.3825096557152</v>
      </c>
      <c r="CJ461" s="11">
        <v>3320.0285201183906</v>
      </c>
      <c r="CK461" s="11">
        <v>3391.2986814978881</v>
      </c>
      <c r="CL461" s="11">
        <v>3478.6413522149041</v>
      </c>
      <c r="CM461" s="11">
        <v>3505.4667594392477</v>
      </c>
      <c r="CN461" s="11">
        <v>3552.1278475871927</v>
      </c>
      <c r="CO461" s="11">
        <v>3608.1458168222821</v>
      </c>
      <c r="CP461" s="11">
        <v>3687.4332746012733</v>
      </c>
      <c r="CQ461" s="11">
        <v>3737.1928476528274</v>
      </c>
      <c r="CR461" s="11">
        <v>3929.1744458657076</v>
      </c>
      <c r="CS461" s="11">
        <v>4104.0052570842136</v>
      </c>
      <c r="CT461" s="11">
        <v>4176.4577406368426</v>
      </c>
      <c r="CU461" s="11">
        <v>4203.4628929622522</v>
      </c>
      <c r="CV461" s="11">
        <v>4243.0993420587138</v>
      </c>
      <c r="CW461" s="11">
        <v>4338.9296512059445</v>
      </c>
      <c r="CX461" s="11">
        <v>4464.5231926731885</v>
      </c>
      <c r="CY461" s="11">
        <v>4524.2760657256158</v>
      </c>
      <c r="CZ461" s="11">
        <v>4578.6984197787751</v>
      </c>
      <c r="DA461" s="11">
        <v>4625.9862234456259</v>
      </c>
      <c r="DB461" s="11">
        <v>4670.5685961378485</v>
      </c>
      <c r="DC461" s="11">
        <v>4713.1890396674316</v>
      </c>
      <c r="DD461" s="11">
        <v>4798.4137717572912</v>
      </c>
      <c r="DE461" s="11">
        <v>4807.037159512015</v>
      </c>
      <c r="DF461" s="11">
        <v>4833.3595568537676</v>
      </c>
      <c r="DG461" s="11">
        <v>4837.4660928582471</v>
      </c>
      <c r="DH461" s="11">
        <v>4868.9105840188495</v>
      </c>
      <c r="DI461" s="11">
        <v>4890.8441073800923</v>
      </c>
      <c r="DJ461" s="11">
        <v>4933.7892254471935</v>
      </c>
      <c r="DK461" s="11">
        <v>5000.7579650678817</v>
      </c>
      <c r="DL461" s="11">
        <v>5355.0982520495172</v>
      </c>
      <c r="DM461" s="11">
        <v>5481.4636259201425</v>
      </c>
      <c r="DN461" s="11">
        <v>5566.547527242612</v>
      </c>
      <c r="DO461" s="11">
        <v>5659.2630610073802</v>
      </c>
      <c r="DP461" s="11">
        <v>5693.1558385127737</v>
      </c>
      <c r="DQ461" s="11">
        <v>5776.9445825899438</v>
      </c>
      <c r="DR461" s="11">
        <v>5792.6247187292447</v>
      </c>
      <c r="DS461" s="11">
        <v>5803.4741841190025</v>
      </c>
      <c r="DT461" s="11">
        <v>5813.7715248560444</v>
      </c>
      <c r="DU461" s="11">
        <v>5824.9346720622971</v>
      </c>
      <c r="DV461" s="11">
        <v>5825.1745121438535</v>
      </c>
      <c r="DW461" s="11">
        <v>5821.2504329611656</v>
      </c>
      <c r="DX461" s="11">
        <v>5744.9467721272558</v>
      </c>
      <c r="DY461" s="11">
        <v>5825.3656271915142</v>
      </c>
      <c r="DZ461" s="11">
        <v>5822.8710960649087</v>
      </c>
      <c r="EA461" s="11">
        <v>5848.1092840949059</v>
      </c>
      <c r="EB461" s="11">
        <v>5986.6876289379934</v>
      </c>
      <c r="EC461" s="11">
        <v>6020.0909995452303</v>
      </c>
      <c r="ED461" s="11">
        <v>6207.0095294329822</v>
      </c>
      <c r="EE461" s="11">
        <v>6268.6393389472287</v>
      </c>
      <c r="EF461" s="11">
        <v>6478.5792596829533</v>
      </c>
      <c r="EG461" s="11">
        <v>6641.8090630503166</v>
      </c>
      <c r="EH461" s="11">
        <v>6783.6444952193469</v>
      </c>
      <c r="EI461" s="11">
        <v>6896.9965306641579</v>
      </c>
      <c r="EJ461" s="11">
        <v>6959.1088579445704</v>
      </c>
      <c r="EK461" s="11">
        <v>7002.153431776841</v>
      </c>
      <c r="EL461" s="11">
        <v>7073.1953672712252</v>
      </c>
      <c r="EM461" s="11">
        <v>7075.3262845401323</v>
      </c>
      <c r="EN461" s="11">
        <v>7151.6879619664223</v>
      </c>
      <c r="EO461" s="11">
        <v>7240.8180322916714</v>
      </c>
      <c r="EP461" s="11">
        <v>7286.4661372792516</v>
      </c>
      <c r="EQ461" s="11">
        <v>7427.4147993236202</v>
      </c>
      <c r="ER461" s="11">
        <v>7503.528752018271</v>
      </c>
      <c r="ES461" s="11">
        <v>7641.9445001082595</v>
      </c>
      <c r="ET461" s="11">
        <v>7706.9969287432486</v>
      </c>
      <c r="EU461" s="11">
        <v>7783.839371621817</v>
      </c>
      <c r="EV461" s="11">
        <v>7848.003579749442</v>
      </c>
      <c r="EW461" s="11">
        <v>7920.0502191520318</v>
      </c>
      <c r="EX461" s="11">
        <v>8170.1976758281144</v>
      </c>
      <c r="EY461" s="11">
        <v>8253.8507761105539</v>
      </c>
      <c r="EZ461" s="11">
        <v>8427.0913450311855</v>
      </c>
      <c r="FA461" s="11">
        <v>8594.2438038042274</v>
      </c>
      <c r="FB461" s="11">
        <v>8676.6840382255305</v>
      </c>
      <c r="FC461" s="11">
        <v>8717.7247633272764</v>
      </c>
      <c r="FD461" s="11">
        <v>8771.4739760100674</v>
      </c>
      <c r="FE461" s="11">
        <v>8893.6135699383703</v>
      </c>
      <c r="FF461" s="11">
        <v>9065.0338004001496</v>
      </c>
      <c r="FG461" s="11">
        <v>9089.4518895774327</v>
      </c>
      <c r="FH461" s="11">
        <v>9132.4613225008943</v>
      </c>
      <c r="FI461" s="11">
        <v>9213.2517811949929</v>
      </c>
      <c r="FJ461" s="11">
        <v>9258.5529202091093</v>
      </c>
      <c r="FK461" s="11">
        <v>9276.9443705762678</v>
      </c>
      <c r="FL461" s="11">
        <v>9293.0114538271737</v>
      </c>
      <c r="FM461" s="11">
        <v>9300.2906392708373</v>
      </c>
      <c r="FN461" s="11">
        <v>9335.0232682876049</v>
      </c>
      <c r="FO461" s="11">
        <v>9357.4087411423534</v>
      </c>
      <c r="FP461" s="11">
        <v>9382.7990856108881</v>
      </c>
      <c r="FQ461" s="11">
        <v>9409.1385400335821</v>
      </c>
      <c r="FR461" s="11">
        <v>9421.1906549559717</v>
      </c>
      <c r="FS461" s="11">
        <v>9466.7581936920196</v>
      </c>
      <c r="FT461" s="11">
        <v>9539.1484753576369</v>
      </c>
      <c r="FU461" s="11">
        <v>9641.6738222451222</v>
      </c>
      <c r="FV461" s="11">
        <v>9779.017950426427</v>
      </c>
      <c r="FW461" s="11">
        <v>9821.434220159681</v>
      </c>
      <c r="FX461" s="11">
        <v>9838.135513969115</v>
      </c>
      <c r="FY461" s="11">
        <v>9857.4286615768779</v>
      </c>
      <c r="FZ461" s="11">
        <v>9874.2452191986067</v>
      </c>
      <c r="GA461" s="11">
        <v>9901.4547819486997</v>
      </c>
      <c r="GB461" s="11">
        <v>9922.9819174009899</v>
      </c>
      <c r="GC461" s="11">
        <v>9954.0976258923893</v>
      </c>
      <c r="GD461" s="11">
        <v>9988.1420165077998</v>
      </c>
      <c r="GE461" s="11">
        <v>10012.938672110253</v>
      </c>
      <c r="GF461" s="11">
        <v>10033.595547162446</v>
      </c>
      <c r="GG461" s="11">
        <v>10046.287288510401</v>
      </c>
      <c r="GH461" s="11">
        <v>10058.930188944694</v>
      </c>
      <c r="GI461" s="11">
        <v>10061.685839773543</v>
      </c>
      <c r="GJ461" s="11">
        <v>10069.693000556052</v>
      </c>
      <c r="GK461" s="11">
        <v>10072.225767656042</v>
      </c>
      <c r="GL461" s="11">
        <v>10085.43100008395</v>
      </c>
      <c r="GM461" s="11">
        <v>10068.550239778924</v>
      </c>
      <c r="GN461" s="11">
        <v>10074.736454623482</v>
      </c>
      <c r="GO461" s="11">
        <v>10079.642576567499</v>
      </c>
      <c r="GP461" s="11">
        <v>10084.992936379438</v>
      </c>
      <c r="GQ461" s="11">
        <v>10135.150250812301</v>
      </c>
      <c r="GR461" s="11">
        <v>10245.248897921485</v>
      </c>
      <c r="GS461" s="11">
        <v>10388.066699844365</v>
      </c>
      <c r="GT461" s="11">
        <v>10449.516134437868</v>
      </c>
      <c r="GU461" s="11">
        <v>10467.896842447322</v>
      </c>
      <c r="GV461" s="11">
        <v>10492.830609653456</v>
      </c>
      <c r="GW461" s="11">
        <v>10519.601462543904</v>
      </c>
      <c r="GX461" s="11">
        <v>10547.440830723548</v>
      </c>
      <c r="GY461" s="11">
        <v>10567.944609991304</v>
      </c>
      <c r="GZ461" s="11">
        <v>10713.159231175461</v>
      </c>
      <c r="HA461" s="11">
        <v>10734.226971408629</v>
      </c>
      <c r="HB461" s="11">
        <v>10749.920198918937</v>
      </c>
      <c r="HC461" s="11">
        <v>10766.345728825368</v>
      </c>
      <c r="HD461" s="11">
        <v>10778.514271849044</v>
      </c>
      <c r="HE461" s="11">
        <v>10786.519833673112</v>
      </c>
      <c r="HF461" s="11">
        <v>10772.164055953479</v>
      </c>
      <c r="HG461" s="11">
        <v>10808.0281462408</v>
      </c>
      <c r="HH461" s="11">
        <v>10805.218393617286</v>
      </c>
      <c r="HI461" s="11">
        <v>10824.937222917126</v>
      </c>
      <c r="HJ461" s="11">
        <v>10829.478183856889</v>
      </c>
      <c r="HK461" s="11">
        <v>10815.249208961885</v>
      </c>
      <c r="HL461" s="11">
        <v>10801.9635334499</v>
      </c>
      <c r="HM461" s="11">
        <v>10748.055877674638</v>
      </c>
      <c r="HN461" s="11">
        <v>10675.226257243699</v>
      </c>
      <c r="HO461" s="11">
        <v>10616.797962526314</v>
      </c>
      <c r="HP461" s="11">
        <v>10624.131374686811</v>
      </c>
      <c r="HQ461" s="11">
        <v>10611.127200117844</v>
      </c>
      <c r="HR461" s="11">
        <v>10507.120910763781</v>
      </c>
      <c r="HS461" s="11">
        <v>10501.959530384433</v>
      </c>
      <c r="HT461" s="11">
        <v>10503.380998434217</v>
      </c>
      <c r="HU461" s="11">
        <v>10459.233620469293</v>
      </c>
      <c r="HV461" s="11">
        <v>10453.396412270602</v>
      </c>
      <c r="HW461" s="11">
        <v>10453.196700018136</v>
      </c>
      <c r="HX461" s="11">
        <v>10458.037755011774</v>
      </c>
      <c r="HY461" s="11">
        <v>10464.465320736488</v>
      </c>
      <c r="HZ461" s="11">
        <v>10463.582721919323</v>
      </c>
      <c r="IA461" s="11">
        <v>10555.599234303039</v>
      </c>
      <c r="IB461" s="11">
        <v>10665.179016159778</v>
      </c>
      <c r="IC461" s="11">
        <v>10699.461477296431</v>
      </c>
      <c r="ID461" s="11">
        <v>10734.401411436105</v>
      </c>
      <c r="IE461" s="11">
        <v>10764.842637469441</v>
      </c>
      <c r="IF461" s="11">
        <v>10788.809487309522</v>
      </c>
      <c r="IG461" s="11">
        <v>10893.508794984076</v>
      </c>
      <c r="IH461" s="11">
        <v>10919.815974389829</v>
      </c>
      <c r="II461" s="11">
        <v>10956.832605345633</v>
      </c>
      <c r="IJ461" s="11">
        <v>10989.666307677073</v>
      </c>
      <c r="IK461" s="11">
        <v>11038.487673130592</v>
      </c>
      <c r="IL461" s="11">
        <v>11075.926791218846</v>
      </c>
      <c r="IM461" s="11">
        <v>11116.926617451812</v>
      </c>
      <c r="IN461" s="11">
        <v>11177.721404388481</v>
      </c>
      <c r="IO461" s="11">
        <v>11312.276911003804</v>
      </c>
      <c r="IP461" s="11">
        <v>11343.632583027649</v>
      </c>
      <c r="IQ461" s="11">
        <v>11342.116648052108</v>
      </c>
      <c r="IR461" s="11">
        <v>11389.92538944361</v>
      </c>
      <c r="IS461" s="11">
        <v>11451.607982184751</v>
      </c>
      <c r="IT461" s="11">
        <v>11488.088840226816</v>
      </c>
      <c r="IU461" s="11">
        <v>11509.229065980831</v>
      </c>
      <c r="IV461" s="11">
        <v>11525.566108350193</v>
      </c>
      <c r="IW461" s="11">
        <v>11530.894620254085</v>
      </c>
      <c r="IX461" s="11">
        <v>11540.412080816301</v>
      </c>
      <c r="IY461" s="11">
        <v>11559.767237170692</v>
      </c>
      <c r="IZ461" s="11">
        <v>11598.021107070694</v>
      </c>
      <c r="JA461" s="11">
        <v>11644.276268095444</v>
      </c>
      <c r="JB461" s="11">
        <v>11732.382922355064</v>
      </c>
      <c r="JC461" s="11">
        <v>11840.096435748903</v>
      </c>
      <c r="JD461" s="11">
        <v>11921.442572214779</v>
      </c>
      <c r="JE461" s="11">
        <v>11941.96712556025</v>
      </c>
      <c r="JF461" s="11">
        <v>11957.586502006563</v>
      </c>
      <c r="JG461" s="11">
        <v>11960.440759779864</v>
      </c>
      <c r="JH461" s="11">
        <v>12043.869779985902</v>
      </c>
      <c r="JI461" s="11">
        <v>12090.828793968145</v>
      </c>
      <c r="JJ461" s="11">
        <v>12099.207356850964</v>
      </c>
      <c r="JK461" s="11">
        <v>12064.187835913004</v>
      </c>
      <c r="JL461" s="11">
        <v>12106.644589823976</v>
      </c>
      <c r="JM461" s="11">
        <v>12102.558724647608</v>
      </c>
      <c r="JN461" s="11">
        <v>12044.349310296213</v>
      </c>
      <c r="JO461" s="11">
        <v>12147.414606839688</v>
      </c>
      <c r="JP461" s="11">
        <v>12239.360545986052</v>
      </c>
      <c r="JQ461" s="11">
        <v>12252.546981648733</v>
      </c>
      <c r="JR461" s="11">
        <v>12299.233013174477</v>
      </c>
      <c r="JS461" s="11">
        <v>12339.324485688019</v>
      </c>
      <c r="JT461" s="11">
        <v>12471.100725768529</v>
      </c>
      <c r="JU461" s="11">
        <v>12532.427515146897</v>
      </c>
      <c r="JV461" s="11">
        <v>12507.673831402115</v>
      </c>
      <c r="JW461" s="11">
        <v>12457.455614308014</v>
      </c>
      <c r="JX461" s="11">
        <v>12464.355269788801</v>
      </c>
      <c r="JY461" s="11">
        <v>12461.100810222477</v>
      </c>
      <c r="JZ461" s="11">
        <v>12451.973772389019</v>
      </c>
      <c r="KA461" s="11">
        <v>12446.429094667041</v>
      </c>
      <c r="KB461" s="11">
        <v>12443.001658813047</v>
      </c>
      <c r="KC461" s="11">
        <v>12431.24054046872</v>
      </c>
      <c r="KD461" s="11">
        <v>12416.702930404357</v>
      </c>
      <c r="KE461" s="11">
        <v>12412.520930932924</v>
      </c>
      <c r="KF461" s="11">
        <v>12419.790417483538</v>
      </c>
      <c r="KG461" s="11">
        <v>12419.406267517794</v>
      </c>
      <c r="KH461" s="11">
        <v>12431.932074979568</v>
      </c>
      <c r="KI461" s="11">
        <v>12428.799040342261</v>
      </c>
      <c r="KJ461" s="11">
        <v>12446.273580137449</v>
      </c>
      <c r="KK461" s="11">
        <v>12447.956030445448</v>
      </c>
      <c r="KL461" s="23"/>
      <c r="KM461" s="11">
        <f>SMALL(Tabela2[[#This Row],[1]:[285]],1)</f>
        <v>0.83458663983971793</v>
      </c>
      <c r="KN461" s="11">
        <f>MATCH(Tabela2[[#This Row],[1° menor]],Tabela2[[#This Row],[1]:[285]],0)</f>
        <v>1</v>
      </c>
      <c r="KO46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61" s="11">
        <f>VLOOKUP(Tabela2[[#This Row],[Shape]],shape!A:D,4,0)+VLOOKUP(Tabela2[[#This Row],[Shape]]+1,shape!A:E,5,0)*Tabela2[[#This Row],[% avanc]]</f>
        <v>3.8776556234191881</v>
      </c>
      <c r="KQ461" s="15">
        <f>Tabela2[[#This Row],[8686,881807]]/Tabela2[[#Headers],[8686,881807]]</f>
        <v>4.4638061269517033E-4</v>
      </c>
      <c r="KR461" s="11">
        <f>Tabela2[[#This Row],[8686,881807]]-KP460</f>
        <v>0</v>
      </c>
      <c r="KS461" s="11">
        <f>(Tabela2[[#This Row],[hora bus]]-H460)*86400</f>
        <v>22.999999718740582</v>
      </c>
      <c r="KT461" s="11">
        <f>Tabela2[[#This Row],[desloc]]/Tabela2[[#This Row],[seconds]]</f>
        <v>0</v>
      </c>
      <c r="KU461" s="11">
        <f>Tabela2[[#This Row],[spd m/s]]*3.6</f>
        <v>0</v>
      </c>
      <c r="KV461" s="23"/>
      <c r="KW461" s="22">
        <f t="shared" si="126"/>
        <v>0</v>
      </c>
      <c r="KX461" s="23">
        <f t="shared" si="127"/>
        <v>0.5</v>
      </c>
      <c r="KY461" s="23">
        <f t="shared" si="128"/>
        <v>1</v>
      </c>
      <c r="KZ461" s="23">
        <f t="shared" si="129"/>
        <v>7</v>
      </c>
      <c r="LA461" s="23">
        <f t="shared" si="130"/>
        <v>0</v>
      </c>
      <c r="LB461" s="23">
        <f t="shared" si="131"/>
        <v>1</v>
      </c>
      <c r="LC461" s="23">
        <f t="shared" si="132"/>
        <v>7</v>
      </c>
      <c r="LD461" s="23">
        <f t="shared" si="133"/>
        <v>0</v>
      </c>
      <c r="LE461" s="23">
        <f t="shared" si="134"/>
        <v>3.8776556234191881</v>
      </c>
      <c r="LF461" s="22">
        <f t="shared" si="143"/>
        <v>0</v>
      </c>
      <c r="LG461" s="23">
        <f t="shared" si="135"/>
        <v>0.5</v>
      </c>
      <c r="LH461" s="23">
        <f t="shared" si="136"/>
        <v>0.5</v>
      </c>
      <c r="LI461" s="23">
        <f t="shared" si="137"/>
        <v>8570.3152119992501</v>
      </c>
      <c r="LJ461" s="23">
        <f t="shared" si="138"/>
        <v>3.8776556234191881</v>
      </c>
      <c r="LK461" s="23">
        <f t="shared" si="139"/>
        <v>0.5</v>
      </c>
      <c r="LL461" s="23">
        <f t="shared" si="140"/>
        <v>0</v>
      </c>
      <c r="LM461" s="23">
        <f t="shared" si="141"/>
        <v>1</v>
      </c>
      <c r="LN461" s="23">
        <f t="shared" si="142"/>
        <v>1</v>
      </c>
    </row>
    <row r="462" spans="1:326" x14ac:dyDescent="0.25">
      <c r="A462" s="22">
        <v>115</v>
      </c>
      <c r="B462" s="22">
        <v>2</v>
      </c>
      <c r="C462" s="23" t="s">
        <v>1420</v>
      </c>
      <c r="D462" s="22">
        <v>332</v>
      </c>
      <c r="E462" s="24">
        <v>0.91597222222222219</v>
      </c>
      <c r="F462" s="23" t="s">
        <v>774</v>
      </c>
      <c r="G462" s="23" t="b">
        <v>1</v>
      </c>
      <c r="H462" s="25">
        <v>43538.916076388887</v>
      </c>
      <c r="I462" s="26" t="s">
        <v>681</v>
      </c>
      <c r="J462" s="23" t="s">
        <v>682</v>
      </c>
      <c r="K462" s="11">
        <f>IF(AND(Tabela2[[#This Row],[hora bus]]=H461,Tabela2[[#This Row],[lat bus]]=I461,Tabela2[[#This Row],[lon bus]]=J461),1,0)</f>
        <v>0</v>
      </c>
      <c r="L462" s="23"/>
      <c r="M462" s="11">
        <v>237</v>
      </c>
      <c r="N462" s="11">
        <v>0.83458663983971793</v>
      </c>
      <c r="O462" s="11">
        <v>1.3984196839489078</v>
      </c>
      <c r="P462" s="11">
        <v>9.4267941257220311</v>
      </c>
      <c r="Q462" s="11">
        <v>19.688773108132185</v>
      </c>
      <c r="R462" s="11">
        <v>75.195397337780264</v>
      </c>
      <c r="S462" s="11">
        <v>159.30451526494889</v>
      </c>
      <c r="T462" s="11">
        <v>180.18195583801287</v>
      </c>
      <c r="U462" s="11">
        <v>199.79338924508923</v>
      </c>
      <c r="V462" s="11">
        <v>211.09716553928146</v>
      </c>
      <c r="W462" s="11">
        <v>227.14293750271159</v>
      </c>
      <c r="X462" s="11">
        <v>239.59169647723874</v>
      </c>
      <c r="Y462" s="11">
        <v>250.11206903549589</v>
      </c>
      <c r="Z462" s="11">
        <v>275.30364977201225</v>
      </c>
      <c r="AA462" s="11">
        <v>294.46895517304961</v>
      </c>
      <c r="AB462" s="11">
        <v>320.19106785367666</v>
      </c>
      <c r="AC462" s="11">
        <v>332.17949791971603</v>
      </c>
      <c r="AD462" s="11">
        <v>348.04076670293443</v>
      </c>
      <c r="AE462" s="11">
        <v>372.23091522388552</v>
      </c>
      <c r="AF462" s="11">
        <v>373.05585750378327</v>
      </c>
      <c r="AG462" s="11">
        <v>433.84569918205443</v>
      </c>
      <c r="AH462" s="11">
        <v>469.02374511556127</v>
      </c>
      <c r="AI462" s="11">
        <v>499.67607388344703</v>
      </c>
      <c r="AJ462" s="11">
        <v>523.47830821792434</v>
      </c>
      <c r="AK462" s="11">
        <v>544.81141607945688</v>
      </c>
      <c r="AL462" s="11">
        <v>559.9004097040812</v>
      </c>
      <c r="AM462" s="11">
        <v>585.98771261657532</v>
      </c>
      <c r="AN462" s="11">
        <v>594.50788944836063</v>
      </c>
      <c r="AO462" s="11">
        <v>599.8950753359245</v>
      </c>
      <c r="AP462" s="11">
        <v>602.43355425919754</v>
      </c>
      <c r="AQ462" s="11">
        <v>609.53499398530153</v>
      </c>
      <c r="AR462" s="11">
        <v>609.5933977620092</v>
      </c>
      <c r="AS462" s="11">
        <v>603.71880286526709</v>
      </c>
      <c r="AT462" s="11">
        <v>609.45835281434404</v>
      </c>
      <c r="AU462" s="11">
        <v>613.60649452394352</v>
      </c>
      <c r="AV462" s="11">
        <v>605.61020293550882</v>
      </c>
      <c r="AW462" s="11">
        <v>608.32810058706082</v>
      </c>
      <c r="AX462" s="11">
        <v>622.97194103037293</v>
      </c>
      <c r="AY462" s="11">
        <v>642.28327131710535</v>
      </c>
      <c r="AZ462" s="11">
        <v>665.20596166221469</v>
      </c>
      <c r="BA462" s="11">
        <v>691.17393543887101</v>
      </c>
      <c r="BB462" s="11">
        <v>724.84333895562133</v>
      </c>
      <c r="BC462" s="11">
        <v>773.63812755161598</v>
      </c>
      <c r="BD462" s="11">
        <v>844.46226035941891</v>
      </c>
      <c r="BE462" s="11">
        <v>911.23618194706376</v>
      </c>
      <c r="BF462" s="11">
        <v>932.86527223275039</v>
      </c>
      <c r="BG462" s="11">
        <v>958.04135839229252</v>
      </c>
      <c r="BH462" s="11">
        <v>1001.7149381650798</v>
      </c>
      <c r="BI462" s="11">
        <v>1024.9959211584271</v>
      </c>
      <c r="BJ462" s="11">
        <v>1048.1727764714142</v>
      </c>
      <c r="BK462" s="11">
        <v>1080.0184074949607</v>
      </c>
      <c r="BL462" s="11">
        <v>1163.4808684345098</v>
      </c>
      <c r="BM462" s="11">
        <v>1429.3703496024175</v>
      </c>
      <c r="BN462" s="11">
        <v>1610.1385446972781</v>
      </c>
      <c r="BO462" s="11">
        <v>1664.0038873728233</v>
      </c>
      <c r="BP462" s="11">
        <v>1794.1242484398404</v>
      </c>
      <c r="BQ462" s="11">
        <v>1818.9378647754288</v>
      </c>
      <c r="BR462" s="11">
        <v>1920.5792764721948</v>
      </c>
      <c r="BS462" s="11">
        <v>2023.456323096907</v>
      </c>
      <c r="BT462" s="11">
        <v>2062.7199622631242</v>
      </c>
      <c r="BU462" s="11">
        <v>2093.7864244056359</v>
      </c>
      <c r="BV462" s="11">
        <v>2172.8574253488505</v>
      </c>
      <c r="BW462" s="11">
        <v>2191.8290547309048</v>
      </c>
      <c r="BX462" s="11">
        <v>2295.4935471481876</v>
      </c>
      <c r="BY462" s="11">
        <v>2324.6369620900828</v>
      </c>
      <c r="BZ462" s="11">
        <v>2412.5365562142952</v>
      </c>
      <c r="CA462" s="11">
        <v>2432.6327643351483</v>
      </c>
      <c r="CB462" s="11">
        <v>2466.8518007263533</v>
      </c>
      <c r="CC462" s="11">
        <v>2515.2508761381587</v>
      </c>
      <c r="CD462" s="11">
        <v>2622.1218445308405</v>
      </c>
      <c r="CE462" s="11">
        <v>2708.3090496803202</v>
      </c>
      <c r="CF462" s="11">
        <v>2796.8178431894862</v>
      </c>
      <c r="CG462" s="11">
        <v>2873.8082765070517</v>
      </c>
      <c r="CH462" s="11">
        <v>3061.6775590172806</v>
      </c>
      <c r="CI462" s="11">
        <v>3133.3825096557152</v>
      </c>
      <c r="CJ462" s="11">
        <v>3320.0285201183906</v>
      </c>
      <c r="CK462" s="11">
        <v>3391.2986814978881</v>
      </c>
      <c r="CL462" s="11">
        <v>3478.6413522149041</v>
      </c>
      <c r="CM462" s="11">
        <v>3505.4667594392477</v>
      </c>
      <c r="CN462" s="11">
        <v>3552.1278475871927</v>
      </c>
      <c r="CO462" s="11">
        <v>3608.1458168222821</v>
      </c>
      <c r="CP462" s="11">
        <v>3687.4332746012733</v>
      </c>
      <c r="CQ462" s="11">
        <v>3737.1928476528274</v>
      </c>
      <c r="CR462" s="11">
        <v>3929.1744458657076</v>
      </c>
      <c r="CS462" s="11">
        <v>4104.0052570842136</v>
      </c>
      <c r="CT462" s="11">
        <v>4176.4577406368426</v>
      </c>
      <c r="CU462" s="11">
        <v>4203.4628929622522</v>
      </c>
      <c r="CV462" s="11">
        <v>4243.0993420587138</v>
      </c>
      <c r="CW462" s="11">
        <v>4338.9296512059445</v>
      </c>
      <c r="CX462" s="11">
        <v>4464.5231926731885</v>
      </c>
      <c r="CY462" s="11">
        <v>4524.2760657256158</v>
      </c>
      <c r="CZ462" s="11">
        <v>4578.6984197787751</v>
      </c>
      <c r="DA462" s="11">
        <v>4625.9862234456259</v>
      </c>
      <c r="DB462" s="11">
        <v>4670.5685961378485</v>
      </c>
      <c r="DC462" s="11">
        <v>4713.1890396674316</v>
      </c>
      <c r="DD462" s="11">
        <v>4798.4137717572912</v>
      </c>
      <c r="DE462" s="11">
        <v>4807.037159512015</v>
      </c>
      <c r="DF462" s="11">
        <v>4833.3595568537676</v>
      </c>
      <c r="DG462" s="11">
        <v>4837.4660928582471</v>
      </c>
      <c r="DH462" s="11">
        <v>4868.9105840188495</v>
      </c>
      <c r="DI462" s="11">
        <v>4890.8441073800923</v>
      </c>
      <c r="DJ462" s="11">
        <v>4933.7892254471935</v>
      </c>
      <c r="DK462" s="11">
        <v>5000.7579650678817</v>
      </c>
      <c r="DL462" s="11">
        <v>5355.0982520495172</v>
      </c>
      <c r="DM462" s="11">
        <v>5481.4636259201425</v>
      </c>
      <c r="DN462" s="11">
        <v>5566.547527242612</v>
      </c>
      <c r="DO462" s="11">
        <v>5659.2630610073802</v>
      </c>
      <c r="DP462" s="11">
        <v>5693.1558385127737</v>
      </c>
      <c r="DQ462" s="11">
        <v>5776.9445825899438</v>
      </c>
      <c r="DR462" s="11">
        <v>5792.6247187292447</v>
      </c>
      <c r="DS462" s="11">
        <v>5803.4741841190025</v>
      </c>
      <c r="DT462" s="11">
        <v>5813.7715248560444</v>
      </c>
      <c r="DU462" s="11">
        <v>5824.9346720622971</v>
      </c>
      <c r="DV462" s="11">
        <v>5825.1745121438535</v>
      </c>
      <c r="DW462" s="11">
        <v>5821.2504329611656</v>
      </c>
      <c r="DX462" s="11">
        <v>5744.9467721272558</v>
      </c>
      <c r="DY462" s="11">
        <v>5825.3656271915142</v>
      </c>
      <c r="DZ462" s="11">
        <v>5822.8710960649087</v>
      </c>
      <c r="EA462" s="11">
        <v>5848.1092840949059</v>
      </c>
      <c r="EB462" s="11">
        <v>5986.6876289379934</v>
      </c>
      <c r="EC462" s="11">
        <v>6020.0909995452303</v>
      </c>
      <c r="ED462" s="11">
        <v>6207.0095294329822</v>
      </c>
      <c r="EE462" s="11">
        <v>6268.6393389472287</v>
      </c>
      <c r="EF462" s="11">
        <v>6478.5792596829533</v>
      </c>
      <c r="EG462" s="11">
        <v>6641.8090630503166</v>
      </c>
      <c r="EH462" s="11">
        <v>6783.6444952193469</v>
      </c>
      <c r="EI462" s="11">
        <v>6896.9965306641579</v>
      </c>
      <c r="EJ462" s="11">
        <v>6959.1088579445704</v>
      </c>
      <c r="EK462" s="11">
        <v>7002.153431776841</v>
      </c>
      <c r="EL462" s="11">
        <v>7073.1953672712252</v>
      </c>
      <c r="EM462" s="11">
        <v>7075.3262845401323</v>
      </c>
      <c r="EN462" s="11">
        <v>7151.6879619664223</v>
      </c>
      <c r="EO462" s="11">
        <v>7240.8180322916714</v>
      </c>
      <c r="EP462" s="11">
        <v>7286.4661372792516</v>
      </c>
      <c r="EQ462" s="11">
        <v>7427.4147993236202</v>
      </c>
      <c r="ER462" s="11">
        <v>7503.528752018271</v>
      </c>
      <c r="ES462" s="11">
        <v>7641.9445001082595</v>
      </c>
      <c r="ET462" s="11">
        <v>7706.9969287432486</v>
      </c>
      <c r="EU462" s="11">
        <v>7783.839371621817</v>
      </c>
      <c r="EV462" s="11">
        <v>7848.003579749442</v>
      </c>
      <c r="EW462" s="11">
        <v>7920.0502191520318</v>
      </c>
      <c r="EX462" s="11">
        <v>8170.1976758281144</v>
      </c>
      <c r="EY462" s="11">
        <v>8253.8507761105539</v>
      </c>
      <c r="EZ462" s="11">
        <v>8427.0913450311855</v>
      </c>
      <c r="FA462" s="11">
        <v>8594.2438038042274</v>
      </c>
      <c r="FB462" s="11">
        <v>8676.6840382255305</v>
      </c>
      <c r="FC462" s="11">
        <v>8717.7247633272764</v>
      </c>
      <c r="FD462" s="11">
        <v>8771.4739760100674</v>
      </c>
      <c r="FE462" s="11">
        <v>8893.6135699383703</v>
      </c>
      <c r="FF462" s="11">
        <v>9065.0338004001496</v>
      </c>
      <c r="FG462" s="11">
        <v>9089.4518895774327</v>
      </c>
      <c r="FH462" s="11">
        <v>9132.4613225008943</v>
      </c>
      <c r="FI462" s="11">
        <v>9213.2517811949929</v>
      </c>
      <c r="FJ462" s="11">
        <v>9258.5529202091093</v>
      </c>
      <c r="FK462" s="11">
        <v>9276.9443705762678</v>
      </c>
      <c r="FL462" s="11">
        <v>9293.0114538271737</v>
      </c>
      <c r="FM462" s="11">
        <v>9300.2906392708373</v>
      </c>
      <c r="FN462" s="11">
        <v>9335.0232682876049</v>
      </c>
      <c r="FO462" s="11">
        <v>9357.4087411423534</v>
      </c>
      <c r="FP462" s="11">
        <v>9382.7990856108881</v>
      </c>
      <c r="FQ462" s="11">
        <v>9409.1385400335821</v>
      </c>
      <c r="FR462" s="11">
        <v>9421.1906549559717</v>
      </c>
      <c r="FS462" s="11">
        <v>9466.7581936920196</v>
      </c>
      <c r="FT462" s="11">
        <v>9539.1484753576369</v>
      </c>
      <c r="FU462" s="11">
        <v>9641.6738222451222</v>
      </c>
      <c r="FV462" s="11">
        <v>9779.017950426427</v>
      </c>
      <c r="FW462" s="11">
        <v>9821.434220159681</v>
      </c>
      <c r="FX462" s="11">
        <v>9838.135513969115</v>
      </c>
      <c r="FY462" s="11">
        <v>9857.4286615768779</v>
      </c>
      <c r="FZ462" s="11">
        <v>9874.2452191986067</v>
      </c>
      <c r="GA462" s="11">
        <v>9901.4547819486997</v>
      </c>
      <c r="GB462" s="11">
        <v>9922.9819174009899</v>
      </c>
      <c r="GC462" s="11">
        <v>9954.0976258923893</v>
      </c>
      <c r="GD462" s="11">
        <v>9988.1420165077998</v>
      </c>
      <c r="GE462" s="11">
        <v>10012.938672110253</v>
      </c>
      <c r="GF462" s="11">
        <v>10033.595547162446</v>
      </c>
      <c r="GG462" s="11">
        <v>10046.287288510401</v>
      </c>
      <c r="GH462" s="11">
        <v>10058.930188944694</v>
      </c>
      <c r="GI462" s="11">
        <v>10061.685839773543</v>
      </c>
      <c r="GJ462" s="11">
        <v>10069.693000556052</v>
      </c>
      <c r="GK462" s="11">
        <v>10072.225767656042</v>
      </c>
      <c r="GL462" s="11">
        <v>10085.43100008395</v>
      </c>
      <c r="GM462" s="11">
        <v>10068.550239778924</v>
      </c>
      <c r="GN462" s="11">
        <v>10074.736454623482</v>
      </c>
      <c r="GO462" s="11">
        <v>10079.642576567499</v>
      </c>
      <c r="GP462" s="11">
        <v>10084.992936379438</v>
      </c>
      <c r="GQ462" s="11">
        <v>10135.150250812301</v>
      </c>
      <c r="GR462" s="11">
        <v>10245.248897921485</v>
      </c>
      <c r="GS462" s="11">
        <v>10388.066699844365</v>
      </c>
      <c r="GT462" s="11">
        <v>10449.516134437868</v>
      </c>
      <c r="GU462" s="11">
        <v>10467.896842447322</v>
      </c>
      <c r="GV462" s="11">
        <v>10492.830609653456</v>
      </c>
      <c r="GW462" s="11">
        <v>10519.601462543904</v>
      </c>
      <c r="GX462" s="11">
        <v>10547.440830723548</v>
      </c>
      <c r="GY462" s="11">
        <v>10567.944609991304</v>
      </c>
      <c r="GZ462" s="11">
        <v>10713.159231175461</v>
      </c>
      <c r="HA462" s="11">
        <v>10734.226971408629</v>
      </c>
      <c r="HB462" s="11">
        <v>10749.920198918937</v>
      </c>
      <c r="HC462" s="11">
        <v>10766.345728825368</v>
      </c>
      <c r="HD462" s="11">
        <v>10778.514271849044</v>
      </c>
      <c r="HE462" s="11">
        <v>10786.519833673112</v>
      </c>
      <c r="HF462" s="11">
        <v>10772.164055953479</v>
      </c>
      <c r="HG462" s="11">
        <v>10808.0281462408</v>
      </c>
      <c r="HH462" s="11">
        <v>10805.218393617286</v>
      </c>
      <c r="HI462" s="11">
        <v>10824.937222917126</v>
      </c>
      <c r="HJ462" s="11">
        <v>10829.478183856889</v>
      </c>
      <c r="HK462" s="11">
        <v>10815.249208961885</v>
      </c>
      <c r="HL462" s="11">
        <v>10801.9635334499</v>
      </c>
      <c r="HM462" s="11">
        <v>10748.055877674638</v>
      </c>
      <c r="HN462" s="11">
        <v>10675.226257243699</v>
      </c>
      <c r="HO462" s="11">
        <v>10616.797962526314</v>
      </c>
      <c r="HP462" s="11">
        <v>10624.131374686811</v>
      </c>
      <c r="HQ462" s="11">
        <v>10611.127200117844</v>
      </c>
      <c r="HR462" s="11">
        <v>10507.120910763781</v>
      </c>
      <c r="HS462" s="11">
        <v>10501.959530384433</v>
      </c>
      <c r="HT462" s="11">
        <v>10503.380998434217</v>
      </c>
      <c r="HU462" s="11">
        <v>10459.233620469293</v>
      </c>
      <c r="HV462" s="11">
        <v>10453.396412270602</v>
      </c>
      <c r="HW462" s="11">
        <v>10453.196700018136</v>
      </c>
      <c r="HX462" s="11">
        <v>10458.037755011774</v>
      </c>
      <c r="HY462" s="11">
        <v>10464.465320736488</v>
      </c>
      <c r="HZ462" s="11">
        <v>10463.582721919323</v>
      </c>
      <c r="IA462" s="11">
        <v>10555.599234303039</v>
      </c>
      <c r="IB462" s="11">
        <v>10665.179016159778</v>
      </c>
      <c r="IC462" s="11">
        <v>10699.461477296431</v>
      </c>
      <c r="ID462" s="11">
        <v>10734.401411436105</v>
      </c>
      <c r="IE462" s="11">
        <v>10764.842637469441</v>
      </c>
      <c r="IF462" s="11">
        <v>10788.809487309522</v>
      </c>
      <c r="IG462" s="11">
        <v>10893.508794984076</v>
      </c>
      <c r="IH462" s="11">
        <v>10919.815974389829</v>
      </c>
      <c r="II462" s="11">
        <v>10956.832605345633</v>
      </c>
      <c r="IJ462" s="11">
        <v>10989.666307677073</v>
      </c>
      <c r="IK462" s="11">
        <v>11038.487673130592</v>
      </c>
      <c r="IL462" s="11">
        <v>11075.926791218846</v>
      </c>
      <c r="IM462" s="11">
        <v>11116.926617451812</v>
      </c>
      <c r="IN462" s="11">
        <v>11177.721404388481</v>
      </c>
      <c r="IO462" s="11">
        <v>11312.276911003804</v>
      </c>
      <c r="IP462" s="11">
        <v>11343.632583027649</v>
      </c>
      <c r="IQ462" s="11">
        <v>11342.116648052108</v>
      </c>
      <c r="IR462" s="11">
        <v>11389.92538944361</v>
      </c>
      <c r="IS462" s="11">
        <v>11451.607982184751</v>
      </c>
      <c r="IT462" s="11">
        <v>11488.088840226816</v>
      </c>
      <c r="IU462" s="11">
        <v>11509.229065980831</v>
      </c>
      <c r="IV462" s="11">
        <v>11525.566108350193</v>
      </c>
      <c r="IW462" s="11">
        <v>11530.894620254085</v>
      </c>
      <c r="IX462" s="11">
        <v>11540.412080816301</v>
      </c>
      <c r="IY462" s="11">
        <v>11559.767237170692</v>
      </c>
      <c r="IZ462" s="11">
        <v>11598.021107070694</v>
      </c>
      <c r="JA462" s="11">
        <v>11644.276268095444</v>
      </c>
      <c r="JB462" s="11">
        <v>11732.382922355064</v>
      </c>
      <c r="JC462" s="11">
        <v>11840.096435748903</v>
      </c>
      <c r="JD462" s="11">
        <v>11921.442572214779</v>
      </c>
      <c r="JE462" s="11">
        <v>11941.96712556025</v>
      </c>
      <c r="JF462" s="11">
        <v>11957.586502006563</v>
      </c>
      <c r="JG462" s="11">
        <v>11960.440759779864</v>
      </c>
      <c r="JH462" s="11">
        <v>12043.869779985902</v>
      </c>
      <c r="JI462" s="11">
        <v>12090.828793968145</v>
      </c>
      <c r="JJ462" s="11">
        <v>12099.207356850964</v>
      </c>
      <c r="JK462" s="11">
        <v>12064.187835913004</v>
      </c>
      <c r="JL462" s="11">
        <v>12106.644589823976</v>
      </c>
      <c r="JM462" s="11">
        <v>12102.558724647608</v>
      </c>
      <c r="JN462" s="11">
        <v>12044.349310296213</v>
      </c>
      <c r="JO462" s="11">
        <v>12147.414606839688</v>
      </c>
      <c r="JP462" s="11">
        <v>12239.360545986052</v>
      </c>
      <c r="JQ462" s="11">
        <v>12252.546981648733</v>
      </c>
      <c r="JR462" s="11">
        <v>12299.233013174477</v>
      </c>
      <c r="JS462" s="11">
        <v>12339.324485688019</v>
      </c>
      <c r="JT462" s="11">
        <v>12471.100725768529</v>
      </c>
      <c r="JU462" s="11">
        <v>12532.427515146897</v>
      </c>
      <c r="JV462" s="11">
        <v>12507.673831402115</v>
      </c>
      <c r="JW462" s="11">
        <v>12457.455614308014</v>
      </c>
      <c r="JX462" s="11">
        <v>12464.355269788801</v>
      </c>
      <c r="JY462" s="11">
        <v>12461.100810222477</v>
      </c>
      <c r="JZ462" s="11">
        <v>12451.973772389019</v>
      </c>
      <c r="KA462" s="11">
        <v>12446.429094667041</v>
      </c>
      <c r="KB462" s="11">
        <v>12443.001658813047</v>
      </c>
      <c r="KC462" s="11">
        <v>12431.24054046872</v>
      </c>
      <c r="KD462" s="11">
        <v>12416.702930404357</v>
      </c>
      <c r="KE462" s="11">
        <v>12412.520930932924</v>
      </c>
      <c r="KF462" s="11">
        <v>12419.790417483538</v>
      </c>
      <c r="KG462" s="11">
        <v>12419.406267517794</v>
      </c>
      <c r="KH462" s="11">
        <v>12431.932074979568</v>
      </c>
      <c r="KI462" s="11">
        <v>12428.799040342261</v>
      </c>
      <c r="KJ462" s="11">
        <v>12446.273580137449</v>
      </c>
      <c r="KK462" s="11">
        <v>12447.956030445448</v>
      </c>
      <c r="KL462" s="23"/>
      <c r="KM462" s="11">
        <f>SMALL(Tabela2[[#This Row],[1]:[285]],1)</f>
        <v>0.83458663983971793</v>
      </c>
      <c r="KN462" s="11">
        <f>MATCH(Tabela2[[#This Row],[1° menor]],Tabela2[[#This Row],[1]:[285]],0)</f>
        <v>1</v>
      </c>
      <c r="KO46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62" s="11">
        <f>VLOOKUP(Tabela2[[#This Row],[Shape]],shape!A:D,4,0)+VLOOKUP(Tabela2[[#This Row],[Shape]]+1,shape!A:E,5,0)*Tabela2[[#This Row],[% avanc]]</f>
        <v>3.8776556234191881</v>
      </c>
      <c r="KQ462" s="15">
        <f>Tabela2[[#This Row],[8686,881807]]/Tabela2[[#Headers],[8686,881807]]</f>
        <v>4.4638061269517033E-4</v>
      </c>
      <c r="KR462" s="11">
        <f>Tabela2[[#This Row],[8686,881807]]-KP461</f>
        <v>0</v>
      </c>
      <c r="KS462" s="11">
        <f>(Tabela2[[#This Row],[hora bus]]-H461)*86400</f>
        <v>46.000000066123903</v>
      </c>
      <c r="KT462" s="11">
        <f>Tabela2[[#This Row],[desloc]]/Tabela2[[#This Row],[seconds]]</f>
        <v>0</v>
      </c>
      <c r="KU462" s="11">
        <f>Tabela2[[#This Row],[spd m/s]]*3.6</f>
        <v>0</v>
      </c>
      <c r="KV462" s="23"/>
      <c r="KW462" s="22">
        <f t="shared" si="126"/>
        <v>0</v>
      </c>
      <c r="KX462" s="23">
        <f t="shared" si="127"/>
        <v>0.5</v>
      </c>
      <c r="KY462" s="23">
        <f t="shared" si="128"/>
        <v>1</v>
      </c>
      <c r="KZ462" s="23">
        <f t="shared" si="129"/>
        <v>6</v>
      </c>
      <c r="LA462" s="23">
        <f t="shared" si="130"/>
        <v>0</v>
      </c>
      <c r="LB462" s="23">
        <f t="shared" si="131"/>
        <v>1</v>
      </c>
      <c r="LC462" s="23">
        <f t="shared" si="132"/>
        <v>6</v>
      </c>
      <c r="LD462" s="23">
        <f t="shared" si="133"/>
        <v>0</v>
      </c>
      <c r="LE462" s="23">
        <f t="shared" si="134"/>
        <v>3.8776556234191881</v>
      </c>
      <c r="LF462" s="22">
        <f t="shared" si="143"/>
        <v>0</v>
      </c>
      <c r="LG462" s="23">
        <f t="shared" si="135"/>
        <v>0.5</v>
      </c>
      <c r="LH462" s="23">
        <f t="shared" si="136"/>
        <v>0.5</v>
      </c>
      <c r="LI462" s="23">
        <f t="shared" si="137"/>
        <v>8570.3152119992501</v>
      </c>
      <c r="LJ462" s="23">
        <f t="shared" si="138"/>
        <v>3.8776556234191881</v>
      </c>
      <c r="LK462" s="23">
        <f t="shared" si="139"/>
        <v>0.5</v>
      </c>
      <c r="LL462" s="23">
        <f t="shared" si="140"/>
        <v>0</v>
      </c>
      <c r="LM462" s="23">
        <f t="shared" si="141"/>
        <v>1</v>
      </c>
      <c r="LN462" s="23">
        <f t="shared" si="142"/>
        <v>1</v>
      </c>
    </row>
    <row r="463" spans="1:326" x14ac:dyDescent="0.25">
      <c r="A463" s="22">
        <v>117</v>
      </c>
      <c r="B463" s="22">
        <v>2</v>
      </c>
      <c r="C463" s="23" t="s">
        <v>1422</v>
      </c>
      <c r="D463" s="22">
        <v>332</v>
      </c>
      <c r="E463" s="24">
        <v>0.91666666666666663</v>
      </c>
      <c r="F463" s="23" t="s">
        <v>774</v>
      </c>
      <c r="G463" s="23" t="b">
        <v>1</v>
      </c>
      <c r="H463" s="25">
        <v>43538.916585648149</v>
      </c>
      <c r="I463" s="26" t="s">
        <v>681</v>
      </c>
      <c r="J463" s="23" t="s">
        <v>682</v>
      </c>
      <c r="K463" s="11">
        <f>IF(AND(Tabela2[[#This Row],[hora bus]]=H462,Tabela2[[#This Row],[lat bus]]=I462,Tabela2[[#This Row],[lon bus]]=J462),1,0)</f>
        <v>0</v>
      </c>
      <c r="L463" s="23"/>
      <c r="M463" s="11">
        <v>240</v>
      </c>
      <c r="N463" s="11">
        <v>0.83458663983971793</v>
      </c>
      <c r="O463" s="11">
        <v>1.3984196839489078</v>
      </c>
      <c r="P463" s="11">
        <v>9.4267941257220311</v>
      </c>
      <c r="Q463" s="11">
        <v>19.688773108132185</v>
      </c>
      <c r="R463" s="11">
        <v>75.195397337780264</v>
      </c>
      <c r="S463" s="11">
        <v>159.30451526494889</v>
      </c>
      <c r="T463" s="11">
        <v>180.18195583801287</v>
      </c>
      <c r="U463" s="11">
        <v>199.79338924508923</v>
      </c>
      <c r="V463" s="11">
        <v>211.09716553928146</v>
      </c>
      <c r="W463" s="11">
        <v>227.14293750271159</v>
      </c>
      <c r="X463" s="11">
        <v>239.59169647723874</v>
      </c>
      <c r="Y463" s="11">
        <v>250.11206903549589</v>
      </c>
      <c r="Z463" s="11">
        <v>275.30364977201225</v>
      </c>
      <c r="AA463" s="11">
        <v>294.46895517304961</v>
      </c>
      <c r="AB463" s="11">
        <v>320.19106785367666</v>
      </c>
      <c r="AC463" s="11">
        <v>332.17949791971603</v>
      </c>
      <c r="AD463" s="11">
        <v>348.04076670293443</v>
      </c>
      <c r="AE463" s="11">
        <v>372.23091522388552</v>
      </c>
      <c r="AF463" s="11">
        <v>373.05585750378327</v>
      </c>
      <c r="AG463" s="11">
        <v>433.84569918205443</v>
      </c>
      <c r="AH463" s="11">
        <v>469.02374511556127</v>
      </c>
      <c r="AI463" s="11">
        <v>499.67607388344703</v>
      </c>
      <c r="AJ463" s="11">
        <v>523.47830821792434</v>
      </c>
      <c r="AK463" s="11">
        <v>544.81141607945688</v>
      </c>
      <c r="AL463" s="11">
        <v>559.9004097040812</v>
      </c>
      <c r="AM463" s="11">
        <v>585.98771261657532</v>
      </c>
      <c r="AN463" s="11">
        <v>594.50788944836063</v>
      </c>
      <c r="AO463" s="11">
        <v>599.8950753359245</v>
      </c>
      <c r="AP463" s="11">
        <v>602.43355425919754</v>
      </c>
      <c r="AQ463" s="11">
        <v>609.53499398530153</v>
      </c>
      <c r="AR463" s="11">
        <v>609.5933977620092</v>
      </c>
      <c r="AS463" s="11">
        <v>603.71880286526709</v>
      </c>
      <c r="AT463" s="11">
        <v>609.45835281434404</v>
      </c>
      <c r="AU463" s="11">
        <v>613.60649452394352</v>
      </c>
      <c r="AV463" s="11">
        <v>605.61020293550882</v>
      </c>
      <c r="AW463" s="11">
        <v>608.32810058706082</v>
      </c>
      <c r="AX463" s="11">
        <v>622.97194103037293</v>
      </c>
      <c r="AY463" s="11">
        <v>642.28327131710535</v>
      </c>
      <c r="AZ463" s="11">
        <v>665.20596166221469</v>
      </c>
      <c r="BA463" s="11">
        <v>691.17393543887101</v>
      </c>
      <c r="BB463" s="11">
        <v>724.84333895562133</v>
      </c>
      <c r="BC463" s="11">
        <v>773.63812755161598</v>
      </c>
      <c r="BD463" s="11">
        <v>844.46226035941891</v>
      </c>
      <c r="BE463" s="11">
        <v>911.23618194706376</v>
      </c>
      <c r="BF463" s="11">
        <v>932.86527223275039</v>
      </c>
      <c r="BG463" s="11">
        <v>958.04135839229252</v>
      </c>
      <c r="BH463" s="11">
        <v>1001.7149381650798</v>
      </c>
      <c r="BI463" s="11">
        <v>1024.9959211584271</v>
      </c>
      <c r="BJ463" s="11">
        <v>1048.1727764714142</v>
      </c>
      <c r="BK463" s="11">
        <v>1080.0184074949607</v>
      </c>
      <c r="BL463" s="11">
        <v>1163.4808684345098</v>
      </c>
      <c r="BM463" s="11">
        <v>1429.3703496024175</v>
      </c>
      <c r="BN463" s="11">
        <v>1610.1385446972781</v>
      </c>
      <c r="BO463" s="11">
        <v>1664.0038873728233</v>
      </c>
      <c r="BP463" s="11">
        <v>1794.1242484398404</v>
      </c>
      <c r="BQ463" s="11">
        <v>1818.9378647754288</v>
      </c>
      <c r="BR463" s="11">
        <v>1920.5792764721948</v>
      </c>
      <c r="BS463" s="11">
        <v>2023.456323096907</v>
      </c>
      <c r="BT463" s="11">
        <v>2062.7199622631242</v>
      </c>
      <c r="BU463" s="11">
        <v>2093.7864244056359</v>
      </c>
      <c r="BV463" s="11">
        <v>2172.8574253488505</v>
      </c>
      <c r="BW463" s="11">
        <v>2191.8290547309048</v>
      </c>
      <c r="BX463" s="11">
        <v>2295.4935471481876</v>
      </c>
      <c r="BY463" s="11">
        <v>2324.6369620900828</v>
      </c>
      <c r="BZ463" s="11">
        <v>2412.5365562142952</v>
      </c>
      <c r="CA463" s="11">
        <v>2432.6327643351483</v>
      </c>
      <c r="CB463" s="11">
        <v>2466.8518007263533</v>
      </c>
      <c r="CC463" s="11">
        <v>2515.2508761381587</v>
      </c>
      <c r="CD463" s="11">
        <v>2622.1218445308405</v>
      </c>
      <c r="CE463" s="11">
        <v>2708.3090496803202</v>
      </c>
      <c r="CF463" s="11">
        <v>2796.8178431894862</v>
      </c>
      <c r="CG463" s="11">
        <v>2873.8082765070517</v>
      </c>
      <c r="CH463" s="11">
        <v>3061.6775590172806</v>
      </c>
      <c r="CI463" s="11">
        <v>3133.3825096557152</v>
      </c>
      <c r="CJ463" s="11">
        <v>3320.0285201183906</v>
      </c>
      <c r="CK463" s="11">
        <v>3391.2986814978881</v>
      </c>
      <c r="CL463" s="11">
        <v>3478.6413522149041</v>
      </c>
      <c r="CM463" s="11">
        <v>3505.4667594392477</v>
      </c>
      <c r="CN463" s="11">
        <v>3552.1278475871927</v>
      </c>
      <c r="CO463" s="11">
        <v>3608.1458168222821</v>
      </c>
      <c r="CP463" s="11">
        <v>3687.4332746012733</v>
      </c>
      <c r="CQ463" s="11">
        <v>3737.1928476528274</v>
      </c>
      <c r="CR463" s="11">
        <v>3929.1744458657076</v>
      </c>
      <c r="CS463" s="11">
        <v>4104.0052570842136</v>
      </c>
      <c r="CT463" s="11">
        <v>4176.4577406368426</v>
      </c>
      <c r="CU463" s="11">
        <v>4203.4628929622522</v>
      </c>
      <c r="CV463" s="11">
        <v>4243.0993420587138</v>
      </c>
      <c r="CW463" s="11">
        <v>4338.9296512059445</v>
      </c>
      <c r="CX463" s="11">
        <v>4464.5231926731885</v>
      </c>
      <c r="CY463" s="11">
        <v>4524.2760657256158</v>
      </c>
      <c r="CZ463" s="11">
        <v>4578.6984197787751</v>
      </c>
      <c r="DA463" s="11">
        <v>4625.9862234456259</v>
      </c>
      <c r="DB463" s="11">
        <v>4670.5685961378485</v>
      </c>
      <c r="DC463" s="11">
        <v>4713.1890396674316</v>
      </c>
      <c r="DD463" s="11">
        <v>4798.4137717572912</v>
      </c>
      <c r="DE463" s="11">
        <v>4807.037159512015</v>
      </c>
      <c r="DF463" s="11">
        <v>4833.3595568537676</v>
      </c>
      <c r="DG463" s="11">
        <v>4837.4660928582471</v>
      </c>
      <c r="DH463" s="11">
        <v>4868.9105840188495</v>
      </c>
      <c r="DI463" s="11">
        <v>4890.8441073800923</v>
      </c>
      <c r="DJ463" s="11">
        <v>4933.7892254471935</v>
      </c>
      <c r="DK463" s="11">
        <v>5000.7579650678817</v>
      </c>
      <c r="DL463" s="11">
        <v>5355.0982520495172</v>
      </c>
      <c r="DM463" s="11">
        <v>5481.4636259201425</v>
      </c>
      <c r="DN463" s="11">
        <v>5566.547527242612</v>
      </c>
      <c r="DO463" s="11">
        <v>5659.2630610073802</v>
      </c>
      <c r="DP463" s="11">
        <v>5693.1558385127737</v>
      </c>
      <c r="DQ463" s="11">
        <v>5776.9445825899438</v>
      </c>
      <c r="DR463" s="11">
        <v>5792.6247187292447</v>
      </c>
      <c r="DS463" s="11">
        <v>5803.4741841190025</v>
      </c>
      <c r="DT463" s="11">
        <v>5813.7715248560444</v>
      </c>
      <c r="DU463" s="11">
        <v>5824.9346720622971</v>
      </c>
      <c r="DV463" s="11">
        <v>5825.1745121438535</v>
      </c>
      <c r="DW463" s="11">
        <v>5821.2504329611656</v>
      </c>
      <c r="DX463" s="11">
        <v>5744.9467721272558</v>
      </c>
      <c r="DY463" s="11">
        <v>5825.3656271915142</v>
      </c>
      <c r="DZ463" s="11">
        <v>5822.8710960649087</v>
      </c>
      <c r="EA463" s="11">
        <v>5848.1092840949059</v>
      </c>
      <c r="EB463" s="11">
        <v>5986.6876289379934</v>
      </c>
      <c r="EC463" s="11">
        <v>6020.0909995452303</v>
      </c>
      <c r="ED463" s="11">
        <v>6207.0095294329822</v>
      </c>
      <c r="EE463" s="11">
        <v>6268.6393389472287</v>
      </c>
      <c r="EF463" s="11">
        <v>6478.5792596829533</v>
      </c>
      <c r="EG463" s="11">
        <v>6641.8090630503166</v>
      </c>
      <c r="EH463" s="11">
        <v>6783.6444952193469</v>
      </c>
      <c r="EI463" s="11">
        <v>6896.9965306641579</v>
      </c>
      <c r="EJ463" s="11">
        <v>6959.1088579445704</v>
      </c>
      <c r="EK463" s="11">
        <v>7002.153431776841</v>
      </c>
      <c r="EL463" s="11">
        <v>7073.1953672712252</v>
      </c>
      <c r="EM463" s="11">
        <v>7075.3262845401323</v>
      </c>
      <c r="EN463" s="11">
        <v>7151.6879619664223</v>
      </c>
      <c r="EO463" s="11">
        <v>7240.8180322916714</v>
      </c>
      <c r="EP463" s="11">
        <v>7286.4661372792516</v>
      </c>
      <c r="EQ463" s="11">
        <v>7427.4147993236202</v>
      </c>
      <c r="ER463" s="11">
        <v>7503.528752018271</v>
      </c>
      <c r="ES463" s="11">
        <v>7641.9445001082595</v>
      </c>
      <c r="ET463" s="11">
        <v>7706.9969287432486</v>
      </c>
      <c r="EU463" s="11">
        <v>7783.839371621817</v>
      </c>
      <c r="EV463" s="11">
        <v>7848.003579749442</v>
      </c>
      <c r="EW463" s="11">
        <v>7920.0502191520318</v>
      </c>
      <c r="EX463" s="11">
        <v>8170.1976758281144</v>
      </c>
      <c r="EY463" s="11">
        <v>8253.8507761105539</v>
      </c>
      <c r="EZ463" s="11">
        <v>8427.0913450311855</v>
      </c>
      <c r="FA463" s="11">
        <v>8594.2438038042274</v>
      </c>
      <c r="FB463" s="11">
        <v>8676.6840382255305</v>
      </c>
      <c r="FC463" s="11">
        <v>8717.7247633272764</v>
      </c>
      <c r="FD463" s="11">
        <v>8771.4739760100674</v>
      </c>
      <c r="FE463" s="11">
        <v>8893.6135699383703</v>
      </c>
      <c r="FF463" s="11">
        <v>9065.0338004001496</v>
      </c>
      <c r="FG463" s="11">
        <v>9089.4518895774327</v>
      </c>
      <c r="FH463" s="11">
        <v>9132.4613225008943</v>
      </c>
      <c r="FI463" s="11">
        <v>9213.2517811949929</v>
      </c>
      <c r="FJ463" s="11">
        <v>9258.5529202091093</v>
      </c>
      <c r="FK463" s="11">
        <v>9276.9443705762678</v>
      </c>
      <c r="FL463" s="11">
        <v>9293.0114538271737</v>
      </c>
      <c r="FM463" s="11">
        <v>9300.2906392708373</v>
      </c>
      <c r="FN463" s="11">
        <v>9335.0232682876049</v>
      </c>
      <c r="FO463" s="11">
        <v>9357.4087411423534</v>
      </c>
      <c r="FP463" s="11">
        <v>9382.7990856108881</v>
      </c>
      <c r="FQ463" s="11">
        <v>9409.1385400335821</v>
      </c>
      <c r="FR463" s="11">
        <v>9421.1906549559717</v>
      </c>
      <c r="FS463" s="11">
        <v>9466.7581936920196</v>
      </c>
      <c r="FT463" s="11">
        <v>9539.1484753576369</v>
      </c>
      <c r="FU463" s="11">
        <v>9641.6738222451222</v>
      </c>
      <c r="FV463" s="11">
        <v>9779.017950426427</v>
      </c>
      <c r="FW463" s="11">
        <v>9821.434220159681</v>
      </c>
      <c r="FX463" s="11">
        <v>9838.135513969115</v>
      </c>
      <c r="FY463" s="11">
        <v>9857.4286615768779</v>
      </c>
      <c r="FZ463" s="11">
        <v>9874.2452191986067</v>
      </c>
      <c r="GA463" s="11">
        <v>9901.4547819486997</v>
      </c>
      <c r="GB463" s="11">
        <v>9922.9819174009899</v>
      </c>
      <c r="GC463" s="11">
        <v>9954.0976258923893</v>
      </c>
      <c r="GD463" s="11">
        <v>9988.1420165077998</v>
      </c>
      <c r="GE463" s="11">
        <v>10012.938672110253</v>
      </c>
      <c r="GF463" s="11">
        <v>10033.595547162446</v>
      </c>
      <c r="GG463" s="11">
        <v>10046.287288510401</v>
      </c>
      <c r="GH463" s="11">
        <v>10058.930188944694</v>
      </c>
      <c r="GI463" s="11">
        <v>10061.685839773543</v>
      </c>
      <c r="GJ463" s="11">
        <v>10069.693000556052</v>
      </c>
      <c r="GK463" s="11">
        <v>10072.225767656042</v>
      </c>
      <c r="GL463" s="11">
        <v>10085.43100008395</v>
      </c>
      <c r="GM463" s="11">
        <v>10068.550239778924</v>
      </c>
      <c r="GN463" s="11">
        <v>10074.736454623482</v>
      </c>
      <c r="GO463" s="11">
        <v>10079.642576567499</v>
      </c>
      <c r="GP463" s="11">
        <v>10084.992936379438</v>
      </c>
      <c r="GQ463" s="11">
        <v>10135.150250812301</v>
      </c>
      <c r="GR463" s="11">
        <v>10245.248897921485</v>
      </c>
      <c r="GS463" s="11">
        <v>10388.066699844365</v>
      </c>
      <c r="GT463" s="11">
        <v>10449.516134437868</v>
      </c>
      <c r="GU463" s="11">
        <v>10467.896842447322</v>
      </c>
      <c r="GV463" s="11">
        <v>10492.830609653456</v>
      </c>
      <c r="GW463" s="11">
        <v>10519.601462543904</v>
      </c>
      <c r="GX463" s="11">
        <v>10547.440830723548</v>
      </c>
      <c r="GY463" s="11">
        <v>10567.944609991304</v>
      </c>
      <c r="GZ463" s="11">
        <v>10713.159231175461</v>
      </c>
      <c r="HA463" s="11">
        <v>10734.226971408629</v>
      </c>
      <c r="HB463" s="11">
        <v>10749.920198918937</v>
      </c>
      <c r="HC463" s="11">
        <v>10766.345728825368</v>
      </c>
      <c r="HD463" s="11">
        <v>10778.514271849044</v>
      </c>
      <c r="HE463" s="11">
        <v>10786.519833673112</v>
      </c>
      <c r="HF463" s="11">
        <v>10772.164055953479</v>
      </c>
      <c r="HG463" s="11">
        <v>10808.0281462408</v>
      </c>
      <c r="HH463" s="11">
        <v>10805.218393617286</v>
      </c>
      <c r="HI463" s="11">
        <v>10824.937222917126</v>
      </c>
      <c r="HJ463" s="11">
        <v>10829.478183856889</v>
      </c>
      <c r="HK463" s="11">
        <v>10815.249208961885</v>
      </c>
      <c r="HL463" s="11">
        <v>10801.9635334499</v>
      </c>
      <c r="HM463" s="11">
        <v>10748.055877674638</v>
      </c>
      <c r="HN463" s="11">
        <v>10675.226257243699</v>
      </c>
      <c r="HO463" s="11">
        <v>10616.797962526314</v>
      </c>
      <c r="HP463" s="11">
        <v>10624.131374686811</v>
      </c>
      <c r="HQ463" s="11">
        <v>10611.127200117844</v>
      </c>
      <c r="HR463" s="11">
        <v>10507.120910763781</v>
      </c>
      <c r="HS463" s="11">
        <v>10501.959530384433</v>
      </c>
      <c r="HT463" s="11">
        <v>10503.380998434217</v>
      </c>
      <c r="HU463" s="11">
        <v>10459.233620469293</v>
      </c>
      <c r="HV463" s="11">
        <v>10453.396412270602</v>
      </c>
      <c r="HW463" s="11">
        <v>10453.196700018136</v>
      </c>
      <c r="HX463" s="11">
        <v>10458.037755011774</v>
      </c>
      <c r="HY463" s="11">
        <v>10464.465320736488</v>
      </c>
      <c r="HZ463" s="11">
        <v>10463.582721919323</v>
      </c>
      <c r="IA463" s="11">
        <v>10555.599234303039</v>
      </c>
      <c r="IB463" s="11">
        <v>10665.179016159778</v>
      </c>
      <c r="IC463" s="11">
        <v>10699.461477296431</v>
      </c>
      <c r="ID463" s="11">
        <v>10734.401411436105</v>
      </c>
      <c r="IE463" s="11">
        <v>10764.842637469441</v>
      </c>
      <c r="IF463" s="11">
        <v>10788.809487309522</v>
      </c>
      <c r="IG463" s="11">
        <v>10893.508794984076</v>
      </c>
      <c r="IH463" s="11">
        <v>10919.815974389829</v>
      </c>
      <c r="II463" s="11">
        <v>10956.832605345633</v>
      </c>
      <c r="IJ463" s="11">
        <v>10989.666307677073</v>
      </c>
      <c r="IK463" s="11">
        <v>11038.487673130592</v>
      </c>
      <c r="IL463" s="11">
        <v>11075.926791218846</v>
      </c>
      <c r="IM463" s="11">
        <v>11116.926617451812</v>
      </c>
      <c r="IN463" s="11">
        <v>11177.721404388481</v>
      </c>
      <c r="IO463" s="11">
        <v>11312.276911003804</v>
      </c>
      <c r="IP463" s="11">
        <v>11343.632583027649</v>
      </c>
      <c r="IQ463" s="11">
        <v>11342.116648052108</v>
      </c>
      <c r="IR463" s="11">
        <v>11389.92538944361</v>
      </c>
      <c r="IS463" s="11">
        <v>11451.607982184751</v>
      </c>
      <c r="IT463" s="11">
        <v>11488.088840226816</v>
      </c>
      <c r="IU463" s="11">
        <v>11509.229065980831</v>
      </c>
      <c r="IV463" s="11">
        <v>11525.566108350193</v>
      </c>
      <c r="IW463" s="11">
        <v>11530.894620254085</v>
      </c>
      <c r="IX463" s="11">
        <v>11540.412080816301</v>
      </c>
      <c r="IY463" s="11">
        <v>11559.767237170692</v>
      </c>
      <c r="IZ463" s="11">
        <v>11598.021107070694</v>
      </c>
      <c r="JA463" s="11">
        <v>11644.276268095444</v>
      </c>
      <c r="JB463" s="11">
        <v>11732.382922355064</v>
      </c>
      <c r="JC463" s="11">
        <v>11840.096435748903</v>
      </c>
      <c r="JD463" s="11">
        <v>11921.442572214779</v>
      </c>
      <c r="JE463" s="11">
        <v>11941.96712556025</v>
      </c>
      <c r="JF463" s="11">
        <v>11957.586502006563</v>
      </c>
      <c r="JG463" s="11">
        <v>11960.440759779864</v>
      </c>
      <c r="JH463" s="11">
        <v>12043.869779985902</v>
      </c>
      <c r="JI463" s="11">
        <v>12090.828793968145</v>
      </c>
      <c r="JJ463" s="11">
        <v>12099.207356850964</v>
      </c>
      <c r="JK463" s="11">
        <v>12064.187835913004</v>
      </c>
      <c r="JL463" s="11">
        <v>12106.644589823976</v>
      </c>
      <c r="JM463" s="11">
        <v>12102.558724647608</v>
      </c>
      <c r="JN463" s="11">
        <v>12044.349310296213</v>
      </c>
      <c r="JO463" s="11">
        <v>12147.414606839688</v>
      </c>
      <c r="JP463" s="11">
        <v>12239.360545986052</v>
      </c>
      <c r="JQ463" s="11">
        <v>12252.546981648733</v>
      </c>
      <c r="JR463" s="11">
        <v>12299.233013174477</v>
      </c>
      <c r="JS463" s="11">
        <v>12339.324485688019</v>
      </c>
      <c r="JT463" s="11">
        <v>12471.100725768529</v>
      </c>
      <c r="JU463" s="11">
        <v>12532.427515146897</v>
      </c>
      <c r="JV463" s="11">
        <v>12507.673831402115</v>
      </c>
      <c r="JW463" s="11">
        <v>12457.455614308014</v>
      </c>
      <c r="JX463" s="11">
        <v>12464.355269788801</v>
      </c>
      <c r="JY463" s="11">
        <v>12461.100810222477</v>
      </c>
      <c r="JZ463" s="11">
        <v>12451.973772389019</v>
      </c>
      <c r="KA463" s="11">
        <v>12446.429094667041</v>
      </c>
      <c r="KB463" s="11">
        <v>12443.001658813047</v>
      </c>
      <c r="KC463" s="11">
        <v>12431.24054046872</v>
      </c>
      <c r="KD463" s="11">
        <v>12416.702930404357</v>
      </c>
      <c r="KE463" s="11">
        <v>12412.520930932924</v>
      </c>
      <c r="KF463" s="11">
        <v>12419.790417483538</v>
      </c>
      <c r="KG463" s="11">
        <v>12419.406267517794</v>
      </c>
      <c r="KH463" s="11">
        <v>12431.932074979568</v>
      </c>
      <c r="KI463" s="11">
        <v>12428.799040342261</v>
      </c>
      <c r="KJ463" s="11">
        <v>12446.273580137449</v>
      </c>
      <c r="KK463" s="11">
        <v>12447.956030445448</v>
      </c>
      <c r="KL463" s="23"/>
      <c r="KM463" s="11">
        <f>SMALL(Tabela2[[#This Row],[1]:[285]],1)</f>
        <v>0.83458663983971793</v>
      </c>
      <c r="KN463" s="11">
        <f>MATCH(Tabela2[[#This Row],[1° menor]],Tabela2[[#This Row],[1]:[285]],0)</f>
        <v>1</v>
      </c>
      <c r="KO46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63" s="11">
        <f>VLOOKUP(Tabela2[[#This Row],[Shape]],shape!A:D,4,0)+VLOOKUP(Tabela2[[#This Row],[Shape]]+1,shape!A:E,5,0)*Tabela2[[#This Row],[% avanc]]</f>
        <v>3.8776556234191881</v>
      </c>
      <c r="KQ463" s="15">
        <f>Tabela2[[#This Row],[8686,881807]]/Tabela2[[#Headers],[8686,881807]]</f>
        <v>4.4638061269517033E-4</v>
      </c>
      <c r="KR463" s="11">
        <f>Tabela2[[#This Row],[8686,881807]]-KP462</f>
        <v>0</v>
      </c>
      <c r="KS463" s="11">
        <f>(Tabela2[[#This Row],[hora bus]]-H462)*86400</f>
        <v>44.000000227242708</v>
      </c>
      <c r="KT463" s="11">
        <f>Tabela2[[#This Row],[desloc]]/Tabela2[[#This Row],[seconds]]</f>
        <v>0</v>
      </c>
      <c r="KU463" s="11">
        <f>Tabela2[[#This Row],[spd m/s]]*3.6</f>
        <v>0</v>
      </c>
      <c r="KV463" s="23"/>
      <c r="KW463" s="22">
        <f t="shared" si="126"/>
        <v>0</v>
      </c>
      <c r="KX463" s="23">
        <f t="shared" si="127"/>
        <v>0.5</v>
      </c>
      <c r="KY463" s="23">
        <f t="shared" si="128"/>
        <v>1</v>
      </c>
      <c r="KZ463" s="23">
        <f t="shared" si="129"/>
        <v>5</v>
      </c>
      <c r="LA463" s="23">
        <f t="shared" si="130"/>
        <v>0</v>
      </c>
      <c r="LB463" s="23">
        <f t="shared" si="131"/>
        <v>1</v>
      </c>
      <c r="LC463" s="23">
        <f t="shared" si="132"/>
        <v>5</v>
      </c>
      <c r="LD463" s="23">
        <f t="shared" si="133"/>
        <v>0</v>
      </c>
      <c r="LE463" s="23">
        <f t="shared" si="134"/>
        <v>3.8776556234191881</v>
      </c>
      <c r="LF463" s="22">
        <f t="shared" si="143"/>
        <v>0</v>
      </c>
      <c r="LG463" s="23">
        <f t="shared" si="135"/>
        <v>0.5</v>
      </c>
      <c r="LH463" s="23">
        <f t="shared" si="136"/>
        <v>0.5</v>
      </c>
      <c r="LI463" s="23">
        <f t="shared" si="137"/>
        <v>8570.3152119992501</v>
      </c>
      <c r="LJ463" s="23">
        <f t="shared" si="138"/>
        <v>3.8776556234191881</v>
      </c>
      <c r="LK463" s="23">
        <f t="shared" si="139"/>
        <v>0.5</v>
      </c>
      <c r="LL463" s="23">
        <f t="shared" si="140"/>
        <v>0</v>
      </c>
      <c r="LM463" s="23">
        <f t="shared" si="141"/>
        <v>1</v>
      </c>
      <c r="LN463" s="23">
        <f t="shared" si="142"/>
        <v>1</v>
      </c>
    </row>
    <row r="464" spans="1:326" x14ac:dyDescent="0.25">
      <c r="A464" s="22">
        <v>118</v>
      </c>
      <c r="B464" s="22">
        <v>2</v>
      </c>
      <c r="C464" s="23" t="s">
        <v>1423</v>
      </c>
      <c r="D464" s="22">
        <v>332</v>
      </c>
      <c r="E464" s="24">
        <v>0.91666666666666663</v>
      </c>
      <c r="F464" s="23" t="s">
        <v>774</v>
      </c>
      <c r="G464" s="23" t="b">
        <v>1</v>
      </c>
      <c r="H464" s="25">
        <v>43538.91710648148</v>
      </c>
      <c r="I464" s="26" t="s">
        <v>681</v>
      </c>
      <c r="J464" s="23" t="s">
        <v>682</v>
      </c>
      <c r="K464" s="11">
        <f>IF(AND(Tabela2[[#This Row],[hora bus]]=H463,Tabela2[[#This Row],[lat bus]]=I463,Tabela2[[#This Row],[lon bus]]=J463),1,0)</f>
        <v>0</v>
      </c>
      <c r="L464" s="23"/>
      <c r="M464" s="11">
        <v>243</v>
      </c>
      <c r="N464" s="11">
        <v>0.83458663983971793</v>
      </c>
      <c r="O464" s="11">
        <v>1.3984196839489078</v>
      </c>
      <c r="P464" s="11">
        <v>9.4267941257220311</v>
      </c>
      <c r="Q464" s="11">
        <v>19.688773108132185</v>
      </c>
      <c r="R464" s="11">
        <v>75.195397337780264</v>
      </c>
      <c r="S464" s="11">
        <v>159.30451526494889</v>
      </c>
      <c r="T464" s="11">
        <v>180.18195583801287</v>
      </c>
      <c r="U464" s="11">
        <v>199.79338924508923</v>
      </c>
      <c r="V464" s="11">
        <v>211.09716553928146</v>
      </c>
      <c r="W464" s="11">
        <v>227.14293750271159</v>
      </c>
      <c r="X464" s="11">
        <v>239.59169647723874</v>
      </c>
      <c r="Y464" s="11">
        <v>250.11206903549589</v>
      </c>
      <c r="Z464" s="11">
        <v>275.30364977201225</v>
      </c>
      <c r="AA464" s="11">
        <v>294.46895517304961</v>
      </c>
      <c r="AB464" s="11">
        <v>320.19106785367666</v>
      </c>
      <c r="AC464" s="11">
        <v>332.17949791971603</v>
      </c>
      <c r="AD464" s="11">
        <v>348.04076670293443</v>
      </c>
      <c r="AE464" s="11">
        <v>372.23091522388552</v>
      </c>
      <c r="AF464" s="11">
        <v>373.05585750378327</v>
      </c>
      <c r="AG464" s="11">
        <v>433.84569918205443</v>
      </c>
      <c r="AH464" s="11">
        <v>469.02374511556127</v>
      </c>
      <c r="AI464" s="11">
        <v>499.67607388344703</v>
      </c>
      <c r="AJ464" s="11">
        <v>523.47830821792434</v>
      </c>
      <c r="AK464" s="11">
        <v>544.81141607945688</v>
      </c>
      <c r="AL464" s="11">
        <v>559.9004097040812</v>
      </c>
      <c r="AM464" s="11">
        <v>585.98771261657532</v>
      </c>
      <c r="AN464" s="11">
        <v>594.50788944836063</v>
      </c>
      <c r="AO464" s="11">
        <v>599.8950753359245</v>
      </c>
      <c r="AP464" s="11">
        <v>602.43355425919754</v>
      </c>
      <c r="AQ464" s="11">
        <v>609.53499398530153</v>
      </c>
      <c r="AR464" s="11">
        <v>609.5933977620092</v>
      </c>
      <c r="AS464" s="11">
        <v>603.71880286526709</v>
      </c>
      <c r="AT464" s="11">
        <v>609.45835281434404</v>
      </c>
      <c r="AU464" s="11">
        <v>613.60649452394352</v>
      </c>
      <c r="AV464" s="11">
        <v>605.61020293550882</v>
      </c>
      <c r="AW464" s="11">
        <v>608.32810058706082</v>
      </c>
      <c r="AX464" s="11">
        <v>622.97194103037293</v>
      </c>
      <c r="AY464" s="11">
        <v>642.28327131710535</v>
      </c>
      <c r="AZ464" s="11">
        <v>665.20596166221469</v>
      </c>
      <c r="BA464" s="11">
        <v>691.17393543887101</v>
      </c>
      <c r="BB464" s="11">
        <v>724.84333895562133</v>
      </c>
      <c r="BC464" s="11">
        <v>773.63812755161598</v>
      </c>
      <c r="BD464" s="11">
        <v>844.46226035941891</v>
      </c>
      <c r="BE464" s="11">
        <v>911.23618194706376</v>
      </c>
      <c r="BF464" s="11">
        <v>932.86527223275039</v>
      </c>
      <c r="BG464" s="11">
        <v>958.04135839229252</v>
      </c>
      <c r="BH464" s="11">
        <v>1001.7149381650798</v>
      </c>
      <c r="BI464" s="11">
        <v>1024.9959211584271</v>
      </c>
      <c r="BJ464" s="11">
        <v>1048.1727764714142</v>
      </c>
      <c r="BK464" s="11">
        <v>1080.0184074949607</v>
      </c>
      <c r="BL464" s="11">
        <v>1163.4808684345098</v>
      </c>
      <c r="BM464" s="11">
        <v>1429.3703496024175</v>
      </c>
      <c r="BN464" s="11">
        <v>1610.1385446972781</v>
      </c>
      <c r="BO464" s="11">
        <v>1664.0038873728233</v>
      </c>
      <c r="BP464" s="11">
        <v>1794.1242484398404</v>
      </c>
      <c r="BQ464" s="11">
        <v>1818.9378647754288</v>
      </c>
      <c r="BR464" s="11">
        <v>1920.5792764721948</v>
      </c>
      <c r="BS464" s="11">
        <v>2023.456323096907</v>
      </c>
      <c r="BT464" s="11">
        <v>2062.7199622631242</v>
      </c>
      <c r="BU464" s="11">
        <v>2093.7864244056359</v>
      </c>
      <c r="BV464" s="11">
        <v>2172.8574253488505</v>
      </c>
      <c r="BW464" s="11">
        <v>2191.8290547309048</v>
      </c>
      <c r="BX464" s="11">
        <v>2295.4935471481876</v>
      </c>
      <c r="BY464" s="11">
        <v>2324.6369620900828</v>
      </c>
      <c r="BZ464" s="11">
        <v>2412.5365562142952</v>
      </c>
      <c r="CA464" s="11">
        <v>2432.6327643351483</v>
      </c>
      <c r="CB464" s="11">
        <v>2466.8518007263533</v>
      </c>
      <c r="CC464" s="11">
        <v>2515.2508761381587</v>
      </c>
      <c r="CD464" s="11">
        <v>2622.1218445308405</v>
      </c>
      <c r="CE464" s="11">
        <v>2708.3090496803202</v>
      </c>
      <c r="CF464" s="11">
        <v>2796.8178431894862</v>
      </c>
      <c r="CG464" s="11">
        <v>2873.8082765070517</v>
      </c>
      <c r="CH464" s="11">
        <v>3061.6775590172806</v>
      </c>
      <c r="CI464" s="11">
        <v>3133.3825096557152</v>
      </c>
      <c r="CJ464" s="11">
        <v>3320.0285201183906</v>
      </c>
      <c r="CK464" s="11">
        <v>3391.2986814978881</v>
      </c>
      <c r="CL464" s="11">
        <v>3478.6413522149041</v>
      </c>
      <c r="CM464" s="11">
        <v>3505.4667594392477</v>
      </c>
      <c r="CN464" s="11">
        <v>3552.1278475871927</v>
      </c>
      <c r="CO464" s="11">
        <v>3608.1458168222821</v>
      </c>
      <c r="CP464" s="11">
        <v>3687.4332746012733</v>
      </c>
      <c r="CQ464" s="11">
        <v>3737.1928476528274</v>
      </c>
      <c r="CR464" s="11">
        <v>3929.1744458657076</v>
      </c>
      <c r="CS464" s="11">
        <v>4104.0052570842136</v>
      </c>
      <c r="CT464" s="11">
        <v>4176.4577406368426</v>
      </c>
      <c r="CU464" s="11">
        <v>4203.4628929622522</v>
      </c>
      <c r="CV464" s="11">
        <v>4243.0993420587138</v>
      </c>
      <c r="CW464" s="11">
        <v>4338.9296512059445</v>
      </c>
      <c r="CX464" s="11">
        <v>4464.5231926731885</v>
      </c>
      <c r="CY464" s="11">
        <v>4524.2760657256158</v>
      </c>
      <c r="CZ464" s="11">
        <v>4578.6984197787751</v>
      </c>
      <c r="DA464" s="11">
        <v>4625.9862234456259</v>
      </c>
      <c r="DB464" s="11">
        <v>4670.5685961378485</v>
      </c>
      <c r="DC464" s="11">
        <v>4713.1890396674316</v>
      </c>
      <c r="DD464" s="11">
        <v>4798.4137717572912</v>
      </c>
      <c r="DE464" s="11">
        <v>4807.037159512015</v>
      </c>
      <c r="DF464" s="11">
        <v>4833.3595568537676</v>
      </c>
      <c r="DG464" s="11">
        <v>4837.4660928582471</v>
      </c>
      <c r="DH464" s="11">
        <v>4868.9105840188495</v>
      </c>
      <c r="DI464" s="11">
        <v>4890.8441073800923</v>
      </c>
      <c r="DJ464" s="11">
        <v>4933.7892254471935</v>
      </c>
      <c r="DK464" s="11">
        <v>5000.7579650678817</v>
      </c>
      <c r="DL464" s="11">
        <v>5355.0982520495172</v>
      </c>
      <c r="DM464" s="11">
        <v>5481.4636259201425</v>
      </c>
      <c r="DN464" s="11">
        <v>5566.547527242612</v>
      </c>
      <c r="DO464" s="11">
        <v>5659.2630610073802</v>
      </c>
      <c r="DP464" s="11">
        <v>5693.1558385127737</v>
      </c>
      <c r="DQ464" s="11">
        <v>5776.9445825899438</v>
      </c>
      <c r="DR464" s="11">
        <v>5792.6247187292447</v>
      </c>
      <c r="DS464" s="11">
        <v>5803.4741841190025</v>
      </c>
      <c r="DT464" s="11">
        <v>5813.7715248560444</v>
      </c>
      <c r="DU464" s="11">
        <v>5824.9346720622971</v>
      </c>
      <c r="DV464" s="11">
        <v>5825.1745121438535</v>
      </c>
      <c r="DW464" s="11">
        <v>5821.2504329611656</v>
      </c>
      <c r="DX464" s="11">
        <v>5744.9467721272558</v>
      </c>
      <c r="DY464" s="11">
        <v>5825.3656271915142</v>
      </c>
      <c r="DZ464" s="11">
        <v>5822.8710960649087</v>
      </c>
      <c r="EA464" s="11">
        <v>5848.1092840949059</v>
      </c>
      <c r="EB464" s="11">
        <v>5986.6876289379934</v>
      </c>
      <c r="EC464" s="11">
        <v>6020.0909995452303</v>
      </c>
      <c r="ED464" s="11">
        <v>6207.0095294329822</v>
      </c>
      <c r="EE464" s="11">
        <v>6268.6393389472287</v>
      </c>
      <c r="EF464" s="11">
        <v>6478.5792596829533</v>
      </c>
      <c r="EG464" s="11">
        <v>6641.8090630503166</v>
      </c>
      <c r="EH464" s="11">
        <v>6783.6444952193469</v>
      </c>
      <c r="EI464" s="11">
        <v>6896.9965306641579</v>
      </c>
      <c r="EJ464" s="11">
        <v>6959.1088579445704</v>
      </c>
      <c r="EK464" s="11">
        <v>7002.153431776841</v>
      </c>
      <c r="EL464" s="11">
        <v>7073.1953672712252</v>
      </c>
      <c r="EM464" s="11">
        <v>7075.3262845401323</v>
      </c>
      <c r="EN464" s="11">
        <v>7151.6879619664223</v>
      </c>
      <c r="EO464" s="11">
        <v>7240.8180322916714</v>
      </c>
      <c r="EP464" s="11">
        <v>7286.4661372792516</v>
      </c>
      <c r="EQ464" s="11">
        <v>7427.4147993236202</v>
      </c>
      <c r="ER464" s="11">
        <v>7503.528752018271</v>
      </c>
      <c r="ES464" s="11">
        <v>7641.9445001082595</v>
      </c>
      <c r="ET464" s="11">
        <v>7706.9969287432486</v>
      </c>
      <c r="EU464" s="11">
        <v>7783.839371621817</v>
      </c>
      <c r="EV464" s="11">
        <v>7848.003579749442</v>
      </c>
      <c r="EW464" s="11">
        <v>7920.0502191520318</v>
      </c>
      <c r="EX464" s="11">
        <v>8170.1976758281144</v>
      </c>
      <c r="EY464" s="11">
        <v>8253.8507761105539</v>
      </c>
      <c r="EZ464" s="11">
        <v>8427.0913450311855</v>
      </c>
      <c r="FA464" s="11">
        <v>8594.2438038042274</v>
      </c>
      <c r="FB464" s="11">
        <v>8676.6840382255305</v>
      </c>
      <c r="FC464" s="11">
        <v>8717.7247633272764</v>
      </c>
      <c r="FD464" s="11">
        <v>8771.4739760100674</v>
      </c>
      <c r="FE464" s="11">
        <v>8893.6135699383703</v>
      </c>
      <c r="FF464" s="11">
        <v>9065.0338004001496</v>
      </c>
      <c r="FG464" s="11">
        <v>9089.4518895774327</v>
      </c>
      <c r="FH464" s="11">
        <v>9132.4613225008943</v>
      </c>
      <c r="FI464" s="11">
        <v>9213.2517811949929</v>
      </c>
      <c r="FJ464" s="11">
        <v>9258.5529202091093</v>
      </c>
      <c r="FK464" s="11">
        <v>9276.9443705762678</v>
      </c>
      <c r="FL464" s="11">
        <v>9293.0114538271737</v>
      </c>
      <c r="FM464" s="11">
        <v>9300.2906392708373</v>
      </c>
      <c r="FN464" s="11">
        <v>9335.0232682876049</v>
      </c>
      <c r="FO464" s="11">
        <v>9357.4087411423534</v>
      </c>
      <c r="FP464" s="11">
        <v>9382.7990856108881</v>
      </c>
      <c r="FQ464" s="11">
        <v>9409.1385400335821</v>
      </c>
      <c r="FR464" s="11">
        <v>9421.1906549559717</v>
      </c>
      <c r="FS464" s="11">
        <v>9466.7581936920196</v>
      </c>
      <c r="FT464" s="11">
        <v>9539.1484753576369</v>
      </c>
      <c r="FU464" s="11">
        <v>9641.6738222451222</v>
      </c>
      <c r="FV464" s="11">
        <v>9779.017950426427</v>
      </c>
      <c r="FW464" s="11">
        <v>9821.434220159681</v>
      </c>
      <c r="FX464" s="11">
        <v>9838.135513969115</v>
      </c>
      <c r="FY464" s="11">
        <v>9857.4286615768779</v>
      </c>
      <c r="FZ464" s="11">
        <v>9874.2452191986067</v>
      </c>
      <c r="GA464" s="11">
        <v>9901.4547819486997</v>
      </c>
      <c r="GB464" s="11">
        <v>9922.9819174009899</v>
      </c>
      <c r="GC464" s="11">
        <v>9954.0976258923893</v>
      </c>
      <c r="GD464" s="11">
        <v>9988.1420165077998</v>
      </c>
      <c r="GE464" s="11">
        <v>10012.938672110253</v>
      </c>
      <c r="GF464" s="11">
        <v>10033.595547162446</v>
      </c>
      <c r="GG464" s="11">
        <v>10046.287288510401</v>
      </c>
      <c r="GH464" s="11">
        <v>10058.930188944694</v>
      </c>
      <c r="GI464" s="11">
        <v>10061.685839773543</v>
      </c>
      <c r="GJ464" s="11">
        <v>10069.693000556052</v>
      </c>
      <c r="GK464" s="11">
        <v>10072.225767656042</v>
      </c>
      <c r="GL464" s="11">
        <v>10085.43100008395</v>
      </c>
      <c r="GM464" s="11">
        <v>10068.550239778924</v>
      </c>
      <c r="GN464" s="11">
        <v>10074.736454623482</v>
      </c>
      <c r="GO464" s="11">
        <v>10079.642576567499</v>
      </c>
      <c r="GP464" s="11">
        <v>10084.992936379438</v>
      </c>
      <c r="GQ464" s="11">
        <v>10135.150250812301</v>
      </c>
      <c r="GR464" s="11">
        <v>10245.248897921485</v>
      </c>
      <c r="GS464" s="11">
        <v>10388.066699844365</v>
      </c>
      <c r="GT464" s="11">
        <v>10449.516134437868</v>
      </c>
      <c r="GU464" s="11">
        <v>10467.896842447322</v>
      </c>
      <c r="GV464" s="11">
        <v>10492.830609653456</v>
      </c>
      <c r="GW464" s="11">
        <v>10519.601462543904</v>
      </c>
      <c r="GX464" s="11">
        <v>10547.440830723548</v>
      </c>
      <c r="GY464" s="11">
        <v>10567.944609991304</v>
      </c>
      <c r="GZ464" s="11">
        <v>10713.159231175461</v>
      </c>
      <c r="HA464" s="11">
        <v>10734.226971408629</v>
      </c>
      <c r="HB464" s="11">
        <v>10749.920198918937</v>
      </c>
      <c r="HC464" s="11">
        <v>10766.345728825368</v>
      </c>
      <c r="HD464" s="11">
        <v>10778.514271849044</v>
      </c>
      <c r="HE464" s="11">
        <v>10786.519833673112</v>
      </c>
      <c r="HF464" s="11">
        <v>10772.164055953479</v>
      </c>
      <c r="HG464" s="11">
        <v>10808.0281462408</v>
      </c>
      <c r="HH464" s="11">
        <v>10805.218393617286</v>
      </c>
      <c r="HI464" s="11">
        <v>10824.937222917126</v>
      </c>
      <c r="HJ464" s="11">
        <v>10829.478183856889</v>
      </c>
      <c r="HK464" s="11">
        <v>10815.249208961885</v>
      </c>
      <c r="HL464" s="11">
        <v>10801.9635334499</v>
      </c>
      <c r="HM464" s="11">
        <v>10748.055877674638</v>
      </c>
      <c r="HN464" s="11">
        <v>10675.226257243699</v>
      </c>
      <c r="HO464" s="11">
        <v>10616.797962526314</v>
      </c>
      <c r="HP464" s="11">
        <v>10624.131374686811</v>
      </c>
      <c r="HQ464" s="11">
        <v>10611.127200117844</v>
      </c>
      <c r="HR464" s="11">
        <v>10507.120910763781</v>
      </c>
      <c r="HS464" s="11">
        <v>10501.959530384433</v>
      </c>
      <c r="HT464" s="11">
        <v>10503.380998434217</v>
      </c>
      <c r="HU464" s="11">
        <v>10459.233620469293</v>
      </c>
      <c r="HV464" s="11">
        <v>10453.396412270602</v>
      </c>
      <c r="HW464" s="11">
        <v>10453.196700018136</v>
      </c>
      <c r="HX464" s="11">
        <v>10458.037755011774</v>
      </c>
      <c r="HY464" s="11">
        <v>10464.465320736488</v>
      </c>
      <c r="HZ464" s="11">
        <v>10463.582721919323</v>
      </c>
      <c r="IA464" s="11">
        <v>10555.599234303039</v>
      </c>
      <c r="IB464" s="11">
        <v>10665.179016159778</v>
      </c>
      <c r="IC464" s="11">
        <v>10699.461477296431</v>
      </c>
      <c r="ID464" s="11">
        <v>10734.401411436105</v>
      </c>
      <c r="IE464" s="11">
        <v>10764.842637469441</v>
      </c>
      <c r="IF464" s="11">
        <v>10788.809487309522</v>
      </c>
      <c r="IG464" s="11">
        <v>10893.508794984076</v>
      </c>
      <c r="IH464" s="11">
        <v>10919.815974389829</v>
      </c>
      <c r="II464" s="11">
        <v>10956.832605345633</v>
      </c>
      <c r="IJ464" s="11">
        <v>10989.666307677073</v>
      </c>
      <c r="IK464" s="11">
        <v>11038.487673130592</v>
      </c>
      <c r="IL464" s="11">
        <v>11075.926791218846</v>
      </c>
      <c r="IM464" s="11">
        <v>11116.926617451812</v>
      </c>
      <c r="IN464" s="11">
        <v>11177.721404388481</v>
      </c>
      <c r="IO464" s="11">
        <v>11312.276911003804</v>
      </c>
      <c r="IP464" s="11">
        <v>11343.632583027649</v>
      </c>
      <c r="IQ464" s="11">
        <v>11342.116648052108</v>
      </c>
      <c r="IR464" s="11">
        <v>11389.92538944361</v>
      </c>
      <c r="IS464" s="11">
        <v>11451.607982184751</v>
      </c>
      <c r="IT464" s="11">
        <v>11488.088840226816</v>
      </c>
      <c r="IU464" s="11">
        <v>11509.229065980831</v>
      </c>
      <c r="IV464" s="11">
        <v>11525.566108350193</v>
      </c>
      <c r="IW464" s="11">
        <v>11530.894620254085</v>
      </c>
      <c r="IX464" s="11">
        <v>11540.412080816301</v>
      </c>
      <c r="IY464" s="11">
        <v>11559.767237170692</v>
      </c>
      <c r="IZ464" s="11">
        <v>11598.021107070694</v>
      </c>
      <c r="JA464" s="11">
        <v>11644.276268095444</v>
      </c>
      <c r="JB464" s="11">
        <v>11732.382922355064</v>
      </c>
      <c r="JC464" s="11">
        <v>11840.096435748903</v>
      </c>
      <c r="JD464" s="11">
        <v>11921.442572214779</v>
      </c>
      <c r="JE464" s="11">
        <v>11941.96712556025</v>
      </c>
      <c r="JF464" s="11">
        <v>11957.586502006563</v>
      </c>
      <c r="JG464" s="11">
        <v>11960.440759779864</v>
      </c>
      <c r="JH464" s="11">
        <v>12043.869779985902</v>
      </c>
      <c r="JI464" s="11">
        <v>12090.828793968145</v>
      </c>
      <c r="JJ464" s="11">
        <v>12099.207356850964</v>
      </c>
      <c r="JK464" s="11">
        <v>12064.187835913004</v>
      </c>
      <c r="JL464" s="11">
        <v>12106.644589823976</v>
      </c>
      <c r="JM464" s="11">
        <v>12102.558724647608</v>
      </c>
      <c r="JN464" s="11">
        <v>12044.349310296213</v>
      </c>
      <c r="JO464" s="11">
        <v>12147.414606839688</v>
      </c>
      <c r="JP464" s="11">
        <v>12239.360545986052</v>
      </c>
      <c r="JQ464" s="11">
        <v>12252.546981648733</v>
      </c>
      <c r="JR464" s="11">
        <v>12299.233013174477</v>
      </c>
      <c r="JS464" s="11">
        <v>12339.324485688019</v>
      </c>
      <c r="JT464" s="11">
        <v>12471.100725768529</v>
      </c>
      <c r="JU464" s="11">
        <v>12532.427515146897</v>
      </c>
      <c r="JV464" s="11">
        <v>12507.673831402115</v>
      </c>
      <c r="JW464" s="11">
        <v>12457.455614308014</v>
      </c>
      <c r="JX464" s="11">
        <v>12464.355269788801</v>
      </c>
      <c r="JY464" s="11">
        <v>12461.100810222477</v>
      </c>
      <c r="JZ464" s="11">
        <v>12451.973772389019</v>
      </c>
      <c r="KA464" s="11">
        <v>12446.429094667041</v>
      </c>
      <c r="KB464" s="11">
        <v>12443.001658813047</v>
      </c>
      <c r="KC464" s="11">
        <v>12431.24054046872</v>
      </c>
      <c r="KD464" s="11">
        <v>12416.702930404357</v>
      </c>
      <c r="KE464" s="11">
        <v>12412.520930932924</v>
      </c>
      <c r="KF464" s="11">
        <v>12419.790417483538</v>
      </c>
      <c r="KG464" s="11">
        <v>12419.406267517794</v>
      </c>
      <c r="KH464" s="11">
        <v>12431.932074979568</v>
      </c>
      <c r="KI464" s="11">
        <v>12428.799040342261</v>
      </c>
      <c r="KJ464" s="11">
        <v>12446.273580137449</v>
      </c>
      <c r="KK464" s="11">
        <v>12447.956030445448</v>
      </c>
      <c r="KL464" s="23"/>
      <c r="KM464" s="11">
        <f>SMALL(Tabela2[[#This Row],[1]:[285]],1)</f>
        <v>0.83458663983971793</v>
      </c>
      <c r="KN464" s="11">
        <f>MATCH(Tabela2[[#This Row],[1° menor]],Tabela2[[#This Row],[1]:[285]],0)</f>
        <v>1</v>
      </c>
      <c r="KO46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64" s="11">
        <f>VLOOKUP(Tabela2[[#This Row],[Shape]],shape!A:D,4,0)+VLOOKUP(Tabela2[[#This Row],[Shape]]+1,shape!A:E,5,0)*Tabela2[[#This Row],[% avanc]]</f>
        <v>3.8776556234191881</v>
      </c>
      <c r="KQ464" s="15">
        <f>Tabela2[[#This Row],[8686,881807]]/Tabela2[[#Headers],[8686,881807]]</f>
        <v>4.4638061269517033E-4</v>
      </c>
      <c r="KR464" s="11">
        <f>Tabela2[[#This Row],[8686,881807]]-KP463</f>
        <v>0</v>
      </c>
      <c r="KS464" s="11">
        <f>(Tabela2[[#This Row],[hora bus]]-H463)*86400</f>
        <v>44.999999832361937</v>
      </c>
      <c r="KT464" s="11">
        <f>Tabela2[[#This Row],[desloc]]/Tabela2[[#This Row],[seconds]]</f>
        <v>0</v>
      </c>
      <c r="KU464" s="11">
        <f>Tabela2[[#This Row],[spd m/s]]*3.6</f>
        <v>0</v>
      </c>
      <c r="KV464" s="23"/>
      <c r="KW464" s="22">
        <f t="shared" si="126"/>
        <v>0</v>
      </c>
      <c r="KX464" s="23">
        <f t="shared" si="127"/>
        <v>0.5</v>
      </c>
      <c r="KY464" s="23">
        <f t="shared" si="128"/>
        <v>1</v>
      </c>
      <c r="KZ464" s="23">
        <f t="shared" si="129"/>
        <v>4</v>
      </c>
      <c r="LA464" s="23">
        <f t="shared" si="130"/>
        <v>0</v>
      </c>
      <c r="LB464" s="23">
        <f t="shared" si="131"/>
        <v>1</v>
      </c>
      <c r="LC464" s="23">
        <f t="shared" si="132"/>
        <v>4</v>
      </c>
      <c r="LD464" s="23">
        <f t="shared" si="133"/>
        <v>0</v>
      </c>
      <c r="LE464" s="23">
        <f t="shared" si="134"/>
        <v>3.8776556234191881</v>
      </c>
      <c r="LF464" s="22">
        <f t="shared" si="143"/>
        <v>0</v>
      </c>
      <c r="LG464" s="23">
        <f t="shared" si="135"/>
        <v>0.5</v>
      </c>
      <c r="LH464" s="23">
        <f t="shared" si="136"/>
        <v>0.5</v>
      </c>
      <c r="LI464" s="23">
        <f t="shared" si="137"/>
        <v>8570.3152119992501</v>
      </c>
      <c r="LJ464" s="23">
        <f t="shared" si="138"/>
        <v>3.8776556234191881</v>
      </c>
      <c r="LK464" s="23">
        <f t="shared" si="139"/>
        <v>0.5</v>
      </c>
      <c r="LL464" s="23">
        <f t="shared" si="140"/>
        <v>0</v>
      </c>
      <c r="LM464" s="23">
        <f t="shared" si="141"/>
        <v>1</v>
      </c>
      <c r="LN464" s="23">
        <f t="shared" si="142"/>
        <v>1</v>
      </c>
    </row>
    <row r="465" spans="1:326" x14ac:dyDescent="0.25">
      <c r="A465" s="22">
        <v>119</v>
      </c>
      <c r="B465" s="22">
        <v>2</v>
      </c>
      <c r="C465" s="23" t="s">
        <v>1424</v>
      </c>
      <c r="D465" s="22">
        <v>332</v>
      </c>
      <c r="E465" s="24">
        <v>0.91736111111111107</v>
      </c>
      <c r="F465" s="23" t="s">
        <v>774</v>
      </c>
      <c r="G465" s="23" t="b">
        <v>1</v>
      </c>
      <c r="H465" s="25">
        <v>43538.917349537034</v>
      </c>
      <c r="I465" s="26" t="s">
        <v>681</v>
      </c>
      <c r="J465" s="23" t="s">
        <v>682</v>
      </c>
      <c r="K465" s="11">
        <f>IF(AND(Tabela2[[#This Row],[hora bus]]=H464,Tabela2[[#This Row],[lat bus]]=I464,Tabela2[[#This Row],[lon bus]]=J464),1,0)</f>
        <v>0</v>
      </c>
      <c r="L465" s="23"/>
      <c r="M465" s="11">
        <v>245</v>
      </c>
      <c r="N465" s="11">
        <v>0.83458663983971793</v>
      </c>
      <c r="O465" s="11">
        <v>1.3984196839489078</v>
      </c>
      <c r="P465" s="11">
        <v>9.4267941257220311</v>
      </c>
      <c r="Q465" s="11">
        <v>19.688773108132185</v>
      </c>
      <c r="R465" s="11">
        <v>75.195397337780264</v>
      </c>
      <c r="S465" s="11">
        <v>159.30451526494889</v>
      </c>
      <c r="T465" s="11">
        <v>180.18195583801287</v>
      </c>
      <c r="U465" s="11">
        <v>199.79338924508923</v>
      </c>
      <c r="V465" s="11">
        <v>211.09716553928146</v>
      </c>
      <c r="W465" s="11">
        <v>227.14293750271159</v>
      </c>
      <c r="X465" s="11">
        <v>239.59169647723874</v>
      </c>
      <c r="Y465" s="11">
        <v>250.11206903549589</v>
      </c>
      <c r="Z465" s="11">
        <v>275.30364977201225</v>
      </c>
      <c r="AA465" s="11">
        <v>294.46895517304961</v>
      </c>
      <c r="AB465" s="11">
        <v>320.19106785367666</v>
      </c>
      <c r="AC465" s="11">
        <v>332.17949791971603</v>
      </c>
      <c r="AD465" s="11">
        <v>348.04076670293443</v>
      </c>
      <c r="AE465" s="11">
        <v>372.23091522388552</v>
      </c>
      <c r="AF465" s="11">
        <v>373.05585750378327</v>
      </c>
      <c r="AG465" s="11">
        <v>433.84569918205443</v>
      </c>
      <c r="AH465" s="11">
        <v>469.02374511556127</v>
      </c>
      <c r="AI465" s="11">
        <v>499.67607388344703</v>
      </c>
      <c r="AJ465" s="11">
        <v>523.47830821792434</v>
      </c>
      <c r="AK465" s="11">
        <v>544.81141607945688</v>
      </c>
      <c r="AL465" s="11">
        <v>559.9004097040812</v>
      </c>
      <c r="AM465" s="11">
        <v>585.98771261657532</v>
      </c>
      <c r="AN465" s="11">
        <v>594.50788944836063</v>
      </c>
      <c r="AO465" s="11">
        <v>599.8950753359245</v>
      </c>
      <c r="AP465" s="11">
        <v>602.43355425919754</v>
      </c>
      <c r="AQ465" s="11">
        <v>609.53499398530153</v>
      </c>
      <c r="AR465" s="11">
        <v>609.5933977620092</v>
      </c>
      <c r="AS465" s="11">
        <v>603.71880286526709</v>
      </c>
      <c r="AT465" s="11">
        <v>609.45835281434404</v>
      </c>
      <c r="AU465" s="11">
        <v>613.60649452394352</v>
      </c>
      <c r="AV465" s="11">
        <v>605.61020293550882</v>
      </c>
      <c r="AW465" s="11">
        <v>608.32810058706082</v>
      </c>
      <c r="AX465" s="11">
        <v>622.97194103037293</v>
      </c>
      <c r="AY465" s="11">
        <v>642.28327131710535</v>
      </c>
      <c r="AZ465" s="11">
        <v>665.20596166221469</v>
      </c>
      <c r="BA465" s="11">
        <v>691.17393543887101</v>
      </c>
      <c r="BB465" s="11">
        <v>724.84333895562133</v>
      </c>
      <c r="BC465" s="11">
        <v>773.63812755161598</v>
      </c>
      <c r="BD465" s="11">
        <v>844.46226035941891</v>
      </c>
      <c r="BE465" s="11">
        <v>911.23618194706376</v>
      </c>
      <c r="BF465" s="11">
        <v>932.86527223275039</v>
      </c>
      <c r="BG465" s="11">
        <v>958.04135839229252</v>
      </c>
      <c r="BH465" s="11">
        <v>1001.7149381650798</v>
      </c>
      <c r="BI465" s="11">
        <v>1024.9959211584271</v>
      </c>
      <c r="BJ465" s="11">
        <v>1048.1727764714142</v>
      </c>
      <c r="BK465" s="11">
        <v>1080.0184074949607</v>
      </c>
      <c r="BL465" s="11">
        <v>1163.4808684345098</v>
      </c>
      <c r="BM465" s="11">
        <v>1429.3703496024175</v>
      </c>
      <c r="BN465" s="11">
        <v>1610.1385446972781</v>
      </c>
      <c r="BO465" s="11">
        <v>1664.0038873728233</v>
      </c>
      <c r="BP465" s="11">
        <v>1794.1242484398404</v>
      </c>
      <c r="BQ465" s="11">
        <v>1818.9378647754288</v>
      </c>
      <c r="BR465" s="11">
        <v>1920.5792764721948</v>
      </c>
      <c r="BS465" s="11">
        <v>2023.456323096907</v>
      </c>
      <c r="BT465" s="11">
        <v>2062.7199622631242</v>
      </c>
      <c r="BU465" s="11">
        <v>2093.7864244056359</v>
      </c>
      <c r="BV465" s="11">
        <v>2172.8574253488505</v>
      </c>
      <c r="BW465" s="11">
        <v>2191.8290547309048</v>
      </c>
      <c r="BX465" s="11">
        <v>2295.4935471481876</v>
      </c>
      <c r="BY465" s="11">
        <v>2324.6369620900828</v>
      </c>
      <c r="BZ465" s="11">
        <v>2412.5365562142952</v>
      </c>
      <c r="CA465" s="11">
        <v>2432.6327643351483</v>
      </c>
      <c r="CB465" s="11">
        <v>2466.8518007263533</v>
      </c>
      <c r="CC465" s="11">
        <v>2515.2508761381587</v>
      </c>
      <c r="CD465" s="11">
        <v>2622.1218445308405</v>
      </c>
      <c r="CE465" s="11">
        <v>2708.3090496803202</v>
      </c>
      <c r="CF465" s="11">
        <v>2796.8178431894862</v>
      </c>
      <c r="CG465" s="11">
        <v>2873.8082765070517</v>
      </c>
      <c r="CH465" s="11">
        <v>3061.6775590172806</v>
      </c>
      <c r="CI465" s="11">
        <v>3133.3825096557152</v>
      </c>
      <c r="CJ465" s="11">
        <v>3320.0285201183906</v>
      </c>
      <c r="CK465" s="11">
        <v>3391.2986814978881</v>
      </c>
      <c r="CL465" s="11">
        <v>3478.6413522149041</v>
      </c>
      <c r="CM465" s="11">
        <v>3505.4667594392477</v>
      </c>
      <c r="CN465" s="11">
        <v>3552.1278475871927</v>
      </c>
      <c r="CO465" s="11">
        <v>3608.1458168222821</v>
      </c>
      <c r="CP465" s="11">
        <v>3687.4332746012733</v>
      </c>
      <c r="CQ465" s="11">
        <v>3737.1928476528274</v>
      </c>
      <c r="CR465" s="11">
        <v>3929.1744458657076</v>
      </c>
      <c r="CS465" s="11">
        <v>4104.0052570842136</v>
      </c>
      <c r="CT465" s="11">
        <v>4176.4577406368426</v>
      </c>
      <c r="CU465" s="11">
        <v>4203.4628929622522</v>
      </c>
      <c r="CV465" s="11">
        <v>4243.0993420587138</v>
      </c>
      <c r="CW465" s="11">
        <v>4338.9296512059445</v>
      </c>
      <c r="CX465" s="11">
        <v>4464.5231926731885</v>
      </c>
      <c r="CY465" s="11">
        <v>4524.2760657256158</v>
      </c>
      <c r="CZ465" s="11">
        <v>4578.6984197787751</v>
      </c>
      <c r="DA465" s="11">
        <v>4625.9862234456259</v>
      </c>
      <c r="DB465" s="11">
        <v>4670.5685961378485</v>
      </c>
      <c r="DC465" s="11">
        <v>4713.1890396674316</v>
      </c>
      <c r="DD465" s="11">
        <v>4798.4137717572912</v>
      </c>
      <c r="DE465" s="11">
        <v>4807.037159512015</v>
      </c>
      <c r="DF465" s="11">
        <v>4833.3595568537676</v>
      </c>
      <c r="DG465" s="11">
        <v>4837.4660928582471</v>
      </c>
      <c r="DH465" s="11">
        <v>4868.9105840188495</v>
      </c>
      <c r="DI465" s="11">
        <v>4890.8441073800923</v>
      </c>
      <c r="DJ465" s="11">
        <v>4933.7892254471935</v>
      </c>
      <c r="DK465" s="11">
        <v>5000.7579650678817</v>
      </c>
      <c r="DL465" s="11">
        <v>5355.0982520495172</v>
      </c>
      <c r="DM465" s="11">
        <v>5481.4636259201425</v>
      </c>
      <c r="DN465" s="11">
        <v>5566.547527242612</v>
      </c>
      <c r="DO465" s="11">
        <v>5659.2630610073802</v>
      </c>
      <c r="DP465" s="11">
        <v>5693.1558385127737</v>
      </c>
      <c r="DQ465" s="11">
        <v>5776.9445825899438</v>
      </c>
      <c r="DR465" s="11">
        <v>5792.6247187292447</v>
      </c>
      <c r="DS465" s="11">
        <v>5803.4741841190025</v>
      </c>
      <c r="DT465" s="11">
        <v>5813.7715248560444</v>
      </c>
      <c r="DU465" s="11">
        <v>5824.9346720622971</v>
      </c>
      <c r="DV465" s="11">
        <v>5825.1745121438535</v>
      </c>
      <c r="DW465" s="11">
        <v>5821.2504329611656</v>
      </c>
      <c r="DX465" s="11">
        <v>5744.9467721272558</v>
      </c>
      <c r="DY465" s="11">
        <v>5825.3656271915142</v>
      </c>
      <c r="DZ465" s="11">
        <v>5822.8710960649087</v>
      </c>
      <c r="EA465" s="11">
        <v>5848.1092840949059</v>
      </c>
      <c r="EB465" s="11">
        <v>5986.6876289379934</v>
      </c>
      <c r="EC465" s="11">
        <v>6020.0909995452303</v>
      </c>
      <c r="ED465" s="11">
        <v>6207.0095294329822</v>
      </c>
      <c r="EE465" s="11">
        <v>6268.6393389472287</v>
      </c>
      <c r="EF465" s="11">
        <v>6478.5792596829533</v>
      </c>
      <c r="EG465" s="11">
        <v>6641.8090630503166</v>
      </c>
      <c r="EH465" s="11">
        <v>6783.6444952193469</v>
      </c>
      <c r="EI465" s="11">
        <v>6896.9965306641579</v>
      </c>
      <c r="EJ465" s="11">
        <v>6959.1088579445704</v>
      </c>
      <c r="EK465" s="11">
        <v>7002.153431776841</v>
      </c>
      <c r="EL465" s="11">
        <v>7073.1953672712252</v>
      </c>
      <c r="EM465" s="11">
        <v>7075.3262845401323</v>
      </c>
      <c r="EN465" s="11">
        <v>7151.6879619664223</v>
      </c>
      <c r="EO465" s="11">
        <v>7240.8180322916714</v>
      </c>
      <c r="EP465" s="11">
        <v>7286.4661372792516</v>
      </c>
      <c r="EQ465" s="11">
        <v>7427.4147993236202</v>
      </c>
      <c r="ER465" s="11">
        <v>7503.528752018271</v>
      </c>
      <c r="ES465" s="11">
        <v>7641.9445001082595</v>
      </c>
      <c r="ET465" s="11">
        <v>7706.9969287432486</v>
      </c>
      <c r="EU465" s="11">
        <v>7783.839371621817</v>
      </c>
      <c r="EV465" s="11">
        <v>7848.003579749442</v>
      </c>
      <c r="EW465" s="11">
        <v>7920.0502191520318</v>
      </c>
      <c r="EX465" s="11">
        <v>8170.1976758281144</v>
      </c>
      <c r="EY465" s="11">
        <v>8253.8507761105539</v>
      </c>
      <c r="EZ465" s="11">
        <v>8427.0913450311855</v>
      </c>
      <c r="FA465" s="11">
        <v>8594.2438038042274</v>
      </c>
      <c r="FB465" s="11">
        <v>8676.6840382255305</v>
      </c>
      <c r="FC465" s="11">
        <v>8717.7247633272764</v>
      </c>
      <c r="FD465" s="11">
        <v>8771.4739760100674</v>
      </c>
      <c r="FE465" s="11">
        <v>8893.6135699383703</v>
      </c>
      <c r="FF465" s="11">
        <v>9065.0338004001496</v>
      </c>
      <c r="FG465" s="11">
        <v>9089.4518895774327</v>
      </c>
      <c r="FH465" s="11">
        <v>9132.4613225008943</v>
      </c>
      <c r="FI465" s="11">
        <v>9213.2517811949929</v>
      </c>
      <c r="FJ465" s="11">
        <v>9258.5529202091093</v>
      </c>
      <c r="FK465" s="11">
        <v>9276.9443705762678</v>
      </c>
      <c r="FL465" s="11">
        <v>9293.0114538271737</v>
      </c>
      <c r="FM465" s="11">
        <v>9300.2906392708373</v>
      </c>
      <c r="FN465" s="11">
        <v>9335.0232682876049</v>
      </c>
      <c r="FO465" s="11">
        <v>9357.4087411423534</v>
      </c>
      <c r="FP465" s="11">
        <v>9382.7990856108881</v>
      </c>
      <c r="FQ465" s="11">
        <v>9409.1385400335821</v>
      </c>
      <c r="FR465" s="11">
        <v>9421.1906549559717</v>
      </c>
      <c r="FS465" s="11">
        <v>9466.7581936920196</v>
      </c>
      <c r="FT465" s="11">
        <v>9539.1484753576369</v>
      </c>
      <c r="FU465" s="11">
        <v>9641.6738222451222</v>
      </c>
      <c r="FV465" s="11">
        <v>9779.017950426427</v>
      </c>
      <c r="FW465" s="11">
        <v>9821.434220159681</v>
      </c>
      <c r="FX465" s="11">
        <v>9838.135513969115</v>
      </c>
      <c r="FY465" s="11">
        <v>9857.4286615768779</v>
      </c>
      <c r="FZ465" s="11">
        <v>9874.2452191986067</v>
      </c>
      <c r="GA465" s="11">
        <v>9901.4547819486997</v>
      </c>
      <c r="GB465" s="11">
        <v>9922.9819174009899</v>
      </c>
      <c r="GC465" s="11">
        <v>9954.0976258923893</v>
      </c>
      <c r="GD465" s="11">
        <v>9988.1420165077998</v>
      </c>
      <c r="GE465" s="11">
        <v>10012.938672110253</v>
      </c>
      <c r="GF465" s="11">
        <v>10033.595547162446</v>
      </c>
      <c r="GG465" s="11">
        <v>10046.287288510401</v>
      </c>
      <c r="GH465" s="11">
        <v>10058.930188944694</v>
      </c>
      <c r="GI465" s="11">
        <v>10061.685839773543</v>
      </c>
      <c r="GJ465" s="11">
        <v>10069.693000556052</v>
      </c>
      <c r="GK465" s="11">
        <v>10072.225767656042</v>
      </c>
      <c r="GL465" s="11">
        <v>10085.43100008395</v>
      </c>
      <c r="GM465" s="11">
        <v>10068.550239778924</v>
      </c>
      <c r="GN465" s="11">
        <v>10074.736454623482</v>
      </c>
      <c r="GO465" s="11">
        <v>10079.642576567499</v>
      </c>
      <c r="GP465" s="11">
        <v>10084.992936379438</v>
      </c>
      <c r="GQ465" s="11">
        <v>10135.150250812301</v>
      </c>
      <c r="GR465" s="11">
        <v>10245.248897921485</v>
      </c>
      <c r="GS465" s="11">
        <v>10388.066699844365</v>
      </c>
      <c r="GT465" s="11">
        <v>10449.516134437868</v>
      </c>
      <c r="GU465" s="11">
        <v>10467.896842447322</v>
      </c>
      <c r="GV465" s="11">
        <v>10492.830609653456</v>
      </c>
      <c r="GW465" s="11">
        <v>10519.601462543904</v>
      </c>
      <c r="GX465" s="11">
        <v>10547.440830723548</v>
      </c>
      <c r="GY465" s="11">
        <v>10567.944609991304</v>
      </c>
      <c r="GZ465" s="11">
        <v>10713.159231175461</v>
      </c>
      <c r="HA465" s="11">
        <v>10734.226971408629</v>
      </c>
      <c r="HB465" s="11">
        <v>10749.920198918937</v>
      </c>
      <c r="HC465" s="11">
        <v>10766.345728825368</v>
      </c>
      <c r="HD465" s="11">
        <v>10778.514271849044</v>
      </c>
      <c r="HE465" s="11">
        <v>10786.519833673112</v>
      </c>
      <c r="HF465" s="11">
        <v>10772.164055953479</v>
      </c>
      <c r="HG465" s="11">
        <v>10808.0281462408</v>
      </c>
      <c r="HH465" s="11">
        <v>10805.218393617286</v>
      </c>
      <c r="HI465" s="11">
        <v>10824.937222917126</v>
      </c>
      <c r="HJ465" s="11">
        <v>10829.478183856889</v>
      </c>
      <c r="HK465" s="11">
        <v>10815.249208961885</v>
      </c>
      <c r="HL465" s="11">
        <v>10801.9635334499</v>
      </c>
      <c r="HM465" s="11">
        <v>10748.055877674638</v>
      </c>
      <c r="HN465" s="11">
        <v>10675.226257243699</v>
      </c>
      <c r="HO465" s="11">
        <v>10616.797962526314</v>
      </c>
      <c r="HP465" s="11">
        <v>10624.131374686811</v>
      </c>
      <c r="HQ465" s="11">
        <v>10611.127200117844</v>
      </c>
      <c r="HR465" s="11">
        <v>10507.120910763781</v>
      </c>
      <c r="HS465" s="11">
        <v>10501.959530384433</v>
      </c>
      <c r="HT465" s="11">
        <v>10503.380998434217</v>
      </c>
      <c r="HU465" s="11">
        <v>10459.233620469293</v>
      </c>
      <c r="HV465" s="11">
        <v>10453.396412270602</v>
      </c>
      <c r="HW465" s="11">
        <v>10453.196700018136</v>
      </c>
      <c r="HX465" s="11">
        <v>10458.037755011774</v>
      </c>
      <c r="HY465" s="11">
        <v>10464.465320736488</v>
      </c>
      <c r="HZ465" s="11">
        <v>10463.582721919323</v>
      </c>
      <c r="IA465" s="11">
        <v>10555.599234303039</v>
      </c>
      <c r="IB465" s="11">
        <v>10665.179016159778</v>
      </c>
      <c r="IC465" s="11">
        <v>10699.461477296431</v>
      </c>
      <c r="ID465" s="11">
        <v>10734.401411436105</v>
      </c>
      <c r="IE465" s="11">
        <v>10764.842637469441</v>
      </c>
      <c r="IF465" s="11">
        <v>10788.809487309522</v>
      </c>
      <c r="IG465" s="11">
        <v>10893.508794984076</v>
      </c>
      <c r="IH465" s="11">
        <v>10919.815974389829</v>
      </c>
      <c r="II465" s="11">
        <v>10956.832605345633</v>
      </c>
      <c r="IJ465" s="11">
        <v>10989.666307677073</v>
      </c>
      <c r="IK465" s="11">
        <v>11038.487673130592</v>
      </c>
      <c r="IL465" s="11">
        <v>11075.926791218846</v>
      </c>
      <c r="IM465" s="11">
        <v>11116.926617451812</v>
      </c>
      <c r="IN465" s="11">
        <v>11177.721404388481</v>
      </c>
      <c r="IO465" s="11">
        <v>11312.276911003804</v>
      </c>
      <c r="IP465" s="11">
        <v>11343.632583027649</v>
      </c>
      <c r="IQ465" s="11">
        <v>11342.116648052108</v>
      </c>
      <c r="IR465" s="11">
        <v>11389.92538944361</v>
      </c>
      <c r="IS465" s="11">
        <v>11451.607982184751</v>
      </c>
      <c r="IT465" s="11">
        <v>11488.088840226816</v>
      </c>
      <c r="IU465" s="11">
        <v>11509.229065980831</v>
      </c>
      <c r="IV465" s="11">
        <v>11525.566108350193</v>
      </c>
      <c r="IW465" s="11">
        <v>11530.894620254085</v>
      </c>
      <c r="IX465" s="11">
        <v>11540.412080816301</v>
      </c>
      <c r="IY465" s="11">
        <v>11559.767237170692</v>
      </c>
      <c r="IZ465" s="11">
        <v>11598.021107070694</v>
      </c>
      <c r="JA465" s="11">
        <v>11644.276268095444</v>
      </c>
      <c r="JB465" s="11">
        <v>11732.382922355064</v>
      </c>
      <c r="JC465" s="11">
        <v>11840.096435748903</v>
      </c>
      <c r="JD465" s="11">
        <v>11921.442572214779</v>
      </c>
      <c r="JE465" s="11">
        <v>11941.96712556025</v>
      </c>
      <c r="JF465" s="11">
        <v>11957.586502006563</v>
      </c>
      <c r="JG465" s="11">
        <v>11960.440759779864</v>
      </c>
      <c r="JH465" s="11">
        <v>12043.869779985902</v>
      </c>
      <c r="JI465" s="11">
        <v>12090.828793968145</v>
      </c>
      <c r="JJ465" s="11">
        <v>12099.207356850964</v>
      </c>
      <c r="JK465" s="11">
        <v>12064.187835913004</v>
      </c>
      <c r="JL465" s="11">
        <v>12106.644589823976</v>
      </c>
      <c r="JM465" s="11">
        <v>12102.558724647608</v>
      </c>
      <c r="JN465" s="11">
        <v>12044.349310296213</v>
      </c>
      <c r="JO465" s="11">
        <v>12147.414606839688</v>
      </c>
      <c r="JP465" s="11">
        <v>12239.360545986052</v>
      </c>
      <c r="JQ465" s="11">
        <v>12252.546981648733</v>
      </c>
      <c r="JR465" s="11">
        <v>12299.233013174477</v>
      </c>
      <c r="JS465" s="11">
        <v>12339.324485688019</v>
      </c>
      <c r="JT465" s="11">
        <v>12471.100725768529</v>
      </c>
      <c r="JU465" s="11">
        <v>12532.427515146897</v>
      </c>
      <c r="JV465" s="11">
        <v>12507.673831402115</v>
      </c>
      <c r="JW465" s="11">
        <v>12457.455614308014</v>
      </c>
      <c r="JX465" s="11">
        <v>12464.355269788801</v>
      </c>
      <c r="JY465" s="11">
        <v>12461.100810222477</v>
      </c>
      <c r="JZ465" s="11">
        <v>12451.973772389019</v>
      </c>
      <c r="KA465" s="11">
        <v>12446.429094667041</v>
      </c>
      <c r="KB465" s="11">
        <v>12443.001658813047</v>
      </c>
      <c r="KC465" s="11">
        <v>12431.24054046872</v>
      </c>
      <c r="KD465" s="11">
        <v>12416.702930404357</v>
      </c>
      <c r="KE465" s="11">
        <v>12412.520930932924</v>
      </c>
      <c r="KF465" s="11">
        <v>12419.790417483538</v>
      </c>
      <c r="KG465" s="11">
        <v>12419.406267517794</v>
      </c>
      <c r="KH465" s="11">
        <v>12431.932074979568</v>
      </c>
      <c r="KI465" s="11">
        <v>12428.799040342261</v>
      </c>
      <c r="KJ465" s="11">
        <v>12446.273580137449</v>
      </c>
      <c r="KK465" s="11">
        <v>12447.956030445448</v>
      </c>
      <c r="KL465" s="23"/>
      <c r="KM465" s="11">
        <f>SMALL(Tabela2[[#This Row],[1]:[285]],1)</f>
        <v>0.83458663983971793</v>
      </c>
      <c r="KN465" s="11">
        <f>MATCH(Tabela2[[#This Row],[1° menor]],Tabela2[[#This Row],[1]:[285]],0)</f>
        <v>1</v>
      </c>
      <c r="KO46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65" s="11">
        <f>VLOOKUP(Tabela2[[#This Row],[Shape]],shape!A:D,4,0)+VLOOKUP(Tabela2[[#This Row],[Shape]]+1,shape!A:E,5,0)*Tabela2[[#This Row],[% avanc]]</f>
        <v>3.8776556234191881</v>
      </c>
      <c r="KQ465" s="15">
        <f>Tabela2[[#This Row],[8686,881807]]/Tabela2[[#Headers],[8686,881807]]</f>
        <v>4.4638061269517033E-4</v>
      </c>
      <c r="KR465" s="11">
        <f>Tabela2[[#This Row],[8686,881807]]-KP464</f>
        <v>0</v>
      </c>
      <c r="KS465" s="11">
        <f>(Tabela2[[#This Row],[hora bus]]-H464)*86400</f>
        <v>20.999999879859388</v>
      </c>
      <c r="KT465" s="11">
        <f>Tabela2[[#This Row],[desloc]]/Tabela2[[#This Row],[seconds]]</f>
        <v>0</v>
      </c>
      <c r="KU465" s="11">
        <f>Tabela2[[#This Row],[spd m/s]]*3.6</f>
        <v>0</v>
      </c>
      <c r="KV465" s="23"/>
      <c r="KW465" s="22">
        <f t="shared" si="126"/>
        <v>0</v>
      </c>
      <c r="KX465" s="23">
        <f t="shared" si="127"/>
        <v>0.5</v>
      </c>
      <c r="KY465" s="23">
        <f t="shared" si="128"/>
        <v>1</v>
      </c>
      <c r="KZ465" s="23">
        <f t="shared" si="129"/>
        <v>3</v>
      </c>
      <c r="LA465" s="23">
        <f t="shared" si="130"/>
        <v>0</v>
      </c>
      <c r="LB465" s="23">
        <f t="shared" si="131"/>
        <v>1</v>
      </c>
      <c r="LC465" s="23">
        <f t="shared" si="132"/>
        <v>3</v>
      </c>
      <c r="LD465" s="23">
        <f t="shared" si="133"/>
        <v>0</v>
      </c>
      <c r="LE465" s="23">
        <f t="shared" si="134"/>
        <v>3.8776556234191881</v>
      </c>
      <c r="LF465" s="22">
        <f t="shared" si="143"/>
        <v>0</v>
      </c>
      <c r="LG465" s="23">
        <f t="shared" si="135"/>
        <v>0.5</v>
      </c>
      <c r="LH465" s="23">
        <f t="shared" si="136"/>
        <v>0.5</v>
      </c>
      <c r="LI465" s="23">
        <f t="shared" si="137"/>
        <v>8570.3152119992501</v>
      </c>
      <c r="LJ465" s="23">
        <f t="shared" si="138"/>
        <v>3.8776556234191881</v>
      </c>
      <c r="LK465" s="23">
        <f t="shared" si="139"/>
        <v>0.5</v>
      </c>
      <c r="LL465" s="23">
        <f t="shared" si="140"/>
        <v>0</v>
      </c>
      <c r="LM465" s="23">
        <f t="shared" si="141"/>
        <v>1</v>
      </c>
      <c r="LN465" s="23">
        <f t="shared" si="142"/>
        <v>1</v>
      </c>
    </row>
    <row r="466" spans="1:326" x14ac:dyDescent="0.25">
      <c r="A466" s="22">
        <v>120</v>
      </c>
      <c r="B466" s="22">
        <v>2</v>
      </c>
      <c r="C466" s="23" t="s">
        <v>1425</v>
      </c>
      <c r="D466" s="22">
        <v>332</v>
      </c>
      <c r="E466" s="24">
        <v>0.91736111111111107</v>
      </c>
      <c r="F466" s="23" t="s">
        <v>774</v>
      </c>
      <c r="G466" s="23" t="b">
        <v>1</v>
      </c>
      <c r="H466" s="25">
        <v>43538.917638888888</v>
      </c>
      <c r="I466" s="26" t="s">
        <v>681</v>
      </c>
      <c r="J466" s="23" t="s">
        <v>682</v>
      </c>
      <c r="K466" s="11">
        <f>IF(AND(Tabela2[[#This Row],[hora bus]]=H465,Tabela2[[#This Row],[lat bus]]=I465,Tabela2[[#This Row],[lon bus]]=J465),1,0)</f>
        <v>0</v>
      </c>
      <c r="L466" s="23"/>
      <c r="M466" s="11">
        <v>247</v>
      </c>
      <c r="N466" s="11">
        <v>0.83458663983971793</v>
      </c>
      <c r="O466" s="11">
        <v>1.3984196839489078</v>
      </c>
      <c r="P466" s="11">
        <v>9.4267941257220311</v>
      </c>
      <c r="Q466" s="11">
        <v>19.688773108132185</v>
      </c>
      <c r="R466" s="11">
        <v>75.195397337780264</v>
      </c>
      <c r="S466" s="11">
        <v>159.30451526494889</v>
      </c>
      <c r="T466" s="11">
        <v>180.18195583801287</v>
      </c>
      <c r="U466" s="11">
        <v>199.79338924508923</v>
      </c>
      <c r="V466" s="11">
        <v>211.09716553928146</v>
      </c>
      <c r="W466" s="11">
        <v>227.14293750271159</v>
      </c>
      <c r="X466" s="11">
        <v>239.59169647723874</v>
      </c>
      <c r="Y466" s="11">
        <v>250.11206903549589</v>
      </c>
      <c r="Z466" s="11">
        <v>275.30364977201225</v>
      </c>
      <c r="AA466" s="11">
        <v>294.46895517304961</v>
      </c>
      <c r="AB466" s="11">
        <v>320.19106785367666</v>
      </c>
      <c r="AC466" s="11">
        <v>332.17949791971603</v>
      </c>
      <c r="AD466" s="11">
        <v>348.04076670293443</v>
      </c>
      <c r="AE466" s="11">
        <v>372.23091522388552</v>
      </c>
      <c r="AF466" s="11">
        <v>373.05585750378327</v>
      </c>
      <c r="AG466" s="11">
        <v>433.84569918205443</v>
      </c>
      <c r="AH466" s="11">
        <v>469.02374511556127</v>
      </c>
      <c r="AI466" s="11">
        <v>499.67607388344703</v>
      </c>
      <c r="AJ466" s="11">
        <v>523.47830821792434</v>
      </c>
      <c r="AK466" s="11">
        <v>544.81141607945688</v>
      </c>
      <c r="AL466" s="11">
        <v>559.9004097040812</v>
      </c>
      <c r="AM466" s="11">
        <v>585.98771261657532</v>
      </c>
      <c r="AN466" s="11">
        <v>594.50788944836063</v>
      </c>
      <c r="AO466" s="11">
        <v>599.8950753359245</v>
      </c>
      <c r="AP466" s="11">
        <v>602.43355425919754</v>
      </c>
      <c r="AQ466" s="11">
        <v>609.53499398530153</v>
      </c>
      <c r="AR466" s="11">
        <v>609.5933977620092</v>
      </c>
      <c r="AS466" s="11">
        <v>603.71880286526709</v>
      </c>
      <c r="AT466" s="11">
        <v>609.45835281434404</v>
      </c>
      <c r="AU466" s="11">
        <v>613.60649452394352</v>
      </c>
      <c r="AV466" s="11">
        <v>605.61020293550882</v>
      </c>
      <c r="AW466" s="11">
        <v>608.32810058706082</v>
      </c>
      <c r="AX466" s="11">
        <v>622.97194103037293</v>
      </c>
      <c r="AY466" s="11">
        <v>642.28327131710535</v>
      </c>
      <c r="AZ466" s="11">
        <v>665.20596166221469</v>
      </c>
      <c r="BA466" s="11">
        <v>691.17393543887101</v>
      </c>
      <c r="BB466" s="11">
        <v>724.84333895562133</v>
      </c>
      <c r="BC466" s="11">
        <v>773.63812755161598</v>
      </c>
      <c r="BD466" s="11">
        <v>844.46226035941891</v>
      </c>
      <c r="BE466" s="11">
        <v>911.23618194706376</v>
      </c>
      <c r="BF466" s="11">
        <v>932.86527223275039</v>
      </c>
      <c r="BG466" s="11">
        <v>958.04135839229252</v>
      </c>
      <c r="BH466" s="11">
        <v>1001.7149381650798</v>
      </c>
      <c r="BI466" s="11">
        <v>1024.9959211584271</v>
      </c>
      <c r="BJ466" s="11">
        <v>1048.1727764714142</v>
      </c>
      <c r="BK466" s="11">
        <v>1080.0184074949607</v>
      </c>
      <c r="BL466" s="11">
        <v>1163.4808684345098</v>
      </c>
      <c r="BM466" s="11">
        <v>1429.3703496024175</v>
      </c>
      <c r="BN466" s="11">
        <v>1610.1385446972781</v>
      </c>
      <c r="BO466" s="11">
        <v>1664.0038873728233</v>
      </c>
      <c r="BP466" s="11">
        <v>1794.1242484398404</v>
      </c>
      <c r="BQ466" s="11">
        <v>1818.9378647754288</v>
      </c>
      <c r="BR466" s="11">
        <v>1920.5792764721948</v>
      </c>
      <c r="BS466" s="11">
        <v>2023.456323096907</v>
      </c>
      <c r="BT466" s="11">
        <v>2062.7199622631242</v>
      </c>
      <c r="BU466" s="11">
        <v>2093.7864244056359</v>
      </c>
      <c r="BV466" s="11">
        <v>2172.8574253488505</v>
      </c>
      <c r="BW466" s="11">
        <v>2191.8290547309048</v>
      </c>
      <c r="BX466" s="11">
        <v>2295.4935471481876</v>
      </c>
      <c r="BY466" s="11">
        <v>2324.6369620900828</v>
      </c>
      <c r="BZ466" s="11">
        <v>2412.5365562142952</v>
      </c>
      <c r="CA466" s="11">
        <v>2432.6327643351483</v>
      </c>
      <c r="CB466" s="11">
        <v>2466.8518007263533</v>
      </c>
      <c r="CC466" s="11">
        <v>2515.2508761381587</v>
      </c>
      <c r="CD466" s="11">
        <v>2622.1218445308405</v>
      </c>
      <c r="CE466" s="11">
        <v>2708.3090496803202</v>
      </c>
      <c r="CF466" s="11">
        <v>2796.8178431894862</v>
      </c>
      <c r="CG466" s="11">
        <v>2873.8082765070517</v>
      </c>
      <c r="CH466" s="11">
        <v>3061.6775590172806</v>
      </c>
      <c r="CI466" s="11">
        <v>3133.3825096557152</v>
      </c>
      <c r="CJ466" s="11">
        <v>3320.0285201183906</v>
      </c>
      <c r="CK466" s="11">
        <v>3391.2986814978881</v>
      </c>
      <c r="CL466" s="11">
        <v>3478.6413522149041</v>
      </c>
      <c r="CM466" s="11">
        <v>3505.4667594392477</v>
      </c>
      <c r="CN466" s="11">
        <v>3552.1278475871927</v>
      </c>
      <c r="CO466" s="11">
        <v>3608.1458168222821</v>
      </c>
      <c r="CP466" s="11">
        <v>3687.4332746012733</v>
      </c>
      <c r="CQ466" s="11">
        <v>3737.1928476528274</v>
      </c>
      <c r="CR466" s="11">
        <v>3929.1744458657076</v>
      </c>
      <c r="CS466" s="11">
        <v>4104.0052570842136</v>
      </c>
      <c r="CT466" s="11">
        <v>4176.4577406368426</v>
      </c>
      <c r="CU466" s="11">
        <v>4203.4628929622522</v>
      </c>
      <c r="CV466" s="11">
        <v>4243.0993420587138</v>
      </c>
      <c r="CW466" s="11">
        <v>4338.9296512059445</v>
      </c>
      <c r="CX466" s="11">
        <v>4464.5231926731885</v>
      </c>
      <c r="CY466" s="11">
        <v>4524.2760657256158</v>
      </c>
      <c r="CZ466" s="11">
        <v>4578.6984197787751</v>
      </c>
      <c r="DA466" s="11">
        <v>4625.9862234456259</v>
      </c>
      <c r="DB466" s="11">
        <v>4670.5685961378485</v>
      </c>
      <c r="DC466" s="11">
        <v>4713.1890396674316</v>
      </c>
      <c r="DD466" s="11">
        <v>4798.4137717572912</v>
      </c>
      <c r="DE466" s="11">
        <v>4807.037159512015</v>
      </c>
      <c r="DF466" s="11">
        <v>4833.3595568537676</v>
      </c>
      <c r="DG466" s="11">
        <v>4837.4660928582471</v>
      </c>
      <c r="DH466" s="11">
        <v>4868.9105840188495</v>
      </c>
      <c r="DI466" s="11">
        <v>4890.8441073800923</v>
      </c>
      <c r="DJ466" s="11">
        <v>4933.7892254471935</v>
      </c>
      <c r="DK466" s="11">
        <v>5000.7579650678817</v>
      </c>
      <c r="DL466" s="11">
        <v>5355.0982520495172</v>
      </c>
      <c r="DM466" s="11">
        <v>5481.4636259201425</v>
      </c>
      <c r="DN466" s="11">
        <v>5566.547527242612</v>
      </c>
      <c r="DO466" s="11">
        <v>5659.2630610073802</v>
      </c>
      <c r="DP466" s="11">
        <v>5693.1558385127737</v>
      </c>
      <c r="DQ466" s="11">
        <v>5776.9445825899438</v>
      </c>
      <c r="DR466" s="11">
        <v>5792.6247187292447</v>
      </c>
      <c r="DS466" s="11">
        <v>5803.4741841190025</v>
      </c>
      <c r="DT466" s="11">
        <v>5813.7715248560444</v>
      </c>
      <c r="DU466" s="11">
        <v>5824.9346720622971</v>
      </c>
      <c r="DV466" s="11">
        <v>5825.1745121438535</v>
      </c>
      <c r="DW466" s="11">
        <v>5821.2504329611656</v>
      </c>
      <c r="DX466" s="11">
        <v>5744.9467721272558</v>
      </c>
      <c r="DY466" s="11">
        <v>5825.3656271915142</v>
      </c>
      <c r="DZ466" s="11">
        <v>5822.8710960649087</v>
      </c>
      <c r="EA466" s="11">
        <v>5848.1092840949059</v>
      </c>
      <c r="EB466" s="11">
        <v>5986.6876289379934</v>
      </c>
      <c r="EC466" s="11">
        <v>6020.0909995452303</v>
      </c>
      <c r="ED466" s="11">
        <v>6207.0095294329822</v>
      </c>
      <c r="EE466" s="11">
        <v>6268.6393389472287</v>
      </c>
      <c r="EF466" s="11">
        <v>6478.5792596829533</v>
      </c>
      <c r="EG466" s="11">
        <v>6641.8090630503166</v>
      </c>
      <c r="EH466" s="11">
        <v>6783.6444952193469</v>
      </c>
      <c r="EI466" s="11">
        <v>6896.9965306641579</v>
      </c>
      <c r="EJ466" s="11">
        <v>6959.1088579445704</v>
      </c>
      <c r="EK466" s="11">
        <v>7002.153431776841</v>
      </c>
      <c r="EL466" s="11">
        <v>7073.1953672712252</v>
      </c>
      <c r="EM466" s="11">
        <v>7075.3262845401323</v>
      </c>
      <c r="EN466" s="11">
        <v>7151.6879619664223</v>
      </c>
      <c r="EO466" s="11">
        <v>7240.8180322916714</v>
      </c>
      <c r="EP466" s="11">
        <v>7286.4661372792516</v>
      </c>
      <c r="EQ466" s="11">
        <v>7427.4147993236202</v>
      </c>
      <c r="ER466" s="11">
        <v>7503.528752018271</v>
      </c>
      <c r="ES466" s="11">
        <v>7641.9445001082595</v>
      </c>
      <c r="ET466" s="11">
        <v>7706.9969287432486</v>
      </c>
      <c r="EU466" s="11">
        <v>7783.839371621817</v>
      </c>
      <c r="EV466" s="11">
        <v>7848.003579749442</v>
      </c>
      <c r="EW466" s="11">
        <v>7920.0502191520318</v>
      </c>
      <c r="EX466" s="11">
        <v>8170.1976758281144</v>
      </c>
      <c r="EY466" s="11">
        <v>8253.8507761105539</v>
      </c>
      <c r="EZ466" s="11">
        <v>8427.0913450311855</v>
      </c>
      <c r="FA466" s="11">
        <v>8594.2438038042274</v>
      </c>
      <c r="FB466" s="11">
        <v>8676.6840382255305</v>
      </c>
      <c r="FC466" s="11">
        <v>8717.7247633272764</v>
      </c>
      <c r="FD466" s="11">
        <v>8771.4739760100674</v>
      </c>
      <c r="FE466" s="11">
        <v>8893.6135699383703</v>
      </c>
      <c r="FF466" s="11">
        <v>9065.0338004001496</v>
      </c>
      <c r="FG466" s="11">
        <v>9089.4518895774327</v>
      </c>
      <c r="FH466" s="11">
        <v>9132.4613225008943</v>
      </c>
      <c r="FI466" s="11">
        <v>9213.2517811949929</v>
      </c>
      <c r="FJ466" s="11">
        <v>9258.5529202091093</v>
      </c>
      <c r="FK466" s="11">
        <v>9276.9443705762678</v>
      </c>
      <c r="FL466" s="11">
        <v>9293.0114538271737</v>
      </c>
      <c r="FM466" s="11">
        <v>9300.2906392708373</v>
      </c>
      <c r="FN466" s="11">
        <v>9335.0232682876049</v>
      </c>
      <c r="FO466" s="11">
        <v>9357.4087411423534</v>
      </c>
      <c r="FP466" s="11">
        <v>9382.7990856108881</v>
      </c>
      <c r="FQ466" s="11">
        <v>9409.1385400335821</v>
      </c>
      <c r="FR466" s="11">
        <v>9421.1906549559717</v>
      </c>
      <c r="FS466" s="11">
        <v>9466.7581936920196</v>
      </c>
      <c r="FT466" s="11">
        <v>9539.1484753576369</v>
      </c>
      <c r="FU466" s="11">
        <v>9641.6738222451222</v>
      </c>
      <c r="FV466" s="11">
        <v>9779.017950426427</v>
      </c>
      <c r="FW466" s="11">
        <v>9821.434220159681</v>
      </c>
      <c r="FX466" s="11">
        <v>9838.135513969115</v>
      </c>
      <c r="FY466" s="11">
        <v>9857.4286615768779</v>
      </c>
      <c r="FZ466" s="11">
        <v>9874.2452191986067</v>
      </c>
      <c r="GA466" s="11">
        <v>9901.4547819486997</v>
      </c>
      <c r="GB466" s="11">
        <v>9922.9819174009899</v>
      </c>
      <c r="GC466" s="11">
        <v>9954.0976258923893</v>
      </c>
      <c r="GD466" s="11">
        <v>9988.1420165077998</v>
      </c>
      <c r="GE466" s="11">
        <v>10012.938672110253</v>
      </c>
      <c r="GF466" s="11">
        <v>10033.595547162446</v>
      </c>
      <c r="GG466" s="11">
        <v>10046.287288510401</v>
      </c>
      <c r="GH466" s="11">
        <v>10058.930188944694</v>
      </c>
      <c r="GI466" s="11">
        <v>10061.685839773543</v>
      </c>
      <c r="GJ466" s="11">
        <v>10069.693000556052</v>
      </c>
      <c r="GK466" s="11">
        <v>10072.225767656042</v>
      </c>
      <c r="GL466" s="11">
        <v>10085.43100008395</v>
      </c>
      <c r="GM466" s="11">
        <v>10068.550239778924</v>
      </c>
      <c r="GN466" s="11">
        <v>10074.736454623482</v>
      </c>
      <c r="GO466" s="11">
        <v>10079.642576567499</v>
      </c>
      <c r="GP466" s="11">
        <v>10084.992936379438</v>
      </c>
      <c r="GQ466" s="11">
        <v>10135.150250812301</v>
      </c>
      <c r="GR466" s="11">
        <v>10245.248897921485</v>
      </c>
      <c r="GS466" s="11">
        <v>10388.066699844365</v>
      </c>
      <c r="GT466" s="11">
        <v>10449.516134437868</v>
      </c>
      <c r="GU466" s="11">
        <v>10467.896842447322</v>
      </c>
      <c r="GV466" s="11">
        <v>10492.830609653456</v>
      </c>
      <c r="GW466" s="11">
        <v>10519.601462543904</v>
      </c>
      <c r="GX466" s="11">
        <v>10547.440830723548</v>
      </c>
      <c r="GY466" s="11">
        <v>10567.944609991304</v>
      </c>
      <c r="GZ466" s="11">
        <v>10713.159231175461</v>
      </c>
      <c r="HA466" s="11">
        <v>10734.226971408629</v>
      </c>
      <c r="HB466" s="11">
        <v>10749.920198918937</v>
      </c>
      <c r="HC466" s="11">
        <v>10766.345728825368</v>
      </c>
      <c r="HD466" s="11">
        <v>10778.514271849044</v>
      </c>
      <c r="HE466" s="11">
        <v>10786.519833673112</v>
      </c>
      <c r="HF466" s="11">
        <v>10772.164055953479</v>
      </c>
      <c r="HG466" s="11">
        <v>10808.0281462408</v>
      </c>
      <c r="HH466" s="11">
        <v>10805.218393617286</v>
      </c>
      <c r="HI466" s="11">
        <v>10824.937222917126</v>
      </c>
      <c r="HJ466" s="11">
        <v>10829.478183856889</v>
      </c>
      <c r="HK466" s="11">
        <v>10815.249208961885</v>
      </c>
      <c r="HL466" s="11">
        <v>10801.9635334499</v>
      </c>
      <c r="HM466" s="11">
        <v>10748.055877674638</v>
      </c>
      <c r="HN466" s="11">
        <v>10675.226257243699</v>
      </c>
      <c r="HO466" s="11">
        <v>10616.797962526314</v>
      </c>
      <c r="HP466" s="11">
        <v>10624.131374686811</v>
      </c>
      <c r="HQ466" s="11">
        <v>10611.127200117844</v>
      </c>
      <c r="HR466" s="11">
        <v>10507.120910763781</v>
      </c>
      <c r="HS466" s="11">
        <v>10501.959530384433</v>
      </c>
      <c r="HT466" s="11">
        <v>10503.380998434217</v>
      </c>
      <c r="HU466" s="11">
        <v>10459.233620469293</v>
      </c>
      <c r="HV466" s="11">
        <v>10453.396412270602</v>
      </c>
      <c r="HW466" s="11">
        <v>10453.196700018136</v>
      </c>
      <c r="HX466" s="11">
        <v>10458.037755011774</v>
      </c>
      <c r="HY466" s="11">
        <v>10464.465320736488</v>
      </c>
      <c r="HZ466" s="11">
        <v>10463.582721919323</v>
      </c>
      <c r="IA466" s="11">
        <v>10555.599234303039</v>
      </c>
      <c r="IB466" s="11">
        <v>10665.179016159778</v>
      </c>
      <c r="IC466" s="11">
        <v>10699.461477296431</v>
      </c>
      <c r="ID466" s="11">
        <v>10734.401411436105</v>
      </c>
      <c r="IE466" s="11">
        <v>10764.842637469441</v>
      </c>
      <c r="IF466" s="11">
        <v>10788.809487309522</v>
      </c>
      <c r="IG466" s="11">
        <v>10893.508794984076</v>
      </c>
      <c r="IH466" s="11">
        <v>10919.815974389829</v>
      </c>
      <c r="II466" s="11">
        <v>10956.832605345633</v>
      </c>
      <c r="IJ466" s="11">
        <v>10989.666307677073</v>
      </c>
      <c r="IK466" s="11">
        <v>11038.487673130592</v>
      </c>
      <c r="IL466" s="11">
        <v>11075.926791218846</v>
      </c>
      <c r="IM466" s="11">
        <v>11116.926617451812</v>
      </c>
      <c r="IN466" s="11">
        <v>11177.721404388481</v>
      </c>
      <c r="IO466" s="11">
        <v>11312.276911003804</v>
      </c>
      <c r="IP466" s="11">
        <v>11343.632583027649</v>
      </c>
      <c r="IQ466" s="11">
        <v>11342.116648052108</v>
      </c>
      <c r="IR466" s="11">
        <v>11389.92538944361</v>
      </c>
      <c r="IS466" s="11">
        <v>11451.607982184751</v>
      </c>
      <c r="IT466" s="11">
        <v>11488.088840226816</v>
      </c>
      <c r="IU466" s="11">
        <v>11509.229065980831</v>
      </c>
      <c r="IV466" s="11">
        <v>11525.566108350193</v>
      </c>
      <c r="IW466" s="11">
        <v>11530.894620254085</v>
      </c>
      <c r="IX466" s="11">
        <v>11540.412080816301</v>
      </c>
      <c r="IY466" s="11">
        <v>11559.767237170692</v>
      </c>
      <c r="IZ466" s="11">
        <v>11598.021107070694</v>
      </c>
      <c r="JA466" s="11">
        <v>11644.276268095444</v>
      </c>
      <c r="JB466" s="11">
        <v>11732.382922355064</v>
      </c>
      <c r="JC466" s="11">
        <v>11840.096435748903</v>
      </c>
      <c r="JD466" s="11">
        <v>11921.442572214779</v>
      </c>
      <c r="JE466" s="11">
        <v>11941.96712556025</v>
      </c>
      <c r="JF466" s="11">
        <v>11957.586502006563</v>
      </c>
      <c r="JG466" s="11">
        <v>11960.440759779864</v>
      </c>
      <c r="JH466" s="11">
        <v>12043.869779985902</v>
      </c>
      <c r="JI466" s="11">
        <v>12090.828793968145</v>
      </c>
      <c r="JJ466" s="11">
        <v>12099.207356850964</v>
      </c>
      <c r="JK466" s="11">
        <v>12064.187835913004</v>
      </c>
      <c r="JL466" s="11">
        <v>12106.644589823976</v>
      </c>
      <c r="JM466" s="11">
        <v>12102.558724647608</v>
      </c>
      <c r="JN466" s="11">
        <v>12044.349310296213</v>
      </c>
      <c r="JO466" s="11">
        <v>12147.414606839688</v>
      </c>
      <c r="JP466" s="11">
        <v>12239.360545986052</v>
      </c>
      <c r="JQ466" s="11">
        <v>12252.546981648733</v>
      </c>
      <c r="JR466" s="11">
        <v>12299.233013174477</v>
      </c>
      <c r="JS466" s="11">
        <v>12339.324485688019</v>
      </c>
      <c r="JT466" s="11">
        <v>12471.100725768529</v>
      </c>
      <c r="JU466" s="11">
        <v>12532.427515146897</v>
      </c>
      <c r="JV466" s="11">
        <v>12507.673831402115</v>
      </c>
      <c r="JW466" s="11">
        <v>12457.455614308014</v>
      </c>
      <c r="JX466" s="11">
        <v>12464.355269788801</v>
      </c>
      <c r="JY466" s="11">
        <v>12461.100810222477</v>
      </c>
      <c r="JZ466" s="11">
        <v>12451.973772389019</v>
      </c>
      <c r="KA466" s="11">
        <v>12446.429094667041</v>
      </c>
      <c r="KB466" s="11">
        <v>12443.001658813047</v>
      </c>
      <c r="KC466" s="11">
        <v>12431.24054046872</v>
      </c>
      <c r="KD466" s="11">
        <v>12416.702930404357</v>
      </c>
      <c r="KE466" s="11">
        <v>12412.520930932924</v>
      </c>
      <c r="KF466" s="11">
        <v>12419.790417483538</v>
      </c>
      <c r="KG466" s="11">
        <v>12419.406267517794</v>
      </c>
      <c r="KH466" s="11">
        <v>12431.932074979568</v>
      </c>
      <c r="KI466" s="11">
        <v>12428.799040342261</v>
      </c>
      <c r="KJ466" s="11">
        <v>12446.273580137449</v>
      </c>
      <c r="KK466" s="11">
        <v>12447.956030445448</v>
      </c>
      <c r="KL466" s="23"/>
      <c r="KM466" s="11">
        <f>SMALL(Tabela2[[#This Row],[1]:[285]],1)</f>
        <v>0.83458663983971793</v>
      </c>
      <c r="KN466" s="11">
        <f>MATCH(Tabela2[[#This Row],[1° menor]],Tabela2[[#This Row],[1]:[285]],0)</f>
        <v>1</v>
      </c>
      <c r="KO46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66" s="11">
        <f>VLOOKUP(Tabela2[[#This Row],[Shape]],shape!A:D,4,0)+VLOOKUP(Tabela2[[#This Row],[Shape]]+1,shape!A:E,5,0)*Tabela2[[#This Row],[% avanc]]</f>
        <v>3.8776556234191881</v>
      </c>
      <c r="KQ466" s="15">
        <f>Tabela2[[#This Row],[8686,881807]]/Tabela2[[#Headers],[8686,881807]]</f>
        <v>4.4638061269517033E-4</v>
      </c>
      <c r="KR466" s="11">
        <f>Tabela2[[#This Row],[8686,881807]]-KP465</f>
        <v>0</v>
      </c>
      <c r="KS466" s="11">
        <f>(Tabela2[[#This Row],[hora bus]]-H465)*86400</f>
        <v>25.000000186264515</v>
      </c>
      <c r="KT466" s="11">
        <f>Tabela2[[#This Row],[desloc]]/Tabela2[[#This Row],[seconds]]</f>
        <v>0</v>
      </c>
      <c r="KU466" s="11">
        <f>Tabela2[[#This Row],[spd m/s]]*3.6</f>
        <v>0</v>
      </c>
      <c r="KV466" s="23"/>
      <c r="KW466" s="22">
        <f t="shared" si="126"/>
        <v>0</v>
      </c>
      <c r="KX466" s="23">
        <f t="shared" si="127"/>
        <v>0.5</v>
      </c>
      <c r="KY466" s="23">
        <f t="shared" si="128"/>
        <v>1</v>
      </c>
      <c r="KZ466" s="23">
        <f t="shared" si="129"/>
        <v>2</v>
      </c>
      <c r="LA466" s="23">
        <f t="shared" si="130"/>
        <v>0</v>
      </c>
      <c r="LB466" s="23">
        <f t="shared" si="131"/>
        <v>1</v>
      </c>
      <c r="LC466" s="23">
        <f t="shared" si="132"/>
        <v>2</v>
      </c>
      <c r="LD466" s="23">
        <f t="shared" si="133"/>
        <v>0</v>
      </c>
      <c r="LE466" s="23">
        <f t="shared" si="134"/>
        <v>3.8776556234191881</v>
      </c>
      <c r="LF466" s="22">
        <f t="shared" si="143"/>
        <v>0</v>
      </c>
      <c r="LG466" s="23">
        <f t="shared" si="135"/>
        <v>0.5</v>
      </c>
      <c r="LH466" s="23">
        <f t="shared" si="136"/>
        <v>0.5</v>
      </c>
      <c r="LI466" s="23">
        <f t="shared" si="137"/>
        <v>8570.3152119992501</v>
      </c>
      <c r="LJ466" s="23">
        <f t="shared" si="138"/>
        <v>3.8776556234191881</v>
      </c>
      <c r="LK466" s="23">
        <f t="shared" si="139"/>
        <v>0.5</v>
      </c>
      <c r="LL466" s="23">
        <f t="shared" si="140"/>
        <v>0</v>
      </c>
      <c r="LM466" s="23">
        <f t="shared" si="141"/>
        <v>1</v>
      </c>
      <c r="LN466" s="23">
        <f t="shared" si="142"/>
        <v>1</v>
      </c>
    </row>
    <row r="467" spans="1:326" x14ac:dyDescent="0.25">
      <c r="A467" s="22">
        <v>121</v>
      </c>
      <c r="B467" s="22">
        <v>2</v>
      </c>
      <c r="C467" s="23" t="s">
        <v>1426</v>
      </c>
      <c r="D467" s="22">
        <v>332</v>
      </c>
      <c r="E467" s="24">
        <v>0.91805555555555551</v>
      </c>
      <c r="F467" s="23" t="s">
        <v>774</v>
      </c>
      <c r="G467" s="23" t="b">
        <v>1</v>
      </c>
      <c r="H467" s="25">
        <v>43538.91815972222</v>
      </c>
      <c r="I467" s="26" t="s">
        <v>681</v>
      </c>
      <c r="J467" s="23" t="s">
        <v>682</v>
      </c>
      <c r="K467" s="11">
        <f>IF(AND(Tabela2[[#This Row],[hora bus]]=H466,Tabela2[[#This Row],[lat bus]]=I466,Tabela2[[#This Row],[lon bus]]=J466),1,0)</f>
        <v>0</v>
      </c>
      <c r="L467" s="23"/>
      <c r="M467" s="11">
        <v>250</v>
      </c>
      <c r="N467" s="11">
        <v>0.83458663983971793</v>
      </c>
      <c r="O467" s="11">
        <v>1.3984196839489078</v>
      </c>
      <c r="P467" s="11">
        <v>9.4267941257220311</v>
      </c>
      <c r="Q467" s="11">
        <v>19.688773108132185</v>
      </c>
      <c r="R467" s="11">
        <v>75.195397337780264</v>
      </c>
      <c r="S467" s="11">
        <v>159.30451526494889</v>
      </c>
      <c r="T467" s="11">
        <v>180.18195583801287</v>
      </c>
      <c r="U467" s="11">
        <v>199.79338924508923</v>
      </c>
      <c r="V467" s="11">
        <v>211.09716553928146</v>
      </c>
      <c r="W467" s="11">
        <v>227.14293750271159</v>
      </c>
      <c r="X467" s="11">
        <v>239.59169647723874</v>
      </c>
      <c r="Y467" s="11">
        <v>250.11206903549589</v>
      </c>
      <c r="Z467" s="11">
        <v>275.30364977201225</v>
      </c>
      <c r="AA467" s="11">
        <v>294.46895517304961</v>
      </c>
      <c r="AB467" s="11">
        <v>320.19106785367666</v>
      </c>
      <c r="AC467" s="11">
        <v>332.17949791971603</v>
      </c>
      <c r="AD467" s="11">
        <v>348.04076670293443</v>
      </c>
      <c r="AE467" s="11">
        <v>372.23091522388552</v>
      </c>
      <c r="AF467" s="11">
        <v>373.05585750378327</v>
      </c>
      <c r="AG467" s="11">
        <v>433.84569918205443</v>
      </c>
      <c r="AH467" s="11">
        <v>469.02374511556127</v>
      </c>
      <c r="AI467" s="11">
        <v>499.67607388344703</v>
      </c>
      <c r="AJ467" s="11">
        <v>523.47830821792434</v>
      </c>
      <c r="AK467" s="11">
        <v>544.81141607945688</v>
      </c>
      <c r="AL467" s="11">
        <v>559.9004097040812</v>
      </c>
      <c r="AM467" s="11">
        <v>585.98771261657532</v>
      </c>
      <c r="AN467" s="11">
        <v>594.50788944836063</v>
      </c>
      <c r="AO467" s="11">
        <v>599.8950753359245</v>
      </c>
      <c r="AP467" s="11">
        <v>602.43355425919754</v>
      </c>
      <c r="AQ467" s="11">
        <v>609.53499398530153</v>
      </c>
      <c r="AR467" s="11">
        <v>609.5933977620092</v>
      </c>
      <c r="AS467" s="11">
        <v>603.71880286526709</v>
      </c>
      <c r="AT467" s="11">
        <v>609.45835281434404</v>
      </c>
      <c r="AU467" s="11">
        <v>613.60649452394352</v>
      </c>
      <c r="AV467" s="11">
        <v>605.61020293550882</v>
      </c>
      <c r="AW467" s="11">
        <v>608.32810058706082</v>
      </c>
      <c r="AX467" s="11">
        <v>622.97194103037293</v>
      </c>
      <c r="AY467" s="11">
        <v>642.28327131710535</v>
      </c>
      <c r="AZ467" s="11">
        <v>665.20596166221469</v>
      </c>
      <c r="BA467" s="11">
        <v>691.17393543887101</v>
      </c>
      <c r="BB467" s="11">
        <v>724.84333895562133</v>
      </c>
      <c r="BC467" s="11">
        <v>773.63812755161598</v>
      </c>
      <c r="BD467" s="11">
        <v>844.46226035941891</v>
      </c>
      <c r="BE467" s="11">
        <v>911.23618194706376</v>
      </c>
      <c r="BF467" s="11">
        <v>932.86527223275039</v>
      </c>
      <c r="BG467" s="11">
        <v>958.04135839229252</v>
      </c>
      <c r="BH467" s="11">
        <v>1001.7149381650798</v>
      </c>
      <c r="BI467" s="11">
        <v>1024.9959211584271</v>
      </c>
      <c r="BJ467" s="11">
        <v>1048.1727764714142</v>
      </c>
      <c r="BK467" s="11">
        <v>1080.0184074949607</v>
      </c>
      <c r="BL467" s="11">
        <v>1163.4808684345098</v>
      </c>
      <c r="BM467" s="11">
        <v>1429.3703496024175</v>
      </c>
      <c r="BN467" s="11">
        <v>1610.1385446972781</v>
      </c>
      <c r="BO467" s="11">
        <v>1664.0038873728233</v>
      </c>
      <c r="BP467" s="11">
        <v>1794.1242484398404</v>
      </c>
      <c r="BQ467" s="11">
        <v>1818.9378647754288</v>
      </c>
      <c r="BR467" s="11">
        <v>1920.5792764721948</v>
      </c>
      <c r="BS467" s="11">
        <v>2023.456323096907</v>
      </c>
      <c r="BT467" s="11">
        <v>2062.7199622631242</v>
      </c>
      <c r="BU467" s="11">
        <v>2093.7864244056359</v>
      </c>
      <c r="BV467" s="11">
        <v>2172.8574253488505</v>
      </c>
      <c r="BW467" s="11">
        <v>2191.8290547309048</v>
      </c>
      <c r="BX467" s="11">
        <v>2295.4935471481876</v>
      </c>
      <c r="BY467" s="11">
        <v>2324.6369620900828</v>
      </c>
      <c r="BZ467" s="11">
        <v>2412.5365562142952</v>
      </c>
      <c r="CA467" s="11">
        <v>2432.6327643351483</v>
      </c>
      <c r="CB467" s="11">
        <v>2466.8518007263533</v>
      </c>
      <c r="CC467" s="11">
        <v>2515.2508761381587</v>
      </c>
      <c r="CD467" s="11">
        <v>2622.1218445308405</v>
      </c>
      <c r="CE467" s="11">
        <v>2708.3090496803202</v>
      </c>
      <c r="CF467" s="11">
        <v>2796.8178431894862</v>
      </c>
      <c r="CG467" s="11">
        <v>2873.8082765070517</v>
      </c>
      <c r="CH467" s="11">
        <v>3061.6775590172806</v>
      </c>
      <c r="CI467" s="11">
        <v>3133.3825096557152</v>
      </c>
      <c r="CJ467" s="11">
        <v>3320.0285201183906</v>
      </c>
      <c r="CK467" s="11">
        <v>3391.2986814978881</v>
      </c>
      <c r="CL467" s="11">
        <v>3478.6413522149041</v>
      </c>
      <c r="CM467" s="11">
        <v>3505.4667594392477</v>
      </c>
      <c r="CN467" s="11">
        <v>3552.1278475871927</v>
      </c>
      <c r="CO467" s="11">
        <v>3608.1458168222821</v>
      </c>
      <c r="CP467" s="11">
        <v>3687.4332746012733</v>
      </c>
      <c r="CQ467" s="11">
        <v>3737.1928476528274</v>
      </c>
      <c r="CR467" s="11">
        <v>3929.1744458657076</v>
      </c>
      <c r="CS467" s="11">
        <v>4104.0052570842136</v>
      </c>
      <c r="CT467" s="11">
        <v>4176.4577406368426</v>
      </c>
      <c r="CU467" s="11">
        <v>4203.4628929622522</v>
      </c>
      <c r="CV467" s="11">
        <v>4243.0993420587138</v>
      </c>
      <c r="CW467" s="11">
        <v>4338.9296512059445</v>
      </c>
      <c r="CX467" s="11">
        <v>4464.5231926731885</v>
      </c>
      <c r="CY467" s="11">
        <v>4524.2760657256158</v>
      </c>
      <c r="CZ467" s="11">
        <v>4578.6984197787751</v>
      </c>
      <c r="DA467" s="11">
        <v>4625.9862234456259</v>
      </c>
      <c r="DB467" s="11">
        <v>4670.5685961378485</v>
      </c>
      <c r="DC467" s="11">
        <v>4713.1890396674316</v>
      </c>
      <c r="DD467" s="11">
        <v>4798.4137717572912</v>
      </c>
      <c r="DE467" s="11">
        <v>4807.037159512015</v>
      </c>
      <c r="DF467" s="11">
        <v>4833.3595568537676</v>
      </c>
      <c r="DG467" s="11">
        <v>4837.4660928582471</v>
      </c>
      <c r="DH467" s="11">
        <v>4868.9105840188495</v>
      </c>
      <c r="DI467" s="11">
        <v>4890.8441073800923</v>
      </c>
      <c r="DJ467" s="11">
        <v>4933.7892254471935</v>
      </c>
      <c r="DK467" s="11">
        <v>5000.7579650678817</v>
      </c>
      <c r="DL467" s="11">
        <v>5355.0982520495172</v>
      </c>
      <c r="DM467" s="11">
        <v>5481.4636259201425</v>
      </c>
      <c r="DN467" s="11">
        <v>5566.547527242612</v>
      </c>
      <c r="DO467" s="11">
        <v>5659.2630610073802</v>
      </c>
      <c r="DP467" s="11">
        <v>5693.1558385127737</v>
      </c>
      <c r="DQ467" s="11">
        <v>5776.9445825899438</v>
      </c>
      <c r="DR467" s="11">
        <v>5792.6247187292447</v>
      </c>
      <c r="DS467" s="11">
        <v>5803.4741841190025</v>
      </c>
      <c r="DT467" s="11">
        <v>5813.7715248560444</v>
      </c>
      <c r="DU467" s="11">
        <v>5824.9346720622971</v>
      </c>
      <c r="DV467" s="11">
        <v>5825.1745121438535</v>
      </c>
      <c r="DW467" s="11">
        <v>5821.2504329611656</v>
      </c>
      <c r="DX467" s="11">
        <v>5744.9467721272558</v>
      </c>
      <c r="DY467" s="11">
        <v>5825.3656271915142</v>
      </c>
      <c r="DZ467" s="11">
        <v>5822.8710960649087</v>
      </c>
      <c r="EA467" s="11">
        <v>5848.1092840949059</v>
      </c>
      <c r="EB467" s="11">
        <v>5986.6876289379934</v>
      </c>
      <c r="EC467" s="11">
        <v>6020.0909995452303</v>
      </c>
      <c r="ED467" s="11">
        <v>6207.0095294329822</v>
      </c>
      <c r="EE467" s="11">
        <v>6268.6393389472287</v>
      </c>
      <c r="EF467" s="11">
        <v>6478.5792596829533</v>
      </c>
      <c r="EG467" s="11">
        <v>6641.8090630503166</v>
      </c>
      <c r="EH467" s="11">
        <v>6783.6444952193469</v>
      </c>
      <c r="EI467" s="11">
        <v>6896.9965306641579</v>
      </c>
      <c r="EJ467" s="11">
        <v>6959.1088579445704</v>
      </c>
      <c r="EK467" s="11">
        <v>7002.153431776841</v>
      </c>
      <c r="EL467" s="11">
        <v>7073.1953672712252</v>
      </c>
      <c r="EM467" s="11">
        <v>7075.3262845401323</v>
      </c>
      <c r="EN467" s="11">
        <v>7151.6879619664223</v>
      </c>
      <c r="EO467" s="11">
        <v>7240.8180322916714</v>
      </c>
      <c r="EP467" s="11">
        <v>7286.4661372792516</v>
      </c>
      <c r="EQ467" s="11">
        <v>7427.4147993236202</v>
      </c>
      <c r="ER467" s="11">
        <v>7503.528752018271</v>
      </c>
      <c r="ES467" s="11">
        <v>7641.9445001082595</v>
      </c>
      <c r="ET467" s="11">
        <v>7706.9969287432486</v>
      </c>
      <c r="EU467" s="11">
        <v>7783.839371621817</v>
      </c>
      <c r="EV467" s="11">
        <v>7848.003579749442</v>
      </c>
      <c r="EW467" s="11">
        <v>7920.0502191520318</v>
      </c>
      <c r="EX467" s="11">
        <v>8170.1976758281144</v>
      </c>
      <c r="EY467" s="11">
        <v>8253.8507761105539</v>
      </c>
      <c r="EZ467" s="11">
        <v>8427.0913450311855</v>
      </c>
      <c r="FA467" s="11">
        <v>8594.2438038042274</v>
      </c>
      <c r="FB467" s="11">
        <v>8676.6840382255305</v>
      </c>
      <c r="FC467" s="11">
        <v>8717.7247633272764</v>
      </c>
      <c r="FD467" s="11">
        <v>8771.4739760100674</v>
      </c>
      <c r="FE467" s="11">
        <v>8893.6135699383703</v>
      </c>
      <c r="FF467" s="11">
        <v>9065.0338004001496</v>
      </c>
      <c r="FG467" s="11">
        <v>9089.4518895774327</v>
      </c>
      <c r="FH467" s="11">
        <v>9132.4613225008943</v>
      </c>
      <c r="FI467" s="11">
        <v>9213.2517811949929</v>
      </c>
      <c r="FJ467" s="11">
        <v>9258.5529202091093</v>
      </c>
      <c r="FK467" s="11">
        <v>9276.9443705762678</v>
      </c>
      <c r="FL467" s="11">
        <v>9293.0114538271737</v>
      </c>
      <c r="FM467" s="11">
        <v>9300.2906392708373</v>
      </c>
      <c r="FN467" s="11">
        <v>9335.0232682876049</v>
      </c>
      <c r="FO467" s="11">
        <v>9357.4087411423534</v>
      </c>
      <c r="FP467" s="11">
        <v>9382.7990856108881</v>
      </c>
      <c r="FQ467" s="11">
        <v>9409.1385400335821</v>
      </c>
      <c r="FR467" s="11">
        <v>9421.1906549559717</v>
      </c>
      <c r="FS467" s="11">
        <v>9466.7581936920196</v>
      </c>
      <c r="FT467" s="11">
        <v>9539.1484753576369</v>
      </c>
      <c r="FU467" s="11">
        <v>9641.6738222451222</v>
      </c>
      <c r="FV467" s="11">
        <v>9779.017950426427</v>
      </c>
      <c r="FW467" s="11">
        <v>9821.434220159681</v>
      </c>
      <c r="FX467" s="11">
        <v>9838.135513969115</v>
      </c>
      <c r="FY467" s="11">
        <v>9857.4286615768779</v>
      </c>
      <c r="FZ467" s="11">
        <v>9874.2452191986067</v>
      </c>
      <c r="GA467" s="11">
        <v>9901.4547819486997</v>
      </c>
      <c r="GB467" s="11">
        <v>9922.9819174009899</v>
      </c>
      <c r="GC467" s="11">
        <v>9954.0976258923893</v>
      </c>
      <c r="GD467" s="11">
        <v>9988.1420165077998</v>
      </c>
      <c r="GE467" s="11">
        <v>10012.938672110253</v>
      </c>
      <c r="GF467" s="11">
        <v>10033.595547162446</v>
      </c>
      <c r="GG467" s="11">
        <v>10046.287288510401</v>
      </c>
      <c r="GH467" s="11">
        <v>10058.930188944694</v>
      </c>
      <c r="GI467" s="11">
        <v>10061.685839773543</v>
      </c>
      <c r="GJ467" s="11">
        <v>10069.693000556052</v>
      </c>
      <c r="GK467" s="11">
        <v>10072.225767656042</v>
      </c>
      <c r="GL467" s="11">
        <v>10085.43100008395</v>
      </c>
      <c r="GM467" s="11">
        <v>10068.550239778924</v>
      </c>
      <c r="GN467" s="11">
        <v>10074.736454623482</v>
      </c>
      <c r="GO467" s="11">
        <v>10079.642576567499</v>
      </c>
      <c r="GP467" s="11">
        <v>10084.992936379438</v>
      </c>
      <c r="GQ467" s="11">
        <v>10135.150250812301</v>
      </c>
      <c r="GR467" s="11">
        <v>10245.248897921485</v>
      </c>
      <c r="GS467" s="11">
        <v>10388.066699844365</v>
      </c>
      <c r="GT467" s="11">
        <v>10449.516134437868</v>
      </c>
      <c r="GU467" s="11">
        <v>10467.896842447322</v>
      </c>
      <c r="GV467" s="11">
        <v>10492.830609653456</v>
      </c>
      <c r="GW467" s="11">
        <v>10519.601462543904</v>
      </c>
      <c r="GX467" s="11">
        <v>10547.440830723548</v>
      </c>
      <c r="GY467" s="11">
        <v>10567.944609991304</v>
      </c>
      <c r="GZ467" s="11">
        <v>10713.159231175461</v>
      </c>
      <c r="HA467" s="11">
        <v>10734.226971408629</v>
      </c>
      <c r="HB467" s="11">
        <v>10749.920198918937</v>
      </c>
      <c r="HC467" s="11">
        <v>10766.345728825368</v>
      </c>
      <c r="HD467" s="11">
        <v>10778.514271849044</v>
      </c>
      <c r="HE467" s="11">
        <v>10786.519833673112</v>
      </c>
      <c r="HF467" s="11">
        <v>10772.164055953479</v>
      </c>
      <c r="HG467" s="11">
        <v>10808.0281462408</v>
      </c>
      <c r="HH467" s="11">
        <v>10805.218393617286</v>
      </c>
      <c r="HI467" s="11">
        <v>10824.937222917126</v>
      </c>
      <c r="HJ467" s="11">
        <v>10829.478183856889</v>
      </c>
      <c r="HK467" s="11">
        <v>10815.249208961885</v>
      </c>
      <c r="HL467" s="11">
        <v>10801.9635334499</v>
      </c>
      <c r="HM467" s="11">
        <v>10748.055877674638</v>
      </c>
      <c r="HN467" s="11">
        <v>10675.226257243699</v>
      </c>
      <c r="HO467" s="11">
        <v>10616.797962526314</v>
      </c>
      <c r="HP467" s="11">
        <v>10624.131374686811</v>
      </c>
      <c r="HQ467" s="11">
        <v>10611.127200117844</v>
      </c>
      <c r="HR467" s="11">
        <v>10507.120910763781</v>
      </c>
      <c r="HS467" s="11">
        <v>10501.959530384433</v>
      </c>
      <c r="HT467" s="11">
        <v>10503.380998434217</v>
      </c>
      <c r="HU467" s="11">
        <v>10459.233620469293</v>
      </c>
      <c r="HV467" s="11">
        <v>10453.396412270602</v>
      </c>
      <c r="HW467" s="11">
        <v>10453.196700018136</v>
      </c>
      <c r="HX467" s="11">
        <v>10458.037755011774</v>
      </c>
      <c r="HY467" s="11">
        <v>10464.465320736488</v>
      </c>
      <c r="HZ467" s="11">
        <v>10463.582721919323</v>
      </c>
      <c r="IA467" s="11">
        <v>10555.599234303039</v>
      </c>
      <c r="IB467" s="11">
        <v>10665.179016159778</v>
      </c>
      <c r="IC467" s="11">
        <v>10699.461477296431</v>
      </c>
      <c r="ID467" s="11">
        <v>10734.401411436105</v>
      </c>
      <c r="IE467" s="11">
        <v>10764.842637469441</v>
      </c>
      <c r="IF467" s="11">
        <v>10788.809487309522</v>
      </c>
      <c r="IG467" s="11">
        <v>10893.508794984076</v>
      </c>
      <c r="IH467" s="11">
        <v>10919.815974389829</v>
      </c>
      <c r="II467" s="11">
        <v>10956.832605345633</v>
      </c>
      <c r="IJ467" s="11">
        <v>10989.666307677073</v>
      </c>
      <c r="IK467" s="11">
        <v>11038.487673130592</v>
      </c>
      <c r="IL467" s="11">
        <v>11075.926791218846</v>
      </c>
      <c r="IM467" s="11">
        <v>11116.926617451812</v>
      </c>
      <c r="IN467" s="11">
        <v>11177.721404388481</v>
      </c>
      <c r="IO467" s="11">
        <v>11312.276911003804</v>
      </c>
      <c r="IP467" s="11">
        <v>11343.632583027649</v>
      </c>
      <c r="IQ467" s="11">
        <v>11342.116648052108</v>
      </c>
      <c r="IR467" s="11">
        <v>11389.92538944361</v>
      </c>
      <c r="IS467" s="11">
        <v>11451.607982184751</v>
      </c>
      <c r="IT467" s="11">
        <v>11488.088840226816</v>
      </c>
      <c r="IU467" s="11">
        <v>11509.229065980831</v>
      </c>
      <c r="IV467" s="11">
        <v>11525.566108350193</v>
      </c>
      <c r="IW467" s="11">
        <v>11530.894620254085</v>
      </c>
      <c r="IX467" s="11">
        <v>11540.412080816301</v>
      </c>
      <c r="IY467" s="11">
        <v>11559.767237170692</v>
      </c>
      <c r="IZ467" s="11">
        <v>11598.021107070694</v>
      </c>
      <c r="JA467" s="11">
        <v>11644.276268095444</v>
      </c>
      <c r="JB467" s="11">
        <v>11732.382922355064</v>
      </c>
      <c r="JC467" s="11">
        <v>11840.096435748903</v>
      </c>
      <c r="JD467" s="11">
        <v>11921.442572214779</v>
      </c>
      <c r="JE467" s="11">
        <v>11941.96712556025</v>
      </c>
      <c r="JF467" s="11">
        <v>11957.586502006563</v>
      </c>
      <c r="JG467" s="11">
        <v>11960.440759779864</v>
      </c>
      <c r="JH467" s="11">
        <v>12043.869779985902</v>
      </c>
      <c r="JI467" s="11">
        <v>12090.828793968145</v>
      </c>
      <c r="JJ467" s="11">
        <v>12099.207356850964</v>
      </c>
      <c r="JK467" s="11">
        <v>12064.187835913004</v>
      </c>
      <c r="JL467" s="11">
        <v>12106.644589823976</v>
      </c>
      <c r="JM467" s="11">
        <v>12102.558724647608</v>
      </c>
      <c r="JN467" s="11">
        <v>12044.349310296213</v>
      </c>
      <c r="JO467" s="11">
        <v>12147.414606839688</v>
      </c>
      <c r="JP467" s="11">
        <v>12239.360545986052</v>
      </c>
      <c r="JQ467" s="11">
        <v>12252.546981648733</v>
      </c>
      <c r="JR467" s="11">
        <v>12299.233013174477</v>
      </c>
      <c r="JS467" s="11">
        <v>12339.324485688019</v>
      </c>
      <c r="JT467" s="11">
        <v>12471.100725768529</v>
      </c>
      <c r="JU467" s="11">
        <v>12532.427515146897</v>
      </c>
      <c r="JV467" s="11">
        <v>12507.673831402115</v>
      </c>
      <c r="JW467" s="11">
        <v>12457.455614308014</v>
      </c>
      <c r="JX467" s="11">
        <v>12464.355269788801</v>
      </c>
      <c r="JY467" s="11">
        <v>12461.100810222477</v>
      </c>
      <c r="JZ467" s="11">
        <v>12451.973772389019</v>
      </c>
      <c r="KA467" s="11">
        <v>12446.429094667041</v>
      </c>
      <c r="KB467" s="11">
        <v>12443.001658813047</v>
      </c>
      <c r="KC467" s="11">
        <v>12431.24054046872</v>
      </c>
      <c r="KD467" s="11">
        <v>12416.702930404357</v>
      </c>
      <c r="KE467" s="11">
        <v>12412.520930932924</v>
      </c>
      <c r="KF467" s="11">
        <v>12419.790417483538</v>
      </c>
      <c r="KG467" s="11">
        <v>12419.406267517794</v>
      </c>
      <c r="KH467" s="11">
        <v>12431.932074979568</v>
      </c>
      <c r="KI467" s="11">
        <v>12428.799040342261</v>
      </c>
      <c r="KJ467" s="11">
        <v>12446.273580137449</v>
      </c>
      <c r="KK467" s="11">
        <v>12447.956030445448</v>
      </c>
      <c r="KL467" s="23"/>
      <c r="KM467" s="11">
        <f>SMALL(Tabela2[[#This Row],[1]:[285]],1)</f>
        <v>0.83458663983971793</v>
      </c>
      <c r="KN467" s="11">
        <f>MATCH(Tabela2[[#This Row],[1° menor]],Tabela2[[#This Row],[1]:[285]],0)</f>
        <v>1</v>
      </c>
      <c r="KO46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467" s="11">
        <f>VLOOKUP(Tabela2[[#This Row],[Shape]],shape!A:D,4,0)+VLOOKUP(Tabela2[[#This Row],[Shape]]+1,shape!A:E,5,0)*Tabela2[[#This Row],[% avanc]]</f>
        <v>3.8776556234191881</v>
      </c>
      <c r="KQ467" s="15">
        <f>Tabela2[[#This Row],[8686,881807]]/Tabela2[[#Headers],[8686,881807]]</f>
        <v>4.4638061269517033E-4</v>
      </c>
      <c r="KR467" s="11">
        <f>Tabela2[[#This Row],[8686,881807]]-KP466</f>
        <v>0</v>
      </c>
      <c r="KS467" s="11">
        <f>(Tabela2[[#This Row],[hora bus]]-H466)*86400</f>
        <v>44.999999832361937</v>
      </c>
      <c r="KT467" s="11">
        <f>Tabela2[[#This Row],[desloc]]/Tabela2[[#This Row],[seconds]]</f>
        <v>0</v>
      </c>
      <c r="KU467" s="11">
        <f>Tabela2[[#This Row],[spd m/s]]*3.6</f>
        <v>0</v>
      </c>
      <c r="KV467" s="23"/>
      <c r="KW467" s="22">
        <f t="shared" si="126"/>
        <v>0</v>
      </c>
      <c r="KX467" s="23">
        <f t="shared" si="127"/>
        <v>0.5</v>
      </c>
      <c r="KY467" s="23">
        <f t="shared" si="128"/>
        <v>1</v>
      </c>
      <c r="KZ467" s="23">
        <f t="shared" si="129"/>
        <v>1</v>
      </c>
      <c r="LA467" s="23">
        <f t="shared" si="130"/>
        <v>0</v>
      </c>
      <c r="LB467" s="23">
        <f t="shared" si="131"/>
        <v>1</v>
      </c>
      <c r="LC467" s="23">
        <f t="shared" si="132"/>
        <v>1</v>
      </c>
      <c r="LD467" s="23">
        <f t="shared" si="133"/>
        <v>0</v>
      </c>
      <c r="LE467" s="23">
        <f t="shared" si="134"/>
        <v>3.8776556234191881</v>
      </c>
      <c r="LF467" s="22">
        <f t="shared" si="143"/>
        <v>1</v>
      </c>
      <c r="LG467" s="23">
        <f t="shared" si="135"/>
        <v>1</v>
      </c>
      <c r="LH467" s="23">
        <f t="shared" si="136"/>
        <v>1</v>
      </c>
      <c r="LI467" s="23">
        <f t="shared" si="137"/>
        <v>3.8776556234191881</v>
      </c>
      <c r="LJ467" s="23">
        <f t="shared" si="138"/>
        <v>0</v>
      </c>
      <c r="LK467" s="23">
        <f t="shared" si="139"/>
        <v>0</v>
      </c>
      <c r="LL467" s="23">
        <f t="shared" si="140"/>
        <v>46</v>
      </c>
      <c r="LM467" s="23">
        <f t="shared" si="141"/>
        <v>0</v>
      </c>
      <c r="LN467" s="23">
        <f t="shared" si="142"/>
        <v>0</v>
      </c>
    </row>
    <row r="468" spans="1:326" x14ac:dyDescent="0.25">
      <c r="A468" s="22">
        <v>122</v>
      </c>
      <c r="B468" s="22">
        <v>3</v>
      </c>
      <c r="C468" s="23" t="s">
        <v>1427</v>
      </c>
      <c r="D468" s="22">
        <v>332</v>
      </c>
      <c r="E468" s="24">
        <v>0.91805555555555551</v>
      </c>
      <c r="F468" s="23" t="s">
        <v>774</v>
      </c>
      <c r="G468" s="23" t="b">
        <v>1</v>
      </c>
      <c r="H468" s="25">
        <v>43538.918530092589</v>
      </c>
      <c r="I468" s="26" t="s">
        <v>688</v>
      </c>
      <c r="J468" s="23" t="s">
        <v>689</v>
      </c>
      <c r="K468" s="11">
        <f>IF(AND(Tabela2[[#This Row],[hora bus]]=H467,Tabela2[[#This Row],[lat bus]]=I467,Tabela2[[#This Row],[lon bus]]=J467),1,0)</f>
        <v>0</v>
      </c>
      <c r="L468" s="23"/>
      <c r="M468" s="11">
        <v>252</v>
      </c>
      <c r="N468" s="11">
        <v>116.34902340656666</v>
      </c>
      <c r="O468" s="11">
        <v>109.06467582992146</v>
      </c>
      <c r="P468" s="11">
        <v>99.329920121370563</v>
      </c>
      <c r="Q468" s="11">
        <v>41.752952057607246</v>
      </c>
      <c r="R468" s="11">
        <v>3.5959144854537328E-2</v>
      </c>
      <c r="S468" s="11">
        <v>44.384139241759385</v>
      </c>
      <c r="T468" s="11">
        <v>65.027613269563943</v>
      </c>
      <c r="U468" s="11">
        <v>84.171777405695366</v>
      </c>
      <c r="V468" s="11">
        <v>95.030226202846947</v>
      </c>
      <c r="W468" s="11">
        <v>110.74436889208474</v>
      </c>
      <c r="X468" s="11">
        <v>123.12896374952896</v>
      </c>
      <c r="Y468" s="11">
        <v>133.94148373360659</v>
      </c>
      <c r="Z468" s="11">
        <v>159.70317843014379</v>
      </c>
      <c r="AA468" s="11">
        <v>179.35939458000718</v>
      </c>
      <c r="AB468" s="11">
        <v>205.29452839485322</v>
      </c>
      <c r="AC468" s="11">
        <v>217.31198077226102</v>
      </c>
      <c r="AD468" s="11">
        <v>232.87963710123535</v>
      </c>
      <c r="AE468" s="11">
        <v>256.68670673138928</v>
      </c>
      <c r="AF468" s="11">
        <v>257.00985843537268</v>
      </c>
      <c r="AG468" s="11">
        <v>317.56077180260718</v>
      </c>
      <c r="AH468" s="11">
        <v>353.06215417518405</v>
      </c>
      <c r="AI468" s="11">
        <v>383.97699033298414</v>
      </c>
      <c r="AJ468" s="11">
        <v>407.99603500045794</v>
      </c>
      <c r="AK468" s="11">
        <v>429.5035973875365</v>
      </c>
      <c r="AL468" s="11">
        <v>444.78889489434766</v>
      </c>
      <c r="AM468" s="11">
        <v>471.08007157953546</v>
      </c>
      <c r="AN468" s="11">
        <v>479.92773208671724</v>
      </c>
      <c r="AO468" s="11">
        <v>486.00594818246242</v>
      </c>
      <c r="AP468" s="11">
        <v>489.55074793612067</v>
      </c>
      <c r="AQ468" s="11">
        <v>497.49713105465162</v>
      </c>
      <c r="AR468" s="11">
        <v>498.19830613340213</v>
      </c>
      <c r="AS468" s="11">
        <v>493.51706017817975</v>
      </c>
      <c r="AT468" s="11">
        <v>500.64970414409191</v>
      </c>
      <c r="AU468" s="11">
        <v>505.65747617551574</v>
      </c>
      <c r="AV468" s="11">
        <v>499.07975548040167</v>
      </c>
      <c r="AW468" s="11">
        <v>504.39723081808961</v>
      </c>
      <c r="AX468" s="11">
        <v>521.75949439488807</v>
      </c>
      <c r="AY468" s="11">
        <v>542.98682643271604</v>
      </c>
      <c r="AZ468" s="11">
        <v>567.19708193215979</v>
      </c>
      <c r="BA468" s="11">
        <v>594.089266850689</v>
      </c>
      <c r="BB468" s="11">
        <v>628.09895440364448</v>
      </c>
      <c r="BC468" s="11">
        <v>675.38399997319686</v>
      </c>
      <c r="BD468" s="11">
        <v>744.10075157542974</v>
      </c>
      <c r="BE468" s="11">
        <v>810.41561568215002</v>
      </c>
      <c r="BF468" s="11">
        <v>832.47401811252428</v>
      </c>
      <c r="BG468" s="11">
        <v>858.46455434862582</v>
      </c>
      <c r="BH468" s="11">
        <v>902.97971247525345</v>
      </c>
      <c r="BI468" s="11">
        <v>926.77155412549621</v>
      </c>
      <c r="BJ468" s="11">
        <v>950.34309844037705</v>
      </c>
      <c r="BK468" s="11">
        <v>982.52689817745841</v>
      </c>
      <c r="BL468" s="11">
        <v>1066.6245659988997</v>
      </c>
      <c r="BM468" s="11">
        <v>1333.3784490395365</v>
      </c>
      <c r="BN468" s="11">
        <v>1514.5807375458844</v>
      </c>
      <c r="BO468" s="11">
        <v>1568.6690475696837</v>
      </c>
      <c r="BP468" s="11">
        <v>1698.9351469413</v>
      </c>
      <c r="BQ468" s="11">
        <v>1723.7438436938155</v>
      </c>
      <c r="BR468" s="11">
        <v>1825.2617095909188</v>
      </c>
      <c r="BS468" s="11">
        <v>1927.8774855707088</v>
      </c>
      <c r="BT468" s="11">
        <v>1966.660296858425</v>
      </c>
      <c r="BU468" s="11">
        <v>1998.773791808806</v>
      </c>
      <c r="BV468" s="11">
        <v>2080.5282328156718</v>
      </c>
      <c r="BW468" s="11">
        <v>2097.6075105982513</v>
      </c>
      <c r="BX468" s="11">
        <v>2196.5774619647214</v>
      </c>
      <c r="BY468" s="11">
        <v>2222.5636526433459</v>
      </c>
      <c r="BZ468" s="11">
        <v>2308.3982556632554</v>
      </c>
      <c r="CA468" s="11">
        <v>2327.7984962662554</v>
      </c>
      <c r="CB468" s="11">
        <v>2361.3466964391077</v>
      </c>
      <c r="CC468" s="11">
        <v>2408.7807237298398</v>
      </c>
      <c r="CD468" s="11">
        <v>2514.6720108099253</v>
      </c>
      <c r="CE468" s="11">
        <v>2600.2120472097431</v>
      </c>
      <c r="CF468" s="11">
        <v>2688.2511609320295</v>
      </c>
      <c r="CG468" s="11">
        <v>2764.6008537985231</v>
      </c>
      <c r="CH468" s="11">
        <v>2951.8756890086702</v>
      </c>
      <c r="CI468" s="11">
        <v>3023.0893694546803</v>
      </c>
      <c r="CJ468" s="11">
        <v>3209.2963820150921</v>
      </c>
      <c r="CK468" s="11">
        <v>3280.2993201449285</v>
      </c>
      <c r="CL468" s="11">
        <v>3367.4481029446524</v>
      </c>
      <c r="CM468" s="11">
        <v>3394.1768487617637</v>
      </c>
      <c r="CN468" s="11">
        <v>3440.6997971096284</v>
      </c>
      <c r="CO468" s="11">
        <v>3496.522842093178</v>
      </c>
      <c r="CP468" s="11">
        <v>3575.6417424177507</v>
      </c>
      <c r="CQ468" s="11">
        <v>3625.1586997370223</v>
      </c>
      <c r="CR468" s="11">
        <v>3816.7979821671593</v>
      </c>
      <c r="CS468" s="11">
        <v>3991.4014671999948</v>
      </c>
      <c r="CT468" s="11">
        <v>4063.7544913694146</v>
      </c>
      <c r="CU468" s="11">
        <v>4090.6938306656739</v>
      </c>
      <c r="CV468" s="11">
        <v>4130.219892025606</v>
      </c>
      <c r="CW468" s="11">
        <v>4225.8884449267316</v>
      </c>
      <c r="CX468" s="11">
        <v>4351.3503000385008</v>
      </c>
      <c r="CY468" s="11">
        <v>4411.0190029297055</v>
      </c>
      <c r="CZ468" s="11">
        <v>4465.3401365464542</v>
      </c>
      <c r="DA468" s="11">
        <v>4512.5060887064201</v>
      </c>
      <c r="DB468" s="11">
        <v>4556.9286992122934</v>
      </c>
      <c r="DC468" s="11">
        <v>4599.3002498514215</v>
      </c>
      <c r="DD468" s="11">
        <v>4684.3533312645131</v>
      </c>
      <c r="DE468" s="11">
        <v>4692.9122043732241</v>
      </c>
      <c r="DF468" s="11">
        <v>4719.1615078689465</v>
      </c>
      <c r="DG468" s="11">
        <v>4723.1437386966609</v>
      </c>
      <c r="DH468" s="11">
        <v>4754.3845252772462</v>
      </c>
      <c r="DI468" s="11">
        <v>4776.0980217962579</v>
      </c>
      <c r="DJ468" s="11">
        <v>4819.0224553294593</v>
      </c>
      <c r="DK468" s="11">
        <v>4886.467733154921</v>
      </c>
      <c r="DL468" s="11">
        <v>5241.3092011826548</v>
      </c>
      <c r="DM468" s="11">
        <v>5367.8524584378474</v>
      </c>
      <c r="DN468" s="11">
        <v>5453.0400854936397</v>
      </c>
      <c r="DO468" s="11">
        <v>5545.8238603122836</v>
      </c>
      <c r="DP468" s="11">
        <v>5579.8019808512327</v>
      </c>
      <c r="DQ468" s="11">
        <v>5663.656526975944</v>
      </c>
      <c r="DR468" s="11">
        <v>5679.3477237508596</v>
      </c>
      <c r="DS468" s="11">
        <v>5690.2059408629784</v>
      </c>
      <c r="DT468" s="11">
        <v>5700.4748036284755</v>
      </c>
      <c r="DU468" s="11">
        <v>5711.5785993956924</v>
      </c>
      <c r="DV468" s="11">
        <v>5711.7552671398134</v>
      </c>
      <c r="DW468" s="11">
        <v>5707.7599876886334</v>
      </c>
      <c r="DX468" s="11">
        <v>5631.0538846829477</v>
      </c>
      <c r="DY468" s="11">
        <v>5711.0488891858467</v>
      </c>
      <c r="DZ468" s="11">
        <v>5708.4133874328973</v>
      </c>
      <c r="EA468" s="11">
        <v>5733.6108267172767</v>
      </c>
      <c r="EB468" s="11">
        <v>5872.2313283601188</v>
      </c>
      <c r="EC468" s="11">
        <v>5905.6198858270182</v>
      </c>
      <c r="ED468" s="11">
        <v>6092.5198145509003</v>
      </c>
      <c r="EE468" s="11">
        <v>6153.9412042396671</v>
      </c>
      <c r="EF468" s="11">
        <v>6363.5464686060786</v>
      </c>
      <c r="EG468" s="11">
        <v>6526.5466812797395</v>
      </c>
      <c r="EH468" s="11">
        <v>6668.2245230369408</v>
      </c>
      <c r="EI468" s="11">
        <v>6781.4939293887282</v>
      </c>
      <c r="EJ468" s="11">
        <v>6843.575058519732</v>
      </c>
      <c r="EK468" s="11">
        <v>6886.5466203003998</v>
      </c>
      <c r="EL468" s="11">
        <v>6957.516111244352</v>
      </c>
      <c r="EM468" s="11">
        <v>6959.5894955509038</v>
      </c>
      <c r="EN468" s="11">
        <v>7035.8818334486341</v>
      </c>
      <c r="EO468" s="11">
        <v>7124.9908981069011</v>
      </c>
      <c r="EP468" s="11">
        <v>7170.6423084758244</v>
      </c>
      <c r="EQ468" s="11">
        <v>7311.6010911694693</v>
      </c>
      <c r="ER468" s="11">
        <v>7387.7269065366118</v>
      </c>
      <c r="ES468" s="11">
        <v>7526.1501802049415</v>
      </c>
      <c r="ET468" s="11">
        <v>7591.2041414649993</v>
      </c>
      <c r="EU468" s="11">
        <v>7668.0498489863185</v>
      </c>
      <c r="EV468" s="11">
        <v>7732.2195665225754</v>
      </c>
      <c r="EW468" s="11">
        <v>7804.2756886080379</v>
      </c>
      <c r="EX468" s="11">
        <v>8054.4321292329932</v>
      </c>
      <c r="EY468" s="11">
        <v>8138.092459927444</v>
      </c>
      <c r="EZ468" s="11">
        <v>8311.3414740018488</v>
      </c>
      <c r="FA468" s="11">
        <v>8478.4879915535021</v>
      </c>
      <c r="FB468" s="11">
        <v>8560.9133787049559</v>
      </c>
      <c r="FC468" s="11">
        <v>8601.9419492253255</v>
      </c>
      <c r="FD468" s="11">
        <v>8655.6682239491784</v>
      </c>
      <c r="FE468" s="11">
        <v>8777.7671839735904</v>
      </c>
      <c r="FF468" s="11">
        <v>8949.1600783507602</v>
      </c>
      <c r="FG468" s="11">
        <v>8973.5704527034377</v>
      </c>
      <c r="FH468" s="11">
        <v>9016.5607047375088</v>
      </c>
      <c r="FI468" s="11">
        <v>9097.3379312285742</v>
      </c>
      <c r="FJ468" s="11">
        <v>9142.6439055770716</v>
      </c>
      <c r="FK468" s="11">
        <v>9161.0446173598139</v>
      </c>
      <c r="FL468" s="11">
        <v>9177.121996586533</v>
      </c>
      <c r="FM468" s="11">
        <v>9184.4270847850603</v>
      </c>
      <c r="FN468" s="11">
        <v>9219.1915664521966</v>
      </c>
      <c r="FO468" s="11">
        <v>9241.598024283121</v>
      </c>
      <c r="FP468" s="11">
        <v>9267.007242507505</v>
      </c>
      <c r="FQ468" s="11">
        <v>9293.3599351767662</v>
      </c>
      <c r="FR468" s="11">
        <v>9305.43002850636</v>
      </c>
      <c r="FS468" s="11">
        <v>9351.0186782786841</v>
      </c>
      <c r="FT468" s="11">
        <v>9423.4142437587034</v>
      </c>
      <c r="FU468" s="11">
        <v>9525.9152899113269</v>
      </c>
      <c r="FV468" s="11">
        <v>9663.2134550744031</v>
      </c>
      <c r="FW468" s="11">
        <v>9705.590456046777</v>
      </c>
      <c r="FX468" s="11">
        <v>9722.2616835622539</v>
      </c>
      <c r="FY468" s="11">
        <v>9741.529625664296</v>
      </c>
      <c r="FZ468" s="11">
        <v>9758.3259917986816</v>
      </c>
      <c r="GA468" s="11">
        <v>9785.5212179628907</v>
      </c>
      <c r="GB468" s="11">
        <v>9807.0394146657218</v>
      </c>
      <c r="GC468" s="11">
        <v>9838.1500957581411</v>
      </c>
      <c r="GD468" s="11">
        <v>9872.193199520605</v>
      </c>
      <c r="GE468" s="11">
        <v>9896.9891624222964</v>
      </c>
      <c r="GF468" s="11">
        <v>9917.6456209657954</v>
      </c>
      <c r="GG468" s="11">
        <v>9930.3326951321196</v>
      </c>
      <c r="GH468" s="11">
        <v>9942.9695341421466</v>
      </c>
      <c r="GI468" s="11">
        <v>9945.7161318491253</v>
      </c>
      <c r="GJ468" s="11">
        <v>9953.7047170947735</v>
      </c>
      <c r="GK468" s="11">
        <v>9956.2114186306535</v>
      </c>
      <c r="GL468" s="11">
        <v>9969.4004148028944</v>
      </c>
      <c r="GM468" s="11">
        <v>9952.5005677010686</v>
      </c>
      <c r="GN468" s="11">
        <v>9958.6570092689562</v>
      </c>
      <c r="GO468" s="11">
        <v>9963.5361931282041</v>
      </c>
      <c r="GP468" s="11">
        <v>9968.8410075413467</v>
      </c>
      <c r="GQ468" s="11">
        <v>10018.932137956843</v>
      </c>
      <c r="GR468" s="11">
        <v>10128.963516093992</v>
      </c>
      <c r="GS468" s="11">
        <v>10271.737573498363</v>
      </c>
      <c r="GT468" s="11">
        <v>10333.171813290253</v>
      </c>
      <c r="GU468" s="11">
        <v>10351.547235059992</v>
      </c>
      <c r="GV468" s="11">
        <v>10376.478255631135</v>
      </c>
      <c r="GW468" s="11">
        <v>10403.248339969068</v>
      </c>
      <c r="GX468" s="11">
        <v>10431.088795102087</v>
      </c>
      <c r="GY468" s="11">
        <v>10451.610435500999</v>
      </c>
      <c r="GZ468" s="11">
        <v>10596.844507653132</v>
      </c>
      <c r="HA468" s="11">
        <v>10617.91634758942</v>
      </c>
      <c r="HB468" s="11">
        <v>10633.611102986508</v>
      </c>
      <c r="HC468" s="11">
        <v>10650.036996166777</v>
      </c>
      <c r="HD468" s="11">
        <v>10662.206021454351</v>
      </c>
      <c r="HE468" s="11">
        <v>10670.212823321408</v>
      </c>
      <c r="HF468" s="11">
        <v>10655.824374172313</v>
      </c>
      <c r="HG468" s="11">
        <v>10691.636680769316</v>
      </c>
      <c r="HH468" s="11">
        <v>10688.793477385825</v>
      </c>
      <c r="HI468" s="11">
        <v>10708.490623930187</v>
      </c>
      <c r="HJ468" s="11">
        <v>10713.021368658861</v>
      </c>
      <c r="HK468" s="11">
        <v>10698.783584065057</v>
      </c>
      <c r="HL468" s="11">
        <v>10685.489622177149</v>
      </c>
      <c r="HM468" s="11">
        <v>10631.574039375731</v>
      </c>
      <c r="HN468" s="11">
        <v>10558.737861451249</v>
      </c>
      <c r="HO468" s="11">
        <v>10500.309874945895</v>
      </c>
      <c r="HP468" s="11">
        <v>10507.646733658483</v>
      </c>
      <c r="HQ468" s="11">
        <v>10494.645016480466</v>
      </c>
      <c r="HR468" s="11">
        <v>10390.652829277755</v>
      </c>
      <c r="HS468" s="11">
        <v>10385.510973463392</v>
      </c>
      <c r="HT468" s="11">
        <v>10386.941540939462</v>
      </c>
      <c r="HU468" s="11">
        <v>10342.807468825016</v>
      </c>
      <c r="HV468" s="11">
        <v>10336.989614941585</v>
      </c>
      <c r="HW468" s="11">
        <v>10336.806572525038</v>
      </c>
      <c r="HX468" s="11">
        <v>10341.664949810414</v>
      </c>
      <c r="HY468" s="11">
        <v>10348.114566721079</v>
      </c>
      <c r="HZ468" s="11">
        <v>10347.289084584352</v>
      </c>
      <c r="IA468" s="11">
        <v>10439.401785886968</v>
      </c>
      <c r="IB468" s="11">
        <v>10549.054247672999</v>
      </c>
      <c r="IC468" s="11">
        <v>10583.379216370875</v>
      </c>
      <c r="ID468" s="11">
        <v>10618.361862036389</v>
      </c>
      <c r="IE468" s="11">
        <v>10648.847715027086</v>
      </c>
      <c r="IF468" s="11">
        <v>10672.894513707652</v>
      </c>
      <c r="IG468" s="11">
        <v>10777.663809888365</v>
      </c>
      <c r="IH468" s="11">
        <v>10804.000662872306</v>
      </c>
      <c r="II468" s="11">
        <v>10841.04532561708</v>
      </c>
      <c r="IJ468" s="11">
        <v>10873.903764526724</v>
      </c>
      <c r="IK468" s="11">
        <v>10922.742043995837</v>
      </c>
      <c r="IL468" s="11">
        <v>10960.192521367304</v>
      </c>
      <c r="IM468" s="11">
        <v>11001.207558714519</v>
      </c>
      <c r="IN468" s="11">
        <v>11062.030666838831</v>
      </c>
      <c r="IO468" s="11">
        <v>11196.613806646805</v>
      </c>
      <c r="IP468" s="11">
        <v>11227.977500639508</v>
      </c>
      <c r="IQ468" s="11">
        <v>11226.477711868392</v>
      </c>
      <c r="IR468" s="11">
        <v>11274.324698033468</v>
      </c>
      <c r="IS468" s="11">
        <v>11336.042396187542</v>
      </c>
      <c r="IT468" s="11">
        <v>11372.542440496016</v>
      </c>
      <c r="IU468" s="11">
        <v>11393.694634025238</v>
      </c>
      <c r="IV468" s="11">
        <v>11410.03887074936</v>
      </c>
      <c r="IW468" s="11">
        <v>11415.372053902114</v>
      </c>
      <c r="IX468" s="11">
        <v>11424.897306497101</v>
      </c>
      <c r="IY468" s="11">
        <v>11444.266370642088</v>
      </c>
      <c r="IZ468" s="11">
        <v>11482.540780984004</v>
      </c>
      <c r="JA468" s="11">
        <v>11528.827325055388</v>
      </c>
      <c r="JB468" s="11">
        <v>11616.971357459501</v>
      </c>
      <c r="JC468" s="11">
        <v>11724.704413586278</v>
      </c>
      <c r="JD468" s="11">
        <v>11806.048272524986</v>
      </c>
      <c r="JE468" s="11">
        <v>11826.563565316703</v>
      </c>
      <c r="JF468" s="11">
        <v>11842.171424010874</v>
      </c>
      <c r="JG468" s="11">
        <v>11844.969715333857</v>
      </c>
      <c r="JH468" s="11">
        <v>11928.408779085461</v>
      </c>
      <c r="JI468" s="11">
        <v>11975.439772746218</v>
      </c>
      <c r="JJ468" s="11">
        <v>11983.83342535782</v>
      </c>
      <c r="JK468" s="11">
        <v>11948.872203374043</v>
      </c>
      <c r="JL468" s="11">
        <v>11991.388386878471</v>
      </c>
      <c r="JM468" s="11">
        <v>11987.321231844235</v>
      </c>
      <c r="JN468" s="11">
        <v>11929.283763573951</v>
      </c>
      <c r="JO468" s="11">
        <v>12032.620415839367</v>
      </c>
      <c r="JP468" s="11">
        <v>12124.711135402222</v>
      </c>
      <c r="JQ468" s="11">
        <v>12137.983765758463</v>
      </c>
      <c r="JR468" s="11">
        <v>12184.668434420679</v>
      </c>
      <c r="JS468" s="11">
        <v>12224.59339168382</v>
      </c>
      <c r="JT468" s="11">
        <v>12356.204660356701</v>
      </c>
      <c r="JU468" s="11">
        <v>12417.474371016247</v>
      </c>
      <c r="JV468" s="11">
        <v>12392.720844563863</v>
      </c>
      <c r="JW468" s="11">
        <v>12342.451582292819</v>
      </c>
      <c r="JX468" s="11">
        <v>12349.280087194784</v>
      </c>
      <c r="JY468" s="11">
        <v>12345.994758781013</v>
      </c>
      <c r="JZ468" s="11">
        <v>12336.84022655744</v>
      </c>
      <c r="KA468" s="11">
        <v>12331.268088204364</v>
      </c>
      <c r="KB468" s="11">
        <v>12327.819329669346</v>
      </c>
      <c r="KC468" s="11">
        <v>12316.033345749667</v>
      </c>
      <c r="KD468" s="11">
        <v>12301.486197743419</v>
      </c>
      <c r="KE468" s="11">
        <v>12297.320912429483</v>
      </c>
      <c r="KF468" s="11">
        <v>12304.607596699232</v>
      </c>
      <c r="KG468" s="11">
        <v>12304.245553751387</v>
      </c>
      <c r="KH468" s="11">
        <v>12316.792647998753</v>
      </c>
      <c r="KI468" s="11">
        <v>12313.684847540129</v>
      </c>
      <c r="KJ468" s="11">
        <v>12331.182342453534</v>
      </c>
      <c r="KK468" s="11">
        <v>12332.872892899888</v>
      </c>
      <c r="KL468" s="23"/>
      <c r="KM468" s="11">
        <f>SMALL(Tabela2[[#This Row],[1]:[285]],1)</f>
        <v>3.5959144854537328E-2</v>
      </c>
      <c r="KN468" s="11">
        <f>MATCH(Tabela2[[#This Row],[1° menor]],Tabela2[[#This Row],[1]:[285]],0)</f>
        <v>5</v>
      </c>
      <c r="KO46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0.49217465463146087</v>
      </c>
      <c r="KP468" s="11">
        <f>VLOOKUP(Tabela2[[#This Row],[Shape]],shape!A:D,4,0)+VLOOKUP(Tabela2[[#This Row],[Shape]]+1,shape!A:E,5,0)*Tabela2[[#This Row],[% avanc]]</f>
        <v>66.389109605342753</v>
      </c>
      <c r="KQ468" s="15">
        <f>Tabela2[[#This Row],[8686,881807]]/Tabela2[[#Headers],[8686,881807]]</f>
        <v>7.6424557258101024E-3</v>
      </c>
      <c r="KR468" s="11">
        <f>Tabela2[[#This Row],[8686,881807]]-KP467</f>
        <v>62.511453981923566</v>
      </c>
      <c r="KS468" s="11">
        <f>(Tabela2[[#This Row],[hora bus]]-H467)*86400</f>
        <v>31.999999936670065</v>
      </c>
      <c r="KT468" s="11">
        <f>Tabela2[[#This Row],[desloc]]/Tabela2[[#This Row],[seconds]]</f>
        <v>1.9534829408011722</v>
      </c>
      <c r="KU468" s="11">
        <f>Tabela2[[#This Row],[spd m/s]]*3.6</f>
        <v>7.0325385868842201</v>
      </c>
      <c r="KV468" s="23"/>
      <c r="KW468" s="22">
        <f t="shared" si="126"/>
        <v>0</v>
      </c>
      <c r="KX468" s="23">
        <f t="shared" si="127"/>
        <v>0</v>
      </c>
      <c r="KY468" s="23">
        <f t="shared" si="128"/>
        <v>0</v>
      </c>
      <c r="KZ468" s="23">
        <f t="shared" si="129"/>
        <v>0</v>
      </c>
      <c r="LA468" s="23">
        <f t="shared" si="130"/>
        <v>0</v>
      </c>
      <c r="LB468" s="23">
        <f t="shared" si="131"/>
        <v>0</v>
      </c>
      <c r="LC468" s="23">
        <f t="shared" si="132"/>
        <v>0</v>
      </c>
      <c r="LD468" s="23">
        <f t="shared" si="133"/>
        <v>0</v>
      </c>
      <c r="LE468" s="23">
        <f t="shared" si="134"/>
        <v>66.389109605342753</v>
      </c>
      <c r="LF468" s="22">
        <f t="shared" si="143"/>
        <v>0</v>
      </c>
      <c r="LG468" s="23">
        <f t="shared" si="135"/>
        <v>0</v>
      </c>
      <c r="LH468" s="23">
        <f t="shared" si="136"/>
        <v>0</v>
      </c>
      <c r="LI468" s="23">
        <f t="shared" si="137"/>
        <v>66.389109605342753</v>
      </c>
      <c r="LJ468" s="23">
        <f t="shared" si="138"/>
        <v>8570.3152119992501</v>
      </c>
      <c r="LK468" s="23">
        <f t="shared" si="139"/>
        <v>0</v>
      </c>
      <c r="LL468" s="23">
        <f t="shared" si="140"/>
        <v>45</v>
      </c>
      <c r="LM468" s="23">
        <f t="shared" si="141"/>
        <v>0</v>
      </c>
      <c r="LN468" s="23">
        <f t="shared" si="142"/>
        <v>0</v>
      </c>
    </row>
    <row r="469" spans="1:326" x14ac:dyDescent="0.25">
      <c r="A469" s="22">
        <v>123</v>
      </c>
      <c r="B469" s="22">
        <v>3</v>
      </c>
      <c r="C469" s="23" t="s">
        <v>1428</v>
      </c>
      <c r="D469" s="22">
        <v>332</v>
      </c>
      <c r="E469" s="24">
        <v>0.91874999999999996</v>
      </c>
      <c r="F469" s="23" t="s">
        <v>774</v>
      </c>
      <c r="G469" s="23" t="b">
        <v>1</v>
      </c>
      <c r="H469" s="25">
        <v>43538.918668981481</v>
      </c>
      <c r="I469" s="26" t="s">
        <v>704</v>
      </c>
      <c r="J469" s="23" t="s">
        <v>705</v>
      </c>
      <c r="K469" s="11">
        <f>IF(AND(Tabela2[[#This Row],[hora bus]]=H468,Tabela2[[#This Row],[lat bus]]=I468,Tabela2[[#This Row],[lon bus]]=J468),1,0)</f>
        <v>0</v>
      </c>
      <c r="L469" s="23"/>
      <c r="M469" s="11">
        <v>256</v>
      </c>
      <c r="N469" s="11">
        <v>264.1081395764578</v>
      </c>
      <c r="O469" s="11">
        <v>256.54508688710973</v>
      </c>
      <c r="P469" s="11">
        <v>246.30990404937856</v>
      </c>
      <c r="Q469" s="11">
        <v>187.17693136750947</v>
      </c>
      <c r="R469" s="11">
        <v>104.16574661665049</v>
      </c>
      <c r="S469" s="11">
        <v>88.79295628963871</v>
      </c>
      <c r="T469" s="11">
        <v>70.934397901183701</v>
      </c>
      <c r="U469" s="11">
        <v>59.573551213134508</v>
      </c>
      <c r="V469" s="11">
        <v>42.088547085962901</v>
      </c>
      <c r="W469" s="11">
        <v>27.759452118119309</v>
      </c>
      <c r="X469" s="11">
        <v>14.232222081860382</v>
      </c>
      <c r="Y469" s="11">
        <v>5.0093262871087063E-13</v>
      </c>
      <c r="Z469" s="11">
        <v>14.233971564276603</v>
      </c>
      <c r="AA469" s="11">
        <v>34.823471240336872</v>
      </c>
      <c r="AB469" s="11">
        <v>60.549489787598851</v>
      </c>
      <c r="AC469" s="11">
        <v>72.14721030533984</v>
      </c>
      <c r="AD469" s="11">
        <v>86.601726834404559</v>
      </c>
      <c r="AE469" s="11">
        <v>109.36150784430376</v>
      </c>
      <c r="AF469" s="11">
        <v>110.13851798081397</v>
      </c>
      <c r="AG469" s="11">
        <v>172.54720130910309</v>
      </c>
      <c r="AH469" s="11">
        <v>209.8389190550717</v>
      </c>
      <c r="AI469" s="11">
        <v>241.70043621055518</v>
      </c>
      <c r="AJ469" s="11">
        <v>266.38237811473675</v>
      </c>
      <c r="AK469" s="11">
        <v>288.37117635362938</v>
      </c>
      <c r="AL469" s="11">
        <v>304.15422393202738</v>
      </c>
      <c r="AM469" s="11">
        <v>330.96255169408067</v>
      </c>
      <c r="AN469" s="11">
        <v>340.74877484967885</v>
      </c>
      <c r="AO469" s="11">
        <v>348.83451238201059</v>
      </c>
      <c r="AP469" s="11">
        <v>355.21712277419198</v>
      </c>
      <c r="AQ469" s="11">
        <v>365.46320386944694</v>
      </c>
      <c r="AR469" s="11">
        <v>367.84995774888921</v>
      </c>
      <c r="AS469" s="11">
        <v>366.19949090919232</v>
      </c>
      <c r="AT469" s="11">
        <v>376.78291987662595</v>
      </c>
      <c r="AU469" s="11">
        <v>383.85716318837359</v>
      </c>
      <c r="AV469" s="11">
        <v>380.55262334757174</v>
      </c>
      <c r="AW469" s="11">
        <v>391.55022618556961</v>
      </c>
      <c r="AX469" s="11">
        <v>414.41823342148621</v>
      </c>
      <c r="AY469" s="11">
        <v>439.05205710967192</v>
      </c>
      <c r="AZ469" s="11">
        <v>465.11225536181598</v>
      </c>
      <c r="BA469" s="11">
        <v>492.97816892819321</v>
      </c>
      <c r="BB469" s="11">
        <v>526.53695964313363</v>
      </c>
      <c r="BC469" s="11">
        <v>569.68849896208974</v>
      </c>
      <c r="BD469" s="11">
        <v>633.31695970552437</v>
      </c>
      <c r="BE469" s="11">
        <v>698.15695196642844</v>
      </c>
      <c r="BF469" s="11">
        <v>720.72541037700148</v>
      </c>
      <c r="BG469" s="11">
        <v>747.82022206772717</v>
      </c>
      <c r="BH469" s="11">
        <v>793.50440603879758</v>
      </c>
      <c r="BI469" s="11">
        <v>817.97673307298135</v>
      </c>
      <c r="BJ469" s="11">
        <v>841.97932898233432</v>
      </c>
      <c r="BK469" s="11">
        <v>874.24805582003137</v>
      </c>
      <c r="BL469" s="11">
        <v>958.23854180519265</v>
      </c>
      <c r="BM469" s="11">
        <v>1225.2114955863997</v>
      </c>
      <c r="BN469" s="11">
        <v>1406.6266103935179</v>
      </c>
      <c r="BO469" s="11">
        <v>1460.7562732060899</v>
      </c>
      <c r="BP469" s="11">
        <v>1591.001715118543</v>
      </c>
      <c r="BQ469" s="11">
        <v>1615.6219576756844</v>
      </c>
      <c r="BR469" s="11">
        <v>1716.6726149190142</v>
      </c>
      <c r="BS469" s="11">
        <v>1818.7006080435654</v>
      </c>
      <c r="BT469" s="11">
        <v>1856.6254985228318</v>
      </c>
      <c r="BU469" s="11">
        <v>1890.244343575082</v>
      </c>
      <c r="BV469" s="11">
        <v>1976.0121428533687</v>
      </c>
      <c r="BW469" s="11">
        <v>1989.999042264008</v>
      </c>
      <c r="BX469" s="11">
        <v>2081.5424065009779</v>
      </c>
      <c r="BY469" s="11">
        <v>2102.4115236105558</v>
      </c>
      <c r="BZ469" s="11">
        <v>2184.8612746648955</v>
      </c>
      <c r="CA469" s="11">
        <v>2203.0947786449465</v>
      </c>
      <c r="CB469" s="11">
        <v>2235.4945955374096</v>
      </c>
      <c r="CC469" s="11">
        <v>2281.2608688881801</v>
      </c>
      <c r="CD469" s="11">
        <v>2385.4458127197859</v>
      </c>
      <c r="CE469" s="11">
        <v>2469.8428750792145</v>
      </c>
      <c r="CF469" s="11">
        <v>2557.0408096094839</v>
      </c>
      <c r="CG469" s="11">
        <v>2632.2381449366844</v>
      </c>
      <c r="CH469" s="11">
        <v>2818.442669401205</v>
      </c>
      <c r="CI469" s="11">
        <v>2888.7663257426207</v>
      </c>
      <c r="CJ469" s="11">
        <v>3074.1743830335181</v>
      </c>
      <c r="CK469" s="11">
        <v>3144.6911610007246</v>
      </c>
      <c r="CL469" s="11">
        <v>3231.4874989017635</v>
      </c>
      <c r="CM469" s="11">
        <v>3258.0382886444122</v>
      </c>
      <c r="CN469" s="11">
        <v>3304.3071929989205</v>
      </c>
      <c r="CO469" s="11">
        <v>3359.7730231246851</v>
      </c>
      <c r="CP469" s="11">
        <v>3438.5815994161685</v>
      </c>
      <c r="CQ469" s="11">
        <v>3487.6465081115048</v>
      </c>
      <c r="CR469" s="11">
        <v>3678.6462850290554</v>
      </c>
      <c r="CS469" s="11">
        <v>3852.8246893766454</v>
      </c>
      <c r="CT469" s="11">
        <v>3924.9921428027933</v>
      </c>
      <c r="CU469" s="11">
        <v>3951.8084141778454</v>
      </c>
      <c r="CV469" s="11">
        <v>3991.1264382022728</v>
      </c>
      <c r="CW469" s="11">
        <v>4086.4885703288578</v>
      </c>
      <c r="CX469" s="11">
        <v>4211.7004817951038</v>
      </c>
      <c r="CY469" s="11">
        <v>4271.2093085990409</v>
      </c>
      <c r="CZ469" s="11">
        <v>4325.3394518189689</v>
      </c>
      <c r="DA469" s="11">
        <v>4372.2760646489724</v>
      </c>
      <c r="DB469" s="11">
        <v>4416.3974917502928</v>
      </c>
      <c r="DC469" s="11">
        <v>4458.2961348401905</v>
      </c>
      <c r="DD469" s="11">
        <v>4543.0211329261474</v>
      </c>
      <c r="DE469" s="11">
        <v>4551.4552356473268</v>
      </c>
      <c r="DF469" s="11">
        <v>4577.5629243266394</v>
      </c>
      <c r="DG469" s="11">
        <v>4581.3025137588393</v>
      </c>
      <c r="DH469" s="11">
        <v>4612.1422556726839</v>
      </c>
      <c r="DI469" s="11">
        <v>4633.4152688257282</v>
      </c>
      <c r="DJ469" s="11">
        <v>4676.2953546639792</v>
      </c>
      <c r="DK469" s="11">
        <v>4744.6590305564669</v>
      </c>
      <c r="DL469" s="11">
        <v>5100.4496242304313</v>
      </c>
      <c r="DM469" s="11">
        <v>5227.3179136110821</v>
      </c>
      <c r="DN469" s="11">
        <v>5312.6916592656598</v>
      </c>
      <c r="DO469" s="11">
        <v>5405.5969493351176</v>
      </c>
      <c r="DP469" s="11">
        <v>5439.7274366313231</v>
      </c>
      <c r="DQ469" s="11">
        <v>5523.6990514300414</v>
      </c>
      <c r="DR469" s="11">
        <v>5539.4095726576779</v>
      </c>
      <c r="DS469" s="11">
        <v>5550.2829836696255</v>
      </c>
      <c r="DT469" s="11">
        <v>5560.4993797006255</v>
      </c>
      <c r="DU469" s="11">
        <v>5571.4947924060343</v>
      </c>
      <c r="DV469" s="11">
        <v>5571.5561054720592</v>
      </c>
      <c r="DW469" s="11">
        <v>5567.4307305911379</v>
      </c>
      <c r="DX469" s="11">
        <v>5489.9717457027655</v>
      </c>
      <c r="DY469" s="11">
        <v>5569.1690850137938</v>
      </c>
      <c r="DZ469" s="11">
        <v>5566.2600480976198</v>
      </c>
      <c r="EA469" s="11">
        <v>5591.3755820366905</v>
      </c>
      <c r="EB469" s="11">
        <v>5730.0751239720676</v>
      </c>
      <c r="EC469" s="11">
        <v>5763.4308189521998</v>
      </c>
      <c r="ED469" s="11">
        <v>5950.2897676290495</v>
      </c>
      <c r="EE469" s="11">
        <v>6011.293575237979</v>
      </c>
      <c r="EF469" s="11">
        <v>6220.2206934046781</v>
      </c>
      <c r="EG469" s="11">
        <v>6382.7393275492832</v>
      </c>
      <c r="EH469" s="11">
        <v>6524.0772407030272</v>
      </c>
      <c r="EI469" s="11">
        <v>6637.1644748718154</v>
      </c>
      <c r="EJ469" s="11">
        <v>6699.1755186979526</v>
      </c>
      <c r="EK469" s="11">
        <v>6741.981280387432</v>
      </c>
      <c r="EL469" s="11">
        <v>6812.7860357344916</v>
      </c>
      <c r="EM469" s="11">
        <v>6814.7244796505847</v>
      </c>
      <c r="EN469" s="11">
        <v>6890.8524985967106</v>
      </c>
      <c r="EO469" s="11">
        <v>6979.9104799794613</v>
      </c>
      <c r="EP469" s="11">
        <v>7025.5687123077423</v>
      </c>
      <c r="EQ469" s="11">
        <v>7166.5504892235076</v>
      </c>
      <c r="ER469" s="11">
        <v>7242.7034014324645</v>
      </c>
      <c r="ES469" s="11">
        <v>7381.1434524965507</v>
      </c>
      <c r="ET469" s="11">
        <v>7446.2002687699387</v>
      </c>
      <c r="EU469" s="11">
        <v>7523.0529511750792</v>
      </c>
      <c r="EV469" s="11">
        <v>7587.2349888382432</v>
      </c>
      <c r="EW469" s="11">
        <v>7659.3118218121735</v>
      </c>
      <c r="EX469" s="11">
        <v>7909.487720724871</v>
      </c>
      <c r="EY469" s="11">
        <v>7993.1637548611207</v>
      </c>
      <c r="EZ469" s="11">
        <v>8166.4309087016827</v>
      </c>
      <c r="FA469" s="11">
        <v>8333.5623547689593</v>
      </c>
      <c r="FB469" s="11">
        <v>8415.9523952333784</v>
      </c>
      <c r="FC469" s="11">
        <v>8456.9519275142629</v>
      </c>
      <c r="FD469" s="11">
        <v>8510.6230809149019</v>
      </c>
      <c r="FE469" s="11">
        <v>8632.6235384102056</v>
      </c>
      <c r="FF469" s="11">
        <v>8803.9497852946297</v>
      </c>
      <c r="FG469" s="11">
        <v>8828.3411127483978</v>
      </c>
      <c r="FH469" s="11">
        <v>8871.2838879061528</v>
      </c>
      <c r="FI469" s="11">
        <v>8952.0281813504771</v>
      </c>
      <c r="FJ469" s="11">
        <v>8997.3458579586295</v>
      </c>
      <c r="FK469" s="11">
        <v>9015.7692261644079</v>
      </c>
      <c r="FL469" s="11">
        <v>9031.8717361945655</v>
      </c>
      <c r="FM469" s="11">
        <v>9039.2395035472546</v>
      </c>
      <c r="FN469" s="11">
        <v>9074.0806182750184</v>
      </c>
      <c r="FO469" s="11">
        <v>9096.5369527550611</v>
      </c>
      <c r="FP469" s="11">
        <v>9121.9906987255308</v>
      </c>
      <c r="FQ469" s="11">
        <v>9148.374456621541</v>
      </c>
      <c r="FR469" s="11">
        <v>9160.4864216329588</v>
      </c>
      <c r="FS469" s="11">
        <v>9206.123866680231</v>
      </c>
      <c r="FT469" s="11">
        <v>9278.5310538845588</v>
      </c>
      <c r="FU469" s="11">
        <v>9380.974515956781</v>
      </c>
      <c r="FV469" s="11">
        <v>9518.1639196490851</v>
      </c>
      <c r="FW469" s="11">
        <v>9560.447235862579</v>
      </c>
      <c r="FX469" s="11">
        <v>9577.045789943917</v>
      </c>
      <c r="FY469" s="11">
        <v>9596.2522105188382</v>
      </c>
      <c r="FZ469" s="11">
        <v>9612.9987685733158</v>
      </c>
      <c r="GA469" s="11">
        <v>9640.1583635862953</v>
      </c>
      <c r="GB469" s="11">
        <v>9661.6541467793704</v>
      </c>
      <c r="GC469" s="11">
        <v>9692.7520953280418</v>
      </c>
      <c r="GD469" s="11">
        <v>9726.791814937551</v>
      </c>
      <c r="GE469" s="11">
        <v>9751.5859180331481</v>
      </c>
      <c r="GF469" s="11">
        <v>9772.2412384992331</v>
      </c>
      <c r="GG469" s="11">
        <v>9784.9165363870943</v>
      </c>
      <c r="GH469" s="11">
        <v>9797.5381109747286</v>
      </c>
      <c r="GI469" s="11">
        <v>9800.2618139513179</v>
      </c>
      <c r="GJ469" s="11">
        <v>9808.2031657169227</v>
      </c>
      <c r="GK469" s="11">
        <v>9810.6429094527684</v>
      </c>
      <c r="GL469" s="11">
        <v>9823.7899368077924</v>
      </c>
      <c r="GM469" s="11">
        <v>9806.839872327193</v>
      </c>
      <c r="GN469" s="11">
        <v>9812.9173184631145</v>
      </c>
      <c r="GO469" s="11">
        <v>9817.723528779823</v>
      </c>
      <c r="GP469" s="11">
        <v>9822.9009951376211</v>
      </c>
      <c r="GQ469" s="11">
        <v>9872.7986554275194</v>
      </c>
      <c r="GR469" s="11">
        <v>9982.619401039552</v>
      </c>
      <c r="GS469" s="11">
        <v>10125.247546253344</v>
      </c>
      <c r="GT469" s="11">
        <v>10186.628018493269</v>
      </c>
      <c r="GU469" s="11">
        <v>10204.984176140462</v>
      </c>
      <c r="GV469" s="11">
        <v>10229.905056815744</v>
      </c>
      <c r="GW469" s="11">
        <v>10256.672240536524</v>
      </c>
      <c r="GX469" s="11">
        <v>10284.516628801923</v>
      </c>
      <c r="GY469" s="11">
        <v>10305.101484374103</v>
      </c>
      <c r="GZ469" s="11">
        <v>10450.40391587426</v>
      </c>
      <c r="HA469" s="11">
        <v>10471.489657219754</v>
      </c>
      <c r="HB469" s="11">
        <v>10487.189543483522</v>
      </c>
      <c r="HC469" s="11">
        <v>10503.616624181459</v>
      </c>
      <c r="HD469" s="11">
        <v>10515.78724939842</v>
      </c>
      <c r="HE469" s="11">
        <v>10523.798166978906</v>
      </c>
      <c r="HF469" s="11">
        <v>10509.291982322628</v>
      </c>
      <c r="HG469" s="11">
        <v>10544.908530078705</v>
      </c>
      <c r="HH469" s="11">
        <v>10541.917156049085</v>
      </c>
      <c r="HI469" s="11">
        <v>10561.505774009203</v>
      </c>
      <c r="HJ469" s="11">
        <v>10565.977543427509</v>
      </c>
      <c r="HK469" s="11">
        <v>10551.681682657787</v>
      </c>
      <c r="HL469" s="11">
        <v>10538.325763823603</v>
      </c>
      <c r="HM469" s="11">
        <v>10484.331312839209</v>
      </c>
      <c r="HN469" s="11">
        <v>10411.381504436911</v>
      </c>
      <c r="HO469" s="11">
        <v>10352.836631343765</v>
      </c>
      <c r="HP469" s="11">
        <v>10360.107748173963</v>
      </c>
      <c r="HQ469" s="11">
        <v>10347.083022117702</v>
      </c>
      <c r="HR469" s="11">
        <v>10243.016631535902</v>
      </c>
      <c r="HS469" s="11">
        <v>10237.791355926222</v>
      </c>
      <c r="HT469" s="11">
        <v>10239.195131261758</v>
      </c>
      <c r="HU469" s="11">
        <v>10195.030623732271</v>
      </c>
      <c r="HV469" s="11">
        <v>10189.173611230583</v>
      </c>
      <c r="HW469" s="11">
        <v>10188.963230331052</v>
      </c>
      <c r="HX469" s="11">
        <v>10193.797478246364</v>
      </c>
      <c r="HY469" s="11">
        <v>10200.221417771703</v>
      </c>
      <c r="HZ469" s="11">
        <v>10199.350467396569</v>
      </c>
      <c r="IA469" s="11">
        <v>10291.413746786011</v>
      </c>
      <c r="IB469" s="11">
        <v>10401.044792728931</v>
      </c>
      <c r="IC469" s="11">
        <v>10435.364393755503</v>
      </c>
      <c r="ID469" s="11">
        <v>10470.344683060033</v>
      </c>
      <c r="IE469" s="11">
        <v>10500.831079325615</v>
      </c>
      <c r="IF469" s="11">
        <v>10524.886174676578</v>
      </c>
      <c r="IG469" s="11">
        <v>10629.665536757415</v>
      </c>
      <c r="IH469" s="11">
        <v>10656.008631467688</v>
      </c>
      <c r="II469" s="11">
        <v>10693.059778355035</v>
      </c>
      <c r="IJ469" s="11">
        <v>10725.924467667588</v>
      </c>
      <c r="IK469" s="11">
        <v>10774.767221259379</v>
      </c>
      <c r="IL469" s="11">
        <v>10812.220853992721</v>
      </c>
      <c r="IM469" s="11">
        <v>10853.240245318433</v>
      </c>
      <c r="IN469" s="11">
        <v>10914.071947831944</v>
      </c>
      <c r="IO469" s="11">
        <v>11048.663747733535</v>
      </c>
      <c r="IP469" s="11">
        <v>11080.030057548132</v>
      </c>
      <c r="IQ469" s="11">
        <v>11078.535751654976</v>
      </c>
      <c r="IR469" s="11">
        <v>11126.396206479656</v>
      </c>
      <c r="IS469" s="11">
        <v>11188.126795545702</v>
      </c>
      <c r="IT469" s="11">
        <v>11224.63416909765</v>
      </c>
      <c r="IU469" s="11">
        <v>11245.791038349309</v>
      </c>
      <c r="IV469" s="11">
        <v>11262.138115148209</v>
      </c>
      <c r="IW469" s="11">
        <v>11267.473159874995</v>
      </c>
      <c r="IX469" s="11">
        <v>11277.001541318694</v>
      </c>
      <c r="IY469" s="11">
        <v>11296.376262944163</v>
      </c>
      <c r="IZ469" s="11">
        <v>11334.659180382296</v>
      </c>
      <c r="JA469" s="11">
        <v>11380.959107726194</v>
      </c>
      <c r="JB469" s="11">
        <v>11469.119519574262</v>
      </c>
      <c r="JC469" s="11">
        <v>11576.861283981038</v>
      </c>
      <c r="JD469" s="11">
        <v>11658.204079056548</v>
      </c>
      <c r="JE469" s="11">
        <v>11678.715171694008</v>
      </c>
      <c r="JF469" s="11">
        <v>11694.317860380992</v>
      </c>
      <c r="JG469" s="11">
        <v>11697.092321094984</v>
      </c>
      <c r="JH469" s="11">
        <v>11780.535843054069</v>
      </c>
      <c r="JI469" s="11">
        <v>11827.597909665108</v>
      </c>
      <c r="JJ469" s="11">
        <v>11835.998460634231</v>
      </c>
      <c r="JK469" s="11">
        <v>11801.065334581597</v>
      </c>
      <c r="JL469" s="11">
        <v>11843.610291569323</v>
      </c>
      <c r="JM469" s="11">
        <v>11839.552637999006</v>
      </c>
      <c r="JN469" s="11">
        <v>11781.610297610549</v>
      </c>
      <c r="JO469" s="11">
        <v>11885.105429314934</v>
      </c>
      <c r="JP469" s="11">
        <v>11977.286832962116</v>
      </c>
      <c r="JQ469" s="11">
        <v>11990.61615558735</v>
      </c>
      <c r="JR469" s="11">
        <v>12037.299854846309</v>
      </c>
      <c r="JS469" s="11">
        <v>12077.117548572234</v>
      </c>
      <c r="JT469" s="11">
        <v>12208.626142031289</v>
      </c>
      <c r="JU469" s="11">
        <v>12269.861646046909</v>
      </c>
      <c r="JV469" s="11">
        <v>12245.108241540411</v>
      </c>
      <c r="JW469" s="11">
        <v>12194.809729664537</v>
      </c>
      <c r="JX469" s="11">
        <v>12201.597749675553</v>
      </c>
      <c r="JY469" s="11">
        <v>12198.295372431219</v>
      </c>
      <c r="JZ469" s="11">
        <v>12189.125906598378</v>
      </c>
      <c r="KA469" s="11">
        <v>12183.539045285161</v>
      </c>
      <c r="KB469" s="11">
        <v>12180.079002655526</v>
      </c>
      <c r="KC469" s="11">
        <v>12168.280069564802</v>
      </c>
      <c r="KD469" s="11">
        <v>12153.727970955897</v>
      </c>
      <c r="KE469" s="11">
        <v>12149.571358457726</v>
      </c>
      <c r="KF469" s="11">
        <v>12156.86702607669</v>
      </c>
      <c r="KG469" s="11">
        <v>12156.516698399379</v>
      </c>
      <c r="KH469" s="11">
        <v>12169.075153341566</v>
      </c>
      <c r="KI469" s="11">
        <v>12165.981065735108</v>
      </c>
      <c r="KJ469" s="11">
        <v>12183.491097461214</v>
      </c>
      <c r="KK469" s="11">
        <v>12185.186123603804</v>
      </c>
      <c r="KL469" s="23"/>
      <c r="KM469" s="11">
        <f>SMALL(Tabela2[[#This Row],[1]:[285]],1)</f>
        <v>5.0093262871087063E-13</v>
      </c>
      <c r="KN469" s="11">
        <f>MATCH(Tabela2[[#This Row],[1° menor]],Tabela2[[#This Row],[1]:[285]],0)</f>
        <v>12</v>
      </c>
      <c r="KO46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0.49999995370054084</v>
      </c>
      <c r="KP469" s="11">
        <f>VLOOKUP(Tabela2[[#This Row],[Shape]],shape!A:D,4,0)+VLOOKUP(Tabela2[[#This Row],[Shape]]+1,shape!A:E,5,0)*Tabela2[[#This Row],[% avanc]]</f>
        <v>145.21104302247778</v>
      </c>
      <c r="KQ469" s="15">
        <f>Tabela2[[#This Row],[8686,881807]]/Tabela2[[#Headers],[8686,881807]]</f>
        <v>1.6716129705536556E-2</v>
      </c>
      <c r="KR469" s="11">
        <f>Tabela2[[#This Row],[8686,881807]]-KP468</f>
        <v>78.821933417135028</v>
      </c>
      <c r="KS469" s="11">
        <f>(Tabela2[[#This Row],[hora bus]]-H468)*86400</f>
        <v>12.000000290572643</v>
      </c>
      <c r="KT469" s="11">
        <f>Tabela2[[#This Row],[desloc]]/Tabela2[[#This Row],[seconds]]</f>
        <v>6.5684942923758562</v>
      </c>
      <c r="KU469" s="11">
        <f>Tabela2[[#This Row],[spd m/s]]*3.6</f>
        <v>23.646579452553084</v>
      </c>
      <c r="KV469" s="23"/>
      <c r="KW469" s="22">
        <f t="shared" si="126"/>
        <v>0</v>
      </c>
      <c r="KX469" s="23">
        <f t="shared" si="127"/>
        <v>0</v>
      </c>
      <c r="KY469" s="23">
        <f t="shared" si="128"/>
        <v>0</v>
      </c>
      <c r="KZ469" s="23">
        <f t="shared" si="129"/>
        <v>0</v>
      </c>
      <c r="LA469" s="23">
        <f t="shared" si="130"/>
        <v>0</v>
      </c>
      <c r="LB469" s="23">
        <f t="shared" si="131"/>
        <v>0</v>
      </c>
      <c r="LC469" s="23">
        <f t="shared" si="132"/>
        <v>0</v>
      </c>
      <c r="LD469" s="23">
        <f t="shared" si="133"/>
        <v>0</v>
      </c>
      <c r="LE469" s="23">
        <f t="shared" si="134"/>
        <v>145.21104302247778</v>
      </c>
      <c r="LF469" s="22">
        <f t="shared" si="143"/>
        <v>0</v>
      </c>
      <c r="LG469" s="23">
        <f t="shared" si="135"/>
        <v>0</v>
      </c>
      <c r="LH469" s="23">
        <f t="shared" si="136"/>
        <v>0</v>
      </c>
      <c r="LI469" s="23">
        <f t="shared" si="137"/>
        <v>145.21104302247778</v>
      </c>
      <c r="LJ469" s="23">
        <f t="shared" si="138"/>
        <v>8570.3152119992501</v>
      </c>
      <c r="LK469" s="23">
        <f t="shared" si="139"/>
        <v>0</v>
      </c>
      <c r="LL469" s="23">
        <f t="shared" si="140"/>
        <v>44</v>
      </c>
      <c r="LM469" s="23">
        <f t="shared" si="141"/>
        <v>0</v>
      </c>
      <c r="LN469" s="23">
        <f t="shared" si="142"/>
        <v>0</v>
      </c>
    </row>
    <row r="470" spans="1:326" x14ac:dyDescent="0.25">
      <c r="A470" s="22">
        <v>124</v>
      </c>
      <c r="B470" s="22">
        <v>3</v>
      </c>
      <c r="C470" s="23" t="s">
        <v>1429</v>
      </c>
      <c r="D470" s="22">
        <v>332</v>
      </c>
      <c r="E470" s="24">
        <v>0.91874999999999996</v>
      </c>
      <c r="F470" s="23" t="s">
        <v>774</v>
      </c>
      <c r="G470" s="23" t="b">
        <v>1</v>
      </c>
      <c r="H470" s="25">
        <v>43538.91920138889</v>
      </c>
      <c r="I470" s="26" t="s">
        <v>366</v>
      </c>
      <c r="J470" s="23" t="s">
        <v>367</v>
      </c>
      <c r="K470" s="11">
        <f>IF(AND(Tabela2[[#This Row],[hora bus]]=H469,Tabela2[[#This Row],[lat bus]]=I469,Tabela2[[#This Row],[lon bus]]=J469),1,0)</f>
        <v>0</v>
      </c>
      <c r="L470" s="23"/>
      <c r="M470" s="11">
        <v>259</v>
      </c>
      <c r="N470" s="11">
        <v>877.312130844899</v>
      </c>
      <c r="O470" s="11">
        <v>873.17915022949489</v>
      </c>
      <c r="P470" s="11">
        <v>866.72624345569693</v>
      </c>
      <c r="Q470" s="11">
        <v>814.9744225761732</v>
      </c>
      <c r="R470" s="11">
        <v>733.9660218700111</v>
      </c>
      <c r="S470" s="11">
        <v>714.78587416982646</v>
      </c>
      <c r="T470" s="11">
        <v>697.50358035715112</v>
      </c>
      <c r="U470" s="11">
        <v>688.92807417921347</v>
      </c>
      <c r="V470" s="11">
        <v>677.11760593500685</v>
      </c>
      <c r="W470" s="11">
        <v>671.17819147966804</v>
      </c>
      <c r="X470" s="11">
        <v>666.52682799913225</v>
      </c>
      <c r="Y470" s="11">
        <v>652.92665026388818</v>
      </c>
      <c r="Z470" s="11">
        <v>650.4200922539145</v>
      </c>
      <c r="AA470" s="11">
        <v>639.77389946217988</v>
      </c>
      <c r="AB470" s="11">
        <v>638.14323481683357</v>
      </c>
      <c r="AC470" s="11">
        <v>628.07796986060771</v>
      </c>
      <c r="AD470" s="11">
        <v>608.63200014803249</v>
      </c>
      <c r="AE470" s="11">
        <v>601.44374861526239</v>
      </c>
      <c r="AF470" s="11">
        <v>529.19847943667082</v>
      </c>
      <c r="AG470" s="11">
        <v>490.14118247347574</v>
      </c>
      <c r="AH470" s="11">
        <v>460.0105590246572</v>
      </c>
      <c r="AI470" s="11">
        <v>438.42152222490967</v>
      </c>
      <c r="AJ470" s="11">
        <v>419.57071342938985</v>
      </c>
      <c r="AK470" s="11">
        <v>406.60156873659707</v>
      </c>
      <c r="AL470" s="11">
        <v>383.27169769649851</v>
      </c>
      <c r="AM470" s="11">
        <v>374.49026672866586</v>
      </c>
      <c r="AN470" s="11">
        <v>358.59063907422956</v>
      </c>
      <c r="AO470" s="11">
        <v>339.04371029043904</v>
      </c>
      <c r="AP470" s="11">
        <v>321.23140578629858</v>
      </c>
      <c r="AQ470" s="11">
        <v>314.9574450394058</v>
      </c>
      <c r="AR470" s="11">
        <v>306.45452407107007</v>
      </c>
      <c r="AS470" s="11">
        <v>288.29231337311188</v>
      </c>
      <c r="AT470" s="11">
        <v>281.56198730077017</v>
      </c>
      <c r="AU470" s="11">
        <v>279.03586246482649</v>
      </c>
      <c r="AV470" s="11">
        <v>261.08960259620812</v>
      </c>
      <c r="AW470" s="11">
        <v>241.93295181634113</v>
      </c>
      <c r="AX470" s="11">
        <v>227.36761211375196</v>
      </c>
      <c r="AY470" s="11">
        <v>209.3960400401819</v>
      </c>
      <c r="AZ470" s="11">
        <v>186.10515486055408</v>
      </c>
      <c r="BA470" s="11">
        <v>156.14140424762581</v>
      </c>
      <c r="BB470" s="11">
        <v>106.86906368156497</v>
      </c>
      <c r="BC470" s="11">
        <v>33.507336180828766</v>
      </c>
      <c r="BD470" s="11">
        <v>0</v>
      </c>
      <c r="BE470" s="11">
        <v>33.33054368793659</v>
      </c>
      <c r="BF470" s="11">
        <v>54.783579271455778</v>
      </c>
      <c r="BG470" s="11">
        <v>81.038347111462926</v>
      </c>
      <c r="BH470" s="11">
        <v>126.53783458470954</v>
      </c>
      <c r="BI470" s="11">
        <v>151.08832670252212</v>
      </c>
      <c r="BJ470" s="11">
        <v>175.15702071576683</v>
      </c>
      <c r="BK470" s="11">
        <v>207.35922088679726</v>
      </c>
      <c r="BL470" s="11">
        <v>291.24076113951207</v>
      </c>
      <c r="BM470" s="11">
        <v>558.21448426548682</v>
      </c>
      <c r="BN470" s="11">
        <v>739.63558099366685</v>
      </c>
      <c r="BO470" s="11">
        <v>793.77895156601801</v>
      </c>
      <c r="BP470" s="11">
        <v>924.04154758358379</v>
      </c>
      <c r="BQ470" s="11">
        <v>948.70326545931925</v>
      </c>
      <c r="BR470" s="11">
        <v>1049.8684704880075</v>
      </c>
      <c r="BS470" s="11">
        <v>1152.0639877778381</v>
      </c>
      <c r="BT470" s="11">
        <v>1190.3075415238272</v>
      </c>
      <c r="BU470" s="11">
        <v>1223.6902182107792</v>
      </c>
      <c r="BV470" s="11">
        <v>1309.3037670767312</v>
      </c>
      <c r="BW470" s="11">
        <v>1324.3709581044036</v>
      </c>
      <c r="BX470" s="11">
        <v>1419.058628135999</v>
      </c>
      <c r="BY470" s="11">
        <v>1446.97414659685</v>
      </c>
      <c r="BZ470" s="11">
        <v>1535.602626753976</v>
      </c>
      <c r="CA470" s="11">
        <v>1556.5705912034305</v>
      </c>
      <c r="CB470" s="11">
        <v>1591.8868523310484</v>
      </c>
      <c r="CC470" s="11">
        <v>1642.3235199553123</v>
      </c>
      <c r="CD470" s="11">
        <v>1751.6896834100849</v>
      </c>
      <c r="CE470" s="11">
        <v>1839.8313015196002</v>
      </c>
      <c r="CF470" s="11">
        <v>1929.909150718059</v>
      </c>
      <c r="CG470" s="11">
        <v>2009.3336044238454</v>
      </c>
      <c r="CH470" s="11">
        <v>2199.6311158413496</v>
      </c>
      <c r="CI470" s="11">
        <v>2273.6306046927743</v>
      </c>
      <c r="CJ470" s="11">
        <v>2462.420348684298</v>
      </c>
      <c r="CK470" s="11">
        <v>2535.1366529642451</v>
      </c>
      <c r="CL470" s="11">
        <v>2623.5672130391222</v>
      </c>
      <c r="CM470" s="11">
        <v>2650.9382850186107</v>
      </c>
      <c r="CN470" s="11">
        <v>2698.4045524333483</v>
      </c>
      <c r="CO470" s="11">
        <v>2755.6200982710816</v>
      </c>
      <c r="CP470" s="11">
        <v>2835.9606654684994</v>
      </c>
      <c r="CQ470" s="11">
        <v>2887.2831002454145</v>
      </c>
      <c r="CR470" s="11">
        <v>3081.5705905556433</v>
      </c>
      <c r="CS470" s="11">
        <v>3258.0391699947922</v>
      </c>
      <c r="CT470" s="11">
        <v>3331.2542757879355</v>
      </c>
      <c r="CU470" s="11">
        <v>3358.7775058893358</v>
      </c>
      <c r="CV470" s="11">
        <v>3399.2812447930964</v>
      </c>
      <c r="CW470" s="11">
        <v>3496.4085324875655</v>
      </c>
      <c r="CX470" s="11">
        <v>3623.0899804312794</v>
      </c>
      <c r="CY470" s="11">
        <v>3683.5702070805746</v>
      </c>
      <c r="CZ470" s="11">
        <v>3738.932135932007</v>
      </c>
      <c r="DA470" s="11">
        <v>3787.4174520063902</v>
      </c>
      <c r="DB470" s="11">
        <v>3833.6777073700086</v>
      </c>
      <c r="DC470" s="11">
        <v>3879.1204540660829</v>
      </c>
      <c r="DD470" s="11">
        <v>3966.3608586551718</v>
      </c>
      <c r="DE470" s="11">
        <v>3975.7885413613062</v>
      </c>
      <c r="DF470" s="11">
        <v>4003.0422252206458</v>
      </c>
      <c r="DG470" s="11">
        <v>4008.8297584289489</v>
      </c>
      <c r="DH470" s="11">
        <v>4043.1982449639841</v>
      </c>
      <c r="DI470" s="11">
        <v>4068.5731076576953</v>
      </c>
      <c r="DJ470" s="11">
        <v>4111.7094432441718</v>
      </c>
      <c r="DK470" s="11">
        <v>4171.374002811639</v>
      </c>
      <c r="DL470" s="11">
        <v>4518.6088267217665</v>
      </c>
      <c r="DM470" s="11">
        <v>4642.8041802354974</v>
      </c>
      <c r="DN470" s="11">
        <v>4726.651931782264</v>
      </c>
      <c r="DO470" s="11">
        <v>4818.5704807572574</v>
      </c>
      <c r="DP470" s="11">
        <v>4851.5280711878113</v>
      </c>
      <c r="DQ470" s="11">
        <v>4934.5988302857077</v>
      </c>
      <c r="DR470" s="11">
        <v>4950.1548485412277</v>
      </c>
      <c r="DS470" s="11">
        <v>4960.9046418799098</v>
      </c>
      <c r="DT470" s="11">
        <v>4971.4670926627578</v>
      </c>
      <c r="DU470" s="11">
        <v>4983.2088250879569</v>
      </c>
      <c r="DV470" s="11">
        <v>4984.0845139282237</v>
      </c>
      <c r="DW470" s="11">
        <v>4980.8971218153856</v>
      </c>
      <c r="DX470" s="11">
        <v>4909.3012524083333</v>
      </c>
      <c r="DY470" s="11">
        <v>4994.8252820954103</v>
      </c>
      <c r="DZ470" s="11">
        <v>4994.3056826717266</v>
      </c>
      <c r="EA470" s="11">
        <v>5020.0108824995941</v>
      </c>
      <c r="EB470" s="11">
        <v>5157.8461570891031</v>
      </c>
      <c r="EC470" s="11">
        <v>5191.3067792447273</v>
      </c>
      <c r="ED470" s="11">
        <v>5378.3084100725309</v>
      </c>
      <c r="EE470" s="11">
        <v>5443.000494522842</v>
      </c>
      <c r="EF470" s="11">
        <v>5658.250720048939</v>
      </c>
      <c r="EG470" s="11">
        <v>5825.6508884119403</v>
      </c>
      <c r="EH470" s="11">
        <v>5970.6356787959076</v>
      </c>
      <c r="EI470" s="11">
        <v>6085.7366390791913</v>
      </c>
      <c r="EJ470" s="11">
        <v>6148.503235961176</v>
      </c>
      <c r="EK470" s="11">
        <v>6193.297537413564</v>
      </c>
      <c r="EL470" s="11">
        <v>6266.1279611421905</v>
      </c>
      <c r="EM470" s="11">
        <v>6269.797127221982</v>
      </c>
      <c r="EN470" s="11">
        <v>6348.0137221984887</v>
      </c>
      <c r="EO470" s="11">
        <v>6437.6719548177271</v>
      </c>
      <c r="EP470" s="11">
        <v>6483.0942670448712</v>
      </c>
      <c r="EQ470" s="11">
        <v>6623.5966367975689</v>
      </c>
      <c r="ER470" s="11">
        <v>6699.2250756876065</v>
      </c>
      <c r="ES470" s="11">
        <v>6837.2943850837082</v>
      </c>
      <c r="ET470" s="11">
        <v>6902.2170790024065</v>
      </c>
      <c r="EU470" s="11">
        <v>6978.8821415947741</v>
      </c>
      <c r="EV470" s="11">
        <v>7042.809427681259</v>
      </c>
      <c r="EW470" s="11">
        <v>7114.4090317897944</v>
      </c>
      <c r="EX470" s="11">
        <v>7364.1229362628692</v>
      </c>
      <c r="EY470" s="11">
        <v>7447.4442010701932</v>
      </c>
      <c r="EZ470" s="11">
        <v>7620.2841056584366</v>
      </c>
      <c r="FA470" s="11">
        <v>7787.4838905303641</v>
      </c>
      <c r="FB470" s="11">
        <v>7870.2807114708776</v>
      </c>
      <c r="FC470" s="11">
        <v>7911.6210451559591</v>
      </c>
      <c r="FD470" s="11">
        <v>7965.9500483322417</v>
      </c>
      <c r="FE470" s="11">
        <v>8089.1621039610782</v>
      </c>
      <c r="FF470" s="11">
        <v>8261.3198316066373</v>
      </c>
      <c r="FG470" s="11">
        <v>8285.9469993309631</v>
      </c>
      <c r="FH470" s="11">
        <v>8329.5071696753294</v>
      </c>
      <c r="FI470" s="11">
        <v>8410.6625302498305</v>
      </c>
      <c r="FJ470" s="11">
        <v>8455.7822400102723</v>
      </c>
      <c r="FK470" s="11">
        <v>8473.8657613830765</v>
      </c>
      <c r="FL470" s="11">
        <v>8489.5975972610286</v>
      </c>
      <c r="FM470" s="11">
        <v>8496.0675482461284</v>
      </c>
      <c r="FN470" s="11">
        <v>8529.820819418188</v>
      </c>
      <c r="FO470" s="11">
        <v>8551.5753597142302</v>
      </c>
      <c r="FP470" s="11">
        <v>8576.4051096720505</v>
      </c>
      <c r="FQ470" s="11">
        <v>8602.3552036401034</v>
      </c>
      <c r="FR470" s="11">
        <v>8613.8871756536337</v>
      </c>
      <c r="FS470" s="11">
        <v>8658.8323642785126</v>
      </c>
      <c r="FT470" s="11">
        <v>8731.0143690480072</v>
      </c>
      <c r="FU470" s="11">
        <v>8834.1175956516745</v>
      </c>
      <c r="FV470" s="11">
        <v>8972.68664834419</v>
      </c>
      <c r="FW470" s="11">
        <v>9016.222072086628</v>
      </c>
      <c r="FX470" s="11">
        <v>9033.8169202187419</v>
      </c>
      <c r="FY470" s="11">
        <v>9053.8771066981135</v>
      </c>
      <c r="FZ470" s="11">
        <v>9071.3186726482654</v>
      </c>
      <c r="GA470" s="11">
        <v>9098.9727288156537</v>
      </c>
      <c r="GB470" s="11">
        <v>9120.7731652228485</v>
      </c>
      <c r="GC470" s="11">
        <v>9152.0307015288854</v>
      </c>
      <c r="GD470" s="11">
        <v>9186.0964396341715</v>
      </c>
      <c r="GE470" s="11">
        <v>9210.8997307143163</v>
      </c>
      <c r="GF470" s="11">
        <v>9231.5581090442938</v>
      </c>
      <c r="GG470" s="11">
        <v>9244.3958497774911</v>
      </c>
      <c r="GH470" s="11">
        <v>9257.2346726553769</v>
      </c>
      <c r="GI470" s="11">
        <v>9260.2899484981263</v>
      </c>
      <c r="GJ470" s="11">
        <v>9268.9267484977445</v>
      </c>
      <c r="GK470" s="11">
        <v>9272.374236310392</v>
      </c>
      <c r="GL470" s="11">
        <v>9286.1601996013669</v>
      </c>
      <c r="GM470" s="11">
        <v>9269.9928603803473</v>
      </c>
      <c r="GN470" s="11">
        <v>9277.3113242065338</v>
      </c>
      <c r="GO470" s="11">
        <v>9283.2847137027547</v>
      </c>
      <c r="GP470" s="11">
        <v>9290.5576907570412</v>
      </c>
      <c r="GQ470" s="11">
        <v>9343.7579780104788</v>
      </c>
      <c r="GR470" s="11">
        <v>9457.3768666887718</v>
      </c>
      <c r="GS470" s="11">
        <v>9602.766038648324</v>
      </c>
      <c r="GT470" s="11">
        <v>9665.207656194314</v>
      </c>
      <c r="GU470" s="11">
        <v>9683.945221253929</v>
      </c>
      <c r="GV470" s="11">
        <v>9709.05593032055</v>
      </c>
      <c r="GW470" s="11">
        <v>9735.8610437325897</v>
      </c>
      <c r="GX470" s="11">
        <v>9763.6010107441343</v>
      </c>
      <c r="GY470" s="11">
        <v>9782.8311981099869</v>
      </c>
      <c r="GZ470" s="11">
        <v>9926.6839965866038</v>
      </c>
      <c r="HA470" s="11">
        <v>9947.4810435236614</v>
      </c>
      <c r="HB470" s="11">
        <v>9963.0675911276103</v>
      </c>
      <c r="HC470" s="11">
        <v>9979.460311826515</v>
      </c>
      <c r="HD470" s="11">
        <v>9991.5917299398807</v>
      </c>
      <c r="HE470" s="11">
        <v>9999.5052480743852</v>
      </c>
      <c r="HF470" s="11">
        <v>9987.3947915982717</v>
      </c>
      <c r="HG470" s="11">
        <v>10027.149040331487</v>
      </c>
      <c r="HH470" s="11">
        <v>10027.578963438045</v>
      </c>
      <c r="HI470" s="11">
        <v>10049.812214713629</v>
      </c>
      <c r="HJ470" s="11">
        <v>10055.798161115288</v>
      </c>
      <c r="HK470" s="11">
        <v>10043.058851598747</v>
      </c>
      <c r="HL470" s="11">
        <v>10031.42470637298</v>
      </c>
      <c r="HM470" s="11">
        <v>9979.7621434215271</v>
      </c>
      <c r="HN470" s="11">
        <v>9910.4203273956628</v>
      </c>
      <c r="HO470" s="11">
        <v>9855.938090609443</v>
      </c>
      <c r="HP470" s="11">
        <v>9865.6544213910838</v>
      </c>
      <c r="HQ470" s="11">
        <v>9853.5470993156196</v>
      </c>
      <c r="HR470" s="11">
        <v>9752.7477132711083</v>
      </c>
      <c r="HS470" s="11">
        <v>9751.3768257134798</v>
      </c>
      <c r="HT470" s="11">
        <v>9754.1582699307673</v>
      </c>
      <c r="HU470" s="11">
        <v>9711.7040156950497</v>
      </c>
      <c r="HV470" s="11">
        <v>9708.1516936999742</v>
      </c>
      <c r="HW470" s="11">
        <v>9709.6936784490335</v>
      </c>
      <c r="HX470" s="11">
        <v>9716.1942730284318</v>
      </c>
      <c r="HY470" s="11">
        <v>9724.559404136513</v>
      </c>
      <c r="HZ470" s="11">
        <v>9727.9735370905655</v>
      </c>
      <c r="IA470" s="11">
        <v>9826.3285475243974</v>
      </c>
      <c r="IB470" s="11">
        <v>9940.174833945759</v>
      </c>
      <c r="IC470" s="11">
        <v>9976.7147180246684</v>
      </c>
      <c r="ID470" s="11">
        <v>10013.823943749752</v>
      </c>
      <c r="IE470" s="11">
        <v>10046.430850797062</v>
      </c>
      <c r="IF470" s="11">
        <v>10074.032925870244</v>
      </c>
      <c r="IG470" s="11">
        <v>10181.818579227622</v>
      </c>
      <c r="IH470" s="11">
        <v>10209.359638389786</v>
      </c>
      <c r="II470" s="11">
        <v>10247.516756025909</v>
      </c>
      <c r="IJ470" s="11">
        <v>10281.327819703089</v>
      </c>
      <c r="IK470" s="11">
        <v>10330.792826006396</v>
      </c>
      <c r="IL470" s="11">
        <v>10368.646551618665</v>
      </c>
      <c r="IM470" s="11">
        <v>10410.199007335188</v>
      </c>
      <c r="IN470" s="11">
        <v>10472.004820863378</v>
      </c>
      <c r="IO470" s="11">
        <v>10607.553289544518</v>
      </c>
      <c r="IP470" s="11">
        <v>10639.2028958175</v>
      </c>
      <c r="IQ470" s="11">
        <v>10638.278334578643</v>
      </c>
      <c r="IR470" s="11">
        <v>10687.478508790822</v>
      </c>
      <c r="IS470" s="11">
        <v>10750.423789424722</v>
      </c>
      <c r="IT470" s="11">
        <v>10787.58271238905</v>
      </c>
      <c r="IU470" s="11">
        <v>10809.141485508215</v>
      </c>
      <c r="IV470" s="11">
        <v>10825.729664763199</v>
      </c>
      <c r="IW470" s="11">
        <v>10831.219818679996</v>
      </c>
      <c r="IX470" s="11">
        <v>10841.003778407796</v>
      </c>
      <c r="IY470" s="11">
        <v>10860.829024068895</v>
      </c>
      <c r="IZ470" s="11">
        <v>10899.77246809299</v>
      </c>
      <c r="JA470" s="11">
        <v>10947.066660924776</v>
      </c>
      <c r="JB470" s="11">
        <v>11036.378249243488</v>
      </c>
      <c r="JC470" s="11">
        <v>11144.670452741979</v>
      </c>
      <c r="JD470" s="11">
        <v>11225.884147961104</v>
      </c>
      <c r="JE470" s="11">
        <v>11246.06940738216</v>
      </c>
      <c r="JF470" s="11">
        <v>11261.27389838853</v>
      </c>
      <c r="JG470" s="11">
        <v>11262.082843408776</v>
      </c>
      <c r="JH470" s="11">
        <v>11345.795601117943</v>
      </c>
      <c r="JI470" s="11">
        <v>11395.278934651851</v>
      </c>
      <c r="JJ470" s="11">
        <v>11404.174972041856</v>
      </c>
      <c r="JK470" s="11">
        <v>11371.106822495754</v>
      </c>
      <c r="JL470" s="11">
        <v>11415.547767159447</v>
      </c>
      <c r="JM470" s="11">
        <v>11412.06900041227</v>
      </c>
      <c r="JN470" s="11">
        <v>11359.174267741646</v>
      </c>
      <c r="JO470" s="11">
        <v>11470.349045746902</v>
      </c>
      <c r="JP470" s="11">
        <v>11566.415720048553</v>
      </c>
      <c r="JQ470" s="11">
        <v>11581.953230757756</v>
      </c>
      <c r="JR470" s="11">
        <v>11628.547229922418</v>
      </c>
      <c r="JS470" s="11">
        <v>11663.860659106029</v>
      </c>
      <c r="JT470" s="11">
        <v>11790.775702782963</v>
      </c>
      <c r="JU470" s="11">
        <v>11850.388525388897</v>
      </c>
      <c r="JV470" s="11">
        <v>11825.667336582492</v>
      </c>
      <c r="JW470" s="11">
        <v>11773.919916636218</v>
      </c>
      <c r="JX470" s="11">
        <v>11778.660236206437</v>
      </c>
      <c r="JY470" s="11">
        <v>11774.451882472489</v>
      </c>
      <c r="JZ470" s="11">
        <v>11764.467125246199</v>
      </c>
      <c r="KA470" s="11">
        <v>11758.059805734028</v>
      </c>
      <c r="KB470" s="11">
        <v>11753.957862662413</v>
      </c>
      <c r="KC470" s="11">
        <v>11741.402699361262</v>
      </c>
      <c r="KD470" s="11">
        <v>11726.572382418261</v>
      </c>
      <c r="KE470" s="11">
        <v>11722.937753002674</v>
      </c>
      <c r="KF470" s="11">
        <v>11730.755455657338</v>
      </c>
      <c r="KG470" s="11">
        <v>11731.070505749374</v>
      </c>
      <c r="KH470" s="11">
        <v>11744.266987694778</v>
      </c>
      <c r="KI470" s="11">
        <v>11741.920841692527</v>
      </c>
      <c r="KJ470" s="11">
        <v>11760.109100104173</v>
      </c>
      <c r="KK470" s="11">
        <v>11762.041724302126</v>
      </c>
      <c r="KL470" s="23"/>
      <c r="KM470" s="11">
        <f>SMALL(Tabela2[[#This Row],[1]:[285]],1)</f>
        <v>0</v>
      </c>
      <c r="KN470" s="11">
        <f>MATCH(Tabela2[[#This Row],[1° menor]],Tabela2[[#This Row],[1]:[285]],0)</f>
        <v>43</v>
      </c>
      <c r="KO47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0.49999999999739636</v>
      </c>
      <c r="KP470" s="11">
        <f>VLOOKUP(Tabela2[[#This Row],[Shape]],shape!A:D,4,0)+VLOOKUP(Tabela2[[#This Row],[Shape]]+1,shape!A:E,5,0)*Tabela2[[#This Row],[% avanc]]</f>
        <v>567.81695115705065</v>
      </c>
      <c r="KQ470" s="15">
        <f>Tabela2[[#This Row],[8686,881807]]/Tabela2[[#Headers],[8686,881807]]</f>
        <v>6.5364875886707308E-2</v>
      </c>
      <c r="KR470" s="11">
        <f>Tabela2[[#This Row],[8686,881807]]-KP469</f>
        <v>422.60590813457287</v>
      </c>
      <c r="KS470" s="11">
        <f>(Tabela2[[#This Row],[hora bus]]-H469)*86400</f>
        <v>46.000000066123903</v>
      </c>
      <c r="KT470" s="11">
        <f>Tabela2[[#This Row],[desloc]]/Tabela2[[#This Row],[seconds]]</f>
        <v>9.1870849462410202</v>
      </c>
      <c r="KU470" s="11">
        <f>Tabela2[[#This Row],[spd m/s]]*3.6</f>
        <v>33.073505806467672</v>
      </c>
      <c r="KV470" s="23"/>
      <c r="KW470" s="22">
        <f t="shared" si="126"/>
        <v>0</v>
      </c>
      <c r="KX470" s="23">
        <f t="shared" si="127"/>
        <v>0</v>
      </c>
      <c r="KY470" s="23">
        <f t="shared" si="128"/>
        <v>0</v>
      </c>
      <c r="KZ470" s="23">
        <f t="shared" si="129"/>
        <v>0</v>
      </c>
      <c r="LA470" s="23">
        <f t="shared" si="130"/>
        <v>0</v>
      </c>
      <c r="LB470" s="23">
        <f t="shared" si="131"/>
        <v>0</v>
      </c>
      <c r="LC470" s="23">
        <f t="shared" si="132"/>
        <v>0</v>
      </c>
      <c r="LD470" s="23">
        <f t="shared" si="133"/>
        <v>0</v>
      </c>
      <c r="LE470" s="23">
        <f t="shared" si="134"/>
        <v>567.81695115705065</v>
      </c>
      <c r="LF470" s="22">
        <f t="shared" si="143"/>
        <v>0</v>
      </c>
      <c r="LG470" s="23">
        <f t="shared" si="135"/>
        <v>0</v>
      </c>
      <c r="LH470" s="23">
        <f t="shared" si="136"/>
        <v>0</v>
      </c>
      <c r="LI470" s="23">
        <f t="shared" si="137"/>
        <v>567.81695115705065</v>
      </c>
      <c r="LJ470" s="23">
        <f t="shared" si="138"/>
        <v>8570.3152119992501</v>
      </c>
      <c r="LK470" s="23">
        <f t="shared" si="139"/>
        <v>0</v>
      </c>
      <c r="LL470" s="23">
        <f t="shared" si="140"/>
        <v>43</v>
      </c>
      <c r="LM470" s="23">
        <f t="shared" si="141"/>
        <v>0</v>
      </c>
      <c r="LN470" s="23">
        <f t="shared" si="142"/>
        <v>0</v>
      </c>
    </row>
    <row r="471" spans="1:326" x14ac:dyDescent="0.25">
      <c r="A471" s="22">
        <v>125</v>
      </c>
      <c r="B471" s="22">
        <v>3</v>
      </c>
      <c r="C471" s="23" t="s">
        <v>1430</v>
      </c>
      <c r="D471" s="22">
        <v>332</v>
      </c>
      <c r="E471" s="24">
        <v>0.9194444444444444</v>
      </c>
      <c r="F471" s="23" t="s">
        <v>774</v>
      </c>
      <c r="G471" s="23" t="b">
        <v>1</v>
      </c>
      <c r="H471" s="25">
        <v>43538.919432870367</v>
      </c>
      <c r="I471" s="26" t="s">
        <v>242</v>
      </c>
      <c r="J471" s="23" t="s">
        <v>243</v>
      </c>
      <c r="K471" s="11">
        <f>IF(AND(Tabela2[[#This Row],[hora bus]]=H470,Tabela2[[#This Row],[lat bus]]=I470,Tabela2[[#This Row],[lon bus]]=J470),1,0)</f>
        <v>0</v>
      </c>
      <c r="L471" s="23"/>
      <c r="M471" s="11">
        <v>261</v>
      </c>
      <c r="N471" s="11">
        <v>980.29518494733225</v>
      </c>
      <c r="O471" s="11">
        <v>976.29399310726228</v>
      </c>
      <c r="P471" s="11">
        <v>969.97917123249476</v>
      </c>
      <c r="Q471" s="11">
        <v>918.52374067113522</v>
      </c>
      <c r="R471" s="11">
        <v>837.83288532562426</v>
      </c>
      <c r="S471" s="11">
        <v>818.78319336310619</v>
      </c>
      <c r="T471" s="11">
        <v>801.57289896764496</v>
      </c>
      <c r="U471" s="11">
        <v>793.05862094847646</v>
      </c>
      <c r="V471" s="11">
        <v>781.29073354252648</v>
      </c>
      <c r="W471" s="11">
        <v>775.37179880370525</v>
      </c>
      <c r="X471" s="11">
        <v>770.70383466531041</v>
      </c>
      <c r="Y471" s="11">
        <v>756.9959693901917</v>
      </c>
      <c r="Z471" s="11">
        <v>754.28138252199437</v>
      </c>
      <c r="AA471" s="11">
        <v>743.32632404134642</v>
      </c>
      <c r="AB471" s="11">
        <v>741.40146565098235</v>
      </c>
      <c r="AC471" s="11">
        <v>731.07246477247736</v>
      </c>
      <c r="AD471" s="11">
        <v>711.28404973283307</v>
      </c>
      <c r="AE471" s="11">
        <v>703.8258888531816</v>
      </c>
      <c r="AF471" s="11">
        <v>631.26813687996037</v>
      </c>
      <c r="AG471" s="11">
        <v>591.83279072726407</v>
      </c>
      <c r="AH471" s="11">
        <v>561.21050954014424</v>
      </c>
      <c r="AI471" s="11">
        <v>538.96886505583416</v>
      </c>
      <c r="AJ471" s="11">
        <v>519.44881363258889</v>
      </c>
      <c r="AK471" s="11">
        <v>505.84838318108837</v>
      </c>
      <c r="AL471" s="11">
        <v>481.66322634987057</v>
      </c>
      <c r="AM471" s="11">
        <v>472.08214640829158</v>
      </c>
      <c r="AN471" s="11">
        <v>455.97193643602952</v>
      </c>
      <c r="AO471" s="11">
        <v>436.92170725553893</v>
      </c>
      <c r="AP471" s="11">
        <v>420.2253096224224</v>
      </c>
      <c r="AQ471" s="11">
        <v>414.86462576072722</v>
      </c>
      <c r="AR471" s="11">
        <v>406.98301360678403</v>
      </c>
      <c r="AS471" s="11">
        <v>389.83364879717936</v>
      </c>
      <c r="AT471" s="11">
        <v>384.12537239855823</v>
      </c>
      <c r="AU471" s="11">
        <v>382.10433460842626</v>
      </c>
      <c r="AV471" s="11">
        <v>364.69983508610744</v>
      </c>
      <c r="AW471" s="11">
        <v>346.00073307023297</v>
      </c>
      <c r="AX471" s="11">
        <v>331.18494387437829</v>
      </c>
      <c r="AY471" s="11">
        <v>312.48921153884254</v>
      </c>
      <c r="AZ471" s="11">
        <v>288.16064467159447</v>
      </c>
      <c r="BA471" s="11">
        <v>256.75095668099584</v>
      </c>
      <c r="BB471" s="11">
        <v>205.17158802817244</v>
      </c>
      <c r="BC471" s="11">
        <v>133.17070142324192</v>
      </c>
      <c r="BD471" s="11">
        <v>71.116335928212976</v>
      </c>
      <c r="BE471" s="11">
        <v>50.891894331165297</v>
      </c>
      <c r="BF471" s="11">
        <v>23.300671523655211</v>
      </c>
      <c r="BG471" s="11">
        <v>1.6449064332846319E-12</v>
      </c>
      <c r="BH471" s="11">
        <v>23.264159340995612</v>
      </c>
      <c r="BI471" s="11">
        <v>48.166243789754361</v>
      </c>
      <c r="BJ471" s="11">
        <v>72.12088785630678</v>
      </c>
      <c r="BK471" s="11">
        <v>103.89461715172015</v>
      </c>
      <c r="BL471" s="11">
        <v>187.2624934383301</v>
      </c>
      <c r="BM471" s="11">
        <v>454.10404983620316</v>
      </c>
      <c r="BN471" s="11">
        <v>635.51782047186646</v>
      </c>
      <c r="BO471" s="11">
        <v>689.65121550341416</v>
      </c>
      <c r="BP471" s="11">
        <v>819.90255146561833</v>
      </c>
      <c r="BQ471" s="11">
        <v>844.5491290174466</v>
      </c>
      <c r="BR471" s="11">
        <v>945.69018787729783</v>
      </c>
      <c r="BS471" s="11">
        <v>1047.870282066704</v>
      </c>
      <c r="BT471" s="11">
        <v>1086.1173078495797</v>
      </c>
      <c r="BU471" s="11">
        <v>1119.5628526236483</v>
      </c>
      <c r="BV471" s="11">
        <v>1205.4593350789748</v>
      </c>
      <c r="BW471" s="11">
        <v>1220.5279914012374</v>
      </c>
      <c r="BX471" s="11">
        <v>1315.3548941900551</v>
      </c>
      <c r="BY471" s="11">
        <v>1344.4923395846081</v>
      </c>
      <c r="BZ471" s="11">
        <v>1434.2670934118826</v>
      </c>
      <c r="CA471" s="11">
        <v>1455.7500413022676</v>
      </c>
      <c r="CB471" s="11">
        <v>1491.5989064001776</v>
      </c>
      <c r="CC471" s="11">
        <v>1542.8708324378993</v>
      </c>
      <c r="CD471" s="11">
        <v>1653.1446316164543</v>
      </c>
      <c r="CE471" s="11">
        <v>1741.9118888970115</v>
      </c>
      <c r="CF471" s="11">
        <v>1832.4446957957935</v>
      </c>
      <c r="CG471" s="11">
        <v>1912.5186054185301</v>
      </c>
      <c r="CH471" s="11">
        <v>2103.4400825085258</v>
      </c>
      <c r="CI471" s="11">
        <v>2177.9821007271344</v>
      </c>
      <c r="CJ471" s="11">
        <v>2367.2600511450919</v>
      </c>
      <c r="CK471" s="11">
        <v>2440.2975735042132</v>
      </c>
      <c r="CL471" s="11">
        <v>2528.9689676430507</v>
      </c>
      <c r="CM471" s="11">
        <v>2556.4526362766601</v>
      </c>
      <c r="CN471" s="11">
        <v>2604.0853634360565</v>
      </c>
      <c r="CO471" s="11">
        <v>2661.5519466691194</v>
      </c>
      <c r="CP471" s="11">
        <v>2742.1073611749562</v>
      </c>
      <c r="CQ471" s="11">
        <v>2793.7259194739272</v>
      </c>
      <c r="CR471" s="11">
        <v>2988.4431049413347</v>
      </c>
      <c r="CS471" s="11">
        <v>3165.216679295133</v>
      </c>
      <c r="CT471" s="11">
        <v>3238.5768464783255</v>
      </c>
      <c r="CU471" s="11">
        <v>3266.1979155432755</v>
      </c>
      <c r="CV471" s="11">
        <v>3306.8580363715009</v>
      </c>
      <c r="CW471" s="11">
        <v>3404.2130494260964</v>
      </c>
      <c r="CX471" s="11">
        <v>3531.0848293339313</v>
      </c>
      <c r="CY471" s="11">
        <v>3591.6936372587916</v>
      </c>
      <c r="CZ471" s="11">
        <v>3647.232196807026</v>
      </c>
      <c r="DA471" s="11">
        <v>3695.9500117954162</v>
      </c>
      <c r="DB471" s="11">
        <v>3742.5423558080483</v>
      </c>
      <c r="DC471" s="11">
        <v>3788.5445777945361</v>
      </c>
      <c r="DD471" s="11">
        <v>3876.1818970382219</v>
      </c>
      <c r="DE471" s="11">
        <v>3885.765541934371</v>
      </c>
      <c r="DF471" s="11">
        <v>3913.2006476868014</v>
      </c>
      <c r="DG471" s="11">
        <v>3919.3170845441678</v>
      </c>
      <c r="DH471" s="11">
        <v>3954.2596138083795</v>
      </c>
      <c r="DI471" s="11">
        <v>3980.3056144668267</v>
      </c>
      <c r="DJ471" s="11">
        <v>4023.4486665235586</v>
      </c>
      <c r="DK471" s="11">
        <v>4081.5507249259022</v>
      </c>
      <c r="DL471" s="11">
        <v>4427.2520080134791</v>
      </c>
      <c r="DM471" s="11">
        <v>4550.9649372021859</v>
      </c>
      <c r="DN471" s="11">
        <v>4634.5287604714094</v>
      </c>
      <c r="DO471" s="11">
        <v>4726.2624505324247</v>
      </c>
      <c r="DP471" s="11">
        <v>4759.0085230649493</v>
      </c>
      <c r="DQ471" s="11">
        <v>4841.915847224549</v>
      </c>
      <c r="DR471" s="11">
        <v>4857.442323672909</v>
      </c>
      <c r="DS471" s="11">
        <v>4868.1680318773715</v>
      </c>
      <c r="DT471" s="11">
        <v>4878.7823148116249</v>
      </c>
      <c r="DU471" s="11">
        <v>4890.6424471281189</v>
      </c>
      <c r="DV471" s="11">
        <v>4891.6495834262378</v>
      </c>
      <c r="DW471" s="11">
        <v>4888.6155582813135</v>
      </c>
      <c r="DX471" s="11">
        <v>4817.972673645676</v>
      </c>
      <c r="DY471" s="11">
        <v>4904.5235482969829</v>
      </c>
      <c r="DZ471" s="11">
        <v>4904.391500215811</v>
      </c>
      <c r="EA471" s="11">
        <v>4930.1649132501707</v>
      </c>
      <c r="EB471" s="11">
        <v>5067.8263010212358</v>
      </c>
      <c r="EC471" s="11">
        <v>5101.2641704017769</v>
      </c>
      <c r="ED471" s="11">
        <v>5288.2418404740338</v>
      </c>
      <c r="EE471" s="11">
        <v>5353.4813264043514</v>
      </c>
      <c r="EF471" s="11">
        <v>5569.6902332118543</v>
      </c>
      <c r="EG471" s="11">
        <v>5737.8269516576693</v>
      </c>
      <c r="EH471" s="11">
        <v>5883.3576962958368</v>
      </c>
      <c r="EI471" s="11">
        <v>5998.7545583996634</v>
      </c>
      <c r="EJ471" s="11">
        <v>6061.623668164294</v>
      </c>
      <c r="EK471" s="11">
        <v>6106.718555621268</v>
      </c>
      <c r="EL471" s="11">
        <v>6179.8629206403948</v>
      </c>
      <c r="EM471" s="11">
        <v>6183.7970107274195</v>
      </c>
      <c r="EN471" s="11">
        <v>6262.3235445671971</v>
      </c>
      <c r="EO471" s="11">
        <v>6352.056985270051</v>
      </c>
      <c r="EP471" s="11">
        <v>6397.413309551328</v>
      </c>
      <c r="EQ471" s="11">
        <v>6537.8068854193698</v>
      </c>
      <c r="ER471" s="11">
        <v>6613.3213510013629</v>
      </c>
      <c r="ES471" s="11">
        <v>6751.3034810670397</v>
      </c>
      <c r="ET471" s="11">
        <v>6816.185878199386</v>
      </c>
      <c r="EU471" s="11">
        <v>6892.8026579222706</v>
      </c>
      <c r="EV471" s="11">
        <v>6956.6720689785216</v>
      </c>
      <c r="EW471" s="11">
        <v>7028.1567552132847</v>
      </c>
      <c r="EX471" s="11">
        <v>7277.7577605052848</v>
      </c>
      <c r="EY471" s="11">
        <v>7360.9942593285577</v>
      </c>
      <c r="EZ471" s="11">
        <v>7533.7299991499567</v>
      </c>
      <c r="FA471" s="11">
        <v>7700.9144623784077</v>
      </c>
      <c r="FB471" s="11">
        <v>7783.7627385278538</v>
      </c>
      <c r="FC471" s="11">
        <v>7825.1470891761155</v>
      </c>
      <c r="FD471" s="11">
        <v>7879.5619758743451</v>
      </c>
      <c r="FE471" s="11">
        <v>8002.9359916716421</v>
      </c>
      <c r="FF471" s="11">
        <v>8175.2056998272419</v>
      </c>
      <c r="FG471" s="11">
        <v>8199.8634308140372</v>
      </c>
      <c r="FH471" s="11">
        <v>8243.5089485423923</v>
      </c>
      <c r="FI471" s="11">
        <v>8324.7172685968671</v>
      </c>
      <c r="FJ471" s="11">
        <v>8369.8001023838133</v>
      </c>
      <c r="FK471" s="11">
        <v>8387.8272703443545</v>
      </c>
      <c r="FL471" s="11">
        <v>8403.4984707138046</v>
      </c>
      <c r="FM471" s="11">
        <v>8409.8240870573973</v>
      </c>
      <c r="FN471" s="11">
        <v>8443.4026197136936</v>
      </c>
      <c r="FO471" s="11">
        <v>8465.0434191076238</v>
      </c>
      <c r="FP471" s="11">
        <v>8489.7713451494565</v>
      </c>
      <c r="FQ471" s="11">
        <v>8515.6503856927375</v>
      </c>
      <c r="FR471" s="11">
        <v>8527.0869988677077</v>
      </c>
      <c r="FS471" s="11">
        <v>8571.9145742979617</v>
      </c>
      <c r="FT471" s="11">
        <v>8644.0472208304018</v>
      </c>
      <c r="FU471" s="11">
        <v>8747.2337892752494</v>
      </c>
      <c r="FV471" s="11">
        <v>8886.0034166531132</v>
      </c>
      <c r="FW471" s="11">
        <v>8929.7293619950906</v>
      </c>
      <c r="FX471" s="11">
        <v>8947.4768219561211</v>
      </c>
      <c r="FY471" s="11">
        <v>8967.6675177005927</v>
      </c>
      <c r="FZ471" s="11">
        <v>8985.2141914943677</v>
      </c>
      <c r="GA471" s="11">
        <v>9012.9416511232739</v>
      </c>
      <c r="GB471" s="11">
        <v>9034.7855129081672</v>
      </c>
      <c r="GC471" s="11">
        <v>9066.062904633065</v>
      </c>
      <c r="GD471" s="11">
        <v>9100.1281662148576</v>
      </c>
      <c r="GE471" s="11">
        <v>9124.9294104416895</v>
      </c>
      <c r="GF471" s="11">
        <v>9145.5856396042072</v>
      </c>
      <c r="GG471" s="11">
        <v>9158.4467093433341</v>
      </c>
      <c r="GH471" s="11">
        <v>9171.3180473431985</v>
      </c>
      <c r="GI471" s="11">
        <v>9174.4236372249143</v>
      </c>
      <c r="GJ471" s="11">
        <v>9183.1671062284422</v>
      </c>
      <c r="GK471" s="11">
        <v>9186.7707345151557</v>
      </c>
      <c r="GL471" s="11">
        <v>9200.6561040574052</v>
      </c>
      <c r="GM471" s="11">
        <v>9184.6108372362705</v>
      </c>
      <c r="GN471" s="11">
        <v>9192.1224151353654</v>
      </c>
      <c r="GO471" s="11">
        <v>9198.2762589386621</v>
      </c>
      <c r="GP471" s="11">
        <v>9205.8710338778692</v>
      </c>
      <c r="GQ471" s="11">
        <v>9259.5737707396183</v>
      </c>
      <c r="GR471" s="11">
        <v>9373.7655581005874</v>
      </c>
      <c r="GS471" s="11">
        <v>9519.5700570836216</v>
      </c>
      <c r="GT471" s="11">
        <v>9582.1712549806871</v>
      </c>
      <c r="GU471" s="11">
        <v>9600.9650004423529</v>
      </c>
      <c r="GV471" s="11">
        <v>9626.1012681565535</v>
      </c>
      <c r="GW471" s="11">
        <v>9652.9080083603185</v>
      </c>
      <c r="GX471" s="11">
        <v>9680.6274703945546</v>
      </c>
      <c r="GY471" s="11">
        <v>9699.6340657040091</v>
      </c>
      <c r="GZ471" s="11">
        <v>9843.2490498634634</v>
      </c>
      <c r="HA471" s="11">
        <v>9863.9985434943701</v>
      </c>
      <c r="HB471" s="11">
        <v>9879.5651328586355</v>
      </c>
      <c r="HC471" s="11">
        <v>9895.9504201078798</v>
      </c>
      <c r="HD471" s="11">
        <v>9908.0742664215413</v>
      </c>
      <c r="HE471" s="11">
        <v>9915.9694753908971</v>
      </c>
      <c r="HF471" s="11">
        <v>9904.2271548865028</v>
      </c>
      <c r="HG471" s="11">
        <v>9944.6231543316499</v>
      </c>
      <c r="HH471" s="11">
        <v>9945.5858649201618</v>
      </c>
      <c r="HI471" s="11">
        <v>9968.2313229718911</v>
      </c>
      <c r="HJ471" s="11">
        <v>9974.453469263608</v>
      </c>
      <c r="HK471" s="11">
        <v>9961.9578423184321</v>
      </c>
      <c r="HL471" s="11">
        <v>9950.5945488742491</v>
      </c>
      <c r="HM471" s="11">
        <v>9899.3010273340096</v>
      </c>
      <c r="HN471" s="11">
        <v>9830.5319096132116</v>
      </c>
      <c r="HO471" s="11">
        <v>9776.6951942168271</v>
      </c>
      <c r="HP471" s="11">
        <v>9786.7998110683166</v>
      </c>
      <c r="HQ471" s="11">
        <v>9774.8381456739371</v>
      </c>
      <c r="HR471" s="11">
        <v>9674.5581191941747</v>
      </c>
      <c r="HS471" s="11">
        <v>9673.8000099039964</v>
      </c>
      <c r="HT471" s="11">
        <v>9676.8004712261154</v>
      </c>
      <c r="HU471" s="11">
        <v>9634.6178313788041</v>
      </c>
      <c r="HV471" s="11">
        <v>9631.4304103963568</v>
      </c>
      <c r="HW471" s="11">
        <v>9633.2476145982037</v>
      </c>
      <c r="HX471" s="11">
        <v>9640.0084599406982</v>
      </c>
      <c r="HY471" s="11">
        <v>9648.6752736508752</v>
      </c>
      <c r="HZ471" s="11">
        <v>9652.7502768862905</v>
      </c>
      <c r="IA471" s="11">
        <v>9752.074365126211</v>
      </c>
      <c r="IB471" s="11">
        <v>9866.5697683511717</v>
      </c>
      <c r="IC471" s="11">
        <v>9903.4509795133526</v>
      </c>
      <c r="ID471" s="11">
        <v>9940.8875883507517</v>
      </c>
      <c r="IE471" s="11">
        <v>9973.8201536639572</v>
      </c>
      <c r="IF471" s="11">
        <v>10001.966127139429</v>
      </c>
      <c r="IG471" s="11">
        <v>10110.212013852071</v>
      </c>
      <c r="IH471" s="11">
        <v>10137.934670519962</v>
      </c>
      <c r="II471" s="11">
        <v>10176.258362062701</v>
      </c>
      <c r="IJ471" s="11">
        <v>10210.209815842096</v>
      </c>
      <c r="IK471" s="11">
        <v>10259.763816745566</v>
      </c>
      <c r="IL471" s="11">
        <v>10297.672346539895</v>
      </c>
      <c r="IM471" s="11">
        <v>10339.298092093621</v>
      </c>
      <c r="IN471" s="11">
        <v>10401.237287904261</v>
      </c>
      <c r="IO471" s="11">
        <v>10536.919618161641</v>
      </c>
      <c r="IP471" s="11">
        <v>10568.610534808749</v>
      </c>
      <c r="IQ471" s="11">
        <v>10567.770273881024</v>
      </c>
      <c r="IR471" s="11">
        <v>10617.169776448342</v>
      </c>
      <c r="IS471" s="11">
        <v>10680.296228387815</v>
      </c>
      <c r="IT471" s="11">
        <v>10717.551820109136</v>
      </c>
      <c r="IU471" s="11">
        <v>10739.170033626226</v>
      </c>
      <c r="IV471" s="11">
        <v>10755.793955460307</v>
      </c>
      <c r="IW471" s="11">
        <v>10761.306951493811</v>
      </c>
      <c r="IX471" s="11">
        <v>10771.128123741855</v>
      </c>
      <c r="IY471" s="11">
        <v>10791.018379789293</v>
      </c>
      <c r="IZ471" s="11">
        <v>10830.057157488869</v>
      </c>
      <c r="JA471" s="11">
        <v>10877.494439903101</v>
      </c>
      <c r="JB471" s="11">
        <v>10966.968339911411</v>
      </c>
      <c r="JC471" s="11">
        <v>11075.329590196761</v>
      </c>
      <c r="JD471" s="11">
        <v>11156.513893462843</v>
      </c>
      <c r="JE471" s="11">
        <v>11176.644910223858</v>
      </c>
      <c r="JF471" s="11">
        <v>11191.784529585622</v>
      </c>
      <c r="JG471" s="11">
        <v>11192.275656631446</v>
      </c>
      <c r="JH471" s="11">
        <v>11276.019417402129</v>
      </c>
      <c r="JI471" s="11">
        <v>11325.879373898857</v>
      </c>
      <c r="JJ471" s="11">
        <v>11334.852650624065</v>
      </c>
      <c r="JK471" s="11">
        <v>11302.075220812008</v>
      </c>
      <c r="JL471" s="11">
        <v>11346.811614888404</v>
      </c>
      <c r="JM471" s="11">
        <v>11343.422572216339</v>
      </c>
      <c r="JN471" s="11">
        <v>11291.309145787609</v>
      </c>
      <c r="JO471" s="11">
        <v>11403.672355279647</v>
      </c>
      <c r="JP471" s="11">
        <v>11500.339723571982</v>
      </c>
      <c r="JQ471" s="11">
        <v>11516.216602740336</v>
      </c>
      <c r="JR471" s="11">
        <v>11562.7875962331</v>
      </c>
      <c r="JS471" s="11">
        <v>11597.382380796198</v>
      </c>
      <c r="JT471" s="11">
        <v>11723.563443822914</v>
      </c>
      <c r="JU471" s="11">
        <v>11782.918928483788</v>
      </c>
      <c r="JV471" s="11">
        <v>11758.207426294799</v>
      </c>
      <c r="JW471" s="11">
        <v>11706.238014627468</v>
      </c>
      <c r="JX471" s="11">
        <v>11710.661552503947</v>
      </c>
      <c r="JY471" s="11">
        <v>11706.313037673175</v>
      </c>
      <c r="JZ471" s="11">
        <v>11696.202182652083</v>
      </c>
      <c r="KA471" s="11">
        <v>11689.668027980286</v>
      </c>
      <c r="KB471" s="11">
        <v>11685.466886754555</v>
      </c>
      <c r="KC471" s="11">
        <v>11672.794766573596</v>
      </c>
      <c r="KD471" s="11">
        <v>11657.923488535049</v>
      </c>
      <c r="KE471" s="11">
        <v>11654.371681720737</v>
      </c>
      <c r="KF471" s="11">
        <v>11662.270104999703</v>
      </c>
      <c r="KG471" s="11">
        <v>11662.68804313498</v>
      </c>
      <c r="KH471" s="11">
        <v>11675.983193777252</v>
      </c>
      <c r="KI471" s="11">
        <v>11673.752705582412</v>
      </c>
      <c r="KJ471" s="11">
        <v>11692.045834898827</v>
      </c>
      <c r="KK471" s="11">
        <v>11694.015203768815</v>
      </c>
      <c r="KL471" s="23"/>
      <c r="KM471" s="11">
        <f>SMALL(Tabela2[[#This Row],[1]:[285]],1)</f>
        <v>1.6449064332846319E-12</v>
      </c>
      <c r="KN471" s="11">
        <f>MATCH(Tabela2[[#This Row],[1° menor]],Tabela2[[#This Row],[1]:[285]],0)</f>
        <v>46</v>
      </c>
      <c r="KO47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0.49999994866386244</v>
      </c>
      <c r="KP471" s="11">
        <f>VLOOKUP(Tabela2[[#This Row],[Shape]],shape!A:D,4,0)+VLOOKUP(Tabela2[[#This Row],[Shape]]+1,shape!A:E,5,0)*Tabela2[[#This Row],[% avanc]]</f>
        <v>621.67342688159795</v>
      </c>
      <c r="KQ471" s="15">
        <f>Tabela2[[#This Row],[8686,881807]]/Tabela2[[#Headers],[8686,881807]]</f>
        <v>7.1564623612197134E-2</v>
      </c>
      <c r="KR471" s="11">
        <f>Tabela2[[#This Row],[8686,881807]]-KP470</f>
        <v>53.856475724547295</v>
      </c>
      <c r="KS471" s="11">
        <f>(Tabela2[[#This Row],[hora bus]]-H470)*86400</f>
        <v>19.999999646097422</v>
      </c>
      <c r="KT471" s="11">
        <f>Tabela2[[#This Row],[desloc]]/Tabela2[[#This Row],[seconds]]</f>
        <v>2.6928238338772297</v>
      </c>
      <c r="KU471" s="11">
        <f>Tabela2[[#This Row],[spd m/s]]*3.6</f>
        <v>9.694165801958027</v>
      </c>
      <c r="KV471" s="23"/>
      <c r="KW471" s="22">
        <f t="shared" si="126"/>
        <v>0</v>
      </c>
      <c r="KX471" s="23">
        <f t="shared" si="127"/>
        <v>0</v>
      </c>
      <c r="KY471" s="23">
        <f t="shared" si="128"/>
        <v>0</v>
      </c>
      <c r="KZ471" s="23">
        <f t="shared" si="129"/>
        <v>0</v>
      </c>
      <c r="LA471" s="23">
        <f t="shared" si="130"/>
        <v>0</v>
      </c>
      <c r="LB471" s="23">
        <f t="shared" si="131"/>
        <v>0</v>
      </c>
      <c r="LC471" s="23">
        <f t="shared" si="132"/>
        <v>0</v>
      </c>
      <c r="LD471" s="23">
        <f t="shared" si="133"/>
        <v>0</v>
      </c>
      <c r="LE471" s="23">
        <f t="shared" si="134"/>
        <v>621.67342688159795</v>
      </c>
      <c r="LF471" s="22">
        <f t="shared" si="143"/>
        <v>0</v>
      </c>
      <c r="LG471" s="23">
        <f t="shared" si="135"/>
        <v>0</v>
      </c>
      <c r="LH471" s="23">
        <f t="shared" si="136"/>
        <v>0</v>
      </c>
      <c r="LI471" s="23">
        <f t="shared" si="137"/>
        <v>621.67342688159795</v>
      </c>
      <c r="LJ471" s="23">
        <f t="shared" si="138"/>
        <v>8570.3152119992501</v>
      </c>
      <c r="LK471" s="23">
        <f t="shared" si="139"/>
        <v>0</v>
      </c>
      <c r="LL471" s="23">
        <f t="shared" si="140"/>
        <v>42</v>
      </c>
      <c r="LM471" s="23">
        <f t="shared" si="141"/>
        <v>0</v>
      </c>
      <c r="LN471" s="23">
        <f t="shared" si="142"/>
        <v>0</v>
      </c>
    </row>
    <row r="472" spans="1:326" x14ac:dyDescent="0.25">
      <c r="A472" s="22">
        <v>126</v>
      </c>
      <c r="B472" s="22">
        <v>3</v>
      </c>
      <c r="C472" s="23" t="s">
        <v>1431</v>
      </c>
      <c r="D472" s="22">
        <v>332</v>
      </c>
      <c r="E472" s="24">
        <v>0.9194444444444444</v>
      </c>
      <c r="F472" s="23" t="s">
        <v>774</v>
      </c>
      <c r="G472" s="23" t="b">
        <v>1</v>
      </c>
      <c r="H472" s="25">
        <v>43538.919722222221</v>
      </c>
      <c r="I472" s="26" t="s">
        <v>242</v>
      </c>
      <c r="J472" s="23" t="s">
        <v>243</v>
      </c>
      <c r="K472" s="11">
        <f>IF(AND(Tabela2[[#This Row],[hora bus]]=H471,Tabela2[[#This Row],[lat bus]]=I471,Tabela2[[#This Row],[lon bus]]=J471),1,0)</f>
        <v>0</v>
      </c>
      <c r="L472" s="23"/>
      <c r="M472" s="11">
        <v>263</v>
      </c>
      <c r="N472" s="11">
        <v>980.29518494733225</v>
      </c>
      <c r="O472" s="11">
        <v>976.29399310726228</v>
      </c>
      <c r="P472" s="11">
        <v>969.97917123249476</v>
      </c>
      <c r="Q472" s="11">
        <v>918.52374067113522</v>
      </c>
      <c r="R472" s="11">
        <v>837.83288532562426</v>
      </c>
      <c r="S472" s="11">
        <v>818.78319336310619</v>
      </c>
      <c r="T472" s="11">
        <v>801.57289896764496</v>
      </c>
      <c r="U472" s="11">
        <v>793.05862094847646</v>
      </c>
      <c r="V472" s="11">
        <v>781.29073354252648</v>
      </c>
      <c r="W472" s="11">
        <v>775.37179880370525</v>
      </c>
      <c r="X472" s="11">
        <v>770.70383466531041</v>
      </c>
      <c r="Y472" s="11">
        <v>756.9959693901917</v>
      </c>
      <c r="Z472" s="11">
        <v>754.28138252199437</v>
      </c>
      <c r="AA472" s="11">
        <v>743.32632404134642</v>
      </c>
      <c r="AB472" s="11">
        <v>741.40146565098235</v>
      </c>
      <c r="AC472" s="11">
        <v>731.07246477247736</v>
      </c>
      <c r="AD472" s="11">
        <v>711.28404973283307</v>
      </c>
      <c r="AE472" s="11">
        <v>703.8258888531816</v>
      </c>
      <c r="AF472" s="11">
        <v>631.26813687996037</v>
      </c>
      <c r="AG472" s="11">
        <v>591.83279072726407</v>
      </c>
      <c r="AH472" s="11">
        <v>561.21050954014424</v>
      </c>
      <c r="AI472" s="11">
        <v>538.96886505583416</v>
      </c>
      <c r="AJ472" s="11">
        <v>519.44881363258889</v>
      </c>
      <c r="AK472" s="11">
        <v>505.84838318108837</v>
      </c>
      <c r="AL472" s="11">
        <v>481.66322634987057</v>
      </c>
      <c r="AM472" s="11">
        <v>472.08214640829158</v>
      </c>
      <c r="AN472" s="11">
        <v>455.97193643602952</v>
      </c>
      <c r="AO472" s="11">
        <v>436.92170725553893</v>
      </c>
      <c r="AP472" s="11">
        <v>420.2253096224224</v>
      </c>
      <c r="AQ472" s="11">
        <v>414.86462576072722</v>
      </c>
      <c r="AR472" s="11">
        <v>406.98301360678403</v>
      </c>
      <c r="AS472" s="11">
        <v>389.83364879717936</v>
      </c>
      <c r="AT472" s="11">
        <v>384.12537239855823</v>
      </c>
      <c r="AU472" s="11">
        <v>382.10433460842626</v>
      </c>
      <c r="AV472" s="11">
        <v>364.69983508610744</v>
      </c>
      <c r="AW472" s="11">
        <v>346.00073307023297</v>
      </c>
      <c r="AX472" s="11">
        <v>331.18494387437829</v>
      </c>
      <c r="AY472" s="11">
        <v>312.48921153884254</v>
      </c>
      <c r="AZ472" s="11">
        <v>288.16064467159447</v>
      </c>
      <c r="BA472" s="11">
        <v>256.75095668099584</v>
      </c>
      <c r="BB472" s="11">
        <v>205.17158802817244</v>
      </c>
      <c r="BC472" s="11">
        <v>133.17070142324192</v>
      </c>
      <c r="BD472" s="11">
        <v>71.116335928212976</v>
      </c>
      <c r="BE472" s="11">
        <v>50.891894331165297</v>
      </c>
      <c r="BF472" s="11">
        <v>23.300671523655211</v>
      </c>
      <c r="BG472" s="11">
        <v>1.6449064332846319E-12</v>
      </c>
      <c r="BH472" s="11">
        <v>23.264159340995612</v>
      </c>
      <c r="BI472" s="11">
        <v>48.166243789754361</v>
      </c>
      <c r="BJ472" s="11">
        <v>72.12088785630678</v>
      </c>
      <c r="BK472" s="11">
        <v>103.89461715172015</v>
      </c>
      <c r="BL472" s="11">
        <v>187.2624934383301</v>
      </c>
      <c r="BM472" s="11">
        <v>454.10404983620316</v>
      </c>
      <c r="BN472" s="11">
        <v>635.51782047186646</v>
      </c>
      <c r="BO472" s="11">
        <v>689.65121550341416</v>
      </c>
      <c r="BP472" s="11">
        <v>819.90255146561833</v>
      </c>
      <c r="BQ472" s="11">
        <v>844.5491290174466</v>
      </c>
      <c r="BR472" s="11">
        <v>945.69018787729783</v>
      </c>
      <c r="BS472" s="11">
        <v>1047.870282066704</v>
      </c>
      <c r="BT472" s="11">
        <v>1086.1173078495797</v>
      </c>
      <c r="BU472" s="11">
        <v>1119.5628526236483</v>
      </c>
      <c r="BV472" s="11">
        <v>1205.4593350789748</v>
      </c>
      <c r="BW472" s="11">
        <v>1220.5279914012374</v>
      </c>
      <c r="BX472" s="11">
        <v>1315.3548941900551</v>
      </c>
      <c r="BY472" s="11">
        <v>1344.4923395846081</v>
      </c>
      <c r="BZ472" s="11">
        <v>1434.2670934118826</v>
      </c>
      <c r="CA472" s="11">
        <v>1455.7500413022676</v>
      </c>
      <c r="CB472" s="11">
        <v>1491.5989064001776</v>
      </c>
      <c r="CC472" s="11">
        <v>1542.8708324378993</v>
      </c>
      <c r="CD472" s="11">
        <v>1653.1446316164543</v>
      </c>
      <c r="CE472" s="11">
        <v>1741.9118888970115</v>
      </c>
      <c r="CF472" s="11">
        <v>1832.4446957957935</v>
      </c>
      <c r="CG472" s="11">
        <v>1912.5186054185301</v>
      </c>
      <c r="CH472" s="11">
        <v>2103.4400825085258</v>
      </c>
      <c r="CI472" s="11">
        <v>2177.9821007271344</v>
      </c>
      <c r="CJ472" s="11">
        <v>2367.2600511450919</v>
      </c>
      <c r="CK472" s="11">
        <v>2440.2975735042132</v>
      </c>
      <c r="CL472" s="11">
        <v>2528.9689676430507</v>
      </c>
      <c r="CM472" s="11">
        <v>2556.4526362766601</v>
      </c>
      <c r="CN472" s="11">
        <v>2604.0853634360565</v>
      </c>
      <c r="CO472" s="11">
        <v>2661.5519466691194</v>
      </c>
      <c r="CP472" s="11">
        <v>2742.1073611749562</v>
      </c>
      <c r="CQ472" s="11">
        <v>2793.7259194739272</v>
      </c>
      <c r="CR472" s="11">
        <v>2988.4431049413347</v>
      </c>
      <c r="CS472" s="11">
        <v>3165.216679295133</v>
      </c>
      <c r="CT472" s="11">
        <v>3238.5768464783255</v>
      </c>
      <c r="CU472" s="11">
        <v>3266.1979155432755</v>
      </c>
      <c r="CV472" s="11">
        <v>3306.8580363715009</v>
      </c>
      <c r="CW472" s="11">
        <v>3404.2130494260964</v>
      </c>
      <c r="CX472" s="11">
        <v>3531.0848293339313</v>
      </c>
      <c r="CY472" s="11">
        <v>3591.6936372587916</v>
      </c>
      <c r="CZ472" s="11">
        <v>3647.232196807026</v>
      </c>
      <c r="DA472" s="11">
        <v>3695.9500117954162</v>
      </c>
      <c r="DB472" s="11">
        <v>3742.5423558080483</v>
      </c>
      <c r="DC472" s="11">
        <v>3788.5445777945361</v>
      </c>
      <c r="DD472" s="11">
        <v>3876.1818970382219</v>
      </c>
      <c r="DE472" s="11">
        <v>3885.765541934371</v>
      </c>
      <c r="DF472" s="11">
        <v>3913.2006476868014</v>
      </c>
      <c r="DG472" s="11">
        <v>3919.3170845441678</v>
      </c>
      <c r="DH472" s="11">
        <v>3954.2596138083795</v>
      </c>
      <c r="DI472" s="11">
        <v>3980.3056144668267</v>
      </c>
      <c r="DJ472" s="11">
        <v>4023.4486665235586</v>
      </c>
      <c r="DK472" s="11">
        <v>4081.5507249259022</v>
      </c>
      <c r="DL472" s="11">
        <v>4427.2520080134791</v>
      </c>
      <c r="DM472" s="11">
        <v>4550.9649372021859</v>
      </c>
      <c r="DN472" s="11">
        <v>4634.5287604714094</v>
      </c>
      <c r="DO472" s="11">
        <v>4726.2624505324247</v>
      </c>
      <c r="DP472" s="11">
        <v>4759.0085230649493</v>
      </c>
      <c r="DQ472" s="11">
        <v>4841.915847224549</v>
      </c>
      <c r="DR472" s="11">
        <v>4857.442323672909</v>
      </c>
      <c r="DS472" s="11">
        <v>4868.1680318773715</v>
      </c>
      <c r="DT472" s="11">
        <v>4878.7823148116249</v>
      </c>
      <c r="DU472" s="11">
        <v>4890.6424471281189</v>
      </c>
      <c r="DV472" s="11">
        <v>4891.6495834262378</v>
      </c>
      <c r="DW472" s="11">
        <v>4888.6155582813135</v>
      </c>
      <c r="DX472" s="11">
        <v>4817.972673645676</v>
      </c>
      <c r="DY472" s="11">
        <v>4904.5235482969829</v>
      </c>
      <c r="DZ472" s="11">
        <v>4904.391500215811</v>
      </c>
      <c r="EA472" s="11">
        <v>4930.1649132501707</v>
      </c>
      <c r="EB472" s="11">
        <v>5067.8263010212358</v>
      </c>
      <c r="EC472" s="11">
        <v>5101.2641704017769</v>
      </c>
      <c r="ED472" s="11">
        <v>5288.2418404740338</v>
      </c>
      <c r="EE472" s="11">
        <v>5353.4813264043514</v>
      </c>
      <c r="EF472" s="11">
        <v>5569.6902332118543</v>
      </c>
      <c r="EG472" s="11">
        <v>5737.8269516576693</v>
      </c>
      <c r="EH472" s="11">
        <v>5883.3576962958368</v>
      </c>
      <c r="EI472" s="11">
        <v>5998.7545583996634</v>
      </c>
      <c r="EJ472" s="11">
        <v>6061.623668164294</v>
      </c>
      <c r="EK472" s="11">
        <v>6106.718555621268</v>
      </c>
      <c r="EL472" s="11">
        <v>6179.8629206403948</v>
      </c>
      <c r="EM472" s="11">
        <v>6183.7970107274195</v>
      </c>
      <c r="EN472" s="11">
        <v>6262.3235445671971</v>
      </c>
      <c r="EO472" s="11">
        <v>6352.056985270051</v>
      </c>
      <c r="EP472" s="11">
        <v>6397.413309551328</v>
      </c>
      <c r="EQ472" s="11">
        <v>6537.8068854193698</v>
      </c>
      <c r="ER472" s="11">
        <v>6613.3213510013629</v>
      </c>
      <c r="ES472" s="11">
        <v>6751.3034810670397</v>
      </c>
      <c r="ET472" s="11">
        <v>6816.185878199386</v>
      </c>
      <c r="EU472" s="11">
        <v>6892.8026579222706</v>
      </c>
      <c r="EV472" s="11">
        <v>6956.6720689785216</v>
      </c>
      <c r="EW472" s="11">
        <v>7028.1567552132847</v>
      </c>
      <c r="EX472" s="11">
        <v>7277.7577605052848</v>
      </c>
      <c r="EY472" s="11">
        <v>7360.9942593285577</v>
      </c>
      <c r="EZ472" s="11">
        <v>7533.7299991499567</v>
      </c>
      <c r="FA472" s="11">
        <v>7700.9144623784077</v>
      </c>
      <c r="FB472" s="11">
        <v>7783.7627385278538</v>
      </c>
      <c r="FC472" s="11">
        <v>7825.1470891761155</v>
      </c>
      <c r="FD472" s="11">
        <v>7879.5619758743451</v>
      </c>
      <c r="FE472" s="11">
        <v>8002.9359916716421</v>
      </c>
      <c r="FF472" s="11">
        <v>8175.2056998272419</v>
      </c>
      <c r="FG472" s="11">
        <v>8199.8634308140372</v>
      </c>
      <c r="FH472" s="11">
        <v>8243.5089485423923</v>
      </c>
      <c r="FI472" s="11">
        <v>8324.7172685968671</v>
      </c>
      <c r="FJ472" s="11">
        <v>8369.8001023838133</v>
      </c>
      <c r="FK472" s="11">
        <v>8387.8272703443545</v>
      </c>
      <c r="FL472" s="11">
        <v>8403.4984707138046</v>
      </c>
      <c r="FM472" s="11">
        <v>8409.8240870573973</v>
      </c>
      <c r="FN472" s="11">
        <v>8443.4026197136936</v>
      </c>
      <c r="FO472" s="11">
        <v>8465.0434191076238</v>
      </c>
      <c r="FP472" s="11">
        <v>8489.7713451494565</v>
      </c>
      <c r="FQ472" s="11">
        <v>8515.6503856927375</v>
      </c>
      <c r="FR472" s="11">
        <v>8527.0869988677077</v>
      </c>
      <c r="FS472" s="11">
        <v>8571.9145742979617</v>
      </c>
      <c r="FT472" s="11">
        <v>8644.0472208304018</v>
      </c>
      <c r="FU472" s="11">
        <v>8747.2337892752494</v>
      </c>
      <c r="FV472" s="11">
        <v>8886.0034166531132</v>
      </c>
      <c r="FW472" s="11">
        <v>8929.7293619950906</v>
      </c>
      <c r="FX472" s="11">
        <v>8947.4768219561211</v>
      </c>
      <c r="FY472" s="11">
        <v>8967.6675177005927</v>
      </c>
      <c r="FZ472" s="11">
        <v>8985.2141914943677</v>
      </c>
      <c r="GA472" s="11">
        <v>9012.9416511232739</v>
      </c>
      <c r="GB472" s="11">
        <v>9034.7855129081672</v>
      </c>
      <c r="GC472" s="11">
        <v>9066.062904633065</v>
      </c>
      <c r="GD472" s="11">
        <v>9100.1281662148576</v>
      </c>
      <c r="GE472" s="11">
        <v>9124.9294104416895</v>
      </c>
      <c r="GF472" s="11">
        <v>9145.5856396042072</v>
      </c>
      <c r="GG472" s="11">
        <v>9158.4467093433341</v>
      </c>
      <c r="GH472" s="11">
        <v>9171.3180473431985</v>
      </c>
      <c r="GI472" s="11">
        <v>9174.4236372249143</v>
      </c>
      <c r="GJ472" s="11">
        <v>9183.1671062284422</v>
      </c>
      <c r="GK472" s="11">
        <v>9186.7707345151557</v>
      </c>
      <c r="GL472" s="11">
        <v>9200.6561040574052</v>
      </c>
      <c r="GM472" s="11">
        <v>9184.6108372362705</v>
      </c>
      <c r="GN472" s="11">
        <v>9192.1224151353654</v>
      </c>
      <c r="GO472" s="11">
        <v>9198.2762589386621</v>
      </c>
      <c r="GP472" s="11">
        <v>9205.8710338778692</v>
      </c>
      <c r="GQ472" s="11">
        <v>9259.5737707396183</v>
      </c>
      <c r="GR472" s="11">
        <v>9373.7655581005874</v>
      </c>
      <c r="GS472" s="11">
        <v>9519.5700570836216</v>
      </c>
      <c r="GT472" s="11">
        <v>9582.1712549806871</v>
      </c>
      <c r="GU472" s="11">
        <v>9600.9650004423529</v>
      </c>
      <c r="GV472" s="11">
        <v>9626.1012681565535</v>
      </c>
      <c r="GW472" s="11">
        <v>9652.9080083603185</v>
      </c>
      <c r="GX472" s="11">
        <v>9680.6274703945546</v>
      </c>
      <c r="GY472" s="11">
        <v>9699.6340657040091</v>
      </c>
      <c r="GZ472" s="11">
        <v>9843.2490498634634</v>
      </c>
      <c r="HA472" s="11">
        <v>9863.9985434943701</v>
      </c>
      <c r="HB472" s="11">
        <v>9879.5651328586355</v>
      </c>
      <c r="HC472" s="11">
        <v>9895.9504201078798</v>
      </c>
      <c r="HD472" s="11">
        <v>9908.0742664215413</v>
      </c>
      <c r="HE472" s="11">
        <v>9915.9694753908971</v>
      </c>
      <c r="HF472" s="11">
        <v>9904.2271548865028</v>
      </c>
      <c r="HG472" s="11">
        <v>9944.6231543316499</v>
      </c>
      <c r="HH472" s="11">
        <v>9945.5858649201618</v>
      </c>
      <c r="HI472" s="11">
        <v>9968.2313229718911</v>
      </c>
      <c r="HJ472" s="11">
        <v>9974.453469263608</v>
      </c>
      <c r="HK472" s="11">
        <v>9961.9578423184321</v>
      </c>
      <c r="HL472" s="11">
        <v>9950.5945488742491</v>
      </c>
      <c r="HM472" s="11">
        <v>9899.3010273340096</v>
      </c>
      <c r="HN472" s="11">
        <v>9830.5319096132116</v>
      </c>
      <c r="HO472" s="11">
        <v>9776.6951942168271</v>
      </c>
      <c r="HP472" s="11">
        <v>9786.7998110683166</v>
      </c>
      <c r="HQ472" s="11">
        <v>9774.8381456739371</v>
      </c>
      <c r="HR472" s="11">
        <v>9674.5581191941747</v>
      </c>
      <c r="HS472" s="11">
        <v>9673.8000099039964</v>
      </c>
      <c r="HT472" s="11">
        <v>9676.8004712261154</v>
      </c>
      <c r="HU472" s="11">
        <v>9634.6178313788041</v>
      </c>
      <c r="HV472" s="11">
        <v>9631.4304103963568</v>
      </c>
      <c r="HW472" s="11">
        <v>9633.2476145982037</v>
      </c>
      <c r="HX472" s="11">
        <v>9640.0084599406982</v>
      </c>
      <c r="HY472" s="11">
        <v>9648.6752736508752</v>
      </c>
      <c r="HZ472" s="11">
        <v>9652.7502768862905</v>
      </c>
      <c r="IA472" s="11">
        <v>9752.074365126211</v>
      </c>
      <c r="IB472" s="11">
        <v>9866.5697683511717</v>
      </c>
      <c r="IC472" s="11">
        <v>9903.4509795133526</v>
      </c>
      <c r="ID472" s="11">
        <v>9940.8875883507517</v>
      </c>
      <c r="IE472" s="11">
        <v>9973.8201536639572</v>
      </c>
      <c r="IF472" s="11">
        <v>10001.966127139429</v>
      </c>
      <c r="IG472" s="11">
        <v>10110.212013852071</v>
      </c>
      <c r="IH472" s="11">
        <v>10137.934670519962</v>
      </c>
      <c r="II472" s="11">
        <v>10176.258362062701</v>
      </c>
      <c r="IJ472" s="11">
        <v>10210.209815842096</v>
      </c>
      <c r="IK472" s="11">
        <v>10259.763816745566</v>
      </c>
      <c r="IL472" s="11">
        <v>10297.672346539895</v>
      </c>
      <c r="IM472" s="11">
        <v>10339.298092093621</v>
      </c>
      <c r="IN472" s="11">
        <v>10401.237287904261</v>
      </c>
      <c r="IO472" s="11">
        <v>10536.919618161641</v>
      </c>
      <c r="IP472" s="11">
        <v>10568.610534808749</v>
      </c>
      <c r="IQ472" s="11">
        <v>10567.770273881024</v>
      </c>
      <c r="IR472" s="11">
        <v>10617.169776448342</v>
      </c>
      <c r="IS472" s="11">
        <v>10680.296228387815</v>
      </c>
      <c r="IT472" s="11">
        <v>10717.551820109136</v>
      </c>
      <c r="IU472" s="11">
        <v>10739.170033626226</v>
      </c>
      <c r="IV472" s="11">
        <v>10755.793955460307</v>
      </c>
      <c r="IW472" s="11">
        <v>10761.306951493811</v>
      </c>
      <c r="IX472" s="11">
        <v>10771.128123741855</v>
      </c>
      <c r="IY472" s="11">
        <v>10791.018379789293</v>
      </c>
      <c r="IZ472" s="11">
        <v>10830.057157488869</v>
      </c>
      <c r="JA472" s="11">
        <v>10877.494439903101</v>
      </c>
      <c r="JB472" s="11">
        <v>10966.968339911411</v>
      </c>
      <c r="JC472" s="11">
        <v>11075.329590196761</v>
      </c>
      <c r="JD472" s="11">
        <v>11156.513893462843</v>
      </c>
      <c r="JE472" s="11">
        <v>11176.644910223858</v>
      </c>
      <c r="JF472" s="11">
        <v>11191.784529585622</v>
      </c>
      <c r="JG472" s="11">
        <v>11192.275656631446</v>
      </c>
      <c r="JH472" s="11">
        <v>11276.019417402129</v>
      </c>
      <c r="JI472" s="11">
        <v>11325.879373898857</v>
      </c>
      <c r="JJ472" s="11">
        <v>11334.852650624065</v>
      </c>
      <c r="JK472" s="11">
        <v>11302.075220812008</v>
      </c>
      <c r="JL472" s="11">
        <v>11346.811614888404</v>
      </c>
      <c r="JM472" s="11">
        <v>11343.422572216339</v>
      </c>
      <c r="JN472" s="11">
        <v>11291.309145787609</v>
      </c>
      <c r="JO472" s="11">
        <v>11403.672355279647</v>
      </c>
      <c r="JP472" s="11">
        <v>11500.339723571982</v>
      </c>
      <c r="JQ472" s="11">
        <v>11516.216602740336</v>
      </c>
      <c r="JR472" s="11">
        <v>11562.7875962331</v>
      </c>
      <c r="JS472" s="11">
        <v>11597.382380796198</v>
      </c>
      <c r="JT472" s="11">
        <v>11723.563443822914</v>
      </c>
      <c r="JU472" s="11">
        <v>11782.918928483788</v>
      </c>
      <c r="JV472" s="11">
        <v>11758.207426294799</v>
      </c>
      <c r="JW472" s="11">
        <v>11706.238014627468</v>
      </c>
      <c r="JX472" s="11">
        <v>11710.661552503947</v>
      </c>
      <c r="JY472" s="11">
        <v>11706.313037673175</v>
      </c>
      <c r="JZ472" s="11">
        <v>11696.202182652083</v>
      </c>
      <c r="KA472" s="11">
        <v>11689.668027980286</v>
      </c>
      <c r="KB472" s="11">
        <v>11685.466886754555</v>
      </c>
      <c r="KC472" s="11">
        <v>11672.794766573596</v>
      </c>
      <c r="KD472" s="11">
        <v>11657.923488535049</v>
      </c>
      <c r="KE472" s="11">
        <v>11654.371681720737</v>
      </c>
      <c r="KF472" s="11">
        <v>11662.270104999703</v>
      </c>
      <c r="KG472" s="11">
        <v>11662.68804313498</v>
      </c>
      <c r="KH472" s="11">
        <v>11675.983193777252</v>
      </c>
      <c r="KI472" s="11">
        <v>11673.752705582412</v>
      </c>
      <c r="KJ472" s="11">
        <v>11692.045834898827</v>
      </c>
      <c r="KK472" s="11">
        <v>11694.015203768815</v>
      </c>
      <c r="KL472" s="23"/>
      <c r="KM472" s="11">
        <f>SMALL(Tabela2[[#This Row],[1]:[285]],1)</f>
        <v>1.6449064332846319E-12</v>
      </c>
      <c r="KN472" s="11">
        <f>MATCH(Tabela2[[#This Row],[1° menor]],Tabela2[[#This Row],[1]:[285]],0)</f>
        <v>46</v>
      </c>
      <c r="KO47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0.49999994866386244</v>
      </c>
      <c r="KP472" s="11">
        <f>VLOOKUP(Tabela2[[#This Row],[Shape]],shape!A:D,4,0)+VLOOKUP(Tabela2[[#This Row],[Shape]]+1,shape!A:E,5,0)*Tabela2[[#This Row],[% avanc]]</f>
        <v>621.67342688159795</v>
      </c>
      <c r="KQ472" s="15">
        <f>Tabela2[[#This Row],[8686,881807]]/Tabela2[[#Headers],[8686,881807]]</f>
        <v>7.1564623612197134E-2</v>
      </c>
      <c r="KR472" s="11">
        <f>Tabela2[[#This Row],[8686,881807]]-KP471</f>
        <v>0</v>
      </c>
      <c r="KS472" s="11">
        <f>(Tabela2[[#This Row],[hora bus]]-H471)*86400</f>
        <v>25.000000186264515</v>
      </c>
      <c r="KT472" s="11">
        <f>Tabela2[[#This Row],[desloc]]/Tabela2[[#This Row],[seconds]]</f>
        <v>0</v>
      </c>
      <c r="KU472" s="11">
        <f>Tabela2[[#This Row],[spd m/s]]*3.6</f>
        <v>0</v>
      </c>
      <c r="KV472" s="23"/>
      <c r="KW472" s="22">
        <f t="shared" si="126"/>
        <v>0</v>
      </c>
      <c r="KX472" s="23">
        <f t="shared" si="127"/>
        <v>0.5</v>
      </c>
      <c r="KY472" s="23">
        <f t="shared" si="128"/>
        <v>0</v>
      </c>
      <c r="KZ472" s="23">
        <f t="shared" si="129"/>
        <v>0</v>
      </c>
      <c r="LA472" s="23">
        <f t="shared" si="130"/>
        <v>0</v>
      </c>
      <c r="LB472" s="23">
        <f t="shared" si="131"/>
        <v>1</v>
      </c>
      <c r="LC472" s="23">
        <f t="shared" si="132"/>
        <v>1</v>
      </c>
      <c r="LD472" s="23">
        <f t="shared" si="133"/>
        <v>0</v>
      </c>
      <c r="LE472" s="23">
        <f t="shared" si="134"/>
        <v>621.67342688159795</v>
      </c>
      <c r="LF472" s="22">
        <f t="shared" si="143"/>
        <v>0</v>
      </c>
      <c r="LG472" s="23">
        <f t="shared" si="135"/>
        <v>0</v>
      </c>
      <c r="LH472" s="23">
        <f t="shared" si="136"/>
        <v>0</v>
      </c>
      <c r="LI472" s="23">
        <f t="shared" si="137"/>
        <v>621.67342688159795</v>
      </c>
      <c r="LJ472" s="23">
        <f t="shared" si="138"/>
        <v>8570.3152119992501</v>
      </c>
      <c r="LK472" s="23">
        <f t="shared" si="139"/>
        <v>0</v>
      </c>
      <c r="LL472" s="23">
        <f t="shared" si="140"/>
        <v>41</v>
      </c>
      <c r="LM472" s="23">
        <f t="shared" si="141"/>
        <v>0</v>
      </c>
      <c r="LN472" s="23">
        <f t="shared" si="142"/>
        <v>0</v>
      </c>
    </row>
    <row r="473" spans="1:326" x14ac:dyDescent="0.25">
      <c r="A473" s="22">
        <v>127</v>
      </c>
      <c r="B473" s="22">
        <v>2</v>
      </c>
      <c r="C473" s="23" t="s">
        <v>1432</v>
      </c>
      <c r="D473" s="22">
        <v>332</v>
      </c>
      <c r="E473" s="24">
        <v>0.92013888888888884</v>
      </c>
      <c r="F473" s="23" t="s">
        <v>774</v>
      </c>
      <c r="G473" s="23" t="b">
        <v>1</v>
      </c>
      <c r="H473" s="25">
        <v>43538.920243055552</v>
      </c>
      <c r="I473" s="26" t="s">
        <v>320</v>
      </c>
      <c r="J473" s="23" t="s">
        <v>321</v>
      </c>
      <c r="K473" s="11">
        <f>IF(AND(Tabela2[[#This Row],[hora bus]]=H472,Tabela2[[#This Row],[lat bus]]=I472,Tabela2[[#This Row],[lon bus]]=J472),1,0)</f>
        <v>0</v>
      </c>
      <c r="L473" s="23"/>
      <c r="M473" s="11">
        <v>265</v>
      </c>
      <c r="N473" s="11">
        <v>1457.9642609577693</v>
      </c>
      <c r="O473" s="11">
        <v>1454.4614537427201</v>
      </c>
      <c r="P473" s="11">
        <v>1448.676063919512</v>
      </c>
      <c r="Q473" s="11">
        <v>1398.4254018165132</v>
      </c>
      <c r="R473" s="11">
        <v>1319.1106211289459</v>
      </c>
      <c r="S473" s="11">
        <v>1300.6872182895049</v>
      </c>
      <c r="T473" s="11">
        <v>1283.8416291740041</v>
      </c>
      <c r="U473" s="11">
        <v>1275.6670780037625</v>
      </c>
      <c r="V473" s="11">
        <v>1264.2187062058752</v>
      </c>
      <c r="W473" s="11">
        <v>1258.6014730537793</v>
      </c>
      <c r="X473" s="11">
        <v>1254.1224233991948</v>
      </c>
      <c r="Y473" s="11">
        <v>1240.5045070965689</v>
      </c>
      <c r="Z473" s="11">
        <v>1237.7009145602888</v>
      </c>
      <c r="AA473" s="11">
        <v>1226.3832101818703</v>
      </c>
      <c r="AB473" s="11">
        <v>1224.0485842596884</v>
      </c>
      <c r="AC473" s="11">
        <v>1213.3076041423419</v>
      </c>
      <c r="AD473" s="11">
        <v>1192.9709219841445</v>
      </c>
      <c r="AE473" s="11">
        <v>1185.0763557295547</v>
      </c>
      <c r="AF473" s="11">
        <v>1112.0875093791462</v>
      </c>
      <c r="AG473" s="11">
        <v>1072.1817972538138</v>
      </c>
      <c r="AH473" s="11">
        <v>1040.8896353687078</v>
      </c>
      <c r="AI473" s="11">
        <v>1017.7179060979061</v>
      </c>
      <c r="AJ473" s="11">
        <v>997.25455592202525</v>
      </c>
      <c r="AK473" s="11">
        <v>982.77615987013087</v>
      </c>
      <c r="AL473" s="11">
        <v>957.42676324112927</v>
      </c>
      <c r="AM473" s="11">
        <v>946.79211826647531</v>
      </c>
      <c r="AN473" s="11">
        <v>930.56403356782926</v>
      </c>
      <c r="AO473" s="11">
        <v>912.52644156753581</v>
      </c>
      <c r="AP473" s="11">
        <v>897.68281702903994</v>
      </c>
      <c r="AQ473" s="11">
        <v>893.73265827825469</v>
      </c>
      <c r="AR473" s="11">
        <v>886.7426704711412</v>
      </c>
      <c r="AS473" s="11">
        <v>870.92184801130804</v>
      </c>
      <c r="AT473" s="11">
        <v>866.45368793926161</v>
      </c>
      <c r="AU473" s="11">
        <v>864.97161937251121</v>
      </c>
      <c r="AV473" s="11">
        <v>847.98673483558764</v>
      </c>
      <c r="AW473" s="11">
        <v>829.27623264072326</v>
      </c>
      <c r="AX473" s="11">
        <v>813.44992590010236</v>
      </c>
      <c r="AY473" s="11">
        <v>793.39664656738478</v>
      </c>
      <c r="AZ473" s="11">
        <v>767.64652506069615</v>
      </c>
      <c r="BA473" s="11">
        <v>734.76192775691732</v>
      </c>
      <c r="BB473" s="11">
        <v>682.02010768077514</v>
      </c>
      <c r="BC473" s="11">
        <v>612.65112904152897</v>
      </c>
      <c r="BD473" s="11">
        <v>553.97148766944974</v>
      </c>
      <c r="BE473" s="11">
        <v>533.85234297569684</v>
      </c>
      <c r="BF473" s="11">
        <v>506.2973170269106</v>
      </c>
      <c r="BG473" s="11">
        <v>460.2748742505816</v>
      </c>
      <c r="BH473" s="11">
        <v>436.24157906684917</v>
      </c>
      <c r="BI473" s="11">
        <v>412.83997299553067</v>
      </c>
      <c r="BJ473" s="11">
        <v>380.59233374380347</v>
      </c>
      <c r="BK473" s="11">
        <v>296.50133250556485</v>
      </c>
      <c r="BL473" s="11">
        <v>29.445048046572765</v>
      </c>
      <c r="BM473" s="11">
        <v>5.5067062021407764E-11</v>
      </c>
      <c r="BN473" s="11">
        <v>151.97431751957456</v>
      </c>
      <c r="BO473" s="11">
        <v>206.12903831003655</v>
      </c>
      <c r="BP473" s="11">
        <v>336.40825278908278</v>
      </c>
      <c r="BQ473" s="11">
        <v>361.12962862044964</v>
      </c>
      <c r="BR473" s="11">
        <v>462.47874176430389</v>
      </c>
      <c r="BS473" s="11">
        <v>564.97129697975356</v>
      </c>
      <c r="BT473" s="11">
        <v>603.83201460194698</v>
      </c>
      <c r="BU473" s="11">
        <v>636.86834200667693</v>
      </c>
      <c r="BV473" s="11">
        <v>722.68615330604086</v>
      </c>
      <c r="BW473" s="11">
        <v>739.53729308092704</v>
      </c>
      <c r="BX473" s="11">
        <v>839.48990752415273</v>
      </c>
      <c r="BY473" s="11">
        <v>880.4483120284458</v>
      </c>
      <c r="BZ473" s="11">
        <v>980.33529017573846</v>
      </c>
      <c r="CA473" s="11">
        <v>1005.8918267998805</v>
      </c>
      <c r="CB473" s="11">
        <v>1045.5763832819666</v>
      </c>
      <c r="CC473" s="11">
        <v>1102.4661557753004</v>
      </c>
      <c r="CD473" s="11">
        <v>1218.5043515860018</v>
      </c>
      <c r="CE473" s="11">
        <v>1310.8603426596089</v>
      </c>
      <c r="CF473" s="11">
        <v>1403.7146447851858</v>
      </c>
      <c r="CG473" s="11">
        <v>1486.9609260721891</v>
      </c>
      <c r="CH473" s="11">
        <v>1680.9074536856224</v>
      </c>
      <c r="CI473" s="11">
        <v>1757.9625247797387</v>
      </c>
      <c r="CJ473" s="11">
        <v>1949.4170602559063</v>
      </c>
      <c r="CK473" s="11">
        <v>2023.942444192191</v>
      </c>
      <c r="CL473" s="11">
        <v>2113.7534782781277</v>
      </c>
      <c r="CM473" s="11">
        <v>2141.7017005920388</v>
      </c>
      <c r="CN473" s="11">
        <v>2190.0437155694476</v>
      </c>
      <c r="CO473" s="11">
        <v>2248.6548941025903</v>
      </c>
      <c r="CP473" s="11">
        <v>2330.1526471478273</v>
      </c>
      <c r="CQ473" s="11">
        <v>2382.9165227983804</v>
      </c>
      <c r="CR473" s="11">
        <v>2579.3038494999973</v>
      </c>
      <c r="CS473" s="11">
        <v>2757.3262931465088</v>
      </c>
      <c r="CT473" s="11">
        <v>2831.3289502132197</v>
      </c>
      <c r="CU473" s="11">
        <v>2859.3840564989864</v>
      </c>
      <c r="CV473" s="11">
        <v>2900.6826767939592</v>
      </c>
      <c r="CW473" s="11">
        <v>2998.9333362968068</v>
      </c>
      <c r="CX473" s="11">
        <v>3126.5636156922674</v>
      </c>
      <c r="CY473" s="11">
        <v>3187.7086163096919</v>
      </c>
      <c r="CZ473" s="11">
        <v>3244.0847778597899</v>
      </c>
      <c r="DA473" s="11">
        <v>3293.9753584572622</v>
      </c>
      <c r="DB473" s="11">
        <v>3342.3102258765985</v>
      </c>
      <c r="DC473" s="11">
        <v>3391.2962982748563</v>
      </c>
      <c r="DD473" s="11">
        <v>3481.0462500333329</v>
      </c>
      <c r="DE473" s="11">
        <v>3491.4530475504039</v>
      </c>
      <c r="DF473" s="11">
        <v>3519.8540721340128</v>
      </c>
      <c r="DG473" s="11">
        <v>3527.7452279949821</v>
      </c>
      <c r="DH473" s="11">
        <v>3565.8195740513661</v>
      </c>
      <c r="DI473" s="11">
        <v>3595.5357875961836</v>
      </c>
      <c r="DJ473" s="11">
        <v>3638.5217741788542</v>
      </c>
      <c r="DK473" s="11">
        <v>3687.2630722411191</v>
      </c>
      <c r="DL473" s="11">
        <v>4023.7563979373535</v>
      </c>
      <c r="DM473" s="11">
        <v>4144.5316069066912</v>
      </c>
      <c r="DN473" s="11">
        <v>4226.3211736740504</v>
      </c>
      <c r="DO473" s="11">
        <v>4316.8923522603691</v>
      </c>
      <c r="DP473" s="11">
        <v>4348.3436800098953</v>
      </c>
      <c r="DQ473" s="11">
        <v>4430.2454748413447</v>
      </c>
      <c r="DR473" s="11">
        <v>4445.5829626219511</v>
      </c>
      <c r="DS473" s="11">
        <v>4456.1525931568976</v>
      </c>
      <c r="DT473" s="11">
        <v>4467.0350586322875</v>
      </c>
      <c r="DU473" s="11">
        <v>4479.5448377442453</v>
      </c>
      <c r="DV473" s="11">
        <v>4481.2843022970865</v>
      </c>
      <c r="DW473" s="11">
        <v>4479.1140225854806</v>
      </c>
      <c r="DX473" s="11">
        <v>4413.7693324230831</v>
      </c>
      <c r="DY473" s="11">
        <v>4506.0116792942526</v>
      </c>
      <c r="DZ473" s="11">
        <v>4508.009438095004</v>
      </c>
      <c r="EA473" s="11">
        <v>4534.0180977207829</v>
      </c>
      <c r="EB473" s="11">
        <v>4670.5538018059842</v>
      </c>
      <c r="EC473" s="11">
        <v>4703.6669095186535</v>
      </c>
      <c r="ED473" s="11">
        <v>4890.2773152198379</v>
      </c>
      <c r="EE473" s="11">
        <v>4958.2670300970312</v>
      </c>
      <c r="EF473" s="11">
        <v>5179.3926845986662</v>
      </c>
      <c r="EG473" s="11">
        <v>5351.272267669232</v>
      </c>
      <c r="EH473" s="11">
        <v>5499.547855442288</v>
      </c>
      <c r="EI473" s="11">
        <v>5616.401519936253</v>
      </c>
      <c r="EJ473" s="11">
        <v>5679.7309433654464</v>
      </c>
      <c r="EK473" s="11">
        <v>5726.3457376212818</v>
      </c>
      <c r="EL473" s="11">
        <v>5801.1160376323687</v>
      </c>
      <c r="EM473" s="11">
        <v>5806.4030867724532</v>
      </c>
      <c r="EN473" s="11">
        <v>5886.4641119147118</v>
      </c>
      <c r="EO473" s="11">
        <v>5976.4998518180373</v>
      </c>
      <c r="EP473" s="11">
        <v>6021.3745901609964</v>
      </c>
      <c r="EQ473" s="11">
        <v>6161.0415595497107</v>
      </c>
      <c r="ER473" s="11">
        <v>6235.8116819742982</v>
      </c>
      <c r="ES473" s="11">
        <v>6373.2022558028284</v>
      </c>
      <c r="ET473" s="11">
        <v>6437.7841484001774</v>
      </c>
      <c r="EU473" s="11">
        <v>6514.060690062186</v>
      </c>
      <c r="EV473" s="11">
        <v>6577.5441789482684</v>
      </c>
      <c r="EW473" s="11">
        <v>6648.2424142054961</v>
      </c>
      <c r="EX473" s="11">
        <v>6897.066142945976</v>
      </c>
      <c r="EY473" s="11">
        <v>6979.7253617802544</v>
      </c>
      <c r="EZ473" s="11">
        <v>7151.7459330596084</v>
      </c>
      <c r="FA473" s="11">
        <v>7318.7322268250236</v>
      </c>
      <c r="FB473" s="11">
        <v>7401.7948603241402</v>
      </c>
      <c r="FC473" s="11">
        <v>7443.3677041638484</v>
      </c>
      <c r="FD473" s="11">
        <v>7498.1554523879286</v>
      </c>
      <c r="FE473" s="11">
        <v>7622.2530358798458</v>
      </c>
      <c r="FF473" s="11">
        <v>7795.0274204665729</v>
      </c>
      <c r="FG473" s="11">
        <v>7819.8166951923904</v>
      </c>
      <c r="FH473" s="11">
        <v>7863.8581732958928</v>
      </c>
      <c r="FI473" s="11">
        <v>7945.292815328844</v>
      </c>
      <c r="FJ473" s="11">
        <v>7990.1568472158733</v>
      </c>
      <c r="FK473" s="11">
        <v>8007.8754631556885</v>
      </c>
      <c r="FL473" s="11">
        <v>8023.218059110076</v>
      </c>
      <c r="FM473" s="11">
        <v>8028.7716878393785</v>
      </c>
      <c r="FN473" s="11">
        <v>8061.4158768028137</v>
      </c>
      <c r="FO473" s="11">
        <v>8082.4436607441257</v>
      </c>
      <c r="FP473" s="11">
        <v>8106.6195860891758</v>
      </c>
      <c r="FQ473" s="11">
        <v>8132.1120806044019</v>
      </c>
      <c r="FR473" s="11">
        <v>8143.0282573116365</v>
      </c>
      <c r="FS473" s="11">
        <v>8187.1978045172846</v>
      </c>
      <c r="FT473" s="11">
        <v>8259.0092019552612</v>
      </c>
      <c r="FU473" s="11">
        <v>8362.5457142420782</v>
      </c>
      <c r="FV473" s="11">
        <v>8502.3002177438884</v>
      </c>
      <c r="FW473" s="11">
        <v>8547.0010386954236</v>
      </c>
      <c r="FX473" s="11">
        <v>8565.5332794430087</v>
      </c>
      <c r="FY473" s="11">
        <v>8586.3935002615071</v>
      </c>
      <c r="FZ473" s="11">
        <v>8604.4740269753438</v>
      </c>
      <c r="GA473" s="11">
        <v>8632.5679884662059</v>
      </c>
      <c r="GB473" s="11">
        <v>8654.6203470111996</v>
      </c>
      <c r="GC473" s="11">
        <v>8685.9792555791464</v>
      </c>
      <c r="GD473" s="11">
        <v>8720.0222583510931</v>
      </c>
      <c r="GE473" s="11">
        <v>8744.7976685189733</v>
      </c>
      <c r="GF473" s="11">
        <v>8765.431256613947</v>
      </c>
      <c r="GG473" s="11">
        <v>8778.4051660596488</v>
      </c>
      <c r="GH473" s="11">
        <v>8791.4399900763892</v>
      </c>
      <c r="GI473" s="11">
        <v>8794.801611595698</v>
      </c>
      <c r="GJ473" s="11">
        <v>8804.0927990747859</v>
      </c>
      <c r="GK473" s="11">
        <v>8808.5046620216453</v>
      </c>
      <c r="GL473" s="11">
        <v>8822.9062139523612</v>
      </c>
      <c r="GM473" s="11">
        <v>8807.4955647601455</v>
      </c>
      <c r="GN473" s="11">
        <v>8816.0088257789721</v>
      </c>
      <c r="GO473" s="11">
        <v>8823.0927670731853</v>
      </c>
      <c r="GP473" s="11">
        <v>8832.3345700888567</v>
      </c>
      <c r="GQ473" s="11">
        <v>8888.5843897818886</v>
      </c>
      <c r="GR473" s="11">
        <v>9005.6529372135719</v>
      </c>
      <c r="GS473" s="11">
        <v>9153.5348488851487</v>
      </c>
      <c r="GT473" s="11">
        <v>9216.9331352172157</v>
      </c>
      <c r="GU473" s="11">
        <v>9236.0021295788647</v>
      </c>
      <c r="GV473" s="11">
        <v>9261.2527133066997</v>
      </c>
      <c r="GW473" s="11">
        <v>9288.0494838581126</v>
      </c>
      <c r="GX473" s="11">
        <v>9315.6452929236984</v>
      </c>
      <c r="GY473" s="11">
        <v>9333.4467558545402</v>
      </c>
      <c r="GZ473" s="11">
        <v>9475.7856115475388</v>
      </c>
      <c r="HA473" s="11">
        <v>9496.2789528423018</v>
      </c>
      <c r="HB473" s="11">
        <v>9511.7328175453331</v>
      </c>
      <c r="HC473" s="11">
        <v>9528.0708969930347</v>
      </c>
      <c r="HD473" s="11">
        <v>9540.1494547342281</v>
      </c>
      <c r="HE473" s="11">
        <v>9547.9368747647331</v>
      </c>
      <c r="HF473" s="11">
        <v>9538.0686286589698</v>
      </c>
      <c r="HG473" s="11">
        <v>9581.7543954569464</v>
      </c>
      <c r="HH473" s="11">
        <v>9585.4511492225138</v>
      </c>
      <c r="HI473" s="11">
        <v>9610.2105718677431</v>
      </c>
      <c r="HJ473" s="11">
        <v>9617.6433497964736</v>
      </c>
      <c r="HK473" s="11">
        <v>9606.3992410943683</v>
      </c>
      <c r="HL473" s="11">
        <v>9596.4314890338283</v>
      </c>
      <c r="HM473" s="11">
        <v>9547.0463549658507</v>
      </c>
      <c r="HN473" s="11">
        <v>9481.2416999063244</v>
      </c>
      <c r="HO473" s="11">
        <v>9430.7434828543956</v>
      </c>
      <c r="HP473" s="11">
        <v>9442.8528438619232</v>
      </c>
      <c r="HQ473" s="11">
        <v>9431.6422691643784</v>
      </c>
      <c r="HR473" s="11">
        <v>9334.039161758481</v>
      </c>
      <c r="HS473" s="11">
        <v>9336.4375359322439</v>
      </c>
      <c r="HT473" s="11">
        <v>9340.5645977632685</v>
      </c>
      <c r="HU473" s="11">
        <v>9299.7765191003618</v>
      </c>
      <c r="HV473" s="11">
        <v>9298.4570109879587</v>
      </c>
      <c r="HW473" s="11">
        <v>9301.6724893035644</v>
      </c>
      <c r="HX473" s="11">
        <v>9309.7485160029864</v>
      </c>
      <c r="HY473" s="11">
        <v>9319.9324493087242</v>
      </c>
      <c r="HZ473" s="11">
        <v>9327.3044512933193</v>
      </c>
      <c r="IA473" s="11">
        <v>9431.4503483820208</v>
      </c>
      <c r="IB473" s="11">
        <v>9549.1700729519926</v>
      </c>
      <c r="IC473" s="11">
        <v>9587.7418133212122</v>
      </c>
      <c r="ID473" s="11">
        <v>9626.7991569561673</v>
      </c>
      <c r="IE473" s="11">
        <v>9661.3409248818516</v>
      </c>
      <c r="IF473" s="11">
        <v>9692.1680233426268</v>
      </c>
      <c r="IG473" s="11">
        <v>9802.6782286423968</v>
      </c>
      <c r="IH473" s="11">
        <v>9831.2859082580071</v>
      </c>
      <c r="II473" s="11">
        <v>9870.4165753515899</v>
      </c>
      <c r="IJ473" s="11">
        <v>9905.0387816985076</v>
      </c>
      <c r="IK473" s="11">
        <v>9955.0035563225429</v>
      </c>
      <c r="IL473" s="11">
        <v>9993.1541572480983</v>
      </c>
      <c r="IM473" s="11">
        <v>10035.10489800144</v>
      </c>
      <c r="IN473" s="11">
        <v>10097.632982089261</v>
      </c>
      <c r="IO473" s="11">
        <v>10233.919695514762</v>
      </c>
      <c r="IP473" s="11">
        <v>10265.804747931774</v>
      </c>
      <c r="IQ473" s="11">
        <v>10265.365920051407</v>
      </c>
      <c r="IR473" s="11">
        <v>10315.719166920911</v>
      </c>
      <c r="IS473" s="11">
        <v>10379.714176810146</v>
      </c>
      <c r="IT473" s="11">
        <v>10417.430911184651</v>
      </c>
      <c r="IU473" s="11">
        <v>10439.331820396865</v>
      </c>
      <c r="IV473" s="11">
        <v>10456.126083068724</v>
      </c>
      <c r="IW473" s="11">
        <v>10461.74727830783</v>
      </c>
      <c r="IX473" s="11">
        <v>10471.742873802958</v>
      </c>
      <c r="IY473" s="11">
        <v>10491.935261893104</v>
      </c>
      <c r="IZ473" s="11">
        <v>10531.417138610728</v>
      </c>
      <c r="JA473" s="11">
        <v>10579.517555082801</v>
      </c>
      <c r="JB473" s="11">
        <v>10669.728760147642</v>
      </c>
      <c r="JC473" s="11">
        <v>10778.365183999518</v>
      </c>
      <c r="JD473" s="11">
        <v>10859.365761212488</v>
      </c>
      <c r="JE473" s="11">
        <v>10879.213115520351</v>
      </c>
      <c r="JF473" s="11">
        <v>10894.018834701601</v>
      </c>
      <c r="JG473" s="11">
        <v>10892.882413562209</v>
      </c>
      <c r="JH473" s="11">
        <v>10976.73589195205</v>
      </c>
      <c r="JI473" s="11">
        <v>11028.466150553553</v>
      </c>
      <c r="JJ473" s="11">
        <v>11037.823432129431</v>
      </c>
      <c r="JK473" s="11">
        <v>11006.490388641652</v>
      </c>
      <c r="JL473" s="11">
        <v>11052.694156338701</v>
      </c>
      <c r="JM473" s="11">
        <v>11049.748486649873</v>
      </c>
      <c r="JN473" s="11">
        <v>11001.486492514961</v>
      </c>
      <c r="JO473" s="11">
        <v>11119.70112329127</v>
      </c>
      <c r="JP473" s="11">
        <v>11219.319471623763</v>
      </c>
      <c r="JQ473" s="11">
        <v>11236.853308851525</v>
      </c>
      <c r="JR473" s="11">
        <v>11283.274451717351</v>
      </c>
      <c r="JS473" s="11">
        <v>11314.25061686868</v>
      </c>
      <c r="JT473" s="11">
        <v>11436.728294271625</v>
      </c>
      <c r="JU473" s="11">
        <v>11494.791833195646</v>
      </c>
      <c r="JV473" s="11">
        <v>11470.147037818051</v>
      </c>
      <c r="JW473" s="11">
        <v>11417.092900091771</v>
      </c>
      <c r="JX473" s="11">
        <v>11419.955889337845</v>
      </c>
      <c r="JY473" s="11">
        <v>11414.916517515665</v>
      </c>
      <c r="JZ473" s="11">
        <v>11404.184085699344</v>
      </c>
      <c r="KA473" s="11">
        <v>11397.024838168709</v>
      </c>
      <c r="KB473" s="11">
        <v>11392.334845974528</v>
      </c>
      <c r="KC473" s="11">
        <v>11379.08585001563</v>
      </c>
      <c r="KD473" s="11">
        <v>11364.020924560953</v>
      </c>
      <c r="KE473" s="11">
        <v>11360.886151930903</v>
      </c>
      <c r="KF473" s="11">
        <v>11369.182626819995</v>
      </c>
      <c r="KG473" s="11">
        <v>11370.107828013817</v>
      </c>
      <c r="KH473" s="11">
        <v>11383.889425415933</v>
      </c>
      <c r="KI473" s="11">
        <v>11382.228939634528</v>
      </c>
      <c r="KJ473" s="11">
        <v>11401.038840242167</v>
      </c>
      <c r="KK473" s="11">
        <v>11403.18926427145</v>
      </c>
      <c r="KL473" s="23"/>
      <c r="KM473" s="11">
        <f>SMALL(Tabela2[[#This Row],[1]:[285]],1)</f>
        <v>5.5067062021407764E-11</v>
      </c>
      <c r="KN473" s="11">
        <f>MATCH(Tabela2[[#This Row],[1° menor]],Tabela2[[#This Row],[1]:[285]],0)</f>
        <v>52</v>
      </c>
      <c r="KO47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0.16231997319439737</v>
      </c>
      <c r="KP473" s="11">
        <f>VLOOKUP(Tabela2[[#This Row],[Shape]],shape!A:D,4,0)+VLOOKUP(Tabela2[[#This Row],[Shape]]+1,shape!A:E,5,0)*Tabela2[[#This Row],[% avanc]]</f>
        <v>864.52224506206994</v>
      </c>
      <c r="KQ473" s="15">
        <f>Tabela2[[#This Row],[8686,881807]]/Tabela2[[#Headers],[8686,881807]]</f>
        <v>9.9520433714825829E-2</v>
      </c>
      <c r="KR473" s="11">
        <f>Tabela2[[#This Row],[8686,881807]]-KP472</f>
        <v>242.84881818047199</v>
      </c>
      <c r="KS473" s="11">
        <f>(Tabela2[[#This Row],[hora bus]]-H472)*86400</f>
        <v>44.999999832361937</v>
      </c>
      <c r="KT473" s="11">
        <f>Tabela2[[#This Row],[desloc]]/Tabela2[[#This Row],[seconds]]</f>
        <v>5.3966404241145414</v>
      </c>
      <c r="KU473" s="11">
        <f>Tabela2[[#This Row],[spd m/s]]*3.6</f>
        <v>19.427905526812349</v>
      </c>
      <c r="KV473" s="23"/>
      <c r="KW473" s="22">
        <f t="shared" si="126"/>
        <v>0</v>
      </c>
      <c r="KX473" s="23">
        <f t="shared" si="127"/>
        <v>0</v>
      </c>
      <c r="KY473" s="23">
        <f t="shared" si="128"/>
        <v>0</v>
      </c>
      <c r="KZ473" s="23">
        <f t="shared" si="129"/>
        <v>0</v>
      </c>
      <c r="LA473" s="23">
        <f t="shared" si="130"/>
        <v>0</v>
      </c>
      <c r="LB473" s="23">
        <f t="shared" si="131"/>
        <v>0</v>
      </c>
      <c r="LC473" s="23">
        <f t="shared" si="132"/>
        <v>0</v>
      </c>
      <c r="LD473" s="23">
        <f t="shared" si="133"/>
        <v>0</v>
      </c>
      <c r="LE473" s="23">
        <f t="shared" si="134"/>
        <v>864.52224506206994</v>
      </c>
      <c r="LF473" s="22">
        <f t="shared" si="143"/>
        <v>0</v>
      </c>
      <c r="LG473" s="23">
        <f t="shared" si="135"/>
        <v>0</v>
      </c>
      <c r="LH473" s="23">
        <f t="shared" si="136"/>
        <v>0</v>
      </c>
      <c r="LI473" s="23">
        <f t="shared" si="137"/>
        <v>864.52224506206994</v>
      </c>
      <c r="LJ473" s="23">
        <f t="shared" si="138"/>
        <v>8570.3152119992501</v>
      </c>
      <c r="LK473" s="23">
        <f t="shared" si="139"/>
        <v>0</v>
      </c>
      <c r="LL473" s="23">
        <f t="shared" si="140"/>
        <v>40</v>
      </c>
      <c r="LM473" s="23">
        <f t="shared" si="141"/>
        <v>0</v>
      </c>
      <c r="LN473" s="23">
        <f t="shared" si="142"/>
        <v>0</v>
      </c>
    </row>
    <row r="474" spans="1:326" x14ac:dyDescent="0.25">
      <c r="A474" s="22">
        <v>129</v>
      </c>
      <c r="B474" s="22">
        <v>2</v>
      </c>
      <c r="C474" s="23" t="s">
        <v>1434</v>
      </c>
      <c r="D474" s="22">
        <v>332</v>
      </c>
      <c r="E474" s="24">
        <v>0.92083333333333328</v>
      </c>
      <c r="F474" s="23" t="s">
        <v>774</v>
      </c>
      <c r="G474" s="23" t="b">
        <v>1</v>
      </c>
      <c r="H474" s="25">
        <v>43538.920752314814</v>
      </c>
      <c r="I474" s="26" t="s">
        <v>208</v>
      </c>
      <c r="J474" s="23" t="s">
        <v>209</v>
      </c>
      <c r="K474" s="11">
        <f>IF(AND(Tabela2[[#This Row],[hora bus]]=H473,Tabela2[[#This Row],[lat bus]]=I473,Tabela2[[#This Row],[lon bus]]=J473),1,0)</f>
        <v>0</v>
      </c>
      <c r="L474" s="23"/>
      <c r="M474" s="11">
        <v>267</v>
      </c>
      <c r="N474" s="11">
        <v>1843.1113403033617</v>
      </c>
      <c r="O474" s="11">
        <v>1839.7718651176019</v>
      </c>
      <c r="P474" s="11">
        <v>1834.1562428872123</v>
      </c>
      <c r="Q474" s="11">
        <v>1784.2734604844479</v>
      </c>
      <c r="R474" s="11">
        <v>1705.3580647686699</v>
      </c>
      <c r="S474" s="11">
        <v>1687.0948593700718</v>
      </c>
      <c r="T474" s="11">
        <v>1670.3220989368335</v>
      </c>
      <c r="U474" s="11">
        <v>1662.2051710317121</v>
      </c>
      <c r="V474" s="11">
        <v>1650.7925554184699</v>
      </c>
      <c r="W474" s="11">
        <v>1645.187721643621</v>
      </c>
      <c r="X474" s="11">
        <v>1640.6860206240185</v>
      </c>
      <c r="Y474" s="11">
        <v>1626.9569225548648</v>
      </c>
      <c r="Z474" s="11">
        <v>1623.9483504029638</v>
      </c>
      <c r="AA474" s="11">
        <v>1612.3391876380529</v>
      </c>
      <c r="AB474" s="11">
        <v>1609.7337508319567</v>
      </c>
      <c r="AC474" s="11">
        <v>1598.7579533994467</v>
      </c>
      <c r="AD474" s="11">
        <v>1578.1344765902347</v>
      </c>
      <c r="AE474" s="11">
        <v>1570.0262140430784</v>
      </c>
      <c r="AF474" s="11">
        <v>1496.8759427482241</v>
      </c>
      <c r="AG474" s="11">
        <v>1456.8252636557474</v>
      </c>
      <c r="AH474" s="11">
        <v>1425.3020518020373</v>
      </c>
      <c r="AI474" s="11">
        <v>1401.7992091924507</v>
      </c>
      <c r="AJ474" s="11">
        <v>1381.0177790391056</v>
      </c>
      <c r="AK474" s="11">
        <v>1366.2555289909424</v>
      </c>
      <c r="AL474" s="11">
        <v>1340.550564192951</v>
      </c>
      <c r="AM474" s="11">
        <v>1329.6102977827618</v>
      </c>
      <c r="AN474" s="11">
        <v>1313.4025063519621</v>
      </c>
      <c r="AO474" s="11">
        <v>1295.7800480245069</v>
      </c>
      <c r="AP474" s="11">
        <v>1281.6237747147995</v>
      </c>
      <c r="AQ474" s="11">
        <v>1278.1886149100121</v>
      </c>
      <c r="AR474" s="11">
        <v>1271.5257761162929</v>
      </c>
      <c r="AS474" s="11">
        <v>1256.2049558612912</v>
      </c>
      <c r="AT474" s="11">
        <v>1252.2243343544083</v>
      </c>
      <c r="AU474" s="11">
        <v>1250.97563211131</v>
      </c>
      <c r="AV474" s="11">
        <v>1234.2444512054315</v>
      </c>
      <c r="AW474" s="11">
        <v>1215.7914097393932</v>
      </c>
      <c r="AX474" s="11">
        <v>1199.9899306728712</v>
      </c>
      <c r="AY474" s="11">
        <v>1179.8206352303905</v>
      </c>
      <c r="AZ474" s="11">
        <v>1153.9195391000856</v>
      </c>
      <c r="BA474" s="11">
        <v>1120.8941357588217</v>
      </c>
      <c r="BB474" s="11">
        <v>1068.1083883192246</v>
      </c>
      <c r="BC474" s="11">
        <v>998.99615271868629</v>
      </c>
      <c r="BD474" s="11">
        <v>940.44014129828429</v>
      </c>
      <c r="BE474" s="11">
        <v>920.19245143871456</v>
      </c>
      <c r="BF474" s="11">
        <v>892.67584986816212</v>
      </c>
      <c r="BG474" s="11">
        <v>846.7576474507598</v>
      </c>
      <c r="BH474" s="11">
        <v>822.80732058897422</v>
      </c>
      <c r="BI474" s="11">
        <v>799.4297950963479</v>
      </c>
      <c r="BJ474" s="11">
        <v>767.17463909756918</v>
      </c>
      <c r="BK474" s="11">
        <v>683.08316448437654</v>
      </c>
      <c r="BL474" s="11">
        <v>416.03358884616557</v>
      </c>
      <c r="BM474" s="11">
        <v>234.63180327366439</v>
      </c>
      <c r="BN474" s="11">
        <v>180.49755569612191</v>
      </c>
      <c r="BO474" s="11">
        <v>50.227203460690262</v>
      </c>
      <c r="BP474" s="11">
        <v>25.41876510761719</v>
      </c>
      <c r="BQ474" s="11">
        <v>4.8956394493870903E-12</v>
      </c>
      <c r="BR474" s="11">
        <v>76.23685711837777</v>
      </c>
      <c r="BS474" s="11">
        <v>179.26839160061581</v>
      </c>
      <c r="BT474" s="11">
        <v>219.36172928630853</v>
      </c>
      <c r="BU474" s="11">
        <v>252.10541902784433</v>
      </c>
      <c r="BV474" s="11">
        <v>339.55309444033264</v>
      </c>
      <c r="BW474" s="11">
        <v>358.59402562196237</v>
      </c>
      <c r="BX474" s="11">
        <v>464.99251822000133</v>
      </c>
      <c r="BY474" s="11">
        <v>525.22081372189018</v>
      </c>
      <c r="BZ474" s="11">
        <v>640.87204076262469</v>
      </c>
      <c r="CA474" s="11">
        <v>671.80433182755144</v>
      </c>
      <c r="CB474" s="11">
        <v>715.42212959099118</v>
      </c>
      <c r="CC474" s="11">
        <v>777.25977706207084</v>
      </c>
      <c r="CD474" s="11">
        <v>897.73355196643001</v>
      </c>
      <c r="CE474" s="11">
        <v>991.98997229133511</v>
      </c>
      <c r="CF474" s="11">
        <v>1085.3418164609227</v>
      </c>
      <c r="CG474" s="11">
        <v>1169.2274125964445</v>
      </c>
      <c r="CH474" s="11">
        <v>1363.9122814630491</v>
      </c>
      <c r="CI474" s="11">
        <v>1441.5389692951164</v>
      </c>
      <c r="CJ474" s="11">
        <v>1633.3310739763522</v>
      </c>
      <c r="CK474" s="11">
        <v>1708.3481427386409</v>
      </c>
      <c r="CL474" s="11">
        <v>1798.6212296039014</v>
      </c>
      <c r="CM474" s="11">
        <v>1826.5952972593682</v>
      </c>
      <c r="CN474" s="11">
        <v>1875.0536817798754</v>
      </c>
      <c r="CO474" s="11">
        <v>1934.0810401851363</v>
      </c>
      <c r="CP474" s="11">
        <v>2015.8428366505884</v>
      </c>
      <c r="CQ474" s="11">
        <v>2068.5870500521714</v>
      </c>
      <c r="CR474" s="11">
        <v>2265.0233166677435</v>
      </c>
      <c r="CS474" s="11">
        <v>2443.2948438139338</v>
      </c>
      <c r="CT474" s="11">
        <v>2517.5572366726269</v>
      </c>
      <c r="CU474" s="11">
        <v>2545.7931855535203</v>
      </c>
      <c r="CV474" s="11">
        <v>2587.242219353252</v>
      </c>
      <c r="CW474" s="11">
        <v>2685.6358727433494</v>
      </c>
      <c r="CX474" s="11">
        <v>2813.4210303759455</v>
      </c>
      <c r="CY474" s="11">
        <v>2874.738283681902</v>
      </c>
      <c r="CZ474" s="11">
        <v>2931.6123540457424</v>
      </c>
      <c r="DA474" s="11">
        <v>2982.3404982698644</v>
      </c>
      <c r="DB474" s="11">
        <v>3032.0482719470169</v>
      </c>
      <c r="DC474" s="11">
        <v>3083.4827557227118</v>
      </c>
      <c r="DD474" s="11">
        <v>3174.9643875787983</v>
      </c>
      <c r="DE474" s="11">
        <v>3186.0379007519214</v>
      </c>
      <c r="DF474" s="11">
        <v>3215.236157858687</v>
      </c>
      <c r="DG474" s="11">
        <v>3224.6358269740404</v>
      </c>
      <c r="DH474" s="11">
        <v>3265.4354364882106</v>
      </c>
      <c r="DI474" s="11">
        <v>3298.3733702812565</v>
      </c>
      <c r="DJ474" s="11">
        <v>3340.9199367563097</v>
      </c>
      <c r="DK474" s="11">
        <v>3380.2228990228127</v>
      </c>
      <c r="DL474" s="11">
        <v>3707.4408890309765</v>
      </c>
      <c r="DM474" s="11">
        <v>3825.2275901793519</v>
      </c>
      <c r="DN474" s="11">
        <v>3905.1575715479321</v>
      </c>
      <c r="DO474" s="11">
        <v>3994.5031942591108</v>
      </c>
      <c r="DP474" s="11">
        <v>4024.639160176504</v>
      </c>
      <c r="DQ474" s="11">
        <v>4105.5134074772641</v>
      </c>
      <c r="DR474" s="11">
        <v>4120.6485060480827</v>
      </c>
      <c r="DS474" s="11">
        <v>4131.0485164800502</v>
      </c>
      <c r="DT474" s="11">
        <v>4142.1377375313195</v>
      </c>
      <c r="DU474" s="11">
        <v>4155.2066752459386</v>
      </c>
      <c r="DV474" s="11">
        <v>4157.5936539716395</v>
      </c>
      <c r="DW474" s="11">
        <v>4156.2014651162353</v>
      </c>
      <c r="DX474" s="11">
        <v>4095.5668610485877</v>
      </c>
      <c r="DY474" s="11">
        <v>4192.8526461079555</v>
      </c>
      <c r="DZ474" s="11">
        <v>4196.7267624625474</v>
      </c>
      <c r="EA474" s="11">
        <v>4222.7416910537813</v>
      </c>
      <c r="EB474" s="11">
        <v>4358.0399291906542</v>
      </c>
      <c r="EC474" s="11">
        <v>4390.5829047191237</v>
      </c>
      <c r="ED474" s="11">
        <v>4576.5359451628638</v>
      </c>
      <c r="EE474" s="11">
        <v>4646.5989694806731</v>
      </c>
      <c r="EF474" s="11">
        <v>4871.5989775288663</v>
      </c>
      <c r="EG474" s="11">
        <v>5046.3994352385625</v>
      </c>
      <c r="EH474" s="11">
        <v>5196.7849883902572</v>
      </c>
      <c r="EI474" s="11">
        <v>5314.717198774053</v>
      </c>
      <c r="EJ474" s="11">
        <v>5378.3222253530075</v>
      </c>
      <c r="EK474" s="11">
        <v>5426.1274720812735</v>
      </c>
      <c r="EL474" s="11">
        <v>5502.2272879324837</v>
      </c>
      <c r="EM474" s="11">
        <v>5508.5972179611517</v>
      </c>
      <c r="EN474" s="11">
        <v>5589.8190621611757</v>
      </c>
      <c r="EO474" s="11">
        <v>5679.9821064074476</v>
      </c>
      <c r="EP474" s="11">
        <v>5724.2676307295396</v>
      </c>
      <c r="EQ474" s="11">
        <v>5863.1122645014275</v>
      </c>
      <c r="ER474" s="11">
        <v>5937.0592422532964</v>
      </c>
      <c r="ES474" s="11">
        <v>6073.7720059177836</v>
      </c>
      <c r="ET474" s="11">
        <v>6137.981781662289</v>
      </c>
      <c r="EU474" s="11">
        <v>6213.8560859287354</v>
      </c>
      <c r="EV474" s="11">
        <v>6276.9055847096452</v>
      </c>
      <c r="EW474" s="11">
        <v>6346.6995799515234</v>
      </c>
      <c r="EX474" s="11">
        <v>6594.6255854646006</v>
      </c>
      <c r="EY474" s="11">
        <v>6676.6258307104654</v>
      </c>
      <c r="EZ474" s="11">
        <v>6847.8250869502135</v>
      </c>
      <c r="FA474" s="11">
        <v>7014.4906133103395</v>
      </c>
      <c r="FB474" s="11">
        <v>7097.6597614858147</v>
      </c>
      <c r="FC474" s="11">
        <v>7139.3348915937086</v>
      </c>
      <c r="FD474" s="11">
        <v>7194.3335053571</v>
      </c>
      <c r="FE474" s="11">
        <v>7318.873438568171</v>
      </c>
      <c r="FF474" s="11">
        <v>7491.9634574218062</v>
      </c>
      <c r="FG474" s="11">
        <v>7516.8258153630486</v>
      </c>
      <c r="FH474" s="11">
        <v>7561.1326643269249</v>
      </c>
      <c r="FI474" s="11">
        <v>7642.690750708638</v>
      </c>
      <c r="FJ474" s="11">
        <v>7687.3384518209887</v>
      </c>
      <c r="FK474" s="11">
        <v>7704.7814932062784</v>
      </c>
      <c r="FL474" s="11">
        <v>7719.8348671064396</v>
      </c>
      <c r="FM474" s="11">
        <v>7724.7222313324555</v>
      </c>
      <c r="FN474" s="11">
        <v>7756.5607048649472</v>
      </c>
      <c r="FO474" s="11">
        <v>7777.0541977077091</v>
      </c>
      <c r="FP474" s="11">
        <v>7800.7452338170524</v>
      </c>
      <c r="FQ474" s="11">
        <v>7825.8966210742719</v>
      </c>
      <c r="FR474" s="11">
        <v>7836.3517468631289</v>
      </c>
      <c r="FS474" s="11">
        <v>7879.9186311441472</v>
      </c>
      <c r="FT474" s="11">
        <v>7951.3816438152126</v>
      </c>
      <c r="FU474" s="11">
        <v>8055.0987427245327</v>
      </c>
      <c r="FV474" s="11">
        <v>8195.590490263472</v>
      </c>
      <c r="FW474" s="11">
        <v>8241.0755719233457</v>
      </c>
      <c r="FX474" s="11">
        <v>8260.2448768745071</v>
      </c>
      <c r="FY474" s="11">
        <v>8281.646897923225</v>
      </c>
      <c r="FZ474" s="11">
        <v>8300.152750946987</v>
      </c>
      <c r="GA474" s="11">
        <v>8328.5305295808939</v>
      </c>
      <c r="GB474" s="11">
        <v>8350.7333053256389</v>
      </c>
      <c r="GC474" s="11">
        <v>8382.1318729387749</v>
      </c>
      <c r="GD474" s="11">
        <v>8416.1311248067832</v>
      </c>
      <c r="GE474" s="11">
        <v>8440.8657100513865</v>
      </c>
      <c r="GF474" s="11">
        <v>8461.4658881268388</v>
      </c>
      <c r="GG474" s="11">
        <v>8474.5224130509523</v>
      </c>
      <c r="GH474" s="11">
        <v>8487.685481805911</v>
      </c>
      <c r="GI474" s="11">
        <v>8491.2520475978472</v>
      </c>
      <c r="GJ474" s="11">
        <v>8500.9882499861724</v>
      </c>
      <c r="GK474" s="11">
        <v>8506.0656112670931</v>
      </c>
      <c r="GL474" s="11">
        <v>8520.8944213200648</v>
      </c>
      <c r="GM474" s="11">
        <v>8506.0105058246845</v>
      </c>
      <c r="GN474" s="11">
        <v>8515.3526313887996</v>
      </c>
      <c r="GO474" s="11">
        <v>8523.1993996417277</v>
      </c>
      <c r="GP474" s="11">
        <v>8533.7790453778562</v>
      </c>
      <c r="GQ474" s="11">
        <v>8592.0697719822529</v>
      </c>
      <c r="GR474" s="11">
        <v>8711.4132639159143</v>
      </c>
      <c r="GS474" s="11">
        <v>8860.9305058701048</v>
      </c>
      <c r="GT474" s="11">
        <v>8924.9557624443441</v>
      </c>
      <c r="GU474" s="11">
        <v>8944.2343792555184</v>
      </c>
      <c r="GV474" s="11">
        <v>8969.557496941452</v>
      </c>
      <c r="GW474" s="11">
        <v>8996.32275517587</v>
      </c>
      <c r="GX474" s="11">
        <v>9023.7934569592526</v>
      </c>
      <c r="GY474" s="11">
        <v>9040.5315676476384</v>
      </c>
      <c r="GZ474" s="11">
        <v>9181.7514936220614</v>
      </c>
      <c r="HA474" s="11">
        <v>9202.0192495186857</v>
      </c>
      <c r="HB474" s="11">
        <v>9217.3675435528512</v>
      </c>
      <c r="HC474" s="11">
        <v>9233.6553894165572</v>
      </c>
      <c r="HD474" s="11">
        <v>9245.6886287555535</v>
      </c>
      <c r="HE474" s="11">
        <v>9253.3700773824912</v>
      </c>
      <c r="HF474" s="11">
        <v>9245.0223833397013</v>
      </c>
      <c r="HG474" s="11">
        <v>9291.4090917236135</v>
      </c>
      <c r="HH474" s="11">
        <v>9297.3599394222692</v>
      </c>
      <c r="HI474" s="11">
        <v>9323.8631917303919</v>
      </c>
      <c r="HJ474" s="11">
        <v>9332.2951288581153</v>
      </c>
      <c r="HK474" s="11">
        <v>9322.0881788832503</v>
      </c>
      <c r="HL474" s="11">
        <v>9313.2835041328035</v>
      </c>
      <c r="HM474" s="11">
        <v>9265.4996888416299</v>
      </c>
      <c r="HN474" s="11">
        <v>9202.1899232334745</v>
      </c>
      <c r="HO474" s="11">
        <v>9154.5028377919007</v>
      </c>
      <c r="HP474" s="11">
        <v>9168.2981926734083</v>
      </c>
      <c r="HQ474" s="11">
        <v>9157.7188748707686</v>
      </c>
      <c r="HR474" s="11">
        <v>9062.3676102473473</v>
      </c>
      <c r="HS474" s="11">
        <v>9067.4207077087412</v>
      </c>
      <c r="HT474" s="11">
        <v>9072.4946957573538</v>
      </c>
      <c r="HU474" s="11">
        <v>9032.876821100037</v>
      </c>
      <c r="HV474" s="11">
        <v>9033.1185601496563</v>
      </c>
      <c r="HW474" s="11">
        <v>9037.4906470908645</v>
      </c>
      <c r="HX474" s="11">
        <v>9046.6465015317517</v>
      </c>
      <c r="HY474" s="11">
        <v>9058.0676924672916</v>
      </c>
      <c r="HZ474" s="11">
        <v>9068.099599452411</v>
      </c>
      <c r="IA474" s="11">
        <v>9176.1263308812649</v>
      </c>
      <c r="IB474" s="11">
        <v>9296.4389351305963</v>
      </c>
      <c r="IC474" s="11">
        <v>9336.3662458582985</v>
      </c>
      <c r="ID474" s="11">
        <v>9376.723389187704</v>
      </c>
      <c r="IE474" s="11">
        <v>9412.5530471784859</v>
      </c>
      <c r="IF474" s="11">
        <v>9445.5205969926246</v>
      </c>
      <c r="IG474" s="11">
        <v>9557.8340972957631</v>
      </c>
      <c r="IH474" s="11">
        <v>9587.1366741262318</v>
      </c>
      <c r="II474" s="11">
        <v>9626.8949892036217</v>
      </c>
      <c r="IJ474" s="11">
        <v>9662.0269629117611</v>
      </c>
      <c r="IK474" s="11">
        <v>9712.2850389885371</v>
      </c>
      <c r="IL474" s="11">
        <v>9750.5937365666014</v>
      </c>
      <c r="IM474" s="11">
        <v>9792.7586183997228</v>
      </c>
      <c r="IN474" s="11">
        <v>9855.6713556756331</v>
      </c>
      <c r="IO474" s="11">
        <v>9992.3719868810895</v>
      </c>
      <c r="IP474" s="11">
        <v>10024.40061853195</v>
      </c>
      <c r="IQ474" s="11">
        <v>10024.265808390066</v>
      </c>
      <c r="IR474" s="11">
        <v>10075.34758302599</v>
      </c>
      <c r="IS474" s="11">
        <v>10140.008534052527</v>
      </c>
      <c r="IT474" s="11">
        <v>10178.075992171227</v>
      </c>
      <c r="IU474" s="11">
        <v>10200.190844448243</v>
      </c>
      <c r="IV474" s="11">
        <v>10217.114496186772</v>
      </c>
      <c r="IW474" s="11">
        <v>10222.817023477633</v>
      </c>
      <c r="IX474" s="11">
        <v>10232.941315471215</v>
      </c>
      <c r="IY474" s="11">
        <v>10253.35323294525</v>
      </c>
      <c r="IZ474" s="11">
        <v>10293.157206668968</v>
      </c>
      <c r="JA474" s="11">
        <v>10341.73730676406</v>
      </c>
      <c r="JB474" s="11">
        <v>10432.46210728412</v>
      </c>
      <c r="JC474" s="11">
        <v>10541.237727715674</v>
      </c>
      <c r="JD474" s="11">
        <v>10622.041683859516</v>
      </c>
      <c r="JE474" s="11">
        <v>10641.640455126884</v>
      </c>
      <c r="JF474" s="11">
        <v>10656.159940232497</v>
      </c>
      <c r="JG474" s="11">
        <v>10653.639183764994</v>
      </c>
      <c r="JH474" s="11">
        <v>10737.526703213063</v>
      </c>
      <c r="JI474" s="11">
        <v>10790.777314511395</v>
      </c>
      <c r="JJ474" s="11">
        <v>10800.447518934599</v>
      </c>
      <c r="JK474" s="11">
        <v>10770.291167461412</v>
      </c>
      <c r="JL474" s="11">
        <v>10817.689799595315</v>
      </c>
      <c r="JM474" s="11">
        <v>10815.102635692254</v>
      </c>
      <c r="JN474" s="11">
        <v>10769.947970007988</v>
      </c>
      <c r="JO474" s="11">
        <v>10892.880316450077</v>
      </c>
      <c r="JP474" s="11">
        <v>10994.873754351647</v>
      </c>
      <c r="JQ474" s="11">
        <v>11013.730313426484</v>
      </c>
      <c r="JR474" s="11">
        <v>11059.984726401135</v>
      </c>
      <c r="JS474" s="11">
        <v>11087.936373333165</v>
      </c>
      <c r="JT474" s="11">
        <v>11207.312391309422</v>
      </c>
      <c r="JU474" s="11">
        <v>11264.302772438888</v>
      </c>
      <c r="JV474" s="11">
        <v>11239.735467258759</v>
      </c>
      <c r="JW474" s="11">
        <v>11185.817577826423</v>
      </c>
      <c r="JX474" s="11">
        <v>11187.422218304997</v>
      </c>
      <c r="JY474" s="11">
        <v>11181.825633980736</v>
      </c>
      <c r="JZ474" s="11">
        <v>11170.591984340572</v>
      </c>
      <c r="KA474" s="11">
        <v>11162.928955883133</v>
      </c>
      <c r="KB474" s="11">
        <v>11157.845123845364</v>
      </c>
      <c r="KC474" s="11">
        <v>11144.130868918031</v>
      </c>
      <c r="KD474" s="11">
        <v>11128.92024239172</v>
      </c>
      <c r="KE474" s="11">
        <v>11126.132430800653</v>
      </c>
      <c r="KF474" s="11">
        <v>11134.749844443229</v>
      </c>
      <c r="KG474" s="11">
        <v>11136.084018306345</v>
      </c>
      <c r="KH474" s="11">
        <v>11150.257839213902</v>
      </c>
      <c r="KI474" s="11">
        <v>11149.056852327862</v>
      </c>
      <c r="KJ474" s="11">
        <v>11168.283294008625</v>
      </c>
      <c r="KK474" s="11">
        <v>11170.579676318144</v>
      </c>
      <c r="KL474" s="23"/>
      <c r="KM474" s="11">
        <f>SMALL(Tabela2[[#This Row],[1]:[285]],1)</f>
        <v>4.8956394493870903E-12</v>
      </c>
      <c r="KN474" s="11">
        <f>MATCH(Tabela2[[#This Row],[1° menor]],Tabela2[[#This Row],[1]:[285]],0)</f>
        <v>56</v>
      </c>
      <c r="KO47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0.24999997104729357</v>
      </c>
      <c r="KP474" s="11">
        <f>VLOOKUP(Tabela2[[#This Row],[Shape]],shape!A:D,4,0)+VLOOKUP(Tabela2[[#This Row],[Shape]]+1,shape!A:E,5,0)*Tabela2[[#This Row],[% avanc]]</f>
        <v>1057.8668646258182</v>
      </c>
      <c r="KQ474" s="15">
        <f>Tabela2[[#This Row],[8686,881807]]/Tabela2[[#Headers],[8686,881807]]</f>
        <v>0.12177751328139121</v>
      </c>
      <c r="KR474" s="11">
        <f>Tabela2[[#This Row],[8686,881807]]-KP473</f>
        <v>193.34461956374821</v>
      </c>
      <c r="KS474" s="11">
        <f>(Tabela2[[#This Row],[hora bus]]-H473)*86400</f>
        <v>44.000000227242708</v>
      </c>
      <c r="KT474" s="11">
        <f>Tabela2[[#This Row],[desloc]]/Tabela2[[#This Row],[seconds]]</f>
        <v>4.3941958764818008</v>
      </c>
      <c r="KU474" s="11">
        <f>Tabela2[[#This Row],[spd m/s]]*3.6</f>
        <v>15.819105155334483</v>
      </c>
      <c r="KV474" s="23"/>
      <c r="KW474" s="22">
        <f t="shared" si="126"/>
        <v>0</v>
      </c>
      <c r="KX474" s="23">
        <f t="shared" si="127"/>
        <v>0</v>
      </c>
      <c r="KY474" s="23">
        <f t="shared" si="128"/>
        <v>0</v>
      </c>
      <c r="KZ474" s="23">
        <f t="shared" si="129"/>
        <v>0</v>
      </c>
      <c r="LA474" s="23">
        <f t="shared" si="130"/>
        <v>0</v>
      </c>
      <c r="LB474" s="23">
        <f t="shared" si="131"/>
        <v>0</v>
      </c>
      <c r="LC474" s="23">
        <f t="shared" si="132"/>
        <v>0</v>
      </c>
      <c r="LD474" s="23">
        <f t="shared" si="133"/>
        <v>0</v>
      </c>
      <c r="LE474" s="23">
        <f t="shared" si="134"/>
        <v>1057.8668646258182</v>
      </c>
      <c r="LF474" s="22">
        <f t="shared" si="143"/>
        <v>0</v>
      </c>
      <c r="LG474" s="23">
        <f t="shared" si="135"/>
        <v>0</v>
      </c>
      <c r="LH474" s="23">
        <f t="shared" si="136"/>
        <v>0</v>
      </c>
      <c r="LI474" s="23">
        <f t="shared" si="137"/>
        <v>1057.8668646258182</v>
      </c>
      <c r="LJ474" s="23">
        <f t="shared" si="138"/>
        <v>8570.3152119992501</v>
      </c>
      <c r="LK474" s="23">
        <f t="shared" si="139"/>
        <v>0</v>
      </c>
      <c r="LL474" s="23">
        <f t="shared" si="140"/>
        <v>39</v>
      </c>
      <c r="LM474" s="23">
        <f t="shared" si="141"/>
        <v>0</v>
      </c>
      <c r="LN474" s="23">
        <f t="shared" si="142"/>
        <v>0</v>
      </c>
    </row>
    <row r="475" spans="1:326" x14ac:dyDescent="0.25">
      <c r="A475" s="22">
        <v>130</v>
      </c>
      <c r="B475" s="22">
        <v>2</v>
      </c>
      <c r="C475" s="23" t="s">
        <v>1435</v>
      </c>
      <c r="D475" s="22">
        <v>332</v>
      </c>
      <c r="E475" s="24">
        <v>0.92083333333333328</v>
      </c>
      <c r="F475" s="23" t="s">
        <v>774</v>
      </c>
      <c r="G475" s="23" t="b">
        <v>1</v>
      </c>
      <c r="H475" s="25">
        <v>43538.921307870369</v>
      </c>
      <c r="I475" s="26" t="s">
        <v>200</v>
      </c>
      <c r="J475" s="23" t="s">
        <v>201</v>
      </c>
      <c r="K475" s="11">
        <f>IF(AND(Tabela2[[#This Row],[hora bus]]=H474,Tabela2[[#This Row],[lat bus]]=I474,Tabela2[[#This Row],[lon bus]]=J474),1,0)</f>
        <v>0</v>
      </c>
      <c r="L475" s="23"/>
      <c r="M475" s="11">
        <v>269</v>
      </c>
      <c r="N475" s="11">
        <v>2130.8119206222118</v>
      </c>
      <c r="O475" s="11">
        <v>2127.4298621180433</v>
      </c>
      <c r="P475" s="11">
        <v>2121.7602581055753</v>
      </c>
      <c r="Q475" s="11">
        <v>2071.6939104173734</v>
      </c>
      <c r="R475" s="11">
        <v>1992.4974808288175</v>
      </c>
      <c r="S475" s="11">
        <v>1974.0501302040955</v>
      </c>
      <c r="T475" s="11">
        <v>1957.1408600647555</v>
      </c>
      <c r="U475" s="11">
        <v>1948.8756642687263</v>
      </c>
      <c r="V475" s="11">
        <v>1937.2776726285681</v>
      </c>
      <c r="W475" s="11">
        <v>1931.4406560181469</v>
      </c>
      <c r="X475" s="11">
        <v>1926.7100017051948</v>
      </c>
      <c r="Y475" s="11">
        <v>1912.5920682993758</v>
      </c>
      <c r="Z475" s="11">
        <v>1909.0883250626769</v>
      </c>
      <c r="AA475" s="11">
        <v>1896.9782300426464</v>
      </c>
      <c r="AB475" s="11">
        <v>1893.9683455096988</v>
      </c>
      <c r="AC475" s="11">
        <v>1882.6865498658492</v>
      </c>
      <c r="AD475" s="11">
        <v>1861.7189913522172</v>
      </c>
      <c r="AE475" s="11">
        <v>1853.3710139284765</v>
      </c>
      <c r="AF475" s="11">
        <v>1780.0774789901545</v>
      </c>
      <c r="AG475" s="11">
        <v>1739.9234484882072</v>
      </c>
      <c r="AH475" s="11">
        <v>1708.2006553193173</v>
      </c>
      <c r="AI475" s="11">
        <v>1684.4004511121002</v>
      </c>
      <c r="AJ475" s="11">
        <v>1663.3457678589268</v>
      </c>
      <c r="AK475" s="11">
        <v>1648.3475921373147</v>
      </c>
      <c r="AL475" s="11">
        <v>1622.3599829432665</v>
      </c>
      <c r="AM475" s="11">
        <v>1611.1851819551755</v>
      </c>
      <c r="AN475" s="11">
        <v>1595.0196856202595</v>
      </c>
      <c r="AO475" s="11">
        <v>1577.7840709338018</v>
      </c>
      <c r="AP475" s="11">
        <v>1564.265814662577</v>
      </c>
      <c r="AQ475" s="11">
        <v>1561.3252828475759</v>
      </c>
      <c r="AR475" s="11">
        <v>1554.9953640398467</v>
      </c>
      <c r="AS475" s="11">
        <v>1540.2261118601209</v>
      </c>
      <c r="AT475" s="11">
        <v>1536.8286492415039</v>
      </c>
      <c r="AU475" s="11">
        <v>1535.8973976855762</v>
      </c>
      <c r="AV475" s="11">
        <v>1519.6089062803283</v>
      </c>
      <c r="AW475" s="11">
        <v>1501.8367406226116</v>
      </c>
      <c r="AX475" s="11">
        <v>1486.6045685228801</v>
      </c>
      <c r="AY475" s="11">
        <v>1466.7599721683816</v>
      </c>
      <c r="AZ475" s="11">
        <v>1441.0419010810613</v>
      </c>
      <c r="BA475" s="11">
        <v>1408.1391593500007</v>
      </c>
      <c r="BB475" s="11">
        <v>1355.38383823196</v>
      </c>
      <c r="BC475" s="11">
        <v>1285.8396087198862</v>
      </c>
      <c r="BD475" s="11">
        <v>1226.4996562280849</v>
      </c>
      <c r="BE475" s="11">
        <v>1205.8907536456259</v>
      </c>
      <c r="BF475" s="11">
        <v>1178.4649738381654</v>
      </c>
      <c r="BG475" s="11">
        <v>1132.7969696482094</v>
      </c>
      <c r="BH475" s="11">
        <v>1109.1307088235394</v>
      </c>
      <c r="BI475" s="11">
        <v>1085.9279364215615</v>
      </c>
      <c r="BJ475" s="11">
        <v>1053.7899845590896</v>
      </c>
      <c r="BK475" s="11">
        <v>969.73338648083893</v>
      </c>
      <c r="BL475" s="11">
        <v>702.72128561761747</v>
      </c>
      <c r="BM475" s="11">
        <v>521.60448819253043</v>
      </c>
      <c r="BN475" s="11">
        <v>467.77675095329295</v>
      </c>
      <c r="BO475" s="11">
        <v>337.79995726500766</v>
      </c>
      <c r="BP475" s="11">
        <v>313.22382521011883</v>
      </c>
      <c r="BQ475" s="11">
        <v>211.63942153740845</v>
      </c>
      <c r="BR475" s="11">
        <v>108.34744410210325</v>
      </c>
      <c r="BS475" s="11">
        <v>67.137857968415418</v>
      </c>
      <c r="BT475" s="11">
        <v>21.81412398311339</v>
      </c>
      <c r="BU475" s="11">
        <v>1.2769874047080521E-10</v>
      </c>
      <c r="BV475" s="11">
        <v>87.496034230746289</v>
      </c>
      <c r="BW475" s="11">
        <v>95.459526843044131</v>
      </c>
      <c r="BX475" s="11">
        <v>191.62700875575749</v>
      </c>
      <c r="BY475" s="11">
        <v>278.33186112926853</v>
      </c>
      <c r="BZ475" s="11">
        <v>413.52301702991639</v>
      </c>
      <c r="CA475" s="11">
        <v>449.03278826483773</v>
      </c>
      <c r="CB475" s="11">
        <v>493.66563495832963</v>
      </c>
      <c r="CC475" s="11">
        <v>555.72861323904237</v>
      </c>
      <c r="CD475" s="11">
        <v>675.61516725266915</v>
      </c>
      <c r="CE475" s="11">
        <v>768.0493730189836</v>
      </c>
      <c r="CF475" s="11">
        <v>858.88374116190937</v>
      </c>
      <c r="CG475" s="11">
        <v>939.83323578616012</v>
      </c>
      <c r="CH475" s="11">
        <v>1132.2297202867601</v>
      </c>
      <c r="CI475" s="11">
        <v>1208.2322611293127</v>
      </c>
      <c r="CJ475" s="11">
        <v>1398.4285526763983</v>
      </c>
      <c r="CK475" s="11">
        <v>1472.9085277515669</v>
      </c>
      <c r="CL475" s="11">
        <v>1562.9347966682014</v>
      </c>
      <c r="CM475" s="11">
        <v>1590.547090064425</v>
      </c>
      <c r="CN475" s="11">
        <v>1638.5911368126181</v>
      </c>
      <c r="CO475" s="11">
        <v>1697.3435322287673</v>
      </c>
      <c r="CP475" s="11">
        <v>1778.7645086606828</v>
      </c>
      <c r="CQ475" s="11">
        <v>1830.5947308115431</v>
      </c>
      <c r="CR475" s="11">
        <v>2025.8649604697764</v>
      </c>
      <c r="CS475" s="11">
        <v>2203.623490847056</v>
      </c>
      <c r="CT475" s="11">
        <v>2277.8280853615379</v>
      </c>
      <c r="CU475" s="11">
        <v>2306.035540941175</v>
      </c>
      <c r="CV475" s="11">
        <v>2347.2772760800826</v>
      </c>
      <c r="CW475" s="11">
        <v>2445.2902085963919</v>
      </c>
      <c r="CX475" s="11">
        <v>2572.8089479463242</v>
      </c>
      <c r="CY475" s="11">
        <v>2634.0325446855832</v>
      </c>
      <c r="CZ475" s="11">
        <v>2691.0883924805867</v>
      </c>
      <c r="DA475" s="11">
        <v>2742.2720569209655</v>
      </c>
      <c r="DB475" s="11">
        <v>2792.8405385978003</v>
      </c>
      <c r="DC475" s="11">
        <v>2845.8916832005152</v>
      </c>
      <c r="DD475" s="11">
        <v>2938.5174149615373</v>
      </c>
      <c r="DE475" s="11">
        <v>2950.0269270852818</v>
      </c>
      <c r="DF475" s="11">
        <v>2979.7579505591261</v>
      </c>
      <c r="DG475" s="11">
        <v>2990.1995362797516</v>
      </c>
      <c r="DH475" s="11">
        <v>3032.9294634688636</v>
      </c>
      <c r="DI475" s="11">
        <v>3068.1748796396855</v>
      </c>
      <c r="DJ475" s="11">
        <v>3110.2047906354624</v>
      </c>
      <c r="DK475" s="11">
        <v>3141.9881367220942</v>
      </c>
      <c r="DL475" s="11">
        <v>3461.8614454690746</v>
      </c>
      <c r="DM475" s="11">
        <v>3577.2956788853508</v>
      </c>
      <c r="DN475" s="11">
        <v>3655.7410847202018</v>
      </c>
      <c r="DO475" s="11">
        <v>3744.1077392343991</v>
      </c>
      <c r="DP475" s="11">
        <v>3773.2218009318926</v>
      </c>
      <c r="DQ475" s="11">
        <v>3853.2956281865427</v>
      </c>
      <c r="DR475" s="11">
        <v>3868.2687726736949</v>
      </c>
      <c r="DS475" s="11">
        <v>3878.5319429840242</v>
      </c>
      <c r="DT475" s="11">
        <v>3889.7480021844972</v>
      </c>
      <c r="DU475" s="11">
        <v>3903.1988807246753</v>
      </c>
      <c r="DV475" s="11">
        <v>3906.0388653739215</v>
      </c>
      <c r="DW475" s="11">
        <v>3905.1999683241029</v>
      </c>
      <c r="DX475" s="11">
        <v>3847.9013499898633</v>
      </c>
      <c r="DY475" s="11">
        <v>3948.7552583607417</v>
      </c>
      <c r="DZ475" s="11">
        <v>3953.95977211526</v>
      </c>
      <c r="EA475" s="11">
        <v>3979.8607291882131</v>
      </c>
      <c r="EB475" s="11">
        <v>4114.1363708024455</v>
      </c>
      <c r="EC475" s="11">
        <v>4146.1114391384181</v>
      </c>
      <c r="ED475" s="11">
        <v>4331.4072832235806</v>
      </c>
      <c r="EE475" s="11">
        <v>4402.7406190417269</v>
      </c>
      <c r="EF475" s="11">
        <v>4630.2312509670492</v>
      </c>
      <c r="EG475" s="11">
        <v>4806.9005335859256</v>
      </c>
      <c r="EH475" s="11">
        <v>4958.6202448360737</v>
      </c>
      <c r="EI475" s="11">
        <v>5077.2096843693143</v>
      </c>
      <c r="EJ475" s="11">
        <v>5140.9401155392879</v>
      </c>
      <c r="EK475" s="11">
        <v>5189.5158608415722</v>
      </c>
      <c r="EL475" s="11">
        <v>5266.5110019391377</v>
      </c>
      <c r="EM475" s="11">
        <v>5273.5978834692214</v>
      </c>
      <c r="EN475" s="11">
        <v>5355.5480124266114</v>
      </c>
      <c r="EO475" s="11">
        <v>5445.7265159801054</v>
      </c>
      <c r="EP475" s="11">
        <v>5489.4997164421875</v>
      </c>
      <c r="EQ475" s="11">
        <v>5627.6560702771812</v>
      </c>
      <c r="ER475" s="11">
        <v>5700.9237545668066</v>
      </c>
      <c r="ES475" s="11">
        <v>5837.0677413143703</v>
      </c>
      <c r="ET475" s="11">
        <v>5900.9544525349647</v>
      </c>
      <c r="EU475" s="11">
        <v>5976.4871075014853</v>
      </c>
      <c r="EV475" s="11">
        <v>6039.1771616796286</v>
      </c>
      <c r="EW475" s="11">
        <v>6108.2158031939725</v>
      </c>
      <c r="EX475" s="11">
        <v>6355.3911627924717</v>
      </c>
      <c r="EY475" s="11">
        <v>6436.845131744225</v>
      </c>
      <c r="EZ475" s="11">
        <v>6607.3627194528472</v>
      </c>
      <c r="FA475" s="11">
        <v>6773.7259422758279</v>
      </c>
      <c r="FB475" s="11">
        <v>6856.9288569349756</v>
      </c>
      <c r="FC475" s="11">
        <v>6898.6442456619052</v>
      </c>
      <c r="FD475" s="11">
        <v>6953.7330211741337</v>
      </c>
      <c r="FE475" s="11">
        <v>7078.488537289838</v>
      </c>
      <c r="FF475" s="11">
        <v>7251.7376838987884</v>
      </c>
      <c r="FG475" s="11">
        <v>7276.6304491152659</v>
      </c>
      <c r="FH475" s="11">
        <v>7321.083862197951</v>
      </c>
      <c r="FI475" s="11">
        <v>7402.6915847631681</v>
      </c>
      <c r="FJ475" s="11">
        <v>7447.1739997259483</v>
      </c>
      <c r="FK475" s="11">
        <v>7464.4196829169869</v>
      </c>
      <c r="FL475" s="11">
        <v>7479.2680882275299</v>
      </c>
      <c r="FM475" s="11">
        <v>7483.6902461219925</v>
      </c>
      <c r="FN475" s="11">
        <v>7514.9667691264494</v>
      </c>
      <c r="FO475" s="11">
        <v>7535.0851112191685</v>
      </c>
      <c r="FP475" s="11">
        <v>7558.4340134900131</v>
      </c>
      <c r="FQ475" s="11">
        <v>7583.3440655986624</v>
      </c>
      <c r="FR475" s="11">
        <v>7593.4723655896323</v>
      </c>
      <c r="FS475" s="11">
        <v>7636.602627502888</v>
      </c>
      <c r="FT475" s="11">
        <v>7707.7878627156451</v>
      </c>
      <c r="FU475" s="11">
        <v>7811.569797271377</v>
      </c>
      <c r="FV475" s="11">
        <v>7952.5177742985679</v>
      </c>
      <c r="FW475" s="11">
        <v>7998.5198614546734</v>
      </c>
      <c r="FX475" s="11">
        <v>8018.1125786731391</v>
      </c>
      <c r="FY475" s="11">
        <v>8039.8740149189034</v>
      </c>
      <c r="FZ475" s="11">
        <v>8058.6586242796602</v>
      </c>
      <c r="GA475" s="11">
        <v>8087.2180556036137</v>
      </c>
      <c r="GB475" s="11">
        <v>8109.5109926625946</v>
      </c>
      <c r="GC475" s="11">
        <v>8140.9219102760762</v>
      </c>
      <c r="GD475" s="11">
        <v>8174.8784208739471</v>
      </c>
      <c r="GE475" s="11">
        <v>8199.5753120086829</v>
      </c>
      <c r="GF475" s="11">
        <v>8220.1452915864284</v>
      </c>
      <c r="GG475" s="11">
        <v>8233.252072907273</v>
      </c>
      <c r="GH475" s="11">
        <v>8246.4981721402801</v>
      </c>
      <c r="GI475" s="11">
        <v>8250.1997103482772</v>
      </c>
      <c r="GJ475" s="11">
        <v>8260.2326279433419</v>
      </c>
      <c r="GK475" s="11">
        <v>8265.7586487412682</v>
      </c>
      <c r="GL475" s="11">
        <v>8280.8767721749246</v>
      </c>
      <c r="GM475" s="11">
        <v>8266.3506233730677</v>
      </c>
      <c r="GN475" s="11">
        <v>8276.2546452393508</v>
      </c>
      <c r="GO475" s="11">
        <v>8284.6154966503691</v>
      </c>
      <c r="GP475" s="11">
        <v>8296.0910739329065</v>
      </c>
      <c r="GQ475" s="11">
        <v>8355.7357378135348</v>
      </c>
      <c r="GR475" s="11">
        <v>8476.5751903667897</v>
      </c>
      <c r="GS475" s="11">
        <v>8627.1653426192843</v>
      </c>
      <c r="GT475" s="11">
        <v>8691.6021697706165</v>
      </c>
      <c r="GU475" s="11">
        <v>8711.0146716947856</v>
      </c>
      <c r="GV475" s="11">
        <v>8736.3758630054926</v>
      </c>
      <c r="GW475" s="11">
        <v>8763.1073957255521</v>
      </c>
      <c r="GX475" s="11">
        <v>8790.4806107239183</v>
      </c>
      <c r="GY475" s="11">
        <v>8806.4576690796312</v>
      </c>
      <c r="GZ475" s="11">
        <v>8946.8804304830519</v>
      </c>
      <c r="HA475" s="11">
        <v>8966.9871772249844</v>
      </c>
      <c r="HB475" s="11">
        <v>8982.2570671216108</v>
      </c>
      <c r="HC475" s="11">
        <v>8998.5048530063596</v>
      </c>
      <c r="HD475" s="11">
        <v>9010.5031132502772</v>
      </c>
      <c r="HE475" s="11">
        <v>9018.1035925632077</v>
      </c>
      <c r="HF475" s="11">
        <v>9010.7789097056157</v>
      </c>
      <c r="HG475" s="11">
        <v>9059.001286929526</v>
      </c>
      <c r="HH475" s="11">
        <v>9066.4929601087515</v>
      </c>
      <c r="HI475" s="11">
        <v>9094.1905306607605</v>
      </c>
      <c r="HJ475" s="11">
        <v>9103.3079821305728</v>
      </c>
      <c r="HK475" s="11">
        <v>9093.8155899516223</v>
      </c>
      <c r="HL475" s="11">
        <v>9085.8163224553373</v>
      </c>
      <c r="HM475" s="11">
        <v>9039.1486159941687</v>
      </c>
      <c r="HN475" s="11">
        <v>8977.5844928057777</v>
      </c>
      <c r="HO475" s="11">
        <v>8931.8689465320258</v>
      </c>
      <c r="HP475" s="11">
        <v>8946.8473016841872</v>
      </c>
      <c r="HQ475" s="11">
        <v>8936.7112767690342</v>
      </c>
      <c r="HR475" s="11">
        <v>8842.945046584704</v>
      </c>
      <c r="HS475" s="11">
        <v>8849.8679031799838</v>
      </c>
      <c r="HT475" s="11">
        <v>8855.6095536437333</v>
      </c>
      <c r="HU475" s="11">
        <v>8816.8167047041625</v>
      </c>
      <c r="HV475" s="11">
        <v>8818.1565294114571</v>
      </c>
      <c r="HW475" s="11">
        <v>8823.3364649409305</v>
      </c>
      <c r="HX475" s="11">
        <v>8833.2427672171543</v>
      </c>
      <c r="HY475" s="11">
        <v>8845.519944981761</v>
      </c>
      <c r="HZ475" s="11">
        <v>8857.3791054594221</v>
      </c>
      <c r="IA475" s="11">
        <v>8968.0709333427712</v>
      </c>
      <c r="IB475" s="11">
        <v>9090.1657147438382</v>
      </c>
      <c r="IC475" s="11">
        <v>9131.0239960195722</v>
      </c>
      <c r="ID475" s="11">
        <v>9172.2745709140218</v>
      </c>
      <c r="IE475" s="11">
        <v>9208.9886591157683</v>
      </c>
      <c r="IF475" s="11">
        <v>9243.4248243815546</v>
      </c>
      <c r="IG475" s="11">
        <v>9356.9738154490315</v>
      </c>
      <c r="IH475" s="11">
        <v>9386.7473676438494</v>
      </c>
      <c r="II475" s="11">
        <v>9426.9278099814546</v>
      </c>
      <c r="IJ475" s="11">
        <v>9462.3958711327832</v>
      </c>
      <c r="IK475" s="11">
        <v>9512.8362262954506</v>
      </c>
      <c r="IL475" s="11">
        <v>9551.2339547798856</v>
      </c>
      <c r="IM475" s="11">
        <v>9593.5207503440761</v>
      </c>
      <c r="IN475" s="11">
        <v>9656.6502928541195</v>
      </c>
      <c r="IO475" s="11">
        <v>9793.5973775719103</v>
      </c>
      <c r="IP475" s="11">
        <v>9825.7184465502341</v>
      </c>
      <c r="IQ475" s="11">
        <v>9825.7837138686536</v>
      </c>
      <c r="IR475" s="11">
        <v>9877.3487260203237</v>
      </c>
      <c r="IS475" s="11">
        <v>9942.4529788798463</v>
      </c>
      <c r="IT475" s="11">
        <v>9980.7523219932718</v>
      </c>
      <c r="IU475" s="11">
        <v>10003.008028178765</v>
      </c>
      <c r="IV475" s="11">
        <v>10020.017153255721</v>
      </c>
      <c r="IW475" s="11">
        <v>10025.772910547132</v>
      </c>
      <c r="IX475" s="11">
        <v>10035.980005245625</v>
      </c>
      <c r="IY475" s="11">
        <v>10056.531132873615</v>
      </c>
      <c r="IZ475" s="11">
        <v>10096.539478732555</v>
      </c>
      <c r="JA475" s="11">
        <v>10145.422581301083</v>
      </c>
      <c r="JB475" s="11">
        <v>10236.459760688274</v>
      </c>
      <c r="JC475" s="11">
        <v>10345.286588722012</v>
      </c>
      <c r="JD475" s="11">
        <v>10425.927164137565</v>
      </c>
      <c r="JE475" s="11">
        <v>10445.342216558547</v>
      </c>
      <c r="JF475" s="11">
        <v>10459.653415152383</v>
      </c>
      <c r="JG475" s="11">
        <v>10456.131681334737</v>
      </c>
      <c r="JH475" s="11">
        <v>10540.012957950168</v>
      </c>
      <c r="JI475" s="11">
        <v>10594.326269517105</v>
      </c>
      <c r="JJ475" s="11">
        <v>10604.21576777426</v>
      </c>
      <c r="JK475" s="11">
        <v>10574.884430563254</v>
      </c>
      <c r="JL475" s="11">
        <v>10623.120570139967</v>
      </c>
      <c r="JM475" s="11">
        <v>10620.783492036264</v>
      </c>
      <c r="JN475" s="11">
        <v>10577.795702782569</v>
      </c>
      <c r="JO475" s="11">
        <v>10704.019573379279</v>
      </c>
      <c r="JP475" s="11">
        <v>10807.670396383131</v>
      </c>
      <c r="JQ475" s="11">
        <v>10827.44512340152</v>
      </c>
      <c r="JR475" s="11">
        <v>10873.557586572821</v>
      </c>
      <c r="JS475" s="11">
        <v>10899.335889524207</v>
      </c>
      <c r="JT475" s="11">
        <v>11016.482063910547</v>
      </c>
      <c r="JU475" s="11">
        <v>11072.706368238412</v>
      </c>
      <c r="JV475" s="11">
        <v>11048.206106349853</v>
      </c>
      <c r="JW475" s="11">
        <v>10993.692043893267</v>
      </c>
      <c r="JX475" s="11">
        <v>10994.419545529552</v>
      </c>
      <c r="JY475" s="11">
        <v>10988.434693483596</v>
      </c>
      <c r="JZ475" s="11">
        <v>10976.851960879369</v>
      </c>
      <c r="KA475" s="11">
        <v>10968.838291543942</v>
      </c>
      <c r="KB475" s="11">
        <v>10963.48047575684</v>
      </c>
      <c r="KC475" s="11">
        <v>10949.442361807542</v>
      </c>
      <c r="KD475" s="11">
        <v>10934.136053335613</v>
      </c>
      <c r="KE475" s="11">
        <v>10931.595555583261</v>
      </c>
      <c r="KF475" s="11">
        <v>10940.436336510764</v>
      </c>
      <c r="KG475" s="11">
        <v>10942.055203025591</v>
      </c>
      <c r="KH475" s="11">
        <v>10956.502107793314</v>
      </c>
      <c r="KI475" s="11">
        <v>10955.621091261894</v>
      </c>
      <c r="KJ475" s="11">
        <v>10975.137589812131</v>
      </c>
      <c r="KK475" s="11">
        <v>10977.535641546698</v>
      </c>
      <c r="KL475" s="23"/>
      <c r="KM475" s="11">
        <f>SMALL(Tabela2[[#This Row],[1]:[285]],1)</f>
        <v>1.2769874047080521E-10</v>
      </c>
      <c r="KN475" s="11">
        <f>MATCH(Tabela2[[#This Row],[1° menor]],Tabela2[[#This Row],[1]:[285]],0)</f>
        <v>60</v>
      </c>
      <c r="KO47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0.24676134718509879</v>
      </c>
      <c r="KP475" s="11">
        <f>VLOOKUP(Tabela2[[#This Row],[Shape]],shape!A:D,4,0)+VLOOKUP(Tabela2[[#This Row],[Shape]]+1,shape!A:E,5,0)*Tabela2[[#This Row],[% avanc]]</f>
        <v>1209.068798194663</v>
      </c>
      <c r="KQ475" s="15">
        <f>Tabela2[[#This Row],[8686,881807]]/Tabela2[[#Headers],[8686,881807]]</f>
        <v>0.13918329097333637</v>
      </c>
      <c r="KR475" s="11">
        <f>Tabela2[[#This Row],[8686,881807]]-KP474</f>
        <v>151.20193356884488</v>
      </c>
      <c r="KS475" s="11">
        <f>(Tabela2[[#This Row],[hora bus]]-H474)*86400</f>
        <v>47.999999905005097</v>
      </c>
      <c r="KT475" s="11">
        <f>Tabela2[[#This Row],[desloc]]/Tabela2[[#This Row],[seconds]]</f>
        <v>3.1500402889183885</v>
      </c>
      <c r="KU475" s="11">
        <f>Tabela2[[#This Row],[spd m/s]]*3.6</f>
        <v>11.340145040106199</v>
      </c>
      <c r="KV475" s="23"/>
      <c r="KW475" s="22">
        <f t="shared" si="126"/>
        <v>0</v>
      </c>
      <c r="KX475" s="23">
        <f t="shared" si="127"/>
        <v>0</v>
      </c>
      <c r="KY475" s="23">
        <f t="shared" si="128"/>
        <v>0</v>
      </c>
      <c r="KZ475" s="23">
        <f t="shared" si="129"/>
        <v>0</v>
      </c>
      <c r="LA475" s="23">
        <f t="shared" si="130"/>
        <v>0</v>
      </c>
      <c r="LB475" s="23">
        <f t="shared" si="131"/>
        <v>0</v>
      </c>
      <c r="LC475" s="23">
        <f t="shared" si="132"/>
        <v>0</v>
      </c>
      <c r="LD475" s="23">
        <f t="shared" si="133"/>
        <v>0</v>
      </c>
      <c r="LE475" s="23">
        <f t="shared" si="134"/>
        <v>1209.068798194663</v>
      </c>
      <c r="LF475" s="22">
        <f t="shared" si="143"/>
        <v>0</v>
      </c>
      <c r="LG475" s="23">
        <f t="shared" si="135"/>
        <v>0</v>
      </c>
      <c r="LH475" s="23">
        <f t="shared" si="136"/>
        <v>0</v>
      </c>
      <c r="LI475" s="23">
        <f t="shared" si="137"/>
        <v>1209.068798194663</v>
      </c>
      <c r="LJ475" s="23">
        <f t="shared" si="138"/>
        <v>8570.3152119992501</v>
      </c>
      <c r="LK475" s="23">
        <f t="shared" si="139"/>
        <v>0</v>
      </c>
      <c r="LL475" s="23">
        <f t="shared" si="140"/>
        <v>38</v>
      </c>
      <c r="LM475" s="23">
        <f t="shared" si="141"/>
        <v>0</v>
      </c>
      <c r="LN475" s="23">
        <f t="shared" si="142"/>
        <v>0</v>
      </c>
    </row>
    <row r="476" spans="1:326" x14ac:dyDescent="0.25">
      <c r="A476" s="22">
        <v>131</v>
      </c>
      <c r="B476" s="22">
        <v>2</v>
      </c>
      <c r="C476" s="23" t="s">
        <v>1436</v>
      </c>
      <c r="D476" s="22">
        <v>332</v>
      </c>
      <c r="E476" s="24">
        <v>0.92152777777777772</v>
      </c>
      <c r="F476" s="23" t="s">
        <v>774</v>
      </c>
      <c r="G476" s="23" t="b">
        <v>1</v>
      </c>
      <c r="H476" s="25">
        <v>43538.921527777777</v>
      </c>
      <c r="I476" s="26" t="s">
        <v>210</v>
      </c>
      <c r="J476" s="23" t="s">
        <v>211</v>
      </c>
      <c r="K476" s="11">
        <f>IF(AND(Tabela2[[#This Row],[hora bus]]=H475,Tabela2[[#This Row],[lat bus]]=I475,Tabela2[[#This Row],[lon bus]]=J475),1,0)</f>
        <v>0</v>
      </c>
      <c r="L476" s="23"/>
      <c r="M476" s="11">
        <v>271</v>
      </c>
      <c r="N476" s="11">
        <v>2168.7266442351524</v>
      </c>
      <c r="O476" s="11">
        <v>2165.5105875899681</v>
      </c>
      <c r="P476" s="11">
        <v>2160.0253696983</v>
      </c>
      <c r="Q476" s="11">
        <v>2110.4416738406153</v>
      </c>
      <c r="R476" s="11">
        <v>2031.8716120499239</v>
      </c>
      <c r="S476" s="11">
        <v>2013.7638865517665</v>
      </c>
      <c r="T476" s="11">
        <v>1997.0726072516163</v>
      </c>
      <c r="U476" s="11">
        <v>1989.0292474703065</v>
      </c>
      <c r="V476" s="11">
        <v>1977.6841634829457</v>
      </c>
      <c r="W476" s="11">
        <v>1972.1424295364814</v>
      </c>
      <c r="X476" s="11">
        <v>1967.6800109098731</v>
      </c>
      <c r="Y476" s="11">
        <v>1953.9701890718572</v>
      </c>
      <c r="Z476" s="11">
        <v>1950.9450272073391</v>
      </c>
      <c r="AA476" s="11">
        <v>1939.2653613774155</v>
      </c>
      <c r="AB476" s="11">
        <v>1936.5809102034927</v>
      </c>
      <c r="AC476" s="11">
        <v>1925.527113450252</v>
      </c>
      <c r="AD476" s="11">
        <v>1904.8043853414183</v>
      </c>
      <c r="AE476" s="11">
        <v>1896.6203234645693</v>
      </c>
      <c r="AF476" s="11">
        <v>1823.4180641998298</v>
      </c>
      <c r="AG476" s="11">
        <v>1783.3255685308279</v>
      </c>
      <c r="AH476" s="11">
        <v>1751.7252901945665</v>
      </c>
      <c r="AI476" s="11">
        <v>1728.1064975287838</v>
      </c>
      <c r="AJ476" s="11">
        <v>1707.2124938103291</v>
      </c>
      <c r="AK476" s="11">
        <v>1692.3493331418238</v>
      </c>
      <c r="AL476" s="11">
        <v>1666.5175945251121</v>
      </c>
      <c r="AM476" s="11">
        <v>1655.4695987716875</v>
      </c>
      <c r="AN476" s="11">
        <v>1639.2779966588762</v>
      </c>
      <c r="AO476" s="11">
        <v>1621.8212923078352</v>
      </c>
      <c r="AP476" s="11">
        <v>1607.9241113775759</v>
      </c>
      <c r="AQ476" s="11">
        <v>1604.6754788042165</v>
      </c>
      <c r="AR476" s="11">
        <v>1598.1249836527709</v>
      </c>
      <c r="AS476" s="11">
        <v>1582.9631477266016</v>
      </c>
      <c r="AT476" s="11">
        <v>1579.1253522525055</v>
      </c>
      <c r="AU476" s="11">
        <v>1577.9351631933666</v>
      </c>
      <c r="AV476" s="11">
        <v>1561.2438928961062</v>
      </c>
      <c r="AW476" s="11">
        <v>1542.7770394506269</v>
      </c>
      <c r="AX476" s="11">
        <v>1526.8579938292066</v>
      </c>
      <c r="AY476" s="11">
        <v>1506.551644795255</v>
      </c>
      <c r="AZ476" s="11">
        <v>1480.5302466629473</v>
      </c>
      <c r="BA476" s="11">
        <v>1447.4076289999907</v>
      </c>
      <c r="BB476" s="11">
        <v>1394.6025089657458</v>
      </c>
      <c r="BC476" s="11">
        <v>1325.7293648217208</v>
      </c>
      <c r="BD476" s="11">
        <v>1267.4298516573967</v>
      </c>
      <c r="BE476" s="11">
        <v>1247.213920394267</v>
      </c>
      <c r="BF476" s="11">
        <v>1219.6979268156206</v>
      </c>
      <c r="BG476" s="11">
        <v>1173.7720668996276</v>
      </c>
      <c r="BH476" s="11">
        <v>1149.7950255563644</v>
      </c>
      <c r="BI476" s="11">
        <v>1126.389547656983</v>
      </c>
      <c r="BJ476" s="11">
        <v>1094.1082009460672</v>
      </c>
      <c r="BK476" s="11">
        <v>1010.0168161546371</v>
      </c>
      <c r="BL476" s="11">
        <v>742.99683169699711</v>
      </c>
      <c r="BM476" s="11">
        <v>561.59108958421893</v>
      </c>
      <c r="BN476" s="11">
        <v>507.42778239766898</v>
      </c>
      <c r="BO476" s="11">
        <v>377.14034833779704</v>
      </c>
      <c r="BP476" s="11">
        <v>352.33737450129479</v>
      </c>
      <c r="BQ476" s="11">
        <v>250.90735495516964</v>
      </c>
      <c r="BR476" s="11">
        <v>149.02237606777081</v>
      </c>
      <c r="BS476" s="11">
        <v>111.52248656341401</v>
      </c>
      <c r="BT476" s="11">
        <v>73.908812355752843</v>
      </c>
      <c r="BU476" s="11">
        <v>5.6682836202526232E-10</v>
      </c>
      <c r="BV476" s="11">
        <v>30.168519214111605</v>
      </c>
      <c r="BW476" s="11">
        <v>58.12769336741772</v>
      </c>
      <c r="BX476" s="11">
        <v>183.34743835441495</v>
      </c>
      <c r="BY476" s="11">
        <v>284.60558436868621</v>
      </c>
      <c r="BZ476" s="11">
        <v>426.37074266350965</v>
      </c>
      <c r="CA476" s="11">
        <v>462.59620925454112</v>
      </c>
      <c r="CB476" s="11">
        <v>506.3671488416727</v>
      </c>
      <c r="CC476" s="11">
        <v>566.90085885132942</v>
      </c>
      <c r="CD476" s="11">
        <v>685.08108604356585</v>
      </c>
      <c r="CE476" s="11">
        <v>775.90288804131933</v>
      </c>
      <c r="CF476" s="11">
        <v>865.11089391548205</v>
      </c>
      <c r="CG476" s="11">
        <v>944.1401472315996</v>
      </c>
      <c r="CH476" s="11">
        <v>1134.983915655027</v>
      </c>
      <c r="CI476" s="11">
        <v>1209.8751746845207</v>
      </c>
      <c r="CJ476" s="11">
        <v>1399.0308249837724</v>
      </c>
      <c r="CK476" s="11">
        <v>1473.0831631660358</v>
      </c>
      <c r="CL476" s="11">
        <v>1562.8650866789028</v>
      </c>
      <c r="CM476" s="11">
        <v>1590.2529451312621</v>
      </c>
      <c r="CN476" s="11">
        <v>1638.0228674109148</v>
      </c>
      <c r="CO476" s="11">
        <v>1696.5269644561818</v>
      </c>
      <c r="CP476" s="11">
        <v>1777.6902400168406</v>
      </c>
      <c r="CQ476" s="11">
        <v>1828.9707015047079</v>
      </c>
      <c r="CR476" s="11">
        <v>2023.5247717232094</v>
      </c>
      <c r="CS476" s="11">
        <v>2200.926303348806</v>
      </c>
      <c r="CT476" s="11">
        <v>2275.0487392348723</v>
      </c>
      <c r="CU476" s="11">
        <v>2303.2064302382919</v>
      </c>
      <c r="CV476" s="11">
        <v>2344.295796835685</v>
      </c>
      <c r="CW476" s="11">
        <v>2442.0531146931239</v>
      </c>
      <c r="CX476" s="11">
        <v>2569.3835326677258</v>
      </c>
      <c r="CY476" s="11">
        <v>2630.5206257583914</v>
      </c>
      <c r="CZ476" s="11">
        <v>2687.6002711222663</v>
      </c>
      <c r="DA476" s="11">
        <v>2738.9143375766021</v>
      </c>
      <c r="DB476" s="11">
        <v>2789.7632970617701</v>
      </c>
      <c r="DC476" s="11">
        <v>2843.3575670159767</v>
      </c>
      <c r="DD476" s="11">
        <v>2936.3654464611532</v>
      </c>
      <c r="DE476" s="11">
        <v>2948.0179190065414</v>
      </c>
      <c r="DF476" s="11">
        <v>2977.9258941536004</v>
      </c>
      <c r="DG476" s="11">
        <v>2988.7183108486711</v>
      </c>
      <c r="DH476" s="11">
        <v>3032.10153801252</v>
      </c>
      <c r="DI476" s="11">
        <v>3068.1205274706108</v>
      </c>
      <c r="DJ476" s="11">
        <v>3109.9332903349418</v>
      </c>
      <c r="DK476" s="11">
        <v>3138.8919502383951</v>
      </c>
      <c r="DL476" s="11">
        <v>3455.923651206961</v>
      </c>
      <c r="DM476" s="11">
        <v>3570.3835202041932</v>
      </c>
      <c r="DN476" s="11">
        <v>3648.1927958271681</v>
      </c>
      <c r="DO476" s="11">
        <v>3736.1337636972262</v>
      </c>
      <c r="DP476" s="11">
        <v>3764.8016444921586</v>
      </c>
      <c r="DQ476" s="11">
        <v>3844.523587385981</v>
      </c>
      <c r="DR476" s="11">
        <v>3859.4237973714094</v>
      </c>
      <c r="DS476" s="11">
        <v>3869.6249588808137</v>
      </c>
      <c r="DT476" s="11">
        <v>3880.8896620464443</v>
      </c>
      <c r="DU476" s="11">
        <v>3894.4979729694287</v>
      </c>
      <c r="DV476" s="11">
        <v>3897.526288067701</v>
      </c>
      <c r="DW476" s="11">
        <v>3896.9181908559035</v>
      </c>
      <c r="DX476" s="11">
        <v>3840.9522588175764</v>
      </c>
      <c r="DY476" s="11">
        <v>3943.2170971161058</v>
      </c>
      <c r="DZ476" s="11">
        <v>3948.9255893968925</v>
      </c>
      <c r="EA476" s="11">
        <v>3974.7565495717363</v>
      </c>
      <c r="EB476" s="11">
        <v>4108.6134061549174</v>
      </c>
      <c r="EC476" s="11">
        <v>4140.3335962431229</v>
      </c>
      <c r="ED476" s="11">
        <v>4325.3331814217145</v>
      </c>
      <c r="EE476" s="11">
        <v>4397.1080372796641</v>
      </c>
      <c r="EF476" s="11">
        <v>4625.4872459193402</v>
      </c>
      <c r="EG476" s="11">
        <v>4802.8064545466332</v>
      </c>
      <c r="EH476" s="11">
        <v>4954.9799997345326</v>
      </c>
      <c r="EI476" s="11">
        <v>5073.7853795059309</v>
      </c>
      <c r="EJ476" s="11">
        <v>5137.5468489083369</v>
      </c>
      <c r="EK476" s="11">
        <v>5186.3831728812611</v>
      </c>
      <c r="EL476" s="11">
        <v>5263.6886474840321</v>
      </c>
      <c r="EM476" s="11">
        <v>5271.018323132871</v>
      </c>
      <c r="EN476" s="11">
        <v>5353.2062592045249</v>
      </c>
      <c r="EO476" s="11">
        <v>5443.3755838977877</v>
      </c>
      <c r="EP476" s="11">
        <v>5486.9501643993344</v>
      </c>
      <c r="EQ476" s="11">
        <v>5624.8430671137194</v>
      </c>
      <c r="ER476" s="11">
        <v>5697.8502701987136</v>
      </c>
      <c r="ES476" s="11">
        <v>5833.7736967025867</v>
      </c>
      <c r="ET476" s="11">
        <v>5897.5326273413148</v>
      </c>
      <c r="EU476" s="11">
        <v>5972.9309443921611</v>
      </c>
      <c r="EV476" s="11">
        <v>6035.4806790305247</v>
      </c>
      <c r="EW476" s="11">
        <v>6104.2211921518183</v>
      </c>
      <c r="EX476" s="11">
        <v>6351.0990630666656</v>
      </c>
      <c r="EY476" s="11">
        <v>6432.3353001857695</v>
      </c>
      <c r="EZ476" s="11">
        <v>6602.5796551516723</v>
      </c>
      <c r="FA476" s="11">
        <v>6768.8151367241708</v>
      </c>
      <c r="FB476" s="11">
        <v>6852.022385456451</v>
      </c>
      <c r="FC476" s="11">
        <v>6893.7464369870941</v>
      </c>
      <c r="FD476" s="11">
        <v>6948.8571856492763</v>
      </c>
      <c r="FE476" s="11">
        <v>7073.6738896081515</v>
      </c>
      <c r="FF476" s="11">
        <v>7246.9697152716344</v>
      </c>
      <c r="FG476" s="11">
        <v>7271.8696138387077</v>
      </c>
      <c r="FH476" s="11">
        <v>7316.3694621592322</v>
      </c>
      <c r="FI476" s="11">
        <v>7397.988258999535</v>
      </c>
      <c r="FJ476" s="11">
        <v>7442.4067574590517</v>
      </c>
      <c r="FK476" s="11">
        <v>7459.5783748076383</v>
      </c>
      <c r="FL476" s="11">
        <v>7474.3501340411858</v>
      </c>
      <c r="FM476" s="11">
        <v>7478.5988493031255</v>
      </c>
      <c r="FN476" s="11">
        <v>7509.6653597077948</v>
      </c>
      <c r="FO476" s="11">
        <v>7529.6421860399805</v>
      </c>
      <c r="FP476" s="11">
        <v>7552.8612125420732</v>
      </c>
      <c r="FQ476" s="11">
        <v>7577.6792637778717</v>
      </c>
      <c r="FR476" s="11">
        <v>7587.6823052331756</v>
      </c>
      <c r="FS476" s="11">
        <v>7630.6428388695185</v>
      </c>
      <c r="FT476" s="11">
        <v>7701.7147127980888</v>
      </c>
      <c r="FU476" s="11">
        <v>7805.5090111170603</v>
      </c>
      <c r="FV476" s="11">
        <v>7946.6194742080352</v>
      </c>
      <c r="FW476" s="11">
        <v>7992.812247651661</v>
      </c>
      <c r="FX476" s="11">
        <v>8012.5610218262646</v>
      </c>
      <c r="FY476" s="11">
        <v>8034.4542919625401</v>
      </c>
      <c r="FZ476" s="11">
        <v>8053.340077420532</v>
      </c>
      <c r="GA476" s="11">
        <v>8081.9643838833417</v>
      </c>
      <c r="GB476" s="11">
        <v>8104.2881416981509</v>
      </c>
      <c r="GC476" s="11">
        <v>8135.7006376960671</v>
      </c>
      <c r="GD476" s="11">
        <v>8169.6387227670011</v>
      </c>
      <c r="GE476" s="11">
        <v>8194.3196666302774</v>
      </c>
      <c r="GF476" s="11">
        <v>8214.8769645894627</v>
      </c>
      <c r="GG476" s="11">
        <v>8228.0011009844693</v>
      </c>
      <c r="GH476" s="11">
        <v>8241.2770111122645</v>
      </c>
      <c r="GI476" s="11">
        <v>8245.0274148635654</v>
      </c>
      <c r="GJ476" s="11">
        <v>8255.168287486953</v>
      </c>
      <c r="GK476" s="11">
        <v>8260.8579522852269</v>
      </c>
      <c r="GL476" s="11">
        <v>8276.0816309902439</v>
      </c>
      <c r="GM476" s="11">
        <v>8261.68546296163</v>
      </c>
      <c r="GN476" s="11">
        <v>8271.7928910191767</v>
      </c>
      <c r="GO476" s="11">
        <v>8280.3381165861319</v>
      </c>
      <c r="GP476" s="11">
        <v>8292.1312940876069</v>
      </c>
      <c r="GQ476" s="11">
        <v>8352.2488027225281</v>
      </c>
      <c r="GR476" s="11">
        <v>8473.6015756959605</v>
      </c>
      <c r="GS476" s="11">
        <v>8624.5559227073227</v>
      </c>
      <c r="GT476" s="11">
        <v>8689.1314613293016</v>
      </c>
      <c r="GU476" s="11">
        <v>8708.5882175320512</v>
      </c>
      <c r="GV476" s="11">
        <v>8733.9603203886472</v>
      </c>
      <c r="GW476" s="11">
        <v>8760.6779739352478</v>
      </c>
      <c r="GX476" s="11">
        <v>8788.0154258383536</v>
      </c>
      <c r="GY476" s="11">
        <v>8803.7226803231551</v>
      </c>
      <c r="GZ476" s="11">
        <v>8943.8630670676284</v>
      </c>
      <c r="HA476" s="11">
        <v>8963.9123333658536</v>
      </c>
      <c r="HB476" s="11">
        <v>8979.1536442793458</v>
      </c>
      <c r="HC476" s="11">
        <v>8995.386334074974</v>
      </c>
      <c r="HD476" s="11">
        <v>9007.3715985891995</v>
      </c>
      <c r="HE476" s="11">
        <v>9014.9421101404205</v>
      </c>
      <c r="HF476" s="11">
        <v>9007.9689658543011</v>
      </c>
      <c r="HG476" s="11">
        <v>9056.8219508266575</v>
      </c>
      <c r="HH476" s="11">
        <v>9064.8359797391149</v>
      </c>
      <c r="HI476" s="11">
        <v>9092.934937307482</v>
      </c>
      <c r="HJ476" s="11">
        <v>9102.2809252944953</v>
      </c>
      <c r="HK476" s="11">
        <v>9093.0256777588747</v>
      </c>
      <c r="HL476" s="11">
        <v>9085.2930029516701</v>
      </c>
      <c r="HM476" s="11">
        <v>9038.9925732587726</v>
      </c>
      <c r="HN476" s="11">
        <v>8977.997853914685</v>
      </c>
      <c r="HO476" s="11">
        <v>8932.9178191937899</v>
      </c>
      <c r="HP476" s="11">
        <v>8948.2740683913162</v>
      </c>
      <c r="HQ476" s="11">
        <v>8938.2784603531254</v>
      </c>
      <c r="HR476" s="11">
        <v>8845.0092128182805</v>
      </c>
      <c r="HS476" s="11">
        <v>8852.5154481485479</v>
      </c>
      <c r="HT476" s="11">
        <v>8858.4632976183329</v>
      </c>
      <c r="HU476" s="11">
        <v>8819.9231646171684</v>
      </c>
      <c r="HV476" s="11">
        <v>8821.5975717077072</v>
      </c>
      <c r="HW476" s="11">
        <v>8827.0210095386774</v>
      </c>
      <c r="HX476" s="11">
        <v>8837.1516910471328</v>
      </c>
      <c r="HY476" s="11">
        <v>8849.6827346044756</v>
      </c>
      <c r="HZ476" s="11">
        <v>8862.0757740000081</v>
      </c>
      <c r="IA476" s="11">
        <v>8973.5373321135357</v>
      </c>
      <c r="IB476" s="11">
        <v>9096.1413101505041</v>
      </c>
      <c r="IC476" s="11">
        <v>9137.2625710673674</v>
      </c>
      <c r="ID476" s="11">
        <v>9178.7643001536235</v>
      </c>
      <c r="IE476" s="11">
        <v>9215.7255163933751</v>
      </c>
      <c r="IF476" s="11">
        <v>9250.5684133666437</v>
      </c>
      <c r="IG476" s="11">
        <v>9364.4579343350761</v>
      </c>
      <c r="IH476" s="11">
        <v>9394.3595894913524</v>
      </c>
      <c r="II476" s="11">
        <v>9434.6540863414302</v>
      </c>
      <c r="IJ476" s="11">
        <v>9470.2117142691368</v>
      </c>
      <c r="IK476" s="11">
        <v>9520.6988590628025</v>
      </c>
      <c r="IL476" s="11">
        <v>9559.1178871707471</v>
      </c>
      <c r="IM476" s="11">
        <v>9601.4340813364361</v>
      </c>
      <c r="IN476" s="11">
        <v>9664.6154571173538</v>
      </c>
      <c r="IO476" s="11">
        <v>9801.6238148658795</v>
      </c>
      <c r="IP476" s="11">
        <v>9833.7690421176212</v>
      </c>
      <c r="IQ476" s="11">
        <v>9833.887209632745</v>
      </c>
      <c r="IR476" s="11">
        <v>9885.5803693634953</v>
      </c>
      <c r="IS476" s="11">
        <v>9950.8021980618996</v>
      </c>
      <c r="IT476" s="11">
        <v>9989.1626789732636</v>
      </c>
      <c r="IU476" s="11">
        <v>10011.455386576046</v>
      </c>
      <c r="IV476" s="11">
        <v>10028.486997147202</v>
      </c>
      <c r="IW476" s="11">
        <v>10034.256674287933</v>
      </c>
      <c r="IX476" s="11">
        <v>10044.485193176026</v>
      </c>
      <c r="IY476" s="11">
        <v>10065.071997591735</v>
      </c>
      <c r="IZ476" s="11">
        <v>10105.132693186846</v>
      </c>
      <c r="JA476" s="11">
        <v>10154.09308400085</v>
      </c>
      <c r="JB476" s="11">
        <v>10245.207927816875</v>
      </c>
      <c r="JC476" s="11">
        <v>10354.041951995117</v>
      </c>
      <c r="JD476" s="11">
        <v>10434.634694712822</v>
      </c>
      <c r="JE476" s="11">
        <v>10453.998670300616</v>
      </c>
      <c r="JF476" s="11">
        <v>10468.252339316774</v>
      </c>
      <c r="JG476" s="11">
        <v>10464.453466290679</v>
      </c>
      <c r="JH476" s="11">
        <v>10548.328725352842</v>
      </c>
      <c r="JI476" s="11">
        <v>10602.931071510373</v>
      </c>
      <c r="JJ476" s="11">
        <v>10612.87998808062</v>
      </c>
      <c r="JK476" s="11">
        <v>10583.771051070515</v>
      </c>
      <c r="JL476" s="11">
        <v>10632.232812444063</v>
      </c>
      <c r="JM476" s="11">
        <v>10629.962571528109</v>
      </c>
      <c r="JN476" s="11">
        <v>10587.547526359267</v>
      </c>
      <c r="JO476" s="11">
        <v>10714.634646698738</v>
      </c>
      <c r="JP476" s="11">
        <v>10818.714916422272</v>
      </c>
      <c r="JQ476" s="11">
        <v>10838.7245455047</v>
      </c>
      <c r="JR476" s="11">
        <v>10884.797003576901</v>
      </c>
      <c r="JS476" s="11">
        <v>10910.005317194444</v>
      </c>
      <c r="JT476" s="11">
        <v>11026.561846674484</v>
      </c>
      <c r="JU476" s="11">
        <v>11082.582770670211</v>
      </c>
      <c r="JV476" s="11">
        <v>11058.101983955372</v>
      </c>
      <c r="JW476" s="11">
        <v>11003.431294627042</v>
      </c>
      <c r="JX476" s="11">
        <v>11003.926907536676</v>
      </c>
      <c r="JY476" s="11">
        <v>10997.838984402617</v>
      </c>
      <c r="JZ476" s="11">
        <v>10986.163394030606</v>
      </c>
      <c r="KA476" s="11">
        <v>10978.056324523568</v>
      </c>
      <c r="KB476" s="11">
        <v>10972.625424954189</v>
      </c>
      <c r="KC476" s="11">
        <v>10958.500722358776</v>
      </c>
      <c r="KD476" s="11">
        <v>10943.169651041588</v>
      </c>
      <c r="KE476" s="11">
        <v>10940.696131199869</v>
      </c>
      <c r="KF476" s="11">
        <v>10949.596585132458</v>
      </c>
      <c r="KG476" s="11">
        <v>10951.291378875192</v>
      </c>
      <c r="KH476" s="11">
        <v>10965.811056016368</v>
      </c>
      <c r="KI476" s="11">
        <v>10965.01511014316</v>
      </c>
      <c r="KJ476" s="11">
        <v>10984.608674031177</v>
      </c>
      <c r="KK476" s="11">
        <v>10987.033699509966</v>
      </c>
      <c r="KL476" s="23"/>
      <c r="KM476" s="11">
        <f>SMALL(Tabela2[[#This Row],[1]:[285]],1)</f>
        <v>5.6682836202526232E-10</v>
      </c>
      <c r="KN476" s="11">
        <f>MATCH(Tabela2[[#This Row],[1° menor]],Tabela2[[#This Row],[1]:[285]],0)</f>
        <v>60</v>
      </c>
      <c r="KO47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0.74028428865241436</v>
      </c>
      <c r="KP476" s="11">
        <f>VLOOKUP(Tabela2[[#This Row],[Shape]],shape!A:D,4,0)+VLOOKUP(Tabela2[[#This Row],[Shape]]+1,shape!A:E,5,0)*Tabela2[[#This Row],[% avanc]]</f>
        <v>1237.7325557028746</v>
      </c>
      <c r="KQ476" s="15">
        <f>Tabela2[[#This Row],[8686,881807]]/Tabela2[[#Headers],[8686,881807]]</f>
        <v>0.14248295109822881</v>
      </c>
      <c r="KR476" s="11">
        <f>Tabela2[[#This Row],[8686,881807]]-KP475</f>
        <v>28.663757508211575</v>
      </c>
      <c r="KS476" s="11">
        <f>(Tabela2[[#This Row],[hora bus]]-H475)*86400</f>
        <v>19.000000040978193</v>
      </c>
      <c r="KT476" s="11">
        <f>Tabela2[[#This Row],[desloc]]/Tabela2[[#This Row],[seconds]]</f>
        <v>1.5086188129679527</v>
      </c>
      <c r="KU476" s="11">
        <f>Tabela2[[#This Row],[spd m/s]]*3.6</f>
        <v>5.4310277266846301</v>
      </c>
      <c r="KV476" s="23"/>
      <c r="KW476" s="22">
        <f t="shared" si="126"/>
        <v>0</v>
      </c>
      <c r="KX476" s="23">
        <f t="shared" si="127"/>
        <v>0</v>
      </c>
      <c r="KY476" s="23">
        <f t="shared" si="128"/>
        <v>0</v>
      </c>
      <c r="KZ476" s="23">
        <f t="shared" si="129"/>
        <v>0</v>
      </c>
      <c r="LA476" s="23">
        <f t="shared" si="130"/>
        <v>0</v>
      </c>
      <c r="LB476" s="23">
        <f t="shared" si="131"/>
        <v>0</v>
      </c>
      <c r="LC476" s="23">
        <f t="shared" si="132"/>
        <v>0</v>
      </c>
      <c r="LD476" s="23">
        <f t="shared" si="133"/>
        <v>0</v>
      </c>
      <c r="LE476" s="23">
        <f t="shared" si="134"/>
        <v>1237.7325557028746</v>
      </c>
      <c r="LF476" s="22">
        <f t="shared" si="143"/>
        <v>0</v>
      </c>
      <c r="LG476" s="23">
        <f t="shared" si="135"/>
        <v>0</v>
      </c>
      <c r="LH476" s="23">
        <f t="shared" si="136"/>
        <v>0</v>
      </c>
      <c r="LI476" s="23">
        <f t="shared" si="137"/>
        <v>1237.7325557028746</v>
      </c>
      <c r="LJ476" s="23">
        <f t="shared" si="138"/>
        <v>8570.3152119992501</v>
      </c>
      <c r="LK476" s="23">
        <f t="shared" si="139"/>
        <v>0</v>
      </c>
      <c r="LL476" s="23">
        <f t="shared" si="140"/>
        <v>37</v>
      </c>
      <c r="LM476" s="23">
        <f t="shared" si="141"/>
        <v>0</v>
      </c>
      <c r="LN476" s="23">
        <f t="shared" si="142"/>
        <v>0</v>
      </c>
    </row>
    <row r="477" spans="1:326" x14ac:dyDescent="0.25">
      <c r="A477" s="22">
        <v>132</v>
      </c>
      <c r="B477" s="22">
        <v>2</v>
      </c>
      <c r="C477" s="23" t="s">
        <v>1437</v>
      </c>
      <c r="D477" s="22">
        <v>332</v>
      </c>
      <c r="E477" s="24">
        <v>0.92152777777777772</v>
      </c>
      <c r="F477" s="23" t="s">
        <v>774</v>
      </c>
      <c r="G477" s="23" t="b">
        <v>1</v>
      </c>
      <c r="H477" s="25">
        <v>43538.921793981484</v>
      </c>
      <c r="I477" s="26" t="s">
        <v>184</v>
      </c>
      <c r="J477" s="23" t="s">
        <v>185</v>
      </c>
      <c r="K477" s="11">
        <f>IF(AND(Tabela2[[#This Row],[hora bus]]=H476,Tabela2[[#This Row],[lat bus]]=I476,Tabela2[[#This Row],[lon bus]]=J476),1,0)</f>
        <v>0</v>
      </c>
      <c r="L477" s="23"/>
      <c r="M477" s="11">
        <v>272</v>
      </c>
      <c r="N477" s="11">
        <v>2388.0446732062669</v>
      </c>
      <c r="O477" s="11">
        <v>2383.9240466450069</v>
      </c>
      <c r="P477" s="11">
        <v>2377.4268704947508</v>
      </c>
      <c r="Q477" s="11">
        <v>2325.2274309398599</v>
      </c>
      <c r="R477" s="11">
        <v>2243.4081303260268</v>
      </c>
      <c r="S477" s="11">
        <v>2223.6092710633716</v>
      </c>
      <c r="T477" s="11">
        <v>2205.7283450200775</v>
      </c>
      <c r="U477" s="11">
        <v>2196.4300770101681</v>
      </c>
      <c r="V477" s="11">
        <v>2183.6061935179073</v>
      </c>
      <c r="W477" s="11">
        <v>2176.3026480268386</v>
      </c>
      <c r="X477" s="11">
        <v>2170.2088340802761</v>
      </c>
      <c r="Y477" s="11">
        <v>2153.963126062501</v>
      </c>
      <c r="Z477" s="11">
        <v>2147.9168758242567</v>
      </c>
      <c r="AA477" s="11">
        <v>2133.4793724571045</v>
      </c>
      <c r="AB477" s="11">
        <v>2128.7038210038622</v>
      </c>
      <c r="AC477" s="11">
        <v>2116.1756263743573</v>
      </c>
      <c r="AD477" s="11">
        <v>2093.9128336090071</v>
      </c>
      <c r="AE477" s="11">
        <v>2084.7283977926263</v>
      </c>
      <c r="AF477" s="11">
        <v>2011.2488192315725</v>
      </c>
      <c r="AG477" s="11">
        <v>1971.231066676766</v>
      </c>
      <c r="AH477" s="11">
        <v>1939.1093851815976</v>
      </c>
      <c r="AI477" s="11">
        <v>1914.4889888120733</v>
      </c>
      <c r="AJ477" s="11">
        <v>1892.6886523833771</v>
      </c>
      <c r="AK477" s="11">
        <v>1877.0558239865718</v>
      </c>
      <c r="AL477" s="11">
        <v>1850.3289045791237</v>
      </c>
      <c r="AM477" s="11">
        <v>1838.5758027856164</v>
      </c>
      <c r="AN477" s="11">
        <v>1822.7250942795222</v>
      </c>
      <c r="AO477" s="11">
        <v>1807.0085778958457</v>
      </c>
      <c r="AP477" s="11">
        <v>1795.9131619916384</v>
      </c>
      <c r="AQ477" s="11">
        <v>1794.8900157134574</v>
      </c>
      <c r="AR477" s="11">
        <v>1789.899137325262</v>
      </c>
      <c r="AS477" s="11">
        <v>1777.4439309200188</v>
      </c>
      <c r="AT477" s="11">
        <v>1776.5906310331047</v>
      </c>
      <c r="AU477" s="11">
        <v>1777.1207677445643</v>
      </c>
      <c r="AV477" s="11">
        <v>1763.042357153937</v>
      </c>
      <c r="AW477" s="11">
        <v>1749.0101171276585</v>
      </c>
      <c r="AX477" s="11">
        <v>1737.3944145890532</v>
      </c>
      <c r="AY477" s="11">
        <v>1720.0056956656153</v>
      </c>
      <c r="AZ477" s="11">
        <v>1695.9813553712422</v>
      </c>
      <c r="BA477" s="11">
        <v>1664.4208894091389</v>
      </c>
      <c r="BB477" s="11">
        <v>1612.379494475507</v>
      </c>
      <c r="BC477" s="11">
        <v>1540.3870033558151</v>
      </c>
      <c r="BD477" s="11">
        <v>1476.9263699384378</v>
      </c>
      <c r="BE477" s="11">
        <v>1455.0153900961952</v>
      </c>
      <c r="BF477" s="11">
        <v>1428.4306867056803</v>
      </c>
      <c r="BG477" s="11">
        <v>1384.6180235165484</v>
      </c>
      <c r="BH477" s="11">
        <v>1363.024915674938</v>
      </c>
      <c r="BI477" s="11">
        <v>1341.1921135683651</v>
      </c>
      <c r="BJ477" s="11">
        <v>1310.2214425088439</v>
      </c>
      <c r="BK477" s="11">
        <v>1227.4588364993028</v>
      </c>
      <c r="BL477" s="11">
        <v>964.9089291619116</v>
      </c>
      <c r="BM477" s="11">
        <v>792.26973071843895</v>
      </c>
      <c r="BN477" s="11">
        <v>744.86316606955086</v>
      </c>
      <c r="BO477" s="11">
        <v>621.65142292824999</v>
      </c>
      <c r="BP477" s="11">
        <v>603.11364964981829</v>
      </c>
      <c r="BQ477" s="11">
        <v>507.27787879867316</v>
      </c>
      <c r="BR477" s="11">
        <v>414.30737414742634</v>
      </c>
      <c r="BS477" s="11">
        <v>379.82116361988278</v>
      </c>
      <c r="BT477" s="11">
        <v>329.43976157274227</v>
      </c>
      <c r="BU477" s="11">
        <v>277.59596992618174</v>
      </c>
      <c r="BV477" s="11">
        <v>307.41654176798653</v>
      </c>
      <c r="BW477" s="11">
        <v>166.12322011421057</v>
      </c>
      <c r="BX477" s="11">
        <v>49.064188274939376</v>
      </c>
      <c r="BY477" s="11">
        <v>7.2526518124504946E-10</v>
      </c>
      <c r="BZ477" s="11">
        <v>99.667894141612777</v>
      </c>
      <c r="CA477" s="11">
        <v>135.50475904132099</v>
      </c>
      <c r="CB477" s="11">
        <v>176.0929534968073</v>
      </c>
      <c r="CC477" s="11">
        <v>234.0669357611911</v>
      </c>
      <c r="CD477" s="11">
        <v>350.8361061411598</v>
      </c>
      <c r="CE477" s="11">
        <v>441.49959144676893</v>
      </c>
      <c r="CF477" s="11">
        <v>531.05496903191317</v>
      </c>
      <c r="CG477" s="11">
        <v>611.19793892879864</v>
      </c>
      <c r="CH477" s="11">
        <v>803.17196282496923</v>
      </c>
      <c r="CI477" s="11">
        <v>879.14349097851141</v>
      </c>
      <c r="CJ477" s="11">
        <v>1069.3730715831261</v>
      </c>
      <c r="CK477" s="11">
        <v>1143.9047796715304</v>
      </c>
      <c r="CL477" s="11">
        <v>1233.9662492986383</v>
      </c>
      <c r="CM477" s="11">
        <v>1261.6201400888508</v>
      </c>
      <c r="CN477" s="11">
        <v>1309.7185730524261</v>
      </c>
      <c r="CO477" s="11">
        <v>1368.5226868717098</v>
      </c>
      <c r="CP477" s="11">
        <v>1450.0042330428696</v>
      </c>
      <c r="CQ477" s="11">
        <v>1501.9953563672702</v>
      </c>
      <c r="CR477" s="11">
        <v>1697.4983586544677</v>
      </c>
      <c r="CS477" s="11">
        <v>1875.3819652303539</v>
      </c>
      <c r="CT477" s="11">
        <v>1949.6130344559249</v>
      </c>
      <c r="CU477" s="11">
        <v>1977.8362706808298</v>
      </c>
      <c r="CV477" s="11">
        <v>2019.1361545592476</v>
      </c>
      <c r="CW477" s="11">
        <v>2117.2516794176249</v>
      </c>
      <c r="CX477" s="11">
        <v>2244.8471674088773</v>
      </c>
      <c r="CY477" s="11">
        <v>2306.1045340453265</v>
      </c>
      <c r="CZ477" s="11">
        <v>2363.1385312147927</v>
      </c>
      <c r="DA477" s="11">
        <v>2414.2474919858973</v>
      </c>
      <c r="DB477" s="11">
        <v>2464.6749623384158</v>
      </c>
      <c r="DC477" s="11">
        <v>2517.4866860465536</v>
      </c>
      <c r="DD477" s="11">
        <v>2609.9558937851411</v>
      </c>
      <c r="DE477" s="11">
        <v>2621.4144807624129</v>
      </c>
      <c r="DF477" s="11">
        <v>2651.085446408491</v>
      </c>
      <c r="DG477" s="11">
        <v>2661.4245619006092</v>
      </c>
      <c r="DH477" s="11">
        <v>2703.9994080146266</v>
      </c>
      <c r="DI477" s="11">
        <v>2739.1212837142307</v>
      </c>
      <c r="DJ477" s="11">
        <v>2781.1887550132474</v>
      </c>
      <c r="DK477" s="11">
        <v>2814.0332941682072</v>
      </c>
      <c r="DL477" s="11">
        <v>3135.3507082798092</v>
      </c>
      <c r="DM477" s="11">
        <v>3251.5430101088118</v>
      </c>
      <c r="DN477" s="11">
        <v>3330.540650802729</v>
      </c>
      <c r="DO477" s="11">
        <v>3419.2973989041107</v>
      </c>
      <c r="DP477" s="11">
        <v>3448.8502511496981</v>
      </c>
      <c r="DQ477" s="11">
        <v>3529.2760982357831</v>
      </c>
      <c r="DR477" s="11">
        <v>3544.3240685396099</v>
      </c>
      <c r="DS477" s="11">
        <v>3554.651135038534</v>
      </c>
      <c r="DT477" s="11">
        <v>3565.8119855464597</v>
      </c>
      <c r="DU477" s="11">
        <v>3579.0931605239798</v>
      </c>
      <c r="DV477" s="11">
        <v>3581.7360285775171</v>
      </c>
      <c r="DW477" s="11">
        <v>3580.6620057176697</v>
      </c>
      <c r="DX477" s="11">
        <v>3522.1995593608694</v>
      </c>
      <c r="DY477" s="11">
        <v>3621.8706249335041</v>
      </c>
      <c r="DZ477" s="11">
        <v>3626.7378756506896</v>
      </c>
      <c r="EA477" s="11">
        <v>3652.6783187187052</v>
      </c>
      <c r="EB477" s="11">
        <v>3787.219324561589</v>
      </c>
      <c r="EC477" s="11">
        <v>3819.3644648275554</v>
      </c>
      <c r="ED477" s="11">
        <v>4004.861205445347</v>
      </c>
      <c r="EE477" s="11">
        <v>4075.8760131635754</v>
      </c>
      <c r="EF477" s="11">
        <v>4302.7666953598509</v>
      </c>
      <c r="EG477" s="11">
        <v>4479.0588480111428</v>
      </c>
      <c r="EH477" s="11">
        <v>4630.5425347712917</v>
      </c>
      <c r="EI477" s="11">
        <v>4749.0270991182733</v>
      </c>
      <c r="EJ477" s="11">
        <v>4812.7411146320746</v>
      </c>
      <c r="EK477" s="11">
        <v>4861.2067013689211</v>
      </c>
      <c r="EL477" s="11">
        <v>4938.0724642494033</v>
      </c>
      <c r="EM477" s="11">
        <v>4945.0709190877542</v>
      </c>
      <c r="EN477" s="11">
        <v>5026.9349708017353</v>
      </c>
      <c r="EO477" s="11">
        <v>5117.1148513655562</v>
      </c>
      <c r="EP477" s="11">
        <v>5160.9545743845156</v>
      </c>
      <c r="EQ477" s="11">
        <v>5299.2031377769017</v>
      </c>
      <c r="ER477" s="11">
        <v>5372.5704642375758</v>
      </c>
      <c r="ES477" s="11">
        <v>5508.8020700771604</v>
      </c>
      <c r="ET477" s="11">
        <v>5572.7421016357912</v>
      </c>
      <c r="EU477" s="11">
        <v>5648.3326401355689</v>
      </c>
      <c r="EV477" s="11">
        <v>5711.0852994191291</v>
      </c>
      <c r="EW477" s="11">
        <v>5780.2651381330616</v>
      </c>
      <c r="EX477" s="11">
        <v>6027.585548022641</v>
      </c>
      <c r="EY477" s="11">
        <v>6109.1535191424537</v>
      </c>
      <c r="EZ477" s="11">
        <v>6279.8193589751227</v>
      </c>
      <c r="FA477" s="11">
        <v>6446.2522276180234</v>
      </c>
      <c r="FB477" s="11">
        <v>6529.4505431603711</v>
      </c>
      <c r="FC477" s="11">
        <v>6571.1592862276602</v>
      </c>
      <c r="FD477" s="11">
        <v>6626.2324033471068</v>
      </c>
      <c r="FE477" s="11">
        <v>6750.9480489823245</v>
      </c>
      <c r="FF477" s="11">
        <v>6924.1674165306576</v>
      </c>
      <c r="FG477" s="11">
        <v>6949.0551478847246</v>
      </c>
      <c r="FH477" s="11">
        <v>6993.4805888420378</v>
      </c>
      <c r="FI477" s="11">
        <v>7075.0803272420944</v>
      </c>
      <c r="FJ477" s="11">
        <v>7119.5981572928285</v>
      </c>
      <c r="FK477" s="11">
        <v>7136.8859527672957</v>
      </c>
      <c r="FL477" s="11">
        <v>7151.7785761169016</v>
      </c>
      <c r="FM477" s="11">
        <v>7156.304334449339</v>
      </c>
      <c r="FN477" s="11">
        <v>7187.7086745279521</v>
      </c>
      <c r="FO477" s="11">
        <v>7207.9160339898599</v>
      </c>
      <c r="FP477" s="11">
        <v>7231.3483100551439</v>
      </c>
      <c r="FQ477" s="11">
        <v>7256.3183324656247</v>
      </c>
      <c r="FR477" s="11">
        <v>7266.5302186849003</v>
      </c>
      <c r="FS477" s="11">
        <v>7309.7749897304484</v>
      </c>
      <c r="FT477" s="11">
        <v>7381.0366075292841</v>
      </c>
      <c r="FU477" s="11">
        <v>7484.8059393987069</v>
      </c>
      <c r="FV477" s="11">
        <v>7625.6385257091724</v>
      </c>
      <c r="FW477" s="11">
        <v>7671.5103561480091</v>
      </c>
      <c r="FX477" s="11">
        <v>7690.9998873726918</v>
      </c>
      <c r="FY477" s="11">
        <v>7712.6759699506629</v>
      </c>
      <c r="FZ477" s="11">
        <v>7731.3962317729784</v>
      </c>
      <c r="GA477" s="11">
        <v>7759.9146469125726</v>
      </c>
      <c r="GB477" s="11">
        <v>7782.1879364966244</v>
      </c>
      <c r="GC477" s="11">
        <v>7813.5970850256572</v>
      </c>
      <c r="GD477" s="11">
        <v>7847.5642064877684</v>
      </c>
      <c r="GE477" s="11">
        <v>7872.2703820019351</v>
      </c>
      <c r="GF477" s="11">
        <v>7892.8477787491793</v>
      </c>
      <c r="GG477" s="11">
        <v>7905.943547920434</v>
      </c>
      <c r="GH477" s="11">
        <v>7919.1710784901888</v>
      </c>
      <c r="GI477" s="11">
        <v>7922.842631996924</v>
      </c>
      <c r="GJ477" s="11">
        <v>7932.8103932768854</v>
      </c>
      <c r="GK477" s="11">
        <v>7938.2402483075475</v>
      </c>
      <c r="GL477" s="11">
        <v>7953.297273771067</v>
      </c>
      <c r="GM477" s="11">
        <v>7938.6988781307136</v>
      </c>
      <c r="GN477" s="11">
        <v>7948.4917845888967</v>
      </c>
      <c r="GO477" s="11">
        <v>7956.756064653945</v>
      </c>
      <c r="GP477" s="11">
        <v>7968.0751173148974</v>
      </c>
      <c r="GQ477" s="11">
        <v>8027.5042021926429</v>
      </c>
      <c r="GR477" s="11">
        <v>8148.1350618421066</v>
      </c>
      <c r="GS477" s="11">
        <v>8298.5912523580173</v>
      </c>
      <c r="GT477" s="11">
        <v>8362.9813304152485</v>
      </c>
      <c r="GU477" s="11">
        <v>8382.3794016131196</v>
      </c>
      <c r="GV477" s="11">
        <v>8407.7368842490305</v>
      </c>
      <c r="GW477" s="11">
        <v>8434.4725889510319</v>
      </c>
      <c r="GX477" s="11">
        <v>8461.8570353380019</v>
      </c>
      <c r="GY477" s="11">
        <v>8477.927058398629</v>
      </c>
      <c r="GZ477" s="11">
        <v>8618.4489074053636</v>
      </c>
      <c r="HA477" s="11">
        <v>8638.5773829920909</v>
      </c>
      <c r="HB477" s="11">
        <v>8653.8581267790978</v>
      </c>
      <c r="HC477" s="11">
        <v>8670.1116253220171</v>
      </c>
      <c r="HD477" s="11">
        <v>8682.1148437149695</v>
      </c>
      <c r="HE477" s="11">
        <v>8689.726870896995</v>
      </c>
      <c r="HF477" s="11">
        <v>8682.2772264496543</v>
      </c>
      <c r="HG477" s="11">
        <v>8730.2909882331678</v>
      </c>
      <c r="HH477" s="11">
        <v>8737.6450647113379</v>
      </c>
      <c r="HI477" s="11">
        <v>8765.2531081234392</v>
      </c>
      <c r="HJ477" s="11">
        <v>8774.3282260154847</v>
      </c>
      <c r="HK477" s="11">
        <v>8764.798708249411</v>
      </c>
      <c r="HL477" s="11">
        <v>8756.7638132029497</v>
      </c>
      <c r="HM477" s="11">
        <v>8710.0616888528366</v>
      </c>
      <c r="HN477" s="11">
        <v>8648.4708391874028</v>
      </c>
      <c r="HO477" s="11">
        <v>8602.7617670372092</v>
      </c>
      <c r="HP477" s="11">
        <v>8617.759486736546</v>
      </c>
      <c r="HQ477" s="11">
        <v>8607.6361950368482</v>
      </c>
      <c r="HR477" s="11">
        <v>8513.9405966409395</v>
      </c>
      <c r="HS477" s="11">
        <v>8520.9602579540206</v>
      </c>
      <c r="HT477" s="11">
        <v>8526.7463095489838</v>
      </c>
      <c r="HU477" s="11">
        <v>8488.0174225869432</v>
      </c>
      <c r="HV477" s="11">
        <v>8489.4482103036225</v>
      </c>
      <c r="HW477" s="11">
        <v>8494.702472885263</v>
      </c>
      <c r="HX477" s="11">
        <v>8504.6829809739556</v>
      </c>
      <c r="HY477" s="11">
        <v>8517.0509590381116</v>
      </c>
      <c r="HZ477" s="11">
        <v>8529.1293914161779</v>
      </c>
      <c r="IA477" s="11">
        <v>8640.1795823377452</v>
      </c>
      <c r="IB477" s="11">
        <v>8762.5394309430594</v>
      </c>
      <c r="IC477" s="11">
        <v>8803.5487896675695</v>
      </c>
      <c r="ID477" s="11">
        <v>8844.9502735580645</v>
      </c>
      <c r="IE477" s="11">
        <v>8881.8196666845579</v>
      </c>
      <c r="IF477" s="11">
        <v>8916.5285826173895</v>
      </c>
      <c r="IG477" s="11">
        <v>9030.3128082285184</v>
      </c>
      <c r="IH477" s="11">
        <v>9060.1795738147448</v>
      </c>
      <c r="II477" s="11">
        <v>9100.444358340872</v>
      </c>
      <c r="IJ477" s="11">
        <v>9135.9797196752825</v>
      </c>
      <c r="IK477" s="11">
        <v>9186.4555664657255</v>
      </c>
      <c r="IL477" s="11">
        <v>9224.8696453765406</v>
      </c>
      <c r="IM477" s="11">
        <v>9267.1790524573626</v>
      </c>
      <c r="IN477" s="11">
        <v>9330.3487716633299</v>
      </c>
      <c r="IO477" s="11">
        <v>9467.3434726734213</v>
      </c>
      <c r="IP477" s="11">
        <v>9499.4833661523717</v>
      </c>
      <c r="IQ477" s="11">
        <v>9499.5902411580355</v>
      </c>
      <c r="IR477" s="11">
        <v>9551.257085274774</v>
      </c>
      <c r="IS477" s="11">
        <v>9616.45590939676</v>
      </c>
      <c r="IT477" s="11">
        <v>9654.8050651504473</v>
      </c>
      <c r="IU477" s="11">
        <v>9677.0911472191583</v>
      </c>
      <c r="IV477" s="11">
        <v>9694.1187921083547</v>
      </c>
      <c r="IW477" s="11">
        <v>9699.8860533238894</v>
      </c>
      <c r="IX477" s="11">
        <v>9710.1109040084975</v>
      </c>
      <c r="IY477" s="11">
        <v>9730.6917247901147</v>
      </c>
      <c r="IZ477" s="11">
        <v>9770.7438778552059</v>
      </c>
      <c r="JA477" s="11">
        <v>9819.6922291706232</v>
      </c>
      <c r="JB477" s="11">
        <v>9910.795520408552</v>
      </c>
      <c r="JC477" s="11">
        <v>10019.628654922395</v>
      </c>
      <c r="JD477" s="11">
        <v>10100.228583276805</v>
      </c>
      <c r="JE477" s="11">
        <v>10119.600437723189</v>
      </c>
      <c r="JF477" s="11">
        <v>10133.863314893864</v>
      </c>
      <c r="JG477" s="11">
        <v>10130.116877317008</v>
      </c>
      <c r="JH477" s="11">
        <v>10213.993266324191</v>
      </c>
      <c r="JI477" s="11">
        <v>10268.54143712129</v>
      </c>
      <c r="JJ477" s="11">
        <v>10278.480801974643</v>
      </c>
      <c r="JK477" s="11">
        <v>10249.342328175449</v>
      </c>
      <c r="JL477" s="11">
        <v>10297.774704144818</v>
      </c>
      <c r="JM477" s="11">
        <v>10295.49766271004</v>
      </c>
      <c r="JN477" s="11">
        <v>10253.057175352164</v>
      </c>
      <c r="JO477" s="11">
        <v>10380.142961583997</v>
      </c>
      <c r="JP477" s="11">
        <v>10484.250668769793</v>
      </c>
      <c r="JQ477" s="11">
        <v>10504.287875398111</v>
      </c>
      <c r="JR477" s="11">
        <v>10550.356003041807</v>
      </c>
      <c r="JS477" s="11">
        <v>10575.518093397313</v>
      </c>
      <c r="JT477" s="11">
        <v>10692.0524447156</v>
      </c>
      <c r="JU477" s="11">
        <v>10748.074029362284</v>
      </c>
      <c r="JV477" s="11">
        <v>10723.592759881996</v>
      </c>
      <c r="JW477" s="11">
        <v>10668.928652604516</v>
      </c>
      <c r="JX477" s="11">
        <v>10669.435196012961</v>
      </c>
      <c r="JY477" s="11">
        <v>10663.354484272764</v>
      </c>
      <c r="JZ477" s="11">
        <v>10651.686510248455</v>
      </c>
      <c r="KA477" s="11">
        <v>10643.587943505594</v>
      </c>
      <c r="KB477" s="11">
        <v>10638.164337811228</v>
      </c>
      <c r="KC477" s="11">
        <v>10624.04918771815</v>
      </c>
      <c r="KD477" s="11">
        <v>10608.720829903683</v>
      </c>
      <c r="KE477" s="11">
        <v>10606.239763750824</v>
      </c>
      <c r="KF477" s="11">
        <v>10615.133861487831</v>
      </c>
      <c r="KG477" s="11">
        <v>10616.821284003412</v>
      </c>
      <c r="KH477" s="11">
        <v>10631.334242167648</v>
      </c>
      <c r="KI477" s="11">
        <v>10630.531505873527</v>
      </c>
      <c r="KJ477" s="11">
        <v>10650.119192972516</v>
      </c>
      <c r="KK477" s="11">
        <v>10652.542389721415</v>
      </c>
      <c r="KL477" s="23"/>
      <c r="KM477" s="11">
        <f>SMALL(Tabela2[[#This Row],[1]:[285]],1)</f>
        <v>7.2526518124504946E-10</v>
      </c>
      <c r="KN477" s="11">
        <f>MATCH(Tabela2[[#This Row],[1° menor]],Tabela2[[#This Row],[1]:[285]],0)</f>
        <v>64</v>
      </c>
      <c r="KO47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0.32974159611791776</v>
      </c>
      <c r="KP477" s="11">
        <f>VLOOKUP(Tabela2[[#This Row],[Shape]],shape!A:D,4,0)+VLOOKUP(Tabela2[[#This Row],[Shape]]+1,shape!A:E,5,0)*Tabela2[[#This Row],[% avanc]]</f>
        <v>1502.8775172150249</v>
      </c>
      <c r="KQ477" s="15">
        <f>Tabela2[[#This Row],[8686,881807]]/Tabela2[[#Headers],[8686,881807]]</f>
        <v>0.17300540638229786</v>
      </c>
      <c r="KR477" s="11">
        <f>Tabela2[[#This Row],[8686,881807]]-KP476</f>
        <v>265.1449615121503</v>
      </c>
      <c r="KS477" s="11">
        <f>(Tabela2[[#This Row],[hora bus]]-H476)*86400</f>
        <v>23.00000034738332</v>
      </c>
      <c r="KT477" s="11">
        <f>Tabela2[[#This Row],[desloc]]/Tabela2[[#This Row],[seconds]]</f>
        <v>11.52804163076091</v>
      </c>
      <c r="KU477" s="11">
        <f>Tabela2[[#This Row],[spd m/s]]*3.6</f>
        <v>41.500949870739277</v>
      </c>
      <c r="KV477" s="23"/>
      <c r="KW477" s="22">
        <f t="shared" si="126"/>
        <v>0</v>
      </c>
      <c r="KX477" s="23">
        <f t="shared" si="127"/>
        <v>0</v>
      </c>
      <c r="KY477" s="23">
        <f t="shared" si="128"/>
        <v>0</v>
      </c>
      <c r="KZ477" s="23">
        <f t="shared" si="129"/>
        <v>0</v>
      </c>
      <c r="LA477" s="23">
        <f t="shared" si="130"/>
        <v>0</v>
      </c>
      <c r="LB477" s="23">
        <f t="shared" si="131"/>
        <v>0</v>
      </c>
      <c r="LC477" s="23">
        <f t="shared" si="132"/>
        <v>0</v>
      </c>
      <c r="LD477" s="23">
        <f t="shared" si="133"/>
        <v>0</v>
      </c>
      <c r="LE477" s="23">
        <f t="shared" si="134"/>
        <v>1502.8775172150249</v>
      </c>
      <c r="LF477" s="22">
        <f t="shared" si="143"/>
        <v>0</v>
      </c>
      <c r="LG477" s="23">
        <f t="shared" si="135"/>
        <v>0</v>
      </c>
      <c r="LH477" s="23">
        <f t="shared" si="136"/>
        <v>0</v>
      </c>
      <c r="LI477" s="23">
        <f t="shared" si="137"/>
        <v>1502.8775172150249</v>
      </c>
      <c r="LJ477" s="23">
        <f t="shared" si="138"/>
        <v>8570.3152119992501</v>
      </c>
      <c r="LK477" s="23">
        <f t="shared" si="139"/>
        <v>0</v>
      </c>
      <c r="LL477" s="23">
        <f t="shared" si="140"/>
        <v>36</v>
      </c>
      <c r="LM477" s="23">
        <f t="shared" si="141"/>
        <v>0</v>
      </c>
      <c r="LN477" s="23">
        <f t="shared" si="142"/>
        <v>0</v>
      </c>
    </row>
    <row r="478" spans="1:326" x14ac:dyDescent="0.25">
      <c r="A478" s="22">
        <v>133</v>
      </c>
      <c r="B478" s="22">
        <v>2</v>
      </c>
      <c r="C478" s="23" t="s">
        <v>1438</v>
      </c>
      <c r="D478" s="22">
        <v>332</v>
      </c>
      <c r="E478" s="24">
        <v>0.92222222222222228</v>
      </c>
      <c r="F478" s="23" t="s">
        <v>774</v>
      </c>
      <c r="G478" s="23" t="b">
        <v>1</v>
      </c>
      <c r="H478" s="25">
        <v>43538.922326388885</v>
      </c>
      <c r="I478" s="26" t="s">
        <v>212</v>
      </c>
      <c r="J478" s="23" t="s">
        <v>213</v>
      </c>
      <c r="K478" s="11">
        <f>IF(AND(Tabela2[[#This Row],[hora bus]]=H477,Tabela2[[#This Row],[lat bus]]=I477,Tabela2[[#This Row],[lon bus]]=J477),1,0)</f>
        <v>0</v>
      </c>
      <c r="L478" s="23"/>
      <c r="M478" s="11">
        <v>274</v>
      </c>
      <c r="N478" s="11">
        <v>2752.1177195580999</v>
      </c>
      <c r="O478" s="11">
        <v>2747.0413984954644</v>
      </c>
      <c r="P478" s="11">
        <v>2739.4759582538836</v>
      </c>
      <c r="Q478" s="11">
        <v>2684.7571388224569</v>
      </c>
      <c r="R478" s="11">
        <v>2600.3932250166058</v>
      </c>
      <c r="S478" s="11">
        <v>2579.5995840722576</v>
      </c>
      <c r="T478" s="11">
        <v>2560.7182775147485</v>
      </c>
      <c r="U478" s="11">
        <v>2550.255090271522</v>
      </c>
      <c r="V478" s="11">
        <v>2535.9640004571861</v>
      </c>
      <c r="W478" s="11">
        <v>2526.8580110592648</v>
      </c>
      <c r="X478" s="11">
        <v>2519.0618949902523</v>
      </c>
      <c r="Y478" s="11">
        <v>2500.1428291023108</v>
      </c>
      <c r="Z478" s="11">
        <v>2490.8996120610973</v>
      </c>
      <c r="AA478" s="11">
        <v>2473.6020295922522</v>
      </c>
      <c r="AB478" s="11">
        <v>2466.7209272891128</v>
      </c>
      <c r="AC478" s="11">
        <v>2452.7508911980121</v>
      </c>
      <c r="AD478" s="11">
        <v>2429.1536278634649</v>
      </c>
      <c r="AE478" s="11">
        <v>2419.2221407753395</v>
      </c>
      <c r="AF478" s="11">
        <v>2346.4226770897808</v>
      </c>
      <c r="AG478" s="11">
        <v>2307.8741983274367</v>
      </c>
      <c r="AH478" s="11">
        <v>2276.0929845752535</v>
      </c>
      <c r="AI478" s="11">
        <v>2251.1095974718792</v>
      </c>
      <c r="AJ478" s="11">
        <v>2228.937831671019</v>
      </c>
      <c r="AK478" s="11">
        <v>2212.9765775868491</v>
      </c>
      <c r="AL478" s="11">
        <v>2185.8688175228549</v>
      </c>
      <c r="AM478" s="11">
        <v>2173.9002933944325</v>
      </c>
      <c r="AN478" s="11">
        <v>2158.8223232168707</v>
      </c>
      <c r="AO478" s="11">
        <v>2145.4055868965443</v>
      </c>
      <c r="AP478" s="11">
        <v>2137.6666333609496</v>
      </c>
      <c r="AQ478" s="11">
        <v>2139.2494062071682</v>
      </c>
      <c r="AR478" s="11">
        <v>2136.0611746774007</v>
      </c>
      <c r="AS478" s="11">
        <v>2126.6772136207032</v>
      </c>
      <c r="AT478" s="11">
        <v>2129.1807797910419</v>
      </c>
      <c r="AU478" s="11">
        <v>2131.6294006142457</v>
      </c>
      <c r="AV478" s="11">
        <v>2120.446777753461</v>
      </c>
      <c r="AW478" s="11">
        <v>2111.3740192403329</v>
      </c>
      <c r="AX478" s="11">
        <v>2104.6488315852566</v>
      </c>
      <c r="AY478" s="11">
        <v>2090.7897635790187</v>
      </c>
      <c r="AZ478" s="11">
        <v>2069.4479955596198</v>
      </c>
      <c r="BA478" s="11">
        <v>2040.2573991183804</v>
      </c>
      <c r="BB478" s="11">
        <v>1990.1752747374071</v>
      </c>
      <c r="BC478" s="11">
        <v>1916.8555203456269</v>
      </c>
      <c r="BD478" s="11">
        <v>1850.4331001116316</v>
      </c>
      <c r="BE478" s="11">
        <v>1828.3773749885704</v>
      </c>
      <c r="BF478" s="11">
        <v>1803.581242158981</v>
      </c>
      <c r="BG478" s="11">
        <v>1763.0920383170328</v>
      </c>
      <c r="BH478" s="11">
        <v>1745.0016433646465</v>
      </c>
      <c r="BI478" s="11">
        <v>1725.5140193604525</v>
      </c>
      <c r="BJ478" s="11">
        <v>1696.816691939948</v>
      </c>
      <c r="BK478" s="11">
        <v>1617.6215628020905</v>
      </c>
      <c r="BL478" s="11">
        <v>1367.065678929084</v>
      </c>
      <c r="BM478" s="11">
        <v>1212.9735429596396</v>
      </c>
      <c r="BN478" s="11">
        <v>1177.3035031574054</v>
      </c>
      <c r="BO478" s="11">
        <v>1064.3161618512881</v>
      </c>
      <c r="BP478" s="11">
        <v>1054.4718710289799</v>
      </c>
      <c r="BQ478" s="11">
        <v>965.63189889115438</v>
      </c>
      <c r="BR478" s="11">
        <v>883.49177085076599</v>
      </c>
      <c r="BS478" s="11">
        <v>855.74667609272387</v>
      </c>
      <c r="BT478" s="11">
        <v>808.08189999028423</v>
      </c>
      <c r="BU478" s="11">
        <v>759.91426995852726</v>
      </c>
      <c r="BV478" s="11">
        <v>784.68973848641781</v>
      </c>
      <c r="BW478" s="11">
        <v>638.40411926358547</v>
      </c>
      <c r="BX478" s="11">
        <v>527.38889342796915</v>
      </c>
      <c r="BY478" s="11">
        <v>389.53623063783766</v>
      </c>
      <c r="BZ478" s="11">
        <v>362.7268909560961</v>
      </c>
      <c r="CA478" s="11">
        <v>321.89741392545557</v>
      </c>
      <c r="CB478" s="11">
        <v>259.31440642954993</v>
      </c>
      <c r="CC478" s="11">
        <v>138.51633437133111</v>
      </c>
      <c r="CD478" s="11">
        <v>44.255516299519364</v>
      </c>
      <c r="CE478" s="11">
        <v>2.7966962079517543E-11</v>
      </c>
      <c r="CF478" s="11">
        <v>49.107165586829836</v>
      </c>
      <c r="CG478" s="11">
        <v>133.1811742439676</v>
      </c>
      <c r="CH478" s="11">
        <v>327.97695497404959</v>
      </c>
      <c r="CI478" s="11">
        <v>405.6893227600313</v>
      </c>
      <c r="CJ478" s="11">
        <v>597.61297120818881</v>
      </c>
      <c r="CK478" s="11">
        <v>672.61224962222173</v>
      </c>
      <c r="CL478" s="11">
        <v>762.83748690447067</v>
      </c>
      <c r="CM478" s="11">
        <v>790.85210542305515</v>
      </c>
      <c r="CN478" s="11">
        <v>839.34331214352437</v>
      </c>
      <c r="CO478" s="11">
        <v>898.34071931722031</v>
      </c>
      <c r="CP478" s="11">
        <v>980.10475048996159</v>
      </c>
      <c r="CQ478" s="11">
        <v>1032.9698386841192</v>
      </c>
      <c r="CR478" s="11">
        <v>1229.5540675801869</v>
      </c>
      <c r="CS478" s="11">
        <v>1407.8563330930908</v>
      </c>
      <c r="CT478" s="11">
        <v>1482.0851356879207</v>
      </c>
      <c r="CU478" s="11">
        <v>1510.2971684834838</v>
      </c>
      <c r="CV478" s="11">
        <v>1551.7519924449653</v>
      </c>
      <c r="CW478" s="11">
        <v>1650.177078474688</v>
      </c>
      <c r="CX478" s="11">
        <v>1777.9763763484223</v>
      </c>
      <c r="CY478" s="11">
        <v>1839.2814592522948</v>
      </c>
      <c r="CZ478" s="11">
        <v>1896.0624806360333</v>
      </c>
      <c r="DA478" s="11">
        <v>1946.6271455459819</v>
      </c>
      <c r="DB478" s="11">
        <v>1996.1062218615587</v>
      </c>
      <c r="DC478" s="11">
        <v>2047.2657350188865</v>
      </c>
      <c r="DD478" s="11">
        <v>2138.6084553689911</v>
      </c>
      <c r="DE478" s="11">
        <v>2149.6647814566654</v>
      </c>
      <c r="DF478" s="11">
        <v>2178.8534640258526</v>
      </c>
      <c r="DG478" s="11">
        <v>2188.299525391079</v>
      </c>
      <c r="DH478" s="11">
        <v>2229.3175658234932</v>
      </c>
      <c r="DI478" s="11">
        <v>2262.7429974153001</v>
      </c>
      <c r="DJ478" s="11">
        <v>2305.206743663934</v>
      </c>
      <c r="DK478" s="11">
        <v>2344.821102721789</v>
      </c>
      <c r="DL478" s="11">
        <v>2673.5276412897042</v>
      </c>
      <c r="DM478" s="11">
        <v>2792.6177311086085</v>
      </c>
      <c r="DN478" s="11">
        <v>2873.5456899184492</v>
      </c>
      <c r="DO478" s="11">
        <v>2963.6130001871993</v>
      </c>
      <c r="DP478" s="11">
        <v>2994.6015488440721</v>
      </c>
      <c r="DQ478" s="11">
        <v>3076.1619486445816</v>
      </c>
      <c r="DR478" s="11">
        <v>3091.4404748845905</v>
      </c>
      <c r="DS478" s="11">
        <v>3101.9621251992821</v>
      </c>
      <c r="DT478" s="11">
        <v>3112.9117495506212</v>
      </c>
      <c r="DU478" s="11">
        <v>3125.6004329623247</v>
      </c>
      <c r="DV478" s="11">
        <v>3127.5619099146675</v>
      </c>
      <c r="DW478" s="11">
        <v>3125.6764676588855</v>
      </c>
      <c r="DX478" s="11">
        <v>3062.8381167538619</v>
      </c>
      <c r="DY478" s="11">
        <v>3157.9559956863991</v>
      </c>
      <c r="DZ478" s="11">
        <v>3161.3499994579938</v>
      </c>
      <c r="EA478" s="11">
        <v>3187.3821900680346</v>
      </c>
      <c r="EB478" s="11">
        <v>3322.9970307816648</v>
      </c>
      <c r="EC478" s="11">
        <v>3355.7322205426422</v>
      </c>
      <c r="ED478" s="11">
        <v>3541.9141776119041</v>
      </c>
      <c r="EE478" s="11">
        <v>3611.4903947561838</v>
      </c>
      <c r="EF478" s="11">
        <v>3835.701073959649</v>
      </c>
      <c r="EG478" s="11">
        <v>4010.1675526925665</v>
      </c>
      <c r="EH478" s="11">
        <v>4160.4291982378581</v>
      </c>
      <c r="EI478" s="11">
        <v>4278.3353361937325</v>
      </c>
      <c r="EJ478" s="11">
        <v>4341.938345407335</v>
      </c>
      <c r="EK478" s="11">
        <v>4389.769464956551</v>
      </c>
      <c r="EL478" s="11">
        <v>4465.9018635535913</v>
      </c>
      <c r="EM478" s="11">
        <v>4472.3455441876349</v>
      </c>
      <c r="EN478" s="11">
        <v>4553.6508857827348</v>
      </c>
      <c r="EO478" s="11">
        <v>4643.8195683623944</v>
      </c>
      <c r="EP478" s="11">
        <v>4688.0470626576662</v>
      </c>
      <c r="EQ478" s="11">
        <v>4826.8220500412954</v>
      </c>
      <c r="ER478" s="11">
        <v>4900.7221502154471</v>
      </c>
      <c r="ES478" s="11">
        <v>5037.4050889406317</v>
      </c>
      <c r="ET478" s="11">
        <v>5101.605397334486</v>
      </c>
      <c r="EU478" s="11">
        <v>5177.4739108263675</v>
      </c>
      <c r="EV478" s="11">
        <v>5240.522301460438</v>
      </c>
      <c r="EW478" s="11">
        <v>5310.3359575914337</v>
      </c>
      <c r="EX478" s="11">
        <v>5558.2925257708994</v>
      </c>
      <c r="EY478" s="11">
        <v>5640.3353120182155</v>
      </c>
      <c r="EZ478" s="11">
        <v>5811.601312218565</v>
      </c>
      <c r="FA478" s="11">
        <v>5978.2987996249958</v>
      </c>
      <c r="FB478" s="11">
        <v>6061.4610089519483</v>
      </c>
      <c r="FC478" s="11">
        <v>6103.1290788519937</v>
      </c>
      <c r="FD478" s="11">
        <v>6158.1132620761464</v>
      </c>
      <c r="FE478" s="11">
        <v>6282.6236692388902</v>
      </c>
      <c r="FF478" s="11">
        <v>6455.6931868810134</v>
      </c>
      <c r="FG478" s="11">
        <v>6480.5515667797627</v>
      </c>
      <c r="FH478" s="11">
        <v>6524.8431165300772</v>
      </c>
      <c r="FI478" s="11">
        <v>6606.3949150327689</v>
      </c>
      <c r="FJ478" s="11">
        <v>6651.0574389568701</v>
      </c>
      <c r="FK478" s="11">
        <v>6668.5202967526002</v>
      </c>
      <c r="FL478" s="11">
        <v>6683.5960494146502</v>
      </c>
      <c r="FM478" s="11">
        <v>6688.5449330656165</v>
      </c>
      <c r="FN478" s="11">
        <v>6720.4653402000376</v>
      </c>
      <c r="FO478" s="11">
        <v>6741.0231568402432</v>
      </c>
      <c r="FP478" s="11">
        <v>6764.7784265299133</v>
      </c>
      <c r="FQ478" s="11">
        <v>6789.9781133873548</v>
      </c>
      <c r="FR478" s="11">
        <v>6800.5049049485624</v>
      </c>
      <c r="FS478" s="11">
        <v>6844.1721210135138</v>
      </c>
      <c r="FT478" s="11">
        <v>6915.7001335827554</v>
      </c>
      <c r="FU478" s="11">
        <v>7019.3933775865398</v>
      </c>
      <c r="FV478" s="11">
        <v>7159.7696337065545</v>
      </c>
      <c r="FW478" s="11">
        <v>7205.1382356868025</v>
      </c>
      <c r="FX478" s="11">
        <v>7224.2237622166394</v>
      </c>
      <c r="FY478" s="11">
        <v>7245.5611076307587</v>
      </c>
      <c r="FZ478" s="11">
        <v>7264.0213314556368</v>
      </c>
      <c r="GA478" s="11">
        <v>7292.3708684711646</v>
      </c>
      <c r="GB478" s="11">
        <v>7314.5599947272549</v>
      </c>
      <c r="GC478" s="11">
        <v>7345.9558680093542</v>
      </c>
      <c r="GD478" s="11">
        <v>7379.9602536256716</v>
      </c>
      <c r="GE478" s="11">
        <v>7404.6995324303307</v>
      </c>
      <c r="GF478" s="11">
        <v>7425.3035255389004</v>
      </c>
      <c r="GG478" s="11">
        <v>7438.3525928050212</v>
      </c>
      <c r="GH478" s="11">
        <v>7451.5037828340801</v>
      </c>
      <c r="GI478" s="11">
        <v>7455.0523084308625</v>
      </c>
      <c r="GJ478" s="11">
        <v>7464.7521022791962</v>
      </c>
      <c r="GK478" s="11">
        <v>7469.7825819236577</v>
      </c>
      <c r="GL478" s="11">
        <v>7484.5841357647987</v>
      </c>
      <c r="GM478" s="11">
        <v>7469.6763335403784</v>
      </c>
      <c r="GN478" s="11">
        <v>7478.987545544519</v>
      </c>
      <c r="GO478" s="11">
        <v>7486.8202474209211</v>
      </c>
      <c r="GP478" s="11">
        <v>7497.4090797909112</v>
      </c>
      <c r="GQ478" s="11">
        <v>7555.7743566507206</v>
      </c>
      <c r="GR478" s="11">
        <v>7675.2877776102732</v>
      </c>
      <c r="GS478" s="11">
        <v>7824.9741601343912</v>
      </c>
      <c r="GT478" s="11">
        <v>7889.078446222944</v>
      </c>
      <c r="GU478" s="11">
        <v>7908.3849302523158</v>
      </c>
      <c r="GV478" s="11">
        <v>7933.7167049516574</v>
      </c>
      <c r="GW478" s="11">
        <v>7960.4757785758156</v>
      </c>
      <c r="GX478" s="11">
        <v>7987.9272806119789</v>
      </c>
      <c r="GY478" s="11">
        <v>8004.532629811034</v>
      </c>
      <c r="GZ478" s="11">
        <v>8145.6183841060292</v>
      </c>
      <c r="HA478" s="11">
        <v>8165.8637476971116</v>
      </c>
      <c r="HB478" s="11">
        <v>8181.2016441795067</v>
      </c>
      <c r="HC478" s="11">
        <v>8197.4844195663554</v>
      </c>
      <c r="HD478" s="11">
        <v>8209.5132276770819</v>
      </c>
      <c r="HE478" s="11">
        <v>8217.1846536677476</v>
      </c>
      <c r="HF478" s="11">
        <v>8209.0130858566317</v>
      </c>
      <c r="HG478" s="11">
        <v>8255.7627609607189</v>
      </c>
      <c r="HH478" s="11">
        <v>8262.1276649477841</v>
      </c>
      <c r="HI478" s="11">
        <v>8289.0016124203084</v>
      </c>
      <c r="HJ478" s="11">
        <v>8297.6726033459454</v>
      </c>
      <c r="HK478" s="11">
        <v>8287.7350609666737</v>
      </c>
      <c r="HL478" s="11">
        <v>8279.2518648348996</v>
      </c>
      <c r="HM478" s="11">
        <v>8231.956284314705</v>
      </c>
      <c r="HN478" s="11">
        <v>8169.4877381508331</v>
      </c>
      <c r="HO478" s="11">
        <v>8122.856069377448</v>
      </c>
      <c r="HP478" s="11">
        <v>8137.3293753133867</v>
      </c>
      <c r="HQ478" s="11">
        <v>8127.0199081079836</v>
      </c>
      <c r="HR478" s="11">
        <v>8032.7058218468846</v>
      </c>
      <c r="HS478" s="11">
        <v>8039.0213910484154</v>
      </c>
      <c r="HT478" s="11">
        <v>8044.5746506894438</v>
      </c>
      <c r="HU478" s="11">
        <v>8005.5755060812353</v>
      </c>
      <c r="HV478" s="11">
        <v>8006.6582566681745</v>
      </c>
      <c r="HW478" s="11">
        <v>8011.6717731501731</v>
      </c>
      <c r="HX478" s="11">
        <v>8021.4393637064659</v>
      </c>
      <c r="HY478" s="11">
        <v>8033.5772423995832</v>
      </c>
      <c r="HZ478" s="11">
        <v>8045.2169690586579</v>
      </c>
      <c r="IA478" s="11">
        <v>8155.702944172288</v>
      </c>
      <c r="IB478" s="11">
        <v>8277.7349337054293</v>
      </c>
      <c r="IC478" s="11">
        <v>8318.5978540355281</v>
      </c>
      <c r="ID478" s="11">
        <v>8359.8701895598915</v>
      </c>
      <c r="IE478" s="11">
        <v>8396.6234762918593</v>
      </c>
      <c r="IF478" s="11">
        <v>8431.1688819953415</v>
      </c>
      <c r="IG478" s="11">
        <v>8544.8272599396969</v>
      </c>
      <c r="IH478" s="11">
        <v>8574.6542261250561</v>
      </c>
      <c r="II478" s="11">
        <v>8614.8857225611137</v>
      </c>
      <c r="IJ478" s="11">
        <v>8650.3966075910048</v>
      </c>
      <c r="IK478" s="11">
        <v>8700.8601185501702</v>
      </c>
      <c r="IL478" s="11">
        <v>8739.2688176664142</v>
      </c>
      <c r="IM478" s="11">
        <v>8781.5708889990783</v>
      </c>
      <c r="IN478" s="11">
        <v>8844.7281704787656</v>
      </c>
      <c r="IO478" s="11">
        <v>8981.7085030305061</v>
      </c>
      <c r="IP478" s="11">
        <v>9013.8428761426021</v>
      </c>
      <c r="IQ478" s="11">
        <v>9013.9383177070176</v>
      </c>
      <c r="IR478" s="11">
        <v>9065.5791566107509</v>
      </c>
      <c r="IS478" s="11">
        <v>9130.755957496991</v>
      </c>
      <c r="IT478" s="11">
        <v>9169.0946715052614</v>
      </c>
      <c r="IU478" s="11">
        <v>9191.3747964308186</v>
      </c>
      <c r="IV478" s="11">
        <v>9208.3989197067785</v>
      </c>
      <c r="IW478" s="11">
        <v>9214.1640606715209</v>
      </c>
      <c r="IX478" s="11">
        <v>9224.3857208298159</v>
      </c>
      <c r="IY478" s="11">
        <v>9244.9614179250766</v>
      </c>
      <c r="IZ478" s="11">
        <v>9285.0064343247323</v>
      </c>
      <c r="JA478" s="11">
        <v>9333.9451600303601</v>
      </c>
      <c r="JB478" s="11">
        <v>9425.0395936055156</v>
      </c>
      <c r="JC478" s="11">
        <v>9533.8720209642706</v>
      </c>
      <c r="JD478" s="11">
        <v>9614.4772808237576</v>
      </c>
      <c r="JE478" s="11">
        <v>9633.8552234085819</v>
      </c>
      <c r="JF478" s="11">
        <v>9648.1254960053411</v>
      </c>
      <c r="JG478" s="11">
        <v>9644.4274172562982</v>
      </c>
      <c r="JH478" s="11">
        <v>9728.30471103132</v>
      </c>
      <c r="JI478" s="11">
        <v>9782.8031025898981</v>
      </c>
      <c r="JJ478" s="11">
        <v>9792.7347390352716</v>
      </c>
      <c r="JK478" s="11">
        <v>9763.5771439914297</v>
      </c>
      <c r="JL478" s="11">
        <v>9811.9910345534445</v>
      </c>
      <c r="JM478" s="11">
        <v>9809.7115167757456</v>
      </c>
      <c r="JN478" s="11">
        <v>9767.3015489685586</v>
      </c>
      <c r="JO478" s="11">
        <v>9894.4915922898563</v>
      </c>
      <c r="JP478" s="11">
        <v>9998.6953683807187</v>
      </c>
      <c r="JQ478" s="11">
        <v>10018.804816072266</v>
      </c>
      <c r="JR478" s="11">
        <v>10064.861028676241</v>
      </c>
      <c r="JS478" s="11">
        <v>10089.879954715665</v>
      </c>
      <c r="JT478" s="11">
        <v>10206.306601622322</v>
      </c>
      <c r="JU478" s="11">
        <v>10262.304143207984</v>
      </c>
      <c r="JV478" s="11">
        <v>10237.824558092396</v>
      </c>
      <c r="JW478" s="11">
        <v>10183.151552692712</v>
      </c>
      <c r="JX478" s="11">
        <v>10183.646753406294</v>
      </c>
      <c r="JY478" s="11">
        <v>10177.564698489254</v>
      </c>
      <c r="JZ478" s="11">
        <v>10165.897275221934</v>
      </c>
      <c r="KA478" s="11">
        <v>10157.800587324105</v>
      </c>
      <c r="KB478" s="11">
        <v>10152.379459954702</v>
      </c>
      <c r="KC478" s="11">
        <v>10138.268678470204</v>
      </c>
      <c r="KD478" s="11">
        <v>10122.941561854635</v>
      </c>
      <c r="KE478" s="11">
        <v>10120.456889604791</v>
      </c>
      <c r="KF478" s="11">
        <v>10129.348333086029</v>
      </c>
      <c r="KG478" s="11">
        <v>10131.03350567511</v>
      </c>
      <c r="KH478" s="11">
        <v>10145.544851876801</v>
      </c>
      <c r="KI478" s="11">
        <v>10144.741905064564</v>
      </c>
      <c r="KJ478" s="11">
        <v>10164.329833389782</v>
      </c>
      <c r="KK478" s="11">
        <v>10166.753473555114</v>
      </c>
      <c r="KL478" s="23"/>
      <c r="KM478" s="11">
        <f>SMALL(Tabela2[[#This Row],[1]:[285]],1)</f>
        <v>2.7966962079517543E-11</v>
      </c>
      <c r="KN478" s="11">
        <f>MATCH(Tabela2[[#This Row],[1° menor]],Tabela2[[#This Row],[1]:[285]],0)</f>
        <v>70</v>
      </c>
      <c r="KO47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0.47479467060605496</v>
      </c>
      <c r="KP478" s="11">
        <f>VLOOKUP(Tabela2[[#This Row],[Shape]],shape!A:D,4,0)+VLOOKUP(Tabela2[[#This Row],[Shape]]+1,shape!A:E,5,0)*Tabela2[[#This Row],[% avanc]]</f>
        <v>1755.5960032463133</v>
      </c>
      <c r="KQ478" s="15">
        <f>Tabela2[[#This Row],[8686,881807]]/Tabela2[[#Headers],[8686,881807]]</f>
        <v>0.20209737420758181</v>
      </c>
      <c r="KR478" s="11">
        <f>Tabela2[[#This Row],[8686,881807]]-KP477</f>
        <v>252.71848603128842</v>
      </c>
      <c r="KS478" s="11">
        <f>(Tabela2[[#This Row],[hora bus]]-H477)*86400</f>
        <v>45.999999437481165</v>
      </c>
      <c r="KT478" s="11">
        <f>Tabela2[[#This Row],[desloc]]/Tabela2[[#This Row],[seconds]]</f>
        <v>5.4938801982978154</v>
      </c>
      <c r="KU478" s="11">
        <f>Tabela2[[#This Row],[spd m/s]]*3.6</f>
        <v>19.777968713872134</v>
      </c>
      <c r="KV478" s="23"/>
      <c r="KW478" s="22">
        <f t="shared" si="126"/>
        <v>0</v>
      </c>
      <c r="KX478" s="23">
        <f t="shared" si="127"/>
        <v>0</v>
      </c>
      <c r="KY478" s="23">
        <f t="shared" si="128"/>
        <v>0</v>
      </c>
      <c r="KZ478" s="23">
        <f t="shared" si="129"/>
        <v>0</v>
      </c>
      <c r="LA478" s="23">
        <f t="shared" si="130"/>
        <v>0</v>
      </c>
      <c r="LB478" s="23">
        <f t="shared" si="131"/>
        <v>0</v>
      </c>
      <c r="LC478" s="23">
        <f t="shared" si="132"/>
        <v>0</v>
      </c>
      <c r="LD478" s="23">
        <f t="shared" si="133"/>
        <v>0</v>
      </c>
      <c r="LE478" s="23">
        <f t="shared" si="134"/>
        <v>1755.5960032463133</v>
      </c>
      <c r="LF478" s="22">
        <f t="shared" si="143"/>
        <v>0</v>
      </c>
      <c r="LG478" s="23">
        <f t="shared" si="135"/>
        <v>0</v>
      </c>
      <c r="LH478" s="23">
        <f t="shared" si="136"/>
        <v>0</v>
      </c>
      <c r="LI478" s="23">
        <f t="shared" si="137"/>
        <v>1755.5960032463133</v>
      </c>
      <c r="LJ478" s="23">
        <f t="shared" si="138"/>
        <v>8570.3152119992501</v>
      </c>
      <c r="LK478" s="23">
        <f t="shared" si="139"/>
        <v>0</v>
      </c>
      <c r="LL478" s="23">
        <f t="shared" si="140"/>
        <v>35</v>
      </c>
      <c r="LM478" s="23">
        <f t="shared" si="141"/>
        <v>0</v>
      </c>
      <c r="LN478" s="23">
        <f t="shared" si="142"/>
        <v>0</v>
      </c>
    </row>
    <row r="479" spans="1:326" x14ac:dyDescent="0.25">
      <c r="A479" s="22">
        <v>135</v>
      </c>
      <c r="B479" s="22">
        <v>2</v>
      </c>
      <c r="C479" s="23" t="s">
        <v>1440</v>
      </c>
      <c r="D479" s="22">
        <v>332</v>
      </c>
      <c r="E479" s="24">
        <v>0.92291666666666672</v>
      </c>
      <c r="F479" s="23" t="s">
        <v>774</v>
      </c>
      <c r="G479" s="23" t="b">
        <v>1</v>
      </c>
      <c r="H479" s="25">
        <v>43538.922847222224</v>
      </c>
      <c r="I479" s="26" t="s">
        <v>326</v>
      </c>
      <c r="J479" s="23" t="s">
        <v>327</v>
      </c>
      <c r="K479" s="11">
        <f>IF(AND(Tabela2[[#This Row],[hora bus]]=H478,Tabela2[[#This Row],[lat bus]]=I478,Tabela2[[#This Row],[lon bus]]=J478),1,0)</f>
        <v>0</v>
      </c>
      <c r="L479" s="23"/>
      <c r="M479" s="11">
        <v>276</v>
      </c>
      <c r="N479" s="11">
        <v>3168.6407516635713</v>
      </c>
      <c r="O479" s="11">
        <v>3163.2270704585908</v>
      </c>
      <c r="P479" s="11">
        <v>3155.2833593149517</v>
      </c>
      <c r="Q479" s="11">
        <v>3099.7385564644865</v>
      </c>
      <c r="R479" s="11">
        <v>3014.7289555604088</v>
      </c>
      <c r="S479" s="11">
        <v>2993.8137086412403</v>
      </c>
      <c r="T479" s="11">
        <v>2974.6487080650263</v>
      </c>
      <c r="U479" s="11">
        <v>2963.8138130198272</v>
      </c>
      <c r="V479" s="11">
        <v>2949.0208355746754</v>
      </c>
      <c r="W479" s="11">
        <v>2939.2787177770442</v>
      </c>
      <c r="X479" s="11">
        <v>2930.8685761810316</v>
      </c>
      <c r="Y479" s="11">
        <v>2910.9697543918287</v>
      </c>
      <c r="Z479" s="11">
        <v>2900.5443109474304</v>
      </c>
      <c r="AA479" s="11">
        <v>2882.1986810359281</v>
      </c>
      <c r="AB479" s="11">
        <v>2874.5628704546862</v>
      </c>
      <c r="AC479" s="11">
        <v>2860.0879249651543</v>
      </c>
      <c r="AD479" s="11">
        <v>2836.0820349353335</v>
      </c>
      <c r="AE479" s="11">
        <v>2825.9683225451981</v>
      </c>
      <c r="AF479" s="11">
        <v>2753.7300258183614</v>
      </c>
      <c r="AG479" s="11">
        <v>2716.163209603164</v>
      </c>
      <c r="AH479" s="11">
        <v>2684.778765615124</v>
      </c>
      <c r="AI479" s="11">
        <v>2659.8688626589974</v>
      </c>
      <c r="AJ479" s="11">
        <v>2637.7336282796696</v>
      </c>
      <c r="AK479" s="11">
        <v>2621.7939516605211</v>
      </c>
      <c r="AL479" s="11">
        <v>2594.7110123588773</v>
      </c>
      <c r="AM479" s="11">
        <v>2582.8170362028177</v>
      </c>
      <c r="AN479" s="11">
        <v>2568.1399488614334</v>
      </c>
      <c r="AO479" s="11">
        <v>2555.689617855463</v>
      </c>
      <c r="AP479" s="11">
        <v>2549.2704262676439</v>
      </c>
      <c r="AQ479" s="11">
        <v>2551.854489364322</v>
      </c>
      <c r="AR479" s="11">
        <v>2549.3464976268369</v>
      </c>
      <c r="AS479" s="11">
        <v>2541.0957752531244</v>
      </c>
      <c r="AT479" s="11">
        <v>2544.8208365346695</v>
      </c>
      <c r="AU479" s="11">
        <v>2547.9565415985703</v>
      </c>
      <c r="AV479" s="11">
        <v>2537.7928525269922</v>
      </c>
      <c r="AW479" s="11">
        <v>2530.4504663763037</v>
      </c>
      <c r="AX479" s="11">
        <v>2525.41450045088</v>
      </c>
      <c r="AY479" s="11">
        <v>2512.7918454728419</v>
      </c>
      <c r="AZ479" s="11">
        <v>2492.4185005326499</v>
      </c>
      <c r="BA479" s="11">
        <v>2464.1098772250252</v>
      </c>
      <c r="BB479" s="11">
        <v>2414.8469264733153</v>
      </c>
      <c r="BC479" s="11">
        <v>2341.4901682403424</v>
      </c>
      <c r="BD479" s="11">
        <v>2274.6233880880632</v>
      </c>
      <c r="BE479" s="11">
        <v>2252.8142012102949</v>
      </c>
      <c r="BF479" s="11">
        <v>2228.6838505192436</v>
      </c>
      <c r="BG479" s="11">
        <v>2189.3311716825874</v>
      </c>
      <c r="BH479" s="11">
        <v>2172.3832270030471</v>
      </c>
      <c r="BI479" s="11">
        <v>2153.6394455441705</v>
      </c>
      <c r="BJ479" s="11">
        <v>2125.6728706019881</v>
      </c>
      <c r="BK479" s="11">
        <v>2047.6652042700339</v>
      </c>
      <c r="BL479" s="11">
        <v>1800.3716341688482</v>
      </c>
      <c r="BM479" s="11">
        <v>1650.0478581696459</v>
      </c>
      <c r="BN479" s="11">
        <v>1615.8770937623885</v>
      </c>
      <c r="BO479" s="11">
        <v>1503.1893515477664</v>
      </c>
      <c r="BP479" s="11">
        <v>1493.3470115217322</v>
      </c>
      <c r="BQ479" s="11">
        <v>1403.7814966383489</v>
      </c>
      <c r="BR479" s="11">
        <v>1319.6556633305063</v>
      </c>
      <c r="BS479" s="11">
        <v>1289.9633363123421</v>
      </c>
      <c r="BT479" s="11">
        <v>1241.0484974146009</v>
      </c>
      <c r="BU479" s="11">
        <v>1186.4362590657925</v>
      </c>
      <c r="BV479" s="11">
        <v>1197.4083819887271</v>
      </c>
      <c r="BW479" s="11">
        <v>1048.6569469256556</v>
      </c>
      <c r="BX479" s="11">
        <v>947.26388593636091</v>
      </c>
      <c r="BY479" s="11">
        <v>818.67276202535356</v>
      </c>
      <c r="BZ479" s="11">
        <v>798.24153996954806</v>
      </c>
      <c r="CA479" s="11">
        <v>758.88606615127185</v>
      </c>
      <c r="CB479" s="11">
        <v>696.8880770026268</v>
      </c>
      <c r="CC479" s="11">
        <v>576.79456043266998</v>
      </c>
      <c r="CD479" s="11">
        <v>483.11878722546157</v>
      </c>
      <c r="CE479" s="11">
        <v>389.9570360177151</v>
      </c>
      <c r="CF479" s="11">
        <v>305.88434067123785</v>
      </c>
      <c r="CG479" s="11">
        <v>111.08142720916021</v>
      </c>
      <c r="CH479" s="11">
        <v>33.365626426443136</v>
      </c>
      <c r="CI479" s="11">
        <v>3.993250174971763E-11</v>
      </c>
      <c r="CJ479" s="11">
        <v>158.55428873968344</v>
      </c>
      <c r="CK479" s="11">
        <v>233.55396806401438</v>
      </c>
      <c r="CL479" s="11">
        <v>323.77924796880234</v>
      </c>
      <c r="CM479" s="11">
        <v>351.79151104591057</v>
      </c>
      <c r="CN479" s="11">
        <v>400.28115335360729</v>
      </c>
      <c r="CO479" s="11">
        <v>459.28496841472736</v>
      </c>
      <c r="CP479" s="11">
        <v>541.05113451724299</v>
      </c>
      <c r="CQ479" s="11">
        <v>593.90941805469765</v>
      </c>
      <c r="CR479" s="11">
        <v>790.4903461008131</v>
      </c>
      <c r="CS479" s="11">
        <v>968.79263892288611</v>
      </c>
      <c r="CT479" s="11">
        <v>1043.0212866955203</v>
      </c>
      <c r="CU479" s="11">
        <v>1071.2341522478109</v>
      </c>
      <c r="CV479" s="11">
        <v>1112.6892454282176</v>
      </c>
      <c r="CW479" s="11">
        <v>1211.1140046416574</v>
      </c>
      <c r="CX479" s="11">
        <v>1338.91343620973</v>
      </c>
      <c r="CY479" s="11">
        <v>1400.2194708880404</v>
      </c>
      <c r="CZ479" s="11">
        <v>1457.0092495821475</v>
      </c>
      <c r="DA479" s="11">
        <v>1507.5999458480599</v>
      </c>
      <c r="DB479" s="11">
        <v>1557.1638504135474</v>
      </c>
      <c r="DC479" s="11">
        <v>1608.5790149502268</v>
      </c>
      <c r="DD479" s="11">
        <v>1700.1417502703332</v>
      </c>
      <c r="DE479" s="11">
        <v>1711.3063807021158</v>
      </c>
      <c r="DF479" s="11">
        <v>1740.6336730550363</v>
      </c>
      <c r="DG479" s="11">
        <v>1750.3901422364486</v>
      </c>
      <c r="DH479" s="11">
        <v>1792.0686611471046</v>
      </c>
      <c r="DI479" s="11">
        <v>1826.4297081651848</v>
      </c>
      <c r="DJ479" s="11">
        <v>1868.70332007504</v>
      </c>
      <c r="DK479" s="11">
        <v>1906.698655381402</v>
      </c>
      <c r="DL479" s="11">
        <v>2234.6631584874808</v>
      </c>
      <c r="DM479" s="11">
        <v>2354.0693853871767</v>
      </c>
      <c r="DN479" s="11">
        <v>2435.3030962039875</v>
      </c>
      <c r="DO479" s="11">
        <v>2525.6079873399326</v>
      </c>
      <c r="DP479" s="11">
        <v>2556.89872573506</v>
      </c>
      <c r="DQ479" s="11">
        <v>2638.7054481727287</v>
      </c>
      <c r="DR479" s="11">
        <v>2654.0357931658682</v>
      </c>
      <c r="DS479" s="11">
        <v>2664.6012828807511</v>
      </c>
      <c r="DT479" s="11">
        <v>2675.4926735332469</v>
      </c>
      <c r="DU479" s="11">
        <v>2688.0322984152417</v>
      </c>
      <c r="DV479" s="11">
        <v>2689.8332058718438</v>
      </c>
      <c r="DW479" s="11">
        <v>2687.76789452913</v>
      </c>
      <c r="DX479" s="11">
        <v>2624.3216646399674</v>
      </c>
      <c r="DY479" s="11">
        <v>2718.9064889366896</v>
      </c>
      <c r="DZ479" s="11">
        <v>2722.3043616515238</v>
      </c>
      <c r="EA479" s="11">
        <v>2748.3367720845877</v>
      </c>
      <c r="EB479" s="11">
        <v>2883.9350297032638</v>
      </c>
      <c r="EC479" s="11">
        <v>2916.6811479891117</v>
      </c>
      <c r="ED479" s="11">
        <v>3102.8795657156566</v>
      </c>
      <c r="EE479" s="11">
        <v>3172.4665377260685</v>
      </c>
      <c r="EF479" s="11">
        <v>3396.7751693535552</v>
      </c>
      <c r="EG479" s="11">
        <v>3571.458932093271</v>
      </c>
      <c r="EH479" s="11">
        <v>3721.9374368421845</v>
      </c>
      <c r="EI479" s="11">
        <v>3839.9701704302665</v>
      </c>
      <c r="EJ479" s="11">
        <v>3903.6021438927728</v>
      </c>
      <c r="EK479" s="11">
        <v>3951.6056548112238</v>
      </c>
      <c r="EL479" s="11">
        <v>4027.9370686561488</v>
      </c>
      <c r="EM479" s="11">
        <v>4034.5648670619998</v>
      </c>
      <c r="EN479" s="11">
        <v>4116.0625748237153</v>
      </c>
      <c r="EO479" s="11">
        <v>4206.2392679993982</v>
      </c>
      <c r="EP479" s="11">
        <v>4250.3382176669693</v>
      </c>
      <c r="EQ479" s="11">
        <v>4388.9453146554561</v>
      </c>
      <c r="ER479" s="11">
        <v>4462.6931785733968</v>
      </c>
      <c r="ES479" s="11">
        <v>4599.2548573616386</v>
      </c>
      <c r="ET479" s="11">
        <v>4663.3914070394476</v>
      </c>
      <c r="EU479" s="11">
        <v>4739.1947587402046</v>
      </c>
      <c r="EV479" s="11">
        <v>4802.1771678974746</v>
      </c>
      <c r="EW479" s="11">
        <v>4871.8655978778588</v>
      </c>
      <c r="EX479" s="11">
        <v>5119.7042412519704</v>
      </c>
      <c r="EY479" s="11">
        <v>5201.6726663391</v>
      </c>
      <c r="EZ479" s="11">
        <v>5372.8536746944392</v>
      </c>
      <c r="FA479" s="11">
        <v>5539.5175172919844</v>
      </c>
      <c r="FB479" s="11">
        <v>5622.6859895744301</v>
      </c>
      <c r="FC479" s="11">
        <v>5664.3606266621719</v>
      </c>
      <c r="FD479" s="11">
        <v>5719.3590401160382</v>
      </c>
      <c r="FE479" s="11">
        <v>5843.9020670569544</v>
      </c>
      <c r="FF479" s="11">
        <v>6016.9955756169893</v>
      </c>
      <c r="FG479" s="11">
        <v>6041.8591827864475</v>
      </c>
      <c r="FH479" s="11">
        <v>6086.172954199822</v>
      </c>
      <c r="FI479" s="11">
        <v>6167.733558622208</v>
      </c>
      <c r="FJ479" s="11">
        <v>6212.3743964007772</v>
      </c>
      <c r="FK479" s="11">
        <v>6229.8114973250113</v>
      </c>
      <c r="FL479" s="11">
        <v>6244.861234390266</v>
      </c>
      <c r="FM479" s="11">
        <v>6249.7558318999681</v>
      </c>
      <c r="FN479" s="11">
        <v>6281.6143856885938</v>
      </c>
      <c r="FO479" s="11">
        <v>6302.1358871854063</v>
      </c>
      <c r="FP479" s="11">
        <v>6325.8609451458678</v>
      </c>
      <c r="FQ479" s="11">
        <v>6351.0408606936908</v>
      </c>
      <c r="FR479" s="11">
        <v>6361.5440308230081</v>
      </c>
      <c r="FS479" s="11">
        <v>6405.1828450158873</v>
      </c>
      <c r="FT479" s="11">
        <v>6476.6957216309684</v>
      </c>
      <c r="FU479" s="11">
        <v>6580.3948044543167</v>
      </c>
      <c r="FV479" s="11">
        <v>6720.8023489325597</v>
      </c>
      <c r="FW479" s="11">
        <v>6766.2099354025886</v>
      </c>
      <c r="FX479" s="11">
        <v>6785.3326026120703</v>
      </c>
      <c r="FY479" s="11">
        <v>6806.704606927412</v>
      </c>
      <c r="FZ479" s="11">
        <v>6825.1941647668573</v>
      </c>
      <c r="GA479" s="11">
        <v>6853.5639055738038</v>
      </c>
      <c r="GB479" s="11">
        <v>6875.7637727389229</v>
      </c>
      <c r="GC479" s="11">
        <v>6907.1618143656324</v>
      </c>
      <c r="GD479" s="11">
        <v>6941.1620537564095</v>
      </c>
      <c r="GE479" s="11">
        <v>6965.8976323896613</v>
      </c>
      <c r="GF479" s="11">
        <v>6986.4986492278022</v>
      </c>
      <c r="GG479" s="11">
        <v>6999.553685761638</v>
      </c>
      <c r="GH479" s="11">
        <v>7012.7144749063527</v>
      </c>
      <c r="GI479" s="11">
        <v>7016.2790007727308</v>
      </c>
      <c r="GJ479" s="11">
        <v>7026.0151959575805</v>
      </c>
      <c r="GK479" s="11">
        <v>7031.1041914961197</v>
      </c>
      <c r="GL479" s="11">
        <v>7045.9447920151524</v>
      </c>
      <c r="GM479" s="11">
        <v>7031.0898724518556</v>
      </c>
      <c r="GN479" s="11">
        <v>7040.4873567529867</v>
      </c>
      <c r="GO479" s="11">
        <v>7048.4059399183116</v>
      </c>
      <c r="GP479" s="11">
        <v>7059.1606261182669</v>
      </c>
      <c r="GQ479" s="11">
        <v>7117.8052954347559</v>
      </c>
      <c r="GR479" s="11">
        <v>7237.6679158815159</v>
      </c>
      <c r="GS479" s="11">
        <v>7387.626081417905</v>
      </c>
      <c r="GT479" s="11">
        <v>7451.8409135303482</v>
      </c>
      <c r="GU479" s="11">
        <v>7471.1843314018806</v>
      </c>
      <c r="GV479" s="11">
        <v>7496.526975162953</v>
      </c>
      <c r="GW479" s="11">
        <v>7523.2771979034897</v>
      </c>
      <c r="GX479" s="11">
        <v>7550.7024413931031</v>
      </c>
      <c r="GY479" s="11">
        <v>7567.1111742565427</v>
      </c>
      <c r="GZ479" s="11">
        <v>7707.9933803417198</v>
      </c>
      <c r="HA479" s="11">
        <v>7728.1999581426408</v>
      </c>
      <c r="HB479" s="11">
        <v>7743.5192890140852</v>
      </c>
      <c r="HC479" s="11">
        <v>7759.7927627267745</v>
      </c>
      <c r="HD479" s="11">
        <v>7771.813424655169</v>
      </c>
      <c r="HE479" s="11">
        <v>7779.466101236846</v>
      </c>
      <c r="HF479" s="11">
        <v>7771.5575943089925</v>
      </c>
      <c r="HG479" s="11">
        <v>7818.8005869442522</v>
      </c>
      <c r="HH479" s="11">
        <v>7825.6301252420299</v>
      </c>
      <c r="HI479" s="11">
        <v>7852.8872545674831</v>
      </c>
      <c r="HJ479" s="11">
        <v>7861.7903598704333</v>
      </c>
      <c r="HK479" s="11">
        <v>7852.1042751674531</v>
      </c>
      <c r="HL479" s="11">
        <v>7843.9130568758128</v>
      </c>
      <c r="HM479" s="11">
        <v>7797.0426747165866</v>
      </c>
      <c r="HN479" s="11">
        <v>7735.2763960387902</v>
      </c>
      <c r="HO479" s="11">
        <v>7689.4881148025934</v>
      </c>
      <c r="HP479" s="11">
        <v>7704.4886189603294</v>
      </c>
      <c r="HQ479" s="11">
        <v>7694.3842015608016</v>
      </c>
      <c r="HR479" s="11">
        <v>7600.8379420726333</v>
      </c>
      <c r="HS479" s="11">
        <v>7608.0778076636434</v>
      </c>
      <c r="HT479" s="11">
        <v>7613.9746216387039</v>
      </c>
      <c r="HU479" s="11">
        <v>7575.412362014451</v>
      </c>
      <c r="HV479" s="11">
        <v>7577.0839726841168</v>
      </c>
      <c r="HW479" s="11">
        <v>7582.5395256380971</v>
      </c>
      <c r="HX479" s="11">
        <v>7592.7237273782548</v>
      </c>
      <c r="HY479" s="11">
        <v>7605.3438656372618</v>
      </c>
      <c r="HZ479" s="11">
        <v>7618.0416685991831</v>
      </c>
      <c r="IA479" s="11">
        <v>7730.1179918787766</v>
      </c>
      <c r="IB479" s="11">
        <v>7853.2447539343157</v>
      </c>
      <c r="IC479" s="11">
        <v>7894.6944243196704</v>
      </c>
      <c r="ID479" s="11">
        <v>7936.5371268549025</v>
      </c>
      <c r="IE479" s="11">
        <v>7973.8616659549871</v>
      </c>
      <c r="IF479" s="11">
        <v>8009.3723381876644</v>
      </c>
      <c r="IG479" s="11">
        <v>8123.8485946522887</v>
      </c>
      <c r="IH479" s="11">
        <v>8153.9890472419547</v>
      </c>
      <c r="II479" s="11">
        <v>8194.5008384822868</v>
      </c>
      <c r="IJ479" s="11">
        <v>8230.2317729193692</v>
      </c>
      <c r="IK479" s="11">
        <v>8280.8080967707174</v>
      </c>
      <c r="IL479" s="11">
        <v>8319.266000331123</v>
      </c>
      <c r="IM479" s="11">
        <v>8361.6363860043712</v>
      </c>
      <c r="IN479" s="11">
        <v>8424.9136363632097</v>
      </c>
      <c r="IO479" s="11">
        <v>8562.0398626627266</v>
      </c>
      <c r="IP479" s="11">
        <v>8594.2337347090524</v>
      </c>
      <c r="IQ479" s="11">
        <v>8594.4610210290757</v>
      </c>
      <c r="IR479" s="11">
        <v>8646.4235134831815</v>
      </c>
      <c r="IS479" s="11">
        <v>8711.8972734550352</v>
      </c>
      <c r="IT479" s="11">
        <v>8750.3908100513163</v>
      </c>
      <c r="IU479" s="11">
        <v>8772.7647648522452</v>
      </c>
      <c r="IV479" s="11">
        <v>8789.8460592433403</v>
      </c>
      <c r="IW479" s="11">
        <v>8795.6465072380979</v>
      </c>
      <c r="IX479" s="11">
        <v>8805.9221777463226</v>
      </c>
      <c r="IY479" s="11">
        <v>8826.5873775927976</v>
      </c>
      <c r="IZ479" s="11">
        <v>8866.7640099782147</v>
      </c>
      <c r="JA479" s="11">
        <v>8915.8972342485158</v>
      </c>
      <c r="JB479" s="11">
        <v>9007.1839878782885</v>
      </c>
      <c r="JC479" s="11">
        <v>9116.0236477903545</v>
      </c>
      <c r="JD479" s="11">
        <v>9196.4966269663528</v>
      </c>
      <c r="JE479" s="11">
        <v>9215.7383371961969</v>
      </c>
      <c r="JF479" s="11">
        <v>9229.8564982818225</v>
      </c>
      <c r="JG479" s="11">
        <v>9225.4404884602882</v>
      </c>
      <c r="JH479" s="11">
        <v>9309.2949212977892</v>
      </c>
      <c r="JI479" s="11">
        <v>9364.5340719080159</v>
      </c>
      <c r="JJ479" s="11">
        <v>9374.6205089937885</v>
      </c>
      <c r="JK479" s="11">
        <v>9346.0517873472218</v>
      </c>
      <c r="JL479" s="11">
        <v>9395.0638827236435</v>
      </c>
      <c r="JM479" s="11">
        <v>9392.9640898915386</v>
      </c>
      <c r="JN479" s="11">
        <v>9352.142129091686</v>
      </c>
      <c r="JO479" s="11">
        <v>9481.7800769297573</v>
      </c>
      <c r="JP479" s="11">
        <v>9587.2424664773753</v>
      </c>
      <c r="JQ479" s="11">
        <v>9608.0563533766672</v>
      </c>
      <c r="JR479" s="11">
        <v>9653.9824130615689</v>
      </c>
      <c r="JS479" s="11">
        <v>9677.294823580296</v>
      </c>
      <c r="JT479" s="11">
        <v>9791.9963558105283</v>
      </c>
      <c r="JU479" s="11">
        <v>9847.4137171627626</v>
      </c>
      <c r="JV479" s="11">
        <v>9822.9927284847818</v>
      </c>
      <c r="JW479" s="11">
        <v>9767.888440494693</v>
      </c>
      <c r="JX479" s="11">
        <v>9767.7439920505931</v>
      </c>
      <c r="JY479" s="11">
        <v>9761.3810983032326</v>
      </c>
      <c r="JZ479" s="11">
        <v>9749.4623496419044</v>
      </c>
      <c r="KA479" s="11">
        <v>9741.1141643629635</v>
      </c>
      <c r="KB479" s="11">
        <v>9735.4972197748266</v>
      </c>
      <c r="KC479" s="11">
        <v>9721.1557156614635</v>
      </c>
      <c r="KD479" s="11">
        <v>9705.7641755874665</v>
      </c>
      <c r="KE479" s="11">
        <v>9703.4593704090348</v>
      </c>
      <c r="KF479" s="11">
        <v>9712.5101835822297</v>
      </c>
      <c r="KG479" s="11">
        <v>9714.3991998427209</v>
      </c>
      <c r="KH479" s="11">
        <v>9729.1064402653046</v>
      </c>
      <c r="KI479" s="11">
        <v>9728.534061058579</v>
      </c>
      <c r="KJ479" s="11">
        <v>9748.3312611896745</v>
      </c>
      <c r="KK479" s="11">
        <v>9750.828491410246</v>
      </c>
      <c r="KL479" s="23"/>
      <c r="KM479" s="11">
        <f>SMALL(Tabela2[[#This Row],[1]:[285]],1)</f>
        <v>3.993250174971763E-11</v>
      </c>
      <c r="KN479" s="11">
        <f>MATCH(Tabela2[[#This Row],[1° menor]],Tabela2[[#This Row],[1]:[285]],0)</f>
        <v>74</v>
      </c>
      <c r="KO47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0.17388428878382428</v>
      </c>
      <c r="KP479" s="11">
        <f>VLOOKUP(Tabela2[[#This Row],[Shape]],shape!A:D,4,0)+VLOOKUP(Tabela2[[#This Row],[Shape]]+1,shape!A:E,5,0)*Tabela2[[#This Row],[% avanc]]</f>
        <v>1975.1453380794032</v>
      </c>
      <c r="KQ479" s="15">
        <f>Tabela2[[#This Row],[8686,881807]]/Tabela2[[#Headers],[8686,881807]]</f>
        <v>0.22737103853396579</v>
      </c>
      <c r="KR479" s="11">
        <f>Tabela2[[#This Row],[8686,881807]]-KP478</f>
        <v>219.54933483308992</v>
      </c>
      <c r="KS479" s="11">
        <f>(Tabela2[[#This Row],[hora bus]]-H478)*86400</f>
        <v>45.000000461004674</v>
      </c>
      <c r="KT479" s="11">
        <f>Tabela2[[#This Row],[desloc]]/Tabela2[[#This Row],[seconds]]</f>
        <v>4.8788740574201368</v>
      </c>
      <c r="KU479" s="11">
        <f>Tabela2[[#This Row],[spd m/s]]*3.6</f>
        <v>17.563946606712491</v>
      </c>
      <c r="KV479" s="23"/>
      <c r="KW479" s="22">
        <f t="shared" si="126"/>
        <v>0</v>
      </c>
      <c r="KX479" s="23">
        <f t="shared" si="127"/>
        <v>0</v>
      </c>
      <c r="KY479" s="23">
        <f t="shared" si="128"/>
        <v>0</v>
      </c>
      <c r="KZ479" s="23">
        <f t="shared" si="129"/>
        <v>0</v>
      </c>
      <c r="LA479" s="23">
        <f t="shared" si="130"/>
        <v>0</v>
      </c>
      <c r="LB479" s="23">
        <f t="shared" si="131"/>
        <v>0</v>
      </c>
      <c r="LC479" s="23">
        <f t="shared" si="132"/>
        <v>0</v>
      </c>
      <c r="LD479" s="23">
        <f t="shared" si="133"/>
        <v>0</v>
      </c>
      <c r="LE479" s="23">
        <f t="shared" si="134"/>
        <v>1975.1453380794032</v>
      </c>
      <c r="LF479" s="22">
        <f t="shared" si="143"/>
        <v>0</v>
      </c>
      <c r="LG479" s="23">
        <f t="shared" si="135"/>
        <v>0</v>
      </c>
      <c r="LH479" s="23">
        <f t="shared" si="136"/>
        <v>0</v>
      </c>
      <c r="LI479" s="23">
        <f t="shared" si="137"/>
        <v>1975.1453380794032</v>
      </c>
      <c r="LJ479" s="23">
        <f t="shared" si="138"/>
        <v>8570.3152119992501</v>
      </c>
      <c r="LK479" s="23">
        <f t="shared" si="139"/>
        <v>0</v>
      </c>
      <c r="LL479" s="23">
        <f t="shared" si="140"/>
        <v>34</v>
      </c>
      <c r="LM479" s="23">
        <f t="shared" si="141"/>
        <v>0</v>
      </c>
      <c r="LN479" s="23">
        <f t="shared" si="142"/>
        <v>0</v>
      </c>
    </row>
    <row r="480" spans="1:326" x14ac:dyDescent="0.25">
      <c r="A480" s="22">
        <v>136</v>
      </c>
      <c r="B480" s="22">
        <v>2</v>
      </c>
      <c r="C480" s="23" t="s">
        <v>1441</v>
      </c>
      <c r="D480" s="22">
        <v>332</v>
      </c>
      <c r="E480" s="24">
        <v>0.92291666666666672</v>
      </c>
      <c r="F480" s="23" t="s">
        <v>774</v>
      </c>
      <c r="G480" s="23" t="b">
        <v>1</v>
      </c>
      <c r="H480" s="25">
        <v>43538.923356481479</v>
      </c>
      <c r="I480" s="26" t="s">
        <v>796</v>
      </c>
      <c r="J480" s="23" t="s">
        <v>797</v>
      </c>
      <c r="K480" s="11">
        <f>IF(AND(Tabela2[[#This Row],[hora bus]]=H479,Tabela2[[#This Row],[lat bus]]=I479,Tabela2[[#This Row],[lon bus]]=J479),1,0)</f>
        <v>0</v>
      </c>
      <c r="L480" s="23"/>
      <c r="M480" s="11">
        <v>278</v>
      </c>
      <c r="N480" s="11">
        <v>3492.1310716535795</v>
      </c>
      <c r="O480" s="11">
        <v>3486.5141073173086</v>
      </c>
      <c r="P480" s="11">
        <v>3478.3427590826213</v>
      </c>
      <c r="Q480" s="11">
        <v>3422.3235160342738</v>
      </c>
      <c r="R480" s="11">
        <v>3337.0041625702902</v>
      </c>
      <c r="S480" s="11">
        <v>3316.0850507611144</v>
      </c>
      <c r="T480" s="11">
        <v>3296.7730868963263</v>
      </c>
      <c r="U480" s="11">
        <v>3285.7309949253545</v>
      </c>
      <c r="V480" s="11">
        <v>3270.6484284682861</v>
      </c>
      <c r="W480" s="11">
        <v>3260.5345125735303</v>
      </c>
      <c r="X480" s="11">
        <v>3251.7630113119444</v>
      </c>
      <c r="Y480" s="11">
        <v>3231.2864389983256</v>
      </c>
      <c r="Z480" s="11">
        <v>3220.1640185977067</v>
      </c>
      <c r="AA480" s="11">
        <v>3201.207714776066</v>
      </c>
      <c r="AB480" s="11">
        <v>3193.1391268324332</v>
      </c>
      <c r="AC480" s="11">
        <v>3178.3798502179616</v>
      </c>
      <c r="AD480" s="11">
        <v>3154.1632576159664</v>
      </c>
      <c r="AE480" s="11">
        <v>3143.9729703010335</v>
      </c>
      <c r="AF480" s="11">
        <v>3072.1511896740458</v>
      </c>
      <c r="AG480" s="11">
        <v>3035.2808060136208</v>
      </c>
      <c r="AH480" s="11">
        <v>3004.2034066639571</v>
      </c>
      <c r="AI480" s="11">
        <v>2979.3943996074022</v>
      </c>
      <c r="AJ480" s="11">
        <v>2957.3286370816541</v>
      </c>
      <c r="AK480" s="11">
        <v>2941.4408694332401</v>
      </c>
      <c r="AL480" s="11">
        <v>2914.4175142630829</v>
      </c>
      <c r="AM480" s="11">
        <v>2902.6083942894702</v>
      </c>
      <c r="AN480" s="11">
        <v>2888.1934854437072</v>
      </c>
      <c r="AO480" s="11">
        <v>2876.3329561071591</v>
      </c>
      <c r="AP480" s="11">
        <v>2870.701045743856</v>
      </c>
      <c r="AQ480" s="11">
        <v>2873.8789882898709</v>
      </c>
      <c r="AR480" s="11">
        <v>2871.773287245519</v>
      </c>
      <c r="AS480" s="11">
        <v>2864.1899862838732</v>
      </c>
      <c r="AT480" s="11">
        <v>2868.6332426363811</v>
      </c>
      <c r="AU480" s="11">
        <v>2872.1723673900856</v>
      </c>
      <c r="AV480" s="11">
        <v>2862.6067258674561</v>
      </c>
      <c r="AW480" s="11">
        <v>2856.2833546105439</v>
      </c>
      <c r="AX480" s="11">
        <v>2852.2470988331697</v>
      </c>
      <c r="AY480" s="11">
        <v>2840.3656348524387</v>
      </c>
      <c r="AZ480" s="11">
        <v>2820.582233910945</v>
      </c>
      <c r="BA480" s="11">
        <v>2792.8174992943595</v>
      </c>
      <c r="BB480" s="11">
        <v>2744.0760041469471</v>
      </c>
      <c r="BC480" s="11">
        <v>2670.7736443477447</v>
      </c>
      <c r="BD480" s="11">
        <v>2603.7411765136108</v>
      </c>
      <c r="BE480" s="11">
        <v>2582.129352097882</v>
      </c>
      <c r="BF480" s="11">
        <v>2558.4021566264587</v>
      </c>
      <c r="BG480" s="11">
        <v>2519.7240426537423</v>
      </c>
      <c r="BH480" s="11">
        <v>2503.4477901708324</v>
      </c>
      <c r="BI480" s="11">
        <v>2485.1396783979203</v>
      </c>
      <c r="BJ480" s="11">
        <v>2457.6038671936703</v>
      </c>
      <c r="BK480" s="11">
        <v>2380.3020546559214</v>
      </c>
      <c r="BL480" s="11">
        <v>2134.8903172873761</v>
      </c>
      <c r="BM480" s="11">
        <v>1986.6892605846526</v>
      </c>
      <c r="BN480" s="11">
        <v>1953.3470747867934</v>
      </c>
      <c r="BO480" s="11">
        <v>1840.8767868996106</v>
      </c>
      <c r="BP480" s="11">
        <v>1831.1022680126457</v>
      </c>
      <c r="BQ480" s="11">
        <v>1741.2811143328827</v>
      </c>
      <c r="BR480" s="11">
        <v>1656.4301434108959</v>
      </c>
      <c r="BS480" s="11">
        <v>1626.0294432132623</v>
      </c>
      <c r="BT480" s="11">
        <v>1576.6901585885378</v>
      </c>
      <c r="BU480" s="11">
        <v>1519.6432858799501</v>
      </c>
      <c r="BV480" s="11">
        <v>1525.1633567354504</v>
      </c>
      <c r="BW480" s="11">
        <v>1376.01414019496</v>
      </c>
      <c r="BX480" s="11">
        <v>1279.0843561269855</v>
      </c>
      <c r="BY480" s="11">
        <v>1153.7724800682054</v>
      </c>
      <c r="BZ480" s="11">
        <v>1135.2836049105576</v>
      </c>
      <c r="CA480" s="11">
        <v>1096.301062284324</v>
      </c>
      <c r="CB480" s="11">
        <v>1034.4537796425009</v>
      </c>
      <c r="CC480" s="11">
        <v>914.50443536993248</v>
      </c>
      <c r="CD480" s="11">
        <v>820.90163494203705</v>
      </c>
      <c r="CE480" s="11">
        <v>727.74662921368667</v>
      </c>
      <c r="CF480" s="11">
        <v>643.67602153283906</v>
      </c>
      <c r="CG480" s="11">
        <v>448.87403859709536</v>
      </c>
      <c r="CH480" s="11">
        <v>371.15741394022291</v>
      </c>
      <c r="CI480" s="11">
        <v>179.26011761946029</v>
      </c>
      <c r="CJ480" s="11">
        <v>104.25796035134904</v>
      </c>
      <c r="CK480" s="11">
        <v>14.011458918207879</v>
      </c>
      <c r="CL480" s="11">
        <v>1.1546319456101628E-13</v>
      </c>
      <c r="CM480" s="11">
        <v>14.010186936091955</v>
      </c>
      <c r="CN480" s="11">
        <v>62.501907076005537</v>
      </c>
      <c r="CO480" s="11">
        <v>121.49340733750697</v>
      </c>
      <c r="CP480" s="11">
        <v>203.25745697599174</v>
      </c>
      <c r="CQ480" s="11">
        <v>256.12278454258927</v>
      </c>
      <c r="CR480" s="11">
        <v>452.71700338001722</v>
      </c>
      <c r="CS480" s="11">
        <v>631.01709544984055</v>
      </c>
      <c r="CT480" s="11">
        <v>705.23703813608438</v>
      </c>
      <c r="CU480" s="11">
        <v>733.44586098822163</v>
      </c>
      <c r="CV480" s="11">
        <v>774.89970165986892</v>
      </c>
      <c r="CW480" s="11">
        <v>873.32514008350392</v>
      </c>
      <c r="CX480" s="11">
        <v>1001.1241037248302</v>
      </c>
      <c r="CY480" s="11">
        <v>1062.4284247243552</v>
      </c>
      <c r="CZ480" s="11">
        <v>1119.216103149721</v>
      </c>
      <c r="DA480" s="11">
        <v>1169.8162758218907</v>
      </c>
      <c r="DB480" s="11">
        <v>1219.4472307993374</v>
      </c>
      <c r="DC480" s="11">
        <v>1271.105681716278</v>
      </c>
      <c r="DD480" s="11">
        <v>1362.8863487280112</v>
      </c>
      <c r="DE480" s="11">
        <v>1374.1609993536945</v>
      </c>
      <c r="DF480" s="11">
        <v>1403.6302971567777</v>
      </c>
      <c r="DG480" s="11">
        <v>1413.7094569036879</v>
      </c>
      <c r="DH480" s="11">
        <v>1456.0842071727752</v>
      </c>
      <c r="DI480" s="11">
        <v>1491.4365234464744</v>
      </c>
      <c r="DJ480" s="11">
        <v>1533.4814813541482</v>
      </c>
      <c r="DK480" s="11">
        <v>1569.8468702643156</v>
      </c>
      <c r="DL480" s="11">
        <v>1897.18345887596</v>
      </c>
      <c r="DM480" s="11">
        <v>2016.9922356456011</v>
      </c>
      <c r="DN480" s="11">
        <v>2098.5821066147682</v>
      </c>
      <c r="DO480" s="11">
        <v>2189.155119145677</v>
      </c>
      <c r="DP480" s="11">
        <v>2220.7786996994782</v>
      </c>
      <c r="DQ480" s="11">
        <v>2302.8541208313654</v>
      </c>
      <c r="DR480" s="11">
        <v>2318.2394743742252</v>
      </c>
      <c r="DS480" s="11">
        <v>2328.8511538339067</v>
      </c>
      <c r="DT480" s="11">
        <v>2339.675238008263</v>
      </c>
      <c r="DU480" s="11">
        <v>2352.0476044612938</v>
      </c>
      <c r="DV480" s="11">
        <v>2353.6689390496431</v>
      </c>
      <c r="DW480" s="11">
        <v>2351.4022989598525</v>
      </c>
      <c r="DX480" s="11">
        <v>2287.2305270922111</v>
      </c>
      <c r="DY480" s="11">
        <v>2381.1594238762132</v>
      </c>
      <c r="DZ480" s="11">
        <v>2384.5217276920666</v>
      </c>
      <c r="EA480" s="11">
        <v>2410.5550562216827</v>
      </c>
      <c r="EB480" s="11">
        <v>2546.1632699390848</v>
      </c>
      <c r="EC480" s="11">
        <v>2578.932634116321</v>
      </c>
      <c r="ED480" s="11">
        <v>2765.1613364473424</v>
      </c>
      <c r="EE480" s="11">
        <v>2834.7198166753678</v>
      </c>
      <c r="EF480" s="11">
        <v>3059.0506888772443</v>
      </c>
      <c r="EG480" s="11">
        <v>3233.8897649244559</v>
      </c>
      <c r="EH480" s="11">
        <v>3384.5363785210734</v>
      </c>
      <c r="EI480" s="11">
        <v>3502.6691694567367</v>
      </c>
      <c r="EJ480" s="11">
        <v>3566.3230954784058</v>
      </c>
      <c r="EK480" s="11">
        <v>3614.4667007499265</v>
      </c>
      <c r="EL480" s="11">
        <v>3690.9608587541452</v>
      </c>
      <c r="EM480" s="11">
        <v>3697.7408200997866</v>
      </c>
      <c r="EN480" s="11">
        <v>3779.3956777525996</v>
      </c>
      <c r="EO480" s="11">
        <v>3869.5756462119657</v>
      </c>
      <c r="EP480" s="11">
        <v>3913.5633389682143</v>
      </c>
      <c r="EQ480" s="11">
        <v>4052.0270174926509</v>
      </c>
      <c r="ER480" s="11">
        <v>4125.6472769695638</v>
      </c>
      <c r="ES480" s="11">
        <v>4262.1079628210728</v>
      </c>
      <c r="ET480" s="11">
        <v>4326.1918908511616</v>
      </c>
      <c r="EU480" s="11">
        <v>4401.9420654318883</v>
      </c>
      <c r="EV480" s="11">
        <v>4464.871319654736</v>
      </c>
      <c r="EW480" s="11">
        <v>4534.4608853475793</v>
      </c>
      <c r="EX480" s="11">
        <v>4782.2075316116152</v>
      </c>
      <c r="EY480" s="11">
        <v>4864.1200209868757</v>
      </c>
      <c r="EZ480" s="11">
        <v>5035.2385369178337</v>
      </c>
      <c r="FA480" s="11">
        <v>5201.8778459797368</v>
      </c>
      <c r="FB480" s="11">
        <v>5285.0504151373352</v>
      </c>
      <c r="FC480" s="11">
        <v>5326.7294291653616</v>
      </c>
      <c r="FD480" s="11">
        <v>5381.737419851127</v>
      </c>
      <c r="FE480" s="11">
        <v>5506.3027849538648</v>
      </c>
      <c r="FF480" s="11">
        <v>5679.4128119084844</v>
      </c>
      <c r="FG480" s="11">
        <v>5704.2799683495678</v>
      </c>
      <c r="FH480" s="11">
        <v>5748.6093189680987</v>
      </c>
      <c r="FI480" s="11">
        <v>5830.1758890467381</v>
      </c>
      <c r="FJ480" s="11">
        <v>5874.8010656263832</v>
      </c>
      <c r="FK480" s="11">
        <v>5892.2198238201399</v>
      </c>
      <c r="FL480" s="11">
        <v>5907.2512013784944</v>
      </c>
      <c r="FM480" s="11">
        <v>5912.1084512839598</v>
      </c>
      <c r="FN480" s="11">
        <v>5943.925183571826</v>
      </c>
      <c r="FO480" s="11">
        <v>5964.4231107440346</v>
      </c>
      <c r="FP480" s="11">
        <v>5988.1292045625005</v>
      </c>
      <c r="FQ480" s="11">
        <v>6013.2970887148522</v>
      </c>
      <c r="FR480" s="11">
        <v>6023.7867292518276</v>
      </c>
      <c r="FS480" s="11">
        <v>6067.4101093874051</v>
      </c>
      <c r="FT480" s="11">
        <v>6138.9154008552168</v>
      </c>
      <c r="FU480" s="11">
        <v>6242.6173133913735</v>
      </c>
      <c r="FV480" s="11">
        <v>6383.0413236447412</v>
      </c>
      <c r="FW480" s="11">
        <v>6428.4711234150082</v>
      </c>
      <c r="FX480" s="11">
        <v>6447.6165617198812</v>
      </c>
      <c r="FY480" s="11">
        <v>6469.0106024230945</v>
      </c>
      <c r="FZ480" s="11">
        <v>6487.5193227120108</v>
      </c>
      <c r="GA480" s="11">
        <v>6515.9024200164913</v>
      </c>
      <c r="GB480" s="11">
        <v>6538.1094272012097</v>
      </c>
      <c r="GC480" s="11">
        <v>6569.5088417783709</v>
      </c>
      <c r="GD480" s="11">
        <v>6603.50621526126</v>
      </c>
      <c r="GE480" s="11">
        <v>6628.2392549619135</v>
      </c>
      <c r="GF480" s="11">
        <v>6648.8382358593353</v>
      </c>
      <c r="GG480" s="11">
        <v>6661.8972453118704</v>
      </c>
      <c r="GH480" s="11">
        <v>6675.0644600528913</v>
      </c>
      <c r="GI480" s="11">
        <v>6678.6398106116667</v>
      </c>
      <c r="GJ480" s="11">
        <v>6688.4009229296616</v>
      </c>
      <c r="GK480" s="11">
        <v>6693.5306834550602</v>
      </c>
      <c r="GL480" s="11">
        <v>6708.3987288795088</v>
      </c>
      <c r="GM480" s="11">
        <v>6693.5817472743402</v>
      </c>
      <c r="GN480" s="11">
        <v>6703.0415748653413</v>
      </c>
      <c r="GO480" s="11">
        <v>6711.0231337829364</v>
      </c>
      <c r="GP480" s="11">
        <v>6721.9013530341463</v>
      </c>
      <c r="GQ480" s="11">
        <v>6780.7569050915827</v>
      </c>
      <c r="GR480" s="11">
        <v>6900.8864302076863</v>
      </c>
      <c r="GS480" s="11">
        <v>7051.0538750289334</v>
      </c>
      <c r="GT480" s="11">
        <v>7115.3542534604067</v>
      </c>
      <c r="GU480" s="11">
        <v>7134.726136037104</v>
      </c>
      <c r="GV480" s="11">
        <v>7160.0767829062333</v>
      </c>
      <c r="GW480" s="11">
        <v>7186.8195661794589</v>
      </c>
      <c r="GX480" s="11">
        <v>7214.2237960819211</v>
      </c>
      <c r="GY480" s="11">
        <v>7230.4785881727821</v>
      </c>
      <c r="GZ480" s="11">
        <v>7371.2018124806918</v>
      </c>
      <c r="HA480" s="11">
        <v>7391.3783105193961</v>
      </c>
      <c r="HB480" s="11">
        <v>7406.6831683025339</v>
      </c>
      <c r="HC480" s="11">
        <v>7422.9493168447161</v>
      </c>
      <c r="HD480" s="11">
        <v>7434.9635988004702</v>
      </c>
      <c r="HE480" s="11">
        <v>7442.6016319309256</v>
      </c>
      <c r="HF480" s="11">
        <v>7434.8960447765157</v>
      </c>
      <c r="HG480" s="11">
        <v>7482.5219660891426</v>
      </c>
      <c r="HH480" s="11">
        <v>7489.7163509687089</v>
      </c>
      <c r="HI480" s="11">
        <v>7517.2760004967122</v>
      </c>
      <c r="HJ480" s="11">
        <v>7526.3631718732349</v>
      </c>
      <c r="HK480" s="11">
        <v>7516.8772461144545</v>
      </c>
      <c r="HL480" s="11">
        <v>7508.9192305577226</v>
      </c>
      <c r="HM480" s="11">
        <v>7462.390214278742</v>
      </c>
      <c r="HN480" s="11">
        <v>7401.1904344547238</v>
      </c>
      <c r="HO480" s="11">
        <v>7356.085601310896</v>
      </c>
      <c r="HP480" s="11">
        <v>7371.5144232021039</v>
      </c>
      <c r="HQ480" s="11">
        <v>7361.5769854943092</v>
      </c>
      <c r="HR480" s="11">
        <v>7268.6579733283725</v>
      </c>
      <c r="HS480" s="11">
        <v>7276.6538201837502</v>
      </c>
      <c r="HT480" s="11">
        <v>7282.8322566170609</v>
      </c>
      <c r="HU480" s="11">
        <v>7244.6285509092031</v>
      </c>
      <c r="HV480" s="11">
        <v>7246.7832177629762</v>
      </c>
      <c r="HW480" s="11">
        <v>7252.6006271671522</v>
      </c>
      <c r="HX480" s="11">
        <v>7263.1252667074241</v>
      </c>
      <c r="HY480" s="11">
        <v>7276.1387699553843</v>
      </c>
      <c r="HZ480" s="11">
        <v>7289.6966134342865</v>
      </c>
      <c r="IA480" s="11">
        <v>7403.0647378541289</v>
      </c>
      <c r="IB480" s="11">
        <v>7527.0804931337752</v>
      </c>
      <c r="IC480" s="11">
        <v>7569.0060425502515</v>
      </c>
      <c r="ID480" s="11">
        <v>7611.3113248192894</v>
      </c>
      <c r="IE480" s="11">
        <v>7649.0986911812515</v>
      </c>
      <c r="IF480" s="11">
        <v>7685.3903500015895</v>
      </c>
      <c r="IG480" s="11">
        <v>7800.5274937059112</v>
      </c>
      <c r="IH480" s="11">
        <v>7830.919444535235</v>
      </c>
      <c r="II480" s="11">
        <v>7871.6549708813773</v>
      </c>
      <c r="IJ480" s="11">
        <v>7907.5592551744703</v>
      </c>
      <c r="IK480" s="11">
        <v>7958.220646432731</v>
      </c>
      <c r="IL480" s="11">
        <v>7996.7120963469915</v>
      </c>
      <c r="IM480" s="11">
        <v>8039.1296699032227</v>
      </c>
      <c r="IN480" s="11">
        <v>8102.4887061195441</v>
      </c>
      <c r="IO480" s="11">
        <v>8239.7205719933063</v>
      </c>
      <c r="IP480" s="11">
        <v>8271.9604188903904</v>
      </c>
      <c r="IQ480" s="11">
        <v>8272.2910901443265</v>
      </c>
      <c r="IR480" s="11">
        <v>8324.5070083741357</v>
      </c>
      <c r="IS480" s="11">
        <v>8390.2151591692582</v>
      </c>
      <c r="IT480" s="11">
        <v>8428.830292167162</v>
      </c>
      <c r="IU480" s="11">
        <v>8451.277707781388</v>
      </c>
      <c r="IV480" s="11">
        <v>8468.4038567829703</v>
      </c>
      <c r="IW480" s="11">
        <v>8474.2318264750738</v>
      </c>
      <c r="IX480" s="11">
        <v>8484.5490803871344</v>
      </c>
      <c r="IY480" s="11">
        <v>8505.2824155554517</v>
      </c>
      <c r="IZ480" s="11">
        <v>8545.5592512534931</v>
      </c>
      <c r="JA480" s="11">
        <v>8594.8399344398949</v>
      </c>
      <c r="JB480" s="11">
        <v>8686.2677071663693</v>
      </c>
      <c r="JC480" s="11">
        <v>8795.0985697995784</v>
      </c>
      <c r="JD480" s="11">
        <v>8875.4562192066369</v>
      </c>
      <c r="JE480" s="11">
        <v>8894.5845232317788</v>
      </c>
      <c r="JF480" s="11">
        <v>8908.5770010645647</v>
      </c>
      <c r="JG480" s="11">
        <v>8903.5699308289804</v>
      </c>
      <c r="JH480" s="11">
        <v>8987.3965689408305</v>
      </c>
      <c r="JI480" s="11">
        <v>9043.2348372464203</v>
      </c>
      <c r="JJ480" s="11">
        <v>9053.4466242538056</v>
      </c>
      <c r="JK480" s="11">
        <v>9025.3547749858317</v>
      </c>
      <c r="JL480" s="11">
        <v>9074.8512098084175</v>
      </c>
      <c r="JM480" s="11">
        <v>9072.8965085301807</v>
      </c>
      <c r="JN480" s="11">
        <v>9033.3552927049659</v>
      </c>
      <c r="JO480" s="11">
        <v>9164.9668302589671</v>
      </c>
      <c r="JP480" s="11">
        <v>9271.4430524713025</v>
      </c>
      <c r="JQ480" s="11">
        <v>9292.8219666943605</v>
      </c>
      <c r="JR480" s="11">
        <v>9338.6334882196334</v>
      </c>
      <c r="JS480" s="11">
        <v>9360.5493532714445</v>
      </c>
      <c r="JT480" s="11">
        <v>9473.8390903763266</v>
      </c>
      <c r="JU480" s="11">
        <v>9528.7835051123966</v>
      </c>
      <c r="JV480" s="11">
        <v>9504.4141209267927</v>
      </c>
      <c r="JW480" s="11">
        <v>9448.964815880794</v>
      </c>
      <c r="JX480" s="11">
        <v>9448.3056190281241</v>
      </c>
      <c r="JY480" s="11">
        <v>9441.7167036432711</v>
      </c>
      <c r="JZ480" s="11">
        <v>9429.5957098491381</v>
      </c>
      <c r="KA480" s="11">
        <v>9421.0451918502258</v>
      </c>
      <c r="KB480" s="11">
        <v>9415.270736227827</v>
      </c>
      <c r="KC480" s="11">
        <v>9400.7435578911281</v>
      </c>
      <c r="KD480" s="11">
        <v>9385.3020150022148</v>
      </c>
      <c r="KE480" s="11">
        <v>9383.1438355957198</v>
      </c>
      <c r="KF480" s="11">
        <v>9392.3229048641806</v>
      </c>
      <c r="KG480" s="11">
        <v>9394.3759669228948</v>
      </c>
      <c r="KH480" s="11">
        <v>9409.2408626787819</v>
      </c>
      <c r="KI480" s="11">
        <v>9408.8540290141609</v>
      </c>
      <c r="KJ480" s="11">
        <v>9428.8196294616919</v>
      </c>
      <c r="KK480" s="11">
        <v>9431.3760813496501</v>
      </c>
      <c r="KL480" s="23"/>
      <c r="KM480" s="11">
        <f>SMALL(Tabela2[[#This Row],[1]:[285]],1)</f>
        <v>1.1546319456101628E-13</v>
      </c>
      <c r="KN480" s="11">
        <f>MATCH(Tabela2[[#This Row],[1° menor]],Tabela2[[#This Row],[1]:[285]],0)</f>
        <v>77</v>
      </c>
      <c r="KO48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0.49999999116469257</v>
      </c>
      <c r="KP480" s="11">
        <f>VLOOKUP(Tabela2[[#This Row],[Shape]],shape!A:D,4,0)+VLOOKUP(Tabela2[[#This Row],[Shape]]+1,shape!A:E,5,0)*Tabela2[[#This Row],[% avanc]]</f>
        <v>2144.1013679047696</v>
      </c>
      <c r="KQ480" s="15">
        <f>Tabela2[[#This Row],[8686,881807]]/Tabela2[[#Headers],[8686,881807]]</f>
        <v>0.24682059863840045</v>
      </c>
      <c r="KR480" s="11">
        <f>Tabela2[[#This Row],[8686,881807]]-KP479</f>
        <v>168.95602982536639</v>
      </c>
      <c r="KS480" s="11">
        <f>(Tabela2[[#This Row],[hora bus]]-H479)*86400</f>
        <v>43.99999959859997</v>
      </c>
      <c r="KT480" s="11">
        <f>Tabela2[[#This Row],[desloc]]/Tabela2[[#This Row],[seconds]]</f>
        <v>3.8399098037887796</v>
      </c>
      <c r="KU480" s="11">
        <f>Tabela2[[#This Row],[spd m/s]]*3.6</f>
        <v>13.823675293639607</v>
      </c>
      <c r="KV480" s="23"/>
      <c r="KW480" s="22">
        <f t="shared" si="126"/>
        <v>0</v>
      </c>
      <c r="KX480" s="23">
        <f t="shared" si="127"/>
        <v>0</v>
      </c>
      <c r="KY480" s="23">
        <f t="shared" si="128"/>
        <v>0</v>
      </c>
      <c r="KZ480" s="23">
        <f t="shared" si="129"/>
        <v>0</v>
      </c>
      <c r="LA480" s="23">
        <f t="shared" si="130"/>
        <v>0</v>
      </c>
      <c r="LB480" s="23">
        <f t="shared" si="131"/>
        <v>0</v>
      </c>
      <c r="LC480" s="23">
        <f t="shared" si="132"/>
        <v>0</v>
      </c>
      <c r="LD480" s="23">
        <f t="shared" si="133"/>
        <v>0</v>
      </c>
      <c r="LE480" s="23">
        <f t="shared" si="134"/>
        <v>2144.1013679047696</v>
      </c>
      <c r="LF480" s="22">
        <f t="shared" si="143"/>
        <v>0</v>
      </c>
      <c r="LG480" s="23">
        <f t="shared" si="135"/>
        <v>0</v>
      </c>
      <c r="LH480" s="23">
        <f t="shared" si="136"/>
        <v>0</v>
      </c>
      <c r="LI480" s="23">
        <f t="shared" si="137"/>
        <v>2144.1013679047696</v>
      </c>
      <c r="LJ480" s="23">
        <f t="shared" si="138"/>
        <v>8570.3152119992501</v>
      </c>
      <c r="LK480" s="23">
        <f t="shared" si="139"/>
        <v>0</v>
      </c>
      <c r="LL480" s="23">
        <f t="shared" si="140"/>
        <v>33</v>
      </c>
      <c r="LM480" s="23">
        <f t="shared" si="141"/>
        <v>0</v>
      </c>
      <c r="LN480" s="23">
        <f t="shared" si="142"/>
        <v>0</v>
      </c>
    </row>
    <row r="481" spans="1:326" x14ac:dyDescent="0.25">
      <c r="A481" s="22">
        <v>137</v>
      </c>
      <c r="B481" s="22">
        <v>2</v>
      </c>
      <c r="C481" s="23" t="s">
        <v>1442</v>
      </c>
      <c r="D481" s="22">
        <v>332</v>
      </c>
      <c r="E481" s="24">
        <v>0.92361111111111116</v>
      </c>
      <c r="F481" s="23" t="s">
        <v>774</v>
      </c>
      <c r="G481" s="23" t="b">
        <v>1</v>
      </c>
      <c r="H481" s="25">
        <v>43538.923622685186</v>
      </c>
      <c r="I481" s="26" t="s">
        <v>214</v>
      </c>
      <c r="J481" s="23" t="s">
        <v>215</v>
      </c>
      <c r="K481" s="11">
        <f>IF(AND(Tabela2[[#This Row],[hora bus]]=H480,Tabela2[[#This Row],[lat bus]]=I480,Tabela2[[#This Row],[lon bus]]=J480),1,0)</f>
        <v>0</v>
      </c>
      <c r="L481" s="23"/>
      <c r="M481" s="11">
        <v>280</v>
      </c>
      <c r="N481" s="11">
        <v>3718.0008669059216</v>
      </c>
      <c r="O481" s="11">
        <v>3712.2651305280438</v>
      </c>
      <c r="P481" s="11">
        <v>3703.9608856127807</v>
      </c>
      <c r="Q481" s="11">
        <v>3647.6730843448031</v>
      </c>
      <c r="R481" s="11">
        <v>3562.2020590429074</v>
      </c>
      <c r="S481" s="11">
        <v>3541.3062078988683</v>
      </c>
      <c r="T481" s="11">
        <v>3521.9170475234228</v>
      </c>
      <c r="U481" s="11">
        <v>3510.7599015623073</v>
      </c>
      <c r="V481" s="11">
        <v>3495.5126556870614</v>
      </c>
      <c r="W481" s="11">
        <v>3485.1855029627936</v>
      </c>
      <c r="X481" s="11">
        <v>3476.2058166784445</v>
      </c>
      <c r="Y481" s="11">
        <v>3455.395945709738</v>
      </c>
      <c r="Z481" s="11">
        <v>3443.8714900741475</v>
      </c>
      <c r="AA481" s="11">
        <v>3424.5655378144384</v>
      </c>
      <c r="AB481" s="11">
        <v>3416.2517168420609</v>
      </c>
      <c r="AC481" s="11">
        <v>3401.3332494525166</v>
      </c>
      <c r="AD481" s="11">
        <v>3377.0060184958938</v>
      </c>
      <c r="AE481" s="11">
        <v>3366.7826822276506</v>
      </c>
      <c r="AF481" s="11">
        <v>3295.2317932578303</v>
      </c>
      <c r="AG481" s="11">
        <v>3258.8050046358057</v>
      </c>
      <c r="AH481" s="11">
        <v>3227.9303817131695</v>
      </c>
      <c r="AI481" s="11">
        <v>3203.1995755685225</v>
      </c>
      <c r="AJ481" s="11">
        <v>3181.1904168564379</v>
      </c>
      <c r="AK481" s="11">
        <v>3165.3460308029798</v>
      </c>
      <c r="AL481" s="11">
        <v>3138.3723575637305</v>
      </c>
      <c r="AM481" s="11">
        <v>3126.6260739681557</v>
      </c>
      <c r="AN481" s="11">
        <v>3112.3711752173499</v>
      </c>
      <c r="AO481" s="11">
        <v>3100.8577577098249</v>
      </c>
      <c r="AP481" s="11">
        <v>3095.683274623721</v>
      </c>
      <c r="AQ481" s="11">
        <v>3099.2051402699294</v>
      </c>
      <c r="AR481" s="11">
        <v>3097.3320226735204</v>
      </c>
      <c r="AS481" s="11">
        <v>3090.1336667946775</v>
      </c>
      <c r="AT481" s="11">
        <v>3094.9907478844402</v>
      </c>
      <c r="AU481" s="11">
        <v>3098.762133087554</v>
      </c>
      <c r="AV481" s="11">
        <v>3089.5407220106822</v>
      </c>
      <c r="AW481" s="11">
        <v>3083.8049930683819</v>
      </c>
      <c r="AX481" s="11">
        <v>3080.3468360694287</v>
      </c>
      <c r="AY481" s="11">
        <v>3068.8970433033651</v>
      </c>
      <c r="AZ481" s="11">
        <v>3049.4602171248257</v>
      </c>
      <c r="BA481" s="11">
        <v>3022.0170110868776</v>
      </c>
      <c r="BB481" s="11">
        <v>2973.5886939458114</v>
      </c>
      <c r="BC481" s="11">
        <v>2900.3419525857325</v>
      </c>
      <c r="BD481" s="11">
        <v>2833.2440134795738</v>
      </c>
      <c r="BE481" s="11">
        <v>2811.7618741757265</v>
      </c>
      <c r="BF481" s="11">
        <v>2788.2701090733626</v>
      </c>
      <c r="BG481" s="11">
        <v>2749.9817573319679</v>
      </c>
      <c r="BH481" s="11">
        <v>2734.0915976443785</v>
      </c>
      <c r="BI481" s="11">
        <v>2716.0333124123954</v>
      </c>
      <c r="BJ481" s="11">
        <v>2688.7452339014308</v>
      </c>
      <c r="BK481" s="11">
        <v>2611.8507190353744</v>
      </c>
      <c r="BL481" s="11">
        <v>2367.5062116883869</v>
      </c>
      <c r="BM481" s="11">
        <v>2220.4909776247064</v>
      </c>
      <c r="BN481" s="11">
        <v>2187.6037281190393</v>
      </c>
      <c r="BO481" s="11">
        <v>2075.2595628326599</v>
      </c>
      <c r="BP481" s="11">
        <v>2065.5318483422943</v>
      </c>
      <c r="BQ481" s="11">
        <v>1975.5942167692729</v>
      </c>
      <c r="BR481" s="11">
        <v>1890.4076697701119</v>
      </c>
      <c r="BS481" s="11">
        <v>1859.680013270076</v>
      </c>
      <c r="BT481" s="11">
        <v>1810.151038860093</v>
      </c>
      <c r="BU481" s="11">
        <v>1751.9676739056119</v>
      </c>
      <c r="BV481" s="11">
        <v>1754.9044174110716</v>
      </c>
      <c r="BW481" s="11">
        <v>1605.663087698837</v>
      </c>
      <c r="BX481" s="11">
        <v>1510.9422536101079</v>
      </c>
      <c r="BY481" s="11">
        <v>1387.1033610690038</v>
      </c>
      <c r="BZ481" s="11">
        <v>1369.4432969764034</v>
      </c>
      <c r="CA481" s="11">
        <v>1330.6093634864842</v>
      </c>
      <c r="CB481" s="11">
        <v>1268.8207055724604</v>
      </c>
      <c r="CC481" s="11">
        <v>1148.9227450326164</v>
      </c>
      <c r="CD481" s="11">
        <v>1055.3415242613889</v>
      </c>
      <c r="CE481" s="11">
        <v>962.18647159680472</v>
      </c>
      <c r="CF481" s="11">
        <v>878.11712702276373</v>
      </c>
      <c r="CG481" s="11">
        <v>683.31683900405812</v>
      </c>
      <c r="CH481" s="11">
        <v>605.60078198951294</v>
      </c>
      <c r="CI481" s="11">
        <v>413.69946598701966</v>
      </c>
      <c r="CJ481" s="11">
        <v>338.67519815937254</v>
      </c>
      <c r="CK481" s="11">
        <v>248.43271225485512</v>
      </c>
      <c r="CL481" s="11">
        <v>220.42775458368317</v>
      </c>
      <c r="CM481" s="11">
        <v>171.94520204917643</v>
      </c>
      <c r="CN481" s="11">
        <v>112.94681643401</v>
      </c>
      <c r="CO481" s="11">
        <v>31.168305154414213</v>
      </c>
      <c r="CP481" s="11">
        <v>5.9486637837835588E-11</v>
      </c>
      <c r="CQ481" s="11">
        <v>21.714348444614743</v>
      </c>
      <c r="CR481" s="11">
        <v>218.33299540159402</v>
      </c>
      <c r="CS481" s="11">
        <v>396.61779051304416</v>
      </c>
      <c r="CT481" s="11">
        <v>470.81884817989226</v>
      </c>
      <c r="CU481" s="11">
        <v>499.01935587306048</v>
      </c>
      <c r="CV481" s="11">
        <v>540.46991200147636</v>
      </c>
      <c r="CW481" s="11">
        <v>638.89556946034179</v>
      </c>
      <c r="CX481" s="11">
        <v>766.69306896378328</v>
      </c>
      <c r="CY481" s="11">
        <v>827.99431880284078</v>
      </c>
      <c r="CZ481" s="11">
        <v>884.77599540431061</v>
      </c>
      <c r="DA481" s="11">
        <v>935.38055211408221</v>
      </c>
      <c r="DB481" s="11">
        <v>985.0741863963392</v>
      </c>
      <c r="DC481" s="11">
        <v>1036.9707228086072</v>
      </c>
      <c r="DD481" s="11">
        <v>1128.965538794145</v>
      </c>
      <c r="DE481" s="11">
        <v>1140.3468958597791</v>
      </c>
      <c r="DF481" s="11">
        <v>1169.9541802908964</v>
      </c>
      <c r="DG481" s="11">
        <v>1180.3463926622987</v>
      </c>
      <c r="DH481" s="11">
        <v>1223.3971016230385</v>
      </c>
      <c r="DI481" s="11">
        <v>1259.7033428975528</v>
      </c>
      <c r="DJ481" s="11">
        <v>1301.5002796302945</v>
      </c>
      <c r="DK481" s="11">
        <v>1336.2991266318475</v>
      </c>
      <c r="DL481" s="11">
        <v>1663.0567881655152</v>
      </c>
      <c r="DM481" s="11">
        <v>1783.245176829176</v>
      </c>
      <c r="DN481" s="11">
        <v>1865.1584703891365</v>
      </c>
      <c r="DO481" s="11">
        <v>1955.9708559268968</v>
      </c>
      <c r="DP481" s="11">
        <v>1987.8884157087473</v>
      </c>
      <c r="DQ481" s="11">
        <v>2070.1995935078694</v>
      </c>
      <c r="DR481" s="11">
        <v>2085.6321160039342</v>
      </c>
      <c r="DS481" s="11">
        <v>2096.283128595946</v>
      </c>
      <c r="DT481" s="11">
        <v>2107.0443279293399</v>
      </c>
      <c r="DU481" s="11">
        <v>2119.2648882836356</v>
      </c>
      <c r="DV481" s="11">
        <v>2120.7243382538868</v>
      </c>
      <c r="DW481" s="11">
        <v>2118.276764897927</v>
      </c>
      <c r="DX481" s="11">
        <v>2053.4427588172439</v>
      </c>
      <c r="DY481" s="11">
        <v>2146.768885387321</v>
      </c>
      <c r="DZ481" s="11">
        <v>2150.0910249023786</v>
      </c>
      <c r="EA481" s="11">
        <v>2176.1251660716894</v>
      </c>
      <c r="EB481" s="11">
        <v>2311.7479544442695</v>
      </c>
      <c r="EC481" s="11">
        <v>2344.5396868366947</v>
      </c>
      <c r="ED481" s="11">
        <v>2530.7968852829827</v>
      </c>
      <c r="EE481" s="11">
        <v>2600.32243722766</v>
      </c>
      <c r="EF481" s="11">
        <v>2824.6551650970346</v>
      </c>
      <c r="EG481" s="11">
        <v>2999.6106197488671</v>
      </c>
      <c r="EH481" s="11">
        <v>3150.3861983051879</v>
      </c>
      <c r="EI481" s="11">
        <v>3268.5957178869717</v>
      </c>
      <c r="EJ481" s="11">
        <v>3332.2657715362493</v>
      </c>
      <c r="EK481" s="11">
        <v>3380.5175907495859</v>
      </c>
      <c r="EL481" s="11">
        <v>3457.1380250633406</v>
      </c>
      <c r="EM481" s="11">
        <v>3464.0358915803904</v>
      </c>
      <c r="EN481" s="11">
        <v>3545.8111898845409</v>
      </c>
      <c r="EO481" s="11">
        <v>3635.9915251500183</v>
      </c>
      <c r="EP481" s="11">
        <v>3679.890073194746</v>
      </c>
      <c r="EQ481" s="11">
        <v>3818.2398366754678</v>
      </c>
      <c r="ER481" s="11">
        <v>3891.7598467060538</v>
      </c>
      <c r="ES481" s="11">
        <v>4028.1414178313275</v>
      </c>
      <c r="ET481" s="11">
        <v>4092.1842823012289</v>
      </c>
      <c r="EU481" s="11">
        <v>4167.8932315645852</v>
      </c>
      <c r="EV481" s="11">
        <v>4230.7815821050099</v>
      </c>
      <c r="EW481" s="11">
        <v>4300.2958011586443</v>
      </c>
      <c r="EX481" s="11">
        <v>4547.9727330999813</v>
      </c>
      <c r="EY481" s="11">
        <v>4629.8435684342094</v>
      </c>
      <c r="EZ481" s="11">
        <v>4800.9160271859255</v>
      </c>
      <c r="FA481" s="11">
        <v>4967.5372891683601</v>
      </c>
      <c r="FB481" s="11">
        <v>5050.7126548073002</v>
      </c>
      <c r="FC481" s="11">
        <v>5092.3946958969254</v>
      </c>
      <c r="FD481" s="11">
        <v>5147.4093434113311</v>
      </c>
      <c r="FE481" s="11">
        <v>5271.9903752647278</v>
      </c>
      <c r="FF481" s="11">
        <v>5445.1120123569908</v>
      </c>
      <c r="FG481" s="11">
        <v>5469.981628143446</v>
      </c>
      <c r="FH481" s="11">
        <v>5514.3220117413548</v>
      </c>
      <c r="FI481" s="11">
        <v>5595.8927004695688</v>
      </c>
      <c r="FJ481" s="11">
        <v>5640.506548410639</v>
      </c>
      <c r="FK481" s="11">
        <v>5657.9121374061515</v>
      </c>
      <c r="FL481" s="11">
        <v>5672.930384189598</v>
      </c>
      <c r="FM481" s="11">
        <v>5677.7611939410099</v>
      </c>
      <c r="FN481" s="11">
        <v>5709.5485217824571</v>
      </c>
      <c r="FO481" s="11">
        <v>5730.030145256881</v>
      </c>
      <c r="FP481" s="11">
        <v>5753.7233109607887</v>
      </c>
      <c r="FQ481" s="11">
        <v>5778.8831064478463</v>
      </c>
      <c r="FR481" s="11">
        <v>5789.3639106768314</v>
      </c>
      <c r="FS481" s="11">
        <v>5832.9774821536839</v>
      </c>
      <c r="FT481" s="11">
        <v>5904.4781743870162</v>
      </c>
      <c r="FU481" s="11">
        <v>6008.1817700055417</v>
      </c>
      <c r="FV481" s="11">
        <v>6148.6160420142996</v>
      </c>
      <c r="FW481" s="11">
        <v>6194.0602671629404</v>
      </c>
      <c r="FX481" s="11">
        <v>6213.2210038466528</v>
      </c>
      <c r="FY481" s="11">
        <v>6234.630079696004</v>
      </c>
      <c r="FZ481" s="11">
        <v>6253.1520145149207</v>
      </c>
      <c r="GA481" s="11">
        <v>6281.5443600950775</v>
      </c>
      <c r="GB481" s="11">
        <v>6303.7563130148192</v>
      </c>
      <c r="GC481" s="11">
        <v>6335.1566451176823</v>
      </c>
      <c r="GD481" s="11">
        <v>6369.1519829682911</v>
      </c>
      <c r="GE481" s="11">
        <v>6393.883226860692</v>
      </c>
      <c r="GF481" s="11">
        <v>6414.4807702875851</v>
      </c>
      <c r="GG481" s="11">
        <v>6427.5425315528428</v>
      </c>
      <c r="GH481" s="11">
        <v>6440.7142129356662</v>
      </c>
      <c r="GI481" s="11">
        <v>6444.2971208141116</v>
      </c>
      <c r="GJ481" s="11">
        <v>6454.0757103313799</v>
      </c>
      <c r="GK481" s="11">
        <v>6459.2342572864163</v>
      </c>
      <c r="GL481" s="11">
        <v>6474.1217477521859</v>
      </c>
      <c r="GM481" s="11">
        <v>6459.3318445538989</v>
      </c>
      <c r="GN481" s="11">
        <v>6468.8362782434715</v>
      </c>
      <c r="GO481" s="11">
        <v>6476.8631065652962</v>
      </c>
      <c r="GP481" s="11">
        <v>6487.8305327261814</v>
      </c>
      <c r="GQ481" s="11">
        <v>6546.8388345893372</v>
      </c>
      <c r="GR481" s="11">
        <v>6667.1621226615425</v>
      </c>
      <c r="GS481" s="11">
        <v>6817.4816703380948</v>
      </c>
      <c r="GT481" s="11">
        <v>6881.8442678417832</v>
      </c>
      <c r="GU481" s="11">
        <v>6901.2367630935887</v>
      </c>
      <c r="GV481" s="11">
        <v>6926.5929926165791</v>
      </c>
      <c r="GW481" s="11">
        <v>6953.3300416075417</v>
      </c>
      <c r="GX481" s="11">
        <v>6980.7186193740772</v>
      </c>
      <c r="GY481" s="11">
        <v>6996.8603462174106</v>
      </c>
      <c r="GZ481" s="11">
        <v>7137.4669526941952</v>
      </c>
      <c r="HA481" s="11">
        <v>7157.6214458253371</v>
      </c>
      <c r="HB481" s="11">
        <v>7172.9156707680422</v>
      </c>
      <c r="HC481" s="11">
        <v>7189.176396579981</v>
      </c>
      <c r="HD481" s="11">
        <v>7201.1859737673331</v>
      </c>
      <c r="HE481" s="11">
        <v>7208.8132270203059</v>
      </c>
      <c r="HF481" s="11">
        <v>7201.2550788403551</v>
      </c>
      <c r="HG481" s="11">
        <v>7249.1599416048784</v>
      </c>
      <c r="HH481" s="11">
        <v>7256.6210678872285</v>
      </c>
      <c r="HI481" s="11">
        <v>7284.40224803416</v>
      </c>
      <c r="HJ481" s="11">
        <v>7293.6243850896017</v>
      </c>
      <c r="HK481" s="11">
        <v>7284.2854424874859</v>
      </c>
      <c r="HL481" s="11">
        <v>7276.4989434042591</v>
      </c>
      <c r="HM481" s="11">
        <v>7230.2215779630906</v>
      </c>
      <c r="HN481" s="11">
        <v>7169.4402266173665</v>
      </c>
      <c r="HO481" s="11">
        <v>7124.8410492236762</v>
      </c>
      <c r="HP481" s="11">
        <v>7140.5870207846947</v>
      </c>
      <c r="HQ481" s="11">
        <v>7130.7733187953827</v>
      </c>
      <c r="HR481" s="11">
        <v>7038.3196765970315</v>
      </c>
      <c r="HS481" s="11">
        <v>7046.8766336619447</v>
      </c>
      <c r="HT481" s="11">
        <v>7053.264248542594</v>
      </c>
      <c r="HU481" s="11">
        <v>7015.3269171164393</v>
      </c>
      <c r="HV481" s="11">
        <v>7017.8401997139908</v>
      </c>
      <c r="HW481" s="11">
        <v>7023.9256515563948</v>
      </c>
      <c r="HX481" s="11">
        <v>7034.7020069852979</v>
      </c>
      <c r="HY481" s="11">
        <v>7048.0058128706987</v>
      </c>
      <c r="HZ481" s="11">
        <v>7062.1960924874265</v>
      </c>
      <c r="IA481" s="11">
        <v>7176.5128934008462</v>
      </c>
      <c r="IB481" s="11">
        <v>7301.1808894396763</v>
      </c>
      <c r="IC481" s="11">
        <v>7343.4550175229397</v>
      </c>
      <c r="ID481" s="11">
        <v>7386.0990295754918</v>
      </c>
      <c r="IE481" s="11">
        <v>7424.2249302341088</v>
      </c>
      <c r="IF481" s="11">
        <v>7461.0869668929281</v>
      </c>
      <c r="IG481" s="11">
        <v>7576.7061828857532</v>
      </c>
      <c r="IH481" s="11">
        <v>7607.2804559169772</v>
      </c>
      <c r="II481" s="11">
        <v>7648.1774907241552</v>
      </c>
      <c r="IJ481" s="11">
        <v>7684.2055374490974</v>
      </c>
      <c r="IK481" s="11">
        <v>7734.9253742366727</v>
      </c>
      <c r="IL481" s="11">
        <v>7773.4376418969432</v>
      </c>
      <c r="IM481" s="11">
        <v>7815.8849304082505</v>
      </c>
      <c r="IN481" s="11">
        <v>7879.2947478989508</v>
      </c>
      <c r="IO481" s="11">
        <v>8016.5964847334753</v>
      </c>
      <c r="IP481" s="11">
        <v>8048.8686212859575</v>
      </c>
      <c r="IQ481" s="11">
        <v>8049.2728175097245</v>
      </c>
      <c r="IR481" s="11">
        <v>8101.6696773697622</v>
      </c>
      <c r="IS481" s="11">
        <v>8167.5454204283724</v>
      </c>
      <c r="IT481" s="11">
        <v>8206.2471317541203</v>
      </c>
      <c r="IU481" s="11">
        <v>8228.7467123240513</v>
      </c>
      <c r="IV481" s="11">
        <v>8245.9047688739192</v>
      </c>
      <c r="IW481" s="11">
        <v>8251.7522093241732</v>
      </c>
      <c r="IX481" s="11">
        <v>8262.0985718198335</v>
      </c>
      <c r="IY481" s="11">
        <v>8282.8791324089198</v>
      </c>
      <c r="IZ481" s="11">
        <v>8323.2254261017224</v>
      </c>
      <c r="JA481" s="11">
        <v>8372.6079472693909</v>
      </c>
      <c r="JB481" s="11">
        <v>8464.1301785842261</v>
      </c>
      <c r="JC481" s="11">
        <v>8572.9462208912119</v>
      </c>
      <c r="JD481" s="11">
        <v>8653.2150060590575</v>
      </c>
      <c r="JE481" s="11">
        <v>8672.2587805178136</v>
      </c>
      <c r="JF481" s="11">
        <v>8686.1580976142159</v>
      </c>
      <c r="JG481" s="11">
        <v>8680.7140157748672</v>
      </c>
      <c r="JH481" s="11">
        <v>8764.5150729885918</v>
      </c>
      <c r="JI481" s="11">
        <v>8820.7902843668289</v>
      </c>
      <c r="JJ481" s="11">
        <v>8831.0935556540589</v>
      </c>
      <c r="JK481" s="11">
        <v>8803.3496848493905</v>
      </c>
      <c r="JL481" s="11">
        <v>8853.1994889706475</v>
      </c>
      <c r="JM481" s="11">
        <v>8851.3503809722733</v>
      </c>
      <c r="JN481" s="11">
        <v>8812.7401561020579</v>
      </c>
      <c r="JO481" s="11">
        <v>8945.7855219782432</v>
      </c>
      <c r="JP481" s="11">
        <v>9052.9974746046137</v>
      </c>
      <c r="JQ481" s="11">
        <v>9074.7849168575831</v>
      </c>
      <c r="JR481" s="11">
        <v>9120.5078030867626</v>
      </c>
      <c r="JS481" s="11">
        <v>9141.3977955727405</v>
      </c>
      <c r="JT481" s="11">
        <v>9253.650173585278</v>
      </c>
      <c r="JU481" s="11">
        <v>9308.2480283492987</v>
      </c>
      <c r="JV481" s="11">
        <v>9283.9186176508629</v>
      </c>
      <c r="JW481" s="11">
        <v>9228.2201086465666</v>
      </c>
      <c r="JX481" s="11">
        <v>9227.1873585854373</v>
      </c>
      <c r="JY481" s="11">
        <v>9220.4343811678427</v>
      </c>
      <c r="JZ481" s="11">
        <v>9208.1665848633929</v>
      </c>
      <c r="KA481" s="11">
        <v>9199.4692201161979</v>
      </c>
      <c r="KB481" s="11">
        <v>9193.5804555790801</v>
      </c>
      <c r="KC481" s="11">
        <v>9178.9184702791299</v>
      </c>
      <c r="KD481" s="11">
        <v>9163.4416719986912</v>
      </c>
      <c r="KE481" s="11">
        <v>9161.3910191738651</v>
      </c>
      <c r="KF481" s="11">
        <v>9170.6632064754558</v>
      </c>
      <c r="KG481" s="11">
        <v>9172.8353618198307</v>
      </c>
      <c r="KH481" s="11">
        <v>9187.8147115245647</v>
      </c>
      <c r="KI481" s="11">
        <v>9187.5625587764462</v>
      </c>
      <c r="KJ481" s="11">
        <v>9207.6503874809059</v>
      </c>
      <c r="KK481" s="11">
        <v>9210.2498233055157</v>
      </c>
      <c r="KL481" s="23"/>
      <c r="KM481" s="11">
        <f>SMALL(Tabela2[[#This Row],[1]:[285]],1)</f>
        <v>5.9486637837835588E-11</v>
      </c>
      <c r="KN481" s="11">
        <f>MATCH(Tabela2[[#This Row],[1° menor]],Tabela2[[#This Row],[1]:[285]],0)</f>
        <v>81</v>
      </c>
      <c r="KO48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0.58956026243112447</v>
      </c>
      <c r="KP481" s="11">
        <f>VLOOKUP(Tabela2[[#This Row],[Shape]],shape!A:D,4,0)+VLOOKUP(Tabela2[[#This Row],[Shape]]+1,shape!A:E,5,0)*Tabela2[[#This Row],[% avanc]]</f>
        <v>2261.3776652531383</v>
      </c>
      <c r="KQ481" s="15">
        <f>Tabela2[[#This Row],[8686,881807]]/Tabela2[[#Headers],[8686,881807]]</f>
        <v>0.26032098922203495</v>
      </c>
      <c r="KR481" s="11">
        <f>Tabela2[[#This Row],[8686,881807]]-KP480</f>
        <v>117.27629734836864</v>
      </c>
      <c r="KS481" s="11">
        <f>(Tabela2[[#This Row],[hora bus]]-H480)*86400</f>
        <v>23.00000034738332</v>
      </c>
      <c r="KT481" s="11">
        <f>Tabela2[[#This Row],[desloc]]/Tabela2[[#This Row],[seconds]]</f>
        <v>5.0989693729161623</v>
      </c>
      <c r="KU481" s="11">
        <f>Tabela2[[#This Row],[spd m/s]]*3.6</f>
        <v>18.356289742498184</v>
      </c>
      <c r="KV481" s="23"/>
      <c r="KW481" s="22">
        <f t="shared" si="126"/>
        <v>0</v>
      </c>
      <c r="KX481" s="23">
        <f t="shared" si="127"/>
        <v>0</v>
      </c>
      <c r="KY481" s="23">
        <f t="shared" si="128"/>
        <v>0</v>
      </c>
      <c r="KZ481" s="23">
        <f t="shared" si="129"/>
        <v>0</v>
      </c>
      <c r="LA481" s="23">
        <f t="shared" si="130"/>
        <v>0</v>
      </c>
      <c r="LB481" s="23">
        <f t="shared" si="131"/>
        <v>0</v>
      </c>
      <c r="LC481" s="23">
        <f t="shared" si="132"/>
        <v>0</v>
      </c>
      <c r="LD481" s="23">
        <f t="shared" si="133"/>
        <v>0</v>
      </c>
      <c r="LE481" s="23">
        <f t="shared" si="134"/>
        <v>2261.3776652531383</v>
      </c>
      <c r="LF481" s="22">
        <f t="shared" si="143"/>
        <v>0</v>
      </c>
      <c r="LG481" s="23">
        <f t="shared" si="135"/>
        <v>0</v>
      </c>
      <c r="LH481" s="23">
        <f t="shared" si="136"/>
        <v>0</v>
      </c>
      <c r="LI481" s="23">
        <f t="shared" si="137"/>
        <v>2261.3776652531383</v>
      </c>
      <c r="LJ481" s="23">
        <f t="shared" si="138"/>
        <v>8570.3152119992501</v>
      </c>
      <c r="LK481" s="23">
        <f t="shared" si="139"/>
        <v>0</v>
      </c>
      <c r="LL481" s="23">
        <f t="shared" si="140"/>
        <v>32</v>
      </c>
      <c r="LM481" s="23">
        <f t="shared" si="141"/>
        <v>0</v>
      </c>
      <c r="LN481" s="23">
        <f t="shared" si="142"/>
        <v>0</v>
      </c>
    </row>
    <row r="482" spans="1:326" x14ac:dyDescent="0.25">
      <c r="A482" s="22">
        <v>138</v>
      </c>
      <c r="B482" s="22">
        <v>2</v>
      </c>
      <c r="C482" s="23" t="s">
        <v>1443</v>
      </c>
      <c r="D482" s="22">
        <v>332</v>
      </c>
      <c r="E482" s="24">
        <v>0.92361111111111116</v>
      </c>
      <c r="F482" s="23" t="s">
        <v>774</v>
      </c>
      <c r="G482" s="23" t="b">
        <v>1</v>
      </c>
      <c r="H482" s="25">
        <v>43538.923877314817</v>
      </c>
      <c r="I482" s="26" t="s">
        <v>192</v>
      </c>
      <c r="J482" s="23" t="s">
        <v>193</v>
      </c>
      <c r="K482" s="11">
        <f>IF(AND(Tabela2[[#This Row],[hora bus]]=H481,Tabela2[[#This Row],[lat bus]]=I481,Tabela2[[#This Row],[lon bus]]=J481),1,0)</f>
        <v>0</v>
      </c>
      <c r="L482" s="23"/>
      <c r="M482" s="11">
        <v>281</v>
      </c>
      <c r="N482" s="11">
        <v>3974.3535424019296</v>
      </c>
      <c r="O482" s="11">
        <v>3968.5158097959543</v>
      </c>
      <c r="P482" s="11">
        <v>3960.0973801859641</v>
      </c>
      <c r="Q482" s="11">
        <v>3903.5836455223643</v>
      </c>
      <c r="R482" s="11">
        <v>3818.0000776931843</v>
      </c>
      <c r="S482" s="11">
        <v>3797.1400257875512</v>
      </c>
      <c r="T482" s="11">
        <v>3777.6895747170479</v>
      </c>
      <c r="U482" s="11">
        <v>3766.4367939276062</v>
      </c>
      <c r="V482" s="11">
        <v>3751.0500090275518</v>
      </c>
      <c r="W482" s="11">
        <v>3740.5408415614675</v>
      </c>
      <c r="X482" s="11">
        <v>3731.3826216955135</v>
      </c>
      <c r="Y482" s="11">
        <v>3710.2860471365475</v>
      </c>
      <c r="Z482" s="11">
        <v>3698.4152160323201</v>
      </c>
      <c r="AA482" s="11">
        <v>3678.8089436650966</v>
      </c>
      <c r="AB482" s="11">
        <v>3670.2858143990725</v>
      </c>
      <c r="AC482" s="11">
        <v>3655.2325042044931</v>
      </c>
      <c r="AD482" s="11">
        <v>3630.8162044699493</v>
      </c>
      <c r="AE482" s="11">
        <v>3620.5711281199724</v>
      </c>
      <c r="AF482" s="11">
        <v>3549.2734957221651</v>
      </c>
      <c r="AG482" s="11">
        <v>3513.2558641385494</v>
      </c>
      <c r="AH482" s="11">
        <v>3482.5717396374912</v>
      </c>
      <c r="AI482" s="11">
        <v>3457.9203360268211</v>
      </c>
      <c r="AJ482" s="11">
        <v>3435.9698059344219</v>
      </c>
      <c r="AK482" s="11">
        <v>3420.1707640996337</v>
      </c>
      <c r="AL482" s="11">
        <v>3393.2489117216951</v>
      </c>
      <c r="AM482" s="11">
        <v>3381.564883239239</v>
      </c>
      <c r="AN482" s="11">
        <v>3367.4526660230486</v>
      </c>
      <c r="AO482" s="11">
        <v>3356.2411263482477</v>
      </c>
      <c r="AP482" s="11">
        <v>3351.4601082864551</v>
      </c>
      <c r="AQ482" s="11">
        <v>3355.2764661175975</v>
      </c>
      <c r="AR482" s="11">
        <v>3353.6017476783863</v>
      </c>
      <c r="AS482" s="11">
        <v>3346.7302633879976</v>
      </c>
      <c r="AT482" s="11">
        <v>3351.9376856624312</v>
      </c>
      <c r="AU482" s="11">
        <v>3355.9050047235896</v>
      </c>
      <c r="AV482" s="11">
        <v>3346.9727684820009</v>
      </c>
      <c r="AW482" s="11">
        <v>3341.7292004187702</v>
      </c>
      <c r="AX482" s="11">
        <v>3338.7531610714341</v>
      </c>
      <c r="AY482" s="11">
        <v>3327.6626972612139</v>
      </c>
      <c r="AZ482" s="11">
        <v>3308.514134774297</v>
      </c>
      <c r="BA482" s="11">
        <v>3281.3379269176157</v>
      </c>
      <c r="BB482" s="11">
        <v>3233.1705343241078</v>
      </c>
      <c r="BC482" s="11">
        <v>3159.9815135591484</v>
      </c>
      <c r="BD482" s="11">
        <v>3092.8460464443956</v>
      </c>
      <c r="BE482" s="11">
        <v>3071.4766306421702</v>
      </c>
      <c r="BF482" s="11">
        <v>3048.1755555200293</v>
      </c>
      <c r="BG482" s="11">
        <v>3010.1983033485603</v>
      </c>
      <c r="BH482" s="11">
        <v>2994.612947534054</v>
      </c>
      <c r="BI482" s="11">
        <v>2976.749534790958</v>
      </c>
      <c r="BJ482" s="11">
        <v>2949.653117657208</v>
      </c>
      <c r="BK482" s="11">
        <v>2873.0693440543669</v>
      </c>
      <c r="BL482" s="11">
        <v>2629.477293170406</v>
      </c>
      <c r="BM482" s="11">
        <v>2483.2002260565123</v>
      </c>
      <c r="BN482" s="11">
        <v>2450.5110598287979</v>
      </c>
      <c r="BO482" s="11">
        <v>2338.0959680246874</v>
      </c>
      <c r="BP482" s="11">
        <v>2328.2534951226462</v>
      </c>
      <c r="BQ482" s="11">
        <v>2238.0846357913074</v>
      </c>
      <c r="BR482" s="11">
        <v>2152.3989432326466</v>
      </c>
      <c r="BS482" s="11">
        <v>2121.2534346882426</v>
      </c>
      <c r="BT482" s="11">
        <v>2071.5068897495844</v>
      </c>
      <c r="BU482" s="11">
        <v>2012.1022213712899</v>
      </c>
      <c r="BV482" s="11">
        <v>2012.3799881621987</v>
      </c>
      <c r="BW482" s="11">
        <v>1863.1036735565442</v>
      </c>
      <c r="BX482" s="11">
        <v>1770.6825720158056</v>
      </c>
      <c r="BY482" s="11">
        <v>1648.434364055558</v>
      </c>
      <c r="BZ482" s="11">
        <v>1631.7302590156767</v>
      </c>
      <c r="CA482" s="11">
        <v>1593.1053659739996</v>
      </c>
      <c r="CB482" s="11">
        <v>1531.4191829338845</v>
      </c>
      <c r="CC482" s="11">
        <v>1411.6396317909882</v>
      </c>
      <c r="CD482" s="11">
        <v>1318.1566439260941</v>
      </c>
      <c r="CE482" s="11">
        <v>1225.0342026116189</v>
      </c>
      <c r="CF482" s="11">
        <v>1140.961115545211</v>
      </c>
      <c r="CG482" s="11">
        <v>946.15144275874297</v>
      </c>
      <c r="CH482" s="11">
        <v>868.43546380589009</v>
      </c>
      <c r="CI482" s="11">
        <v>676.52587717117217</v>
      </c>
      <c r="CJ482" s="11">
        <v>601.47424840949793</v>
      </c>
      <c r="CK482" s="11">
        <v>511.25437579794334</v>
      </c>
      <c r="CL482" s="11">
        <v>483.2858272523394</v>
      </c>
      <c r="CM482" s="11">
        <v>434.78449980219756</v>
      </c>
      <c r="CN482" s="11">
        <v>375.77657291047097</v>
      </c>
      <c r="CO482" s="11">
        <v>294.0477852622206</v>
      </c>
      <c r="CP482" s="11">
        <v>241.20343996263421</v>
      </c>
      <c r="CQ482" s="11">
        <v>44.583439817427305</v>
      </c>
      <c r="CR482" s="11">
        <v>1.8715695659921039E-11</v>
      </c>
      <c r="CS482" s="11">
        <v>133.72129896737795</v>
      </c>
      <c r="CT482" s="11">
        <v>207.95047143284</v>
      </c>
      <c r="CU482" s="11">
        <v>236.17440433537894</v>
      </c>
      <c r="CV482" s="11">
        <v>277.63078987891947</v>
      </c>
      <c r="CW482" s="11">
        <v>376.04838441284886</v>
      </c>
      <c r="CX482" s="11">
        <v>503.84722056831259</v>
      </c>
      <c r="CY482" s="11">
        <v>565.15897333749001</v>
      </c>
      <c r="CZ482" s="11">
        <v>622.00034603114773</v>
      </c>
      <c r="DA482" s="11">
        <v>672.73340544881341</v>
      </c>
      <c r="DB482" s="11">
        <v>722.72849685330129</v>
      </c>
      <c r="DC482" s="11">
        <v>775.34536633559912</v>
      </c>
      <c r="DD482" s="11">
        <v>867.90973915183645</v>
      </c>
      <c r="DE482" s="11">
        <v>879.53581035144305</v>
      </c>
      <c r="DF482" s="11">
        <v>909.45396153677541</v>
      </c>
      <c r="DG482" s="11">
        <v>920.51511242061758</v>
      </c>
      <c r="DH482" s="11">
        <v>964.9501262409666</v>
      </c>
      <c r="DI482" s="11">
        <v>1003.1012370416994</v>
      </c>
      <c r="DJ482" s="11">
        <v>1044.3266578135274</v>
      </c>
      <c r="DK482" s="11">
        <v>1075.472455052761</v>
      </c>
      <c r="DL482" s="11">
        <v>1400.2643572771563</v>
      </c>
      <c r="DM482" s="11">
        <v>1520.7292121574262</v>
      </c>
      <c r="DN482" s="11">
        <v>1602.9429575839856</v>
      </c>
      <c r="DO482" s="11">
        <v>1693.9901817687585</v>
      </c>
      <c r="DP482" s="11">
        <v>1726.2099496999715</v>
      </c>
      <c r="DQ482" s="11">
        <v>1808.7651957112198</v>
      </c>
      <c r="DR482" s="11">
        <v>1824.2465036868462</v>
      </c>
      <c r="DS482" s="11">
        <v>1834.9380483641498</v>
      </c>
      <c r="DT482" s="11">
        <v>1845.6285149205969</v>
      </c>
      <c r="DU482" s="11">
        <v>1857.6838045866841</v>
      </c>
      <c r="DV482" s="11">
        <v>1858.9714219514251</v>
      </c>
      <c r="DW482" s="11">
        <v>1856.3362483767703</v>
      </c>
      <c r="DX482" s="11">
        <v>1790.9687984181353</v>
      </c>
      <c r="DY482" s="11">
        <v>1883.871127942348</v>
      </c>
      <c r="DZ482" s="11">
        <v>1887.289733342026</v>
      </c>
      <c r="EA482" s="11">
        <v>1913.3226340556303</v>
      </c>
      <c r="EB482" s="11">
        <v>2048.8623352837658</v>
      </c>
      <c r="EC482" s="11">
        <v>2081.6381858307636</v>
      </c>
      <c r="ED482" s="11">
        <v>2267.8817073811679</v>
      </c>
      <c r="EE482" s="11">
        <v>2337.5059648994802</v>
      </c>
      <c r="EF482" s="11">
        <v>2562.0994769835906</v>
      </c>
      <c r="EG482" s="11">
        <v>2737.3863324530425</v>
      </c>
      <c r="EH482" s="11">
        <v>2888.4496457696837</v>
      </c>
      <c r="EI482" s="11">
        <v>3006.8143729568033</v>
      </c>
      <c r="EJ482" s="11">
        <v>3070.5140794830386</v>
      </c>
      <c r="EK482" s="11">
        <v>3118.9681309364555</v>
      </c>
      <c r="EL482" s="11">
        <v>3195.8253377968554</v>
      </c>
      <c r="EM482" s="11">
        <v>3202.9310455568052</v>
      </c>
      <c r="EN482" s="11">
        <v>3284.9145085750824</v>
      </c>
      <c r="EO482" s="11">
        <v>3375.0908869036853</v>
      </c>
      <c r="EP482" s="11">
        <v>3418.8277823776602</v>
      </c>
      <c r="EQ482" s="11">
        <v>3556.9704305365467</v>
      </c>
      <c r="ER482" s="11">
        <v>3630.3042932904268</v>
      </c>
      <c r="ES482" s="11">
        <v>3766.5366595149039</v>
      </c>
      <c r="ET482" s="11">
        <v>3830.5001106018335</v>
      </c>
      <c r="EU482" s="11">
        <v>3906.1285094185541</v>
      </c>
      <c r="EV482" s="11">
        <v>3968.9359193669811</v>
      </c>
      <c r="EW482" s="11">
        <v>4038.2951511700339</v>
      </c>
      <c r="EX482" s="11">
        <v>4285.8254287154523</v>
      </c>
      <c r="EY482" s="11">
        <v>4367.6025026235538</v>
      </c>
      <c r="EZ482" s="11">
        <v>4538.566326309985</v>
      </c>
      <c r="FA482" s="11">
        <v>4705.1430152610819</v>
      </c>
      <c r="FB482" s="11">
        <v>4788.3248550302696</v>
      </c>
      <c r="FC482" s="11">
        <v>4830.0139975908523</v>
      </c>
      <c r="FD482" s="11">
        <v>4885.0441460241127</v>
      </c>
      <c r="FE482" s="11">
        <v>5009.661151039687</v>
      </c>
      <c r="FF482" s="11">
        <v>5182.8092010281252</v>
      </c>
      <c r="FG482" s="11">
        <v>5207.6841652782023</v>
      </c>
      <c r="FH482" s="11">
        <v>5252.0488813398642</v>
      </c>
      <c r="FI482" s="11">
        <v>5333.6283822807591</v>
      </c>
      <c r="FJ482" s="11">
        <v>5378.2164744237598</v>
      </c>
      <c r="FK482" s="11">
        <v>5395.5917187274626</v>
      </c>
      <c r="FL482" s="11">
        <v>5410.5791090866514</v>
      </c>
      <c r="FM482" s="11">
        <v>5415.3438840374338</v>
      </c>
      <c r="FN482" s="11">
        <v>5447.0545000358325</v>
      </c>
      <c r="FO482" s="11">
        <v>5467.4889720201254</v>
      </c>
      <c r="FP482" s="11">
        <v>5491.1415306820827</v>
      </c>
      <c r="FQ482" s="11">
        <v>5516.2739542349418</v>
      </c>
      <c r="FR482" s="11">
        <v>5526.7202969574882</v>
      </c>
      <c r="FS482" s="11">
        <v>5570.2905919486921</v>
      </c>
      <c r="FT482" s="11">
        <v>5641.7666453374477</v>
      </c>
      <c r="FU482" s="11">
        <v>5745.4790338696012</v>
      </c>
      <c r="FV482" s="11">
        <v>5885.9604437467669</v>
      </c>
      <c r="FW482" s="11">
        <v>5931.4600138349351</v>
      </c>
      <c r="FX482" s="11">
        <v>5950.6699623625</v>
      </c>
      <c r="FY482" s="11">
        <v>5972.12317588514</v>
      </c>
      <c r="FZ482" s="11">
        <v>5990.6811792045846</v>
      </c>
      <c r="GA482" s="11">
        <v>6019.097823474287</v>
      </c>
      <c r="GB482" s="11">
        <v>6041.3223316052163</v>
      </c>
      <c r="GC482" s="11">
        <v>6072.7248558987003</v>
      </c>
      <c r="GD482" s="11">
        <v>6106.7148903745592</v>
      </c>
      <c r="GE482" s="11">
        <v>6131.4414419816121</v>
      </c>
      <c r="GF482" s="11">
        <v>6152.0352239182139</v>
      </c>
      <c r="GG482" s="11">
        <v>6165.103939576692</v>
      </c>
      <c r="GH482" s="11">
        <v>6178.2869301442543</v>
      </c>
      <c r="GI482" s="11">
        <v>6181.8885191274003</v>
      </c>
      <c r="GJ482" s="11">
        <v>6191.709112628072</v>
      </c>
      <c r="GK482" s="11">
        <v>6196.9338372726006</v>
      </c>
      <c r="GL482" s="11">
        <v>6211.8650100641225</v>
      </c>
      <c r="GM482" s="11">
        <v>6197.1326396785553</v>
      </c>
      <c r="GN482" s="11">
        <v>6206.7298347404585</v>
      </c>
      <c r="GO482" s="11">
        <v>6214.8466577265326</v>
      </c>
      <c r="GP482" s="11">
        <v>6225.9826052109574</v>
      </c>
      <c r="GQ482" s="11">
        <v>6285.265395484822</v>
      </c>
      <c r="GR482" s="11">
        <v>6405.9191107271436</v>
      </c>
      <c r="GS482" s="11">
        <v>6556.489815257024</v>
      </c>
      <c r="GT482" s="11">
        <v>6620.9529360342167</v>
      </c>
      <c r="GU482" s="11">
        <v>6640.3782908151788</v>
      </c>
      <c r="GV482" s="11">
        <v>6665.7430193436412</v>
      </c>
      <c r="GW482" s="11">
        <v>6692.4703233101318</v>
      </c>
      <c r="GX482" s="11">
        <v>6719.8331771418507</v>
      </c>
      <c r="GY482" s="11">
        <v>6735.7884660528525</v>
      </c>
      <c r="GZ482" s="11">
        <v>6876.2021684570564</v>
      </c>
      <c r="HA482" s="11">
        <v>6896.3195591987687</v>
      </c>
      <c r="HB482" s="11">
        <v>6911.5957025175239</v>
      </c>
      <c r="HC482" s="11">
        <v>6927.8471051274291</v>
      </c>
      <c r="HD482" s="11">
        <v>6939.8486187084764</v>
      </c>
      <c r="HE482" s="11">
        <v>6947.4573767547245</v>
      </c>
      <c r="HF482" s="11">
        <v>6940.1407565685759</v>
      </c>
      <c r="HG482" s="11">
        <v>6988.4961359350991</v>
      </c>
      <c r="HH482" s="11">
        <v>6996.3729264030535</v>
      </c>
      <c r="HI482" s="11">
        <v>7024.493224479007</v>
      </c>
      <c r="HJ482" s="11">
        <v>7033.9189636950587</v>
      </c>
      <c r="HK482" s="11">
        <v>7024.7996855988285</v>
      </c>
      <c r="HL482" s="11">
        <v>7017.2678699403114</v>
      </c>
      <c r="HM482" s="11">
        <v>6971.3602658030659</v>
      </c>
      <c r="HN482" s="11">
        <v>6911.1866844750029</v>
      </c>
      <c r="HO482" s="11">
        <v>6867.3126672560402</v>
      </c>
      <c r="HP482" s="11">
        <v>6883.5096549396103</v>
      </c>
      <c r="HQ482" s="11">
        <v>6873.8706348970973</v>
      </c>
      <c r="HR482" s="11">
        <v>6782.0685137512764</v>
      </c>
      <c r="HS482" s="11">
        <v>6791.4081398627259</v>
      </c>
      <c r="HT482" s="11">
        <v>6798.0854467143954</v>
      </c>
      <c r="HU482" s="11">
        <v>6760.5150532447751</v>
      </c>
      <c r="HV482" s="11">
        <v>6763.5207124683757</v>
      </c>
      <c r="HW482" s="11">
        <v>6769.9717583337106</v>
      </c>
      <c r="HX482" s="11">
        <v>6781.0897306480028</v>
      </c>
      <c r="HY482" s="11">
        <v>6794.7855369061408</v>
      </c>
      <c r="HZ482" s="11">
        <v>6809.82187008652</v>
      </c>
      <c r="IA482" s="11">
        <v>6925.3992465088331</v>
      </c>
      <c r="IB482" s="11">
        <v>7050.9287952052873</v>
      </c>
      <c r="IC482" s="11">
        <v>7093.6605529706458</v>
      </c>
      <c r="ID482" s="11">
        <v>7136.7482082227161</v>
      </c>
      <c r="IE482" s="11">
        <v>7175.3160862667364</v>
      </c>
      <c r="IF482" s="11">
        <v>7212.9194168001231</v>
      </c>
      <c r="IG482" s="11">
        <v>7329.1635302541208</v>
      </c>
      <c r="IH482" s="11">
        <v>7359.9721138856494</v>
      </c>
      <c r="II482" s="11">
        <v>7401.0756679854785</v>
      </c>
      <c r="IJ482" s="11">
        <v>7437.2600698530459</v>
      </c>
      <c r="IK482" s="11">
        <v>7488.0507036204617</v>
      </c>
      <c r="IL482" s="11">
        <v>7526.5851286485959</v>
      </c>
      <c r="IM482" s="11">
        <v>7569.0647067225418</v>
      </c>
      <c r="IN482" s="11">
        <v>7632.5286476863284</v>
      </c>
      <c r="IO482" s="11">
        <v>7769.9113134040408</v>
      </c>
      <c r="IP482" s="11">
        <v>7802.2235099898362</v>
      </c>
      <c r="IQ482" s="11">
        <v>7802.720105305656</v>
      </c>
      <c r="IR482" s="11">
        <v>7855.3451878577616</v>
      </c>
      <c r="IS482" s="11">
        <v>7921.4325255893891</v>
      </c>
      <c r="IT482" s="11">
        <v>7960.2430163157142</v>
      </c>
      <c r="IU482" s="11">
        <v>7982.8079361485752</v>
      </c>
      <c r="IV482" s="11">
        <v>8000.0060263459964</v>
      </c>
      <c r="IW482" s="11">
        <v>8005.8777541127711</v>
      </c>
      <c r="IX482" s="11">
        <v>8016.2600168837344</v>
      </c>
      <c r="IY482" s="11">
        <v>8037.0981945400217</v>
      </c>
      <c r="IZ482" s="11">
        <v>8077.5292241117213</v>
      </c>
      <c r="JA482" s="11">
        <v>8127.0354542892201</v>
      </c>
      <c r="JB482" s="11">
        <v>8218.6685120646071</v>
      </c>
      <c r="JC482" s="11">
        <v>8327.4549311487699</v>
      </c>
      <c r="JD482" s="11">
        <v>8407.6035231556471</v>
      </c>
      <c r="JE482" s="11">
        <v>8426.5363185662991</v>
      </c>
      <c r="JF482" s="11">
        <v>8440.3139174868757</v>
      </c>
      <c r="JG482" s="11">
        <v>8434.2991705042077</v>
      </c>
      <c r="JH482" s="11">
        <v>8518.0606380664867</v>
      </c>
      <c r="JI482" s="11">
        <v>8574.8989679644274</v>
      </c>
      <c r="JJ482" s="11">
        <v>8585.3200349526978</v>
      </c>
      <c r="JK482" s="11">
        <v>8558.0234241928356</v>
      </c>
      <c r="JL482" s="11">
        <v>8608.3272788620088</v>
      </c>
      <c r="JM482" s="11">
        <v>8606.6133048673637</v>
      </c>
      <c r="JN482" s="11">
        <v>8569.1895856704596</v>
      </c>
      <c r="JO482" s="11">
        <v>8704.0574351644464</v>
      </c>
      <c r="JP482" s="11">
        <v>8812.20066397562</v>
      </c>
      <c r="JQ482" s="11">
        <v>8834.5021572176029</v>
      </c>
      <c r="JR482" s="11">
        <v>8880.1062865230979</v>
      </c>
      <c r="JS482" s="11">
        <v>8899.6832208506275</v>
      </c>
      <c r="JT482" s="11">
        <v>9010.6046858832542</v>
      </c>
      <c r="JU482" s="11">
        <v>9064.7581565528526</v>
      </c>
      <c r="JV482" s="11">
        <v>9040.4827000125133</v>
      </c>
      <c r="JW482" s="11">
        <v>8984.468437209116</v>
      </c>
      <c r="JX482" s="11">
        <v>8982.9600830441686</v>
      </c>
      <c r="JY482" s="11">
        <v>8975.99792921261</v>
      </c>
      <c r="JZ482" s="11">
        <v>8963.5428439371772</v>
      </c>
      <c r="KA482" s="11">
        <v>8954.658067501201</v>
      </c>
      <c r="KB482" s="11">
        <v>8948.6233578613464</v>
      </c>
      <c r="KC482" s="11">
        <v>8933.7890834718855</v>
      </c>
      <c r="KD482" s="11">
        <v>8918.2685347080806</v>
      </c>
      <c r="KE482" s="11">
        <v>8916.3566523169266</v>
      </c>
      <c r="KF482" s="11">
        <v>8925.7478177862213</v>
      </c>
      <c r="KG482" s="11">
        <v>8928.0720507273782</v>
      </c>
      <c r="KH482" s="11">
        <v>8943.1975162699218</v>
      </c>
      <c r="KI482" s="11">
        <v>8943.1171613667011</v>
      </c>
      <c r="KJ482" s="11">
        <v>8963.3608646211305</v>
      </c>
      <c r="KK482" s="11">
        <v>8966.0150919939551</v>
      </c>
      <c r="KL482" s="23"/>
      <c r="KM482" s="11">
        <f>SMALL(Tabela2[[#This Row],[1]:[285]],1)</f>
        <v>1.8715695659921039E-11</v>
      </c>
      <c r="KN482" s="11">
        <f>MATCH(Tabela2[[#This Row],[1° menor]],Tabela2[[#This Row],[1]:[285]],0)</f>
        <v>83</v>
      </c>
      <c r="KO48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0.2499999645638146</v>
      </c>
      <c r="KP482" s="11">
        <f>VLOOKUP(Tabela2[[#This Row],[Shape]],shape!A:D,4,0)+VLOOKUP(Tabela2[[#This Row],[Shape]]+1,shape!A:E,5,0)*Tabela2[[#This Row],[% avanc]]</f>
        <v>2392.8373909464044</v>
      </c>
      <c r="KQ482" s="15">
        <f>Tabela2[[#This Row],[8686,881807]]/Tabela2[[#Headers],[8686,881807]]</f>
        <v>0.2754541208351915</v>
      </c>
      <c r="KR482" s="11">
        <f>Tabela2[[#This Row],[8686,881807]]-KP481</f>
        <v>131.45972569326614</v>
      </c>
      <c r="KS482" s="11">
        <f>(Tabela2[[#This Row],[hora bus]]-H481)*86400</f>
        <v>22.000000113621354</v>
      </c>
      <c r="KT482" s="11">
        <f>Tabela2[[#This Row],[desloc]]/Tabela2[[#This Row],[seconds]]</f>
        <v>5.9754420461058331</v>
      </c>
      <c r="KU482" s="11">
        <f>Tabela2[[#This Row],[spd m/s]]*3.6</f>
        <v>21.511591365981001</v>
      </c>
      <c r="KV482" s="23"/>
      <c r="KW482" s="22">
        <f t="shared" si="126"/>
        <v>0</v>
      </c>
      <c r="KX482" s="23">
        <f t="shared" si="127"/>
        <v>0</v>
      </c>
      <c r="KY482" s="23">
        <f t="shared" si="128"/>
        <v>0</v>
      </c>
      <c r="KZ482" s="23">
        <f t="shared" si="129"/>
        <v>0</v>
      </c>
      <c r="LA482" s="23">
        <f t="shared" si="130"/>
        <v>0</v>
      </c>
      <c r="LB482" s="23">
        <f t="shared" si="131"/>
        <v>0</v>
      </c>
      <c r="LC482" s="23">
        <f t="shared" si="132"/>
        <v>0</v>
      </c>
      <c r="LD482" s="23">
        <f t="shared" si="133"/>
        <v>0</v>
      </c>
      <c r="LE482" s="23">
        <f t="shared" si="134"/>
        <v>2392.8373909464044</v>
      </c>
      <c r="LF482" s="22">
        <f t="shared" si="143"/>
        <v>0</v>
      </c>
      <c r="LG482" s="23">
        <f t="shared" si="135"/>
        <v>0</v>
      </c>
      <c r="LH482" s="23">
        <f t="shared" si="136"/>
        <v>0</v>
      </c>
      <c r="LI482" s="23">
        <f t="shared" si="137"/>
        <v>2392.8373909464044</v>
      </c>
      <c r="LJ482" s="23">
        <f t="shared" si="138"/>
        <v>8570.3152119992501</v>
      </c>
      <c r="LK482" s="23">
        <f t="shared" si="139"/>
        <v>0</v>
      </c>
      <c r="LL482" s="23">
        <f t="shared" si="140"/>
        <v>31</v>
      </c>
      <c r="LM482" s="23">
        <f t="shared" si="141"/>
        <v>0</v>
      </c>
      <c r="LN482" s="23">
        <f t="shared" si="142"/>
        <v>0</v>
      </c>
    </row>
    <row r="483" spans="1:326" x14ac:dyDescent="0.25">
      <c r="A483" s="22">
        <v>139</v>
      </c>
      <c r="B483" s="22">
        <v>2</v>
      </c>
      <c r="C483" s="23" t="s">
        <v>1444</v>
      </c>
      <c r="D483" s="22">
        <v>332</v>
      </c>
      <c r="E483" s="24">
        <v>0.9243055555555556</v>
      </c>
      <c r="F483" s="23" t="s">
        <v>774</v>
      </c>
      <c r="G483" s="23" t="b">
        <v>1</v>
      </c>
      <c r="H483" s="25">
        <v>43538.924409722225</v>
      </c>
      <c r="I483" s="26" t="s">
        <v>348</v>
      </c>
      <c r="J483" s="23" t="s">
        <v>349</v>
      </c>
      <c r="K483" s="11">
        <f>IF(AND(Tabela2[[#This Row],[hora bus]]=H482,Tabela2[[#This Row],[lat bus]]=I482,Tabela2[[#This Row],[lon bus]]=J482),1,0)</f>
        <v>0</v>
      </c>
      <c r="L483" s="23"/>
      <c r="M483" s="11">
        <v>283</v>
      </c>
      <c r="N483" s="11">
        <v>4552.474645502617</v>
      </c>
      <c r="O483" s="11">
        <v>4546.427879759849</v>
      </c>
      <c r="P483" s="11">
        <v>4537.7758861068387</v>
      </c>
      <c r="Q483" s="11">
        <v>4480.8167730145697</v>
      </c>
      <c r="R483" s="11">
        <v>4395.0579299793526</v>
      </c>
      <c r="S483" s="11">
        <v>4374.3181396990522</v>
      </c>
      <c r="T483" s="11">
        <v>4354.7584097164263</v>
      </c>
      <c r="U483" s="11">
        <v>4343.3214506162576</v>
      </c>
      <c r="V483" s="11">
        <v>4327.6585284451039</v>
      </c>
      <c r="W483" s="11">
        <v>4316.7861187418102</v>
      </c>
      <c r="X483" s="11">
        <v>4307.2703571407892</v>
      </c>
      <c r="Y483" s="11">
        <v>4285.6000029707611</v>
      </c>
      <c r="Z483" s="11">
        <v>4273.0372198408704</v>
      </c>
      <c r="AA483" s="11">
        <v>4252.8371752038247</v>
      </c>
      <c r="AB483" s="11">
        <v>4243.9054878421048</v>
      </c>
      <c r="AC483" s="11">
        <v>4228.5929302008199</v>
      </c>
      <c r="AD483" s="11">
        <v>4204.0193634460329</v>
      </c>
      <c r="AE483" s="11">
        <v>4193.7511348783173</v>
      </c>
      <c r="AF483" s="11">
        <v>4123.011480427821</v>
      </c>
      <c r="AG483" s="11">
        <v>4087.8819662699834</v>
      </c>
      <c r="AH483" s="11">
        <v>4057.6221364992589</v>
      </c>
      <c r="AI483" s="11">
        <v>4033.1634314870989</v>
      </c>
      <c r="AJ483" s="11">
        <v>4011.3579725626496</v>
      </c>
      <c r="AK483" s="11">
        <v>3995.6721039115068</v>
      </c>
      <c r="AL483" s="11">
        <v>3968.8793195693111</v>
      </c>
      <c r="AM483" s="11">
        <v>3957.3427878950042</v>
      </c>
      <c r="AN483" s="11">
        <v>3943.5306891896025</v>
      </c>
      <c r="AO483" s="11">
        <v>3932.9359618607573</v>
      </c>
      <c r="AP483" s="11">
        <v>3928.951562661699</v>
      </c>
      <c r="AQ483" s="11">
        <v>3933.3637515769365</v>
      </c>
      <c r="AR483" s="11">
        <v>3932.0909216543341</v>
      </c>
      <c r="AS483" s="11">
        <v>3925.8820838324191</v>
      </c>
      <c r="AT483" s="11">
        <v>3931.8007797354844</v>
      </c>
      <c r="AU483" s="11">
        <v>3936.1667990004248</v>
      </c>
      <c r="AV483" s="11">
        <v>3927.8252757088876</v>
      </c>
      <c r="AW483" s="11">
        <v>3923.5931941996273</v>
      </c>
      <c r="AX483" s="11">
        <v>3921.6165499085328</v>
      </c>
      <c r="AY483" s="11">
        <v>3911.2805619344849</v>
      </c>
      <c r="AZ483" s="11">
        <v>3892.7455834771404</v>
      </c>
      <c r="BA483" s="11">
        <v>3866.1436141780514</v>
      </c>
      <c r="BB483" s="11">
        <v>3818.5477170494128</v>
      </c>
      <c r="BC483" s="11">
        <v>3745.5171566854492</v>
      </c>
      <c r="BD483" s="11">
        <v>3678.3455575196172</v>
      </c>
      <c r="BE483" s="11">
        <v>3657.2383746571672</v>
      </c>
      <c r="BF483" s="11">
        <v>3634.3482643085999</v>
      </c>
      <c r="BG483" s="11">
        <v>3597.0408102945876</v>
      </c>
      <c r="BH483" s="11">
        <v>3582.1137521641731</v>
      </c>
      <c r="BI483" s="11">
        <v>3564.6745479544543</v>
      </c>
      <c r="BJ483" s="11">
        <v>3538.0002060227766</v>
      </c>
      <c r="BK483" s="11">
        <v>3462.1124881313385</v>
      </c>
      <c r="BL483" s="11">
        <v>3220.2956324257834</v>
      </c>
      <c r="BM483" s="11">
        <v>3075.9456657837177</v>
      </c>
      <c r="BN483" s="11">
        <v>3043.9752181999611</v>
      </c>
      <c r="BO483" s="11">
        <v>2931.7704707067601</v>
      </c>
      <c r="BP483" s="11">
        <v>2922.0186027924183</v>
      </c>
      <c r="BQ483" s="11">
        <v>2831.7093835652436</v>
      </c>
      <c r="BR483" s="11">
        <v>2745.6073810359676</v>
      </c>
      <c r="BS483" s="11">
        <v>2714.0570883166183</v>
      </c>
      <c r="BT483" s="11">
        <v>2664.0868988072757</v>
      </c>
      <c r="BU483" s="11">
        <v>2603.2461615328361</v>
      </c>
      <c r="BV483" s="11">
        <v>2600.195758429636</v>
      </c>
      <c r="BW483" s="11">
        <v>2450.9562119016837</v>
      </c>
      <c r="BX483" s="11">
        <v>2361.5237459930936</v>
      </c>
      <c r="BY483" s="11">
        <v>2241.0358686829245</v>
      </c>
      <c r="BZ483" s="11">
        <v>2225.2551015720956</v>
      </c>
      <c r="CA483" s="11">
        <v>2186.7778480607044</v>
      </c>
      <c r="CB483" s="11">
        <v>2125.1456322628924</v>
      </c>
      <c r="CC483" s="11">
        <v>2005.4035562066117</v>
      </c>
      <c r="CD483" s="11">
        <v>1911.9232721986007</v>
      </c>
      <c r="CE483" s="11">
        <v>1818.7921266291573</v>
      </c>
      <c r="CF483" s="11">
        <v>1734.7207083791852</v>
      </c>
      <c r="CG483" s="11">
        <v>1539.914303416278</v>
      </c>
      <c r="CH483" s="11">
        <v>1462.1973552863183</v>
      </c>
      <c r="CI483" s="11">
        <v>1270.2885229459278</v>
      </c>
      <c r="CJ483" s="11">
        <v>1195.2427124753256</v>
      </c>
      <c r="CK483" s="11">
        <v>1105.0122230786649</v>
      </c>
      <c r="CL483" s="11">
        <v>1077.0298033338156</v>
      </c>
      <c r="CM483" s="11">
        <v>1028.5335867522394</v>
      </c>
      <c r="CN483" s="11">
        <v>969.52628757173875</v>
      </c>
      <c r="CO483" s="11">
        <v>887.76272487325093</v>
      </c>
      <c r="CP483" s="11">
        <v>834.89627312026084</v>
      </c>
      <c r="CQ483" s="11">
        <v>638.31620747657303</v>
      </c>
      <c r="CR483" s="11">
        <v>460.0398014494308</v>
      </c>
      <c r="CS483" s="11">
        <v>385.80781861091634</v>
      </c>
      <c r="CT483" s="11">
        <v>357.58401419048221</v>
      </c>
      <c r="CU483" s="11">
        <v>316.13147272745198</v>
      </c>
      <c r="CV483" s="11">
        <v>217.72291909265209</v>
      </c>
      <c r="CW483" s="11">
        <v>89.930090698265985</v>
      </c>
      <c r="CX483" s="11">
        <v>28.613182226614644</v>
      </c>
      <c r="CY483" s="11">
        <v>1.1404210908949608E-12</v>
      </c>
      <c r="CZ483" s="11">
        <v>28.513763869653118</v>
      </c>
      <c r="DA483" s="11">
        <v>79.975392569471609</v>
      </c>
      <c r="DB483" s="11">
        <v>131.9010312974402</v>
      </c>
      <c r="DC483" s="11">
        <v>188.68255579865703</v>
      </c>
      <c r="DD483" s="11">
        <v>284.27030333991343</v>
      </c>
      <c r="DE483" s="11">
        <v>296.96367774235875</v>
      </c>
      <c r="DF483" s="11">
        <v>328.30771869299718</v>
      </c>
      <c r="DG483" s="11">
        <v>342.54099260726485</v>
      </c>
      <c r="DH483" s="11">
        <v>393.69581082413907</v>
      </c>
      <c r="DI483" s="11">
        <v>440.36841020388397</v>
      </c>
      <c r="DJ483" s="11">
        <v>476.96278160633256</v>
      </c>
      <c r="DK483" s="11">
        <v>490.7020537865302</v>
      </c>
      <c r="DL483" s="11">
        <v>808.19439469337874</v>
      </c>
      <c r="DM483" s="11">
        <v>930.75840079730608</v>
      </c>
      <c r="DN483" s="11">
        <v>1014.6139684006455</v>
      </c>
      <c r="DO483" s="11">
        <v>1106.8139894170934</v>
      </c>
      <c r="DP483" s="11">
        <v>1140.4190494747115</v>
      </c>
      <c r="DQ483" s="11">
        <v>1224.0587034454652</v>
      </c>
      <c r="DR483" s="11">
        <v>1239.7363115239805</v>
      </c>
      <c r="DS483" s="11">
        <v>1250.5863222334544</v>
      </c>
      <c r="DT483" s="11">
        <v>1260.9033824750345</v>
      </c>
      <c r="DU483" s="11">
        <v>1272.1464480904958</v>
      </c>
      <c r="DV483" s="11">
        <v>1272.5949406675181</v>
      </c>
      <c r="DW483" s="11">
        <v>1269.0390115425787</v>
      </c>
      <c r="DX483" s="11">
        <v>1200.361354671616</v>
      </c>
      <c r="DY483" s="11">
        <v>1290.2781457095605</v>
      </c>
      <c r="DZ483" s="11">
        <v>1293.5689517595426</v>
      </c>
      <c r="EA483" s="11">
        <v>1319.6043282448281</v>
      </c>
      <c r="EB483" s="11">
        <v>1455.1625887081002</v>
      </c>
      <c r="EC483" s="11">
        <v>1488.0214070220047</v>
      </c>
      <c r="ED483" s="11">
        <v>1674.3712135755356</v>
      </c>
      <c r="EE483" s="11">
        <v>1743.9035112307176</v>
      </c>
      <c r="EF483" s="11">
        <v>1968.590731400087</v>
      </c>
      <c r="EG483" s="11">
        <v>2144.4112527350471</v>
      </c>
      <c r="EH483" s="11">
        <v>2296.0167572241357</v>
      </c>
      <c r="EI483" s="11">
        <v>2414.6856019555576</v>
      </c>
      <c r="EJ483" s="11">
        <v>2478.4360611888715</v>
      </c>
      <c r="EK483" s="11">
        <v>2527.3131657180456</v>
      </c>
      <c r="EL483" s="11">
        <v>2604.6728265656634</v>
      </c>
      <c r="EM483" s="11">
        <v>2612.2318284935877</v>
      </c>
      <c r="EN483" s="11">
        <v>2694.6574382063004</v>
      </c>
      <c r="EO483" s="11">
        <v>2784.8033280655477</v>
      </c>
      <c r="EP483" s="11">
        <v>2828.1562484197561</v>
      </c>
      <c r="EQ483" s="11">
        <v>2965.8196978220276</v>
      </c>
      <c r="ER483" s="11">
        <v>3038.7412652504768</v>
      </c>
      <c r="ES483" s="11">
        <v>3174.6487739443332</v>
      </c>
      <c r="ET483" s="11">
        <v>3238.4436363660539</v>
      </c>
      <c r="EU483" s="11">
        <v>3313.9051382088282</v>
      </c>
      <c r="EV483" s="11">
        <v>3376.5494823426711</v>
      </c>
      <c r="EW483" s="11">
        <v>3445.6111289443625</v>
      </c>
      <c r="EX483" s="11">
        <v>3692.867557568361</v>
      </c>
      <c r="EY483" s="11">
        <v>3774.4835882086804</v>
      </c>
      <c r="EZ483" s="11">
        <v>3945.2702140814836</v>
      </c>
      <c r="FA483" s="11">
        <v>4111.7760591907818</v>
      </c>
      <c r="FB483" s="11">
        <v>4194.9660690909395</v>
      </c>
      <c r="FC483" s="11">
        <v>4236.6646303980606</v>
      </c>
      <c r="FD483" s="11">
        <v>4291.7158244625298</v>
      </c>
      <c r="FE483" s="11">
        <v>4416.3836499093595</v>
      </c>
      <c r="FF483" s="11">
        <v>4589.5694756724624</v>
      </c>
      <c r="FG483" s="11">
        <v>4614.4518626263689</v>
      </c>
      <c r="FH483" s="11">
        <v>4658.8528220836524</v>
      </c>
      <c r="FI483" s="11">
        <v>4740.4444962057196</v>
      </c>
      <c r="FJ483" s="11">
        <v>4784.9921788190441</v>
      </c>
      <c r="FK483" s="11">
        <v>4802.3211433629258</v>
      </c>
      <c r="FL483" s="11">
        <v>4817.2624209108999</v>
      </c>
      <c r="FM483" s="11">
        <v>4821.9339734163759</v>
      </c>
      <c r="FN483" s="11">
        <v>4853.5403727606226</v>
      </c>
      <c r="FO483" s="11">
        <v>4873.9161557384004</v>
      </c>
      <c r="FP483" s="11">
        <v>4897.5215626328672</v>
      </c>
      <c r="FQ483" s="11">
        <v>4922.6241176405665</v>
      </c>
      <c r="FR483" s="11">
        <v>4933.0369881379193</v>
      </c>
      <c r="FS483" s="11">
        <v>4976.5691280632955</v>
      </c>
      <c r="FT483" s="11">
        <v>5048.0263413432267</v>
      </c>
      <c r="FU483" s="11">
        <v>5151.7450152578476</v>
      </c>
      <c r="FV483" s="11">
        <v>5292.2654235715281</v>
      </c>
      <c r="FW483" s="11">
        <v>5337.8179043068349</v>
      </c>
      <c r="FX483" s="11">
        <v>5357.0821307715605</v>
      </c>
      <c r="FY483" s="11">
        <v>5378.5878153848962</v>
      </c>
      <c r="FZ483" s="11">
        <v>5397.1912623084299</v>
      </c>
      <c r="GA483" s="11">
        <v>5425.6393562316125</v>
      </c>
      <c r="GB483" s="11">
        <v>5447.8803549640834</v>
      </c>
      <c r="GC483" s="11">
        <v>5479.2854793500155</v>
      </c>
      <c r="GD483" s="11">
        <v>5513.2680898035069</v>
      </c>
      <c r="GE483" s="11">
        <v>5537.9881582970238</v>
      </c>
      <c r="GF483" s="11">
        <v>5558.5767726888625</v>
      </c>
      <c r="GG483" s="11">
        <v>5571.654642096707</v>
      </c>
      <c r="GH483" s="11">
        <v>5584.8526742516324</v>
      </c>
      <c r="GI483" s="11">
        <v>5588.4796956443652</v>
      </c>
      <c r="GJ483" s="11">
        <v>5598.3589984274968</v>
      </c>
      <c r="GK483" s="11">
        <v>5603.680037339469</v>
      </c>
      <c r="GL483" s="11">
        <v>5618.6761246260812</v>
      </c>
      <c r="GM483" s="11">
        <v>5604.0335728268201</v>
      </c>
      <c r="GN483" s="11">
        <v>5613.7782372569282</v>
      </c>
      <c r="GO483" s="11">
        <v>5622.0435969270766</v>
      </c>
      <c r="GP483" s="11">
        <v>5633.4694693268311</v>
      </c>
      <c r="GQ483" s="11">
        <v>5693.2426361061689</v>
      </c>
      <c r="GR483" s="11">
        <v>5814.5095056798036</v>
      </c>
      <c r="GS483" s="11">
        <v>5965.5572543061289</v>
      </c>
      <c r="GT483" s="11">
        <v>6030.2143642267374</v>
      </c>
      <c r="GU483" s="11">
        <v>6049.7028919246759</v>
      </c>
      <c r="GV483" s="11">
        <v>6075.0825851878053</v>
      </c>
      <c r="GW483" s="11">
        <v>6101.7888528336289</v>
      </c>
      <c r="GX483" s="11">
        <v>6129.0993816550117</v>
      </c>
      <c r="GY483" s="11">
        <v>6144.6897820198719</v>
      </c>
      <c r="GZ483" s="11">
        <v>6284.7279803793481</v>
      </c>
      <c r="HA483" s="11">
        <v>6304.7745234156555</v>
      </c>
      <c r="HB483" s="11">
        <v>6320.0159356155027</v>
      </c>
      <c r="HC483" s="11">
        <v>6336.2491999564381</v>
      </c>
      <c r="HD483" s="11">
        <v>6348.2351500668183</v>
      </c>
      <c r="HE483" s="11">
        <v>6355.8083936091371</v>
      </c>
      <c r="HF483" s="11">
        <v>6348.952861892747</v>
      </c>
      <c r="HG483" s="11">
        <v>6398.1821870902322</v>
      </c>
      <c r="HH483" s="11">
        <v>6406.8923918060264</v>
      </c>
      <c r="HI483" s="11">
        <v>6435.7036044354072</v>
      </c>
      <c r="HJ483" s="11">
        <v>6445.5496727047657</v>
      </c>
      <c r="HK483" s="11">
        <v>6436.8885207460007</v>
      </c>
      <c r="HL483" s="11">
        <v>6429.892369432654</v>
      </c>
      <c r="HM483" s="11">
        <v>6384.7727590485792</v>
      </c>
      <c r="HN483" s="11">
        <v>6325.9111196106132</v>
      </c>
      <c r="HO483" s="11">
        <v>6283.6228973324505</v>
      </c>
      <c r="HP483" s="11">
        <v>6300.8138908184437</v>
      </c>
      <c r="HQ483" s="11">
        <v>6291.5625448111541</v>
      </c>
      <c r="HR483" s="11">
        <v>6201.2191587657735</v>
      </c>
      <c r="HS483" s="11">
        <v>6212.3174114993362</v>
      </c>
      <c r="HT483" s="11">
        <v>6219.6500455364676</v>
      </c>
      <c r="HU483" s="11">
        <v>6182.9131836400011</v>
      </c>
      <c r="HV483" s="11">
        <v>6187.0378080474775</v>
      </c>
      <c r="HW483" s="11">
        <v>6194.3186737635033</v>
      </c>
      <c r="HX483" s="11">
        <v>6206.2109963518915</v>
      </c>
      <c r="HY483" s="11">
        <v>6220.7940648697631</v>
      </c>
      <c r="HZ483" s="11">
        <v>6237.7397181462147</v>
      </c>
      <c r="IA483" s="11">
        <v>6356.1655306508792</v>
      </c>
      <c r="IB483" s="11">
        <v>6483.6452697953628</v>
      </c>
      <c r="IC483" s="11">
        <v>6527.4130063346192</v>
      </c>
      <c r="ID483" s="11">
        <v>6571.5058879331427</v>
      </c>
      <c r="IE483" s="11">
        <v>6611.0745773697026</v>
      </c>
      <c r="IF483" s="11">
        <v>6650.3552483598687</v>
      </c>
      <c r="IG483" s="11">
        <v>6768.0113960697199</v>
      </c>
      <c r="IH483" s="11">
        <v>6799.3439403984903</v>
      </c>
      <c r="II483" s="11">
        <v>6840.9056125607331</v>
      </c>
      <c r="IJ483" s="11">
        <v>6877.4290764924481</v>
      </c>
      <c r="IK483" s="11">
        <v>6928.359711579079</v>
      </c>
      <c r="IL483" s="11">
        <v>6966.9236846260701</v>
      </c>
      <c r="IM483" s="11">
        <v>7009.4499130275944</v>
      </c>
      <c r="IN483" s="11">
        <v>7072.9867847701817</v>
      </c>
      <c r="IO483" s="11">
        <v>7210.512849734786</v>
      </c>
      <c r="IP483" s="11">
        <v>7242.9090238438339</v>
      </c>
      <c r="IQ483" s="11">
        <v>7243.6049218006619</v>
      </c>
      <c r="IR483" s="11">
        <v>7296.7266717274078</v>
      </c>
      <c r="IS483" s="11">
        <v>7363.2761479597502</v>
      </c>
      <c r="IT483" s="11">
        <v>7402.3222641671991</v>
      </c>
      <c r="IU483" s="11">
        <v>7425.027954759209</v>
      </c>
      <c r="IV483" s="11">
        <v>7442.3126358685386</v>
      </c>
      <c r="IW483" s="11">
        <v>7448.2362861940728</v>
      </c>
      <c r="IX483" s="11">
        <v>7458.6934961231273</v>
      </c>
      <c r="IY483" s="11">
        <v>7479.6491924474794</v>
      </c>
      <c r="IZ483" s="11">
        <v>7520.2531660657341</v>
      </c>
      <c r="JA483" s="11">
        <v>7570.0098018739691</v>
      </c>
      <c r="JB483" s="11">
        <v>7661.8495904452702</v>
      </c>
      <c r="JC483" s="11">
        <v>7770.5231537417367</v>
      </c>
      <c r="JD483" s="11">
        <v>7850.3725219619655</v>
      </c>
      <c r="JE483" s="11">
        <v>7869.0429402395775</v>
      </c>
      <c r="JF483" s="11">
        <v>7882.5355277817844</v>
      </c>
      <c r="JG483" s="11">
        <v>7875.1920110758438</v>
      </c>
      <c r="JH483" s="11">
        <v>7958.8349963546279</v>
      </c>
      <c r="JI483" s="11">
        <v>8016.9531042419376</v>
      </c>
      <c r="JJ483" s="11">
        <v>8027.6425344720656</v>
      </c>
      <c r="JK483" s="11">
        <v>8001.3657437605234</v>
      </c>
      <c r="JL483" s="11">
        <v>8052.7047010375754</v>
      </c>
      <c r="JM483" s="11">
        <v>8051.2977399058746</v>
      </c>
      <c r="JN483" s="11">
        <v>8016.5697363420277</v>
      </c>
      <c r="JO483" s="11">
        <v>8155.5804198768374</v>
      </c>
      <c r="JP483" s="11">
        <v>8265.8410045225246</v>
      </c>
      <c r="JQ483" s="11">
        <v>8289.3053468067137</v>
      </c>
      <c r="JR483" s="11">
        <v>8334.6101047110078</v>
      </c>
      <c r="JS483" s="11">
        <v>8351.1348323223556</v>
      </c>
      <c r="JT483" s="11">
        <v>8458.9656604497268</v>
      </c>
      <c r="JU483" s="11">
        <v>8512.0935261081249</v>
      </c>
      <c r="JV483" s="11">
        <v>8487.9536053975153</v>
      </c>
      <c r="JW483" s="11">
        <v>8431.2302459525145</v>
      </c>
      <c r="JX483" s="11">
        <v>8428.6447185007601</v>
      </c>
      <c r="JY483" s="11">
        <v>8421.2090200951643</v>
      </c>
      <c r="JZ483" s="11">
        <v>8408.3301422633049</v>
      </c>
      <c r="KA483" s="11">
        <v>8399.0215470118019</v>
      </c>
      <c r="KB483" s="11">
        <v>8392.6569471129333</v>
      </c>
      <c r="KC483" s="11">
        <v>8377.4330842439722</v>
      </c>
      <c r="KD483" s="11">
        <v>8361.8191477625842</v>
      </c>
      <c r="KE483" s="11">
        <v>8360.2266925144413</v>
      </c>
      <c r="KF483" s="11">
        <v>8369.8869326322238</v>
      </c>
      <c r="KG483" s="11">
        <v>8372.5551763193816</v>
      </c>
      <c r="KH483" s="11">
        <v>8388.0112285435753</v>
      </c>
      <c r="KI483" s="11">
        <v>8388.3196466228055</v>
      </c>
      <c r="KJ483" s="11">
        <v>8408.9160977657011</v>
      </c>
      <c r="KK483" s="11">
        <v>8411.6943584390701</v>
      </c>
      <c r="KL483" s="23"/>
      <c r="KM483" s="11">
        <f>SMALL(Tabela2[[#This Row],[1]:[285]],1)</f>
        <v>1.1404210908949608E-12</v>
      </c>
      <c r="KN483" s="11">
        <f>MATCH(Tabela2[[#This Row],[1° menor]],Tabela2[[#This Row],[1]:[285]],0)</f>
        <v>90</v>
      </c>
      <c r="KO48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0.49999997854972567</v>
      </c>
      <c r="KP483" s="11">
        <f>VLOOKUP(Tabela2[[#This Row],[Shape]],shape!A:D,4,0)+VLOOKUP(Tabela2[[#This Row],[Shape]]+1,shape!A:E,5,0)*Tabela2[[#This Row],[% avanc]]</f>
        <v>2689.7924167680808</v>
      </c>
      <c r="KQ483" s="15">
        <f>Tabela2[[#This Row],[8686,881807]]/Tabela2[[#Headers],[8686,881807]]</f>
        <v>0.30963842682890103</v>
      </c>
      <c r="KR483" s="11">
        <f>Tabela2[[#This Row],[8686,881807]]-KP482</f>
        <v>296.95502582167637</v>
      </c>
      <c r="KS483" s="11">
        <f>(Tabela2[[#This Row],[hora bus]]-H482)*86400</f>
        <v>46.000000066123903</v>
      </c>
      <c r="KT483" s="11">
        <f>Tabela2[[#This Row],[desloc]]/Tabela2[[#This Row],[seconds]]</f>
        <v>6.4555440303219696</v>
      </c>
      <c r="KU483" s="11">
        <f>Tabela2[[#This Row],[spd m/s]]*3.6</f>
        <v>23.239958509159091</v>
      </c>
      <c r="KV483" s="23"/>
      <c r="KW483" s="22">
        <f t="shared" si="126"/>
        <v>0</v>
      </c>
      <c r="KX483" s="23">
        <f t="shared" si="127"/>
        <v>0</v>
      </c>
      <c r="KY483" s="23">
        <f t="shared" si="128"/>
        <v>0</v>
      </c>
      <c r="KZ483" s="23">
        <f t="shared" si="129"/>
        <v>0</v>
      </c>
      <c r="LA483" s="23">
        <f t="shared" si="130"/>
        <v>0</v>
      </c>
      <c r="LB483" s="23">
        <f t="shared" si="131"/>
        <v>0</v>
      </c>
      <c r="LC483" s="23">
        <f t="shared" si="132"/>
        <v>0</v>
      </c>
      <c r="LD483" s="23">
        <f t="shared" si="133"/>
        <v>0</v>
      </c>
      <c r="LE483" s="23">
        <f t="shared" si="134"/>
        <v>2689.7924167680808</v>
      </c>
      <c r="LF483" s="22">
        <f t="shared" si="143"/>
        <v>0</v>
      </c>
      <c r="LG483" s="23">
        <f t="shared" si="135"/>
        <v>0</v>
      </c>
      <c r="LH483" s="23">
        <f t="shared" si="136"/>
        <v>0</v>
      </c>
      <c r="LI483" s="23">
        <f t="shared" si="137"/>
        <v>2689.7924167680808</v>
      </c>
      <c r="LJ483" s="23">
        <f t="shared" si="138"/>
        <v>8570.3152119992501</v>
      </c>
      <c r="LK483" s="23">
        <f t="shared" si="139"/>
        <v>0</v>
      </c>
      <c r="LL483" s="23">
        <f t="shared" si="140"/>
        <v>30</v>
      </c>
      <c r="LM483" s="23">
        <f t="shared" si="141"/>
        <v>0</v>
      </c>
      <c r="LN483" s="23">
        <f t="shared" si="142"/>
        <v>0</v>
      </c>
    </row>
    <row r="484" spans="1:326" x14ac:dyDescent="0.25">
      <c r="A484" s="22">
        <v>141</v>
      </c>
      <c r="B484" s="22">
        <v>2</v>
      </c>
      <c r="C484" s="23" t="s">
        <v>1446</v>
      </c>
      <c r="D484" s="22">
        <v>332</v>
      </c>
      <c r="E484" s="24">
        <v>0.92500000000000004</v>
      </c>
      <c r="F484" s="23" t="s">
        <v>774</v>
      </c>
      <c r="G484" s="23" t="b">
        <v>1</v>
      </c>
      <c r="H484" s="25">
        <v>43538.924942129626</v>
      </c>
      <c r="I484" s="26" t="s">
        <v>218</v>
      </c>
      <c r="J484" s="23" t="s">
        <v>219</v>
      </c>
      <c r="K484" s="11">
        <f>IF(AND(Tabela2[[#This Row],[hora bus]]=H483,Tabela2[[#This Row],[lat bus]]=I483,Tabela2[[#This Row],[lon bus]]=J483),1,0)</f>
        <v>0</v>
      </c>
      <c r="L484" s="23"/>
      <c r="M484" s="11">
        <v>285</v>
      </c>
      <c r="N484" s="11">
        <v>4744.3025667084521</v>
      </c>
      <c r="O484" s="11">
        <v>4738.1189857118552</v>
      </c>
      <c r="P484" s="11">
        <v>4729.3149124722695</v>
      </c>
      <c r="Q484" s="11">
        <v>4672.0798018516871</v>
      </c>
      <c r="R484" s="11">
        <v>4586.2487132948527</v>
      </c>
      <c r="S484" s="11">
        <v>4565.6218593700642</v>
      </c>
      <c r="T484" s="11">
        <v>4546.0031853647934</v>
      </c>
      <c r="U484" s="11">
        <v>4534.4553094466428</v>
      </c>
      <c r="V484" s="11">
        <v>4518.6207438558622</v>
      </c>
      <c r="W484" s="11">
        <v>4507.5208943749922</v>
      </c>
      <c r="X484" s="11">
        <v>4497.7812123645108</v>
      </c>
      <c r="Y484" s="11">
        <v>4475.7539926405743</v>
      </c>
      <c r="Z484" s="11">
        <v>4462.7638694565549</v>
      </c>
      <c r="AA484" s="11">
        <v>4442.2039838217524</v>
      </c>
      <c r="AB484" s="11">
        <v>4433.0293545281156</v>
      </c>
      <c r="AC484" s="11">
        <v>4417.566007798001</v>
      </c>
      <c r="AD484" s="11">
        <v>4392.9108852748823</v>
      </c>
      <c r="AE484" s="11">
        <v>4382.6423116959768</v>
      </c>
      <c r="AF484" s="11">
        <v>4312.2792999849198</v>
      </c>
      <c r="AG484" s="11">
        <v>4277.7434162590189</v>
      </c>
      <c r="AH484" s="11">
        <v>4247.7765863197956</v>
      </c>
      <c r="AI484" s="11">
        <v>4223.4615290442052</v>
      </c>
      <c r="AJ484" s="11">
        <v>4201.7660634294343</v>
      </c>
      <c r="AK484" s="11">
        <v>4186.1667162156946</v>
      </c>
      <c r="AL484" s="11">
        <v>4159.4726479453348</v>
      </c>
      <c r="AM484" s="11">
        <v>4148.044923839052</v>
      </c>
      <c r="AN484" s="11">
        <v>4134.4329083195553</v>
      </c>
      <c r="AO484" s="11">
        <v>4124.2398286261996</v>
      </c>
      <c r="AP484" s="11">
        <v>4120.773509433051</v>
      </c>
      <c r="AQ484" s="11">
        <v>4125.57593235679</v>
      </c>
      <c r="AR484" s="11">
        <v>4124.5689508993</v>
      </c>
      <c r="AS484" s="11">
        <v>4118.8029089399661</v>
      </c>
      <c r="AT484" s="11">
        <v>4125.2010982507009</v>
      </c>
      <c r="AU484" s="11">
        <v>4129.8390061563277</v>
      </c>
      <c r="AV484" s="11">
        <v>4121.9068317869906</v>
      </c>
      <c r="AW484" s="11">
        <v>4118.3891797057713</v>
      </c>
      <c r="AX484" s="11">
        <v>4117.1373104293216</v>
      </c>
      <c r="AY484" s="11">
        <v>4107.3663660170341</v>
      </c>
      <c r="AZ484" s="11">
        <v>4089.3058962715254</v>
      </c>
      <c r="BA484" s="11">
        <v>4063.1597973904773</v>
      </c>
      <c r="BB484" s="11">
        <v>4016.0346207142579</v>
      </c>
      <c r="BC484" s="11">
        <v>3943.1644929049744</v>
      </c>
      <c r="BD484" s="11">
        <v>3876.005364896248</v>
      </c>
      <c r="BE484" s="11">
        <v>3855.1329689478539</v>
      </c>
      <c r="BF484" s="11">
        <v>3832.5866305939726</v>
      </c>
      <c r="BG484" s="11">
        <v>3795.8492789788279</v>
      </c>
      <c r="BH484" s="11">
        <v>3781.4938969400641</v>
      </c>
      <c r="BI484" s="11">
        <v>3764.4344776313719</v>
      </c>
      <c r="BJ484" s="11">
        <v>3738.1504307087885</v>
      </c>
      <c r="BK484" s="11">
        <v>3662.9385156090443</v>
      </c>
      <c r="BL484" s="11">
        <v>3423.127983878408</v>
      </c>
      <c r="BM484" s="11">
        <v>3281.4276834202542</v>
      </c>
      <c r="BN484" s="11">
        <v>3250.8758891903021</v>
      </c>
      <c r="BO484" s="11">
        <v>3139.7392297058491</v>
      </c>
      <c r="BP484" s="11">
        <v>3130.8670656627969</v>
      </c>
      <c r="BQ484" s="11">
        <v>3041.2150095216398</v>
      </c>
      <c r="BR484" s="11">
        <v>2956.1149669846236</v>
      </c>
      <c r="BS484" s="11">
        <v>2925.1847658151314</v>
      </c>
      <c r="BT484" s="11">
        <v>2875.4608596924131</v>
      </c>
      <c r="BU484" s="11">
        <v>2815.5716056679198</v>
      </c>
      <c r="BV484" s="11">
        <v>2814.0110243232557</v>
      </c>
      <c r="BW484" s="11">
        <v>2664.7442518516914</v>
      </c>
      <c r="BX484" s="11">
        <v>2574.0998745427141</v>
      </c>
      <c r="BY484" s="11">
        <v>2452.1912035252276</v>
      </c>
      <c r="BZ484" s="11">
        <v>2435.2330925087272</v>
      </c>
      <c r="CA484" s="11">
        <v>2396.3503289753021</v>
      </c>
      <c r="CB484" s="11">
        <v>2334.4677840014438</v>
      </c>
      <c r="CC484" s="11">
        <v>2214.3818220936832</v>
      </c>
      <c r="CD484" s="11">
        <v>2120.5551522442306</v>
      </c>
      <c r="CE484" s="11">
        <v>2027.3098170668272</v>
      </c>
      <c r="CF484" s="11">
        <v>1943.2973840256932</v>
      </c>
      <c r="CG484" s="11">
        <v>1748.6023137042707</v>
      </c>
      <c r="CH484" s="11">
        <v>1670.9598296066069</v>
      </c>
      <c r="CI484" s="11">
        <v>1479.1604753892441</v>
      </c>
      <c r="CJ484" s="11">
        <v>1404.2862128707955</v>
      </c>
      <c r="CK484" s="11">
        <v>1314.0610533713116</v>
      </c>
      <c r="CL484" s="11">
        <v>1286.0384774323531</v>
      </c>
      <c r="CM484" s="11">
        <v>1237.6226387335494</v>
      </c>
      <c r="CN484" s="11">
        <v>1178.695249550603</v>
      </c>
      <c r="CO484" s="11">
        <v>1096.9119064698157</v>
      </c>
      <c r="CP484" s="11">
        <v>1044.0932604501704</v>
      </c>
      <c r="CQ484" s="11">
        <v>847.95244596662837</v>
      </c>
      <c r="CR484" s="11">
        <v>670.47287816176572</v>
      </c>
      <c r="CS484" s="11">
        <v>596.7458816319654</v>
      </c>
      <c r="CT484" s="11">
        <v>568.61717974900182</v>
      </c>
      <c r="CU484" s="11">
        <v>527.22681524486825</v>
      </c>
      <c r="CV484" s="11">
        <v>429.31897682395254</v>
      </c>
      <c r="CW484" s="11">
        <v>302.91449908336716</v>
      </c>
      <c r="CX484" s="11">
        <v>243.2714393907969</v>
      </c>
      <c r="CY484" s="11">
        <v>187.6580716483887</v>
      </c>
      <c r="CZ484" s="11">
        <v>137.19611062069453</v>
      </c>
      <c r="DA484" s="11">
        <v>85.14659916967851</v>
      </c>
      <c r="DB484" s="11">
        <v>27.298025403095682</v>
      </c>
      <c r="DC484" s="11">
        <v>2.0321522242738865E-11</v>
      </c>
      <c r="DD484" s="11">
        <v>69.059197665988776</v>
      </c>
      <c r="DE484" s="11">
        <v>81.895849188505068</v>
      </c>
      <c r="DF484" s="11">
        <v>113.55579738830377</v>
      </c>
      <c r="DG484" s="11">
        <v>128.81217376873326</v>
      </c>
      <c r="DH484" s="11">
        <v>182.70970066671001</v>
      </c>
      <c r="DI484" s="11">
        <v>232.9310006953225</v>
      </c>
      <c r="DJ484" s="11">
        <v>266.47794626920734</v>
      </c>
      <c r="DK484" s="11">
        <v>282.86221595604684</v>
      </c>
      <c r="DL484" s="11">
        <v>610.86217675601745</v>
      </c>
      <c r="DM484" s="11">
        <v>738.13256057004173</v>
      </c>
      <c r="DN484" s="11">
        <v>824.37255023363082</v>
      </c>
      <c r="DO484" s="11">
        <v>917.98435957839877</v>
      </c>
      <c r="DP484" s="11">
        <v>953.21303401570322</v>
      </c>
      <c r="DQ484" s="11">
        <v>1038.0531420783075</v>
      </c>
      <c r="DR484" s="11">
        <v>1053.898857058397</v>
      </c>
      <c r="DS484" s="11">
        <v>1064.8729420222355</v>
      </c>
      <c r="DT484" s="11">
        <v>1074.5720253081017</v>
      </c>
      <c r="DU484" s="11">
        <v>1084.6147901947577</v>
      </c>
      <c r="DV484" s="11">
        <v>1083.8287804875906</v>
      </c>
      <c r="DW484" s="11">
        <v>1078.9045311148757</v>
      </c>
      <c r="DX484" s="11">
        <v>1003.1759204415162</v>
      </c>
      <c r="DY484" s="11">
        <v>1085.8754791065792</v>
      </c>
      <c r="DZ484" s="11">
        <v>1087.1715939319629</v>
      </c>
      <c r="EA484" s="11">
        <v>1113.1191659522351</v>
      </c>
      <c r="EB484" s="11">
        <v>1249.8318882943736</v>
      </c>
      <c r="EC484" s="11">
        <v>1283.1170478716269</v>
      </c>
      <c r="ED484" s="11">
        <v>1469.9362271292941</v>
      </c>
      <c r="EE484" s="11">
        <v>1537.7606116700861</v>
      </c>
      <c r="EF484" s="11">
        <v>1759.661625943359</v>
      </c>
      <c r="EG484" s="11">
        <v>1933.9175862801785</v>
      </c>
      <c r="EH484" s="11">
        <v>2084.6043366085992</v>
      </c>
      <c r="EI484" s="11">
        <v>2202.8799118658949</v>
      </c>
      <c r="EJ484" s="11">
        <v>2266.5707278455502</v>
      </c>
      <c r="EK484" s="11">
        <v>2315.0505905138043</v>
      </c>
      <c r="EL484" s="11">
        <v>2391.9428369773373</v>
      </c>
      <c r="EM484" s="11">
        <v>2399.1816750376406</v>
      </c>
      <c r="EN484" s="11">
        <v>2481.3060405447118</v>
      </c>
      <c r="EO484" s="11">
        <v>2571.4745984927326</v>
      </c>
      <c r="EP484" s="11">
        <v>2615.0898514078863</v>
      </c>
      <c r="EQ484" s="11">
        <v>2753.1018803653346</v>
      </c>
      <c r="ER484" s="11">
        <v>2826.3740156109247</v>
      </c>
      <c r="ES484" s="11">
        <v>2962.5804294124187</v>
      </c>
      <c r="ET484" s="11">
        <v>3026.5489170602254</v>
      </c>
      <c r="EU484" s="11">
        <v>3102.1935462626611</v>
      </c>
      <c r="EV484" s="11">
        <v>3165.0301212027553</v>
      </c>
      <c r="EW484" s="11">
        <v>3234.4994814727215</v>
      </c>
      <c r="EX484" s="11">
        <v>3482.1622983010916</v>
      </c>
      <c r="EY484" s="11">
        <v>3564.0750252564576</v>
      </c>
      <c r="EZ484" s="11">
        <v>3735.2318126028417</v>
      </c>
      <c r="FA484" s="11">
        <v>3901.8979269802262</v>
      </c>
      <c r="FB484" s="11">
        <v>3985.0639562575006</v>
      </c>
      <c r="FC484" s="11">
        <v>4026.7364993323954</v>
      </c>
      <c r="FD484" s="11">
        <v>4081.7321709317107</v>
      </c>
      <c r="FE484" s="11">
        <v>4206.2759652567738</v>
      </c>
      <c r="FF484" s="11">
        <v>4379.37242437433</v>
      </c>
      <c r="FG484" s="11">
        <v>4404.2376067752684</v>
      </c>
      <c r="FH484" s="11">
        <v>4448.5611256116717</v>
      </c>
      <c r="FI484" s="11">
        <v>4530.1251239366484</v>
      </c>
      <c r="FJ484" s="11">
        <v>4574.7562264619573</v>
      </c>
      <c r="FK484" s="11">
        <v>4592.1860759254041</v>
      </c>
      <c r="FL484" s="11">
        <v>4607.2330341274592</v>
      </c>
      <c r="FM484" s="11">
        <v>4612.1501581569692</v>
      </c>
      <c r="FN484" s="11">
        <v>4644.0569007780996</v>
      </c>
      <c r="FO484" s="11">
        <v>4664.6374155842996</v>
      </c>
      <c r="FP484" s="11">
        <v>4688.4317004235827</v>
      </c>
      <c r="FQ484" s="11">
        <v>4713.6686257887313</v>
      </c>
      <c r="FR484" s="11">
        <v>4724.2658250424001</v>
      </c>
      <c r="FS484" s="11">
        <v>4768.0430404433309</v>
      </c>
      <c r="FT484" s="11">
        <v>4839.6483421491648</v>
      </c>
      <c r="FU484" s="11">
        <v>4943.3081569040905</v>
      </c>
      <c r="FV484" s="11">
        <v>5083.5519677912107</v>
      </c>
      <c r="FW484" s="11">
        <v>5128.8102925996354</v>
      </c>
      <c r="FX484" s="11">
        <v>5147.8414100293139</v>
      </c>
      <c r="FY484" s="11">
        <v>5169.1529149194557</v>
      </c>
      <c r="FZ484" s="11">
        <v>5187.6080403002525</v>
      </c>
      <c r="GA484" s="11">
        <v>5215.959920829755</v>
      </c>
      <c r="GB484" s="11">
        <v>5238.1527997555258</v>
      </c>
      <c r="GC484" s="11">
        <v>5269.5495241141316</v>
      </c>
      <c r="GD484" s="11">
        <v>5303.552176691579</v>
      </c>
      <c r="GE484" s="11">
        <v>5328.2901060838931</v>
      </c>
      <c r="GF484" s="11">
        <v>5348.8930827013064</v>
      </c>
      <c r="GG484" s="11">
        <v>5361.9445015340452</v>
      </c>
      <c r="GH484" s="11">
        <v>5375.099692011835</v>
      </c>
      <c r="GI484" s="11">
        <v>5378.6580775371622</v>
      </c>
      <c r="GJ484" s="11">
        <v>5388.3886678160197</v>
      </c>
      <c r="GK484" s="11">
        <v>5393.4896385992406</v>
      </c>
      <c r="GL484" s="11">
        <v>5408.3454820214047</v>
      </c>
      <c r="GM484" s="11">
        <v>5393.5346607561951</v>
      </c>
      <c r="GN484" s="11">
        <v>5403.0185385844998</v>
      </c>
      <c r="GO484" s="11">
        <v>5411.0529696159783</v>
      </c>
      <c r="GP484" s="11">
        <v>5422.095310125088</v>
      </c>
      <c r="GQ484" s="11">
        <v>5481.3245420485637</v>
      </c>
      <c r="GR484" s="11">
        <v>5602.0420899426008</v>
      </c>
      <c r="GS484" s="11">
        <v>5752.7231316128318</v>
      </c>
      <c r="GT484" s="11">
        <v>5817.2474511859236</v>
      </c>
      <c r="GU484" s="11">
        <v>5836.694798568411</v>
      </c>
      <c r="GV484" s="11">
        <v>5862.0650649097843</v>
      </c>
      <c r="GW484" s="11">
        <v>5888.7852394820175</v>
      </c>
      <c r="GX484" s="11">
        <v>5916.130258612021</v>
      </c>
      <c r="GY484" s="11">
        <v>5931.9847805632635</v>
      </c>
      <c r="GZ484" s="11">
        <v>6072.3010851509871</v>
      </c>
      <c r="HA484" s="11">
        <v>6092.4059459807186</v>
      </c>
      <c r="HB484" s="11">
        <v>6107.6764751444452</v>
      </c>
      <c r="HC484" s="11">
        <v>6123.9251455003123</v>
      </c>
      <c r="HD484" s="11">
        <v>6135.9243704329929</v>
      </c>
      <c r="HE484" s="11">
        <v>6143.5282914496311</v>
      </c>
      <c r="HF484" s="11">
        <v>6136.3304105872585</v>
      </c>
      <c r="HG484" s="11">
        <v>6184.9655169875195</v>
      </c>
      <c r="HH484" s="11">
        <v>6193.2294552336025</v>
      </c>
      <c r="HI484" s="11">
        <v>6221.7188654180936</v>
      </c>
      <c r="HJ484" s="11">
        <v>6231.3929369351899</v>
      </c>
      <c r="HK484" s="11">
        <v>6222.5617560732353</v>
      </c>
      <c r="HL484" s="11">
        <v>6215.3817383295045</v>
      </c>
      <c r="HM484" s="11">
        <v>6170.0267225500147</v>
      </c>
      <c r="HN484" s="11">
        <v>6110.8340424907301</v>
      </c>
      <c r="HO484" s="11">
        <v>6068.2238795458679</v>
      </c>
      <c r="HP484" s="11">
        <v>6085.2441531240456</v>
      </c>
      <c r="HQ484" s="11">
        <v>6075.9367930919871</v>
      </c>
      <c r="HR484" s="11">
        <v>5985.4293731548842</v>
      </c>
      <c r="HS484" s="11">
        <v>5996.3539142995269</v>
      </c>
      <c r="HT484" s="11">
        <v>6003.6389917836977</v>
      </c>
      <c r="HU484" s="11">
        <v>5966.8569391654255</v>
      </c>
      <c r="HV484" s="11">
        <v>5970.9304595631356</v>
      </c>
      <c r="HW484" s="11">
        <v>5978.1853960105936</v>
      </c>
      <c r="HX484" s="11">
        <v>5990.0614382544318</v>
      </c>
      <c r="HY484" s="11">
        <v>6004.6348110580175</v>
      </c>
      <c r="HZ484" s="11">
        <v>6021.5938797960453</v>
      </c>
      <c r="IA484" s="11">
        <v>6140.0877446708764</v>
      </c>
      <c r="IB484" s="11">
        <v>6267.6441060227044</v>
      </c>
      <c r="IC484" s="11">
        <v>6311.4667934963682</v>
      </c>
      <c r="ID484" s="11">
        <v>6355.6193223271694</v>
      </c>
      <c r="IE484" s="11">
        <v>6395.2536116234833</v>
      </c>
      <c r="IF484" s="11">
        <v>6434.6592423253032</v>
      </c>
      <c r="IG484" s="11">
        <v>6552.4262205066734</v>
      </c>
      <c r="IH484" s="11">
        <v>6583.8032216502233</v>
      </c>
      <c r="II484" s="11">
        <v>6625.4044442791228</v>
      </c>
      <c r="IJ484" s="11">
        <v>6661.9572398597866</v>
      </c>
      <c r="IK484" s="11">
        <v>6712.8990748920205</v>
      </c>
      <c r="IL484" s="11">
        <v>6751.4642482195177</v>
      </c>
      <c r="IM484" s="11">
        <v>6793.9928137519564</v>
      </c>
      <c r="IN484" s="11">
        <v>6857.53276100741</v>
      </c>
      <c r="IO484" s="11">
        <v>6995.0690835336836</v>
      </c>
      <c r="IP484" s="11">
        <v>7027.4724836759051</v>
      </c>
      <c r="IQ484" s="11">
        <v>7028.1861895677748</v>
      </c>
      <c r="IR484" s="11">
        <v>7081.3532839666432</v>
      </c>
      <c r="IS484" s="11">
        <v>7147.9457388059036</v>
      </c>
      <c r="IT484" s="11">
        <v>7187.0139696959068</v>
      </c>
      <c r="IU484" s="11">
        <v>7209.732933334134</v>
      </c>
      <c r="IV484" s="11">
        <v>7227.0258395781593</v>
      </c>
      <c r="IW484" s="11">
        <v>7232.9543904557568</v>
      </c>
      <c r="IX484" s="11">
        <v>7243.4185424085108</v>
      </c>
      <c r="IY484" s="11">
        <v>7264.3849289915725</v>
      </c>
      <c r="IZ484" s="11">
        <v>7305.0047312504294</v>
      </c>
      <c r="JA484" s="11">
        <v>7354.7842857508667</v>
      </c>
      <c r="JB484" s="11">
        <v>7446.6415129144279</v>
      </c>
      <c r="JC484" s="11">
        <v>7555.2999825202878</v>
      </c>
      <c r="JD484" s="11">
        <v>7635.1170079559333</v>
      </c>
      <c r="JE484" s="11">
        <v>7653.7604363927085</v>
      </c>
      <c r="JF484" s="11">
        <v>7667.2242668422359</v>
      </c>
      <c r="JG484" s="11">
        <v>7659.7551880807823</v>
      </c>
      <c r="JH484" s="11">
        <v>7743.3845675569701</v>
      </c>
      <c r="JI484" s="11">
        <v>7801.6209836581584</v>
      </c>
      <c r="JJ484" s="11">
        <v>7812.3365812877137</v>
      </c>
      <c r="JK484" s="11">
        <v>7786.1643590601871</v>
      </c>
      <c r="JL484" s="11">
        <v>7837.6098932706691</v>
      </c>
      <c r="JM484" s="11">
        <v>7836.235940844952</v>
      </c>
      <c r="JN484" s="11">
        <v>7801.8220790600708</v>
      </c>
      <c r="JO484" s="11">
        <v>7941.3419688669237</v>
      </c>
      <c r="JP484" s="11">
        <v>8051.8821504403832</v>
      </c>
      <c r="JQ484" s="11">
        <v>8075.5073924515591</v>
      </c>
      <c r="JR484" s="11">
        <v>8120.7677934275762</v>
      </c>
      <c r="JS484" s="11">
        <v>8136.8783680560509</v>
      </c>
      <c r="JT484" s="11">
        <v>8244.3105776319844</v>
      </c>
      <c r="JU484" s="11">
        <v>8297.3133192951173</v>
      </c>
      <c r="JV484" s="11">
        <v>8273.1904696333531</v>
      </c>
      <c r="JW484" s="11">
        <v>8216.3866423351428</v>
      </c>
      <c r="JX484" s="11">
        <v>8213.6787936811397</v>
      </c>
      <c r="JY484" s="11">
        <v>8206.1910235694286</v>
      </c>
      <c r="JZ484" s="11">
        <v>8193.2663755903086</v>
      </c>
      <c r="KA484" s="11">
        <v>8183.9126443568985</v>
      </c>
      <c r="KB484" s="11">
        <v>8177.5133951751786</v>
      </c>
      <c r="KC484" s="11">
        <v>8162.2492759020815</v>
      </c>
      <c r="KD484" s="11">
        <v>8146.6261288965652</v>
      </c>
      <c r="KE484" s="11">
        <v>8145.0670523648305</v>
      </c>
      <c r="KF484" s="11">
        <v>8154.7553165892095</v>
      </c>
      <c r="KG484" s="11">
        <v>8157.4599281262235</v>
      </c>
      <c r="KH484" s="11">
        <v>8172.9511900195048</v>
      </c>
      <c r="KI484" s="11">
        <v>8173.301804147547</v>
      </c>
      <c r="KJ484" s="11">
        <v>8193.9367425036999</v>
      </c>
      <c r="KK484" s="11">
        <v>8196.7287054142598</v>
      </c>
      <c r="KL484" s="23"/>
      <c r="KM484" s="11">
        <f>SMALL(Tabela2[[#This Row],[1]:[285]],1)</f>
        <v>2.0321522242738865E-11</v>
      </c>
      <c r="KN484" s="11">
        <f>MATCH(Tabela2[[#This Row],[1° menor]],Tabela2[[#This Row],[1]:[285]],0)</f>
        <v>94</v>
      </c>
      <c r="KO48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0.28331286711450243</v>
      </c>
      <c r="KP484" s="11">
        <f>VLOOKUP(Tabela2[[#This Row],[Shape]],shape!A:D,4,0)+VLOOKUP(Tabela2[[#This Row],[Shape]]+1,shape!A:E,5,0)*Tabela2[[#This Row],[% avanc]]</f>
        <v>2799.0844410239902</v>
      </c>
      <c r="KQ484" s="15">
        <f>Tabela2[[#This Row],[8686,881807]]/Tabela2[[#Headers],[8686,881807]]</f>
        <v>0.3222196989912367</v>
      </c>
      <c r="KR484" s="11">
        <f>Tabela2[[#This Row],[8686,881807]]-KP483</f>
        <v>109.29202425590938</v>
      </c>
      <c r="KS484" s="11">
        <f>(Tabela2[[#This Row],[hora bus]]-H483)*86400</f>
        <v>45.999999437481165</v>
      </c>
      <c r="KT484" s="11">
        <f>Tabela2[[#This Row],[desloc]]/Tabela2[[#This Row],[seconds]]</f>
        <v>2.3759135998349028</v>
      </c>
      <c r="KU484" s="11">
        <f>Tabela2[[#This Row],[spd m/s]]*3.6</f>
        <v>8.5532889594056503</v>
      </c>
      <c r="KV484" s="23"/>
      <c r="KW484" s="22">
        <f t="shared" si="126"/>
        <v>0</v>
      </c>
      <c r="KX484" s="23">
        <f t="shared" si="127"/>
        <v>0</v>
      </c>
      <c r="KY484" s="23">
        <f t="shared" si="128"/>
        <v>0</v>
      </c>
      <c r="KZ484" s="23">
        <f t="shared" si="129"/>
        <v>0</v>
      </c>
      <c r="LA484" s="23">
        <f t="shared" si="130"/>
        <v>0</v>
      </c>
      <c r="LB484" s="23">
        <f t="shared" si="131"/>
        <v>0</v>
      </c>
      <c r="LC484" s="23">
        <f t="shared" si="132"/>
        <v>0</v>
      </c>
      <c r="LD484" s="23">
        <f t="shared" si="133"/>
        <v>0</v>
      </c>
      <c r="LE484" s="23">
        <f t="shared" si="134"/>
        <v>2799.0844410239902</v>
      </c>
      <c r="LF484" s="22">
        <f t="shared" si="143"/>
        <v>0</v>
      </c>
      <c r="LG484" s="23">
        <f t="shared" si="135"/>
        <v>0</v>
      </c>
      <c r="LH484" s="23">
        <f t="shared" si="136"/>
        <v>0</v>
      </c>
      <c r="LI484" s="23">
        <f t="shared" si="137"/>
        <v>2799.0844410239902</v>
      </c>
      <c r="LJ484" s="23">
        <f t="shared" si="138"/>
        <v>8570.3152119992501</v>
      </c>
      <c r="LK484" s="23">
        <f t="shared" si="139"/>
        <v>0</v>
      </c>
      <c r="LL484" s="23">
        <f t="shared" si="140"/>
        <v>29</v>
      </c>
      <c r="LM484" s="23">
        <f t="shared" si="141"/>
        <v>0</v>
      </c>
      <c r="LN484" s="23">
        <f t="shared" si="142"/>
        <v>0</v>
      </c>
    </row>
    <row r="485" spans="1:326" x14ac:dyDescent="0.25">
      <c r="A485" s="22">
        <v>142</v>
      </c>
      <c r="B485" s="22">
        <v>2</v>
      </c>
      <c r="C485" s="23" t="s">
        <v>1447</v>
      </c>
      <c r="D485" s="22">
        <v>332</v>
      </c>
      <c r="E485" s="24">
        <v>0.92500000000000004</v>
      </c>
      <c r="F485" s="23" t="s">
        <v>774</v>
      </c>
      <c r="G485" s="23" t="b">
        <v>1</v>
      </c>
      <c r="H485" s="25">
        <v>43538.925451388888</v>
      </c>
      <c r="I485" s="26" t="s">
        <v>218</v>
      </c>
      <c r="J485" s="23" t="s">
        <v>219</v>
      </c>
      <c r="K485" s="11">
        <f>IF(AND(Tabela2[[#This Row],[hora bus]]=H484,Tabela2[[#This Row],[lat bus]]=I484,Tabela2[[#This Row],[lon bus]]=J484),1,0)</f>
        <v>0</v>
      </c>
      <c r="L485" s="23"/>
      <c r="M485" s="11">
        <v>287</v>
      </c>
      <c r="N485" s="11">
        <v>4744.3025667084521</v>
      </c>
      <c r="O485" s="11">
        <v>4738.1189857118552</v>
      </c>
      <c r="P485" s="11">
        <v>4729.3149124722695</v>
      </c>
      <c r="Q485" s="11">
        <v>4672.0798018516871</v>
      </c>
      <c r="R485" s="11">
        <v>4586.2487132948527</v>
      </c>
      <c r="S485" s="11">
        <v>4565.6218593700642</v>
      </c>
      <c r="T485" s="11">
        <v>4546.0031853647934</v>
      </c>
      <c r="U485" s="11">
        <v>4534.4553094466428</v>
      </c>
      <c r="V485" s="11">
        <v>4518.6207438558622</v>
      </c>
      <c r="W485" s="11">
        <v>4507.5208943749922</v>
      </c>
      <c r="X485" s="11">
        <v>4497.7812123645108</v>
      </c>
      <c r="Y485" s="11">
        <v>4475.7539926405743</v>
      </c>
      <c r="Z485" s="11">
        <v>4462.7638694565549</v>
      </c>
      <c r="AA485" s="11">
        <v>4442.2039838217524</v>
      </c>
      <c r="AB485" s="11">
        <v>4433.0293545281156</v>
      </c>
      <c r="AC485" s="11">
        <v>4417.566007798001</v>
      </c>
      <c r="AD485" s="11">
        <v>4392.9108852748823</v>
      </c>
      <c r="AE485" s="11">
        <v>4382.6423116959768</v>
      </c>
      <c r="AF485" s="11">
        <v>4312.2792999849198</v>
      </c>
      <c r="AG485" s="11">
        <v>4277.7434162590189</v>
      </c>
      <c r="AH485" s="11">
        <v>4247.7765863197956</v>
      </c>
      <c r="AI485" s="11">
        <v>4223.4615290442052</v>
      </c>
      <c r="AJ485" s="11">
        <v>4201.7660634294343</v>
      </c>
      <c r="AK485" s="11">
        <v>4186.1667162156946</v>
      </c>
      <c r="AL485" s="11">
        <v>4159.4726479453348</v>
      </c>
      <c r="AM485" s="11">
        <v>4148.044923839052</v>
      </c>
      <c r="AN485" s="11">
        <v>4134.4329083195553</v>
      </c>
      <c r="AO485" s="11">
        <v>4124.2398286261996</v>
      </c>
      <c r="AP485" s="11">
        <v>4120.773509433051</v>
      </c>
      <c r="AQ485" s="11">
        <v>4125.57593235679</v>
      </c>
      <c r="AR485" s="11">
        <v>4124.5689508993</v>
      </c>
      <c r="AS485" s="11">
        <v>4118.8029089399661</v>
      </c>
      <c r="AT485" s="11">
        <v>4125.2010982507009</v>
      </c>
      <c r="AU485" s="11">
        <v>4129.8390061563277</v>
      </c>
      <c r="AV485" s="11">
        <v>4121.9068317869906</v>
      </c>
      <c r="AW485" s="11">
        <v>4118.3891797057713</v>
      </c>
      <c r="AX485" s="11">
        <v>4117.1373104293216</v>
      </c>
      <c r="AY485" s="11">
        <v>4107.3663660170341</v>
      </c>
      <c r="AZ485" s="11">
        <v>4089.3058962715254</v>
      </c>
      <c r="BA485" s="11">
        <v>4063.1597973904773</v>
      </c>
      <c r="BB485" s="11">
        <v>4016.0346207142579</v>
      </c>
      <c r="BC485" s="11">
        <v>3943.1644929049744</v>
      </c>
      <c r="BD485" s="11">
        <v>3876.005364896248</v>
      </c>
      <c r="BE485" s="11">
        <v>3855.1329689478539</v>
      </c>
      <c r="BF485" s="11">
        <v>3832.5866305939726</v>
      </c>
      <c r="BG485" s="11">
        <v>3795.8492789788279</v>
      </c>
      <c r="BH485" s="11">
        <v>3781.4938969400641</v>
      </c>
      <c r="BI485" s="11">
        <v>3764.4344776313719</v>
      </c>
      <c r="BJ485" s="11">
        <v>3738.1504307087885</v>
      </c>
      <c r="BK485" s="11">
        <v>3662.9385156090443</v>
      </c>
      <c r="BL485" s="11">
        <v>3423.127983878408</v>
      </c>
      <c r="BM485" s="11">
        <v>3281.4276834202542</v>
      </c>
      <c r="BN485" s="11">
        <v>3250.8758891903021</v>
      </c>
      <c r="BO485" s="11">
        <v>3139.7392297058491</v>
      </c>
      <c r="BP485" s="11">
        <v>3130.8670656627969</v>
      </c>
      <c r="BQ485" s="11">
        <v>3041.2150095216398</v>
      </c>
      <c r="BR485" s="11">
        <v>2956.1149669846236</v>
      </c>
      <c r="BS485" s="11">
        <v>2925.1847658151314</v>
      </c>
      <c r="BT485" s="11">
        <v>2875.4608596924131</v>
      </c>
      <c r="BU485" s="11">
        <v>2815.5716056679198</v>
      </c>
      <c r="BV485" s="11">
        <v>2814.0110243232557</v>
      </c>
      <c r="BW485" s="11">
        <v>2664.7442518516914</v>
      </c>
      <c r="BX485" s="11">
        <v>2574.0998745427141</v>
      </c>
      <c r="BY485" s="11">
        <v>2452.1912035252276</v>
      </c>
      <c r="BZ485" s="11">
        <v>2435.2330925087272</v>
      </c>
      <c r="CA485" s="11">
        <v>2396.3503289753021</v>
      </c>
      <c r="CB485" s="11">
        <v>2334.4677840014438</v>
      </c>
      <c r="CC485" s="11">
        <v>2214.3818220936832</v>
      </c>
      <c r="CD485" s="11">
        <v>2120.5551522442306</v>
      </c>
      <c r="CE485" s="11">
        <v>2027.3098170668272</v>
      </c>
      <c r="CF485" s="11">
        <v>1943.2973840256932</v>
      </c>
      <c r="CG485" s="11">
        <v>1748.6023137042707</v>
      </c>
      <c r="CH485" s="11">
        <v>1670.9598296066069</v>
      </c>
      <c r="CI485" s="11">
        <v>1479.1604753892441</v>
      </c>
      <c r="CJ485" s="11">
        <v>1404.2862128707955</v>
      </c>
      <c r="CK485" s="11">
        <v>1314.0610533713116</v>
      </c>
      <c r="CL485" s="11">
        <v>1286.0384774323531</v>
      </c>
      <c r="CM485" s="11">
        <v>1237.6226387335494</v>
      </c>
      <c r="CN485" s="11">
        <v>1178.695249550603</v>
      </c>
      <c r="CO485" s="11">
        <v>1096.9119064698157</v>
      </c>
      <c r="CP485" s="11">
        <v>1044.0932604501704</v>
      </c>
      <c r="CQ485" s="11">
        <v>847.95244596662837</v>
      </c>
      <c r="CR485" s="11">
        <v>670.47287816176572</v>
      </c>
      <c r="CS485" s="11">
        <v>596.7458816319654</v>
      </c>
      <c r="CT485" s="11">
        <v>568.61717974900182</v>
      </c>
      <c r="CU485" s="11">
        <v>527.22681524486825</v>
      </c>
      <c r="CV485" s="11">
        <v>429.31897682395254</v>
      </c>
      <c r="CW485" s="11">
        <v>302.91449908336716</v>
      </c>
      <c r="CX485" s="11">
        <v>243.2714393907969</v>
      </c>
      <c r="CY485" s="11">
        <v>187.6580716483887</v>
      </c>
      <c r="CZ485" s="11">
        <v>137.19611062069453</v>
      </c>
      <c r="DA485" s="11">
        <v>85.14659916967851</v>
      </c>
      <c r="DB485" s="11">
        <v>27.298025403095682</v>
      </c>
      <c r="DC485" s="11">
        <v>2.0321522242738865E-11</v>
      </c>
      <c r="DD485" s="11">
        <v>69.059197665988776</v>
      </c>
      <c r="DE485" s="11">
        <v>81.895849188505068</v>
      </c>
      <c r="DF485" s="11">
        <v>113.55579738830377</v>
      </c>
      <c r="DG485" s="11">
        <v>128.81217376873326</v>
      </c>
      <c r="DH485" s="11">
        <v>182.70970066671001</v>
      </c>
      <c r="DI485" s="11">
        <v>232.9310006953225</v>
      </c>
      <c r="DJ485" s="11">
        <v>266.47794626920734</v>
      </c>
      <c r="DK485" s="11">
        <v>282.86221595604684</v>
      </c>
      <c r="DL485" s="11">
        <v>610.86217675601745</v>
      </c>
      <c r="DM485" s="11">
        <v>738.13256057004173</v>
      </c>
      <c r="DN485" s="11">
        <v>824.37255023363082</v>
      </c>
      <c r="DO485" s="11">
        <v>917.98435957839877</v>
      </c>
      <c r="DP485" s="11">
        <v>953.21303401570322</v>
      </c>
      <c r="DQ485" s="11">
        <v>1038.0531420783075</v>
      </c>
      <c r="DR485" s="11">
        <v>1053.898857058397</v>
      </c>
      <c r="DS485" s="11">
        <v>1064.8729420222355</v>
      </c>
      <c r="DT485" s="11">
        <v>1074.5720253081017</v>
      </c>
      <c r="DU485" s="11">
        <v>1084.6147901947577</v>
      </c>
      <c r="DV485" s="11">
        <v>1083.8287804875906</v>
      </c>
      <c r="DW485" s="11">
        <v>1078.9045311148757</v>
      </c>
      <c r="DX485" s="11">
        <v>1003.1759204415162</v>
      </c>
      <c r="DY485" s="11">
        <v>1085.8754791065792</v>
      </c>
      <c r="DZ485" s="11">
        <v>1087.1715939319629</v>
      </c>
      <c r="EA485" s="11">
        <v>1113.1191659522351</v>
      </c>
      <c r="EB485" s="11">
        <v>1249.8318882943736</v>
      </c>
      <c r="EC485" s="11">
        <v>1283.1170478716269</v>
      </c>
      <c r="ED485" s="11">
        <v>1469.9362271292941</v>
      </c>
      <c r="EE485" s="11">
        <v>1537.7606116700861</v>
      </c>
      <c r="EF485" s="11">
        <v>1759.661625943359</v>
      </c>
      <c r="EG485" s="11">
        <v>1933.9175862801785</v>
      </c>
      <c r="EH485" s="11">
        <v>2084.6043366085992</v>
      </c>
      <c r="EI485" s="11">
        <v>2202.8799118658949</v>
      </c>
      <c r="EJ485" s="11">
        <v>2266.5707278455502</v>
      </c>
      <c r="EK485" s="11">
        <v>2315.0505905138043</v>
      </c>
      <c r="EL485" s="11">
        <v>2391.9428369773373</v>
      </c>
      <c r="EM485" s="11">
        <v>2399.1816750376406</v>
      </c>
      <c r="EN485" s="11">
        <v>2481.3060405447118</v>
      </c>
      <c r="EO485" s="11">
        <v>2571.4745984927326</v>
      </c>
      <c r="EP485" s="11">
        <v>2615.0898514078863</v>
      </c>
      <c r="EQ485" s="11">
        <v>2753.1018803653346</v>
      </c>
      <c r="ER485" s="11">
        <v>2826.3740156109247</v>
      </c>
      <c r="ES485" s="11">
        <v>2962.5804294124187</v>
      </c>
      <c r="ET485" s="11">
        <v>3026.5489170602254</v>
      </c>
      <c r="EU485" s="11">
        <v>3102.1935462626611</v>
      </c>
      <c r="EV485" s="11">
        <v>3165.0301212027553</v>
      </c>
      <c r="EW485" s="11">
        <v>3234.4994814727215</v>
      </c>
      <c r="EX485" s="11">
        <v>3482.1622983010916</v>
      </c>
      <c r="EY485" s="11">
        <v>3564.0750252564576</v>
      </c>
      <c r="EZ485" s="11">
        <v>3735.2318126028417</v>
      </c>
      <c r="FA485" s="11">
        <v>3901.8979269802262</v>
      </c>
      <c r="FB485" s="11">
        <v>3985.0639562575006</v>
      </c>
      <c r="FC485" s="11">
        <v>4026.7364993323954</v>
      </c>
      <c r="FD485" s="11">
        <v>4081.7321709317107</v>
      </c>
      <c r="FE485" s="11">
        <v>4206.2759652567738</v>
      </c>
      <c r="FF485" s="11">
        <v>4379.37242437433</v>
      </c>
      <c r="FG485" s="11">
        <v>4404.2376067752684</v>
      </c>
      <c r="FH485" s="11">
        <v>4448.5611256116717</v>
      </c>
      <c r="FI485" s="11">
        <v>4530.1251239366484</v>
      </c>
      <c r="FJ485" s="11">
        <v>4574.7562264619573</v>
      </c>
      <c r="FK485" s="11">
        <v>4592.1860759254041</v>
      </c>
      <c r="FL485" s="11">
        <v>4607.2330341274592</v>
      </c>
      <c r="FM485" s="11">
        <v>4612.1501581569692</v>
      </c>
      <c r="FN485" s="11">
        <v>4644.0569007780996</v>
      </c>
      <c r="FO485" s="11">
        <v>4664.6374155842996</v>
      </c>
      <c r="FP485" s="11">
        <v>4688.4317004235827</v>
      </c>
      <c r="FQ485" s="11">
        <v>4713.6686257887313</v>
      </c>
      <c r="FR485" s="11">
        <v>4724.2658250424001</v>
      </c>
      <c r="FS485" s="11">
        <v>4768.0430404433309</v>
      </c>
      <c r="FT485" s="11">
        <v>4839.6483421491648</v>
      </c>
      <c r="FU485" s="11">
        <v>4943.3081569040905</v>
      </c>
      <c r="FV485" s="11">
        <v>5083.5519677912107</v>
      </c>
      <c r="FW485" s="11">
        <v>5128.8102925996354</v>
      </c>
      <c r="FX485" s="11">
        <v>5147.8414100293139</v>
      </c>
      <c r="FY485" s="11">
        <v>5169.1529149194557</v>
      </c>
      <c r="FZ485" s="11">
        <v>5187.6080403002525</v>
      </c>
      <c r="GA485" s="11">
        <v>5215.959920829755</v>
      </c>
      <c r="GB485" s="11">
        <v>5238.1527997555258</v>
      </c>
      <c r="GC485" s="11">
        <v>5269.5495241141316</v>
      </c>
      <c r="GD485" s="11">
        <v>5303.552176691579</v>
      </c>
      <c r="GE485" s="11">
        <v>5328.2901060838931</v>
      </c>
      <c r="GF485" s="11">
        <v>5348.8930827013064</v>
      </c>
      <c r="GG485" s="11">
        <v>5361.9445015340452</v>
      </c>
      <c r="GH485" s="11">
        <v>5375.099692011835</v>
      </c>
      <c r="GI485" s="11">
        <v>5378.6580775371622</v>
      </c>
      <c r="GJ485" s="11">
        <v>5388.3886678160197</v>
      </c>
      <c r="GK485" s="11">
        <v>5393.4896385992406</v>
      </c>
      <c r="GL485" s="11">
        <v>5408.3454820214047</v>
      </c>
      <c r="GM485" s="11">
        <v>5393.5346607561951</v>
      </c>
      <c r="GN485" s="11">
        <v>5403.0185385844998</v>
      </c>
      <c r="GO485" s="11">
        <v>5411.0529696159783</v>
      </c>
      <c r="GP485" s="11">
        <v>5422.095310125088</v>
      </c>
      <c r="GQ485" s="11">
        <v>5481.3245420485637</v>
      </c>
      <c r="GR485" s="11">
        <v>5602.0420899426008</v>
      </c>
      <c r="GS485" s="11">
        <v>5752.7231316128318</v>
      </c>
      <c r="GT485" s="11">
        <v>5817.2474511859236</v>
      </c>
      <c r="GU485" s="11">
        <v>5836.694798568411</v>
      </c>
      <c r="GV485" s="11">
        <v>5862.0650649097843</v>
      </c>
      <c r="GW485" s="11">
        <v>5888.7852394820175</v>
      </c>
      <c r="GX485" s="11">
        <v>5916.130258612021</v>
      </c>
      <c r="GY485" s="11">
        <v>5931.9847805632635</v>
      </c>
      <c r="GZ485" s="11">
        <v>6072.3010851509871</v>
      </c>
      <c r="HA485" s="11">
        <v>6092.4059459807186</v>
      </c>
      <c r="HB485" s="11">
        <v>6107.6764751444452</v>
      </c>
      <c r="HC485" s="11">
        <v>6123.9251455003123</v>
      </c>
      <c r="HD485" s="11">
        <v>6135.9243704329929</v>
      </c>
      <c r="HE485" s="11">
        <v>6143.5282914496311</v>
      </c>
      <c r="HF485" s="11">
        <v>6136.3304105872585</v>
      </c>
      <c r="HG485" s="11">
        <v>6184.9655169875195</v>
      </c>
      <c r="HH485" s="11">
        <v>6193.2294552336025</v>
      </c>
      <c r="HI485" s="11">
        <v>6221.7188654180936</v>
      </c>
      <c r="HJ485" s="11">
        <v>6231.3929369351899</v>
      </c>
      <c r="HK485" s="11">
        <v>6222.5617560732353</v>
      </c>
      <c r="HL485" s="11">
        <v>6215.3817383295045</v>
      </c>
      <c r="HM485" s="11">
        <v>6170.0267225500147</v>
      </c>
      <c r="HN485" s="11">
        <v>6110.8340424907301</v>
      </c>
      <c r="HO485" s="11">
        <v>6068.2238795458679</v>
      </c>
      <c r="HP485" s="11">
        <v>6085.2441531240456</v>
      </c>
      <c r="HQ485" s="11">
        <v>6075.9367930919871</v>
      </c>
      <c r="HR485" s="11">
        <v>5985.4293731548842</v>
      </c>
      <c r="HS485" s="11">
        <v>5996.3539142995269</v>
      </c>
      <c r="HT485" s="11">
        <v>6003.6389917836977</v>
      </c>
      <c r="HU485" s="11">
        <v>5966.8569391654255</v>
      </c>
      <c r="HV485" s="11">
        <v>5970.9304595631356</v>
      </c>
      <c r="HW485" s="11">
        <v>5978.1853960105936</v>
      </c>
      <c r="HX485" s="11">
        <v>5990.0614382544318</v>
      </c>
      <c r="HY485" s="11">
        <v>6004.6348110580175</v>
      </c>
      <c r="HZ485" s="11">
        <v>6021.5938797960453</v>
      </c>
      <c r="IA485" s="11">
        <v>6140.0877446708764</v>
      </c>
      <c r="IB485" s="11">
        <v>6267.6441060227044</v>
      </c>
      <c r="IC485" s="11">
        <v>6311.4667934963682</v>
      </c>
      <c r="ID485" s="11">
        <v>6355.6193223271694</v>
      </c>
      <c r="IE485" s="11">
        <v>6395.2536116234833</v>
      </c>
      <c r="IF485" s="11">
        <v>6434.6592423253032</v>
      </c>
      <c r="IG485" s="11">
        <v>6552.4262205066734</v>
      </c>
      <c r="IH485" s="11">
        <v>6583.8032216502233</v>
      </c>
      <c r="II485" s="11">
        <v>6625.4044442791228</v>
      </c>
      <c r="IJ485" s="11">
        <v>6661.9572398597866</v>
      </c>
      <c r="IK485" s="11">
        <v>6712.8990748920205</v>
      </c>
      <c r="IL485" s="11">
        <v>6751.4642482195177</v>
      </c>
      <c r="IM485" s="11">
        <v>6793.9928137519564</v>
      </c>
      <c r="IN485" s="11">
        <v>6857.53276100741</v>
      </c>
      <c r="IO485" s="11">
        <v>6995.0690835336836</v>
      </c>
      <c r="IP485" s="11">
        <v>7027.4724836759051</v>
      </c>
      <c r="IQ485" s="11">
        <v>7028.1861895677748</v>
      </c>
      <c r="IR485" s="11">
        <v>7081.3532839666432</v>
      </c>
      <c r="IS485" s="11">
        <v>7147.9457388059036</v>
      </c>
      <c r="IT485" s="11">
        <v>7187.0139696959068</v>
      </c>
      <c r="IU485" s="11">
        <v>7209.732933334134</v>
      </c>
      <c r="IV485" s="11">
        <v>7227.0258395781593</v>
      </c>
      <c r="IW485" s="11">
        <v>7232.9543904557568</v>
      </c>
      <c r="IX485" s="11">
        <v>7243.4185424085108</v>
      </c>
      <c r="IY485" s="11">
        <v>7264.3849289915725</v>
      </c>
      <c r="IZ485" s="11">
        <v>7305.0047312504294</v>
      </c>
      <c r="JA485" s="11">
        <v>7354.7842857508667</v>
      </c>
      <c r="JB485" s="11">
        <v>7446.6415129144279</v>
      </c>
      <c r="JC485" s="11">
        <v>7555.2999825202878</v>
      </c>
      <c r="JD485" s="11">
        <v>7635.1170079559333</v>
      </c>
      <c r="JE485" s="11">
        <v>7653.7604363927085</v>
      </c>
      <c r="JF485" s="11">
        <v>7667.2242668422359</v>
      </c>
      <c r="JG485" s="11">
        <v>7659.7551880807823</v>
      </c>
      <c r="JH485" s="11">
        <v>7743.3845675569701</v>
      </c>
      <c r="JI485" s="11">
        <v>7801.6209836581584</v>
      </c>
      <c r="JJ485" s="11">
        <v>7812.3365812877137</v>
      </c>
      <c r="JK485" s="11">
        <v>7786.1643590601871</v>
      </c>
      <c r="JL485" s="11">
        <v>7837.6098932706691</v>
      </c>
      <c r="JM485" s="11">
        <v>7836.235940844952</v>
      </c>
      <c r="JN485" s="11">
        <v>7801.8220790600708</v>
      </c>
      <c r="JO485" s="11">
        <v>7941.3419688669237</v>
      </c>
      <c r="JP485" s="11">
        <v>8051.8821504403832</v>
      </c>
      <c r="JQ485" s="11">
        <v>8075.5073924515591</v>
      </c>
      <c r="JR485" s="11">
        <v>8120.7677934275762</v>
      </c>
      <c r="JS485" s="11">
        <v>8136.8783680560509</v>
      </c>
      <c r="JT485" s="11">
        <v>8244.3105776319844</v>
      </c>
      <c r="JU485" s="11">
        <v>8297.3133192951173</v>
      </c>
      <c r="JV485" s="11">
        <v>8273.1904696333531</v>
      </c>
      <c r="JW485" s="11">
        <v>8216.3866423351428</v>
      </c>
      <c r="JX485" s="11">
        <v>8213.6787936811397</v>
      </c>
      <c r="JY485" s="11">
        <v>8206.1910235694286</v>
      </c>
      <c r="JZ485" s="11">
        <v>8193.2663755903086</v>
      </c>
      <c r="KA485" s="11">
        <v>8183.9126443568985</v>
      </c>
      <c r="KB485" s="11">
        <v>8177.5133951751786</v>
      </c>
      <c r="KC485" s="11">
        <v>8162.2492759020815</v>
      </c>
      <c r="KD485" s="11">
        <v>8146.6261288965652</v>
      </c>
      <c r="KE485" s="11">
        <v>8145.0670523648305</v>
      </c>
      <c r="KF485" s="11">
        <v>8154.7553165892095</v>
      </c>
      <c r="KG485" s="11">
        <v>8157.4599281262235</v>
      </c>
      <c r="KH485" s="11">
        <v>8172.9511900195048</v>
      </c>
      <c r="KI485" s="11">
        <v>8173.301804147547</v>
      </c>
      <c r="KJ485" s="11">
        <v>8193.9367425036999</v>
      </c>
      <c r="KK485" s="11">
        <v>8196.7287054142598</v>
      </c>
      <c r="KL485" s="23"/>
      <c r="KM485" s="11">
        <f>SMALL(Tabela2[[#This Row],[1]:[285]],1)</f>
        <v>2.0321522242738865E-11</v>
      </c>
      <c r="KN485" s="11">
        <f>MATCH(Tabela2[[#This Row],[1° menor]],Tabela2[[#This Row],[1]:[285]],0)</f>
        <v>94</v>
      </c>
      <c r="KO48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0.28331286711450243</v>
      </c>
      <c r="KP485" s="11">
        <f>VLOOKUP(Tabela2[[#This Row],[Shape]],shape!A:D,4,0)+VLOOKUP(Tabela2[[#This Row],[Shape]]+1,shape!A:E,5,0)*Tabela2[[#This Row],[% avanc]]</f>
        <v>2799.0844410239902</v>
      </c>
      <c r="KQ485" s="15">
        <f>Tabela2[[#This Row],[8686,881807]]/Tabela2[[#Headers],[8686,881807]]</f>
        <v>0.3222196989912367</v>
      </c>
      <c r="KR485" s="11">
        <f>Tabela2[[#This Row],[8686,881807]]-KP484</f>
        <v>0</v>
      </c>
      <c r="KS485" s="11">
        <f>(Tabela2[[#This Row],[hora bus]]-H484)*86400</f>
        <v>44.000000227242708</v>
      </c>
      <c r="KT485" s="11">
        <f>Tabela2[[#This Row],[desloc]]/Tabela2[[#This Row],[seconds]]</f>
        <v>0</v>
      </c>
      <c r="KU485" s="11">
        <f>Tabela2[[#This Row],[spd m/s]]*3.6</f>
        <v>0</v>
      </c>
      <c r="KV485" s="23"/>
      <c r="KW485" s="22">
        <f t="shared" si="126"/>
        <v>0</v>
      </c>
      <c r="KX485" s="23">
        <f t="shared" si="127"/>
        <v>0.5</v>
      </c>
      <c r="KY485" s="23">
        <f t="shared" si="128"/>
        <v>0</v>
      </c>
      <c r="KZ485" s="23">
        <f t="shared" si="129"/>
        <v>0</v>
      </c>
      <c r="LA485" s="23">
        <f t="shared" si="130"/>
        <v>0</v>
      </c>
      <c r="LB485" s="23">
        <f t="shared" si="131"/>
        <v>1</v>
      </c>
      <c r="LC485" s="23">
        <f t="shared" si="132"/>
        <v>1</v>
      </c>
      <c r="LD485" s="23">
        <f t="shared" si="133"/>
        <v>0</v>
      </c>
      <c r="LE485" s="23">
        <f t="shared" si="134"/>
        <v>2799.0844410239902</v>
      </c>
      <c r="LF485" s="22">
        <f t="shared" si="143"/>
        <v>0</v>
      </c>
      <c r="LG485" s="23">
        <f t="shared" si="135"/>
        <v>0</v>
      </c>
      <c r="LH485" s="23">
        <f t="shared" si="136"/>
        <v>0</v>
      </c>
      <c r="LI485" s="23">
        <f t="shared" si="137"/>
        <v>2799.0844410239902</v>
      </c>
      <c r="LJ485" s="23">
        <f t="shared" si="138"/>
        <v>8570.3152119992501</v>
      </c>
      <c r="LK485" s="23">
        <f t="shared" si="139"/>
        <v>0</v>
      </c>
      <c r="LL485" s="23">
        <f t="shared" si="140"/>
        <v>28</v>
      </c>
      <c r="LM485" s="23">
        <f t="shared" si="141"/>
        <v>0</v>
      </c>
      <c r="LN485" s="23">
        <f t="shared" si="142"/>
        <v>0</v>
      </c>
    </row>
    <row r="486" spans="1:326" x14ac:dyDescent="0.25">
      <c r="A486" s="22">
        <v>143</v>
      </c>
      <c r="B486" s="22">
        <v>2</v>
      </c>
      <c r="C486" s="23" t="s">
        <v>1448</v>
      </c>
      <c r="D486" s="22">
        <v>332</v>
      </c>
      <c r="E486" s="24">
        <v>0.92569444444444449</v>
      </c>
      <c r="F486" s="23" t="s">
        <v>774</v>
      </c>
      <c r="G486" s="23" t="b">
        <v>1</v>
      </c>
      <c r="H486" s="25">
        <v>43538.925706018519</v>
      </c>
      <c r="I486" s="26" t="s">
        <v>276</v>
      </c>
      <c r="J486" s="23" t="s">
        <v>277</v>
      </c>
      <c r="K486" s="11">
        <f>IF(AND(Tabela2[[#This Row],[hora bus]]=H485,Tabela2[[#This Row],[lat bus]]=I485,Tabela2[[#This Row],[lon bus]]=J485),1,0)</f>
        <v>0</v>
      </c>
      <c r="L486" s="23"/>
      <c r="M486" s="11">
        <v>289</v>
      </c>
      <c r="N486" s="11">
        <v>4965.3164065976653</v>
      </c>
      <c r="O486" s="11">
        <v>4958.8667142470367</v>
      </c>
      <c r="P486" s="11">
        <v>4949.7674848581628</v>
      </c>
      <c r="Q486" s="11">
        <v>4892.0267421858898</v>
      </c>
      <c r="R486" s="11">
        <v>4806.1562470349163</v>
      </c>
      <c r="S486" s="11">
        <v>4785.8351837884247</v>
      </c>
      <c r="T486" s="11">
        <v>4766.1294868920204</v>
      </c>
      <c r="U486" s="11">
        <v>4754.3838090960753</v>
      </c>
      <c r="V486" s="11">
        <v>4738.2276300459935</v>
      </c>
      <c r="W486" s="11">
        <v>4726.6955030873341</v>
      </c>
      <c r="X486" s="11">
        <v>4716.5275784023488</v>
      </c>
      <c r="Y486" s="11">
        <v>4693.8178189211239</v>
      </c>
      <c r="Z486" s="11">
        <v>4680.0118982194717</v>
      </c>
      <c r="AA486" s="11">
        <v>4658.7743032418866</v>
      </c>
      <c r="AB486" s="11">
        <v>4649.1502818488098</v>
      </c>
      <c r="AC486" s="11">
        <v>4633.4140164173159</v>
      </c>
      <c r="AD486" s="11">
        <v>4608.6342152436118</v>
      </c>
      <c r="AE486" s="11">
        <v>4598.3956273189433</v>
      </c>
      <c r="AF486" s="11">
        <v>4528.8368206110417</v>
      </c>
      <c r="AG486" s="11">
        <v>4495.5541939562763</v>
      </c>
      <c r="AH486" s="11">
        <v>4466.223033805968</v>
      </c>
      <c r="AI486" s="11">
        <v>4442.2406676577102</v>
      </c>
      <c r="AJ486" s="11">
        <v>4420.8033616226921</v>
      </c>
      <c r="AK486" s="11">
        <v>4405.408347731719</v>
      </c>
      <c r="AL486" s="11">
        <v>4378.9474149891557</v>
      </c>
      <c r="AM486" s="11">
        <v>4367.7690216447754</v>
      </c>
      <c r="AN486" s="11">
        <v>4354.5728614801083</v>
      </c>
      <c r="AO486" s="11">
        <v>4345.1894405469993</v>
      </c>
      <c r="AP486" s="11">
        <v>4342.7574380115202</v>
      </c>
      <c r="AQ486" s="11">
        <v>4348.3389888533957</v>
      </c>
      <c r="AR486" s="11">
        <v>4347.8639593172657</v>
      </c>
      <c r="AS486" s="11">
        <v>4342.9851839917173</v>
      </c>
      <c r="AT486" s="11">
        <v>4350.3461763873556</v>
      </c>
      <c r="AU486" s="11">
        <v>4355.5316876354427</v>
      </c>
      <c r="AV486" s="11">
        <v>4348.4280406826374</v>
      </c>
      <c r="AW486" s="11">
        <v>4346.3680792713594</v>
      </c>
      <c r="AX486" s="11">
        <v>4346.611656683287</v>
      </c>
      <c r="AY486" s="11">
        <v>4338.0273837612431</v>
      </c>
      <c r="AZ486" s="11">
        <v>4320.9825351154514</v>
      </c>
      <c r="BA486" s="11">
        <v>4295.8270523839174</v>
      </c>
      <c r="BB486" s="11">
        <v>4249.7523315082371</v>
      </c>
      <c r="BC486" s="11">
        <v>4177.3215434674394</v>
      </c>
      <c r="BD486" s="11">
        <v>4110.3088104094541</v>
      </c>
      <c r="BE486" s="11">
        <v>4090.0057328386151</v>
      </c>
      <c r="BF486" s="11">
        <v>4068.2207715816708</v>
      </c>
      <c r="BG486" s="11">
        <v>4032.7424082127445</v>
      </c>
      <c r="BH486" s="11">
        <v>4019.6517607640008</v>
      </c>
      <c r="BI486" s="11">
        <v>4003.439176010957</v>
      </c>
      <c r="BJ486" s="11">
        <v>3978.0371034071604</v>
      </c>
      <c r="BK486" s="11">
        <v>3904.3833182890639</v>
      </c>
      <c r="BL486" s="11">
        <v>3669.3203328275763</v>
      </c>
      <c r="BM486" s="11">
        <v>3534.0356601726685</v>
      </c>
      <c r="BN486" s="11">
        <v>3507.0316474099177</v>
      </c>
      <c r="BO486" s="11">
        <v>3398.6912721010763</v>
      </c>
      <c r="BP486" s="11">
        <v>3392.1543446800279</v>
      </c>
      <c r="BQ486" s="11">
        <v>3304.3288156446388</v>
      </c>
      <c r="BR486" s="11">
        <v>3222.0931907612676</v>
      </c>
      <c r="BS486" s="11">
        <v>3193.0008536186219</v>
      </c>
      <c r="BT486" s="11">
        <v>3144.0575038303136</v>
      </c>
      <c r="BU486" s="11">
        <v>3087.1757536480395</v>
      </c>
      <c r="BV486" s="11">
        <v>3090.6683005949412</v>
      </c>
      <c r="BW486" s="11">
        <v>2941.4380170971785</v>
      </c>
      <c r="BX486" s="11">
        <v>2846.8026167404164</v>
      </c>
      <c r="BY486" s="11">
        <v>2720.884606938665</v>
      </c>
      <c r="BZ486" s="11">
        <v>2700.7991300768899</v>
      </c>
      <c r="CA486" s="11">
        <v>2660.9373108614536</v>
      </c>
      <c r="CB486" s="11">
        <v>2598.5465950410194</v>
      </c>
      <c r="CC486" s="11">
        <v>2477.8457995639801</v>
      </c>
      <c r="CD486" s="11">
        <v>2383.4823071660576</v>
      </c>
      <c r="CE486" s="11">
        <v>2290.2672582413202</v>
      </c>
      <c r="CF486" s="11">
        <v>2206.7132664652513</v>
      </c>
      <c r="CG486" s="11">
        <v>2012.8463977786619</v>
      </c>
      <c r="CH486" s="11">
        <v>1935.9736960185519</v>
      </c>
      <c r="CI486" s="11">
        <v>1745.1338581079406</v>
      </c>
      <c r="CJ486" s="11">
        <v>1671.4093333473199</v>
      </c>
      <c r="CK486" s="11">
        <v>1581.7453630583511</v>
      </c>
      <c r="CL486" s="11">
        <v>1554.0506355289101</v>
      </c>
      <c r="CM486" s="11">
        <v>1506.1029779506966</v>
      </c>
      <c r="CN486" s="11">
        <v>1447.7840476758686</v>
      </c>
      <c r="CO486" s="11">
        <v>1366.5833292186314</v>
      </c>
      <c r="CP486" s="11">
        <v>1314.5071218552011</v>
      </c>
      <c r="CQ486" s="11">
        <v>1120.6919730802251</v>
      </c>
      <c r="CR486" s="11">
        <v>947.32476179992716</v>
      </c>
      <c r="CS486" s="11">
        <v>876.6599982192613</v>
      </c>
      <c r="CT486" s="11">
        <v>849.73041073684135</v>
      </c>
      <c r="CU486" s="11">
        <v>809.23991215521153</v>
      </c>
      <c r="CV486" s="11">
        <v>713.88455430973545</v>
      </c>
      <c r="CW486" s="11">
        <v>592.70260333653084</v>
      </c>
      <c r="CX486" s="11">
        <v>538.13302127429938</v>
      </c>
      <c r="CY486" s="11">
        <v>486.08771016357048</v>
      </c>
      <c r="CZ486" s="11">
        <v>438.33578502553621</v>
      </c>
      <c r="DA486" s="11">
        <v>388.15842351155248</v>
      </c>
      <c r="DB486" s="11">
        <v>331.41595804121096</v>
      </c>
      <c r="DC486" s="11">
        <v>235.74891806983075</v>
      </c>
      <c r="DD486" s="11">
        <v>223.46338173503807</v>
      </c>
      <c r="DE486" s="11">
        <v>192.11955277962554</v>
      </c>
      <c r="DF486" s="11">
        <v>176.79585101358802</v>
      </c>
      <c r="DG486" s="11">
        <v>120.39124632092631</v>
      </c>
      <c r="DH486" s="11">
        <v>69.595102959831038</v>
      </c>
      <c r="DI486" s="11">
        <v>18.783125234284356</v>
      </c>
      <c r="DJ486" s="11">
        <v>2.9912428090028698E-10</v>
      </c>
      <c r="DK486" s="11">
        <v>64.786721917346853</v>
      </c>
      <c r="DL486" s="11">
        <v>445.63559894342643</v>
      </c>
      <c r="DM486" s="11">
        <v>578.48614139222127</v>
      </c>
      <c r="DN486" s="11">
        <v>665.11103923484416</v>
      </c>
      <c r="DO486" s="11">
        <v>758.50261408863742</v>
      </c>
      <c r="DP486" s="11">
        <v>794.99095991336844</v>
      </c>
      <c r="DQ486" s="11">
        <v>880.54181012197307</v>
      </c>
      <c r="DR486" s="11">
        <v>896.19428334146266</v>
      </c>
      <c r="DS486" s="11">
        <v>906.93017574181454</v>
      </c>
      <c r="DT486" s="11">
        <v>914.35904526925708</v>
      </c>
      <c r="DU486" s="11">
        <v>920.77219648458436</v>
      </c>
      <c r="DV486" s="11">
        <v>916.47700303753982</v>
      </c>
      <c r="DW486" s="11">
        <v>907.83930912327878</v>
      </c>
      <c r="DX486" s="11">
        <v>809.71004024151716</v>
      </c>
      <c r="DY486" s="11">
        <v>868.59242837283784</v>
      </c>
      <c r="DZ486" s="11">
        <v>862.06198341095342</v>
      </c>
      <c r="EA486" s="11">
        <v>885.89744937345665</v>
      </c>
      <c r="EB486" s="11">
        <v>1025.1158752767258</v>
      </c>
      <c r="EC486" s="11">
        <v>1057.9542051176732</v>
      </c>
      <c r="ED486" s="11">
        <v>1244.2357345218556</v>
      </c>
      <c r="EE486" s="11">
        <v>1304.4666203168579</v>
      </c>
      <c r="EF486" s="11">
        <v>1514.7810330435968</v>
      </c>
      <c r="EG486" s="11">
        <v>1682.1291499671559</v>
      </c>
      <c r="EH486" s="11">
        <v>1828.5384903130255</v>
      </c>
      <c r="EI486" s="11">
        <v>1944.8412098089407</v>
      </c>
      <c r="EJ486" s="11">
        <v>2008.0691764211754</v>
      </c>
      <c r="EK486" s="11">
        <v>2054.6407545197862</v>
      </c>
      <c r="EL486" s="11">
        <v>2129.4024558767892</v>
      </c>
      <c r="EM486" s="11">
        <v>2135.0623676533319</v>
      </c>
      <c r="EN486" s="11">
        <v>2215.5950083472785</v>
      </c>
      <c r="EO486" s="11">
        <v>2305.7123874430044</v>
      </c>
      <c r="EP486" s="11">
        <v>2350.3240582902067</v>
      </c>
      <c r="EQ486" s="11">
        <v>2489.6648467654131</v>
      </c>
      <c r="ER486" s="11">
        <v>2564.2148473506527</v>
      </c>
      <c r="ES486" s="11">
        <v>2701.4676339599055</v>
      </c>
      <c r="ET486" s="11">
        <v>2766.0053970898621</v>
      </c>
      <c r="EU486" s="11">
        <v>2842.250512513252</v>
      </c>
      <c r="EV486" s="11">
        <v>2905.7192583829019</v>
      </c>
      <c r="EW486" s="11">
        <v>2976.468010432568</v>
      </c>
      <c r="EX486" s="11">
        <v>3225.3809756852024</v>
      </c>
      <c r="EY486" s="11">
        <v>3308.1735857908902</v>
      </c>
      <c r="EZ486" s="11">
        <v>3480.4018500279644</v>
      </c>
      <c r="FA486" s="11">
        <v>3647.4638236366432</v>
      </c>
      <c r="FB486" s="11">
        <v>3730.4708633886307</v>
      </c>
      <c r="FC486" s="11">
        <v>3771.9969972945519</v>
      </c>
      <c r="FD486" s="11">
        <v>3826.7007375136986</v>
      </c>
      <c r="FE486" s="11">
        <v>3950.6606589489243</v>
      </c>
      <c r="FF486" s="11">
        <v>4123.3493453345163</v>
      </c>
      <c r="FG486" s="11">
        <v>4148.1219280453415</v>
      </c>
      <c r="FH486" s="11">
        <v>4192.1192271146501</v>
      </c>
      <c r="FI486" s="11">
        <v>4273.5302361597469</v>
      </c>
      <c r="FJ486" s="11">
        <v>4318.4211213718308</v>
      </c>
      <c r="FK486" s="11">
        <v>4336.1826756879591</v>
      </c>
      <c r="FL486" s="11">
        <v>4351.5785676770683</v>
      </c>
      <c r="FM486" s="11">
        <v>4357.3065953221458</v>
      </c>
      <c r="FN486" s="11">
        <v>4390.1980043547046</v>
      </c>
      <c r="FO486" s="11">
        <v>4411.4351262173295</v>
      </c>
      <c r="FP486" s="11">
        <v>4435.8263174122503</v>
      </c>
      <c r="FQ486" s="11">
        <v>4461.4836015016435</v>
      </c>
      <c r="FR486" s="11">
        <v>4472.6498390553243</v>
      </c>
      <c r="FS486" s="11">
        <v>4517.1606743437324</v>
      </c>
      <c r="FT486" s="11">
        <v>4589.1591347869226</v>
      </c>
      <c r="FU486" s="11">
        <v>4692.5280751424425</v>
      </c>
      <c r="FV486" s="11">
        <v>4831.815972554682</v>
      </c>
      <c r="FW486" s="11">
        <v>4876.1077577262104</v>
      </c>
      <c r="FX486" s="11">
        <v>4894.3697184451212</v>
      </c>
      <c r="FY486" s="11">
        <v>4915.034032059365</v>
      </c>
      <c r="FZ486" s="11">
        <v>4932.9854315577013</v>
      </c>
      <c r="GA486" s="11">
        <v>4961.0021548975092</v>
      </c>
      <c r="GB486" s="11">
        <v>4983.0170468290944</v>
      </c>
      <c r="GC486" s="11">
        <v>5014.3636809474065</v>
      </c>
      <c r="GD486" s="11">
        <v>5048.4130825778939</v>
      </c>
      <c r="GE486" s="11">
        <v>5073.1950858294977</v>
      </c>
      <c r="GF486" s="11">
        <v>5093.8342483752222</v>
      </c>
      <c r="GG486" s="11">
        <v>5106.7893169840108</v>
      </c>
      <c r="GH486" s="11">
        <v>5119.7965555438668</v>
      </c>
      <c r="GI486" s="11">
        <v>5123.1205095277173</v>
      </c>
      <c r="GJ486" s="11">
        <v>5132.346026610875</v>
      </c>
      <c r="GK486" s="11">
        <v>5136.6998299503757</v>
      </c>
      <c r="GL486" s="11">
        <v>5151.0787320182171</v>
      </c>
      <c r="GM486" s="11">
        <v>5135.6882084838253</v>
      </c>
      <c r="GN486" s="11">
        <v>5144.2660269740063</v>
      </c>
      <c r="GO486" s="11">
        <v>5151.4807975433905</v>
      </c>
      <c r="GP486" s="11">
        <v>5161.1233562991065</v>
      </c>
      <c r="GQ486" s="11">
        <v>5218.2964305692012</v>
      </c>
      <c r="GR486" s="11">
        <v>5336.8410346384799</v>
      </c>
      <c r="GS486" s="11">
        <v>5486.0227160849718</v>
      </c>
      <c r="GT486" s="11">
        <v>5549.9899917323919</v>
      </c>
      <c r="GU486" s="11">
        <v>5569.2590498994659</v>
      </c>
      <c r="GV486" s="11">
        <v>5594.5799648855382</v>
      </c>
      <c r="GW486" s="11">
        <v>5621.3466147078434</v>
      </c>
      <c r="GX486" s="11">
        <v>5648.8228809685324</v>
      </c>
      <c r="GY486" s="11">
        <v>5665.70442707855</v>
      </c>
      <c r="GZ486" s="11">
        <v>5807.0985624084669</v>
      </c>
      <c r="HA486" s="11">
        <v>5827.4232084480054</v>
      </c>
      <c r="HB486" s="11">
        <v>5842.8002465124091</v>
      </c>
      <c r="HC486" s="11">
        <v>5859.1027574093141</v>
      </c>
      <c r="HD486" s="11">
        <v>5871.1492057879186</v>
      </c>
      <c r="HE486" s="11">
        <v>5878.8625523209939</v>
      </c>
      <c r="HF486" s="11">
        <v>5870.2915738933216</v>
      </c>
      <c r="HG486" s="11">
        <v>5916.5083570824017</v>
      </c>
      <c r="HH486" s="11">
        <v>5922.8384432716157</v>
      </c>
      <c r="HI486" s="11">
        <v>5949.8719012724714</v>
      </c>
      <c r="HJ486" s="11">
        <v>5958.7328811237448</v>
      </c>
      <c r="HK486" s="11">
        <v>5949.0699194725621</v>
      </c>
      <c r="HL486" s="11">
        <v>5940.9645473254614</v>
      </c>
      <c r="HM486" s="11">
        <v>5894.3568041850949</v>
      </c>
      <c r="HN486" s="11">
        <v>5833.2625480788129</v>
      </c>
      <c r="HO486" s="11">
        <v>5788.5882445357183</v>
      </c>
      <c r="HP486" s="11">
        <v>5804.4073849403203</v>
      </c>
      <c r="HQ486" s="11">
        <v>5794.6632173652306</v>
      </c>
      <c r="HR486" s="11">
        <v>5702.6529002306834</v>
      </c>
      <c r="HS486" s="11">
        <v>5711.837830390301</v>
      </c>
      <c r="HT486" s="11">
        <v>5718.5263257854804</v>
      </c>
      <c r="HU486" s="11">
        <v>5681.0315719953032</v>
      </c>
      <c r="HV486" s="11">
        <v>5684.1773061328449</v>
      </c>
      <c r="HW486" s="11">
        <v>5690.7807545743608</v>
      </c>
      <c r="HX486" s="11">
        <v>5702.0735102134795</v>
      </c>
      <c r="HY486" s="11">
        <v>5716.0069319848444</v>
      </c>
      <c r="HZ486" s="11">
        <v>5731.699911426952</v>
      </c>
      <c r="IA486" s="11">
        <v>5848.4599438802579</v>
      </c>
      <c r="IB486" s="11">
        <v>5974.9263244085469</v>
      </c>
      <c r="IC486" s="11">
        <v>6018.2165719519298</v>
      </c>
      <c r="ID486" s="11">
        <v>6061.8729137333394</v>
      </c>
      <c r="IE486" s="11">
        <v>6101.0338751121126</v>
      </c>
      <c r="IF486" s="11">
        <v>6139.6962157295202</v>
      </c>
      <c r="IG486" s="11">
        <v>6256.8569447147256</v>
      </c>
      <c r="IH486" s="11">
        <v>6288.022501219466</v>
      </c>
      <c r="II486" s="11">
        <v>6329.4428648379408</v>
      </c>
      <c r="IJ486" s="11">
        <v>6365.86572893009</v>
      </c>
      <c r="IK486" s="11">
        <v>6416.7574388166286</v>
      </c>
      <c r="IL486" s="11">
        <v>6455.3157460893781</v>
      </c>
      <c r="IM486" s="11">
        <v>6497.8321040454921</v>
      </c>
      <c r="IN486" s="11">
        <v>6561.3548706590745</v>
      </c>
      <c r="IO486" s="11">
        <v>6698.8447961283709</v>
      </c>
      <c r="IP486" s="11">
        <v>6731.2174356178257</v>
      </c>
      <c r="IQ486" s="11">
        <v>6731.8575782035123</v>
      </c>
      <c r="IR486" s="11">
        <v>6784.8424990060821</v>
      </c>
      <c r="IS486" s="11">
        <v>6851.2673441246079</v>
      </c>
      <c r="IT486" s="11">
        <v>6890.2517898108226</v>
      </c>
      <c r="IU486" s="11">
        <v>6912.9212948902323</v>
      </c>
      <c r="IV486" s="11">
        <v>6930.183815100736</v>
      </c>
      <c r="IW486" s="11">
        <v>6936.0943486174065</v>
      </c>
      <c r="IX486" s="11">
        <v>6946.5329725071197</v>
      </c>
      <c r="IY486" s="11">
        <v>6967.4601324264495</v>
      </c>
      <c r="IZ486" s="11">
        <v>7008.0225032131193</v>
      </c>
      <c r="JA486" s="11">
        <v>7057.7200960035379</v>
      </c>
      <c r="JB486" s="11">
        <v>7149.5142567439807</v>
      </c>
      <c r="JC486" s="11">
        <v>7258.2221132044897</v>
      </c>
      <c r="JD486" s="11">
        <v>7338.1502739301932</v>
      </c>
      <c r="JE486" s="11">
        <v>7356.889526706741</v>
      </c>
      <c r="JF486" s="11">
        <v>7370.4579677653064</v>
      </c>
      <c r="JG486" s="11">
        <v>7363.4994836592505</v>
      </c>
      <c r="JH486" s="11">
        <v>7447.1783506999454</v>
      </c>
      <c r="JI486" s="11">
        <v>7504.9286462194568</v>
      </c>
      <c r="JJ486" s="11">
        <v>7515.5463336640614</v>
      </c>
      <c r="JK486" s="11">
        <v>7489.0179288171357</v>
      </c>
      <c r="JL486" s="11">
        <v>7540.1034410899583</v>
      </c>
      <c r="JM486" s="11">
        <v>7538.6276537665017</v>
      </c>
      <c r="JN486" s="11">
        <v>7503.3975203802538</v>
      </c>
      <c r="JO486" s="11">
        <v>7641.7466444682386</v>
      </c>
      <c r="JP486" s="11">
        <v>7751.7504052387658</v>
      </c>
      <c r="JQ486" s="11">
        <v>7775.1078544049315</v>
      </c>
      <c r="JR486" s="11">
        <v>7820.444232255898</v>
      </c>
      <c r="JS486" s="11">
        <v>7837.3262925371209</v>
      </c>
      <c r="JT486" s="11">
        <v>7945.6029599473522</v>
      </c>
      <c r="JU486" s="11">
        <v>7998.9052206458127</v>
      </c>
      <c r="JV486" s="11">
        <v>7974.7391939639547</v>
      </c>
      <c r="JW486" s="11">
        <v>7918.1521275844825</v>
      </c>
      <c r="JX486" s="11">
        <v>7915.7778199579652</v>
      </c>
      <c r="JY486" s="11">
        <v>7908.4420199127062</v>
      </c>
      <c r="JZ486" s="11">
        <v>7895.6559328097173</v>
      </c>
      <c r="KA486" s="11">
        <v>7886.4426868320979</v>
      </c>
      <c r="KB486" s="11">
        <v>7880.1542599401428</v>
      </c>
      <c r="KC486" s="11">
        <v>7865.023206739018</v>
      </c>
      <c r="KD486" s="11">
        <v>7849.4307742300989</v>
      </c>
      <c r="KE486" s="11">
        <v>7847.7611406903161</v>
      </c>
      <c r="KF486" s="11">
        <v>7857.3581620880323</v>
      </c>
      <c r="KG486" s="11">
        <v>7859.9478050370217</v>
      </c>
      <c r="KH486" s="11">
        <v>7875.3293892813535</v>
      </c>
      <c r="KI486" s="11">
        <v>7875.5535052023406</v>
      </c>
      <c r="KJ486" s="11">
        <v>7896.0743059822271</v>
      </c>
      <c r="KK486" s="11">
        <v>7898.8266586064956</v>
      </c>
      <c r="KL486" s="23"/>
      <c r="KM486" s="11">
        <f>SMALL(Tabela2[[#This Row],[1]:[285]],1)</f>
        <v>2.9912428090028698E-10</v>
      </c>
      <c r="KN486" s="11">
        <f>MATCH(Tabela2[[#This Row],[1° menor]],Tabela2[[#This Row],[1]:[285]],0)</f>
        <v>101</v>
      </c>
      <c r="KO48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0.31445904623936227</v>
      </c>
      <c r="KP486" s="11">
        <f>VLOOKUP(Tabela2[[#This Row],[Shape]],shape!A:D,4,0)+VLOOKUP(Tabela2[[#This Row],[Shape]]+1,shape!A:E,5,0)*Tabela2[[#This Row],[% avanc]]</f>
        <v>2965.4439773077329</v>
      </c>
      <c r="KQ486" s="15">
        <f>Tabela2[[#This Row],[8686,881807]]/Tabela2[[#Headers],[8686,881807]]</f>
        <v>0.34137036087196909</v>
      </c>
      <c r="KR486" s="11">
        <f>Tabela2[[#This Row],[8686,881807]]-KP485</f>
        <v>166.35953628374273</v>
      </c>
      <c r="KS486" s="11">
        <f>(Tabela2[[#This Row],[hora bus]]-H485)*86400</f>
        <v>22.000000113621354</v>
      </c>
      <c r="KT486" s="11">
        <f>Tabela2[[#This Row],[desloc]]/Tabela2[[#This Row],[seconds]]</f>
        <v>7.5617970647527777</v>
      </c>
      <c r="KU486" s="11">
        <f>Tabela2[[#This Row],[spd m/s]]*3.6</f>
        <v>27.22246943311</v>
      </c>
      <c r="KV486" s="23"/>
      <c r="KW486" s="22">
        <f t="shared" si="126"/>
        <v>0</v>
      </c>
      <c r="KX486" s="23">
        <f t="shared" si="127"/>
        <v>0</v>
      </c>
      <c r="KY486" s="23">
        <f t="shared" si="128"/>
        <v>0</v>
      </c>
      <c r="KZ486" s="23">
        <f t="shared" si="129"/>
        <v>0</v>
      </c>
      <c r="LA486" s="23">
        <f t="shared" si="130"/>
        <v>0</v>
      </c>
      <c r="LB486" s="23">
        <f t="shared" si="131"/>
        <v>0</v>
      </c>
      <c r="LC486" s="23">
        <f t="shared" si="132"/>
        <v>0</v>
      </c>
      <c r="LD486" s="23">
        <f t="shared" si="133"/>
        <v>0</v>
      </c>
      <c r="LE486" s="23">
        <f t="shared" si="134"/>
        <v>2965.4439773077329</v>
      </c>
      <c r="LF486" s="22">
        <f t="shared" si="143"/>
        <v>0</v>
      </c>
      <c r="LG486" s="23">
        <f t="shared" si="135"/>
        <v>0</v>
      </c>
      <c r="LH486" s="23">
        <f t="shared" si="136"/>
        <v>0</v>
      </c>
      <c r="LI486" s="23">
        <f t="shared" si="137"/>
        <v>2965.4439773077329</v>
      </c>
      <c r="LJ486" s="23">
        <f t="shared" si="138"/>
        <v>8570.3152119992501</v>
      </c>
      <c r="LK486" s="23">
        <f t="shared" si="139"/>
        <v>0</v>
      </c>
      <c r="LL486" s="23">
        <f t="shared" si="140"/>
        <v>27</v>
      </c>
      <c r="LM486" s="23">
        <f t="shared" si="141"/>
        <v>0</v>
      </c>
      <c r="LN486" s="23">
        <f t="shared" si="142"/>
        <v>0</v>
      </c>
    </row>
    <row r="487" spans="1:326" x14ac:dyDescent="0.25">
      <c r="A487" s="22">
        <v>144</v>
      </c>
      <c r="B487" s="22">
        <v>2</v>
      </c>
      <c r="C487" s="23" t="s">
        <v>1449</v>
      </c>
      <c r="D487" s="22">
        <v>332</v>
      </c>
      <c r="E487" s="24">
        <v>0.92569444444444449</v>
      </c>
      <c r="F487" s="23" t="s">
        <v>774</v>
      </c>
      <c r="G487" s="23" t="b">
        <v>1</v>
      </c>
      <c r="H487" s="25">
        <v>43538.92597222222</v>
      </c>
      <c r="I487" s="26" t="s">
        <v>446</v>
      </c>
      <c r="J487" s="23" t="s">
        <v>447</v>
      </c>
      <c r="K487" s="11">
        <f>IF(AND(Tabela2[[#This Row],[hora bus]]=H486,Tabela2[[#This Row],[lat bus]]=I486,Tabela2[[#This Row],[lon bus]]=J486),1,0)</f>
        <v>0</v>
      </c>
      <c r="L487" s="23"/>
      <c r="M487" s="11">
        <v>290</v>
      </c>
      <c r="N487" s="11">
        <v>5333.1464532458804</v>
      </c>
      <c r="O487" s="11">
        <v>5326.9285626440005</v>
      </c>
      <c r="P487" s="11">
        <v>5318.0853157532501</v>
      </c>
      <c r="Q487" s="11">
        <v>5260.7778220792779</v>
      </c>
      <c r="R487" s="11">
        <v>5174.9332374777305</v>
      </c>
      <c r="S487" s="11">
        <v>5154.3424879205113</v>
      </c>
      <c r="T487" s="11">
        <v>5134.7094631877835</v>
      </c>
      <c r="U487" s="11">
        <v>5123.1323451686085</v>
      </c>
      <c r="V487" s="11">
        <v>5107.2504083105496</v>
      </c>
      <c r="W487" s="11">
        <v>5096.0858059601533</v>
      </c>
      <c r="X487" s="11">
        <v>5086.2800750951592</v>
      </c>
      <c r="Y487" s="11">
        <v>5064.1422997568452</v>
      </c>
      <c r="Z487" s="11">
        <v>5051.0147698555656</v>
      </c>
      <c r="AA487" s="11">
        <v>5030.3338101998152</v>
      </c>
      <c r="AB487" s="11">
        <v>5021.0757553441526</v>
      </c>
      <c r="AC487" s="11">
        <v>5005.5596406492105</v>
      </c>
      <c r="AD487" s="11">
        <v>4980.8777898217713</v>
      </c>
      <c r="AE487" s="11">
        <v>4970.6117606435973</v>
      </c>
      <c r="AF487" s="11">
        <v>4900.3865728157261</v>
      </c>
      <c r="AG487" s="11">
        <v>4866.0611000436111</v>
      </c>
      <c r="AH487" s="11">
        <v>4836.1932169019465</v>
      </c>
      <c r="AI487" s="11">
        <v>4811.9262689340976</v>
      </c>
      <c r="AJ487" s="11">
        <v>4790.267149796472</v>
      </c>
      <c r="AK487" s="11">
        <v>4774.6960130676707</v>
      </c>
      <c r="AL487" s="11">
        <v>4748.0335763248622</v>
      </c>
      <c r="AM487" s="11">
        <v>4736.6397251034105</v>
      </c>
      <c r="AN487" s="11">
        <v>4723.0853090483279</v>
      </c>
      <c r="AO487" s="11">
        <v>4713.0008441571408</v>
      </c>
      <c r="AP487" s="11">
        <v>4709.6642550198094</v>
      </c>
      <c r="AQ487" s="11">
        <v>4714.5576967928118</v>
      </c>
      <c r="AR487" s="11">
        <v>4713.6077130063213</v>
      </c>
      <c r="AS487" s="11">
        <v>4707.9276808218674</v>
      </c>
      <c r="AT487" s="11">
        <v>4714.4115936072512</v>
      </c>
      <c r="AU487" s="11">
        <v>4719.0928837673546</v>
      </c>
      <c r="AV487" s="11">
        <v>4711.2158142924864</v>
      </c>
      <c r="AW487" s="11">
        <v>4707.776048351061</v>
      </c>
      <c r="AX487" s="11">
        <v>4706.5780834756815</v>
      </c>
      <c r="AY487" s="11">
        <v>4696.8289328956844</v>
      </c>
      <c r="AZ487" s="11">
        <v>4678.7709477761155</v>
      </c>
      <c r="BA487" s="11">
        <v>4652.6142313052651</v>
      </c>
      <c r="BB487" s="11">
        <v>4605.463086222594</v>
      </c>
      <c r="BC487" s="11">
        <v>4532.5819258560086</v>
      </c>
      <c r="BD487" s="11">
        <v>4465.4202599439204</v>
      </c>
      <c r="BE487" s="11">
        <v>4444.5257324774111</v>
      </c>
      <c r="BF487" s="11">
        <v>4421.9403573630807</v>
      </c>
      <c r="BG487" s="11">
        <v>4385.1186667322609</v>
      </c>
      <c r="BH487" s="11">
        <v>4370.6611007682768</v>
      </c>
      <c r="BI487" s="11">
        <v>4353.5188073802947</v>
      </c>
      <c r="BJ487" s="11">
        <v>4327.1360060557945</v>
      </c>
      <c r="BK487" s="11">
        <v>4251.7179846620193</v>
      </c>
      <c r="BL487" s="11">
        <v>4010.9585280228434</v>
      </c>
      <c r="BM487" s="11">
        <v>3867.5451774356984</v>
      </c>
      <c r="BN487" s="11">
        <v>3835.7444292990413</v>
      </c>
      <c r="BO487" s="11">
        <v>3723.3427583534353</v>
      </c>
      <c r="BP487" s="11">
        <v>3713.3502826051172</v>
      </c>
      <c r="BQ487" s="11">
        <v>3622.6703439132357</v>
      </c>
      <c r="BR487" s="11">
        <v>3535.8255615561411</v>
      </c>
      <c r="BS487" s="11">
        <v>3503.6901299976985</v>
      </c>
      <c r="BT487" s="11">
        <v>3453.4418552075363</v>
      </c>
      <c r="BU487" s="11">
        <v>3390.9749083936354</v>
      </c>
      <c r="BV487" s="11">
        <v>3384.395863491749</v>
      </c>
      <c r="BW487" s="11">
        <v>3235.2880537211354</v>
      </c>
      <c r="BX487" s="11">
        <v>3149.0605435286366</v>
      </c>
      <c r="BY487" s="11">
        <v>3030.6303848816901</v>
      </c>
      <c r="BZ487" s="11">
        <v>3016.0664346685471</v>
      </c>
      <c r="CA487" s="11">
        <v>2977.8620326472333</v>
      </c>
      <c r="CB487" s="11">
        <v>2916.3723153048609</v>
      </c>
      <c r="CC487" s="11">
        <v>2796.797801907343</v>
      </c>
      <c r="CD487" s="11">
        <v>2703.4605661971045</v>
      </c>
      <c r="CE487" s="11">
        <v>2610.3796766487644</v>
      </c>
      <c r="CF487" s="11">
        <v>2526.3056517346417</v>
      </c>
      <c r="CG487" s="11">
        <v>2331.4933513062356</v>
      </c>
      <c r="CH487" s="11">
        <v>2253.7821974138405</v>
      </c>
      <c r="CI487" s="11">
        <v>2061.8759096631657</v>
      </c>
      <c r="CJ487" s="11">
        <v>1986.8184842520182</v>
      </c>
      <c r="CK487" s="11">
        <v>1896.6112700744566</v>
      </c>
      <c r="CL487" s="11">
        <v>1868.6581807044904</v>
      </c>
      <c r="CM487" s="11">
        <v>1820.1552127060536</v>
      </c>
      <c r="CN487" s="11">
        <v>1761.1477511071648</v>
      </c>
      <c r="CO487" s="11">
        <v>1679.4142433079396</v>
      </c>
      <c r="CP487" s="11">
        <v>1626.5639517485577</v>
      </c>
      <c r="CQ487" s="11">
        <v>1429.9516488203703</v>
      </c>
      <c r="CR487" s="11">
        <v>1251.6220831026455</v>
      </c>
      <c r="CS487" s="11">
        <v>1177.397674555302</v>
      </c>
      <c r="CT487" s="11">
        <v>1149.2221216305545</v>
      </c>
      <c r="CU487" s="11">
        <v>1107.8054710729793</v>
      </c>
      <c r="CV487" s="11">
        <v>1009.4163389688999</v>
      </c>
      <c r="CW487" s="11">
        <v>881.63307361969316</v>
      </c>
      <c r="CX487" s="11">
        <v>820.33493244360113</v>
      </c>
      <c r="CY487" s="11">
        <v>763.16821469182719</v>
      </c>
      <c r="CZ487" s="11">
        <v>712.23015851539003</v>
      </c>
      <c r="DA487" s="11">
        <v>661.16096244437279</v>
      </c>
      <c r="DB487" s="11">
        <v>608.04089483831547</v>
      </c>
      <c r="DC487" s="11">
        <v>524.92726736895122</v>
      </c>
      <c r="DD487" s="11">
        <v>522.69627469302645</v>
      </c>
      <c r="DE487" s="11">
        <v>495.97144452501527</v>
      </c>
      <c r="DF487" s="11">
        <v>487.10128859654441</v>
      </c>
      <c r="DG487" s="11">
        <v>446.81107867334322</v>
      </c>
      <c r="DH487" s="11">
        <v>430.00691055428132</v>
      </c>
      <c r="DI487" s="11">
        <v>417.54936863788998</v>
      </c>
      <c r="DJ487" s="11">
        <v>351.26291756105775</v>
      </c>
      <c r="DK487" s="11">
        <v>2.2245671971177217E-10</v>
      </c>
      <c r="DL487" s="11">
        <v>29.686625143759656</v>
      </c>
      <c r="DM487" s="11">
        <v>162.86104295292148</v>
      </c>
      <c r="DN487" s="11">
        <v>250.25177124910806</v>
      </c>
      <c r="DO487" s="11">
        <v>344.24309834275465</v>
      </c>
      <c r="DP487" s="11">
        <v>380.90386236385507</v>
      </c>
      <c r="DQ487" s="11">
        <v>466.6566476557216</v>
      </c>
      <c r="DR487" s="11">
        <v>482.44543532135401</v>
      </c>
      <c r="DS487" s="11">
        <v>493.32103202091872</v>
      </c>
      <c r="DT487" s="11">
        <v>501.46602460296253</v>
      </c>
      <c r="DU487" s="11">
        <v>509.02832962203667</v>
      </c>
      <c r="DV487" s="11">
        <v>506.00737322449851</v>
      </c>
      <c r="DW487" s="11">
        <v>498.85428755807698</v>
      </c>
      <c r="DX487" s="11">
        <v>418.55170693517204</v>
      </c>
      <c r="DY487" s="11">
        <v>498.63772437346535</v>
      </c>
      <c r="DZ487" s="11">
        <v>503.08733772794761</v>
      </c>
      <c r="EA487" s="11">
        <v>529.10014088435196</v>
      </c>
      <c r="EB487" s="11">
        <v>663.55172357814854</v>
      </c>
      <c r="EC487" s="11">
        <v>696.30582702170341</v>
      </c>
      <c r="ED487" s="11">
        <v>882.59217049788413</v>
      </c>
      <c r="EE487" s="11">
        <v>952.8684244840864</v>
      </c>
      <c r="EF487" s="11">
        <v>1179.4993392124352</v>
      </c>
      <c r="EG487" s="11">
        <v>1357.699135359489</v>
      </c>
      <c r="EH487" s="11">
        <v>1511.1940069963091</v>
      </c>
      <c r="EI487" s="11">
        <v>1630.770434323714</v>
      </c>
      <c r="EJ487" s="11">
        <v>1694.5791845902379</v>
      </c>
      <c r="EK487" s="11">
        <v>1744.6777138739922</v>
      </c>
      <c r="EL487" s="11">
        <v>1823.5495765768278</v>
      </c>
      <c r="EM487" s="11">
        <v>1832.3548064563536</v>
      </c>
      <c r="EN487" s="11">
        <v>1915.8815359354589</v>
      </c>
      <c r="EO487" s="11">
        <v>2005.772781033271</v>
      </c>
      <c r="EP487" s="11">
        <v>2047.8443805521006</v>
      </c>
      <c r="EQ487" s="11">
        <v>2183.9508780897359</v>
      </c>
      <c r="ER487" s="11">
        <v>2255.5508705396746</v>
      </c>
      <c r="ES487" s="11">
        <v>2390.4079682785164</v>
      </c>
      <c r="ET487" s="11">
        <v>2453.6483306095774</v>
      </c>
      <c r="EU487" s="11">
        <v>2528.5658351870566</v>
      </c>
      <c r="EV487" s="11">
        <v>2590.6834516540848</v>
      </c>
      <c r="EW487" s="11">
        <v>2658.7672387484158</v>
      </c>
      <c r="EX487" s="11">
        <v>2905.1147309736803</v>
      </c>
      <c r="EY487" s="11">
        <v>2986.1793020676632</v>
      </c>
      <c r="EZ487" s="11">
        <v>3156.3417762317099</v>
      </c>
      <c r="FA487" s="11">
        <v>3322.5830047781587</v>
      </c>
      <c r="FB487" s="11">
        <v>3405.7893441098577</v>
      </c>
      <c r="FC487" s="11">
        <v>3447.5110685044583</v>
      </c>
      <c r="FD487" s="11">
        <v>3502.6165090043232</v>
      </c>
      <c r="FE487" s="11">
        <v>3627.4233670809949</v>
      </c>
      <c r="FF487" s="11">
        <v>3800.7132629273187</v>
      </c>
      <c r="FG487" s="11">
        <v>3825.6129069202807</v>
      </c>
      <c r="FH487" s="11">
        <v>3870.1146918961622</v>
      </c>
      <c r="FI487" s="11">
        <v>3951.7333872110353</v>
      </c>
      <c r="FJ487" s="11">
        <v>3996.1516520182872</v>
      </c>
      <c r="FK487" s="11">
        <v>4013.3336306844253</v>
      </c>
      <c r="FL487" s="11">
        <v>4028.1265270828071</v>
      </c>
      <c r="FM487" s="11">
        <v>4032.4837540285903</v>
      </c>
      <c r="FN487" s="11">
        <v>4063.7258636198007</v>
      </c>
      <c r="FO487" s="11">
        <v>4083.877840539702</v>
      </c>
      <c r="FP487" s="11">
        <v>4107.2906912445005</v>
      </c>
      <c r="FQ487" s="11">
        <v>4132.2636389297759</v>
      </c>
      <c r="FR487" s="11">
        <v>4142.5139197367262</v>
      </c>
      <c r="FS487" s="11">
        <v>4185.8414141632556</v>
      </c>
      <c r="FT487" s="11">
        <v>4257.1800020598839</v>
      </c>
      <c r="FU487" s="11">
        <v>4360.9321476378072</v>
      </c>
      <c r="FV487" s="11">
        <v>4501.6614988921383</v>
      </c>
      <c r="FW487" s="11">
        <v>4547.4625001197164</v>
      </c>
      <c r="FX487" s="11">
        <v>4566.9476889415082</v>
      </c>
      <c r="FY487" s="11">
        <v>4588.6510574066242</v>
      </c>
      <c r="FZ487" s="11">
        <v>4607.4148697093842</v>
      </c>
      <c r="GA487" s="11">
        <v>4635.9696564620017</v>
      </c>
      <c r="GB487" s="11">
        <v>4658.2639233744958</v>
      </c>
      <c r="GC487" s="11">
        <v>4689.6749679783989</v>
      </c>
      <c r="GD487" s="11">
        <v>4723.630281455321</v>
      </c>
      <c r="GE487" s="11">
        <v>4748.326705550825</v>
      </c>
      <c r="GF487" s="11">
        <v>4768.8965328006834</v>
      </c>
      <c r="GG487" s="11">
        <v>4782.0039200753663</v>
      </c>
      <c r="GH487" s="11">
        <v>4795.2513608140616</v>
      </c>
      <c r="GI487" s="11">
        <v>4798.960533155986</v>
      </c>
      <c r="GJ487" s="11">
        <v>4809.0254352290131</v>
      </c>
      <c r="GK487" s="11">
        <v>4814.6401300395801</v>
      </c>
      <c r="GL487" s="11">
        <v>4829.8303672486027</v>
      </c>
      <c r="GM487" s="11">
        <v>4815.4437203448379</v>
      </c>
      <c r="GN487" s="11">
        <v>4825.6002932510564</v>
      </c>
      <c r="GO487" s="11">
        <v>4834.2632088614855</v>
      </c>
      <c r="GP487" s="11">
        <v>4846.4275308038259</v>
      </c>
      <c r="GQ487" s="11">
        <v>4907.3865292730288</v>
      </c>
      <c r="GR487" s="11">
        <v>5030.0548580339591</v>
      </c>
      <c r="GS487" s="11">
        <v>5182.1556412170639</v>
      </c>
      <c r="GT487" s="11">
        <v>5247.2311111855761</v>
      </c>
      <c r="GU487" s="11">
        <v>5266.8517741976721</v>
      </c>
      <c r="GV487" s="11">
        <v>5292.2560477306706</v>
      </c>
      <c r="GW487" s="11">
        <v>5318.9075829575468</v>
      </c>
      <c r="GX487" s="11">
        <v>5346.09504401904</v>
      </c>
      <c r="GY487" s="11">
        <v>5360.8529908529026</v>
      </c>
      <c r="GZ487" s="11">
        <v>5500.0340881314687</v>
      </c>
      <c r="HA487" s="11">
        <v>5519.916245263862</v>
      </c>
      <c r="HB487" s="11">
        <v>5535.0753134934212</v>
      </c>
      <c r="HC487" s="11">
        <v>5551.2642008136118</v>
      </c>
      <c r="HD487" s="11">
        <v>5563.2125537220818</v>
      </c>
      <c r="HE487" s="11">
        <v>5570.7002463565295</v>
      </c>
      <c r="HF487" s="11">
        <v>5564.8586364228413</v>
      </c>
      <c r="HG487" s="11">
        <v>5615.9916429973282</v>
      </c>
      <c r="HH487" s="11">
        <v>5626.4590468222923</v>
      </c>
      <c r="HI487" s="11">
        <v>5656.7027264494473</v>
      </c>
      <c r="HJ487" s="11">
        <v>5667.4082765193507</v>
      </c>
      <c r="HK487" s="11">
        <v>5659.6772387247456</v>
      </c>
      <c r="HL487" s="11">
        <v>5653.7648264441023</v>
      </c>
      <c r="HM487" s="11">
        <v>5610.2290843618748</v>
      </c>
      <c r="HN487" s="11">
        <v>5553.9812072793738</v>
      </c>
      <c r="HO487" s="11">
        <v>5514.8175518134613</v>
      </c>
      <c r="HP487" s="11">
        <v>5533.9513084796554</v>
      </c>
      <c r="HQ487" s="11">
        <v>5525.4524623656871</v>
      </c>
      <c r="HR487" s="11">
        <v>5437.9206684627479</v>
      </c>
      <c r="HS487" s="11">
        <v>5452.3968317725275</v>
      </c>
      <c r="HT487" s="11">
        <v>5460.9795234704925</v>
      </c>
      <c r="HU487" s="11">
        <v>5425.8231090371755</v>
      </c>
      <c r="HV487" s="11">
        <v>5432.0571800214984</v>
      </c>
      <c r="HW487" s="11">
        <v>5440.8810626750401</v>
      </c>
      <c r="HX487" s="11">
        <v>5454.1977400386922</v>
      </c>
      <c r="HY487" s="11">
        <v>5470.3948838229526</v>
      </c>
      <c r="HZ487" s="11">
        <v>5490.7427233655471</v>
      </c>
      <c r="IA487" s="11">
        <v>5614.187388355047</v>
      </c>
      <c r="IB487" s="11">
        <v>5745.0720687819567</v>
      </c>
      <c r="IC487" s="11">
        <v>5790.6282464327633</v>
      </c>
      <c r="ID487" s="11">
        <v>5836.4506396076367</v>
      </c>
      <c r="IE487" s="11">
        <v>5877.7299635524769</v>
      </c>
      <c r="IF487" s="11">
        <v>5919.8515991644435</v>
      </c>
      <c r="IG487" s="11">
        <v>6039.884366894943</v>
      </c>
      <c r="IH487" s="11">
        <v>6072.0743781936571</v>
      </c>
      <c r="II487" s="11">
        <v>6114.3714984268709</v>
      </c>
      <c r="IJ487" s="11">
        <v>6151.411029160352</v>
      </c>
      <c r="IK487" s="11">
        <v>6202.505926408011</v>
      </c>
      <c r="IL487" s="11">
        <v>6241.0483697713071</v>
      </c>
      <c r="IM487" s="11">
        <v>6283.5618890730002</v>
      </c>
      <c r="IN487" s="11">
        <v>6347.0515285785295</v>
      </c>
      <c r="IO487" s="11">
        <v>6484.6819823986216</v>
      </c>
      <c r="IP487" s="11">
        <v>6517.1958575693916</v>
      </c>
      <c r="IQ487" s="11">
        <v>6518.191397467458</v>
      </c>
      <c r="IR487" s="11">
        <v>6572.0747186347853</v>
      </c>
      <c r="IS487" s="11">
        <v>6639.3378931108982</v>
      </c>
      <c r="IT487" s="11">
        <v>6678.7406845378437</v>
      </c>
      <c r="IU487" s="11">
        <v>6701.6566768593038</v>
      </c>
      <c r="IV487" s="11">
        <v>6719.071880322148</v>
      </c>
      <c r="IW487" s="11">
        <v>6725.0716469180552</v>
      </c>
      <c r="IX487" s="11">
        <v>6735.632348804811</v>
      </c>
      <c r="IY487" s="11">
        <v>6756.7403300259693</v>
      </c>
      <c r="IZ487" s="11">
        <v>6797.5688373498006</v>
      </c>
      <c r="JA487" s="11">
        <v>6847.6430254991428</v>
      </c>
      <c r="JB487" s="11">
        <v>6939.6803309958341</v>
      </c>
      <c r="JC487" s="11">
        <v>7048.0162339421686</v>
      </c>
      <c r="JD487" s="11">
        <v>7127.2798848941775</v>
      </c>
      <c r="JE487" s="11">
        <v>7145.477644015039</v>
      </c>
      <c r="JF487" s="11">
        <v>7158.4649302137123</v>
      </c>
      <c r="JG487" s="11">
        <v>7148.7782656261124</v>
      </c>
      <c r="JH487" s="11">
        <v>7232.1298068124452</v>
      </c>
      <c r="JI487" s="11">
        <v>7292.4056990342897</v>
      </c>
      <c r="JJ487" s="11">
        <v>7303.5478756456787</v>
      </c>
      <c r="JK487" s="11">
        <v>7278.9872567793109</v>
      </c>
      <c r="JL487" s="11">
        <v>7332.0668145774071</v>
      </c>
      <c r="JM487" s="11">
        <v>7331.1706485585391</v>
      </c>
      <c r="JN487" s="11">
        <v>7300.8937851659821</v>
      </c>
      <c r="JO487" s="11">
        <v>7446.7152919100809</v>
      </c>
      <c r="JP487" s="11">
        <v>7560.4310249960427</v>
      </c>
      <c r="JQ487" s="11">
        <v>7585.7631876431933</v>
      </c>
      <c r="JR487" s="11">
        <v>7630.4893028989882</v>
      </c>
      <c r="JS487" s="11">
        <v>7641.8285157117025</v>
      </c>
      <c r="JT487" s="11">
        <v>7744.3896484749603</v>
      </c>
      <c r="JU487" s="11">
        <v>7795.7791986555148</v>
      </c>
      <c r="JV487" s="11">
        <v>7771.9037262446618</v>
      </c>
      <c r="JW487" s="11">
        <v>7714.0334065635989</v>
      </c>
      <c r="JX487" s="11">
        <v>7709.6755421590351</v>
      </c>
      <c r="JY487" s="11">
        <v>7701.4590109731289</v>
      </c>
      <c r="JZ487" s="11">
        <v>7687.8808461908584</v>
      </c>
      <c r="KA487" s="11">
        <v>7677.8728628045346</v>
      </c>
      <c r="KB487" s="11">
        <v>7670.963713767228</v>
      </c>
      <c r="KC487" s="11">
        <v>7655.0953367614866</v>
      </c>
      <c r="KD487" s="11">
        <v>7639.3445972888403</v>
      </c>
      <c r="KE487" s="11">
        <v>7638.2986627707605</v>
      </c>
      <c r="KF487" s="11">
        <v>7648.4038483668392</v>
      </c>
      <c r="KG487" s="11">
        <v>7651.6404669931726</v>
      </c>
      <c r="KH487" s="11">
        <v>7667.6425557437151</v>
      </c>
      <c r="KI487" s="11">
        <v>7668.5922857131345</v>
      </c>
      <c r="KJ487" s="11">
        <v>7689.770371390312</v>
      </c>
      <c r="KK487" s="11">
        <v>7692.7530383620278</v>
      </c>
      <c r="KL487" s="23"/>
      <c r="KM487" s="11">
        <f>SMALL(Tabela2[[#This Row],[1]:[285]],1)</f>
        <v>2.2245671971177217E-10</v>
      </c>
      <c r="KN487" s="11">
        <f>MATCH(Tabela2[[#This Row],[1° menor]],Tabela2[[#This Row],[1]:[285]],0)</f>
        <v>102</v>
      </c>
      <c r="KO48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0.92199643169036816</v>
      </c>
      <c r="KP487" s="11">
        <f>VLOOKUP(Tabela2[[#This Row],[Shape]],shape!A:D,4,0)+VLOOKUP(Tabela2[[#This Row],[Shape]]+1,shape!A:E,5,0)*Tabela2[[#This Row],[% avanc]]</f>
        <v>3173.4687970465675</v>
      </c>
      <c r="KQ487" s="15">
        <f>Tabela2[[#This Row],[8686,881807]]/Tabela2[[#Headers],[8686,881807]]</f>
        <v>0.36531736790632352</v>
      </c>
      <c r="KR487" s="11">
        <f>Tabela2[[#This Row],[8686,881807]]-KP486</f>
        <v>208.02481973883459</v>
      </c>
      <c r="KS487" s="11">
        <f>(Tabela2[[#This Row],[hora bus]]-H486)*86400</f>
        <v>22.999999718740582</v>
      </c>
      <c r="KT487" s="11">
        <f>Tabela2[[#This Row],[desloc]]/Tabela2[[#This Row],[seconds]]</f>
        <v>9.0445574905522417</v>
      </c>
      <c r="KU487" s="11">
        <f>Tabela2[[#This Row],[spd m/s]]*3.6</f>
        <v>32.560406965988072</v>
      </c>
      <c r="KV487" s="23"/>
      <c r="KW487" s="22">
        <f t="shared" si="126"/>
        <v>0</v>
      </c>
      <c r="KX487" s="23">
        <f t="shared" si="127"/>
        <v>0</v>
      </c>
      <c r="KY487" s="23">
        <f t="shared" si="128"/>
        <v>0</v>
      </c>
      <c r="KZ487" s="23">
        <f t="shared" si="129"/>
        <v>0</v>
      </c>
      <c r="LA487" s="23">
        <f t="shared" si="130"/>
        <v>0</v>
      </c>
      <c r="LB487" s="23">
        <f t="shared" si="131"/>
        <v>0</v>
      </c>
      <c r="LC487" s="23">
        <f t="shared" si="132"/>
        <v>0</v>
      </c>
      <c r="LD487" s="23">
        <f t="shared" si="133"/>
        <v>0</v>
      </c>
      <c r="LE487" s="23">
        <f t="shared" si="134"/>
        <v>3173.4687970465675</v>
      </c>
      <c r="LF487" s="22">
        <f t="shared" si="143"/>
        <v>0</v>
      </c>
      <c r="LG487" s="23">
        <f t="shared" si="135"/>
        <v>0</v>
      </c>
      <c r="LH487" s="23">
        <f t="shared" si="136"/>
        <v>0</v>
      </c>
      <c r="LI487" s="23">
        <f t="shared" si="137"/>
        <v>3173.4687970465675</v>
      </c>
      <c r="LJ487" s="23">
        <f t="shared" si="138"/>
        <v>8570.3152119992501</v>
      </c>
      <c r="LK487" s="23">
        <f t="shared" si="139"/>
        <v>0</v>
      </c>
      <c r="LL487" s="23">
        <f t="shared" si="140"/>
        <v>26</v>
      </c>
      <c r="LM487" s="23">
        <f t="shared" si="141"/>
        <v>0</v>
      </c>
      <c r="LN487" s="23">
        <f t="shared" si="142"/>
        <v>0</v>
      </c>
    </row>
    <row r="488" spans="1:326" x14ac:dyDescent="0.25">
      <c r="A488" s="22">
        <v>145</v>
      </c>
      <c r="B488" s="22">
        <v>2</v>
      </c>
      <c r="C488" s="23" t="s">
        <v>1450</v>
      </c>
      <c r="D488" s="22">
        <v>332</v>
      </c>
      <c r="E488" s="24">
        <v>0.92638888888888893</v>
      </c>
      <c r="F488" s="23" t="s">
        <v>774</v>
      </c>
      <c r="G488" s="23" t="b">
        <v>1</v>
      </c>
      <c r="H488" s="25">
        <v>43538.926493055558</v>
      </c>
      <c r="I488" s="26" t="s">
        <v>196</v>
      </c>
      <c r="J488" s="23" t="s">
        <v>197</v>
      </c>
      <c r="K488" s="11">
        <f>IF(AND(Tabela2[[#This Row],[hora bus]]=H487,Tabela2[[#This Row],[lat bus]]=I487,Tabela2[[#This Row],[lon bus]]=J487),1,0)</f>
        <v>0</v>
      </c>
      <c r="L488" s="23"/>
      <c r="M488" s="11">
        <v>293</v>
      </c>
      <c r="N488" s="11">
        <v>5834.1635395907888</v>
      </c>
      <c r="O488" s="11">
        <v>5827.9156045185719</v>
      </c>
      <c r="P488" s="11">
        <v>5819.0382908496895</v>
      </c>
      <c r="Q488" s="11">
        <v>5761.6691050135287</v>
      </c>
      <c r="R488" s="11">
        <v>5675.8149004047273</v>
      </c>
      <c r="S488" s="11">
        <v>5655.2567815988177</v>
      </c>
      <c r="T488" s="11">
        <v>5635.6120450824938</v>
      </c>
      <c r="U488" s="11">
        <v>5624.0103551313623</v>
      </c>
      <c r="V488" s="11">
        <v>5608.088524917227</v>
      </c>
      <c r="W488" s="11">
        <v>5596.8695660280164</v>
      </c>
      <c r="X488" s="11">
        <v>5587.0087226287806</v>
      </c>
      <c r="Y488" s="11">
        <v>5564.7796276591589</v>
      </c>
      <c r="Z488" s="11">
        <v>5551.5394959661407</v>
      </c>
      <c r="AA488" s="11">
        <v>5530.7605825313558</v>
      </c>
      <c r="AB488" s="11">
        <v>5521.4356589674362</v>
      </c>
      <c r="AC488" s="11">
        <v>5505.8776915279732</v>
      </c>
      <c r="AD488" s="11">
        <v>5481.1754710898376</v>
      </c>
      <c r="AE488" s="11">
        <v>5470.9125283029489</v>
      </c>
      <c r="AF488" s="11">
        <v>5400.8008746995656</v>
      </c>
      <c r="AG488" s="11">
        <v>5366.6488328228988</v>
      </c>
      <c r="AH488" s="11">
        <v>5336.8635567001802</v>
      </c>
      <c r="AI488" s="11">
        <v>5312.6374748262078</v>
      </c>
      <c r="AJ488" s="11">
        <v>5291.0093645037077</v>
      </c>
      <c r="AK488" s="11">
        <v>5275.462362825655</v>
      </c>
      <c r="AL488" s="11">
        <v>5248.8270334946264</v>
      </c>
      <c r="AM488" s="11">
        <v>5237.4621069534332</v>
      </c>
      <c r="AN488" s="11">
        <v>5223.9562961336633</v>
      </c>
      <c r="AO488" s="11">
        <v>5213.9638862268266</v>
      </c>
      <c r="AP488" s="11">
        <v>5210.7387953069574</v>
      </c>
      <c r="AQ488" s="11">
        <v>5215.7117596154731</v>
      </c>
      <c r="AR488" s="11">
        <v>5214.8126556337211</v>
      </c>
      <c r="AS488" s="11">
        <v>5209.211490860017</v>
      </c>
      <c r="AT488" s="11">
        <v>5215.7759516775723</v>
      </c>
      <c r="AU488" s="11">
        <v>5220.4994997084232</v>
      </c>
      <c r="AV488" s="11">
        <v>5212.6793952480557</v>
      </c>
      <c r="AW488" s="11">
        <v>5209.3271719628265</v>
      </c>
      <c r="AX488" s="11">
        <v>5208.2016928361445</v>
      </c>
      <c r="AY488" s="11">
        <v>5198.4959399742938</v>
      </c>
      <c r="AZ488" s="11">
        <v>5180.4641518743128</v>
      </c>
      <c r="BA488" s="11">
        <v>5154.3241592965742</v>
      </c>
      <c r="BB488" s="11">
        <v>5107.1806372992287</v>
      </c>
      <c r="BC488" s="11">
        <v>5034.3012329101339</v>
      </c>
      <c r="BD488" s="11">
        <v>4967.1394170789681</v>
      </c>
      <c r="BE488" s="11">
        <v>4946.2430287394354</v>
      </c>
      <c r="BF488" s="11">
        <v>4923.6501350496228</v>
      </c>
      <c r="BG488" s="11">
        <v>4886.8033541049617</v>
      </c>
      <c r="BH488" s="11">
        <v>4872.3093534187228</v>
      </c>
      <c r="BI488" s="11">
        <v>4855.1333358397915</v>
      </c>
      <c r="BJ488" s="11">
        <v>4828.7073516952987</v>
      </c>
      <c r="BK488" s="11">
        <v>4753.1928421977709</v>
      </c>
      <c r="BL488" s="11">
        <v>4511.9404251595006</v>
      </c>
      <c r="BM488" s="11">
        <v>4367.5991781605899</v>
      </c>
      <c r="BN488" s="11">
        <v>4335.1038475695286</v>
      </c>
      <c r="BO488" s="11">
        <v>4221.9906503799348</v>
      </c>
      <c r="BP488" s="11">
        <v>4211.3673442977451</v>
      </c>
      <c r="BQ488" s="11">
        <v>4120.1093306992598</v>
      </c>
      <c r="BR488" s="11">
        <v>4032.286882865812</v>
      </c>
      <c r="BS488" s="11">
        <v>3999.4821641746735</v>
      </c>
      <c r="BT488" s="11">
        <v>3948.9555933867355</v>
      </c>
      <c r="BU488" s="11">
        <v>3885.0049065629642</v>
      </c>
      <c r="BV488" s="11">
        <v>3875.4878414043487</v>
      </c>
      <c r="BW488" s="11">
        <v>3726.5614207860308</v>
      </c>
      <c r="BX488" s="11">
        <v>3643.0325910529446</v>
      </c>
      <c r="BY488" s="11">
        <v>3526.6403759072159</v>
      </c>
      <c r="BZ488" s="11">
        <v>3513.4510819695961</v>
      </c>
      <c r="CA488" s="11">
        <v>3475.6351810236101</v>
      </c>
      <c r="CB488" s="11">
        <v>3414.3846246899379</v>
      </c>
      <c r="CC488" s="11">
        <v>3295.1283114045177</v>
      </c>
      <c r="CD488" s="11">
        <v>3202.1013483012584</v>
      </c>
      <c r="CE488" s="11">
        <v>3109.1537741740945</v>
      </c>
      <c r="CF488" s="11">
        <v>3025.0965251866214</v>
      </c>
      <c r="CG488" s="11">
        <v>2830.3109532190865</v>
      </c>
      <c r="CH488" s="11">
        <v>2752.6538210526855</v>
      </c>
      <c r="CI488" s="11">
        <v>2560.800524313775</v>
      </c>
      <c r="CJ488" s="11">
        <v>2485.7681970489662</v>
      </c>
      <c r="CK488" s="11">
        <v>2395.6438379541573</v>
      </c>
      <c r="CL488" s="11">
        <v>2367.7769678638278</v>
      </c>
      <c r="CM488" s="11">
        <v>2319.2764029664622</v>
      </c>
      <c r="CN488" s="11">
        <v>2260.2926519957991</v>
      </c>
      <c r="CO488" s="11">
        <v>2178.6577886176874</v>
      </c>
      <c r="CP488" s="11">
        <v>2125.8752944260141</v>
      </c>
      <c r="CQ488" s="11">
        <v>1929.2700342011951</v>
      </c>
      <c r="CR488" s="11">
        <v>1750.9794792074636</v>
      </c>
      <c r="CS488" s="11">
        <v>1676.8685343603472</v>
      </c>
      <c r="CT488" s="11">
        <v>1648.8074672866476</v>
      </c>
      <c r="CU488" s="11">
        <v>1607.4772570012146</v>
      </c>
      <c r="CV488" s="11">
        <v>1509.1859374608161</v>
      </c>
      <c r="CW488" s="11">
        <v>1381.5401087699454</v>
      </c>
      <c r="CX488" s="11">
        <v>1320.3889909623779</v>
      </c>
      <c r="CY488" s="11">
        <v>1263.3685114245734</v>
      </c>
      <c r="CZ488" s="11">
        <v>1212.7450568748554</v>
      </c>
      <c r="DA488" s="11">
        <v>1162.132012367164</v>
      </c>
      <c r="DB488" s="11">
        <v>1109.4900193901112</v>
      </c>
      <c r="DC488" s="11">
        <v>1026.1615915921484</v>
      </c>
      <c r="DD488" s="11">
        <v>1023.2910074036254</v>
      </c>
      <c r="DE488" s="11">
        <v>995.8065917504465</v>
      </c>
      <c r="DF488" s="11">
        <v>985.88341583715908</v>
      </c>
      <c r="DG488" s="11">
        <v>942.59439994372508</v>
      </c>
      <c r="DH488" s="11">
        <v>918.85970793697766</v>
      </c>
      <c r="DI488" s="11">
        <v>894.58247039635933</v>
      </c>
      <c r="DJ488" s="11">
        <v>822.88899097102342</v>
      </c>
      <c r="DK488" s="11">
        <v>460.06139773756524</v>
      </c>
      <c r="DL488" s="11">
        <v>353.14176490238128</v>
      </c>
      <c r="DM488" s="11">
        <v>284.44892321853496</v>
      </c>
      <c r="DN488" s="11">
        <v>211.74841657169679</v>
      </c>
      <c r="DO488" s="11">
        <v>197.37587034102378</v>
      </c>
      <c r="DP488" s="11">
        <v>154.90009477662815</v>
      </c>
      <c r="DQ488" s="11">
        <v>180.06962002885081</v>
      </c>
      <c r="DR488" s="11">
        <v>181.90600305008533</v>
      </c>
      <c r="DS488" s="11">
        <v>180.84801480150378</v>
      </c>
      <c r="DT488" s="11">
        <v>171.17918036827413</v>
      </c>
      <c r="DU488" s="11">
        <v>161.40896089163209</v>
      </c>
      <c r="DV488" s="11">
        <v>145.94026031470341</v>
      </c>
      <c r="DW488" s="11">
        <v>129.80656033956092</v>
      </c>
      <c r="DX488" s="11">
        <v>7.2859052124840673E-11</v>
      </c>
      <c r="DY488" s="11">
        <v>43.545125382116858</v>
      </c>
      <c r="DZ488" s="11">
        <v>72.993488379476815</v>
      </c>
      <c r="EA488" s="11">
        <v>79.197018112764411</v>
      </c>
      <c r="EB488" s="11">
        <v>177.4586456856218</v>
      </c>
      <c r="EC488" s="11">
        <v>204.44402183456594</v>
      </c>
      <c r="ED488" s="11">
        <v>386.03883425455382</v>
      </c>
      <c r="EE488" s="11">
        <v>460.25573579737471</v>
      </c>
      <c r="EF488" s="11">
        <v>694.48857941239942</v>
      </c>
      <c r="EG488" s="11">
        <v>877.78511725603425</v>
      </c>
      <c r="EH488" s="11">
        <v>1034.3472194648366</v>
      </c>
      <c r="EI488" s="11">
        <v>1154.9643409151663</v>
      </c>
      <c r="EJ488" s="11">
        <v>1218.3476010886309</v>
      </c>
      <c r="EK488" s="11">
        <v>1270.1976036867904</v>
      </c>
      <c r="EL488" s="11">
        <v>1351.5689799725621</v>
      </c>
      <c r="EM488" s="11">
        <v>1362.1577042619479</v>
      </c>
      <c r="EN488" s="11">
        <v>1446.8639056818556</v>
      </c>
      <c r="EO488" s="11">
        <v>1535.7674020587936</v>
      </c>
      <c r="EP488" s="11">
        <v>1575.0991352740657</v>
      </c>
      <c r="EQ488" s="11">
        <v>1707.9916822899283</v>
      </c>
      <c r="ER488" s="11">
        <v>1776.9130836628292</v>
      </c>
      <c r="ES488" s="11">
        <v>1909.6148957297321</v>
      </c>
      <c r="ET488" s="11">
        <v>1971.6909802151004</v>
      </c>
      <c r="EU488" s="11">
        <v>2045.4828867788051</v>
      </c>
      <c r="EV488" s="11">
        <v>2106.5286152251119</v>
      </c>
      <c r="EW488" s="11">
        <v>2172.5925367403706</v>
      </c>
      <c r="EX488" s="11">
        <v>2417.0490317963049</v>
      </c>
      <c r="EY488" s="11">
        <v>2496.9476422811344</v>
      </c>
      <c r="EZ488" s="11">
        <v>2665.7676761196549</v>
      </c>
      <c r="FA488" s="11">
        <v>2831.3949309617933</v>
      </c>
      <c r="FB488" s="11">
        <v>2914.5817684605172</v>
      </c>
      <c r="FC488" s="11">
        <v>2956.309785936297</v>
      </c>
      <c r="FD488" s="11">
        <v>3011.4499251321863</v>
      </c>
      <c r="FE488" s="11">
        <v>3136.4068996544211</v>
      </c>
      <c r="FF488" s="11">
        <v>3309.8186785774692</v>
      </c>
      <c r="FG488" s="11">
        <v>3334.7264128633915</v>
      </c>
      <c r="FH488" s="11">
        <v>3379.3656059199211</v>
      </c>
      <c r="FI488" s="11">
        <v>3460.9927014738519</v>
      </c>
      <c r="FJ488" s="11">
        <v>3505.1640171070089</v>
      </c>
      <c r="FK488" s="11">
        <v>3522.0749777578189</v>
      </c>
      <c r="FL488" s="11">
        <v>3536.5932296828696</v>
      </c>
      <c r="FM488" s="11">
        <v>3540.3551997085201</v>
      </c>
      <c r="FN488" s="11">
        <v>3570.8926464521619</v>
      </c>
      <c r="FO488" s="11">
        <v>3590.5889178137727</v>
      </c>
      <c r="FP488" s="11">
        <v>3613.5954492470269</v>
      </c>
      <c r="FQ488" s="11">
        <v>3638.2871454831961</v>
      </c>
      <c r="FR488" s="11">
        <v>3648.1685932250466</v>
      </c>
      <c r="FS488" s="11">
        <v>3691.0111929103837</v>
      </c>
      <c r="FT488" s="11">
        <v>3762.0425672459596</v>
      </c>
      <c r="FU488" s="11">
        <v>3865.8390729616322</v>
      </c>
      <c r="FV488" s="11">
        <v>4007.0198175343958</v>
      </c>
      <c r="FW488" s="11">
        <v>4053.3526375261599</v>
      </c>
      <c r="FX488" s="11">
        <v>4073.2856943452089</v>
      </c>
      <c r="FY488" s="11">
        <v>4095.3747666713721</v>
      </c>
      <c r="FZ488" s="11">
        <v>4114.4387653118019</v>
      </c>
      <c r="GA488" s="11">
        <v>4143.1861686617485</v>
      </c>
      <c r="GB488" s="11">
        <v>4165.5699551650578</v>
      </c>
      <c r="GC488" s="11">
        <v>4196.9805603961377</v>
      </c>
      <c r="GD488" s="11">
        <v>4230.8753209242386</v>
      </c>
      <c r="GE488" s="11">
        <v>4255.5202918980785</v>
      </c>
      <c r="GF488" s="11">
        <v>4276.0495569208797</v>
      </c>
      <c r="GG488" s="11">
        <v>4289.2070300337082</v>
      </c>
      <c r="GH488" s="11">
        <v>4302.5425214555644</v>
      </c>
      <c r="GI488" s="11">
        <v>4306.3979286426511</v>
      </c>
      <c r="GJ488" s="11">
        <v>4316.7907854002224</v>
      </c>
      <c r="GK488" s="11">
        <v>4322.9146890214352</v>
      </c>
      <c r="GL488" s="11">
        <v>4338.4377509790411</v>
      </c>
      <c r="GM488" s="11">
        <v>4324.474706030418</v>
      </c>
      <c r="GN488" s="11">
        <v>4335.3018261251154</v>
      </c>
      <c r="GO488" s="11">
        <v>4344.587418981374</v>
      </c>
      <c r="GP488" s="11">
        <v>4357.8543885775307</v>
      </c>
      <c r="GQ488" s="11">
        <v>4420.4895705530898</v>
      </c>
      <c r="GR488" s="11">
        <v>4545.017194826788</v>
      </c>
      <c r="GS488" s="11">
        <v>4698.4600187727701</v>
      </c>
      <c r="GT488" s="11">
        <v>4764.0545269072609</v>
      </c>
      <c r="GU488" s="11">
        <v>4783.8314146133362</v>
      </c>
      <c r="GV488" s="11">
        <v>4809.2505546156681</v>
      </c>
      <c r="GW488" s="11">
        <v>4835.8144921011817</v>
      </c>
      <c r="GX488" s="11">
        <v>4862.8271377705132</v>
      </c>
      <c r="GY488" s="11">
        <v>4876.4525342979432</v>
      </c>
      <c r="GZ488" s="11">
        <v>5014.4672281838202</v>
      </c>
      <c r="HA488" s="11">
        <v>5034.1209221919735</v>
      </c>
      <c r="HB488" s="11">
        <v>5049.1618671442075</v>
      </c>
      <c r="HC488" s="11">
        <v>5065.2842231723926</v>
      </c>
      <c r="HD488" s="11">
        <v>5077.1771869320146</v>
      </c>
      <c r="HE488" s="11">
        <v>5084.5393571886834</v>
      </c>
      <c r="HF488" s="11">
        <v>5080.0043436206006</v>
      </c>
      <c r="HG488" s="11">
        <v>5133.5687770347095</v>
      </c>
      <c r="HH488" s="11">
        <v>5146.1905614952157</v>
      </c>
      <c r="HI488" s="11">
        <v>5178.1511233520041</v>
      </c>
      <c r="HJ488" s="11">
        <v>5189.8670367938621</v>
      </c>
      <c r="HK488" s="11">
        <v>5183.2181937591249</v>
      </c>
      <c r="HL488" s="11">
        <v>5178.5598640870776</v>
      </c>
      <c r="HM488" s="11">
        <v>5136.8372013272456</v>
      </c>
      <c r="HN488" s="11">
        <v>5083.5366322552354</v>
      </c>
      <c r="HO488" s="11">
        <v>5047.8298698533636</v>
      </c>
      <c r="HP488" s="11">
        <v>5069.0833073471085</v>
      </c>
      <c r="HQ488" s="11">
        <v>5061.3955342455465</v>
      </c>
      <c r="HR488" s="11">
        <v>4976.8541079830266</v>
      </c>
      <c r="HS488" s="11">
        <v>4994.9000351922332</v>
      </c>
      <c r="HT488" s="11">
        <v>5004.7869346721409</v>
      </c>
      <c r="HU488" s="11">
        <v>4971.2619249084701</v>
      </c>
      <c r="HV488" s="11">
        <v>4979.6544419127704</v>
      </c>
      <c r="HW488" s="11">
        <v>4990.0256624852491</v>
      </c>
      <c r="HX488" s="11">
        <v>5004.7483574963153</v>
      </c>
      <c r="HY488" s="11">
        <v>5022.5135112591106</v>
      </c>
      <c r="HZ488" s="11">
        <v>5046.0701200094945</v>
      </c>
      <c r="IA488" s="11">
        <v>5174.1708743781073</v>
      </c>
      <c r="IB488" s="11">
        <v>5308.1723785847189</v>
      </c>
      <c r="IC488" s="11">
        <v>5355.3391522384427</v>
      </c>
      <c r="ID488" s="11">
        <v>5402.7114618122614</v>
      </c>
      <c r="IE488" s="11">
        <v>5445.5096317432308</v>
      </c>
      <c r="IF488" s="11">
        <v>5490.1216436790792</v>
      </c>
      <c r="IG488" s="11">
        <v>5612.2196672019218</v>
      </c>
      <c r="IH488" s="11">
        <v>5645.1257776782913</v>
      </c>
      <c r="II488" s="11">
        <v>5688.0199880671544</v>
      </c>
      <c r="IJ488" s="11">
        <v>5725.4440422588577</v>
      </c>
      <c r="IK488" s="11">
        <v>5776.5982895682519</v>
      </c>
      <c r="IL488" s="11">
        <v>5815.0389943682521</v>
      </c>
      <c r="IM488" s="11">
        <v>5857.4355641299799</v>
      </c>
      <c r="IN488" s="11">
        <v>5920.6880745051276</v>
      </c>
      <c r="IO488" s="11">
        <v>6058.2523057405851</v>
      </c>
      <c r="IP488" s="11">
        <v>6090.841932089008</v>
      </c>
      <c r="IQ488" s="11">
        <v>6092.0584371717359</v>
      </c>
      <c r="IR488" s="11">
        <v>6146.5227080676414</v>
      </c>
      <c r="IS488" s="11">
        <v>6214.3371319761754</v>
      </c>
      <c r="IT488" s="11">
        <v>6254.0068452106943</v>
      </c>
      <c r="IU488" s="11">
        <v>6277.076858973136</v>
      </c>
      <c r="IV488" s="11">
        <v>6294.5891490251133</v>
      </c>
      <c r="IW488" s="11">
        <v>6300.6428804528368</v>
      </c>
      <c r="IX488" s="11">
        <v>6311.2688438839632</v>
      </c>
      <c r="IY488" s="11">
        <v>6332.4594485116795</v>
      </c>
      <c r="IZ488" s="11">
        <v>6373.4106640850041</v>
      </c>
      <c r="JA488" s="11">
        <v>6423.6483073205145</v>
      </c>
      <c r="JB488" s="11">
        <v>6515.6939200704983</v>
      </c>
      <c r="JC488" s="11">
        <v>6623.5732202339641</v>
      </c>
      <c r="JD488" s="11">
        <v>6702.2343639624496</v>
      </c>
      <c r="JE488" s="11">
        <v>6719.9838275144275</v>
      </c>
      <c r="JF488" s="11">
        <v>6732.499879218879</v>
      </c>
      <c r="JG488" s="11">
        <v>6720.6364752395857</v>
      </c>
      <c r="JH488" s="11">
        <v>6803.6321857443763</v>
      </c>
      <c r="JI488" s="11">
        <v>6865.8107148050358</v>
      </c>
      <c r="JJ488" s="11">
        <v>6877.3519546194011</v>
      </c>
      <c r="JK488" s="11">
        <v>6854.2975879542528</v>
      </c>
      <c r="JL488" s="11">
        <v>6908.9033045530068</v>
      </c>
      <c r="JM488" s="11">
        <v>6908.4486777349575</v>
      </c>
      <c r="JN488" s="11">
        <v>6881.9765199220774</v>
      </c>
      <c r="JO488" s="11">
        <v>7033.5809404933452</v>
      </c>
      <c r="JP488" s="11">
        <v>7150.1979386209941</v>
      </c>
      <c r="JQ488" s="11">
        <v>7177.065833768328</v>
      </c>
      <c r="JR488" s="11">
        <v>7221.2139458449928</v>
      </c>
      <c r="JS488" s="11">
        <v>7227.9839059491642</v>
      </c>
      <c r="JT488" s="11">
        <v>7325.8713102799884</v>
      </c>
      <c r="JU488" s="11">
        <v>7375.7260714092436</v>
      </c>
      <c r="JV488" s="11">
        <v>7352.119544317442</v>
      </c>
      <c r="JW488" s="11">
        <v>7293.2906570381792</v>
      </c>
      <c r="JX488" s="11">
        <v>7287.4194464251104</v>
      </c>
      <c r="JY488" s="11">
        <v>7278.5339070120644</v>
      </c>
      <c r="JZ488" s="11">
        <v>7264.3558409671587</v>
      </c>
      <c r="KA488" s="11">
        <v>7253.7476283240139</v>
      </c>
      <c r="KB488" s="11">
        <v>7246.3708279577722</v>
      </c>
      <c r="KC488" s="11">
        <v>7229.9472377594884</v>
      </c>
      <c r="KD488" s="11">
        <v>7214.0975483881039</v>
      </c>
      <c r="KE488" s="11">
        <v>7213.5416930315369</v>
      </c>
      <c r="KF488" s="11">
        <v>7224.0298201461392</v>
      </c>
      <c r="KG488" s="11">
        <v>7227.7549379472657</v>
      </c>
      <c r="KH488" s="11">
        <v>7244.2260829503639</v>
      </c>
      <c r="KI488" s="11">
        <v>7245.7256020740633</v>
      </c>
      <c r="KJ488" s="11">
        <v>7267.4019913146094</v>
      </c>
      <c r="KK488" s="11">
        <v>7270.5596162317861</v>
      </c>
      <c r="KL488" s="23"/>
      <c r="KM488" s="11">
        <f>SMALL(Tabela2[[#This Row],[1]:[285]],1)</f>
        <v>7.2859052124840673E-11</v>
      </c>
      <c r="KN488" s="11">
        <f>MATCH(Tabela2[[#This Row],[1° menor]],Tabela2[[#This Row],[1]:[285]],0)</f>
        <v>115</v>
      </c>
      <c r="KO48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0.75000001072369726</v>
      </c>
      <c r="KP488" s="11">
        <f>VLOOKUP(Tabela2[[#This Row],[Shape]],shape!A:D,4,0)+VLOOKUP(Tabela2[[#This Row],[Shape]]+1,shape!A:E,5,0)*Tabela2[[#This Row],[% avanc]]</f>
        <v>3524.6278726788373</v>
      </c>
      <c r="KQ488" s="15">
        <f>Tabela2[[#This Row],[8686,881807]]/Tabela2[[#Headers],[8686,881807]]</f>
        <v>0.4057414330005788</v>
      </c>
      <c r="KR488" s="11">
        <f>Tabela2[[#This Row],[8686,881807]]-KP487</f>
        <v>351.15907563226983</v>
      </c>
      <c r="KS488" s="11">
        <f>(Tabela2[[#This Row],[hora bus]]-H487)*86400</f>
        <v>45.000000461004674</v>
      </c>
      <c r="KT488" s="11">
        <f>Tabela2[[#This Row],[desloc]]/Tabela2[[#This Row],[seconds]]</f>
        <v>7.8035349341067501</v>
      </c>
      <c r="KU488" s="11">
        <f>Tabela2[[#This Row],[spd m/s]]*3.6</f>
        <v>28.092725762784301</v>
      </c>
      <c r="KV488" s="23"/>
      <c r="KW488" s="22">
        <f t="shared" si="126"/>
        <v>0</v>
      </c>
      <c r="KX488" s="23">
        <f t="shared" si="127"/>
        <v>0</v>
      </c>
      <c r="KY488" s="23">
        <f t="shared" si="128"/>
        <v>0</v>
      </c>
      <c r="KZ488" s="23">
        <f t="shared" si="129"/>
        <v>0</v>
      </c>
      <c r="LA488" s="23">
        <f t="shared" si="130"/>
        <v>0</v>
      </c>
      <c r="LB488" s="23">
        <f t="shared" si="131"/>
        <v>0</v>
      </c>
      <c r="LC488" s="23">
        <f t="shared" si="132"/>
        <v>0</v>
      </c>
      <c r="LD488" s="23">
        <f t="shared" si="133"/>
        <v>0</v>
      </c>
      <c r="LE488" s="23">
        <f t="shared" si="134"/>
        <v>3524.6278726788373</v>
      </c>
      <c r="LF488" s="22">
        <f t="shared" si="143"/>
        <v>0</v>
      </c>
      <c r="LG488" s="23">
        <f t="shared" si="135"/>
        <v>0</v>
      </c>
      <c r="LH488" s="23">
        <f t="shared" si="136"/>
        <v>0</v>
      </c>
      <c r="LI488" s="23">
        <f t="shared" si="137"/>
        <v>3524.6278726788373</v>
      </c>
      <c r="LJ488" s="23">
        <f t="shared" si="138"/>
        <v>8570.3152119992501</v>
      </c>
      <c r="LK488" s="23">
        <f t="shared" si="139"/>
        <v>0</v>
      </c>
      <c r="LL488" s="23">
        <f t="shared" si="140"/>
        <v>25</v>
      </c>
      <c r="LM488" s="23">
        <f t="shared" si="141"/>
        <v>0</v>
      </c>
      <c r="LN488" s="23">
        <f t="shared" si="142"/>
        <v>0</v>
      </c>
    </row>
    <row r="489" spans="1:326" x14ac:dyDescent="0.25">
      <c r="A489" s="22">
        <v>147</v>
      </c>
      <c r="B489" s="22">
        <v>2</v>
      </c>
      <c r="C489" s="23" t="s">
        <v>1452</v>
      </c>
      <c r="D489" s="22">
        <v>332</v>
      </c>
      <c r="E489" s="24">
        <v>0.92708333333333337</v>
      </c>
      <c r="F489" s="23" t="s">
        <v>774</v>
      </c>
      <c r="G489" s="23" t="b">
        <v>1</v>
      </c>
      <c r="H489" s="25">
        <v>43538.927025462966</v>
      </c>
      <c r="I489" s="26" t="s">
        <v>692</v>
      </c>
      <c r="J489" s="23" t="s">
        <v>693</v>
      </c>
      <c r="K489" s="11">
        <f>IF(AND(Tabela2[[#This Row],[hora bus]]=H488,Tabela2[[#This Row],[lat bus]]=I488,Tabela2[[#This Row],[lon bus]]=J488),1,0)</f>
        <v>0</v>
      </c>
      <c r="L489" s="23"/>
      <c r="M489" s="11">
        <v>295</v>
      </c>
      <c r="N489" s="11">
        <v>6362.6184299377946</v>
      </c>
      <c r="O489" s="11">
        <v>6356.2141319469429</v>
      </c>
      <c r="P489" s="11">
        <v>6347.1630883365897</v>
      </c>
      <c r="Q489" s="11">
        <v>6289.4968993371085</v>
      </c>
      <c r="R489" s="11">
        <v>6203.6232706822984</v>
      </c>
      <c r="S489" s="11">
        <v>6183.248795773693</v>
      </c>
      <c r="T489" s="11">
        <v>6163.5541150250729</v>
      </c>
      <c r="U489" s="11">
        <v>6151.8371877055797</v>
      </c>
      <c r="V489" s="11">
        <v>6135.7270879300095</v>
      </c>
      <c r="W489" s="11">
        <v>6124.2543817919768</v>
      </c>
      <c r="X489" s="11">
        <v>6114.1414197780468</v>
      </c>
      <c r="Y489" s="11">
        <v>6091.5088843054773</v>
      </c>
      <c r="Z489" s="11">
        <v>6077.7850594134288</v>
      </c>
      <c r="AA489" s="11">
        <v>6056.6033469236545</v>
      </c>
      <c r="AB489" s="11">
        <v>6047.0115007633894</v>
      </c>
      <c r="AC489" s="11">
        <v>6031.2917665824689</v>
      </c>
      <c r="AD489" s="11">
        <v>6006.5183733560707</v>
      </c>
      <c r="AE489" s="11">
        <v>5996.2768896990101</v>
      </c>
      <c r="AF489" s="11">
        <v>5926.6515518492406</v>
      </c>
      <c r="AG489" s="11">
        <v>5893.2520019921212</v>
      </c>
      <c r="AH489" s="11">
        <v>5863.8450486117608</v>
      </c>
      <c r="AI489" s="11">
        <v>5839.81665909398</v>
      </c>
      <c r="AJ489" s="11">
        <v>5818.3413735982276</v>
      </c>
      <c r="AK489" s="11">
        <v>5802.9149161563173</v>
      </c>
      <c r="AL489" s="11">
        <v>5776.416526671801</v>
      </c>
      <c r="AM489" s="11">
        <v>5765.1973007967426</v>
      </c>
      <c r="AN489" s="11">
        <v>5751.9316208697019</v>
      </c>
      <c r="AO489" s="11">
        <v>5742.4032898277728</v>
      </c>
      <c r="AP489" s="11">
        <v>5739.7666490507345</v>
      </c>
      <c r="AQ489" s="11">
        <v>5745.18021429073</v>
      </c>
      <c r="AR489" s="11">
        <v>5744.5800047214771</v>
      </c>
      <c r="AS489" s="11">
        <v>5739.4740689028868</v>
      </c>
      <c r="AT489" s="11">
        <v>5746.573192177244</v>
      </c>
      <c r="AU489" s="11">
        <v>5751.5989221665805</v>
      </c>
      <c r="AV489" s="11">
        <v>5744.2322738982812</v>
      </c>
      <c r="AW489" s="11">
        <v>5741.6706329266372</v>
      </c>
      <c r="AX489" s="11">
        <v>5741.3460102736444</v>
      </c>
      <c r="AY489" s="11">
        <v>5732.2660500032116</v>
      </c>
      <c r="AZ489" s="11">
        <v>5714.7613558724006</v>
      </c>
      <c r="BA489" s="11">
        <v>5689.1279236704431</v>
      </c>
      <c r="BB489" s="11">
        <v>5642.510358154489</v>
      </c>
      <c r="BC489" s="11">
        <v>5569.8351925663992</v>
      </c>
      <c r="BD489" s="11">
        <v>5502.7229936449894</v>
      </c>
      <c r="BE489" s="11">
        <v>5482.0966226677938</v>
      </c>
      <c r="BF489" s="11">
        <v>5459.8737980358337</v>
      </c>
      <c r="BG489" s="11">
        <v>5423.6324137701513</v>
      </c>
      <c r="BH489" s="11">
        <v>5409.7400824484848</v>
      </c>
      <c r="BI489" s="11">
        <v>5392.9603242408029</v>
      </c>
      <c r="BJ489" s="11">
        <v>5366.9396641626909</v>
      </c>
      <c r="BK489" s="11">
        <v>5292.120640660386</v>
      </c>
      <c r="BL489" s="11">
        <v>5052.845614169928</v>
      </c>
      <c r="BM489" s="11">
        <v>4911.0093998358116</v>
      </c>
      <c r="BN489" s="11">
        <v>4879.7856085815438</v>
      </c>
      <c r="BO489" s="11">
        <v>4767.573456893565</v>
      </c>
      <c r="BP489" s="11">
        <v>4757.679634321189</v>
      </c>
      <c r="BQ489" s="11">
        <v>4666.9373515937577</v>
      </c>
      <c r="BR489" s="11">
        <v>4579.8758218354078</v>
      </c>
      <c r="BS489" s="11">
        <v>4547.5215934104835</v>
      </c>
      <c r="BT489" s="11">
        <v>4497.1575848217208</v>
      </c>
      <c r="BU489" s="11">
        <v>4433.8656305796912</v>
      </c>
      <c r="BV489" s="11">
        <v>4425.3209115165346</v>
      </c>
      <c r="BW489" s="11">
        <v>4276.3252976457889</v>
      </c>
      <c r="BX489" s="11">
        <v>4191.942094004371</v>
      </c>
      <c r="BY489" s="11">
        <v>4074.4488293350892</v>
      </c>
      <c r="BZ489" s="11">
        <v>4060.3270511647161</v>
      </c>
      <c r="CA489" s="11">
        <v>4022.176347446029</v>
      </c>
      <c r="CB489" s="11">
        <v>3960.6992269140201</v>
      </c>
      <c r="CC489" s="11">
        <v>3841.1206665833342</v>
      </c>
      <c r="CD489" s="11">
        <v>3747.7603643726343</v>
      </c>
      <c r="CE489" s="11">
        <v>3654.6645963953033</v>
      </c>
      <c r="CF489" s="11">
        <v>3570.5908926076713</v>
      </c>
      <c r="CG489" s="11">
        <v>3375.7795126941696</v>
      </c>
      <c r="CH489" s="11">
        <v>3298.0647662582392</v>
      </c>
      <c r="CI489" s="11">
        <v>3106.1559125915851</v>
      </c>
      <c r="CJ489" s="11">
        <v>3031.1010338650949</v>
      </c>
      <c r="CK489" s="11">
        <v>2940.8829975877766</v>
      </c>
      <c r="CL489" s="11">
        <v>2912.9170300234218</v>
      </c>
      <c r="CM489" s="11">
        <v>2864.416464866491</v>
      </c>
      <c r="CN489" s="11">
        <v>2805.4082007599368</v>
      </c>
      <c r="CO489" s="11">
        <v>2723.6581006211336</v>
      </c>
      <c r="CP489" s="11">
        <v>2670.7982733236413</v>
      </c>
      <c r="CQ489" s="11">
        <v>2474.1985201256275</v>
      </c>
      <c r="CR489" s="11">
        <v>2295.8830638910003</v>
      </c>
      <c r="CS489" s="11">
        <v>2221.6497799950821</v>
      </c>
      <c r="CT489" s="11">
        <v>2193.4546467947102</v>
      </c>
      <c r="CU489" s="11">
        <v>2152.0203862793633</v>
      </c>
      <c r="CV489" s="11">
        <v>2053.6179115477298</v>
      </c>
      <c r="CW489" s="11">
        <v>1925.8204069678866</v>
      </c>
      <c r="CX489" s="11">
        <v>1864.5009290534194</v>
      </c>
      <c r="CY489" s="11">
        <v>1807.2982785366955</v>
      </c>
      <c r="CZ489" s="11">
        <v>1756.2070401259057</v>
      </c>
      <c r="DA489" s="11">
        <v>1704.7673532413542</v>
      </c>
      <c r="DB489" s="11">
        <v>1650.5925271337137</v>
      </c>
      <c r="DC489" s="11">
        <v>1563.8933724950466</v>
      </c>
      <c r="DD489" s="11">
        <v>1558.3435190565986</v>
      </c>
      <c r="DE489" s="11">
        <v>1529.5596839209359</v>
      </c>
      <c r="DF489" s="11">
        <v>1518.0555261947782</v>
      </c>
      <c r="DG489" s="11">
        <v>1471.4975151304682</v>
      </c>
      <c r="DH489" s="11">
        <v>1441.4944615807945</v>
      </c>
      <c r="DI489" s="11">
        <v>1408.6407935426246</v>
      </c>
      <c r="DJ489" s="11">
        <v>1335.2751993090203</v>
      </c>
      <c r="DK489" s="11">
        <v>990.21747352049817</v>
      </c>
      <c r="DL489" s="11">
        <v>900.67027265871332</v>
      </c>
      <c r="DM489" s="11">
        <v>834.27233784394275</v>
      </c>
      <c r="DN489" s="11">
        <v>756.22241651201443</v>
      </c>
      <c r="DO489" s="11">
        <v>732.43813937869606</v>
      </c>
      <c r="DP489" s="11">
        <v>664.87954781771282</v>
      </c>
      <c r="DQ489" s="11">
        <v>664.35827306182762</v>
      </c>
      <c r="DR489" s="11">
        <v>656.94388844628645</v>
      </c>
      <c r="DS489" s="11">
        <v>646.75898478764236</v>
      </c>
      <c r="DT489" s="11">
        <v>630.11985629501339</v>
      </c>
      <c r="DU489" s="11">
        <v>619.68339492271002</v>
      </c>
      <c r="DV489" s="11">
        <v>608.80200779629126</v>
      </c>
      <c r="DW489" s="11">
        <v>602.83417731669488</v>
      </c>
      <c r="DX489" s="11">
        <v>486.25416093366294</v>
      </c>
      <c r="DY489" s="11">
        <v>516.73417394246894</v>
      </c>
      <c r="DZ489" s="11">
        <v>497.89566789673978</v>
      </c>
      <c r="EA489" s="11">
        <v>377.88918157332114</v>
      </c>
      <c r="EB489" s="11">
        <v>347.3157725678368</v>
      </c>
      <c r="EC489" s="11">
        <v>162.16778510184247</v>
      </c>
      <c r="ED489" s="11">
        <v>87.229249368069532</v>
      </c>
      <c r="EE489" s="11">
        <v>2.4148505417542765E-10</v>
      </c>
      <c r="EF489" s="11">
        <v>150.21744659094657</v>
      </c>
      <c r="EG489" s="11">
        <v>336.08816012682712</v>
      </c>
      <c r="EH489" s="11">
        <v>493.63248620325157</v>
      </c>
      <c r="EI489" s="11">
        <v>613.95990682954709</v>
      </c>
      <c r="EJ489" s="11">
        <v>676.21307685218756</v>
      </c>
      <c r="EK489" s="11">
        <v>729.01132557977758</v>
      </c>
      <c r="EL489" s="11">
        <v>812.2816428508562</v>
      </c>
      <c r="EM489" s="11">
        <v>824.08062868780769</v>
      </c>
      <c r="EN489" s="11">
        <v>909.03507445349248</v>
      </c>
      <c r="EO489" s="11">
        <v>996.40987588592952</v>
      </c>
      <c r="EP489" s="11">
        <v>1032.9667986050658</v>
      </c>
      <c r="EQ489" s="11">
        <v>1162.9546684598222</v>
      </c>
      <c r="ER489" s="11">
        <v>1229.9818468351484</v>
      </c>
      <c r="ES489" s="11">
        <v>1361.3353937132058</v>
      </c>
      <c r="ET489" s="11">
        <v>1422.817257862778</v>
      </c>
      <c r="EU489" s="11">
        <v>1496.1135259768266</v>
      </c>
      <c r="EV489" s="11">
        <v>1556.7670221848573</v>
      </c>
      <c r="EW489" s="11">
        <v>1622.3499728730849</v>
      </c>
      <c r="EX489" s="11">
        <v>1866.478456883844</v>
      </c>
      <c r="EY489" s="11">
        <v>1946.3643939863416</v>
      </c>
      <c r="EZ489" s="11">
        <v>2115.2795726807085</v>
      </c>
      <c r="FA489" s="11">
        <v>2280.9932637763741</v>
      </c>
      <c r="FB489" s="11">
        <v>2364.1884446398599</v>
      </c>
      <c r="FC489" s="11">
        <v>2405.9189847950665</v>
      </c>
      <c r="FD489" s="11">
        <v>2461.0593464338622</v>
      </c>
      <c r="FE489" s="11">
        <v>2586.000295027598</v>
      </c>
      <c r="FF489" s="11">
        <v>2759.3974868264354</v>
      </c>
      <c r="FG489" s="11">
        <v>2784.3058951312523</v>
      </c>
      <c r="FH489" s="11">
        <v>2828.9274451155648</v>
      </c>
      <c r="FI489" s="11">
        <v>2910.5566064166646</v>
      </c>
      <c r="FJ489" s="11">
        <v>2954.769808894041</v>
      </c>
      <c r="FK489" s="11">
        <v>2971.731693151562</v>
      </c>
      <c r="FL489" s="11">
        <v>2986.3070059025022</v>
      </c>
      <c r="FM489" s="11">
        <v>2990.2241903448512</v>
      </c>
      <c r="FN489" s="11">
        <v>3020.9694429676056</v>
      </c>
      <c r="FO489" s="11">
        <v>3040.831823988312</v>
      </c>
      <c r="FP489" s="11">
        <v>3064.0056478316114</v>
      </c>
      <c r="FQ489" s="11">
        <v>3088.8235485785226</v>
      </c>
      <c r="FR489" s="11">
        <v>3098.8921087445146</v>
      </c>
      <c r="FS489" s="11">
        <v>3142.0018724290812</v>
      </c>
      <c r="FT489" s="11">
        <v>3213.2210165944825</v>
      </c>
      <c r="FU489" s="11">
        <v>3316.9965182462556</v>
      </c>
      <c r="FV489" s="11">
        <v>3457.9226568811646</v>
      </c>
      <c r="FW489" s="11">
        <v>3503.9788908128116</v>
      </c>
      <c r="FX489" s="11">
        <v>3523.7094553052802</v>
      </c>
      <c r="FY489" s="11">
        <v>3545.641371091328</v>
      </c>
      <c r="FZ489" s="11">
        <v>3564.5954632655667</v>
      </c>
      <c r="GA489" s="11">
        <v>3593.2770728019814</v>
      </c>
      <c r="GB489" s="11">
        <v>3615.6326363208323</v>
      </c>
      <c r="GC489" s="11">
        <v>3647.0450219076392</v>
      </c>
      <c r="GD489" s="11">
        <v>3680.9610771302123</v>
      </c>
      <c r="GE489" s="11">
        <v>3705.6243588296593</v>
      </c>
      <c r="GF489" s="11">
        <v>3726.1681537640688</v>
      </c>
      <c r="GG489" s="11">
        <v>3739.3095136272623</v>
      </c>
      <c r="GH489" s="11">
        <v>3752.6161185872652</v>
      </c>
      <c r="GI489" s="11">
        <v>3756.4258026778389</v>
      </c>
      <c r="GJ489" s="11">
        <v>3766.7227546571803</v>
      </c>
      <c r="GK489" s="11">
        <v>3772.7158847130518</v>
      </c>
      <c r="GL489" s="11">
        <v>3788.1601344574374</v>
      </c>
      <c r="GM489" s="11">
        <v>3774.1195826504841</v>
      </c>
      <c r="GN489" s="11">
        <v>3784.8389706165576</v>
      </c>
      <c r="GO489" s="11">
        <v>3794.0558441319863</v>
      </c>
      <c r="GP489" s="11">
        <v>3807.2690679127836</v>
      </c>
      <c r="GQ489" s="11">
        <v>3869.929630993347</v>
      </c>
      <c r="GR489" s="11">
        <v>3994.6215479207972</v>
      </c>
      <c r="GS489" s="11">
        <v>4148.2487900680799</v>
      </c>
      <c r="GT489" s="11">
        <v>4213.9327663596787</v>
      </c>
      <c r="GU489" s="11">
        <v>4233.7378083715066</v>
      </c>
      <c r="GV489" s="11">
        <v>4259.1576509221986</v>
      </c>
      <c r="GW489" s="11">
        <v>4285.702432074223</v>
      </c>
      <c r="GX489" s="11">
        <v>4312.6800711189007</v>
      </c>
      <c r="GY489" s="11">
        <v>4326.131811833251</v>
      </c>
      <c r="GZ489" s="11">
        <v>4463.9794069153622</v>
      </c>
      <c r="HA489" s="11">
        <v>4483.6102951221537</v>
      </c>
      <c r="HB489" s="11">
        <v>4498.6401537894735</v>
      </c>
      <c r="HC489" s="11">
        <v>4514.7564754302302</v>
      </c>
      <c r="HD489" s="11">
        <v>4526.6446064377542</v>
      </c>
      <c r="HE489" s="11">
        <v>4533.9966523621088</v>
      </c>
      <c r="HF489" s="11">
        <v>4529.6291853860075</v>
      </c>
      <c r="HG489" s="11">
        <v>4583.5796727910101</v>
      </c>
      <c r="HH489" s="11">
        <v>4596.7126136511188</v>
      </c>
      <c r="HI489" s="11">
        <v>4629.1534058560092</v>
      </c>
      <c r="HJ489" s="11">
        <v>4641.1893252764285</v>
      </c>
      <c r="HK489" s="11">
        <v>4634.9128759457553</v>
      </c>
      <c r="HL489" s="11">
        <v>4630.713563251843</v>
      </c>
      <c r="HM489" s="11">
        <v>4589.7209747969655</v>
      </c>
      <c r="HN489" s="11">
        <v>4537.7250475230985</v>
      </c>
      <c r="HO489" s="11">
        <v>4503.7017685255596</v>
      </c>
      <c r="HP489" s="11">
        <v>4526.0491087563241</v>
      </c>
      <c r="HQ489" s="11">
        <v>4518.8013340596199</v>
      </c>
      <c r="HR489" s="11">
        <v>4435.9804375512213</v>
      </c>
      <c r="HS489" s="11">
        <v>4456.1309280326877</v>
      </c>
      <c r="HT489" s="11">
        <v>4466.8229209129122</v>
      </c>
      <c r="HU489" s="11">
        <v>4434.3362114554166</v>
      </c>
      <c r="HV489" s="11">
        <v>4444.1171201449351</v>
      </c>
      <c r="HW489" s="11">
        <v>4455.496977273594</v>
      </c>
      <c r="HX489" s="11">
        <v>4471.143111425311</v>
      </c>
      <c r="HY489" s="11">
        <v>4489.9447170136436</v>
      </c>
      <c r="HZ489" s="11">
        <v>4515.6414398645038</v>
      </c>
      <c r="IA489" s="11">
        <v>4646.9066101929657</v>
      </c>
      <c r="IB489" s="11">
        <v>4783.0665744828857</v>
      </c>
      <c r="IC489" s="11">
        <v>4831.3634612700544</v>
      </c>
      <c r="ID489" s="11">
        <v>4879.8323971529553</v>
      </c>
      <c r="IE489" s="11">
        <v>4923.7097124020174</v>
      </c>
      <c r="IF489" s="11">
        <v>4970.1028271482246</v>
      </c>
      <c r="IG489" s="11">
        <v>5093.6780804532791</v>
      </c>
      <c r="IH489" s="11">
        <v>5127.0838786191216</v>
      </c>
      <c r="II489" s="11">
        <v>5170.3841568607377</v>
      </c>
      <c r="IJ489" s="11">
        <v>5208.0451324992773</v>
      </c>
      <c r="IK489" s="11">
        <v>5259.1851742961244</v>
      </c>
      <c r="IL489" s="11">
        <v>5297.494151696169</v>
      </c>
      <c r="IM489" s="11">
        <v>5339.7326175175021</v>
      </c>
      <c r="IN489" s="11">
        <v>5402.6787233073901</v>
      </c>
      <c r="IO489" s="11">
        <v>5540.0885054787541</v>
      </c>
      <c r="IP489" s="11">
        <v>5572.7155897225266</v>
      </c>
      <c r="IQ489" s="11">
        <v>5574.0672079455535</v>
      </c>
      <c r="IR489" s="11">
        <v>5628.9030746829585</v>
      </c>
      <c r="IS489" s="11">
        <v>5697.0764230375589</v>
      </c>
      <c r="IT489" s="11">
        <v>5736.9141100981515</v>
      </c>
      <c r="IU489" s="11">
        <v>5760.0786568271051</v>
      </c>
      <c r="IV489" s="11">
        <v>5777.651769437749</v>
      </c>
      <c r="IW489" s="11">
        <v>5783.7372787970253</v>
      </c>
      <c r="IX489" s="11">
        <v>5794.3950984713392</v>
      </c>
      <c r="IY489" s="11">
        <v>5815.6138541039691</v>
      </c>
      <c r="IZ489" s="11">
        <v>5856.6079855104581</v>
      </c>
      <c r="JA489" s="11">
        <v>5906.8926091421354</v>
      </c>
      <c r="JB489" s="11">
        <v>5998.8375460279822</v>
      </c>
      <c r="JC489" s="11">
        <v>6106.2737814744341</v>
      </c>
      <c r="JD489" s="11">
        <v>6184.4306999436621</v>
      </c>
      <c r="JE489" s="11">
        <v>6201.8271756440563</v>
      </c>
      <c r="JF489" s="11">
        <v>6213.9780680689591</v>
      </c>
      <c r="JG489" s="11">
        <v>6200.4581134501514</v>
      </c>
      <c r="JH489" s="11">
        <v>6283.1301315521177</v>
      </c>
      <c r="JI489" s="11">
        <v>6346.6933249751382</v>
      </c>
      <c r="JJ489" s="11">
        <v>6358.5282385258915</v>
      </c>
      <c r="JK489" s="11">
        <v>6336.5913715563938</v>
      </c>
      <c r="JL489" s="11">
        <v>6392.3295635543827</v>
      </c>
      <c r="JM489" s="11">
        <v>6392.2023409209942</v>
      </c>
      <c r="JN489" s="11">
        <v>6368.5836285522355</v>
      </c>
      <c r="JO489" s="11">
        <v>6524.5646344487695</v>
      </c>
      <c r="JP489" s="11">
        <v>6643.4038455552973</v>
      </c>
      <c r="JQ489" s="11">
        <v>6671.4452574316756</v>
      </c>
      <c r="JR489" s="11">
        <v>6715.08311136676</v>
      </c>
      <c r="JS489" s="11">
        <v>6718.2065854805605</v>
      </c>
      <c r="JT489" s="11">
        <v>6812.4075284691171</v>
      </c>
      <c r="JU489" s="11">
        <v>6861.0751739859188</v>
      </c>
      <c r="JV489" s="11">
        <v>6837.6967898618914</v>
      </c>
      <c r="JW489" s="11">
        <v>6778.1705367886789</v>
      </c>
      <c r="JX489" s="11">
        <v>6771.1790199246861</v>
      </c>
      <c r="JY489" s="11">
        <v>6761.8009585146137</v>
      </c>
      <c r="JZ489" s="11">
        <v>6747.1827771332401</v>
      </c>
      <c r="KA489" s="11">
        <v>6736.1355728729732</v>
      </c>
      <c r="KB489" s="11">
        <v>6728.4177056652197</v>
      </c>
      <c r="KC489" s="11">
        <v>6711.589774679228</v>
      </c>
      <c r="KD489" s="11">
        <v>6695.6798284608521</v>
      </c>
      <c r="KE489" s="11">
        <v>6695.4928190441415</v>
      </c>
      <c r="KF489" s="11">
        <v>6706.2602689239266</v>
      </c>
      <c r="KG489" s="11">
        <v>6710.3425895609962</v>
      </c>
      <c r="KH489" s="11">
        <v>6727.1571960562533</v>
      </c>
      <c r="KI489" s="11">
        <v>6729.0605146692533</v>
      </c>
      <c r="KJ489" s="11">
        <v>6751.1031776754862</v>
      </c>
      <c r="KK489" s="11">
        <v>6754.3897098633888</v>
      </c>
      <c r="KL489" s="23"/>
      <c r="KM489" s="11">
        <f>SMALL(Tabela2[[#This Row],[1]:[285]],1)</f>
        <v>2.4148505417542765E-10</v>
      </c>
      <c r="KN489" s="11">
        <f>MATCH(Tabela2[[#This Row],[1° menor]],Tabela2[[#This Row],[1]:[285]],0)</f>
        <v>122</v>
      </c>
      <c r="KO48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0.37499970588709708</v>
      </c>
      <c r="KP489" s="11">
        <f>VLOOKUP(Tabela2[[#This Row],[Shape]],shape!A:D,4,0)+VLOOKUP(Tabela2[[#This Row],[Shape]]+1,shape!A:E,5,0)*Tabela2[[#This Row],[% avanc]]</f>
        <v>3848.8767971661646</v>
      </c>
      <c r="KQ489" s="15">
        <f>Tabela2[[#This Row],[8686,881807]]/Tabela2[[#Headers],[8686,881807]]</f>
        <v>0.44306770630454423</v>
      </c>
      <c r="KR489" s="11">
        <f>Tabela2[[#This Row],[8686,881807]]-KP488</f>
        <v>324.24892448732726</v>
      </c>
      <c r="KS489" s="11">
        <f>(Tabela2[[#This Row],[hora bus]]-H488)*86400</f>
        <v>46.000000066123903</v>
      </c>
      <c r="KT489" s="11">
        <f>Tabela2[[#This Row],[desloc]]/Tabela2[[#This Row],[seconds]]</f>
        <v>7.0488896526353733</v>
      </c>
      <c r="KU489" s="11">
        <f>Tabela2[[#This Row],[spd m/s]]*3.6</f>
        <v>25.376002749487345</v>
      </c>
      <c r="KV489" s="23"/>
      <c r="KW489" s="22">
        <f t="shared" si="126"/>
        <v>0</v>
      </c>
      <c r="KX489" s="23">
        <f t="shared" si="127"/>
        <v>0</v>
      </c>
      <c r="KY489" s="23">
        <f t="shared" si="128"/>
        <v>0</v>
      </c>
      <c r="KZ489" s="23">
        <f t="shared" si="129"/>
        <v>0</v>
      </c>
      <c r="LA489" s="23">
        <f t="shared" si="130"/>
        <v>0</v>
      </c>
      <c r="LB489" s="23">
        <f t="shared" si="131"/>
        <v>0</v>
      </c>
      <c r="LC489" s="23">
        <f t="shared" si="132"/>
        <v>0</v>
      </c>
      <c r="LD489" s="23">
        <f t="shared" si="133"/>
        <v>0</v>
      </c>
      <c r="LE489" s="23">
        <f t="shared" si="134"/>
        <v>3848.8767971661646</v>
      </c>
      <c r="LF489" s="22">
        <f t="shared" si="143"/>
        <v>0</v>
      </c>
      <c r="LG489" s="23">
        <f t="shared" si="135"/>
        <v>0</v>
      </c>
      <c r="LH489" s="23">
        <f t="shared" si="136"/>
        <v>0</v>
      </c>
      <c r="LI489" s="23">
        <f t="shared" si="137"/>
        <v>3848.8767971661646</v>
      </c>
      <c r="LJ489" s="23">
        <f t="shared" si="138"/>
        <v>8570.3152119992501</v>
      </c>
      <c r="LK489" s="23">
        <f t="shared" si="139"/>
        <v>0</v>
      </c>
      <c r="LL489" s="23">
        <f t="shared" si="140"/>
        <v>24</v>
      </c>
      <c r="LM489" s="23">
        <f t="shared" si="141"/>
        <v>0</v>
      </c>
      <c r="LN489" s="23">
        <f t="shared" si="142"/>
        <v>0</v>
      </c>
    </row>
    <row r="490" spans="1:326" x14ac:dyDescent="0.25">
      <c r="A490" s="22">
        <v>148</v>
      </c>
      <c r="B490" s="22">
        <v>2</v>
      </c>
      <c r="C490" s="23" t="s">
        <v>1453</v>
      </c>
      <c r="D490" s="22">
        <v>332</v>
      </c>
      <c r="E490" s="24">
        <v>0.92708333333333337</v>
      </c>
      <c r="F490" s="23" t="s">
        <v>774</v>
      </c>
      <c r="G490" s="23" t="b">
        <v>1</v>
      </c>
      <c r="H490" s="25">
        <v>43538.927546296298</v>
      </c>
      <c r="I490" s="26" t="s">
        <v>278</v>
      </c>
      <c r="J490" s="23" t="s">
        <v>279</v>
      </c>
      <c r="K490" s="11">
        <f>IF(AND(Tabela2[[#This Row],[hora bus]]=H489,Tabela2[[#This Row],[lat bus]]=I489,Tabela2[[#This Row],[lon bus]]=J489),1,0)</f>
        <v>0</v>
      </c>
      <c r="L490" s="23"/>
      <c r="M490" s="11">
        <v>297</v>
      </c>
      <c r="N490" s="11">
        <v>6816.3749306853024</v>
      </c>
      <c r="O490" s="11">
        <v>6809.7346988710888</v>
      </c>
      <c r="P490" s="11">
        <v>6800.4222993033782</v>
      </c>
      <c r="Q490" s="11">
        <v>6742.338452546308</v>
      </c>
      <c r="R490" s="11">
        <v>6656.5315561322604</v>
      </c>
      <c r="S490" s="11">
        <v>6636.5150655319394</v>
      </c>
      <c r="T490" s="11">
        <v>6616.770932727507</v>
      </c>
      <c r="U490" s="11">
        <v>6604.8970097379934</v>
      </c>
      <c r="V490" s="11">
        <v>6588.5146231498302</v>
      </c>
      <c r="W490" s="11">
        <v>6576.6692027431727</v>
      </c>
      <c r="X490" s="11">
        <v>6566.1836805978219</v>
      </c>
      <c r="Y490" s="11">
        <v>6542.9556898746114</v>
      </c>
      <c r="Z490" s="11">
        <v>6528.5201359935518</v>
      </c>
      <c r="AA490" s="11">
        <v>6506.7552214568968</v>
      </c>
      <c r="AB490" s="11">
        <v>6496.7849457398097</v>
      </c>
      <c r="AC490" s="11">
        <v>6480.8418267361849</v>
      </c>
      <c r="AD490" s="11">
        <v>6455.9928412342097</v>
      </c>
      <c r="AE490" s="11">
        <v>6445.8112314576774</v>
      </c>
      <c r="AF490" s="11">
        <v>6376.978846379091</v>
      </c>
      <c r="AG490" s="11">
        <v>6344.7961238911157</v>
      </c>
      <c r="AH490" s="11">
        <v>6316.0163302753226</v>
      </c>
      <c r="AI490" s="11">
        <v>6292.3327003662398</v>
      </c>
      <c r="AJ490" s="11">
        <v>6271.1266065286554</v>
      </c>
      <c r="AK490" s="11">
        <v>6255.9135143439316</v>
      </c>
      <c r="AL490" s="11">
        <v>6229.6576563547378</v>
      </c>
      <c r="AM490" s="11">
        <v>6218.6912107413427</v>
      </c>
      <c r="AN490" s="11">
        <v>6205.8115373805831</v>
      </c>
      <c r="AO490" s="11">
        <v>6197.0100783477956</v>
      </c>
      <c r="AP490" s="11">
        <v>6195.2887021348888</v>
      </c>
      <c r="AQ490" s="11">
        <v>6201.3889371745472</v>
      </c>
      <c r="AR490" s="11">
        <v>6201.2565357276553</v>
      </c>
      <c r="AS490" s="11">
        <v>6196.9285268286785</v>
      </c>
      <c r="AT490" s="11">
        <v>6204.8706985494919</v>
      </c>
      <c r="AU490" s="11">
        <v>6210.3753621532396</v>
      </c>
      <c r="AV490" s="11">
        <v>6203.7329149304041</v>
      </c>
      <c r="AW490" s="11">
        <v>6202.4475166859702</v>
      </c>
      <c r="AX490" s="11">
        <v>6203.4349864894884</v>
      </c>
      <c r="AY490" s="11">
        <v>6195.4020144273218</v>
      </c>
      <c r="AZ490" s="11">
        <v>6178.7984267481925</v>
      </c>
      <c r="BA490" s="11">
        <v>6154.0460976771637</v>
      </c>
      <c r="BB490" s="11">
        <v>6108.3689204460179</v>
      </c>
      <c r="BC490" s="11">
        <v>6036.1220504254788</v>
      </c>
      <c r="BD490" s="11">
        <v>5969.1896455258575</v>
      </c>
      <c r="BE490" s="11">
        <v>5949.0826765171178</v>
      </c>
      <c r="BF490" s="11">
        <v>5927.5220901303064</v>
      </c>
      <c r="BG490" s="11">
        <v>5892.3663251071021</v>
      </c>
      <c r="BH490" s="11">
        <v>5879.5591238354964</v>
      </c>
      <c r="BI490" s="11">
        <v>5863.5028042063504</v>
      </c>
      <c r="BJ490" s="11">
        <v>5838.234306529318</v>
      </c>
      <c r="BK490" s="11">
        <v>5764.7376557437337</v>
      </c>
      <c r="BL490" s="11">
        <v>5529.3954550141452</v>
      </c>
      <c r="BM490" s="11">
        <v>5392.7618881476155</v>
      </c>
      <c r="BN490" s="11">
        <v>5364.3451711493626</v>
      </c>
      <c r="BO490" s="11">
        <v>5254.2915537404187</v>
      </c>
      <c r="BP490" s="11">
        <v>5246.188360707074</v>
      </c>
      <c r="BQ490" s="11">
        <v>5156.8169066691362</v>
      </c>
      <c r="BR490" s="11">
        <v>5071.8771254757385</v>
      </c>
      <c r="BS490" s="11">
        <v>5040.8553395471836</v>
      </c>
      <c r="BT490" s="11">
        <v>4991.016797994801</v>
      </c>
      <c r="BU490" s="11">
        <v>4930.0033358632572</v>
      </c>
      <c r="BV490" s="11">
        <v>4925.3794239683257</v>
      </c>
      <c r="BW490" s="11">
        <v>4776.1855373616618</v>
      </c>
      <c r="BX490" s="11">
        <v>4688.3837555630671</v>
      </c>
      <c r="BY490" s="11">
        <v>4567.6313517405742</v>
      </c>
      <c r="BZ490" s="11">
        <v>4551.0246254122048</v>
      </c>
      <c r="CA490" s="11">
        <v>4512.083065636758</v>
      </c>
      <c r="CB490" s="11">
        <v>4450.131342453622</v>
      </c>
      <c r="CC490" s="11">
        <v>4329.9286806073487</v>
      </c>
      <c r="CD490" s="11">
        <v>4235.9701071840063</v>
      </c>
      <c r="CE490" s="11">
        <v>4142.6963229444555</v>
      </c>
      <c r="CF490" s="11">
        <v>4058.7404282045923</v>
      </c>
      <c r="CG490" s="11">
        <v>3864.1334798849061</v>
      </c>
      <c r="CH490" s="11">
        <v>3786.5607870269159</v>
      </c>
      <c r="CI490" s="11">
        <v>3594.8268414204308</v>
      </c>
      <c r="CJ490" s="11">
        <v>3520.0280363256061</v>
      </c>
      <c r="CK490" s="11">
        <v>3429.8216505536307</v>
      </c>
      <c r="CL490" s="11">
        <v>3401.8037142457688</v>
      </c>
      <c r="CM490" s="11">
        <v>3353.4057215861935</v>
      </c>
      <c r="CN490" s="11">
        <v>3294.4966677458601</v>
      </c>
      <c r="CO490" s="11">
        <v>3212.7207683155184</v>
      </c>
      <c r="CP490" s="11">
        <v>3159.910448112234</v>
      </c>
      <c r="CQ490" s="11">
        <v>2963.7335996452284</v>
      </c>
      <c r="CR490" s="11">
        <v>2786.0436332646345</v>
      </c>
      <c r="CS490" s="11">
        <v>2712.0847734342415</v>
      </c>
      <c r="CT490" s="11">
        <v>2683.8666299260053</v>
      </c>
      <c r="CU490" s="11">
        <v>2642.4053956572848</v>
      </c>
      <c r="CV490" s="11">
        <v>2544.1440962522133</v>
      </c>
      <c r="CW490" s="11">
        <v>2416.6766606767492</v>
      </c>
      <c r="CX490" s="11">
        <v>2355.6065012966851</v>
      </c>
      <c r="CY490" s="11">
        <v>2298.4752685278445</v>
      </c>
      <c r="CZ490" s="11">
        <v>2247.0164288395749</v>
      </c>
      <c r="DA490" s="11">
        <v>2194.7155799607976</v>
      </c>
      <c r="DB490" s="11">
        <v>2138.8359884680845</v>
      </c>
      <c r="DC490" s="11">
        <v>2048.5878846922328</v>
      </c>
      <c r="DD490" s="11">
        <v>2040.3547673488786</v>
      </c>
      <c r="DE490" s="11">
        <v>2010.3979864349183</v>
      </c>
      <c r="DF490" s="11">
        <v>1997.4625800845649</v>
      </c>
      <c r="DG490" s="11">
        <v>1948.0154889828434</v>
      </c>
      <c r="DH490" s="11">
        <v>1912.5624706142466</v>
      </c>
      <c r="DI490" s="11">
        <v>1872.6759680839605</v>
      </c>
      <c r="DJ490" s="11">
        <v>1799.215357172968</v>
      </c>
      <c r="DK490" s="11">
        <v>1474.1223077469133</v>
      </c>
      <c r="DL490" s="11">
        <v>1405.7108914736207</v>
      </c>
      <c r="DM490" s="11">
        <v>1346.9378694250763</v>
      </c>
      <c r="DN490" s="11">
        <v>1273.7260681809157</v>
      </c>
      <c r="DO490" s="11">
        <v>1252.8895297959564</v>
      </c>
      <c r="DP490" s="11">
        <v>1187.2974699841448</v>
      </c>
      <c r="DQ490" s="11">
        <v>1188.040865852221</v>
      </c>
      <c r="DR490" s="11">
        <v>1180.7467910578407</v>
      </c>
      <c r="DS490" s="11">
        <v>1170.6172431969439</v>
      </c>
      <c r="DT490" s="11">
        <v>1153.9904327117883</v>
      </c>
      <c r="DU490" s="11">
        <v>1143.5202299637547</v>
      </c>
      <c r="DV490" s="11">
        <v>1132.5150912148142</v>
      </c>
      <c r="DW490" s="11">
        <v>1126.2298365421282</v>
      </c>
      <c r="DX490" s="11">
        <v>1001.8206430445973</v>
      </c>
      <c r="DY490" s="11">
        <v>1022.208589927206</v>
      </c>
      <c r="DZ490" s="11">
        <v>996.18621635198031</v>
      </c>
      <c r="EA490" s="11">
        <v>877.98390994090516</v>
      </c>
      <c r="EB490" s="11">
        <v>854.88255582545912</v>
      </c>
      <c r="EC490" s="11">
        <v>676.65714284845285</v>
      </c>
      <c r="ED490" s="11">
        <v>609.38729343089904</v>
      </c>
      <c r="EE490" s="11">
        <v>373.66192457401974</v>
      </c>
      <c r="EF490" s="11">
        <v>187.79995487383974</v>
      </c>
      <c r="EG490" s="11">
        <v>30.171840757643309</v>
      </c>
      <c r="EH490" s="11">
        <v>2.1834978269907879E-11</v>
      </c>
      <c r="EI490" s="11">
        <v>90.498524444971466</v>
      </c>
      <c r="EJ490" s="11">
        <v>153.82183082121969</v>
      </c>
      <c r="EK490" s="11">
        <v>206.32260148581003</v>
      </c>
      <c r="EL490" s="11">
        <v>288.46311928227914</v>
      </c>
      <c r="EM490" s="11">
        <v>300.25593541643337</v>
      </c>
      <c r="EN490" s="11">
        <v>385.22583554117398</v>
      </c>
      <c r="EO490" s="11">
        <v>472.7945788978729</v>
      </c>
      <c r="EP490" s="11">
        <v>511.06327259235661</v>
      </c>
      <c r="EQ490" s="11">
        <v>643.75893682430035</v>
      </c>
      <c r="ER490" s="11">
        <v>714.1294908985102</v>
      </c>
      <c r="ES490" s="11">
        <v>848.51291929129286</v>
      </c>
      <c r="ET490" s="11">
        <v>911.83713280292943</v>
      </c>
      <c r="EU490" s="11">
        <v>986.99199823132085</v>
      </c>
      <c r="EV490" s="11">
        <v>1049.4926565949297</v>
      </c>
      <c r="EW490" s="11">
        <v>1118.8008886380373</v>
      </c>
      <c r="EX490" s="11">
        <v>1366.524577017663</v>
      </c>
      <c r="EY490" s="11">
        <v>1448.7861341228406</v>
      </c>
      <c r="EZ490" s="11">
        <v>1620.5158118177526</v>
      </c>
      <c r="FA490" s="11">
        <v>1787.439063892288</v>
      </c>
      <c r="FB490" s="11">
        <v>1870.5179152130875</v>
      </c>
      <c r="FC490" s="11">
        <v>1912.1121206443852</v>
      </c>
      <c r="FD490" s="11">
        <v>1966.9615716524056</v>
      </c>
      <c r="FE490" s="11">
        <v>2091.2422412563151</v>
      </c>
      <c r="FF490" s="11">
        <v>2264.1668455186996</v>
      </c>
      <c r="FG490" s="11">
        <v>2289.000252705795</v>
      </c>
      <c r="FH490" s="11">
        <v>2333.2133519413601</v>
      </c>
      <c r="FI490" s="11">
        <v>2414.7297916093298</v>
      </c>
      <c r="FJ490" s="11">
        <v>2459.46056219502</v>
      </c>
      <c r="FK490" s="11">
        <v>2477.0274921751015</v>
      </c>
      <c r="FL490" s="11">
        <v>2492.2323784744826</v>
      </c>
      <c r="FM490" s="11">
        <v>2497.601694406128</v>
      </c>
      <c r="FN490" s="11">
        <v>2530.1191527258457</v>
      </c>
      <c r="FO490" s="11">
        <v>2551.1856641906274</v>
      </c>
      <c r="FP490" s="11">
        <v>2575.4652572528012</v>
      </c>
      <c r="FQ490" s="11">
        <v>2601.0663916828626</v>
      </c>
      <c r="FR490" s="11">
        <v>2612.2007334481195</v>
      </c>
      <c r="FS490" s="11">
        <v>2656.7046937067571</v>
      </c>
      <c r="FT490" s="11">
        <v>2728.7169848118356</v>
      </c>
      <c r="FU490" s="11">
        <v>2832.0759733518103</v>
      </c>
      <c r="FV490" s="11">
        <v>2971.3963167431439</v>
      </c>
      <c r="FW490" s="11">
        <v>3015.8063689937999</v>
      </c>
      <c r="FX490" s="11">
        <v>3034.2456613761401</v>
      </c>
      <c r="FY490" s="11">
        <v>3055.1075354039885</v>
      </c>
      <c r="FZ490" s="11">
        <v>3073.2498435838588</v>
      </c>
      <c r="GA490" s="11">
        <v>3101.408961105572</v>
      </c>
      <c r="GB490" s="11">
        <v>3123.5079389625748</v>
      </c>
      <c r="GC490" s="11">
        <v>3154.881876611063</v>
      </c>
      <c r="GD490" s="11">
        <v>3188.9131716427783</v>
      </c>
      <c r="GE490" s="11">
        <v>3213.6777322516541</v>
      </c>
      <c r="GF490" s="11">
        <v>3234.3024649240388</v>
      </c>
      <c r="GG490" s="11">
        <v>3247.3042266712246</v>
      </c>
      <c r="GH490" s="11">
        <v>3260.3823880104032</v>
      </c>
      <c r="GI490" s="11">
        <v>3263.8260467049404</v>
      </c>
      <c r="GJ490" s="11">
        <v>3273.3296565095316</v>
      </c>
      <c r="GK490" s="11">
        <v>3278.1485154849606</v>
      </c>
      <c r="GL490" s="11">
        <v>3292.8444010884714</v>
      </c>
      <c r="GM490" s="11">
        <v>3277.9073625937149</v>
      </c>
      <c r="GN490" s="11">
        <v>3287.2411751110267</v>
      </c>
      <c r="GO490" s="11">
        <v>3295.2417005724838</v>
      </c>
      <c r="GP490" s="11">
        <v>3306.4643885382848</v>
      </c>
      <c r="GQ490" s="11">
        <v>3366.3720052325498</v>
      </c>
      <c r="GR490" s="11">
        <v>3488.3800094992471</v>
      </c>
      <c r="GS490" s="11">
        <v>3640.2578112879746</v>
      </c>
      <c r="GT490" s="11">
        <v>3705.3175807517382</v>
      </c>
      <c r="GU490" s="11">
        <v>3724.9416556414453</v>
      </c>
      <c r="GV490" s="11">
        <v>3750.3466972878082</v>
      </c>
      <c r="GW490" s="11">
        <v>3776.9958856623498</v>
      </c>
      <c r="GX490" s="11">
        <v>3804.1805650314136</v>
      </c>
      <c r="GY490" s="11">
        <v>3819.0534886869514</v>
      </c>
      <c r="GZ490" s="11">
        <v>3958.3864427182771</v>
      </c>
      <c r="HA490" s="11">
        <v>3978.3278342010117</v>
      </c>
      <c r="HB490" s="11">
        <v>3993.5194002577423</v>
      </c>
      <c r="HC490" s="11">
        <v>4009.7269553538772</v>
      </c>
      <c r="HD490" s="11">
        <v>4021.6914037647211</v>
      </c>
      <c r="HE490" s="11">
        <v>4029.2177536314725</v>
      </c>
      <c r="HF490" s="11">
        <v>4023.1756956549766</v>
      </c>
      <c r="HG490" s="11">
        <v>4074.1845407227052</v>
      </c>
      <c r="HH490" s="11">
        <v>4085.1056481178257</v>
      </c>
      <c r="HI490" s="11">
        <v>4115.9537214481734</v>
      </c>
      <c r="HJ490" s="11">
        <v>4127.1394583354941</v>
      </c>
      <c r="HK490" s="11">
        <v>4120.0177734863446</v>
      </c>
      <c r="HL490" s="11">
        <v>4114.896171503583</v>
      </c>
      <c r="HM490" s="11">
        <v>4072.7103316320035</v>
      </c>
      <c r="HN490" s="11">
        <v>4019.0322094068943</v>
      </c>
      <c r="HO490" s="11">
        <v>3983.381284562302</v>
      </c>
      <c r="HP490" s="11">
        <v>4004.8736517204293</v>
      </c>
      <c r="HQ490" s="11">
        <v>3997.3484919662283</v>
      </c>
      <c r="HR490" s="11">
        <v>3913.7290005123596</v>
      </c>
      <c r="HS490" s="11">
        <v>3933.0448363509008</v>
      </c>
      <c r="HT490" s="11">
        <v>3943.5173829708428</v>
      </c>
      <c r="HU490" s="11">
        <v>3910.833585376392</v>
      </c>
      <c r="HV490" s="11">
        <v>3920.4017615134258</v>
      </c>
      <c r="HW490" s="11">
        <v>3931.6880808380993</v>
      </c>
      <c r="HX490" s="11">
        <v>3947.2860462663775</v>
      </c>
      <c r="HY490" s="11">
        <v>3966.072843510216</v>
      </c>
      <c r="HZ490" s="11">
        <v>3991.8716917973306</v>
      </c>
      <c r="IA490" s="11">
        <v>4123.465426506722</v>
      </c>
      <c r="IB490" s="11">
        <v>4259.9556775340779</v>
      </c>
      <c r="IC490" s="11">
        <v>4308.4735095645365</v>
      </c>
      <c r="ID490" s="11">
        <v>4357.1774381574351</v>
      </c>
      <c r="IE490" s="11">
        <v>4401.3052711705895</v>
      </c>
      <c r="IF490" s="11">
        <v>4448.1563655641039</v>
      </c>
      <c r="IG490" s="11">
        <v>4572.126862956874</v>
      </c>
      <c r="IH490" s="11">
        <v>4605.6728459037986</v>
      </c>
      <c r="II490" s="11">
        <v>4649.0867752700633</v>
      </c>
      <c r="IJ490" s="11">
        <v>4686.809901377721</v>
      </c>
      <c r="IK490" s="11">
        <v>4737.935129440948</v>
      </c>
      <c r="IL490" s="11">
        <v>4776.1945039783932</v>
      </c>
      <c r="IM490" s="11">
        <v>4818.3734965968633</v>
      </c>
      <c r="IN490" s="11">
        <v>4881.2075013403328</v>
      </c>
      <c r="IO490" s="11">
        <v>5018.5543963752834</v>
      </c>
      <c r="IP490" s="11">
        <v>5051.1891054447769</v>
      </c>
      <c r="IQ490" s="11">
        <v>5052.5748924209956</v>
      </c>
      <c r="IR490" s="11">
        <v>5107.5088889947992</v>
      </c>
      <c r="IS490" s="11">
        <v>5175.7790384700893</v>
      </c>
      <c r="IT490" s="11">
        <v>5215.6612893967658</v>
      </c>
      <c r="IU490" s="11">
        <v>5238.8505432772063</v>
      </c>
      <c r="IV490" s="11">
        <v>5256.4398458214928</v>
      </c>
      <c r="IW490" s="11">
        <v>5262.5334018640488</v>
      </c>
      <c r="IX490" s="11">
        <v>5273.1978224058475</v>
      </c>
      <c r="IY490" s="11">
        <v>5294.419127981635</v>
      </c>
      <c r="IZ490" s="11">
        <v>5335.4175843390685</v>
      </c>
      <c r="JA490" s="11">
        <v>5385.7031477541268</v>
      </c>
      <c r="JB490" s="11">
        <v>5477.5995081458896</v>
      </c>
      <c r="JC490" s="11">
        <v>5584.8882596879157</v>
      </c>
      <c r="JD490" s="11">
        <v>5662.8901078580175</v>
      </c>
      <c r="JE490" s="11">
        <v>5680.1836965933262</v>
      </c>
      <c r="JF490" s="11">
        <v>5692.2308191949942</v>
      </c>
      <c r="JG490" s="11">
        <v>5678.2821998984964</v>
      </c>
      <c r="JH490" s="11">
        <v>5760.8586848464183</v>
      </c>
      <c r="JI490" s="11">
        <v>5824.7657630163585</v>
      </c>
      <c r="JJ490" s="11">
        <v>5836.6787409044218</v>
      </c>
      <c r="JK490" s="11">
        <v>5815.0582352913625</v>
      </c>
      <c r="JL490" s="11">
        <v>5871.1186343470217</v>
      </c>
      <c r="JM490" s="11">
        <v>5871.089503661191</v>
      </c>
      <c r="JN490" s="11">
        <v>5848.4072113024404</v>
      </c>
      <c r="JO490" s="11">
        <v>6005.911201287513</v>
      </c>
      <c r="JP490" s="11">
        <v>6125.5859773943384</v>
      </c>
      <c r="JQ490" s="11">
        <v>6154.0889893702069</v>
      </c>
      <c r="JR490" s="11">
        <v>6197.5116445044232</v>
      </c>
      <c r="JS490" s="11">
        <v>6199.2347329489467</v>
      </c>
      <c r="JT490" s="11">
        <v>6292.1112283468919</v>
      </c>
      <c r="JU490" s="11">
        <v>6340.38231548773</v>
      </c>
      <c r="JV490" s="11">
        <v>6317.081044231456</v>
      </c>
      <c r="JW490" s="11">
        <v>6257.3429386062271</v>
      </c>
      <c r="JX490" s="11">
        <v>6250.0093537134308</v>
      </c>
      <c r="JY490" s="11">
        <v>6240.4867101912605</v>
      </c>
      <c r="JZ490" s="11">
        <v>6225.742181391267</v>
      </c>
      <c r="KA490" s="11">
        <v>6214.5711434298082</v>
      </c>
      <c r="KB490" s="11">
        <v>6206.7587255973449</v>
      </c>
      <c r="KC490" s="11">
        <v>6189.8209848862489</v>
      </c>
      <c r="KD490" s="11">
        <v>6173.8964419636923</v>
      </c>
      <c r="KE490" s="11">
        <v>6173.8113203037028</v>
      </c>
      <c r="KF490" s="11">
        <v>6184.6556848922282</v>
      </c>
      <c r="KG490" s="11">
        <v>6188.8382224386305</v>
      </c>
      <c r="KH490" s="11">
        <v>6205.750089791306</v>
      </c>
      <c r="KI490" s="11">
        <v>6207.7704555934424</v>
      </c>
      <c r="KJ490" s="11">
        <v>6229.9199749854633</v>
      </c>
      <c r="KK490" s="11">
        <v>6233.2446928731724</v>
      </c>
      <c r="KL490" s="23"/>
      <c r="KM490" s="11">
        <f>SMALL(Tabela2[[#This Row],[1]:[285]],1)</f>
        <v>2.1834978269907879E-11</v>
      </c>
      <c r="KN490" s="11">
        <f>MATCH(Tabela2[[#This Row],[1° menor]],Tabela2[[#This Row],[1]:[285]],0)</f>
        <v>125</v>
      </c>
      <c r="KO49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0.24999989805280268</v>
      </c>
      <c r="KP490" s="11">
        <f>VLOOKUP(Tabela2[[#This Row],[Shape]],shape!A:D,4,0)+VLOOKUP(Tabela2[[#This Row],[Shape]]+1,shape!A:E,5,0)*Tabela2[[#This Row],[% avanc]]</f>
        <v>4110.8513767408303</v>
      </c>
      <c r="KQ490" s="15">
        <f>Tabela2[[#This Row],[8686,881807]]/Tabela2[[#Headers],[8686,881807]]</f>
        <v>0.47322519956795706</v>
      </c>
      <c r="KR490" s="11">
        <f>Tabela2[[#This Row],[8686,881807]]-KP489</f>
        <v>261.97457957466577</v>
      </c>
      <c r="KS490" s="11">
        <f>(Tabela2[[#This Row],[hora bus]]-H489)*86400</f>
        <v>44.999999832361937</v>
      </c>
      <c r="KT490" s="11">
        <f>Tabela2[[#This Row],[desloc]]/Tabela2[[#This Row],[seconds]]</f>
        <v>5.8216573455688252</v>
      </c>
      <c r="KU490" s="11">
        <f>Tabela2[[#This Row],[spd m/s]]*3.6</f>
        <v>20.95796644404777</v>
      </c>
      <c r="KV490" s="23"/>
      <c r="KW490" s="22">
        <f t="shared" si="126"/>
        <v>0</v>
      </c>
      <c r="KX490" s="23">
        <f t="shared" si="127"/>
        <v>0</v>
      </c>
      <c r="KY490" s="23">
        <f t="shared" si="128"/>
        <v>0</v>
      </c>
      <c r="KZ490" s="23">
        <f t="shared" si="129"/>
        <v>0</v>
      </c>
      <c r="LA490" s="23">
        <f t="shared" si="130"/>
        <v>0</v>
      </c>
      <c r="LB490" s="23">
        <f t="shared" si="131"/>
        <v>0</v>
      </c>
      <c r="LC490" s="23">
        <f t="shared" si="132"/>
        <v>0</v>
      </c>
      <c r="LD490" s="23">
        <f t="shared" si="133"/>
        <v>0</v>
      </c>
      <c r="LE490" s="23">
        <f t="shared" si="134"/>
        <v>4110.8513767408303</v>
      </c>
      <c r="LF490" s="22">
        <f t="shared" si="143"/>
        <v>0</v>
      </c>
      <c r="LG490" s="23">
        <f t="shared" si="135"/>
        <v>0</v>
      </c>
      <c r="LH490" s="23">
        <f t="shared" si="136"/>
        <v>0</v>
      </c>
      <c r="LI490" s="23">
        <f t="shared" si="137"/>
        <v>4110.8513767408303</v>
      </c>
      <c r="LJ490" s="23">
        <f t="shared" si="138"/>
        <v>8570.3152119992501</v>
      </c>
      <c r="LK490" s="23">
        <f t="shared" si="139"/>
        <v>0</v>
      </c>
      <c r="LL490" s="23">
        <f t="shared" si="140"/>
        <v>23</v>
      </c>
      <c r="LM490" s="23">
        <f t="shared" si="141"/>
        <v>0</v>
      </c>
      <c r="LN490" s="23">
        <f t="shared" si="142"/>
        <v>0</v>
      </c>
    </row>
    <row r="491" spans="1:326" x14ac:dyDescent="0.25">
      <c r="A491" s="22">
        <v>149</v>
      </c>
      <c r="B491" s="22">
        <v>2</v>
      </c>
      <c r="C491" s="23" t="s">
        <v>1454</v>
      </c>
      <c r="D491" s="22">
        <v>332</v>
      </c>
      <c r="E491" s="24">
        <v>0.92777777777777781</v>
      </c>
      <c r="F491" s="23" t="s">
        <v>774</v>
      </c>
      <c r="G491" s="23" t="b">
        <v>1</v>
      </c>
      <c r="H491" s="25">
        <v>43538.927800925929</v>
      </c>
      <c r="I491" s="26" t="s">
        <v>278</v>
      </c>
      <c r="J491" s="23" t="s">
        <v>279</v>
      </c>
      <c r="K491" s="11">
        <f>IF(AND(Tabela2[[#This Row],[hora bus]]=H490,Tabela2[[#This Row],[lat bus]]=I490,Tabela2[[#This Row],[lon bus]]=J490),1,0)</f>
        <v>0</v>
      </c>
      <c r="L491" s="23"/>
      <c r="M491" s="11">
        <v>299</v>
      </c>
      <c r="N491" s="11">
        <v>6816.3749306853024</v>
      </c>
      <c r="O491" s="11">
        <v>6809.7346988710888</v>
      </c>
      <c r="P491" s="11">
        <v>6800.4222993033782</v>
      </c>
      <c r="Q491" s="11">
        <v>6742.338452546308</v>
      </c>
      <c r="R491" s="11">
        <v>6656.5315561322604</v>
      </c>
      <c r="S491" s="11">
        <v>6636.5150655319394</v>
      </c>
      <c r="T491" s="11">
        <v>6616.770932727507</v>
      </c>
      <c r="U491" s="11">
        <v>6604.8970097379934</v>
      </c>
      <c r="V491" s="11">
        <v>6588.5146231498302</v>
      </c>
      <c r="W491" s="11">
        <v>6576.6692027431727</v>
      </c>
      <c r="X491" s="11">
        <v>6566.1836805978219</v>
      </c>
      <c r="Y491" s="11">
        <v>6542.9556898746114</v>
      </c>
      <c r="Z491" s="11">
        <v>6528.5201359935518</v>
      </c>
      <c r="AA491" s="11">
        <v>6506.7552214568968</v>
      </c>
      <c r="AB491" s="11">
        <v>6496.7849457398097</v>
      </c>
      <c r="AC491" s="11">
        <v>6480.8418267361849</v>
      </c>
      <c r="AD491" s="11">
        <v>6455.9928412342097</v>
      </c>
      <c r="AE491" s="11">
        <v>6445.8112314576774</v>
      </c>
      <c r="AF491" s="11">
        <v>6376.978846379091</v>
      </c>
      <c r="AG491" s="11">
        <v>6344.7961238911157</v>
      </c>
      <c r="AH491" s="11">
        <v>6316.0163302753226</v>
      </c>
      <c r="AI491" s="11">
        <v>6292.3327003662398</v>
      </c>
      <c r="AJ491" s="11">
        <v>6271.1266065286554</v>
      </c>
      <c r="AK491" s="11">
        <v>6255.9135143439316</v>
      </c>
      <c r="AL491" s="11">
        <v>6229.6576563547378</v>
      </c>
      <c r="AM491" s="11">
        <v>6218.6912107413427</v>
      </c>
      <c r="AN491" s="11">
        <v>6205.8115373805831</v>
      </c>
      <c r="AO491" s="11">
        <v>6197.0100783477956</v>
      </c>
      <c r="AP491" s="11">
        <v>6195.2887021348888</v>
      </c>
      <c r="AQ491" s="11">
        <v>6201.3889371745472</v>
      </c>
      <c r="AR491" s="11">
        <v>6201.2565357276553</v>
      </c>
      <c r="AS491" s="11">
        <v>6196.9285268286785</v>
      </c>
      <c r="AT491" s="11">
        <v>6204.8706985494919</v>
      </c>
      <c r="AU491" s="11">
        <v>6210.3753621532396</v>
      </c>
      <c r="AV491" s="11">
        <v>6203.7329149304041</v>
      </c>
      <c r="AW491" s="11">
        <v>6202.4475166859702</v>
      </c>
      <c r="AX491" s="11">
        <v>6203.4349864894884</v>
      </c>
      <c r="AY491" s="11">
        <v>6195.4020144273218</v>
      </c>
      <c r="AZ491" s="11">
        <v>6178.7984267481925</v>
      </c>
      <c r="BA491" s="11">
        <v>6154.0460976771637</v>
      </c>
      <c r="BB491" s="11">
        <v>6108.3689204460179</v>
      </c>
      <c r="BC491" s="11">
        <v>6036.1220504254788</v>
      </c>
      <c r="BD491" s="11">
        <v>5969.1896455258575</v>
      </c>
      <c r="BE491" s="11">
        <v>5949.0826765171178</v>
      </c>
      <c r="BF491" s="11">
        <v>5927.5220901303064</v>
      </c>
      <c r="BG491" s="11">
        <v>5892.3663251071021</v>
      </c>
      <c r="BH491" s="11">
        <v>5879.5591238354964</v>
      </c>
      <c r="BI491" s="11">
        <v>5863.5028042063504</v>
      </c>
      <c r="BJ491" s="11">
        <v>5838.234306529318</v>
      </c>
      <c r="BK491" s="11">
        <v>5764.7376557437337</v>
      </c>
      <c r="BL491" s="11">
        <v>5529.3954550141452</v>
      </c>
      <c r="BM491" s="11">
        <v>5392.7618881476155</v>
      </c>
      <c r="BN491" s="11">
        <v>5364.3451711493626</v>
      </c>
      <c r="BO491" s="11">
        <v>5254.2915537404187</v>
      </c>
      <c r="BP491" s="11">
        <v>5246.188360707074</v>
      </c>
      <c r="BQ491" s="11">
        <v>5156.8169066691362</v>
      </c>
      <c r="BR491" s="11">
        <v>5071.8771254757385</v>
      </c>
      <c r="BS491" s="11">
        <v>5040.8553395471836</v>
      </c>
      <c r="BT491" s="11">
        <v>4991.016797994801</v>
      </c>
      <c r="BU491" s="11">
        <v>4930.0033358632572</v>
      </c>
      <c r="BV491" s="11">
        <v>4925.3794239683257</v>
      </c>
      <c r="BW491" s="11">
        <v>4776.1855373616618</v>
      </c>
      <c r="BX491" s="11">
        <v>4688.3837555630671</v>
      </c>
      <c r="BY491" s="11">
        <v>4567.6313517405742</v>
      </c>
      <c r="BZ491" s="11">
        <v>4551.0246254122048</v>
      </c>
      <c r="CA491" s="11">
        <v>4512.083065636758</v>
      </c>
      <c r="CB491" s="11">
        <v>4450.131342453622</v>
      </c>
      <c r="CC491" s="11">
        <v>4329.9286806073487</v>
      </c>
      <c r="CD491" s="11">
        <v>4235.9701071840063</v>
      </c>
      <c r="CE491" s="11">
        <v>4142.6963229444555</v>
      </c>
      <c r="CF491" s="11">
        <v>4058.7404282045923</v>
      </c>
      <c r="CG491" s="11">
        <v>3864.1334798849061</v>
      </c>
      <c r="CH491" s="11">
        <v>3786.5607870269159</v>
      </c>
      <c r="CI491" s="11">
        <v>3594.8268414204308</v>
      </c>
      <c r="CJ491" s="11">
        <v>3520.0280363256061</v>
      </c>
      <c r="CK491" s="11">
        <v>3429.8216505536307</v>
      </c>
      <c r="CL491" s="11">
        <v>3401.8037142457688</v>
      </c>
      <c r="CM491" s="11">
        <v>3353.4057215861935</v>
      </c>
      <c r="CN491" s="11">
        <v>3294.4966677458601</v>
      </c>
      <c r="CO491" s="11">
        <v>3212.7207683155184</v>
      </c>
      <c r="CP491" s="11">
        <v>3159.910448112234</v>
      </c>
      <c r="CQ491" s="11">
        <v>2963.7335996452284</v>
      </c>
      <c r="CR491" s="11">
        <v>2786.0436332646345</v>
      </c>
      <c r="CS491" s="11">
        <v>2712.0847734342415</v>
      </c>
      <c r="CT491" s="11">
        <v>2683.8666299260053</v>
      </c>
      <c r="CU491" s="11">
        <v>2642.4053956572848</v>
      </c>
      <c r="CV491" s="11">
        <v>2544.1440962522133</v>
      </c>
      <c r="CW491" s="11">
        <v>2416.6766606767492</v>
      </c>
      <c r="CX491" s="11">
        <v>2355.6065012966851</v>
      </c>
      <c r="CY491" s="11">
        <v>2298.4752685278445</v>
      </c>
      <c r="CZ491" s="11">
        <v>2247.0164288395749</v>
      </c>
      <c r="DA491" s="11">
        <v>2194.7155799607976</v>
      </c>
      <c r="DB491" s="11">
        <v>2138.8359884680845</v>
      </c>
      <c r="DC491" s="11">
        <v>2048.5878846922328</v>
      </c>
      <c r="DD491" s="11">
        <v>2040.3547673488786</v>
      </c>
      <c r="DE491" s="11">
        <v>2010.3979864349183</v>
      </c>
      <c r="DF491" s="11">
        <v>1997.4625800845649</v>
      </c>
      <c r="DG491" s="11">
        <v>1948.0154889828434</v>
      </c>
      <c r="DH491" s="11">
        <v>1912.5624706142466</v>
      </c>
      <c r="DI491" s="11">
        <v>1872.6759680839605</v>
      </c>
      <c r="DJ491" s="11">
        <v>1799.215357172968</v>
      </c>
      <c r="DK491" s="11">
        <v>1474.1223077469133</v>
      </c>
      <c r="DL491" s="11">
        <v>1405.7108914736207</v>
      </c>
      <c r="DM491" s="11">
        <v>1346.9378694250763</v>
      </c>
      <c r="DN491" s="11">
        <v>1273.7260681809157</v>
      </c>
      <c r="DO491" s="11">
        <v>1252.8895297959564</v>
      </c>
      <c r="DP491" s="11">
        <v>1187.2974699841448</v>
      </c>
      <c r="DQ491" s="11">
        <v>1188.040865852221</v>
      </c>
      <c r="DR491" s="11">
        <v>1180.7467910578407</v>
      </c>
      <c r="DS491" s="11">
        <v>1170.6172431969439</v>
      </c>
      <c r="DT491" s="11">
        <v>1153.9904327117883</v>
      </c>
      <c r="DU491" s="11">
        <v>1143.5202299637547</v>
      </c>
      <c r="DV491" s="11">
        <v>1132.5150912148142</v>
      </c>
      <c r="DW491" s="11">
        <v>1126.2298365421282</v>
      </c>
      <c r="DX491" s="11">
        <v>1001.8206430445973</v>
      </c>
      <c r="DY491" s="11">
        <v>1022.208589927206</v>
      </c>
      <c r="DZ491" s="11">
        <v>996.18621635198031</v>
      </c>
      <c r="EA491" s="11">
        <v>877.98390994090516</v>
      </c>
      <c r="EB491" s="11">
        <v>854.88255582545912</v>
      </c>
      <c r="EC491" s="11">
        <v>676.65714284845285</v>
      </c>
      <c r="ED491" s="11">
        <v>609.38729343089904</v>
      </c>
      <c r="EE491" s="11">
        <v>373.66192457401974</v>
      </c>
      <c r="EF491" s="11">
        <v>187.79995487383974</v>
      </c>
      <c r="EG491" s="11">
        <v>30.171840757643309</v>
      </c>
      <c r="EH491" s="11">
        <v>2.1834978269907879E-11</v>
      </c>
      <c r="EI491" s="11">
        <v>90.498524444971466</v>
      </c>
      <c r="EJ491" s="11">
        <v>153.82183082121969</v>
      </c>
      <c r="EK491" s="11">
        <v>206.32260148581003</v>
      </c>
      <c r="EL491" s="11">
        <v>288.46311928227914</v>
      </c>
      <c r="EM491" s="11">
        <v>300.25593541643337</v>
      </c>
      <c r="EN491" s="11">
        <v>385.22583554117398</v>
      </c>
      <c r="EO491" s="11">
        <v>472.7945788978729</v>
      </c>
      <c r="EP491" s="11">
        <v>511.06327259235661</v>
      </c>
      <c r="EQ491" s="11">
        <v>643.75893682430035</v>
      </c>
      <c r="ER491" s="11">
        <v>714.1294908985102</v>
      </c>
      <c r="ES491" s="11">
        <v>848.51291929129286</v>
      </c>
      <c r="ET491" s="11">
        <v>911.83713280292943</v>
      </c>
      <c r="EU491" s="11">
        <v>986.99199823132085</v>
      </c>
      <c r="EV491" s="11">
        <v>1049.4926565949297</v>
      </c>
      <c r="EW491" s="11">
        <v>1118.8008886380373</v>
      </c>
      <c r="EX491" s="11">
        <v>1366.524577017663</v>
      </c>
      <c r="EY491" s="11">
        <v>1448.7861341228406</v>
      </c>
      <c r="EZ491" s="11">
        <v>1620.5158118177526</v>
      </c>
      <c r="FA491" s="11">
        <v>1787.439063892288</v>
      </c>
      <c r="FB491" s="11">
        <v>1870.5179152130875</v>
      </c>
      <c r="FC491" s="11">
        <v>1912.1121206443852</v>
      </c>
      <c r="FD491" s="11">
        <v>1966.9615716524056</v>
      </c>
      <c r="FE491" s="11">
        <v>2091.2422412563151</v>
      </c>
      <c r="FF491" s="11">
        <v>2264.1668455186996</v>
      </c>
      <c r="FG491" s="11">
        <v>2289.000252705795</v>
      </c>
      <c r="FH491" s="11">
        <v>2333.2133519413601</v>
      </c>
      <c r="FI491" s="11">
        <v>2414.7297916093298</v>
      </c>
      <c r="FJ491" s="11">
        <v>2459.46056219502</v>
      </c>
      <c r="FK491" s="11">
        <v>2477.0274921751015</v>
      </c>
      <c r="FL491" s="11">
        <v>2492.2323784744826</v>
      </c>
      <c r="FM491" s="11">
        <v>2497.601694406128</v>
      </c>
      <c r="FN491" s="11">
        <v>2530.1191527258457</v>
      </c>
      <c r="FO491" s="11">
        <v>2551.1856641906274</v>
      </c>
      <c r="FP491" s="11">
        <v>2575.4652572528012</v>
      </c>
      <c r="FQ491" s="11">
        <v>2601.0663916828626</v>
      </c>
      <c r="FR491" s="11">
        <v>2612.2007334481195</v>
      </c>
      <c r="FS491" s="11">
        <v>2656.7046937067571</v>
      </c>
      <c r="FT491" s="11">
        <v>2728.7169848118356</v>
      </c>
      <c r="FU491" s="11">
        <v>2832.0759733518103</v>
      </c>
      <c r="FV491" s="11">
        <v>2971.3963167431439</v>
      </c>
      <c r="FW491" s="11">
        <v>3015.8063689937999</v>
      </c>
      <c r="FX491" s="11">
        <v>3034.2456613761401</v>
      </c>
      <c r="FY491" s="11">
        <v>3055.1075354039885</v>
      </c>
      <c r="FZ491" s="11">
        <v>3073.2498435838588</v>
      </c>
      <c r="GA491" s="11">
        <v>3101.408961105572</v>
      </c>
      <c r="GB491" s="11">
        <v>3123.5079389625748</v>
      </c>
      <c r="GC491" s="11">
        <v>3154.881876611063</v>
      </c>
      <c r="GD491" s="11">
        <v>3188.9131716427783</v>
      </c>
      <c r="GE491" s="11">
        <v>3213.6777322516541</v>
      </c>
      <c r="GF491" s="11">
        <v>3234.3024649240388</v>
      </c>
      <c r="GG491" s="11">
        <v>3247.3042266712246</v>
      </c>
      <c r="GH491" s="11">
        <v>3260.3823880104032</v>
      </c>
      <c r="GI491" s="11">
        <v>3263.8260467049404</v>
      </c>
      <c r="GJ491" s="11">
        <v>3273.3296565095316</v>
      </c>
      <c r="GK491" s="11">
        <v>3278.1485154849606</v>
      </c>
      <c r="GL491" s="11">
        <v>3292.8444010884714</v>
      </c>
      <c r="GM491" s="11">
        <v>3277.9073625937149</v>
      </c>
      <c r="GN491" s="11">
        <v>3287.2411751110267</v>
      </c>
      <c r="GO491" s="11">
        <v>3295.2417005724838</v>
      </c>
      <c r="GP491" s="11">
        <v>3306.4643885382848</v>
      </c>
      <c r="GQ491" s="11">
        <v>3366.3720052325498</v>
      </c>
      <c r="GR491" s="11">
        <v>3488.3800094992471</v>
      </c>
      <c r="GS491" s="11">
        <v>3640.2578112879746</v>
      </c>
      <c r="GT491" s="11">
        <v>3705.3175807517382</v>
      </c>
      <c r="GU491" s="11">
        <v>3724.9416556414453</v>
      </c>
      <c r="GV491" s="11">
        <v>3750.3466972878082</v>
      </c>
      <c r="GW491" s="11">
        <v>3776.9958856623498</v>
      </c>
      <c r="GX491" s="11">
        <v>3804.1805650314136</v>
      </c>
      <c r="GY491" s="11">
        <v>3819.0534886869514</v>
      </c>
      <c r="GZ491" s="11">
        <v>3958.3864427182771</v>
      </c>
      <c r="HA491" s="11">
        <v>3978.3278342010117</v>
      </c>
      <c r="HB491" s="11">
        <v>3993.5194002577423</v>
      </c>
      <c r="HC491" s="11">
        <v>4009.7269553538772</v>
      </c>
      <c r="HD491" s="11">
        <v>4021.6914037647211</v>
      </c>
      <c r="HE491" s="11">
        <v>4029.2177536314725</v>
      </c>
      <c r="HF491" s="11">
        <v>4023.1756956549766</v>
      </c>
      <c r="HG491" s="11">
        <v>4074.1845407227052</v>
      </c>
      <c r="HH491" s="11">
        <v>4085.1056481178257</v>
      </c>
      <c r="HI491" s="11">
        <v>4115.9537214481734</v>
      </c>
      <c r="HJ491" s="11">
        <v>4127.1394583354941</v>
      </c>
      <c r="HK491" s="11">
        <v>4120.0177734863446</v>
      </c>
      <c r="HL491" s="11">
        <v>4114.896171503583</v>
      </c>
      <c r="HM491" s="11">
        <v>4072.7103316320035</v>
      </c>
      <c r="HN491" s="11">
        <v>4019.0322094068943</v>
      </c>
      <c r="HO491" s="11">
        <v>3983.381284562302</v>
      </c>
      <c r="HP491" s="11">
        <v>4004.8736517204293</v>
      </c>
      <c r="HQ491" s="11">
        <v>3997.3484919662283</v>
      </c>
      <c r="HR491" s="11">
        <v>3913.7290005123596</v>
      </c>
      <c r="HS491" s="11">
        <v>3933.0448363509008</v>
      </c>
      <c r="HT491" s="11">
        <v>3943.5173829708428</v>
      </c>
      <c r="HU491" s="11">
        <v>3910.833585376392</v>
      </c>
      <c r="HV491" s="11">
        <v>3920.4017615134258</v>
      </c>
      <c r="HW491" s="11">
        <v>3931.6880808380993</v>
      </c>
      <c r="HX491" s="11">
        <v>3947.2860462663775</v>
      </c>
      <c r="HY491" s="11">
        <v>3966.072843510216</v>
      </c>
      <c r="HZ491" s="11">
        <v>3991.8716917973306</v>
      </c>
      <c r="IA491" s="11">
        <v>4123.465426506722</v>
      </c>
      <c r="IB491" s="11">
        <v>4259.9556775340779</v>
      </c>
      <c r="IC491" s="11">
        <v>4308.4735095645365</v>
      </c>
      <c r="ID491" s="11">
        <v>4357.1774381574351</v>
      </c>
      <c r="IE491" s="11">
        <v>4401.3052711705895</v>
      </c>
      <c r="IF491" s="11">
        <v>4448.1563655641039</v>
      </c>
      <c r="IG491" s="11">
        <v>4572.126862956874</v>
      </c>
      <c r="IH491" s="11">
        <v>4605.6728459037986</v>
      </c>
      <c r="II491" s="11">
        <v>4649.0867752700633</v>
      </c>
      <c r="IJ491" s="11">
        <v>4686.809901377721</v>
      </c>
      <c r="IK491" s="11">
        <v>4737.935129440948</v>
      </c>
      <c r="IL491" s="11">
        <v>4776.1945039783932</v>
      </c>
      <c r="IM491" s="11">
        <v>4818.3734965968633</v>
      </c>
      <c r="IN491" s="11">
        <v>4881.2075013403328</v>
      </c>
      <c r="IO491" s="11">
        <v>5018.5543963752834</v>
      </c>
      <c r="IP491" s="11">
        <v>5051.1891054447769</v>
      </c>
      <c r="IQ491" s="11">
        <v>5052.5748924209956</v>
      </c>
      <c r="IR491" s="11">
        <v>5107.5088889947992</v>
      </c>
      <c r="IS491" s="11">
        <v>5175.7790384700893</v>
      </c>
      <c r="IT491" s="11">
        <v>5215.6612893967658</v>
      </c>
      <c r="IU491" s="11">
        <v>5238.8505432772063</v>
      </c>
      <c r="IV491" s="11">
        <v>5256.4398458214928</v>
      </c>
      <c r="IW491" s="11">
        <v>5262.5334018640488</v>
      </c>
      <c r="IX491" s="11">
        <v>5273.1978224058475</v>
      </c>
      <c r="IY491" s="11">
        <v>5294.419127981635</v>
      </c>
      <c r="IZ491" s="11">
        <v>5335.4175843390685</v>
      </c>
      <c r="JA491" s="11">
        <v>5385.7031477541268</v>
      </c>
      <c r="JB491" s="11">
        <v>5477.5995081458896</v>
      </c>
      <c r="JC491" s="11">
        <v>5584.8882596879157</v>
      </c>
      <c r="JD491" s="11">
        <v>5662.8901078580175</v>
      </c>
      <c r="JE491" s="11">
        <v>5680.1836965933262</v>
      </c>
      <c r="JF491" s="11">
        <v>5692.2308191949942</v>
      </c>
      <c r="JG491" s="11">
        <v>5678.2821998984964</v>
      </c>
      <c r="JH491" s="11">
        <v>5760.8586848464183</v>
      </c>
      <c r="JI491" s="11">
        <v>5824.7657630163585</v>
      </c>
      <c r="JJ491" s="11">
        <v>5836.6787409044218</v>
      </c>
      <c r="JK491" s="11">
        <v>5815.0582352913625</v>
      </c>
      <c r="JL491" s="11">
        <v>5871.1186343470217</v>
      </c>
      <c r="JM491" s="11">
        <v>5871.089503661191</v>
      </c>
      <c r="JN491" s="11">
        <v>5848.4072113024404</v>
      </c>
      <c r="JO491" s="11">
        <v>6005.911201287513</v>
      </c>
      <c r="JP491" s="11">
        <v>6125.5859773943384</v>
      </c>
      <c r="JQ491" s="11">
        <v>6154.0889893702069</v>
      </c>
      <c r="JR491" s="11">
        <v>6197.5116445044232</v>
      </c>
      <c r="JS491" s="11">
        <v>6199.2347329489467</v>
      </c>
      <c r="JT491" s="11">
        <v>6292.1112283468919</v>
      </c>
      <c r="JU491" s="11">
        <v>6340.38231548773</v>
      </c>
      <c r="JV491" s="11">
        <v>6317.081044231456</v>
      </c>
      <c r="JW491" s="11">
        <v>6257.3429386062271</v>
      </c>
      <c r="JX491" s="11">
        <v>6250.0093537134308</v>
      </c>
      <c r="JY491" s="11">
        <v>6240.4867101912605</v>
      </c>
      <c r="JZ491" s="11">
        <v>6225.742181391267</v>
      </c>
      <c r="KA491" s="11">
        <v>6214.5711434298082</v>
      </c>
      <c r="KB491" s="11">
        <v>6206.7587255973449</v>
      </c>
      <c r="KC491" s="11">
        <v>6189.8209848862489</v>
      </c>
      <c r="KD491" s="11">
        <v>6173.8964419636923</v>
      </c>
      <c r="KE491" s="11">
        <v>6173.8113203037028</v>
      </c>
      <c r="KF491" s="11">
        <v>6184.6556848922282</v>
      </c>
      <c r="KG491" s="11">
        <v>6188.8382224386305</v>
      </c>
      <c r="KH491" s="11">
        <v>6205.750089791306</v>
      </c>
      <c r="KI491" s="11">
        <v>6207.7704555934424</v>
      </c>
      <c r="KJ491" s="11">
        <v>6229.9199749854633</v>
      </c>
      <c r="KK491" s="11">
        <v>6233.2446928731724</v>
      </c>
      <c r="KL491" s="23"/>
      <c r="KM491" s="11">
        <f>SMALL(Tabela2[[#This Row],[1]:[285]],1)</f>
        <v>2.1834978269907879E-11</v>
      </c>
      <c r="KN491" s="11">
        <f>MATCH(Tabela2[[#This Row],[1° menor]],Tabela2[[#This Row],[1]:[285]],0)</f>
        <v>125</v>
      </c>
      <c r="KO49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0.24999989805280268</v>
      </c>
      <c r="KP491" s="11">
        <f>VLOOKUP(Tabela2[[#This Row],[Shape]],shape!A:D,4,0)+VLOOKUP(Tabela2[[#This Row],[Shape]]+1,shape!A:E,5,0)*Tabela2[[#This Row],[% avanc]]</f>
        <v>4110.8513767408303</v>
      </c>
      <c r="KQ491" s="15">
        <f>Tabela2[[#This Row],[8686,881807]]/Tabela2[[#Headers],[8686,881807]]</f>
        <v>0.47322519956795706</v>
      </c>
      <c r="KR491" s="11">
        <f>Tabela2[[#This Row],[8686,881807]]-KP490</f>
        <v>0</v>
      </c>
      <c r="KS491" s="11">
        <f>(Tabela2[[#This Row],[hora bus]]-H490)*86400</f>
        <v>22.000000113621354</v>
      </c>
      <c r="KT491" s="11">
        <f>Tabela2[[#This Row],[desloc]]/Tabela2[[#This Row],[seconds]]</f>
        <v>0</v>
      </c>
      <c r="KU491" s="11">
        <f>Tabela2[[#This Row],[spd m/s]]*3.6</f>
        <v>0</v>
      </c>
      <c r="KV491" s="23"/>
      <c r="KW491" s="22">
        <f t="shared" si="126"/>
        <v>0</v>
      </c>
      <c r="KX491" s="23">
        <f t="shared" si="127"/>
        <v>0.5</v>
      </c>
      <c r="KY491" s="23">
        <f t="shared" si="128"/>
        <v>0</v>
      </c>
      <c r="KZ491" s="23">
        <f t="shared" si="129"/>
        <v>0</v>
      </c>
      <c r="LA491" s="23">
        <f t="shared" si="130"/>
        <v>0</v>
      </c>
      <c r="LB491" s="23">
        <f t="shared" si="131"/>
        <v>1</v>
      </c>
      <c r="LC491" s="23">
        <f t="shared" si="132"/>
        <v>1</v>
      </c>
      <c r="LD491" s="23">
        <f t="shared" si="133"/>
        <v>0</v>
      </c>
      <c r="LE491" s="23">
        <f t="shared" si="134"/>
        <v>4110.8513767408303</v>
      </c>
      <c r="LF491" s="22">
        <f t="shared" si="143"/>
        <v>0</v>
      </c>
      <c r="LG491" s="23">
        <f t="shared" si="135"/>
        <v>0</v>
      </c>
      <c r="LH491" s="23">
        <f t="shared" si="136"/>
        <v>0</v>
      </c>
      <c r="LI491" s="23">
        <f t="shared" si="137"/>
        <v>4110.8513767408303</v>
      </c>
      <c r="LJ491" s="23">
        <f t="shared" si="138"/>
        <v>8570.3152119992501</v>
      </c>
      <c r="LK491" s="23">
        <f t="shared" si="139"/>
        <v>0</v>
      </c>
      <c r="LL491" s="23">
        <f t="shared" si="140"/>
        <v>22</v>
      </c>
      <c r="LM491" s="23">
        <f t="shared" si="141"/>
        <v>0</v>
      </c>
      <c r="LN491" s="23">
        <f t="shared" si="142"/>
        <v>0</v>
      </c>
    </row>
    <row r="492" spans="1:326" x14ac:dyDescent="0.25">
      <c r="A492" s="22">
        <v>150</v>
      </c>
      <c r="B492" s="22">
        <v>2</v>
      </c>
      <c r="C492" s="23" t="s">
        <v>1455</v>
      </c>
      <c r="D492" s="22">
        <v>332</v>
      </c>
      <c r="E492" s="24">
        <v>0.92777777777777781</v>
      </c>
      <c r="F492" s="23" t="s">
        <v>774</v>
      </c>
      <c r="G492" s="23" t="b">
        <v>1</v>
      </c>
      <c r="H492" s="25">
        <v>43538.928067129629</v>
      </c>
      <c r="I492" s="26" t="s">
        <v>198</v>
      </c>
      <c r="J492" s="23" t="s">
        <v>199</v>
      </c>
      <c r="K492" s="11">
        <f>IF(AND(Tabela2[[#This Row],[hora bus]]=H491,Tabela2[[#This Row],[lat bus]]=I491,Tabela2[[#This Row],[lon bus]]=J491),1,0)</f>
        <v>0</v>
      </c>
      <c r="L492" s="23"/>
      <c r="M492" s="11">
        <v>300</v>
      </c>
      <c r="N492" s="11">
        <v>6871.0753600425769</v>
      </c>
      <c r="O492" s="11">
        <v>6864.4134892739912</v>
      </c>
      <c r="P492" s="11">
        <v>6855.0771257672477</v>
      </c>
      <c r="Q492" s="11">
        <v>6796.9567679174652</v>
      </c>
      <c r="R492" s="11">
        <v>6711.1622201409418</v>
      </c>
      <c r="S492" s="11">
        <v>6691.1839552764259</v>
      </c>
      <c r="T492" s="11">
        <v>6671.4369312258732</v>
      </c>
      <c r="U492" s="11">
        <v>6659.5496186513028</v>
      </c>
      <c r="V492" s="11">
        <v>6643.1428398453527</v>
      </c>
      <c r="W492" s="11">
        <v>6631.2635842804766</v>
      </c>
      <c r="X492" s="11">
        <v>6620.7440092734741</v>
      </c>
      <c r="Y492" s="11">
        <v>6597.4614276391485</v>
      </c>
      <c r="Z492" s="11">
        <v>6582.9605594797167</v>
      </c>
      <c r="AA492" s="11">
        <v>6561.1424998315606</v>
      </c>
      <c r="AB492" s="11">
        <v>6551.1381721324969</v>
      </c>
      <c r="AC492" s="11">
        <v>6535.1752906075189</v>
      </c>
      <c r="AD492" s="11">
        <v>6510.3211465080958</v>
      </c>
      <c r="AE492" s="11">
        <v>6500.1468801351284</v>
      </c>
      <c r="AF492" s="11">
        <v>6431.3926263979602</v>
      </c>
      <c r="AG492" s="11">
        <v>6399.3289636627042</v>
      </c>
      <c r="AH492" s="11">
        <v>6370.6111360840268</v>
      </c>
      <c r="AI492" s="11">
        <v>6346.9624425306865</v>
      </c>
      <c r="AJ492" s="11">
        <v>6325.7837334664391</v>
      </c>
      <c r="AK492" s="11">
        <v>6310.5923777480375</v>
      </c>
      <c r="AL492" s="11">
        <v>6284.3612053401848</v>
      </c>
      <c r="AM492" s="11">
        <v>6273.4201827021025</v>
      </c>
      <c r="AN492" s="11">
        <v>6260.5775760412744</v>
      </c>
      <c r="AO492" s="11">
        <v>6251.8445623275111</v>
      </c>
      <c r="AP492" s="11">
        <v>6250.2085849058185</v>
      </c>
      <c r="AQ492" s="11">
        <v>6256.3727032387806</v>
      </c>
      <c r="AR492" s="11">
        <v>6256.2837418966001</v>
      </c>
      <c r="AS492" s="11">
        <v>6252.0277825094918</v>
      </c>
      <c r="AT492" s="11">
        <v>6260.0479287152839</v>
      </c>
      <c r="AU492" s="11">
        <v>6265.596827465185</v>
      </c>
      <c r="AV492" s="11">
        <v>6259.0211903303798</v>
      </c>
      <c r="AW492" s="11">
        <v>6257.8536160838066</v>
      </c>
      <c r="AX492" s="11">
        <v>6258.9623656439835</v>
      </c>
      <c r="AY492" s="11">
        <v>6251.0266571419024</v>
      </c>
      <c r="AZ492" s="11">
        <v>6234.507288117964</v>
      </c>
      <c r="BA492" s="11">
        <v>6209.8376642622534</v>
      </c>
      <c r="BB492" s="11">
        <v>6164.2496452061814</v>
      </c>
      <c r="BC492" s="11">
        <v>6092.0470503172874</v>
      </c>
      <c r="BD492" s="11">
        <v>6025.1370141805392</v>
      </c>
      <c r="BE492" s="11">
        <v>6005.0810194671312</v>
      </c>
      <c r="BF492" s="11">
        <v>5983.5823251653828</v>
      </c>
      <c r="BG492" s="11">
        <v>5948.5273134818672</v>
      </c>
      <c r="BH492" s="11">
        <v>5935.8204445015463</v>
      </c>
      <c r="BI492" s="11">
        <v>5919.8309122499941</v>
      </c>
      <c r="BJ492" s="11">
        <v>5894.6320243993032</v>
      </c>
      <c r="BK492" s="11">
        <v>5821.2581957472157</v>
      </c>
      <c r="BL492" s="11">
        <v>5586.2776141729046</v>
      </c>
      <c r="BM492" s="11">
        <v>5450.1167333859385</v>
      </c>
      <c r="BN492" s="11">
        <v>5421.9513925250803</v>
      </c>
      <c r="BO492" s="11">
        <v>5312.08832387656</v>
      </c>
      <c r="BP492" s="11">
        <v>5304.1426448603806</v>
      </c>
      <c r="BQ492" s="11">
        <v>5214.890597091985</v>
      </c>
      <c r="BR492" s="11">
        <v>5130.1347019565992</v>
      </c>
      <c r="BS492" s="11">
        <v>5099.2280800274193</v>
      </c>
      <c r="BT492" s="11">
        <v>5049.4358215684288</v>
      </c>
      <c r="BU492" s="11">
        <v>4988.6107661509059</v>
      </c>
      <c r="BV492" s="11">
        <v>4984.3045654653715</v>
      </c>
      <c r="BW492" s="11">
        <v>4835.0997933795734</v>
      </c>
      <c r="BX492" s="11">
        <v>4747.0307178513594</v>
      </c>
      <c r="BY492" s="11">
        <v>4626.018999586222</v>
      </c>
      <c r="BZ492" s="11">
        <v>4609.2130544338006</v>
      </c>
      <c r="CA492" s="11">
        <v>4570.2089132412839</v>
      </c>
      <c r="CB492" s="11">
        <v>4508.2223749203367</v>
      </c>
      <c r="CC492" s="11">
        <v>4387.976259005407</v>
      </c>
      <c r="CD492" s="11">
        <v>4293.9783954298082</v>
      </c>
      <c r="CE492" s="11">
        <v>4200.699425587005</v>
      </c>
      <c r="CF492" s="11">
        <v>4116.7626752972774</v>
      </c>
      <c r="CG492" s="11">
        <v>3922.1882476417281</v>
      </c>
      <c r="CH492" s="11">
        <v>3844.6431759975085</v>
      </c>
      <c r="CI492" s="11">
        <v>3652.9406777958206</v>
      </c>
      <c r="CJ492" s="11">
        <v>3578.1802703306707</v>
      </c>
      <c r="CK492" s="11">
        <v>3487.9866892833511</v>
      </c>
      <c r="CL492" s="11">
        <v>3459.9733492911728</v>
      </c>
      <c r="CM492" s="11">
        <v>3411.5893228859286</v>
      </c>
      <c r="CN492" s="11">
        <v>3352.6965274177569</v>
      </c>
      <c r="CO492" s="11">
        <v>3270.9300736346577</v>
      </c>
      <c r="CP492" s="11">
        <v>3218.1349268943932</v>
      </c>
      <c r="CQ492" s="11">
        <v>3022.0133452275613</v>
      </c>
      <c r="CR492" s="11">
        <v>2844.4073624030643</v>
      </c>
      <c r="CS492" s="11">
        <v>2770.4955660051855</v>
      </c>
      <c r="CT492" s="11">
        <v>2742.2870809466181</v>
      </c>
      <c r="CU492" s="11">
        <v>2700.831913026027</v>
      </c>
      <c r="CV492" s="11">
        <v>2602.5978826291212</v>
      </c>
      <c r="CW492" s="11">
        <v>2475.1834406426487</v>
      </c>
      <c r="CX492" s="11">
        <v>2414.1567740760584</v>
      </c>
      <c r="CY492" s="11">
        <v>2357.0477379487056</v>
      </c>
      <c r="CZ492" s="11">
        <v>2305.5794335381302</v>
      </c>
      <c r="DA492" s="11">
        <v>2253.2347572865369</v>
      </c>
      <c r="DB492" s="11">
        <v>2197.2542731142721</v>
      </c>
      <c r="DC492" s="11">
        <v>2106.7861619239802</v>
      </c>
      <c r="DD492" s="11">
        <v>2098.3865763792178</v>
      </c>
      <c r="DE492" s="11">
        <v>2068.3576793771767</v>
      </c>
      <c r="DF492" s="11">
        <v>2055.3325179548847</v>
      </c>
      <c r="DG492" s="11">
        <v>2005.698403189203</v>
      </c>
      <c r="DH492" s="11">
        <v>1969.8817467498484</v>
      </c>
      <c r="DI492" s="11">
        <v>1929.5171576332546</v>
      </c>
      <c r="DJ492" s="11">
        <v>1856.0969371277386</v>
      </c>
      <c r="DK492" s="11">
        <v>1532.43372684408</v>
      </c>
      <c r="DL492" s="11">
        <v>1465.4204864660971</v>
      </c>
      <c r="DM492" s="11">
        <v>1407.0393883658583</v>
      </c>
      <c r="DN492" s="11">
        <v>1334.0192693906827</v>
      </c>
      <c r="DO492" s="11">
        <v>1313.2679403428926</v>
      </c>
      <c r="DP492" s="11">
        <v>1247.6695261427496</v>
      </c>
      <c r="DQ492" s="11">
        <v>1248.3811720342171</v>
      </c>
      <c r="DR492" s="11">
        <v>1241.0659190448105</v>
      </c>
      <c r="DS492" s="11">
        <v>1230.9139752479464</v>
      </c>
      <c r="DT492" s="11">
        <v>1214.2810604892807</v>
      </c>
      <c r="DU492" s="11">
        <v>1203.8281904038645</v>
      </c>
      <c r="DV492" s="11">
        <v>1192.8488568534888</v>
      </c>
      <c r="DW492" s="11">
        <v>1186.5929439246092</v>
      </c>
      <c r="DX492" s="11">
        <v>1062.0307622822279</v>
      </c>
      <c r="DY492" s="11">
        <v>1082.1644842605485</v>
      </c>
      <c r="DZ492" s="11">
        <v>1055.8799211623073</v>
      </c>
      <c r="EA492" s="11">
        <v>937.79361342754112</v>
      </c>
      <c r="EB492" s="11">
        <v>915.02115029837967</v>
      </c>
      <c r="EC492" s="11">
        <v>736.94276832451339</v>
      </c>
      <c r="ED492" s="11">
        <v>669.72381183051948</v>
      </c>
      <c r="EE492" s="11">
        <v>433.9532400654918</v>
      </c>
      <c r="EF492" s="11">
        <v>248.11691962529909</v>
      </c>
      <c r="EG492" s="11">
        <v>90.534986803304903</v>
      </c>
      <c r="EH492" s="11">
        <v>2.184208369726548E-11</v>
      </c>
      <c r="EI492" s="11">
        <v>30.145483454548597</v>
      </c>
      <c r="EJ492" s="11">
        <v>93.729133918530792</v>
      </c>
      <c r="EK492" s="11">
        <v>146.2095141309195</v>
      </c>
      <c r="EL492" s="11">
        <v>228.12592679311877</v>
      </c>
      <c r="EM492" s="11">
        <v>240.03520545041312</v>
      </c>
      <c r="EN492" s="11">
        <v>324.9970381200539</v>
      </c>
      <c r="EO492" s="11">
        <v>412.42620171381139</v>
      </c>
      <c r="EP492" s="11">
        <v>450.80541819420455</v>
      </c>
      <c r="EQ492" s="11">
        <v>583.7910669672932</v>
      </c>
      <c r="ER492" s="11">
        <v>654.58764905887972</v>
      </c>
      <c r="ES492" s="11">
        <v>789.3496566866728</v>
      </c>
      <c r="ET492" s="11">
        <v>852.88925770717731</v>
      </c>
      <c r="EU492" s="11">
        <v>928.25830201998315</v>
      </c>
      <c r="EV492" s="11">
        <v>990.96983590859566</v>
      </c>
      <c r="EW492" s="11">
        <v>1060.6753302310328</v>
      </c>
      <c r="EX492" s="11">
        <v>1308.7708504252992</v>
      </c>
      <c r="EY492" s="11">
        <v>1391.2640253634152</v>
      </c>
      <c r="EZ492" s="11">
        <v>1563.2583271635413</v>
      </c>
      <c r="FA492" s="11">
        <v>1730.2682510367529</v>
      </c>
      <c r="FB492" s="11">
        <v>1813.3007423932816</v>
      </c>
      <c r="FC492" s="11">
        <v>1854.8552677454416</v>
      </c>
      <c r="FD492" s="11">
        <v>1909.6305322941641</v>
      </c>
      <c r="FE492" s="11">
        <v>2033.7751726992785</v>
      </c>
      <c r="FF492" s="11">
        <v>2206.6087813037607</v>
      </c>
      <c r="FG492" s="11">
        <v>2231.4226654960112</v>
      </c>
      <c r="FH492" s="11">
        <v>2275.5692994898091</v>
      </c>
      <c r="FI492" s="11">
        <v>2357.0549099096311</v>
      </c>
      <c r="FJ492" s="11">
        <v>2401.8382370786853</v>
      </c>
      <c r="FK492" s="11">
        <v>2419.4719934833988</v>
      </c>
      <c r="FL492" s="11">
        <v>2434.7473746607475</v>
      </c>
      <c r="FM492" s="11">
        <v>2440.2827393322245</v>
      </c>
      <c r="FN492" s="11">
        <v>2473.0031289467056</v>
      </c>
      <c r="FO492" s="11">
        <v>2494.2060995212337</v>
      </c>
      <c r="FP492" s="11">
        <v>2518.6099024378777</v>
      </c>
      <c r="FQ492" s="11">
        <v>2544.298525366366</v>
      </c>
      <c r="FR492" s="11">
        <v>2555.5512193593859</v>
      </c>
      <c r="FS492" s="11">
        <v>2600.2036985887335</v>
      </c>
      <c r="FT492" s="11">
        <v>2672.284272303229</v>
      </c>
      <c r="FU492" s="11">
        <v>2775.5606569150787</v>
      </c>
      <c r="FV492" s="11">
        <v>2914.6697132873646</v>
      </c>
      <c r="FW492" s="11">
        <v>2958.8817368037594</v>
      </c>
      <c r="FX492" s="11">
        <v>2977.1682137471053</v>
      </c>
      <c r="FY492" s="11">
        <v>2997.9035895811744</v>
      </c>
      <c r="FZ492" s="11">
        <v>3015.9488261337433</v>
      </c>
      <c r="GA492" s="11">
        <v>3044.0437790401688</v>
      </c>
      <c r="GB492" s="11">
        <v>3066.1087653982468</v>
      </c>
      <c r="GC492" s="11">
        <v>3097.4725508943525</v>
      </c>
      <c r="GD492" s="11">
        <v>3131.5117944826006</v>
      </c>
      <c r="GE492" s="11">
        <v>3156.2839274053481</v>
      </c>
      <c r="GF492" s="11">
        <v>3176.9148959744475</v>
      </c>
      <c r="GG492" s="11">
        <v>3189.8986694342384</v>
      </c>
      <c r="GH492" s="11">
        <v>3202.9495296599175</v>
      </c>
      <c r="GI492" s="11">
        <v>3206.3504304942217</v>
      </c>
      <c r="GJ492" s="11">
        <v>3215.7629223282374</v>
      </c>
      <c r="GK492" s="11">
        <v>3220.4491022587281</v>
      </c>
      <c r="GL492" s="11">
        <v>3235.0610229034692</v>
      </c>
      <c r="GM492" s="11">
        <v>3220.0242058182816</v>
      </c>
      <c r="GN492" s="11">
        <v>3229.2038179142469</v>
      </c>
      <c r="GO492" s="11">
        <v>3237.0688772933131</v>
      </c>
      <c r="GP492" s="11">
        <v>3248.0705771026974</v>
      </c>
      <c r="GQ492" s="11">
        <v>3307.6740623469491</v>
      </c>
      <c r="GR492" s="11">
        <v>3429.389570332512</v>
      </c>
      <c r="GS492" s="11">
        <v>3581.0801503155385</v>
      </c>
      <c r="GT492" s="11">
        <v>3646.0743347914472</v>
      </c>
      <c r="GU492" s="11">
        <v>3665.6790100985136</v>
      </c>
      <c r="GV492" s="11">
        <v>3691.081162651757</v>
      </c>
      <c r="GW492" s="11">
        <v>3717.7393657807288</v>
      </c>
      <c r="GX492" s="11">
        <v>3744.9433998404388</v>
      </c>
      <c r="GY492" s="11">
        <v>3759.9559631172287</v>
      </c>
      <c r="GZ492" s="11">
        <v>3899.4355109495218</v>
      </c>
      <c r="HA492" s="11">
        <v>3919.407723840056</v>
      </c>
      <c r="HB492" s="11">
        <v>3934.614958429072</v>
      </c>
      <c r="HC492" s="11">
        <v>3950.8310316463076</v>
      </c>
      <c r="HD492" s="11">
        <v>3962.8027206956694</v>
      </c>
      <c r="HE492" s="11">
        <v>3970.345696976769</v>
      </c>
      <c r="HF492" s="11">
        <v>3964.1321061416043</v>
      </c>
      <c r="HG492" s="11">
        <v>4014.8451150105057</v>
      </c>
      <c r="HH492" s="11">
        <v>4025.5518149991749</v>
      </c>
      <c r="HI492" s="11">
        <v>4056.2493040636532</v>
      </c>
      <c r="HJ492" s="11">
        <v>4067.3568101788728</v>
      </c>
      <c r="HK492" s="11">
        <v>4060.1592727337493</v>
      </c>
      <c r="HL492" s="11">
        <v>4054.9567905358244</v>
      </c>
      <c r="HM492" s="11">
        <v>4012.6709476180858</v>
      </c>
      <c r="HN492" s="11">
        <v>3958.8609267189399</v>
      </c>
      <c r="HO492" s="11">
        <v>3923.0962699270417</v>
      </c>
      <c r="HP492" s="11">
        <v>3944.5358321065005</v>
      </c>
      <c r="HQ492" s="11">
        <v>3936.9963843077176</v>
      </c>
      <c r="HR492" s="11">
        <v>3853.3510560682075</v>
      </c>
      <c r="HS492" s="11">
        <v>3872.6502364103503</v>
      </c>
      <c r="HT492" s="11">
        <v>3883.1269171032445</v>
      </c>
      <c r="HU492" s="11">
        <v>3850.4575010888616</v>
      </c>
      <c r="HV492" s="11">
        <v>3860.0502091259668</v>
      </c>
      <c r="HW492" s="11">
        <v>3871.360648043722</v>
      </c>
      <c r="HX492" s="11">
        <v>3886.984510308579</v>
      </c>
      <c r="HY492" s="11">
        <v>3905.8043087724382</v>
      </c>
      <c r="HZ492" s="11">
        <v>3931.6842054796894</v>
      </c>
      <c r="IA492" s="11">
        <v>4063.4151888162073</v>
      </c>
      <c r="IB492" s="11">
        <v>4200.009382404337</v>
      </c>
      <c r="IC492" s="11">
        <v>4248.5861231007484</v>
      </c>
      <c r="ID492" s="11">
        <v>4297.3491654843347</v>
      </c>
      <c r="IE492" s="11">
        <v>4341.5368581793919</v>
      </c>
      <c r="IF492" s="11">
        <v>4388.4905851029416</v>
      </c>
      <c r="IG492" s="11">
        <v>4512.5473682336287</v>
      </c>
      <c r="IH492" s="11">
        <v>4546.1225589923361</v>
      </c>
      <c r="II492" s="11">
        <v>4589.5597922046445</v>
      </c>
      <c r="IJ492" s="11">
        <v>4627.2952486703625</v>
      </c>
      <c r="IK492" s="11">
        <v>4678.4167787911711</v>
      </c>
      <c r="IL492" s="11">
        <v>4716.6653009726351</v>
      </c>
      <c r="IM492" s="11">
        <v>4758.8311944053421</v>
      </c>
      <c r="IN492" s="11">
        <v>4821.6404581783727</v>
      </c>
      <c r="IO492" s="11">
        <v>4958.9731305584746</v>
      </c>
      <c r="IP492" s="11">
        <v>4991.6092584102953</v>
      </c>
      <c r="IQ492" s="11">
        <v>4993.0019151681945</v>
      </c>
      <c r="IR492" s="11">
        <v>5047.9557406956555</v>
      </c>
      <c r="IS492" s="11">
        <v>5116.245409253097</v>
      </c>
      <c r="IT492" s="11">
        <v>5156.136507163209</v>
      </c>
      <c r="IU492" s="11">
        <v>5179.3306135136272</v>
      </c>
      <c r="IV492" s="11">
        <v>5196.9231084699213</v>
      </c>
      <c r="IW492" s="11">
        <v>5203.0182207078306</v>
      </c>
      <c r="IX492" s="11">
        <v>5213.6838147167491</v>
      </c>
      <c r="IY492" s="11">
        <v>5234.9052946762949</v>
      </c>
      <c r="IZ492" s="11">
        <v>5275.9041313090484</v>
      </c>
      <c r="JA492" s="11">
        <v>5326.1891192887779</v>
      </c>
      <c r="JB492" s="11">
        <v>5418.0744883028146</v>
      </c>
      <c r="JC492" s="11">
        <v>5525.3319108600863</v>
      </c>
      <c r="JD492" s="11">
        <v>5603.3011147871521</v>
      </c>
      <c r="JE492" s="11">
        <v>5620.5729457210973</v>
      </c>
      <c r="JF492" s="11">
        <v>5632.5979584303905</v>
      </c>
      <c r="JG492" s="11">
        <v>5618.5536161196524</v>
      </c>
      <c r="JH492" s="11">
        <v>5701.1089796122033</v>
      </c>
      <c r="JI492" s="11">
        <v>5765.093113908425</v>
      </c>
      <c r="JJ492" s="11">
        <v>5777.022950125056</v>
      </c>
      <c r="JK492" s="11">
        <v>5755.4684445608464</v>
      </c>
      <c r="JL492" s="11">
        <v>5811.5958647831158</v>
      </c>
      <c r="JM492" s="11">
        <v>5811.5865010676343</v>
      </c>
      <c r="JN492" s="11">
        <v>5789.0838171834448</v>
      </c>
      <c r="JO492" s="11">
        <v>5946.8711406373504</v>
      </c>
      <c r="JP492" s="11">
        <v>6066.6952944324921</v>
      </c>
      <c r="JQ492" s="11">
        <v>6095.2784395345061</v>
      </c>
      <c r="JR492" s="11">
        <v>6138.6623547490126</v>
      </c>
      <c r="JS492" s="11">
        <v>6140.1330749773815</v>
      </c>
      <c r="JT492" s="11">
        <v>6232.7634402330932</v>
      </c>
      <c r="JU492" s="11">
        <v>6280.9584964591904</v>
      </c>
      <c r="JV492" s="11">
        <v>6257.6725174117764</v>
      </c>
      <c r="JW492" s="11">
        <v>6197.8927874562323</v>
      </c>
      <c r="JX492" s="11">
        <v>6190.491557430898</v>
      </c>
      <c r="JY492" s="11">
        <v>6180.939712146961</v>
      </c>
      <c r="JZ492" s="11">
        <v>6166.1693593548916</v>
      </c>
      <c r="KA492" s="11">
        <v>6154.9727771074304</v>
      </c>
      <c r="KB492" s="11">
        <v>6147.1406728954817</v>
      </c>
      <c r="KC492" s="11">
        <v>6130.1797926967165</v>
      </c>
      <c r="KD492" s="11">
        <v>6114.2522808810209</v>
      </c>
      <c r="KE492" s="11">
        <v>6114.1887514363252</v>
      </c>
      <c r="KF492" s="11">
        <v>6125.0492059938351</v>
      </c>
      <c r="KG492" s="11">
        <v>6129.2524932970318</v>
      </c>
      <c r="KH492" s="11">
        <v>6146.1843975595484</v>
      </c>
      <c r="KI492" s="11">
        <v>6148.2285700043913</v>
      </c>
      <c r="KJ492" s="11">
        <v>6170.3997463894902</v>
      </c>
      <c r="KK492" s="11">
        <v>6173.7321409898423</v>
      </c>
      <c r="KL492" s="23"/>
      <c r="KM492" s="11">
        <f>SMALL(Tabela2[[#This Row],[1]:[285]],1)</f>
        <v>2.184208369726548E-11</v>
      </c>
      <c r="KN492" s="11">
        <f>MATCH(Tabela2[[#This Row],[1° menor]],Tabela2[[#This Row],[1]:[285]],0)</f>
        <v>125</v>
      </c>
      <c r="KO49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0.74999989805496914</v>
      </c>
      <c r="KP492" s="11">
        <f>VLOOKUP(Tabela2[[#This Row],[Shape]],shape!A:D,4,0)+VLOOKUP(Tabela2[[#This Row],[Shape]]+1,shape!A:E,5,0)*Tabela2[[#This Row],[% avanc]]</f>
        <v>4141.0498706992066</v>
      </c>
      <c r="KQ492" s="15">
        <f>Tabela2[[#This Row],[8686,881807]]/Tabela2[[#Headers],[8686,881807]]</f>
        <v>0.47670153257550896</v>
      </c>
      <c r="KR492" s="11">
        <f>Tabela2[[#This Row],[8686,881807]]-KP491</f>
        <v>30.198493958376275</v>
      </c>
      <c r="KS492" s="11">
        <f>(Tabela2[[#This Row],[hora bus]]-H491)*86400</f>
        <v>22.999999718740582</v>
      </c>
      <c r="KT492" s="11">
        <f>Tabela2[[#This Row],[desloc]]/Tabela2[[#This Row],[seconds]]</f>
        <v>1.3129780142462482</v>
      </c>
      <c r="KU492" s="11">
        <f>Tabela2[[#This Row],[spd m/s]]*3.6</f>
        <v>4.7267208512864931</v>
      </c>
      <c r="KV492" s="23"/>
      <c r="KW492" s="22">
        <f t="shared" si="126"/>
        <v>0</v>
      </c>
      <c r="KX492" s="23">
        <f t="shared" si="127"/>
        <v>0</v>
      </c>
      <c r="KY492" s="23">
        <f t="shared" si="128"/>
        <v>0</v>
      </c>
      <c r="KZ492" s="23">
        <f t="shared" si="129"/>
        <v>0</v>
      </c>
      <c r="LA492" s="23">
        <f t="shared" si="130"/>
        <v>0</v>
      </c>
      <c r="LB492" s="23">
        <f t="shared" si="131"/>
        <v>0</v>
      </c>
      <c r="LC492" s="23">
        <f t="shared" si="132"/>
        <v>0</v>
      </c>
      <c r="LD492" s="23">
        <f t="shared" si="133"/>
        <v>0</v>
      </c>
      <c r="LE492" s="23">
        <f t="shared" si="134"/>
        <v>4141.0498706992066</v>
      </c>
      <c r="LF492" s="22">
        <f t="shared" si="143"/>
        <v>0</v>
      </c>
      <c r="LG492" s="23">
        <f t="shared" si="135"/>
        <v>0</v>
      </c>
      <c r="LH492" s="23">
        <f t="shared" si="136"/>
        <v>0</v>
      </c>
      <c r="LI492" s="23">
        <f t="shared" si="137"/>
        <v>4141.0498706992066</v>
      </c>
      <c r="LJ492" s="23">
        <f t="shared" si="138"/>
        <v>8570.3152119992501</v>
      </c>
      <c r="LK492" s="23">
        <f t="shared" si="139"/>
        <v>0</v>
      </c>
      <c r="LL492" s="23">
        <f t="shared" si="140"/>
        <v>21</v>
      </c>
      <c r="LM492" s="23">
        <f t="shared" si="141"/>
        <v>0</v>
      </c>
      <c r="LN492" s="23">
        <f t="shared" si="142"/>
        <v>0</v>
      </c>
    </row>
    <row r="493" spans="1:326" x14ac:dyDescent="0.25">
      <c r="A493" s="22">
        <v>151</v>
      </c>
      <c r="B493" s="22">
        <v>2</v>
      </c>
      <c r="C493" s="23" t="s">
        <v>1456</v>
      </c>
      <c r="D493" s="22">
        <v>332</v>
      </c>
      <c r="E493" s="24">
        <v>0.92847222222222225</v>
      </c>
      <c r="F493" s="23" t="s">
        <v>774</v>
      </c>
      <c r="G493" s="23" t="b">
        <v>1</v>
      </c>
      <c r="H493" s="25">
        <v>43538.928587962961</v>
      </c>
      <c r="I493" s="26" t="s">
        <v>406</v>
      </c>
      <c r="J493" s="23" t="s">
        <v>407</v>
      </c>
      <c r="K493" s="11">
        <f>IF(AND(Tabela2[[#This Row],[hora bus]]=H492,Tabela2[[#This Row],[lat bus]]=I492,Tabela2[[#This Row],[lon bus]]=J492),1,0)</f>
        <v>0</v>
      </c>
      <c r="L493" s="23"/>
      <c r="M493" s="11">
        <v>303</v>
      </c>
      <c r="N493" s="11">
        <v>7465.3419761612868</v>
      </c>
      <c r="O493" s="11">
        <v>7458.5348940133808</v>
      </c>
      <c r="P493" s="11">
        <v>7449.0376456025879</v>
      </c>
      <c r="Q493" s="11">
        <v>7390.6804485700286</v>
      </c>
      <c r="R493" s="11">
        <v>7304.9982290230646</v>
      </c>
      <c r="S493" s="11">
        <v>7285.3021902349419</v>
      </c>
      <c r="T493" s="11">
        <v>7265.5434905256416</v>
      </c>
      <c r="U493" s="11">
        <v>7253.57107284421</v>
      </c>
      <c r="V493" s="11">
        <v>7237.0032651868642</v>
      </c>
      <c r="W493" s="11">
        <v>7224.89835887557</v>
      </c>
      <c r="X493" s="11">
        <v>7214.1503879032989</v>
      </c>
      <c r="Y493" s="11">
        <v>7190.5003824240439</v>
      </c>
      <c r="Z493" s="11">
        <v>7175.5591336742391</v>
      </c>
      <c r="AA493" s="11">
        <v>7153.3839984559991</v>
      </c>
      <c r="AB493" s="11">
        <v>7143.1527771864712</v>
      </c>
      <c r="AC493" s="11">
        <v>7127.0597684034956</v>
      </c>
      <c r="AD493" s="11">
        <v>7102.1792715714719</v>
      </c>
      <c r="AE493" s="11">
        <v>7092.0635596206348</v>
      </c>
      <c r="AF493" s="11">
        <v>7023.8621383021937</v>
      </c>
      <c r="AG493" s="11">
        <v>6992.6360204105094</v>
      </c>
      <c r="AH493" s="11">
        <v>6964.35538443526</v>
      </c>
      <c r="AI493" s="11">
        <v>6940.9564602460232</v>
      </c>
      <c r="AJ493" s="11">
        <v>6919.9737375030945</v>
      </c>
      <c r="AK493" s="11">
        <v>6904.9379221919144</v>
      </c>
      <c r="AL493" s="11">
        <v>6878.8831100393927</v>
      </c>
      <c r="AM493" s="11">
        <v>6868.1223148217541</v>
      </c>
      <c r="AN493" s="11">
        <v>6855.5347938202194</v>
      </c>
      <c r="AO493" s="11">
        <v>6847.2661673765406</v>
      </c>
      <c r="AP493" s="11">
        <v>6846.2048908056495</v>
      </c>
      <c r="AQ493" s="11">
        <v>6852.7972726659227</v>
      </c>
      <c r="AR493" s="11">
        <v>6852.998559368858</v>
      </c>
      <c r="AS493" s="11">
        <v>6849.2221188088988</v>
      </c>
      <c r="AT493" s="11">
        <v>6857.7598719158841</v>
      </c>
      <c r="AU493" s="11">
        <v>6863.601521622867</v>
      </c>
      <c r="AV493" s="11">
        <v>6857.4664876544548</v>
      </c>
      <c r="AW493" s="11">
        <v>6857.0740757860312</v>
      </c>
      <c r="AX493" s="11">
        <v>6858.9782163633763</v>
      </c>
      <c r="AY493" s="11">
        <v>6851.6797362121479</v>
      </c>
      <c r="AZ493" s="11">
        <v>6835.711991945348</v>
      </c>
      <c r="BA493" s="11">
        <v>6811.5835277101969</v>
      </c>
      <c r="BB493" s="11">
        <v>6766.5798953966851</v>
      </c>
      <c r="BC493" s="11">
        <v>6694.6809568383987</v>
      </c>
      <c r="BD493" s="11">
        <v>6627.9367593291563</v>
      </c>
      <c r="BE493" s="11">
        <v>6608.2188953673422</v>
      </c>
      <c r="BF493" s="11">
        <v>6587.1181292308183</v>
      </c>
      <c r="BG493" s="11">
        <v>6552.7053101337106</v>
      </c>
      <c r="BH493" s="11">
        <v>6540.6340322451124</v>
      </c>
      <c r="BI493" s="11">
        <v>6525.0650544643449</v>
      </c>
      <c r="BJ493" s="11">
        <v>6500.3031759443056</v>
      </c>
      <c r="BK493" s="11">
        <v>6427.6966301809116</v>
      </c>
      <c r="BL493" s="11">
        <v>6194.9131213541887</v>
      </c>
      <c r="BM493" s="11">
        <v>6061.5419978771752</v>
      </c>
      <c r="BN493" s="11">
        <v>6034.8045159155381</v>
      </c>
      <c r="BO493" s="11">
        <v>5925.9764399154819</v>
      </c>
      <c r="BP493" s="11">
        <v>5918.8757280119435</v>
      </c>
      <c r="BQ493" s="11">
        <v>5830.239888758314</v>
      </c>
      <c r="BR493" s="11">
        <v>5746.4120459622773</v>
      </c>
      <c r="BS493" s="11">
        <v>5716.0727073608068</v>
      </c>
      <c r="BT493" s="11">
        <v>5666.5048678013181</v>
      </c>
      <c r="BU493" s="11">
        <v>5606.5275754931417</v>
      </c>
      <c r="BV493" s="11">
        <v>5603.5644130090277</v>
      </c>
      <c r="BW493" s="11">
        <v>5454.3221160863741</v>
      </c>
      <c r="BX493" s="11">
        <v>5365.1594202059832</v>
      </c>
      <c r="BY493" s="11">
        <v>5242.9798488814959</v>
      </c>
      <c r="BZ493" s="11">
        <v>5225.2427482259727</v>
      </c>
      <c r="CA493" s="11">
        <v>5185.9388558525625</v>
      </c>
      <c r="CB493" s="11">
        <v>5123.7903306236003</v>
      </c>
      <c r="CC493" s="11">
        <v>5003.3470309294689</v>
      </c>
      <c r="CD493" s="11">
        <v>4909.1766102374368</v>
      </c>
      <c r="CE493" s="11">
        <v>4815.8934588651846</v>
      </c>
      <c r="CF493" s="11">
        <v>4732.0732869789026</v>
      </c>
      <c r="CG493" s="11">
        <v>4537.6936204049543</v>
      </c>
      <c r="CH493" s="11">
        <v>4460.3185311713232</v>
      </c>
      <c r="CI493" s="11">
        <v>4268.8034302210381</v>
      </c>
      <c r="CJ493" s="11">
        <v>4194.263141706715</v>
      </c>
      <c r="CK493" s="11">
        <v>4104.1537275575301</v>
      </c>
      <c r="CL493" s="11">
        <v>4076.1791690519344</v>
      </c>
      <c r="CM493" s="11">
        <v>4027.8717290170966</v>
      </c>
      <c r="CN493" s="11">
        <v>3969.0707736129239</v>
      </c>
      <c r="CO493" s="11">
        <v>3887.3696777241103</v>
      </c>
      <c r="CP493" s="11">
        <v>3834.6652575397447</v>
      </c>
      <c r="CQ493" s="11">
        <v>3638.8330364779549</v>
      </c>
      <c r="CR493" s="11">
        <v>3461.6602049542935</v>
      </c>
      <c r="CS493" s="11">
        <v>3387.9950745322849</v>
      </c>
      <c r="CT493" s="11">
        <v>3359.8454237168503</v>
      </c>
      <c r="CU493" s="11">
        <v>3318.4282357013699</v>
      </c>
      <c r="CV493" s="11">
        <v>3220.3331753465436</v>
      </c>
      <c r="CW493" s="11">
        <v>3093.1779176969317</v>
      </c>
      <c r="CX493" s="11">
        <v>3032.3619513858716</v>
      </c>
      <c r="CY493" s="11">
        <v>2975.3632786497815</v>
      </c>
      <c r="CZ493" s="11">
        <v>2923.8790045102387</v>
      </c>
      <c r="DA493" s="11">
        <v>2871.3831041754106</v>
      </c>
      <c r="DB493" s="11">
        <v>2815.0226319721123</v>
      </c>
      <c r="DC493" s="11">
        <v>2723.6845434848492</v>
      </c>
      <c r="DD493" s="11">
        <v>2714.615950421628</v>
      </c>
      <c r="DE493" s="11">
        <v>2684.2901507834686</v>
      </c>
      <c r="DF493" s="11">
        <v>2670.8895544671082</v>
      </c>
      <c r="DG493" s="11">
        <v>2620.4445053135182</v>
      </c>
      <c r="DH493" s="11">
        <v>2582.9900674701294</v>
      </c>
      <c r="DI493" s="11">
        <v>2540.3811605277565</v>
      </c>
      <c r="DJ493" s="11">
        <v>2467.2360914303731</v>
      </c>
      <c r="DK493" s="11">
        <v>2149.3870062187789</v>
      </c>
      <c r="DL493" s="11">
        <v>2086.9399615187172</v>
      </c>
      <c r="DM493" s="11">
        <v>2028.581792186854</v>
      </c>
      <c r="DN493" s="11">
        <v>1954.6705248251151</v>
      </c>
      <c r="DO493" s="11">
        <v>1932.8595409233437</v>
      </c>
      <c r="DP493" s="11">
        <v>1865.4338382632188</v>
      </c>
      <c r="DQ493" s="11">
        <v>1864.4566777899227</v>
      </c>
      <c r="DR493" s="11">
        <v>1856.6382276839281</v>
      </c>
      <c r="DS493" s="11">
        <v>1846.0147301811421</v>
      </c>
      <c r="DT493" s="11">
        <v>1829.2779741768791</v>
      </c>
      <c r="DU493" s="11">
        <v>1819.21818726891</v>
      </c>
      <c r="DV493" s="11">
        <v>1808.8561090826117</v>
      </c>
      <c r="DW493" s="11">
        <v>1803.4273299127685</v>
      </c>
      <c r="DX493" s="11">
        <v>1681.5474175464024</v>
      </c>
      <c r="DY493" s="11">
        <v>1703.9448508431817</v>
      </c>
      <c r="DZ493" s="11">
        <v>1677.5238563479509</v>
      </c>
      <c r="EA493" s="11">
        <v>1559.3645113336634</v>
      </c>
      <c r="EB493" s="11">
        <v>1536.6043732857372</v>
      </c>
      <c r="EC493" s="11">
        <v>1357.1291088671403</v>
      </c>
      <c r="ED493" s="11">
        <v>1287.3324485623127</v>
      </c>
      <c r="EE493" s="11">
        <v>1051.068424803035</v>
      </c>
      <c r="EF493" s="11">
        <v>866.75838859681244</v>
      </c>
      <c r="EG493" s="11">
        <v>710.83753843907471</v>
      </c>
      <c r="EH493" s="11">
        <v>591.43667481132252</v>
      </c>
      <c r="EI493" s="11">
        <v>527.77486532175465</v>
      </c>
      <c r="EJ493" s="11">
        <v>471.10688357780901</v>
      </c>
      <c r="EK493" s="11">
        <v>391.99283006916062</v>
      </c>
      <c r="EL493" s="11">
        <v>386.7392107572756</v>
      </c>
      <c r="EM493" s="11">
        <v>306.76022076425767</v>
      </c>
      <c r="EN493" s="11">
        <v>223.6515443442928</v>
      </c>
      <c r="EO493" s="11">
        <v>179.21630440206931</v>
      </c>
      <c r="EP493" s="11">
        <v>38.166028483659446</v>
      </c>
      <c r="EQ493" s="11">
        <v>3.694822225952521E-13</v>
      </c>
      <c r="ER493" s="11">
        <v>38.174678549991313</v>
      </c>
      <c r="ES493" s="11">
        <v>176.68295017205691</v>
      </c>
      <c r="ET493" s="11">
        <v>241.69620510450403</v>
      </c>
      <c r="EU493" s="11">
        <v>318.55825774557536</v>
      </c>
      <c r="EV493" s="11">
        <v>382.80557382018236</v>
      </c>
      <c r="EW493" s="11">
        <v>454.96282407048818</v>
      </c>
      <c r="EX493" s="11">
        <v>705.20535901191329</v>
      </c>
      <c r="EY493" s="11">
        <v>788.94349558184592</v>
      </c>
      <c r="EZ493" s="11">
        <v>962.27262199860343</v>
      </c>
      <c r="FA493" s="11">
        <v>1129.255267001492</v>
      </c>
      <c r="FB493" s="11">
        <v>1211.4150836602028</v>
      </c>
      <c r="FC493" s="11">
        <v>1252.3052367677508</v>
      </c>
      <c r="FD493" s="11">
        <v>1305.9349889392126</v>
      </c>
      <c r="FE493" s="11">
        <v>1428.2368244965264</v>
      </c>
      <c r="FF493" s="11">
        <v>1599.9096277672795</v>
      </c>
      <c r="FG493" s="11">
        <v>1624.4546750921863</v>
      </c>
      <c r="FH493" s="11">
        <v>1667.8668038338669</v>
      </c>
      <c r="FI493" s="11">
        <v>1748.9344270047075</v>
      </c>
      <c r="FJ493" s="11">
        <v>1794.0931684705533</v>
      </c>
      <c r="FK493" s="11">
        <v>1812.2591255299858</v>
      </c>
      <c r="FL493" s="11">
        <v>1828.106876003952</v>
      </c>
      <c r="FM493" s="11">
        <v>1835.0370629106876</v>
      </c>
      <c r="FN493" s="11">
        <v>1869.4746100763905</v>
      </c>
      <c r="FO493" s="11">
        <v>1891.8308584330841</v>
      </c>
      <c r="FP493" s="11">
        <v>1917.279330669651</v>
      </c>
      <c r="FQ493" s="11">
        <v>1943.7016072346678</v>
      </c>
      <c r="FR493" s="11">
        <v>1955.9445660869385</v>
      </c>
      <c r="FS493" s="11">
        <v>2001.7772198067482</v>
      </c>
      <c r="FT493" s="11">
        <v>2074.2281803081032</v>
      </c>
      <c r="FU493" s="11">
        <v>2176.4541492665576</v>
      </c>
      <c r="FV493" s="11">
        <v>2313.4946181936721</v>
      </c>
      <c r="FW493" s="11">
        <v>2355.9407861198433</v>
      </c>
      <c r="FX493" s="11">
        <v>2372.9032969381592</v>
      </c>
      <c r="FY493" s="11">
        <v>2392.5542093782856</v>
      </c>
      <c r="FZ493" s="11">
        <v>2409.7671969572598</v>
      </c>
      <c r="GA493" s="11">
        <v>2437.3033105655072</v>
      </c>
      <c r="GB493" s="11">
        <v>2459.0570452919751</v>
      </c>
      <c r="GC493" s="11">
        <v>2490.2958563223078</v>
      </c>
      <c r="GD493" s="11">
        <v>2524.3611779503599</v>
      </c>
      <c r="GE493" s="11">
        <v>2549.1653802794467</v>
      </c>
      <c r="GF493" s="11">
        <v>2569.8248737050662</v>
      </c>
      <c r="GG493" s="11">
        <v>2582.6487659446761</v>
      </c>
      <c r="GH493" s="11">
        <v>2595.4708855584645</v>
      </c>
      <c r="GI493" s="11">
        <v>2598.5221839919022</v>
      </c>
      <c r="GJ493" s="11">
        <v>2607.2049846839241</v>
      </c>
      <c r="GK493" s="11">
        <v>2610.8550239643619</v>
      </c>
      <c r="GL493" s="11">
        <v>2624.8194957934711</v>
      </c>
      <c r="GM493" s="11">
        <v>2609.0326031086624</v>
      </c>
      <c r="GN493" s="11">
        <v>2617.0632517022191</v>
      </c>
      <c r="GO493" s="11">
        <v>2623.940914699002</v>
      </c>
      <c r="GP493" s="11">
        <v>2633.392908446589</v>
      </c>
      <c r="GQ493" s="11">
        <v>2690.978991468206</v>
      </c>
      <c r="GR493" s="11">
        <v>2810.9313017547352</v>
      </c>
      <c r="GS493" s="11">
        <v>2961.5982195277652</v>
      </c>
      <c r="GT493" s="11">
        <v>3026.2660098586134</v>
      </c>
      <c r="GU493" s="11">
        <v>3045.7769429278624</v>
      </c>
      <c r="GV493" s="11">
        <v>3071.1623802986451</v>
      </c>
      <c r="GW493" s="11">
        <v>3097.8588814664181</v>
      </c>
      <c r="GX493" s="11">
        <v>3125.1499496937818</v>
      </c>
      <c r="GY493" s="11">
        <v>3140.8574327862211</v>
      </c>
      <c r="GZ493" s="11">
        <v>3281.0794090047525</v>
      </c>
      <c r="HA493" s="11">
        <v>3301.2178137346573</v>
      </c>
      <c r="HB493" s="11">
        <v>3316.5088938020358</v>
      </c>
      <c r="HC493" s="11">
        <v>3332.7696188394711</v>
      </c>
      <c r="HD493" s="11">
        <v>3344.779776333573</v>
      </c>
      <c r="HE493" s="11">
        <v>3352.4118984191468</v>
      </c>
      <c r="HF493" s="11">
        <v>3345.307316533052</v>
      </c>
      <c r="HG493" s="11">
        <v>3394.586656844856</v>
      </c>
      <c r="HH493" s="11">
        <v>3404.4872336824697</v>
      </c>
      <c r="HI493" s="11">
        <v>3434.7394677773627</v>
      </c>
      <c r="HJ493" s="11">
        <v>3445.6857674765702</v>
      </c>
      <c r="HK493" s="11">
        <v>3438.3927194788248</v>
      </c>
      <c r="HL493" s="11">
        <v>3433.1484178128294</v>
      </c>
      <c r="HM493" s="11">
        <v>3390.9700021698955</v>
      </c>
      <c r="HN493" s="11">
        <v>3337.641304339978</v>
      </c>
      <c r="HO493" s="11">
        <v>3302.8511923601559</v>
      </c>
      <c r="HP493" s="11">
        <v>3325.0570379083374</v>
      </c>
      <c r="HQ493" s="11">
        <v>3317.8698386254714</v>
      </c>
      <c r="HR493" s="11">
        <v>3235.7931561627674</v>
      </c>
      <c r="HS493" s="11">
        <v>3257.106348574926</v>
      </c>
      <c r="HT493" s="11">
        <v>3268.4202170732542</v>
      </c>
      <c r="HU493" s="11">
        <v>3236.8868156453668</v>
      </c>
      <c r="HV493" s="11">
        <v>3248.0272086747782</v>
      </c>
      <c r="HW493" s="11">
        <v>3260.4907555093996</v>
      </c>
      <c r="HX493" s="11">
        <v>3277.1839309446423</v>
      </c>
      <c r="HY493" s="11">
        <v>3297.2142766253319</v>
      </c>
      <c r="HZ493" s="11">
        <v>3325.6076397911174</v>
      </c>
      <c r="IA493" s="11">
        <v>3461.098933017131</v>
      </c>
      <c r="IB493" s="11">
        <v>3600.2838847014473</v>
      </c>
      <c r="IC493" s="11">
        <v>3650.2200466912204</v>
      </c>
      <c r="ID493" s="11">
        <v>3700.3065310773995</v>
      </c>
      <c r="IE493" s="11">
        <v>3745.7928229246904</v>
      </c>
      <c r="IF493" s="11">
        <v>3794.8802609147601</v>
      </c>
      <c r="IG493" s="11">
        <v>3920.69478427071</v>
      </c>
      <c r="IH493" s="11">
        <v>3954.8336533251818</v>
      </c>
      <c r="II493" s="11">
        <v>3998.7066838953474</v>
      </c>
      <c r="IJ493" s="11">
        <v>4036.647120383429</v>
      </c>
      <c r="IK493" s="11">
        <v>4087.6470689455286</v>
      </c>
      <c r="IL493" s="11">
        <v>4125.6341397345313</v>
      </c>
      <c r="IM493" s="11">
        <v>4167.4814455359992</v>
      </c>
      <c r="IN493" s="11">
        <v>4229.6925815694713</v>
      </c>
      <c r="IO493" s="11">
        <v>4366.6581180108496</v>
      </c>
      <c r="IP493" s="11">
        <v>4399.3085941164636</v>
      </c>
      <c r="IQ493" s="11">
        <v>4400.8174140520177</v>
      </c>
      <c r="IR493" s="11">
        <v>4456.1225369722524</v>
      </c>
      <c r="IS493" s="11">
        <v>4524.762512107156</v>
      </c>
      <c r="IT493" s="11">
        <v>4564.8058165817483</v>
      </c>
      <c r="IU493" s="11">
        <v>4588.0806581562656</v>
      </c>
      <c r="IV493" s="11">
        <v>4605.727537580271</v>
      </c>
      <c r="IW493" s="11">
        <v>4611.8470239733515</v>
      </c>
      <c r="IX493" s="11">
        <v>4622.5232285068723</v>
      </c>
      <c r="IY493" s="11">
        <v>4643.7233287176114</v>
      </c>
      <c r="IZ493" s="11">
        <v>4684.6938040973191</v>
      </c>
      <c r="JA493" s="11">
        <v>4734.9128140473758</v>
      </c>
      <c r="JB493" s="11">
        <v>4826.5048529458218</v>
      </c>
      <c r="JC493" s="11">
        <v>4933.0691274686415</v>
      </c>
      <c r="JD493" s="11">
        <v>5010.3494173265626</v>
      </c>
      <c r="JE493" s="11">
        <v>5027.1702572829699</v>
      </c>
      <c r="JF493" s="11">
        <v>5038.7371875031422</v>
      </c>
      <c r="JG493" s="11">
        <v>5022.6553583430805</v>
      </c>
      <c r="JH493" s="11">
        <v>5104.7377674752088</v>
      </c>
      <c r="JI493" s="11">
        <v>5170.3341522117489</v>
      </c>
      <c r="JJ493" s="11">
        <v>5182.6091039740368</v>
      </c>
      <c r="JK493" s="11">
        <v>5162.374855140215</v>
      </c>
      <c r="JL493" s="11">
        <v>5219.8398992980856</v>
      </c>
      <c r="JM493" s="11">
        <v>5220.2147302725225</v>
      </c>
      <c r="JN493" s="11">
        <v>5201.0699974790105</v>
      </c>
      <c r="JO493" s="11">
        <v>5364.0228905672948</v>
      </c>
      <c r="JP493" s="11">
        <v>5486.475439167416</v>
      </c>
      <c r="JQ493" s="11">
        <v>5516.4232814170537</v>
      </c>
      <c r="JR493" s="11">
        <v>5559.0884181025895</v>
      </c>
      <c r="JS493" s="11">
        <v>5556.0103104928012</v>
      </c>
      <c r="JT493" s="11">
        <v>5644.0846288087814</v>
      </c>
      <c r="JU493" s="11">
        <v>5690.8407674137461</v>
      </c>
      <c r="JV493" s="11">
        <v>5667.8622081158883</v>
      </c>
      <c r="JW493" s="11">
        <v>5607.2976182800776</v>
      </c>
      <c r="JX493" s="11">
        <v>5598.6036759759663</v>
      </c>
      <c r="JY493" s="11">
        <v>5588.4850407791973</v>
      </c>
      <c r="JZ493" s="11">
        <v>5573.2092867663814</v>
      </c>
      <c r="KA493" s="11">
        <v>5561.5097248231341</v>
      </c>
      <c r="KB493" s="11">
        <v>5553.2875836105222</v>
      </c>
      <c r="KC493" s="11">
        <v>5535.8642220853399</v>
      </c>
      <c r="KD493" s="11">
        <v>5519.8851059980534</v>
      </c>
      <c r="KE493" s="11">
        <v>5520.2611760613518</v>
      </c>
      <c r="KF493" s="11">
        <v>5531.4416263513504</v>
      </c>
      <c r="KG493" s="11">
        <v>5536.0546803729412</v>
      </c>
      <c r="KH493" s="11">
        <v>5553.3809253493846</v>
      </c>
      <c r="KI493" s="11">
        <v>5555.8893876379052</v>
      </c>
      <c r="KJ493" s="11">
        <v>5578.4818392036295</v>
      </c>
      <c r="KK493" s="11">
        <v>5581.9627078956091</v>
      </c>
      <c r="KL493" s="23"/>
      <c r="KM493" s="11">
        <f>SMALL(Tabela2[[#This Row],[1]:[285]],1)</f>
        <v>3.694822225952521E-13</v>
      </c>
      <c r="KN493" s="11">
        <f>MATCH(Tabela2[[#This Row],[1° menor]],Tabela2[[#This Row],[1]:[285]],0)</f>
        <v>134</v>
      </c>
      <c r="KO49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0.49999999629077507</v>
      </c>
      <c r="KP493" s="11">
        <f>VLOOKUP(Tabela2[[#This Row],[Shape]],shape!A:D,4,0)+VLOOKUP(Tabela2[[#This Row],[Shape]]+1,shape!A:E,5,0)*Tabela2[[#This Row],[% avanc]]</f>
        <v>4467.3427022394644</v>
      </c>
      <c r="KQ493" s="15">
        <f>Tabela2[[#This Row],[8686,881807]]/Tabela2[[#Headers],[8686,881807]]</f>
        <v>0.5142630924988093</v>
      </c>
      <c r="KR493" s="11">
        <f>Tabela2[[#This Row],[8686,881807]]-KP492</f>
        <v>326.29283154025779</v>
      </c>
      <c r="KS493" s="11">
        <f>(Tabela2[[#This Row],[hora bus]]-H492)*86400</f>
        <v>44.999999832361937</v>
      </c>
      <c r="KT493" s="11">
        <f>Tabela2[[#This Row],[desloc]]/Tabela2[[#This Row],[seconds]]</f>
        <v>7.2509518390176293</v>
      </c>
      <c r="KU493" s="11">
        <f>Tabela2[[#This Row],[spd m/s]]*3.6</f>
        <v>26.103426620463466</v>
      </c>
      <c r="KV493" s="23"/>
      <c r="KW493" s="22">
        <f t="shared" si="126"/>
        <v>0</v>
      </c>
      <c r="KX493" s="23">
        <f t="shared" si="127"/>
        <v>0</v>
      </c>
      <c r="KY493" s="23">
        <f t="shared" si="128"/>
        <v>0</v>
      </c>
      <c r="KZ493" s="23">
        <f t="shared" si="129"/>
        <v>0</v>
      </c>
      <c r="LA493" s="23">
        <f t="shared" si="130"/>
        <v>0</v>
      </c>
      <c r="LB493" s="23">
        <f t="shared" si="131"/>
        <v>0</v>
      </c>
      <c r="LC493" s="23">
        <f t="shared" si="132"/>
        <v>0</v>
      </c>
      <c r="LD493" s="23">
        <f t="shared" si="133"/>
        <v>0</v>
      </c>
      <c r="LE493" s="23">
        <f t="shared" si="134"/>
        <v>4467.3427022394644</v>
      </c>
      <c r="LF493" s="22">
        <f t="shared" si="143"/>
        <v>0</v>
      </c>
      <c r="LG493" s="23">
        <f t="shared" si="135"/>
        <v>0</v>
      </c>
      <c r="LH493" s="23">
        <f t="shared" si="136"/>
        <v>0</v>
      </c>
      <c r="LI493" s="23">
        <f t="shared" si="137"/>
        <v>4467.3427022394644</v>
      </c>
      <c r="LJ493" s="23">
        <f t="shared" si="138"/>
        <v>8570.3152119992501</v>
      </c>
      <c r="LK493" s="23">
        <f t="shared" si="139"/>
        <v>0</v>
      </c>
      <c r="LL493" s="23">
        <f t="shared" si="140"/>
        <v>20</v>
      </c>
      <c r="LM493" s="23">
        <f t="shared" si="141"/>
        <v>0</v>
      </c>
      <c r="LN493" s="23">
        <f t="shared" si="142"/>
        <v>0</v>
      </c>
    </row>
    <row r="494" spans="1:326" x14ac:dyDescent="0.25">
      <c r="A494" s="22">
        <v>153</v>
      </c>
      <c r="B494" s="22">
        <v>2</v>
      </c>
      <c r="C494" s="23" t="s">
        <v>1458</v>
      </c>
      <c r="D494" s="22">
        <v>332</v>
      </c>
      <c r="E494" s="24">
        <v>0.9291666666666667</v>
      </c>
      <c r="F494" s="23" t="s">
        <v>774</v>
      </c>
      <c r="G494" s="23" t="b">
        <v>1</v>
      </c>
      <c r="H494" s="25">
        <v>43538.929108796299</v>
      </c>
      <c r="I494" s="26" t="s">
        <v>298</v>
      </c>
      <c r="J494" s="23" t="s">
        <v>299</v>
      </c>
      <c r="K494" s="11">
        <f>IF(AND(Tabela2[[#This Row],[hora bus]]=H493,Tabela2[[#This Row],[lat bus]]=I493,Tabela2[[#This Row],[lon bus]]=J493),1,0)</f>
        <v>0</v>
      </c>
      <c r="L494" s="23"/>
      <c r="M494" s="11">
        <v>305</v>
      </c>
      <c r="N494" s="11">
        <v>8202.0831302322968</v>
      </c>
      <c r="O494" s="11">
        <v>8195.2971016143383</v>
      </c>
      <c r="P494" s="11">
        <v>8185.822623772513</v>
      </c>
      <c r="Q494" s="11">
        <v>8127.4970305277384</v>
      </c>
      <c r="R494" s="11">
        <v>8041.7957867801706</v>
      </c>
      <c r="S494" s="11">
        <v>8022.0579061048866</v>
      </c>
      <c r="T494" s="11">
        <v>8002.3000298890711</v>
      </c>
      <c r="U494" s="11">
        <v>7990.339256249812</v>
      </c>
      <c r="V494" s="11">
        <v>7973.7936940527316</v>
      </c>
      <c r="W494" s="11">
        <v>7961.7194609726903</v>
      </c>
      <c r="X494" s="11">
        <v>7951.0016247906224</v>
      </c>
      <c r="Y494" s="11">
        <v>7927.3975335379682</v>
      </c>
      <c r="Z494" s="11">
        <v>7912.5087795876252</v>
      </c>
      <c r="AA494" s="11">
        <v>7890.373194767637</v>
      </c>
      <c r="AB494" s="11">
        <v>7880.1658948851491</v>
      </c>
      <c r="AC494" s="11">
        <v>7864.0858980339963</v>
      </c>
      <c r="AD494" s="11">
        <v>7839.2073872319243</v>
      </c>
      <c r="AE494" s="11">
        <v>7829.0850291429497</v>
      </c>
      <c r="AF494" s="11">
        <v>7760.8192289154376</v>
      </c>
      <c r="AG494" s="11">
        <v>7729.4906767873581</v>
      </c>
      <c r="AH494" s="11">
        <v>7701.1502634802773</v>
      </c>
      <c r="AI494" s="11">
        <v>7677.7146719525081</v>
      </c>
      <c r="AJ494" s="11">
        <v>7656.7021646986223</v>
      </c>
      <c r="AK494" s="11">
        <v>7641.6420894254688</v>
      </c>
      <c r="AL494" s="11">
        <v>7615.5590194340675</v>
      </c>
      <c r="AM494" s="11">
        <v>7604.7689164923995</v>
      </c>
      <c r="AN494" s="11">
        <v>7592.1390960615499</v>
      </c>
      <c r="AO494" s="11">
        <v>7583.7905052406522</v>
      </c>
      <c r="AP494" s="11">
        <v>7582.6245544532312</v>
      </c>
      <c r="AQ494" s="11">
        <v>7589.1349429341162</v>
      </c>
      <c r="AR494" s="11">
        <v>7589.2776615379398</v>
      </c>
      <c r="AS494" s="11">
        <v>7585.3992263409573</v>
      </c>
      <c r="AT494" s="11">
        <v>7593.822500896059</v>
      </c>
      <c r="AU494" s="11">
        <v>7599.5963073634175</v>
      </c>
      <c r="AV494" s="11">
        <v>7593.3530793916025</v>
      </c>
      <c r="AW494" s="11">
        <v>7592.7589732747219</v>
      </c>
      <c r="AX494" s="11">
        <v>7594.4403474489573</v>
      </c>
      <c r="AY494" s="11">
        <v>7586.9496990484313</v>
      </c>
      <c r="AZ494" s="11">
        <v>7570.8043806577107</v>
      </c>
      <c r="BA494" s="11">
        <v>7546.4919588024022</v>
      </c>
      <c r="BB494" s="11">
        <v>7501.2773112636014</v>
      </c>
      <c r="BC494" s="11">
        <v>7429.2633411399811</v>
      </c>
      <c r="BD494" s="11">
        <v>7362.4508659295971</v>
      </c>
      <c r="BE494" s="11">
        <v>7342.5988956624633</v>
      </c>
      <c r="BF494" s="11">
        <v>7321.3362712321914</v>
      </c>
      <c r="BG494" s="11">
        <v>7286.6488215443633</v>
      </c>
      <c r="BH494" s="11">
        <v>7274.2938960398069</v>
      </c>
      <c r="BI494" s="11">
        <v>7258.526960021858</v>
      </c>
      <c r="BJ494" s="11">
        <v>7233.5499365626929</v>
      </c>
      <c r="BK494" s="11">
        <v>7160.5400960581037</v>
      </c>
      <c r="BL494" s="11">
        <v>6926.3724528615767</v>
      </c>
      <c r="BM494" s="11">
        <v>6790.9449576732695</v>
      </c>
      <c r="BN494" s="11">
        <v>6762.9426224740018</v>
      </c>
      <c r="BO494" s="11">
        <v>6653.004529254823</v>
      </c>
      <c r="BP494" s="11">
        <v>6644.9517499891263</v>
      </c>
      <c r="BQ494" s="11">
        <v>6555.5141846521628</v>
      </c>
      <c r="BR494" s="11">
        <v>6470.3828722917551</v>
      </c>
      <c r="BS494" s="11">
        <v>6439.1789134250384</v>
      </c>
      <c r="BT494" s="11">
        <v>6389.2435131706125</v>
      </c>
      <c r="BU494" s="11">
        <v>6327.6229064550262</v>
      </c>
      <c r="BV494" s="11">
        <v>6321.6023139928902</v>
      </c>
      <c r="BW494" s="11">
        <v>6172.464379291031</v>
      </c>
      <c r="BX494" s="11">
        <v>6085.9340501144534</v>
      </c>
      <c r="BY494" s="11">
        <v>5965.8795378920331</v>
      </c>
      <c r="BZ494" s="11">
        <v>5949.641101688836</v>
      </c>
      <c r="CA494" s="11">
        <v>5910.764819412012</v>
      </c>
      <c r="CB494" s="11">
        <v>5848.8396713418106</v>
      </c>
      <c r="CC494" s="11">
        <v>5728.6629344114272</v>
      </c>
      <c r="CD494" s="11">
        <v>5634.7222414569897</v>
      </c>
      <c r="CE494" s="11">
        <v>5541.4508096051622</v>
      </c>
      <c r="CF494" s="11">
        <v>5457.4884983731063</v>
      </c>
      <c r="CG494" s="11">
        <v>5262.8670158878431</v>
      </c>
      <c r="CH494" s="11">
        <v>5185.28091663942</v>
      </c>
      <c r="CI494" s="11">
        <v>4993.526419490534</v>
      </c>
      <c r="CJ494" s="11">
        <v>4918.7002727571553</v>
      </c>
      <c r="CK494" s="11">
        <v>4828.4842938887723</v>
      </c>
      <c r="CL494" s="11">
        <v>4800.463288813502</v>
      </c>
      <c r="CM494" s="11">
        <v>4752.0527909933398</v>
      </c>
      <c r="CN494" s="11">
        <v>4693.128981564998</v>
      </c>
      <c r="CO494" s="11">
        <v>4611.345077043663</v>
      </c>
      <c r="CP494" s="11">
        <v>4558.5200516869099</v>
      </c>
      <c r="CQ494" s="11">
        <v>4362.2777058170705</v>
      </c>
      <c r="CR494" s="11">
        <v>4184.4742039856437</v>
      </c>
      <c r="CS494" s="11">
        <v>4110.445607876115</v>
      </c>
      <c r="CT494" s="11">
        <v>4082.2139746705184</v>
      </c>
      <c r="CU494" s="11">
        <v>4040.7444692338349</v>
      </c>
      <c r="CV494" s="11">
        <v>3942.4367743410858</v>
      </c>
      <c r="CW494" s="11">
        <v>3814.8723235904431</v>
      </c>
      <c r="CX494" s="11">
        <v>3753.7181917797398</v>
      </c>
      <c r="CY494" s="11">
        <v>3696.5437642117536</v>
      </c>
      <c r="CZ494" s="11">
        <v>3645.115132033678</v>
      </c>
      <c r="DA494" s="11">
        <v>3592.9185308451119</v>
      </c>
      <c r="DB494" s="11">
        <v>3537.2245566496595</v>
      </c>
      <c r="DC494" s="11">
        <v>3447.2219193341389</v>
      </c>
      <c r="DD494" s="11">
        <v>3439.1129673101409</v>
      </c>
      <c r="DE494" s="11">
        <v>3409.162294224368</v>
      </c>
      <c r="DF494" s="11">
        <v>3396.2185501234508</v>
      </c>
      <c r="DG494" s="11">
        <v>3346.653840996385</v>
      </c>
      <c r="DH494" s="11">
        <v>3310.7601472610445</v>
      </c>
      <c r="DI494" s="11">
        <v>3269.9094670796544</v>
      </c>
      <c r="DJ494" s="11">
        <v>3196.5299103808338</v>
      </c>
      <c r="DK494" s="11">
        <v>2870.4087039181663</v>
      </c>
      <c r="DL494" s="11">
        <v>2797.2901387959523</v>
      </c>
      <c r="DM494" s="11">
        <v>2732.910421857986</v>
      </c>
      <c r="DN494" s="11">
        <v>2653.8227693098506</v>
      </c>
      <c r="DO494" s="11">
        <v>2628.0233311714737</v>
      </c>
      <c r="DP494" s="11">
        <v>2555.9047880621783</v>
      </c>
      <c r="DQ494" s="11">
        <v>2550.9774487864906</v>
      </c>
      <c r="DR494" s="11">
        <v>2542.1656238335181</v>
      </c>
      <c r="DS494" s="11">
        <v>2530.6500733464186</v>
      </c>
      <c r="DT494" s="11">
        <v>2513.8609844938564</v>
      </c>
      <c r="DU494" s="11">
        <v>2504.7832657336821</v>
      </c>
      <c r="DV494" s="11">
        <v>2495.8514109105909</v>
      </c>
      <c r="DW494" s="11">
        <v>2492.3410766435445</v>
      </c>
      <c r="DX494" s="11">
        <v>2380.2774459162952</v>
      </c>
      <c r="DY494" s="11">
        <v>2412.7461695611369</v>
      </c>
      <c r="DZ494" s="11">
        <v>2389.56819686477</v>
      </c>
      <c r="EA494" s="11">
        <v>2270.1014800168387</v>
      </c>
      <c r="EB494" s="11">
        <v>2243.5330401210085</v>
      </c>
      <c r="EC494" s="11">
        <v>2059.8861569420119</v>
      </c>
      <c r="ED494" s="11">
        <v>1984.5587426434379</v>
      </c>
      <c r="EE494" s="11">
        <v>1750.0645456902535</v>
      </c>
      <c r="EF494" s="11">
        <v>1572.758218970389</v>
      </c>
      <c r="EG494" s="11">
        <v>1423.4587005728902</v>
      </c>
      <c r="EH494" s="11">
        <v>1309.5708346728022</v>
      </c>
      <c r="EI494" s="11">
        <v>1248.8207186311943</v>
      </c>
      <c r="EJ494" s="11">
        <v>1192.4369706563773</v>
      </c>
      <c r="EK494" s="11">
        <v>1117.6291236037246</v>
      </c>
      <c r="EL494" s="11">
        <v>1117.5854668618329</v>
      </c>
      <c r="EM494" s="11">
        <v>1040.6522945761378</v>
      </c>
      <c r="EN494" s="11">
        <v>960.54520891334357</v>
      </c>
      <c r="EO494" s="11">
        <v>916.54827816888724</v>
      </c>
      <c r="EP494" s="11">
        <v>775.4888973964496</v>
      </c>
      <c r="EQ494" s="11">
        <v>699.16204857883417</v>
      </c>
      <c r="ER494" s="11">
        <v>560.67108585042945</v>
      </c>
      <c r="ES494" s="11">
        <v>495.63207859208256</v>
      </c>
      <c r="ET494" s="11">
        <v>418.76561608016164</v>
      </c>
      <c r="EU494" s="11">
        <v>354.53178905764258</v>
      </c>
      <c r="EV494" s="11">
        <v>282.37577719296462</v>
      </c>
      <c r="EW494" s="11">
        <v>32.133605111731825</v>
      </c>
      <c r="EX494" s="11">
        <v>1.6491696896991925E-11</v>
      </c>
      <c r="EY494" s="11">
        <v>51.604525010652296</v>
      </c>
      <c r="EZ494" s="11">
        <v>224.93490231707381</v>
      </c>
      <c r="FA494" s="11">
        <v>392.01351927473814</v>
      </c>
      <c r="FB494" s="11">
        <v>474.36406281229648</v>
      </c>
      <c r="FC494" s="11">
        <v>515.50314991523055</v>
      </c>
      <c r="FD494" s="11">
        <v>569.71935132472368</v>
      </c>
      <c r="FE494" s="11">
        <v>693.23069348678428</v>
      </c>
      <c r="FF494" s="11">
        <v>865.76376469654997</v>
      </c>
      <c r="FG494" s="11">
        <v>890.54123418945142</v>
      </c>
      <c r="FH494" s="11">
        <v>934.62061676337908</v>
      </c>
      <c r="FI494" s="11">
        <v>1016.0709742138052</v>
      </c>
      <c r="FJ494" s="11">
        <v>1060.8916159048604</v>
      </c>
      <c r="FK494" s="11">
        <v>1078.6089811037459</v>
      </c>
      <c r="FL494" s="11">
        <v>1094.0098848590205</v>
      </c>
      <c r="FM494" s="11">
        <v>1100.0642470007845</v>
      </c>
      <c r="FN494" s="11">
        <v>1133.5663740074519</v>
      </c>
      <c r="FO494" s="11">
        <v>1155.46859614749</v>
      </c>
      <c r="FP494" s="11">
        <v>1180.5923250911369</v>
      </c>
      <c r="FQ494" s="11">
        <v>1206.8282805895681</v>
      </c>
      <c r="FR494" s="11">
        <v>1218.8935688773672</v>
      </c>
      <c r="FS494" s="11">
        <v>1264.5641578187699</v>
      </c>
      <c r="FT494" s="11">
        <v>1336.9938726176847</v>
      </c>
      <c r="FU494" s="11">
        <v>1439.4241436523203</v>
      </c>
      <c r="FV494" s="11">
        <v>1576.9733589592088</v>
      </c>
      <c r="FW494" s="11">
        <v>1620.0198137111931</v>
      </c>
      <c r="FX494" s="11">
        <v>1637.5849819668279</v>
      </c>
      <c r="FY494" s="11">
        <v>1657.820306912791</v>
      </c>
      <c r="FZ494" s="11">
        <v>1675.5539750623998</v>
      </c>
      <c r="GA494" s="11">
        <v>1703.4708306652458</v>
      </c>
      <c r="GB494" s="11">
        <v>1725.4542905831083</v>
      </c>
      <c r="GC494" s="11">
        <v>1756.7917580200444</v>
      </c>
      <c r="GD494" s="11">
        <v>1790.8442231894808</v>
      </c>
      <c r="GE494" s="11">
        <v>1815.6298706276059</v>
      </c>
      <c r="GF494" s="11">
        <v>1836.2722164666536</v>
      </c>
      <c r="GG494" s="11">
        <v>1849.2177705412</v>
      </c>
      <c r="GH494" s="11">
        <v>1862.213215438529</v>
      </c>
      <c r="GI494" s="11">
        <v>1865.5431718492373</v>
      </c>
      <c r="GJ494" s="11">
        <v>1874.8449637227859</v>
      </c>
      <c r="GK494" s="11">
        <v>1879.4732534007931</v>
      </c>
      <c r="GL494" s="11">
        <v>1894.0871887558922</v>
      </c>
      <c r="GM494" s="11">
        <v>1879.1821399062605</v>
      </c>
      <c r="GN494" s="11">
        <v>1888.6558459867101</v>
      </c>
      <c r="GO494" s="11">
        <v>1896.9747646490644</v>
      </c>
      <c r="GP494" s="11">
        <v>1909.1716191904391</v>
      </c>
      <c r="GQ494" s="11">
        <v>1971.1831873500521</v>
      </c>
      <c r="GR494" s="11">
        <v>2096.2433703610213</v>
      </c>
      <c r="GS494" s="11">
        <v>2250.628439738141</v>
      </c>
      <c r="GT494" s="11">
        <v>2316.7309014942939</v>
      </c>
      <c r="GU494" s="11">
        <v>2336.6670196246041</v>
      </c>
      <c r="GV494" s="11">
        <v>2362.0797377898266</v>
      </c>
      <c r="GW494" s="11">
        <v>2388.519425099812</v>
      </c>
      <c r="GX494" s="11">
        <v>2415.3180209857469</v>
      </c>
      <c r="GY494" s="11">
        <v>2428.0325234159991</v>
      </c>
      <c r="GZ494" s="11">
        <v>2565.2097322785803</v>
      </c>
      <c r="HA494" s="11">
        <v>2584.7826055245391</v>
      </c>
      <c r="HB494" s="11">
        <v>2599.788339369557</v>
      </c>
      <c r="HC494" s="11">
        <v>2615.8932440803037</v>
      </c>
      <c r="HD494" s="11">
        <v>2627.7730078132763</v>
      </c>
      <c r="HE494" s="11">
        <v>2635.1117798685959</v>
      </c>
      <c r="HF494" s="11">
        <v>2631.3395104370279</v>
      </c>
      <c r="HG494" s="11">
        <v>2686.897566647036</v>
      </c>
      <c r="HH494" s="11">
        <v>2702.599754011917</v>
      </c>
      <c r="HI494" s="11">
        <v>2737.5766437641123</v>
      </c>
      <c r="HJ494" s="11">
        <v>2751.3540937983184</v>
      </c>
      <c r="HK494" s="11">
        <v>2747.1473299642462</v>
      </c>
      <c r="HL494" s="11">
        <v>2745.5460296433948</v>
      </c>
      <c r="HM494" s="11">
        <v>2708.7993958600637</v>
      </c>
      <c r="HN494" s="11">
        <v>2664.5733508015969</v>
      </c>
      <c r="HO494" s="11">
        <v>2640.7724464383455</v>
      </c>
      <c r="HP494" s="11">
        <v>2669.8204964381198</v>
      </c>
      <c r="HQ494" s="11">
        <v>2665.2869362113347</v>
      </c>
      <c r="HR494" s="11">
        <v>2593.1798303247247</v>
      </c>
      <c r="HS494" s="11">
        <v>2626.4683697482601</v>
      </c>
      <c r="HT494" s="11">
        <v>2642.2035985067814</v>
      </c>
      <c r="HU494" s="11">
        <v>2616.2082923201929</v>
      </c>
      <c r="HV494" s="11">
        <v>2634.5795000289677</v>
      </c>
      <c r="HW494" s="11">
        <v>2652.0050430477527</v>
      </c>
      <c r="HX494" s="11">
        <v>2673.0275956542141</v>
      </c>
      <c r="HY494" s="11">
        <v>2697.6707155473678</v>
      </c>
      <c r="HZ494" s="11">
        <v>2734.6526237960493</v>
      </c>
      <c r="IA494" s="11">
        <v>2882.1207119822398</v>
      </c>
      <c r="IB494" s="11">
        <v>3029.1031607061077</v>
      </c>
      <c r="IC494" s="11">
        <v>3082.8840483282956</v>
      </c>
      <c r="ID494" s="11">
        <v>3136.642245016013</v>
      </c>
      <c r="IE494" s="11">
        <v>3185.6167658547356</v>
      </c>
      <c r="IF494" s="11">
        <v>3240.1897315075134</v>
      </c>
      <c r="IG494" s="11">
        <v>3370.3936673699591</v>
      </c>
      <c r="IH494" s="11">
        <v>3405.7384752037233</v>
      </c>
      <c r="II494" s="11">
        <v>3450.4139713124655</v>
      </c>
      <c r="IJ494" s="11">
        <v>3488.4397191797693</v>
      </c>
      <c r="IK494" s="11">
        <v>3538.5823573390185</v>
      </c>
      <c r="IL494" s="11">
        <v>3575.3701314868767</v>
      </c>
      <c r="IM494" s="11">
        <v>3615.7338771892669</v>
      </c>
      <c r="IN494" s="11">
        <v>3675.2050217367841</v>
      </c>
      <c r="IO494" s="11">
        <v>3810.2774885044746</v>
      </c>
      <c r="IP494" s="11">
        <v>3842.8093237300609</v>
      </c>
      <c r="IQ494" s="11">
        <v>3844.3926050495029</v>
      </c>
      <c r="IR494" s="11">
        <v>3900.1515348533721</v>
      </c>
      <c r="IS494" s="11">
        <v>3969.3189201675764</v>
      </c>
      <c r="IT494" s="11">
        <v>4009.5228348228034</v>
      </c>
      <c r="IU494" s="11">
        <v>4032.8522359757826</v>
      </c>
      <c r="IV494" s="11">
        <v>4050.5527890139533</v>
      </c>
      <c r="IW494" s="11">
        <v>4056.670435821055</v>
      </c>
      <c r="IX494" s="11">
        <v>4067.2423342349612</v>
      </c>
      <c r="IY494" s="11">
        <v>4088.1228175387655</v>
      </c>
      <c r="IZ494" s="11">
        <v>4128.6395016377437</v>
      </c>
      <c r="JA494" s="11">
        <v>4178.1081878896684</v>
      </c>
      <c r="JB494" s="11">
        <v>4268.1085930073368</v>
      </c>
      <c r="JC494" s="11">
        <v>4372.0356016893047</v>
      </c>
      <c r="JD494" s="11">
        <v>4447.0291468894193</v>
      </c>
      <c r="JE494" s="11">
        <v>4462.4616493842695</v>
      </c>
      <c r="JF494" s="11">
        <v>4472.6430477397835</v>
      </c>
      <c r="JG494" s="11">
        <v>4450.3270723503938</v>
      </c>
      <c r="JH494" s="11">
        <v>4530.6478125420872</v>
      </c>
      <c r="JI494" s="11">
        <v>4600.8027029200302</v>
      </c>
      <c r="JJ494" s="11">
        <v>4614.0428934494093</v>
      </c>
      <c r="JK494" s="11">
        <v>4597.4347892256019</v>
      </c>
      <c r="JL494" s="11">
        <v>4658.5636978695602</v>
      </c>
      <c r="JM494" s="11">
        <v>4659.9530519572963</v>
      </c>
      <c r="JN494" s="11">
        <v>4649.3477946743942</v>
      </c>
      <c r="JO494" s="11">
        <v>4825.1301905111677</v>
      </c>
      <c r="JP494" s="11">
        <v>4953.8732876401964</v>
      </c>
      <c r="JQ494" s="11">
        <v>4986.9133589288385</v>
      </c>
      <c r="JR494" s="11">
        <v>5027.4688585594122</v>
      </c>
      <c r="JS494" s="11">
        <v>5012.5152254538289</v>
      </c>
      <c r="JT494" s="11">
        <v>5088.3772267324348</v>
      </c>
      <c r="JU494" s="11">
        <v>5131.2387938723614</v>
      </c>
      <c r="JV494" s="11">
        <v>5109.2326218828148</v>
      </c>
      <c r="JW494" s="11">
        <v>5046.7193571935059</v>
      </c>
      <c r="JX494" s="11">
        <v>5034.6703574830681</v>
      </c>
      <c r="JY494" s="11">
        <v>5023.0613216901929</v>
      </c>
      <c r="JZ494" s="11">
        <v>5006.4485729497692</v>
      </c>
      <c r="KA494" s="11">
        <v>4993.4137552206175</v>
      </c>
      <c r="KB494" s="11">
        <v>4984.1520979484731</v>
      </c>
      <c r="KC494" s="11">
        <v>4965.4847592723627</v>
      </c>
      <c r="KD494" s="11">
        <v>4949.447334479335</v>
      </c>
      <c r="KE494" s="11">
        <v>4951.0877141372193</v>
      </c>
      <c r="KF494" s="11">
        <v>4963.1248958355372</v>
      </c>
      <c r="KG494" s="11">
        <v>4968.8289589160831</v>
      </c>
      <c r="KH494" s="11">
        <v>4987.2025716781727</v>
      </c>
      <c r="KI494" s="11">
        <v>4990.934834519222</v>
      </c>
      <c r="KJ494" s="11">
        <v>5014.6351480632165</v>
      </c>
      <c r="KK494" s="11">
        <v>5018.5048120148558</v>
      </c>
      <c r="KL494" s="23"/>
      <c r="KM494" s="11">
        <f>SMALL(Tabela2[[#This Row],[1]:[285]],1)</f>
        <v>1.6491696896991925E-11</v>
      </c>
      <c r="KN494" s="11">
        <f>MATCH(Tabela2[[#This Row],[1° menor]],Tabela2[[#This Row],[1]:[285]],0)</f>
        <v>141</v>
      </c>
      <c r="KO49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0.38374009222619521</v>
      </c>
      <c r="KP494" s="11">
        <f>VLOOKUP(Tabela2[[#This Row],[Shape]],shape!A:D,4,0)+VLOOKUP(Tabela2[[#This Row],[Shape]]+1,shape!A:E,5,0)*Tabela2[[#This Row],[% avanc]]</f>
        <v>4836.0678873347179</v>
      </c>
      <c r="KQ494" s="15">
        <f>Tabela2[[#This Row],[8686,881807]]/Tabela2[[#Headers],[8686,881807]]</f>
        <v>0.55670929969805194</v>
      </c>
      <c r="KR494" s="11">
        <f>Tabela2[[#This Row],[8686,881807]]-KP493</f>
        <v>368.72518509525344</v>
      </c>
      <c r="KS494" s="11">
        <f>(Tabela2[[#This Row],[hora bus]]-H493)*86400</f>
        <v>45.000000461004674</v>
      </c>
      <c r="KT494" s="11">
        <f>Tabela2[[#This Row],[desloc]]/Tabela2[[#This Row],[seconds]]</f>
        <v>8.1938929181740114</v>
      </c>
      <c r="KU494" s="11">
        <f>Tabela2[[#This Row],[spd m/s]]*3.6</f>
        <v>29.498014505426443</v>
      </c>
      <c r="KV494" s="23"/>
      <c r="KW494" s="22">
        <f t="shared" si="126"/>
        <v>0</v>
      </c>
      <c r="KX494" s="23">
        <f t="shared" si="127"/>
        <v>0</v>
      </c>
      <c r="KY494" s="23">
        <f t="shared" si="128"/>
        <v>0</v>
      </c>
      <c r="KZ494" s="23">
        <f t="shared" si="129"/>
        <v>0</v>
      </c>
      <c r="LA494" s="23">
        <f t="shared" si="130"/>
        <v>0</v>
      </c>
      <c r="LB494" s="23">
        <f t="shared" si="131"/>
        <v>0</v>
      </c>
      <c r="LC494" s="23">
        <f t="shared" si="132"/>
        <v>0</v>
      </c>
      <c r="LD494" s="23">
        <f t="shared" si="133"/>
        <v>0</v>
      </c>
      <c r="LE494" s="23">
        <f t="shared" si="134"/>
        <v>4836.0678873347179</v>
      </c>
      <c r="LF494" s="22">
        <f t="shared" si="143"/>
        <v>0</v>
      </c>
      <c r="LG494" s="23">
        <f t="shared" si="135"/>
        <v>0</v>
      </c>
      <c r="LH494" s="23">
        <f t="shared" si="136"/>
        <v>0</v>
      </c>
      <c r="LI494" s="23">
        <f t="shared" si="137"/>
        <v>4836.0678873347179</v>
      </c>
      <c r="LJ494" s="23">
        <f t="shared" si="138"/>
        <v>8570.3152119992501</v>
      </c>
      <c r="LK494" s="23">
        <f t="shared" si="139"/>
        <v>0</v>
      </c>
      <c r="LL494" s="23">
        <f t="shared" si="140"/>
        <v>19</v>
      </c>
      <c r="LM494" s="23">
        <f t="shared" si="141"/>
        <v>0</v>
      </c>
      <c r="LN494" s="23">
        <f t="shared" si="142"/>
        <v>0</v>
      </c>
    </row>
    <row r="495" spans="1:326" x14ac:dyDescent="0.25">
      <c r="A495" s="22">
        <v>154</v>
      </c>
      <c r="B495" s="22">
        <v>2</v>
      </c>
      <c r="C495" s="23" t="s">
        <v>1459</v>
      </c>
      <c r="D495" s="22">
        <v>332</v>
      </c>
      <c r="E495" s="24">
        <v>0.9291666666666667</v>
      </c>
      <c r="F495" s="23" t="s">
        <v>774</v>
      </c>
      <c r="G495" s="23" t="b">
        <v>1</v>
      </c>
      <c r="H495" s="25">
        <v>43538.929618055554</v>
      </c>
      <c r="I495" s="26" t="s">
        <v>410</v>
      </c>
      <c r="J495" s="23" t="s">
        <v>411</v>
      </c>
      <c r="K495" s="11">
        <f>IF(AND(Tabela2[[#This Row],[hora bus]]=H494,Tabela2[[#This Row],[lat bus]]=I494,Tabela2[[#This Row],[lon bus]]=J494),1,0)</f>
        <v>0</v>
      </c>
      <c r="L495" s="23"/>
      <c r="M495" s="11">
        <v>307</v>
      </c>
      <c r="N495" s="11">
        <v>8394.756883998798</v>
      </c>
      <c r="O495" s="11">
        <v>8387.9755759842046</v>
      </c>
      <c r="P495" s="11">
        <v>8378.5061987527351</v>
      </c>
      <c r="Q495" s="11">
        <v>8320.1877132412119</v>
      </c>
      <c r="R495" s="11">
        <v>8234.4823618463161</v>
      </c>
      <c r="S495" s="11">
        <v>8214.7352578662176</v>
      </c>
      <c r="T495" s="11">
        <v>8194.977605576978</v>
      </c>
      <c r="U495" s="11">
        <v>8183.0194573521876</v>
      </c>
      <c r="V495" s="11">
        <v>8166.4788725766757</v>
      </c>
      <c r="W495" s="11">
        <v>8154.4114843796242</v>
      </c>
      <c r="X495" s="11">
        <v>8143.700357551159</v>
      </c>
      <c r="Y495" s="11">
        <v>8120.1064595465587</v>
      </c>
      <c r="Z495" s="11">
        <v>8105.2293323376362</v>
      </c>
      <c r="AA495" s="11">
        <v>8083.1024819149679</v>
      </c>
      <c r="AB495" s="11">
        <v>8072.9004589015249</v>
      </c>
      <c r="AC495" s="11">
        <v>8056.8233295731343</v>
      </c>
      <c r="AD495" s="11">
        <v>8031.9452770039525</v>
      </c>
      <c r="AE495" s="11">
        <v>8021.8214831156538</v>
      </c>
      <c r="AF495" s="11">
        <v>7953.5415742817286</v>
      </c>
      <c r="AG495" s="11">
        <v>7922.1905237543715</v>
      </c>
      <c r="AH495" s="11">
        <v>7893.8369500702074</v>
      </c>
      <c r="AI495" s="11">
        <v>7870.3932911506072</v>
      </c>
      <c r="AJ495" s="11">
        <v>7849.3742298020934</v>
      </c>
      <c r="AK495" s="11">
        <v>7834.3088149818223</v>
      </c>
      <c r="AL495" s="11">
        <v>7808.2195234202336</v>
      </c>
      <c r="AM495" s="11">
        <v>7797.4229594693588</v>
      </c>
      <c r="AN495" s="11">
        <v>7784.7837656356405</v>
      </c>
      <c r="AO495" s="11">
        <v>7776.4173963318262</v>
      </c>
      <c r="AP495" s="11">
        <v>7775.2281121619353</v>
      </c>
      <c r="AQ495" s="11">
        <v>7781.720193135342</v>
      </c>
      <c r="AR495" s="11">
        <v>7781.8498145058402</v>
      </c>
      <c r="AS495" s="11">
        <v>7777.9485340931396</v>
      </c>
      <c r="AT495" s="11">
        <v>7786.3461396294197</v>
      </c>
      <c r="AU495" s="11">
        <v>7792.1047155316237</v>
      </c>
      <c r="AV495" s="11">
        <v>7785.8371657635389</v>
      </c>
      <c r="AW495" s="11">
        <v>7785.1976802662175</v>
      </c>
      <c r="AX495" s="11">
        <v>7786.8288908155391</v>
      </c>
      <c r="AY495" s="11">
        <v>7779.2949798079981</v>
      </c>
      <c r="AZ495" s="11">
        <v>7763.1097182805506</v>
      </c>
      <c r="BA495" s="11">
        <v>7738.7559576401027</v>
      </c>
      <c r="BB495" s="11">
        <v>7693.4940137026797</v>
      </c>
      <c r="BC495" s="11">
        <v>7621.4547219179312</v>
      </c>
      <c r="BD495" s="11">
        <v>7554.6276581254906</v>
      </c>
      <c r="BE495" s="11">
        <v>7534.7459518959704</v>
      </c>
      <c r="BF495" s="11">
        <v>7513.4470779342828</v>
      </c>
      <c r="BG495" s="11">
        <v>7478.6980527012756</v>
      </c>
      <c r="BH495" s="11">
        <v>7466.2794965920693</v>
      </c>
      <c r="BI495" s="11">
        <v>7450.4681663198198</v>
      </c>
      <c r="BJ495" s="11">
        <v>7425.4429609094595</v>
      </c>
      <c r="BK495" s="11">
        <v>7352.3430408145714</v>
      </c>
      <c r="BL495" s="11">
        <v>7117.8669381457057</v>
      </c>
      <c r="BM495" s="11">
        <v>6981.9818330712851</v>
      </c>
      <c r="BN495" s="11">
        <v>6953.6985309817965</v>
      </c>
      <c r="BO495" s="11">
        <v>6843.5145776916534</v>
      </c>
      <c r="BP495" s="11">
        <v>6835.2511282040141</v>
      </c>
      <c r="BQ495" s="11">
        <v>6745.6368166919938</v>
      </c>
      <c r="BR495" s="11">
        <v>6660.2189008594323</v>
      </c>
      <c r="BS495" s="11">
        <v>6628.8257827868592</v>
      </c>
      <c r="BT495" s="11">
        <v>6578.8116398094326</v>
      </c>
      <c r="BU495" s="11">
        <v>6516.8259683013594</v>
      </c>
      <c r="BV495" s="11">
        <v>6510.1219979640946</v>
      </c>
      <c r="BW495" s="11">
        <v>6361.0169086986571</v>
      </c>
      <c r="BX495" s="11">
        <v>6275.0880660533439</v>
      </c>
      <c r="BY495" s="11">
        <v>6155.5146208808364</v>
      </c>
      <c r="BZ495" s="11">
        <v>6139.6140895466033</v>
      </c>
      <c r="CA495" s="11">
        <v>6100.8350561017069</v>
      </c>
      <c r="CB495" s="11">
        <v>6038.9633431686598</v>
      </c>
      <c r="CC495" s="11">
        <v>5918.8524979668564</v>
      </c>
      <c r="CD495" s="11">
        <v>5824.9708476773067</v>
      </c>
      <c r="CE495" s="11">
        <v>5731.7098071676701</v>
      </c>
      <c r="CF495" s="11">
        <v>5647.7241631011839</v>
      </c>
      <c r="CG495" s="11">
        <v>5453.0631323589878</v>
      </c>
      <c r="CH495" s="11">
        <v>5375.4444878419763</v>
      </c>
      <c r="CI495" s="11">
        <v>5183.6529132961205</v>
      </c>
      <c r="CJ495" s="11">
        <v>5108.7803070440959</v>
      </c>
      <c r="CK495" s="11">
        <v>5018.5514486353004</v>
      </c>
      <c r="CL495" s="11">
        <v>4990.5277985905541</v>
      </c>
      <c r="CM495" s="11">
        <v>4942.1003087463951</v>
      </c>
      <c r="CN495" s="11">
        <v>4883.1574825758962</v>
      </c>
      <c r="CO495" s="11">
        <v>4801.3655666175482</v>
      </c>
      <c r="CP495" s="11">
        <v>4748.5245128508759</v>
      </c>
      <c r="CQ495" s="11">
        <v>4552.2153524635878</v>
      </c>
      <c r="CR495" s="11">
        <v>4374.3115601178615</v>
      </c>
      <c r="CS495" s="11">
        <v>4300.2305479455308</v>
      </c>
      <c r="CT495" s="11">
        <v>4271.9918887886743</v>
      </c>
      <c r="CU495" s="11">
        <v>4230.518570011488</v>
      </c>
      <c r="CV495" s="11">
        <v>4132.182032911126</v>
      </c>
      <c r="CW495" s="11">
        <v>4004.5595161840415</v>
      </c>
      <c r="CX495" s="11">
        <v>3943.3592224682452</v>
      </c>
      <c r="CY495" s="11">
        <v>3886.1642849094806</v>
      </c>
      <c r="CZ495" s="11">
        <v>3834.7604182725404</v>
      </c>
      <c r="DA495" s="11">
        <v>3782.6363496198051</v>
      </c>
      <c r="DB495" s="11">
        <v>3727.0870937334789</v>
      </c>
      <c r="DC495" s="11">
        <v>3637.3631055229203</v>
      </c>
      <c r="DD495" s="11">
        <v>3629.4531858529012</v>
      </c>
      <c r="DE495" s="11">
        <v>3599.5798485357577</v>
      </c>
      <c r="DF495" s="11">
        <v>3586.7291794422863</v>
      </c>
      <c r="DG495" s="11">
        <v>3537.3401643009515</v>
      </c>
      <c r="DH495" s="11">
        <v>3501.7533570241426</v>
      </c>
      <c r="DI495" s="11">
        <v>3461.244142291654</v>
      </c>
      <c r="DJ495" s="11">
        <v>3387.8304592615864</v>
      </c>
      <c r="DK495" s="11">
        <v>3060.2227733406935</v>
      </c>
      <c r="DL495" s="11">
        <v>2985.213679231078</v>
      </c>
      <c r="DM495" s="11">
        <v>2919.8006667686104</v>
      </c>
      <c r="DN495" s="11">
        <v>2839.850838092224</v>
      </c>
      <c r="DO495" s="11">
        <v>2813.3947660689214</v>
      </c>
      <c r="DP495" s="11">
        <v>2740.5025690465527</v>
      </c>
      <c r="DQ495" s="11">
        <v>2734.9284834655787</v>
      </c>
      <c r="DR495" s="11">
        <v>2725.958208238625</v>
      </c>
      <c r="DS495" s="11">
        <v>2714.3014292274861</v>
      </c>
      <c r="DT495" s="11">
        <v>2697.5266658982687</v>
      </c>
      <c r="DU495" s="11">
        <v>2688.6429181336421</v>
      </c>
      <c r="DV495" s="11">
        <v>2679.9746877290977</v>
      </c>
      <c r="DW495" s="11">
        <v>2676.8062295213886</v>
      </c>
      <c r="DX495" s="11">
        <v>2566.4896554727079</v>
      </c>
      <c r="DY495" s="11">
        <v>2600.7505233951038</v>
      </c>
      <c r="DZ495" s="11">
        <v>2578.1384921838567</v>
      </c>
      <c r="EA495" s="11">
        <v>2458.5284514914224</v>
      </c>
      <c r="EB495" s="11">
        <v>2431.4062142557095</v>
      </c>
      <c r="EC495" s="11">
        <v>2247.2403972568986</v>
      </c>
      <c r="ED495" s="11">
        <v>2171.2416134524137</v>
      </c>
      <c r="EE495" s="11">
        <v>1937.3143764164813</v>
      </c>
      <c r="EF495" s="11">
        <v>1761.437032115459</v>
      </c>
      <c r="EG495" s="11">
        <v>1613.3265212148128</v>
      </c>
      <c r="EH495" s="11">
        <v>1500.3378244077637</v>
      </c>
      <c r="EI495" s="11">
        <v>1440.0597867128013</v>
      </c>
      <c r="EJ495" s="11">
        <v>1383.8175241570814</v>
      </c>
      <c r="EK495" s="11">
        <v>1309.4656415734726</v>
      </c>
      <c r="EL495" s="11">
        <v>1309.9034986745032</v>
      </c>
      <c r="EM495" s="11">
        <v>1233.2072788477894</v>
      </c>
      <c r="EN495" s="11">
        <v>1153.3216608718956</v>
      </c>
      <c r="EO495" s="11">
        <v>1109.3502454379566</v>
      </c>
      <c r="EP495" s="11">
        <v>968.29045967130764</v>
      </c>
      <c r="EQ495" s="11">
        <v>891.96393290484514</v>
      </c>
      <c r="ER495" s="11">
        <v>753.47239189679578</v>
      </c>
      <c r="ES495" s="11">
        <v>688.43305271772431</v>
      </c>
      <c r="ET495" s="11">
        <v>611.56755930472593</v>
      </c>
      <c r="EU495" s="11">
        <v>547.33407433140815</v>
      </c>
      <c r="EV495" s="11">
        <v>475.17775108512586</v>
      </c>
      <c r="EW495" s="11">
        <v>224.93558691364348</v>
      </c>
      <c r="EX495" s="11">
        <v>141.19782913542161</v>
      </c>
      <c r="EY495" s="11">
        <v>1.2491341294662561E-11</v>
      </c>
      <c r="EZ495" s="11">
        <v>32.133397151305999</v>
      </c>
      <c r="FA495" s="11">
        <v>199.31145293729065</v>
      </c>
      <c r="FB495" s="11">
        <v>281.84456887454081</v>
      </c>
      <c r="FC495" s="11">
        <v>323.18249856857688</v>
      </c>
      <c r="FD495" s="11">
        <v>377.77740970758884</v>
      </c>
      <c r="FE495" s="11">
        <v>501.93385178864719</v>
      </c>
      <c r="FF495" s="11">
        <v>674.87919433225306</v>
      </c>
      <c r="FG495" s="11">
        <v>699.73999747868857</v>
      </c>
      <c r="FH495" s="11">
        <v>744.0999383246301</v>
      </c>
      <c r="FI495" s="11">
        <v>825.67104827659011</v>
      </c>
      <c r="FJ495" s="11">
        <v>870.26545124842596</v>
      </c>
      <c r="FK495" s="11">
        <v>887.72611317759595</v>
      </c>
      <c r="FL495" s="11">
        <v>902.87895785457522</v>
      </c>
      <c r="FM495" s="11">
        <v>908.46630516609014</v>
      </c>
      <c r="FN495" s="11">
        <v>941.47618015616115</v>
      </c>
      <c r="FO495" s="11">
        <v>963.14322755102785</v>
      </c>
      <c r="FP495" s="11">
        <v>988.10131384004626</v>
      </c>
      <c r="FQ495" s="11">
        <v>1014.2437387460292</v>
      </c>
      <c r="FR495" s="11">
        <v>1026.2225337225343</v>
      </c>
      <c r="FS495" s="11">
        <v>1071.8153578653621</v>
      </c>
      <c r="FT495" s="11">
        <v>1144.2334931752105</v>
      </c>
      <c r="FU495" s="11">
        <v>1246.747262923087</v>
      </c>
      <c r="FV495" s="11">
        <v>1384.5070885656037</v>
      </c>
      <c r="FW495" s="11">
        <v>1427.803235361873</v>
      </c>
      <c r="FX495" s="11">
        <v>1445.6186000782691</v>
      </c>
      <c r="FY495" s="11">
        <v>1466.0950014524756</v>
      </c>
      <c r="FZ495" s="11">
        <v>1484.039768986464</v>
      </c>
      <c r="GA495" s="11">
        <v>1512.1069484015175</v>
      </c>
      <c r="GB495" s="11">
        <v>1534.1757573476561</v>
      </c>
      <c r="GC495" s="11">
        <v>1565.541952946737</v>
      </c>
      <c r="GD495" s="11">
        <v>1599.5785732032973</v>
      </c>
      <c r="GE495" s="11">
        <v>1624.3488528899913</v>
      </c>
      <c r="GF495" s="11">
        <v>1644.9784703707251</v>
      </c>
      <c r="GG495" s="11">
        <v>1657.9685180381548</v>
      </c>
      <c r="GH495" s="11">
        <v>1671.0305233405645</v>
      </c>
      <c r="GI495" s="11">
        <v>1674.46877292923</v>
      </c>
      <c r="GJ495" s="11">
        <v>1684.013467505976</v>
      </c>
      <c r="GK495" s="11">
        <v>1689.0292176819785</v>
      </c>
      <c r="GL495" s="11">
        <v>1703.9013279114936</v>
      </c>
      <c r="GM495" s="11">
        <v>1689.3473965016399</v>
      </c>
      <c r="GN495" s="11">
        <v>1699.3930505998146</v>
      </c>
      <c r="GO495" s="11">
        <v>1708.2752115184603</v>
      </c>
      <c r="GP495" s="11">
        <v>1721.5200459373464</v>
      </c>
      <c r="GQ495" s="11">
        <v>1785.1541606359988</v>
      </c>
      <c r="GR495" s="11">
        <v>1911.9901068352845</v>
      </c>
      <c r="GS495" s="11">
        <v>2067.6245795963023</v>
      </c>
      <c r="GT495" s="11">
        <v>2134.1992684724682</v>
      </c>
      <c r="GU495" s="11">
        <v>2154.260067143211</v>
      </c>
      <c r="GV495" s="11">
        <v>2179.6461135418217</v>
      </c>
      <c r="GW495" s="11">
        <v>2205.9549681939243</v>
      </c>
      <c r="GX495" s="11">
        <v>2232.5396543419824</v>
      </c>
      <c r="GY495" s="11">
        <v>2244.0888333014541</v>
      </c>
      <c r="GZ495" s="11">
        <v>2380.0917050791304</v>
      </c>
      <c r="HA495" s="11">
        <v>2399.4477280110423</v>
      </c>
      <c r="HB495" s="11">
        <v>2414.338609216336</v>
      </c>
      <c r="HC495" s="11">
        <v>2430.3763249780009</v>
      </c>
      <c r="HD495" s="11">
        <v>2442.2016059121147</v>
      </c>
      <c r="HE495" s="11">
        <v>2449.4194172228185</v>
      </c>
      <c r="HF495" s="11">
        <v>2446.789144021624</v>
      </c>
      <c r="HG495" s="11">
        <v>2504.5290729687677</v>
      </c>
      <c r="HH495" s="11">
        <v>2522.2446189497696</v>
      </c>
      <c r="HI495" s="11">
        <v>2558.8555345706977</v>
      </c>
      <c r="HJ495" s="11">
        <v>2573.6090031409376</v>
      </c>
      <c r="HK495" s="11">
        <v>2570.4711132194498</v>
      </c>
      <c r="HL495" s="11">
        <v>2570.1419985047528</v>
      </c>
      <c r="HM495" s="11">
        <v>2535.3103830163</v>
      </c>
      <c r="HN495" s="11">
        <v>2494.3038670812948</v>
      </c>
      <c r="HO495" s="11">
        <v>2474.3818847118018</v>
      </c>
      <c r="HP495" s="11">
        <v>2505.8339493665248</v>
      </c>
      <c r="HQ495" s="11">
        <v>2502.2287918000452</v>
      </c>
      <c r="HR495" s="11">
        <v>2433.59815972755</v>
      </c>
      <c r="HS495" s="11">
        <v>2471.050220988574</v>
      </c>
      <c r="HT495" s="11">
        <v>2488.3122273832905</v>
      </c>
      <c r="HU495" s="11">
        <v>2464.2126852700871</v>
      </c>
      <c r="HV495" s="11">
        <v>2485.0283432654319</v>
      </c>
      <c r="HW495" s="11">
        <v>2504.0729642134193</v>
      </c>
      <c r="HX495" s="11">
        <v>2526.4644259280767</v>
      </c>
      <c r="HY495" s="11">
        <v>2552.5163601831937</v>
      </c>
      <c r="HZ495" s="11">
        <v>2591.9418674553976</v>
      </c>
      <c r="IA495" s="11">
        <v>2742.7303529175419</v>
      </c>
      <c r="IB495" s="11">
        <v>2891.8445590679489</v>
      </c>
      <c r="IC495" s="11">
        <v>2946.6458116182739</v>
      </c>
      <c r="ID495" s="11">
        <v>3001.3774417957393</v>
      </c>
      <c r="IE495" s="11">
        <v>3051.258348532268</v>
      </c>
      <c r="IF495" s="11">
        <v>3107.2204445080206</v>
      </c>
      <c r="IG495" s="11">
        <v>3238.5074883473912</v>
      </c>
      <c r="IH495" s="11">
        <v>3274.0851347122184</v>
      </c>
      <c r="II495" s="11">
        <v>3318.8626954554688</v>
      </c>
      <c r="IJ495" s="11">
        <v>3356.7571464715561</v>
      </c>
      <c r="IK495" s="11">
        <v>3406.4799268267138</v>
      </c>
      <c r="IL495" s="11">
        <v>3442.7625067863719</v>
      </c>
      <c r="IM495" s="11">
        <v>3482.4982238843463</v>
      </c>
      <c r="IN495" s="11">
        <v>3540.8214222369725</v>
      </c>
      <c r="IO495" s="11">
        <v>3675.0612323475993</v>
      </c>
      <c r="IP495" s="11">
        <v>3707.5081424382847</v>
      </c>
      <c r="IQ495" s="11">
        <v>3709.0351766136964</v>
      </c>
      <c r="IR495" s="11">
        <v>3764.7645619098712</v>
      </c>
      <c r="IS495" s="11">
        <v>3833.9495243050405</v>
      </c>
      <c r="IT495" s="11">
        <v>3874.1204596561206</v>
      </c>
      <c r="IU495" s="11">
        <v>3897.4141734667078</v>
      </c>
      <c r="IV495" s="11">
        <v>3915.1009588172647</v>
      </c>
      <c r="IW495" s="11">
        <v>3921.1968909402585</v>
      </c>
      <c r="IX495" s="11">
        <v>3931.6971254971299</v>
      </c>
      <c r="IY495" s="11">
        <v>3952.4036692889895</v>
      </c>
      <c r="IZ495" s="11">
        <v>3992.672032280565</v>
      </c>
      <c r="JA495" s="11">
        <v>4041.7469808056267</v>
      </c>
      <c r="JB495" s="11">
        <v>4131.0416540281612</v>
      </c>
      <c r="JC495" s="11">
        <v>4233.9744280190007</v>
      </c>
      <c r="JD495" s="11">
        <v>4308.1811613101709</v>
      </c>
      <c r="JE495" s="11">
        <v>4323.1653636917263</v>
      </c>
      <c r="JF495" s="11">
        <v>4332.9076752098817</v>
      </c>
      <c r="JG495" s="11">
        <v>4308.6304876564373</v>
      </c>
      <c r="JH495" s="11">
        <v>4388.3043157627872</v>
      </c>
      <c r="JI495" s="11">
        <v>4459.7827195394275</v>
      </c>
      <c r="JJ495" s="11">
        <v>4473.3044111214813</v>
      </c>
      <c r="JK495" s="11">
        <v>4457.7507679508062</v>
      </c>
      <c r="JL495" s="11">
        <v>4519.9435921915447</v>
      </c>
      <c r="JM495" s="11">
        <v>4521.6208928958076</v>
      </c>
      <c r="JN495" s="11">
        <v>4513.4117024204288</v>
      </c>
      <c r="JO495" s="11">
        <v>4692.7751454869822</v>
      </c>
      <c r="JP495" s="11">
        <v>4823.2556605007703</v>
      </c>
      <c r="JQ495" s="11">
        <v>4857.1179231644301</v>
      </c>
      <c r="JR495" s="11">
        <v>4896.9693334129097</v>
      </c>
      <c r="JS495" s="11">
        <v>4878.4434932921959</v>
      </c>
      <c r="JT495" s="11">
        <v>4950.6141474064516</v>
      </c>
      <c r="JU495" s="11">
        <v>4992.3096463424872</v>
      </c>
      <c r="JV495" s="11">
        <v>4970.6311025470504</v>
      </c>
      <c r="JW495" s="11">
        <v>4907.5945439816524</v>
      </c>
      <c r="JX495" s="11">
        <v>4894.6011247952629</v>
      </c>
      <c r="JY495" s="11">
        <v>4882.571599777003</v>
      </c>
      <c r="JZ495" s="11">
        <v>4865.5816074436661</v>
      </c>
      <c r="KA495" s="11">
        <v>4852.1704377886581</v>
      </c>
      <c r="KB495" s="11">
        <v>4842.61593651764</v>
      </c>
      <c r="KC495" s="11">
        <v>4823.5967242854977</v>
      </c>
      <c r="KD495" s="11">
        <v>4807.5671423190979</v>
      </c>
      <c r="KE495" s="11">
        <v>4809.5897986929403</v>
      </c>
      <c r="KF495" s="11">
        <v>4821.8689620732948</v>
      </c>
      <c r="KG495" s="11">
        <v>4827.8809303048847</v>
      </c>
      <c r="KH495" s="11">
        <v>4846.5501145200296</v>
      </c>
      <c r="KI495" s="11">
        <v>4850.6272222375146</v>
      </c>
      <c r="KJ495" s="11">
        <v>4874.6395272451255</v>
      </c>
      <c r="KK495" s="11">
        <v>4878.6186662852188</v>
      </c>
      <c r="KL495" s="23"/>
      <c r="KM495" s="11">
        <f>SMALL(Tabela2[[#This Row],[1]:[285]],1)</f>
        <v>1.2491341294662561E-11</v>
      </c>
      <c r="KN495" s="11">
        <f>MATCH(Tabela2[[#This Row],[1° menor]],Tabela2[[#This Row],[1]:[285]],0)</f>
        <v>142</v>
      </c>
      <c r="KO49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0.81461120627428152</v>
      </c>
      <c r="KP495" s="11">
        <f>VLOOKUP(Tabela2[[#This Row],[Shape]],shape!A:D,4,0)+VLOOKUP(Tabela2[[#This Row],[Shape]]+1,shape!A:E,5,0)*Tabela2[[#This Row],[% avanc]]</f>
        <v>4932.4690644077373</v>
      </c>
      <c r="KQ495" s="15">
        <f>Tabela2[[#This Row],[8686,881807]]/Tabela2[[#Headers],[8686,881807]]</f>
        <v>0.56780662773989754</v>
      </c>
      <c r="KR495" s="11">
        <f>Tabela2[[#This Row],[8686,881807]]-KP494</f>
        <v>96.401177073019426</v>
      </c>
      <c r="KS495" s="11">
        <f>(Tabela2[[#This Row],[hora bus]]-H494)*86400</f>
        <v>43.99999959859997</v>
      </c>
      <c r="KT495" s="11">
        <f>Tabela2[[#This Row],[desloc]]/Tabela2[[#This Row],[seconds]]</f>
        <v>2.1909358625559352</v>
      </c>
      <c r="KU495" s="11">
        <f>Tabela2[[#This Row],[spd m/s]]*3.6</f>
        <v>7.8873691052013672</v>
      </c>
      <c r="KV495" s="23"/>
      <c r="KW495" s="22">
        <f t="shared" si="126"/>
        <v>0</v>
      </c>
      <c r="KX495" s="23">
        <f t="shared" si="127"/>
        <v>0</v>
      </c>
      <c r="KY495" s="23">
        <f t="shared" si="128"/>
        <v>0</v>
      </c>
      <c r="KZ495" s="23">
        <f t="shared" si="129"/>
        <v>0</v>
      </c>
      <c r="LA495" s="23">
        <f t="shared" si="130"/>
        <v>0</v>
      </c>
      <c r="LB495" s="23">
        <f t="shared" si="131"/>
        <v>0</v>
      </c>
      <c r="LC495" s="23">
        <f t="shared" si="132"/>
        <v>0</v>
      </c>
      <c r="LD495" s="23">
        <f t="shared" si="133"/>
        <v>0</v>
      </c>
      <c r="LE495" s="23">
        <f t="shared" si="134"/>
        <v>4932.4690644077373</v>
      </c>
      <c r="LF495" s="22">
        <f t="shared" si="143"/>
        <v>0</v>
      </c>
      <c r="LG495" s="23">
        <f t="shared" si="135"/>
        <v>0</v>
      </c>
      <c r="LH495" s="23">
        <f t="shared" si="136"/>
        <v>0</v>
      </c>
      <c r="LI495" s="23">
        <f t="shared" si="137"/>
        <v>4932.4690644077373</v>
      </c>
      <c r="LJ495" s="23">
        <f t="shared" si="138"/>
        <v>8570.3152119992501</v>
      </c>
      <c r="LK495" s="23">
        <f t="shared" si="139"/>
        <v>0</v>
      </c>
      <c r="LL495" s="23">
        <f t="shared" si="140"/>
        <v>18</v>
      </c>
      <c r="LM495" s="23">
        <f t="shared" si="141"/>
        <v>0</v>
      </c>
      <c r="LN495" s="23">
        <f t="shared" si="142"/>
        <v>0</v>
      </c>
    </row>
    <row r="496" spans="1:326" x14ac:dyDescent="0.25">
      <c r="A496" s="22">
        <v>155</v>
      </c>
      <c r="B496" s="22">
        <v>2</v>
      </c>
      <c r="C496" s="23" t="s">
        <v>1460</v>
      </c>
      <c r="D496" s="22">
        <v>332</v>
      </c>
      <c r="E496" s="24">
        <v>0.92986111111111114</v>
      </c>
      <c r="F496" s="23" t="s">
        <v>774</v>
      </c>
      <c r="G496" s="23" t="b">
        <v>1</v>
      </c>
      <c r="H496" s="25">
        <v>43538.929884259262</v>
      </c>
      <c r="I496" s="26" t="s">
        <v>284</v>
      </c>
      <c r="J496" s="23" t="s">
        <v>285</v>
      </c>
      <c r="K496" s="11">
        <f>IF(AND(Tabela2[[#This Row],[hora bus]]=H495,Tabela2[[#This Row],[lat bus]]=I495,Tabela2[[#This Row],[lon bus]]=J495),1,0)</f>
        <v>0</v>
      </c>
      <c r="L496" s="23"/>
      <c r="M496" s="11">
        <v>309</v>
      </c>
      <c r="N496" s="11">
        <v>9099.3458370023764</v>
      </c>
      <c r="O496" s="11">
        <v>9092.5099814972145</v>
      </c>
      <c r="P496" s="11">
        <v>9082.980027108928</v>
      </c>
      <c r="Q496" s="11">
        <v>9024.5751564492311</v>
      </c>
      <c r="R496" s="11">
        <v>8938.9223485908005</v>
      </c>
      <c r="S496" s="11">
        <v>8919.2904232796845</v>
      </c>
      <c r="T496" s="11">
        <v>8899.5310702251754</v>
      </c>
      <c r="U496" s="11">
        <v>8887.5427117380495</v>
      </c>
      <c r="V496" s="11">
        <v>8870.9427050049126</v>
      </c>
      <c r="W496" s="11">
        <v>8858.7910986290772</v>
      </c>
      <c r="X496" s="11">
        <v>8847.994063649121</v>
      </c>
      <c r="Y496" s="11">
        <v>8824.2609625848818</v>
      </c>
      <c r="Z496" s="11">
        <v>8809.2161829576307</v>
      </c>
      <c r="AA496" s="11">
        <v>8786.9533309045091</v>
      </c>
      <c r="AB496" s="11">
        <v>8776.6654512589776</v>
      </c>
      <c r="AC496" s="11">
        <v>8760.5396222421805</v>
      </c>
      <c r="AD496" s="11">
        <v>8735.6548203796501</v>
      </c>
      <c r="AE496" s="11">
        <v>8725.5571130142689</v>
      </c>
      <c r="AF496" s="11">
        <v>8657.4977442904001</v>
      </c>
      <c r="AG496" s="11">
        <v>8626.4774096391593</v>
      </c>
      <c r="AH496" s="11">
        <v>8598.2949833006733</v>
      </c>
      <c r="AI496" s="11">
        <v>8574.9494768301956</v>
      </c>
      <c r="AJ496" s="11">
        <v>8554.0071415567309</v>
      </c>
      <c r="AK496" s="11">
        <v>8539.0023878002285</v>
      </c>
      <c r="AL496" s="11">
        <v>8512.9815046563654</v>
      </c>
      <c r="AM496" s="11">
        <v>8502.2542223597629</v>
      </c>
      <c r="AN496" s="11">
        <v>8489.71025732007</v>
      </c>
      <c r="AO496" s="11">
        <v>8481.5142435336347</v>
      </c>
      <c r="AP496" s="11">
        <v>8480.532760187758</v>
      </c>
      <c r="AQ496" s="11">
        <v>8487.1781477604545</v>
      </c>
      <c r="AR496" s="11">
        <v>8487.4106054745425</v>
      </c>
      <c r="AS496" s="11">
        <v>8483.6773155830779</v>
      </c>
      <c r="AT496" s="11">
        <v>8492.254734470278</v>
      </c>
      <c r="AU496" s="11">
        <v>8498.1139550683183</v>
      </c>
      <c r="AV496" s="11">
        <v>8491.9958601944618</v>
      </c>
      <c r="AW496" s="11">
        <v>8491.6157744569446</v>
      </c>
      <c r="AX496" s="11">
        <v>8493.5081916042127</v>
      </c>
      <c r="AY496" s="11">
        <v>8486.1794723085914</v>
      </c>
      <c r="AZ496" s="11">
        <v>8470.1684813496013</v>
      </c>
      <c r="BA496" s="11">
        <v>8445.9825611106917</v>
      </c>
      <c r="BB496" s="11">
        <v>8400.8980869107636</v>
      </c>
      <c r="BC496" s="11">
        <v>8328.9513687137187</v>
      </c>
      <c r="BD496" s="11">
        <v>8262.1747184836659</v>
      </c>
      <c r="BE496" s="11">
        <v>8242.3919987153167</v>
      </c>
      <c r="BF496" s="11">
        <v>8221.2064248080005</v>
      </c>
      <c r="BG496" s="11">
        <v>8186.6352159435273</v>
      </c>
      <c r="BH496" s="11">
        <v>8174.3884047464817</v>
      </c>
      <c r="BI496" s="11">
        <v>8158.6871289729588</v>
      </c>
      <c r="BJ496" s="11">
        <v>8133.7730885670207</v>
      </c>
      <c r="BK496" s="11">
        <v>8060.8595411010929</v>
      </c>
      <c r="BL496" s="11">
        <v>7826.8376498313919</v>
      </c>
      <c r="BM496" s="11">
        <v>7691.4283277709055</v>
      </c>
      <c r="BN496" s="11">
        <v>7663.3178969131159</v>
      </c>
      <c r="BO496" s="11">
        <v>7553.1968914562194</v>
      </c>
      <c r="BP496" s="11">
        <v>7544.9702243098027</v>
      </c>
      <c r="BQ496" s="11">
        <v>7455.3489602302679</v>
      </c>
      <c r="BR496" s="11">
        <v>7369.8909372910593</v>
      </c>
      <c r="BS496" s="11">
        <v>7338.4525225045636</v>
      </c>
      <c r="BT496" s="11">
        <v>7288.4129142671218</v>
      </c>
      <c r="BU496" s="11">
        <v>7226.2516122298794</v>
      </c>
      <c r="BV496" s="11">
        <v>7219.1277556051746</v>
      </c>
      <c r="BW496" s="11">
        <v>7070.0442107467179</v>
      </c>
      <c r="BX496" s="11">
        <v>6984.5041680968952</v>
      </c>
      <c r="BY496" s="11">
        <v>6865.1243103089673</v>
      </c>
      <c r="BZ496" s="11">
        <v>6849.3163652186777</v>
      </c>
      <c r="CA496" s="11">
        <v>6810.5498079514291</v>
      </c>
      <c r="CB496" s="11">
        <v>6748.6818550819171</v>
      </c>
      <c r="CC496" s="11">
        <v>6628.5731970664874</v>
      </c>
      <c r="CD496" s="11">
        <v>6534.6915627981989</v>
      </c>
      <c r="CE496" s="11">
        <v>6441.4303366170316</v>
      </c>
      <c r="CF496" s="11">
        <v>6357.4452129865058</v>
      </c>
      <c r="CG496" s="11">
        <v>6162.7841859896034</v>
      </c>
      <c r="CH496" s="11">
        <v>6085.1652833345615</v>
      </c>
      <c r="CI496" s="11">
        <v>5893.3722409031088</v>
      </c>
      <c r="CJ496" s="11">
        <v>5818.4973619691618</v>
      </c>
      <c r="CK496" s="11">
        <v>5728.2677468738329</v>
      </c>
      <c r="CL496" s="11">
        <v>5700.2439975469915</v>
      </c>
      <c r="CM496" s="11">
        <v>5651.8151659540326</v>
      </c>
      <c r="CN496" s="11">
        <v>5592.8707885676322</v>
      </c>
      <c r="CO496" s="11">
        <v>5511.0782793968601</v>
      </c>
      <c r="CP496" s="11">
        <v>5458.2357340026792</v>
      </c>
      <c r="CQ496" s="11">
        <v>5261.9182679851647</v>
      </c>
      <c r="CR496" s="11">
        <v>5083.999434425652</v>
      </c>
      <c r="CS496" s="11">
        <v>5009.9095046982029</v>
      </c>
      <c r="CT496" s="11">
        <v>4981.669804059311</v>
      </c>
      <c r="CU496" s="11">
        <v>4940.195980673052</v>
      </c>
      <c r="CV496" s="11">
        <v>4841.8537278479298</v>
      </c>
      <c r="CW496" s="11">
        <v>4714.218828933077</v>
      </c>
      <c r="CX496" s="11">
        <v>4653.0081341367013</v>
      </c>
      <c r="CY496" s="11">
        <v>4595.8085970079765</v>
      </c>
      <c r="CZ496" s="11">
        <v>4544.4117705540175</v>
      </c>
      <c r="DA496" s="11">
        <v>4492.3055619999423</v>
      </c>
      <c r="DB496" s="11">
        <v>4436.7820278926902</v>
      </c>
      <c r="DC496" s="11">
        <v>4347.0756024138527</v>
      </c>
      <c r="DD496" s="11">
        <v>4339.1646650710818</v>
      </c>
      <c r="DE496" s="11">
        <v>4309.2802580363332</v>
      </c>
      <c r="DF496" s="11">
        <v>4296.4124653933604</v>
      </c>
      <c r="DG496" s="11">
        <v>4246.967035255424</v>
      </c>
      <c r="DH496" s="11">
        <v>4211.2274044286496</v>
      </c>
      <c r="DI496" s="11">
        <v>4170.4408509668265</v>
      </c>
      <c r="DJ496" s="11">
        <v>4097.0525142795605</v>
      </c>
      <c r="DK496" s="11">
        <v>3769.528465828656</v>
      </c>
      <c r="DL496" s="11">
        <v>3693.9665946349091</v>
      </c>
      <c r="DM496" s="11">
        <v>3627.7338993916164</v>
      </c>
      <c r="DN496" s="11">
        <v>3546.9625036589341</v>
      </c>
      <c r="DO496" s="11">
        <v>3519.8295004638271</v>
      </c>
      <c r="DP496" s="11">
        <v>3446.0600325573123</v>
      </c>
      <c r="DQ496" s="11">
        <v>3439.7359429029652</v>
      </c>
      <c r="DR496" s="11">
        <v>3430.5754805652432</v>
      </c>
      <c r="DS496" s="11">
        <v>3418.7479336146357</v>
      </c>
      <c r="DT496" s="11">
        <v>3402.0012114333053</v>
      </c>
      <c r="DU496" s="11">
        <v>3393.3691166786598</v>
      </c>
      <c r="DV496" s="11">
        <v>3385.0297738975605</v>
      </c>
      <c r="DW496" s="11">
        <v>3382.2741633829964</v>
      </c>
      <c r="DX496" s="11">
        <v>3273.7081219122269</v>
      </c>
      <c r="DY496" s="11">
        <v>3309.6574089434635</v>
      </c>
      <c r="DZ496" s="11">
        <v>3287.3846047469683</v>
      </c>
      <c r="EA496" s="11">
        <v>3167.6931879554509</v>
      </c>
      <c r="EB496" s="11">
        <v>3140.2590222379531</v>
      </c>
      <c r="EC496" s="11">
        <v>2955.7302562148448</v>
      </c>
      <c r="ED496" s="11">
        <v>2879.2387667961884</v>
      </c>
      <c r="EE496" s="11">
        <v>2645.7600773447161</v>
      </c>
      <c r="EF496" s="11">
        <v>2470.7901549923326</v>
      </c>
      <c r="EG496" s="11">
        <v>2322.9816155292838</v>
      </c>
      <c r="EH496" s="11">
        <v>2209.8647039206594</v>
      </c>
      <c r="EI496" s="11">
        <v>2149.3397627885693</v>
      </c>
      <c r="EJ496" s="11">
        <v>2092.9840872061332</v>
      </c>
      <c r="EK496" s="11">
        <v>2017.900992596793</v>
      </c>
      <c r="EL496" s="11">
        <v>2017.5005802409476</v>
      </c>
      <c r="EM496" s="11">
        <v>1939.5898221384678</v>
      </c>
      <c r="EN496" s="11">
        <v>1857.9976683724631</v>
      </c>
      <c r="EO496" s="11">
        <v>1813.3398643227194</v>
      </c>
      <c r="EP496" s="11">
        <v>1672.3525768121585</v>
      </c>
      <c r="EQ496" s="11">
        <v>1596.3726507320503</v>
      </c>
      <c r="ER496" s="11">
        <v>1458.3751246950271</v>
      </c>
      <c r="ES496" s="11">
        <v>1393.6804913087033</v>
      </c>
      <c r="ET496" s="11">
        <v>1316.9149206579559</v>
      </c>
      <c r="EU496" s="11">
        <v>1252.8888860536995</v>
      </c>
      <c r="EV496" s="11">
        <v>1181.0918710705344</v>
      </c>
      <c r="EW496" s="11">
        <v>931.74175247460255</v>
      </c>
      <c r="EX496" s="11">
        <v>849.04172132501412</v>
      </c>
      <c r="EY496" s="11">
        <v>677.04018316016698</v>
      </c>
      <c r="EZ496" s="11">
        <v>511.82159329313106</v>
      </c>
      <c r="FA496" s="11">
        <v>430.09587889277469</v>
      </c>
      <c r="FB496" s="11">
        <v>388.40054695773716</v>
      </c>
      <c r="FC496" s="11">
        <v>333.273304972863</v>
      </c>
      <c r="FD496" s="11">
        <v>208.29600108215578</v>
      </c>
      <c r="FE496" s="11">
        <v>34.864144063990906</v>
      </c>
      <c r="FF496" s="11">
        <v>9.965535776369526</v>
      </c>
      <c r="FG496" s="11">
        <v>6.1675109463976696E-12</v>
      </c>
      <c r="FH496" s="11">
        <v>34.804987439858166</v>
      </c>
      <c r="FI496" s="11">
        <v>116.43481227937212</v>
      </c>
      <c r="FJ496" s="11">
        <v>160.62554422407939</v>
      </c>
      <c r="FK496" s="11">
        <v>178.1155891313974</v>
      </c>
      <c r="FL496" s="11">
        <v>193.62536350275511</v>
      </c>
      <c r="FM496" s="11">
        <v>201.51781117088186</v>
      </c>
      <c r="FN496" s="11">
        <v>238.04624741562696</v>
      </c>
      <c r="FO496" s="11">
        <v>262.61970710633227</v>
      </c>
      <c r="FP496" s="11">
        <v>290.22772905692051</v>
      </c>
      <c r="FQ496" s="11">
        <v>318.19456693103712</v>
      </c>
      <c r="FR496" s="11">
        <v>332.5089369565585</v>
      </c>
      <c r="FS496" s="11">
        <v>380.03079172271754</v>
      </c>
      <c r="FT496" s="11">
        <v>451.19473974035748</v>
      </c>
      <c r="FU496" s="11">
        <v>549.19100298561057</v>
      </c>
      <c r="FV496" s="11">
        <v>681.99061049591398</v>
      </c>
      <c r="FW496" s="11">
        <v>722.45585802184337</v>
      </c>
      <c r="FX496" s="11">
        <v>738.64712916031965</v>
      </c>
      <c r="FY496" s="11">
        <v>758.04154522000863</v>
      </c>
      <c r="FZ496" s="11">
        <v>775.34314817111976</v>
      </c>
      <c r="GA496" s="11">
        <v>803.05636589752896</v>
      </c>
      <c r="GB496" s="11">
        <v>824.97109788214016</v>
      </c>
      <c r="GC496" s="11">
        <v>856.28689683986352</v>
      </c>
      <c r="GD496" s="11">
        <v>890.34505224865848</v>
      </c>
      <c r="GE496" s="11">
        <v>915.13729239844815</v>
      </c>
      <c r="GF496" s="11">
        <v>935.78534747780122</v>
      </c>
      <c r="GG496" s="11">
        <v>948.7097458266295</v>
      </c>
      <c r="GH496" s="11">
        <v>961.67791236368782</v>
      </c>
      <c r="GI496" s="11">
        <v>965.00159482930928</v>
      </c>
      <c r="GJ496" s="11">
        <v>974.3813339649306</v>
      </c>
      <c r="GK496" s="11">
        <v>979.3560653329896</v>
      </c>
      <c r="GL496" s="11">
        <v>994.27636300593792</v>
      </c>
      <c r="GM496" s="11">
        <v>980.02739405288594</v>
      </c>
      <c r="GN496" s="11">
        <v>990.71131857419994</v>
      </c>
      <c r="GO496" s="11">
        <v>1000.5001898670996</v>
      </c>
      <c r="GP496" s="11">
        <v>1015.9248025305343</v>
      </c>
      <c r="GQ496" s="11">
        <v>1083.425108894902</v>
      </c>
      <c r="GR496" s="11">
        <v>1214.8408992736606</v>
      </c>
      <c r="GS496" s="11">
        <v>1373.7905833539282</v>
      </c>
      <c r="GT496" s="11">
        <v>1441.6368205766648</v>
      </c>
      <c r="GU496" s="11">
        <v>1461.9781136180495</v>
      </c>
      <c r="GV496" s="11">
        <v>1487.1524560462251</v>
      </c>
      <c r="GW496" s="11">
        <v>1512.9284124516814</v>
      </c>
      <c r="GX496" s="11">
        <v>1538.7429241849698</v>
      </c>
      <c r="GY496" s="11">
        <v>1546.7359397866455</v>
      </c>
      <c r="GZ496" s="11">
        <v>1679.2536987293086</v>
      </c>
      <c r="HA496" s="11">
        <v>1698.0244397669674</v>
      </c>
      <c r="HB496" s="11">
        <v>1712.5989305596659</v>
      </c>
      <c r="HC496" s="11">
        <v>1728.4449374170208</v>
      </c>
      <c r="HD496" s="11">
        <v>1740.1191169644355</v>
      </c>
      <c r="HE496" s="11">
        <v>1747.0099923015118</v>
      </c>
      <c r="HF496" s="11">
        <v>1747.2819977438187</v>
      </c>
      <c r="HG496" s="11">
        <v>1810.8924248048925</v>
      </c>
      <c r="HH496" s="11">
        <v>1834.6030001384559</v>
      </c>
      <c r="HI496" s="11">
        <v>1876.298130244807</v>
      </c>
      <c r="HJ496" s="11">
        <v>1894.193792206984</v>
      </c>
      <c r="HK496" s="11">
        <v>1894.6034990916335</v>
      </c>
      <c r="HL496" s="11">
        <v>1898.6186293538728</v>
      </c>
      <c r="HM496" s="11">
        <v>1870.6061560704188</v>
      </c>
      <c r="HN496" s="11">
        <v>1841.4879301294686</v>
      </c>
      <c r="HO496" s="11">
        <v>1836.3383748099841</v>
      </c>
      <c r="HP496" s="11">
        <v>1877.0848190522497</v>
      </c>
      <c r="HQ496" s="11">
        <v>1877.112386200306</v>
      </c>
      <c r="HR496" s="11">
        <v>1822.2877332399892</v>
      </c>
      <c r="HS496" s="11">
        <v>1876.3423540212905</v>
      </c>
      <c r="HT496" s="11">
        <v>1899.7303871795734</v>
      </c>
      <c r="HU496" s="11">
        <v>1883.2258708149079</v>
      </c>
      <c r="HV496" s="11">
        <v>1913.7159792300586</v>
      </c>
      <c r="HW496" s="11">
        <v>1938.9093424403666</v>
      </c>
      <c r="HX496" s="11">
        <v>1966.2912095974209</v>
      </c>
      <c r="HY496" s="11">
        <v>1997.2354273574763</v>
      </c>
      <c r="HZ496" s="11">
        <v>2044.2610887242986</v>
      </c>
      <c r="IA496" s="11">
        <v>2205.0411626876435</v>
      </c>
      <c r="IB496" s="11">
        <v>2360.5081372372561</v>
      </c>
      <c r="IC496" s="11">
        <v>2418.2255097131806</v>
      </c>
      <c r="ID496" s="11">
        <v>2475.7558504151953</v>
      </c>
      <c r="IE496" s="11">
        <v>2528.1608487423646</v>
      </c>
      <c r="IF496" s="11">
        <v>2587.8382707069227</v>
      </c>
      <c r="IG496" s="11">
        <v>2721.880904718882</v>
      </c>
      <c r="IH496" s="11">
        <v>2757.6910080318335</v>
      </c>
      <c r="II496" s="11">
        <v>2802.1920053768258</v>
      </c>
      <c r="IJ496" s="11">
        <v>2838.8947344054109</v>
      </c>
      <c r="IK496" s="11">
        <v>2886.36863851925</v>
      </c>
      <c r="IL496" s="11">
        <v>2920.1810183600578</v>
      </c>
      <c r="IM496" s="11">
        <v>2956.8458170706253</v>
      </c>
      <c r="IN496" s="11">
        <v>3009.6230241783733</v>
      </c>
      <c r="IO496" s="11">
        <v>3139.7278909197175</v>
      </c>
      <c r="IP496" s="11">
        <v>3171.6587360551139</v>
      </c>
      <c r="IQ496" s="11">
        <v>3172.6488077875156</v>
      </c>
      <c r="IR496" s="11">
        <v>3227.568444445893</v>
      </c>
      <c r="IS496" s="11">
        <v>3296.223336111897</v>
      </c>
      <c r="IT496" s="11">
        <v>3335.936818384976</v>
      </c>
      <c r="IU496" s="11">
        <v>3358.8861793971259</v>
      </c>
      <c r="IV496" s="11">
        <v>3376.399657250498</v>
      </c>
      <c r="IW496" s="11">
        <v>3382.3302419172646</v>
      </c>
      <c r="IX496" s="11">
        <v>3392.4073301526096</v>
      </c>
      <c r="IY496" s="11">
        <v>3412.1707623186617</v>
      </c>
      <c r="IZ496" s="11">
        <v>3451.0925083055013</v>
      </c>
      <c r="JA496" s="11">
        <v>3498.0782732654452</v>
      </c>
      <c r="JB496" s="11">
        <v>3583.942864565226</v>
      </c>
      <c r="JC496" s="11">
        <v>3682.5360857303604</v>
      </c>
      <c r="JD496" s="11">
        <v>3753.554545519672</v>
      </c>
      <c r="JE496" s="11">
        <v>3766.8268649724159</v>
      </c>
      <c r="JF496" s="11">
        <v>3774.9246832282865</v>
      </c>
      <c r="JG496" s="11">
        <v>3743.3972043667704</v>
      </c>
      <c r="JH496" s="11">
        <v>3820.3345447371844</v>
      </c>
      <c r="JI496" s="11">
        <v>3896.29222119212</v>
      </c>
      <c r="JJ496" s="11">
        <v>3910.774802917435</v>
      </c>
      <c r="JK496" s="11">
        <v>3898.8211923013905</v>
      </c>
      <c r="JL496" s="11">
        <v>3964.6414874804727</v>
      </c>
      <c r="JM496" s="11">
        <v>3967.2778259189622</v>
      </c>
      <c r="JN496" s="11">
        <v>3966.9883306010452</v>
      </c>
      <c r="JO496" s="11">
        <v>4158.1659020078851</v>
      </c>
      <c r="JP496" s="11">
        <v>4294.342809363473</v>
      </c>
      <c r="JQ496" s="11">
        <v>4330.7862782833608</v>
      </c>
      <c r="JR496" s="11">
        <v>4367.8353897640218</v>
      </c>
      <c r="JS496" s="11">
        <v>4336.4481374638463</v>
      </c>
      <c r="JT496" s="11">
        <v>4395.3459866417743</v>
      </c>
      <c r="JU496" s="11">
        <v>4432.9118907032034</v>
      </c>
      <c r="JV496" s="11">
        <v>4412.5218842390241</v>
      </c>
      <c r="JW496" s="11">
        <v>4347.8583110354584</v>
      </c>
      <c r="JX496" s="11">
        <v>4331.7537930045582</v>
      </c>
      <c r="JY496" s="11">
        <v>4318.3389349969048</v>
      </c>
      <c r="JZ496" s="11">
        <v>4300.1076509066897</v>
      </c>
      <c r="KA496" s="11">
        <v>4285.4609517968311</v>
      </c>
      <c r="KB496" s="11">
        <v>4274.9466287179594</v>
      </c>
      <c r="KC496" s="11">
        <v>4254.770002500205</v>
      </c>
      <c r="KD496" s="11">
        <v>4238.8603072208607</v>
      </c>
      <c r="KE496" s="11">
        <v>4242.2357511322234</v>
      </c>
      <c r="KF496" s="11">
        <v>4255.3103055169795</v>
      </c>
      <c r="KG496" s="11">
        <v>4262.3345032471043</v>
      </c>
      <c r="KH496" s="11">
        <v>4281.9758374847042</v>
      </c>
      <c r="KI496" s="11">
        <v>4287.1867763687233</v>
      </c>
      <c r="KJ496" s="11">
        <v>4312.224595182608</v>
      </c>
      <c r="KK496" s="11">
        <v>4316.5638605295362</v>
      </c>
      <c r="KL496" s="23"/>
      <c r="KM496" s="11">
        <f>SMALL(Tabela2[[#This Row],[1]:[285]],1)</f>
        <v>6.1675109463976696E-12</v>
      </c>
      <c r="KN496" s="11">
        <f>MATCH(Tabela2[[#This Row],[1° menor]],Tabela2[[#This Row],[1]:[285]],0)</f>
        <v>150</v>
      </c>
      <c r="KO49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0.22224884723350941</v>
      </c>
      <c r="KP496" s="11">
        <f>VLOOKUP(Tabela2[[#This Row],[Shape]],shape!A:D,4,0)+VLOOKUP(Tabela2[[#This Row],[Shape]]+1,shape!A:E,5,0)*Tabela2[[#This Row],[% avanc]]</f>
        <v>5289.0703385385223</v>
      </c>
      <c r="KQ496" s="15">
        <f>Tabela2[[#This Row],[8686,881807]]/Tabela2[[#Headers],[8686,881807]]</f>
        <v>0.60885717752905566</v>
      </c>
      <c r="KR496" s="11">
        <f>Tabela2[[#This Row],[8686,881807]]-KP495</f>
        <v>356.60127413078499</v>
      </c>
      <c r="KS496" s="11">
        <f>(Tabela2[[#This Row],[hora bus]]-H495)*86400</f>
        <v>23.00000034738332</v>
      </c>
      <c r="KT496" s="11">
        <f>Tabela2[[#This Row],[desloc]]/Tabela2[[#This Row],[seconds]]</f>
        <v>15.504402988904957</v>
      </c>
      <c r="KU496" s="11">
        <f>Tabela2[[#This Row],[spd m/s]]*3.6</f>
        <v>55.815850760057849</v>
      </c>
      <c r="KV496" s="23"/>
      <c r="KW496" s="22">
        <f t="shared" si="126"/>
        <v>0</v>
      </c>
      <c r="KX496" s="23">
        <f t="shared" si="127"/>
        <v>0</v>
      </c>
      <c r="KY496" s="23">
        <f t="shared" si="128"/>
        <v>0</v>
      </c>
      <c r="KZ496" s="23">
        <f t="shared" si="129"/>
        <v>0</v>
      </c>
      <c r="LA496" s="23">
        <f t="shared" si="130"/>
        <v>0</v>
      </c>
      <c r="LB496" s="23">
        <f t="shared" si="131"/>
        <v>0</v>
      </c>
      <c r="LC496" s="23">
        <f t="shared" si="132"/>
        <v>0</v>
      </c>
      <c r="LD496" s="23">
        <f t="shared" si="133"/>
        <v>0</v>
      </c>
      <c r="LE496" s="23">
        <f t="shared" si="134"/>
        <v>5289.0703385385223</v>
      </c>
      <c r="LF496" s="22">
        <f t="shared" si="143"/>
        <v>0</v>
      </c>
      <c r="LG496" s="23">
        <f t="shared" si="135"/>
        <v>0</v>
      </c>
      <c r="LH496" s="23">
        <f t="shared" si="136"/>
        <v>0</v>
      </c>
      <c r="LI496" s="23">
        <f t="shared" si="137"/>
        <v>5289.0703385385223</v>
      </c>
      <c r="LJ496" s="23">
        <f t="shared" si="138"/>
        <v>8570.3152119992501</v>
      </c>
      <c r="LK496" s="23">
        <f t="shared" si="139"/>
        <v>0</v>
      </c>
      <c r="LL496" s="23">
        <f t="shared" si="140"/>
        <v>17</v>
      </c>
      <c r="LM496" s="23">
        <f t="shared" si="141"/>
        <v>0</v>
      </c>
      <c r="LN496" s="23">
        <f t="shared" si="142"/>
        <v>0</v>
      </c>
    </row>
    <row r="497" spans="1:326" x14ac:dyDescent="0.25">
      <c r="A497" s="22">
        <v>156</v>
      </c>
      <c r="B497" s="22">
        <v>2</v>
      </c>
      <c r="C497" s="23" t="s">
        <v>1461</v>
      </c>
      <c r="D497" s="22">
        <v>332</v>
      </c>
      <c r="E497" s="24">
        <v>0.92986111111111114</v>
      </c>
      <c r="F497" s="23" t="s">
        <v>774</v>
      </c>
      <c r="G497" s="23" t="b">
        <v>1</v>
      </c>
      <c r="H497" s="25">
        <v>43538.930150462962</v>
      </c>
      <c r="I497" s="26" t="s">
        <v>728</v>
      </c>
      <c r="J497" s="23" t="s">
        <v>729</v>
      </c>
      <c r="K497" s="11">
        <f>IF(AND(Tabela2[[#This Row],[hora bus]]=H496,Tabela2[[#This Row],[lat bus]]=I496,Tabela2[[#This Row],[lon bus]]=J496),1,0)</f>
        <v>0</v>
      </c>
      <c r="L497" s="23"/>
      <c r="M497" s="11">
        <v>310</v>
      </c>
      <c r="N497" s="11">
        <v>9444.9476832647961</v>
      </c>
      <c r="O497" s="11">
        <v>9438.1644276706575</v>
      </c>
      <c r="P497" s="11">
        <v>9428.6923725450233</v>
      </c>
      <c r="Q497" s="11">
        <v>9370.369100834936</v>
      </c>
      <c r="R497" s="11">
        <v>9284.6659865815436</v>
      </c>
      <c r="S497" s="11">
        <v>9264.9246461319581</v>
      </c>
      <c r="T497" s="11">
        <v>9245.1668885496383</v>
      </c>
      <c r="U497" s="11">
        <v>9233.2074882749257</v>
      </c>
      <c r="V497" s="11">
        <v>9216.6640383895538</v>
      </c>
      <c r="W497" s="11">
        <v>9204.5919250475163</v>
      </c>
      <c r="X497" s="11">
        <v>9193.8750405171759</v>
      </c>
      <c r="Y497" s="11">
        <v>9170.2694012019892</v>
      </c>
      <c r="Z497" s="11">
        <v>9155.3758057960076</v>
      </c>
      <c r="AA497" s="11">
        <v>9133.2330067384446</v>
      </c>
      <c r="AB497" s="11">
        <v>9123.01996951197</v>
      </c>
      <c r="AC497" s="11">
        <v>9106.9360653854674</v>
      </c>
      <c r="AD497" s="11">
        <v>9082.0569394174472</v>
      </c>
      <c r="AE497" s="11">
        <v>9071.9366629104461</v>
      </c>
      <c r="AF497" s="11">
        <v>9003.6816256075435</v>
      </c>
      <c r="AG497" s="11">
        <v>8972.3632332228372</v>
      </c>
      <c r="AH497" s="11">
        <v>8944.0210550430784</v>
      </c>
      <c r="AI497" s="11">
        <v>8920.5819459761024</v>
      </c>
      <c r="AJ497" s="11">
        <v>8899.5655503794842</v>
      </c>
      <c r="AK497" s="11">
        <v>8884.5016820211731</v>
      </c>
      <c r="AL497" s="11">
        <v>8858.4134330384295</v>
      </c>
      <c r="AM497" s="11">
        <v>8847.6174030925395</v>
      </c>
      <c r="AN497" s="11">
        <v>8834.9774451718877</v>
      </c>
      <c r="AO497" s="11">
        <v>8826.606317827418</v>
      </c>
      <c r="AP497" s="11">
        <v>8825.4054786654688</v>
      </c>
      <c r="AQ497" s="11">
        <v>8831.8851637204953</v>
      </c>
      <c r="AR497" s="11">
        <v>8832.0035672047961</v>
      </c>
      <c r="AS497" s="11">
        <v>8828.0788108157722</v>
      </c>
      <c r="AT497" s="11">
        <v>8836.4469601495839</v>
      </c>
      <c r="AU497" s="11">
        <v>8842.1859743546611</v>
      </c>
      <c r="AV497" s="11">
        <v>8835.8832972792061</v>
      </c>
      <c r="AW497" s="11">
        <v>8835.1715460133109</v>
      </c>
      <c r="AX497" s="11">
        <v>8836.7140564975507</v>
      </c>
      <c r="AY497" s="11">
        <v>8829.0967508970662</v>
      </c>
      <c r="AZ497" s="11">
        <v>8812.8293286584467</v>
      </c>
      <c r="BA497" s="11">
        <v>8788.3863390472434</v>
      </c>
      <c r="BB497" s="11">
        <v>8743.0175383152546</v>
      </c>
      <c r="BC497" s="11">
        <v>8670.9206590473004</v>
      </c>
      <c r="BD497" s="11">
        <v>8604.0599666967228</v>
      </c>
      <c r="BE497" s="11">
        <v>8584.1073852909249</v>
      </c>
      <c r="BF497" s="11">
        <v>8562.7193192384839</v>
      </c>
      <c r="BG497" s="11">
        <v>8527.8138420179148</v>
      </c>
      <c r="BH497" s="11">
        <v>8515.2295702840183</v>
      </c>
      <c r="BI497" s="11">
        <v>8499.2994017022411</v>
      </c>
      <c r="BJ497" s="11">
        <v>8474.1425891040362</v>
      </c>
      <c r="BK497" s="11">
        <v>8400.7900277933659</v>
      </c>
      <c r="BL497" s="11">
        <v>8165.3903887245106</v>
      </c>
      <c r="BM497" s="11">
        <v>8028.0725417295162</v>
      </c>
      <c r="BN497" s="11">
        <v>7998.8721915859178</v>
      </c>
      <c r="BO497" s="11">
        <v>7887.859227425075</v>
      </c>
      <c r="BP497" s="11">
        <v>7878.8804830098343</v>
      </c>
      <c r="BQ497" s="11">
        <v>7788.6558429935203</v>
      </c>
      <c r="BR497" s="11">
        <v>7702.2413067252837</v>
      </c>
      <c r="BS497" s="11">
        <v>7670.187300368545</v>
      </c>
      <c r="BT497" s="11">
        <v>7619.9010662326664</v>
      </c>
      <c r="BU497" s="11">
        <v>7556.5945276328594</v>
      </c>
      <c r="BV497" s="11">
        <v>7547.3752642942063</v>
      </c>
      <c r="BW497" s="11">
        <v>7398.4206723231646</v>
      </c>
      <c r="BX497" s="11">
        <v>7314.7511620555033</v>
      </c>
      <c r="BY497" s="11">
        <v>7196.9298941959587</v>
      </c>
      <c r="BZ497" s="11">
        <v>7182.2409775341766</v>
      </c>
      <c r="CA497" s="11">
        <v>7143.807907439088</v>
      </c>
      <c r="CB497" s="11">
        <v>7082.1322096221047</v>
      </c>
      <c r="CC497" s="11">
        <v>6962.2672699020295</v>
      </c>
      <c r="CD497" s="11">
        <v>6868.610375357779</v>
      </c>
      <c r="CE497" s="11">
        <v>6775.4055028362518</v>
      </c>
      <c r="CF497" s="11">
        <v>6691.3611955636889</v>
      </c>
      <c r="CG497" s="11">
        <v>6496.6006229247705</v>
      </c>
      <c r="CH497" s="11">
        <v>6418.9065767190677</v>
      </c>
      <c r="CI497" s="11">
        <v>6227.0275811721112</v>
      </c>
      <c r="CJ497" s="11">
        <v>6152.037233163418</v>
      </c>
      <c r="CK497" s="11">
        <v>6061.7902699592014</v>
      </c>
      <c r="CL497" s="11">
        <v>6033.77603367345</v>
      </c>
      <c r="CM497" s="11">
        <v>5985.3042018514379</v>
      </c>
      <c r="CN497" s="11">
        <v>5926.3156313291511</v>
      </c>
      <c r="CO497" s="11">
        <v>5844.5206102992697</v>
      </c>
      <c r="CP497" s="11">
        <v>5791.6495813337215</v>
      </c>
      <c r="CQ497" s="11">
        <v>5595.1661885462772</v>
      </c>
      <c r="CR497" s="11">
        <v>5417.006728459427</v>
      </c>
      <c r="CS497" s="11">
        <v>5342.8077205885884</v>
      </c>
      <c r="CT497" s="11">
        <v>5314.5691654423317</v>
      </c>
      <c r="CU497" s="11">
        <v>5273.0994941371737</v>
      </c>
      <c r="CV497" s="11">
        <v>5174.7027538641587</v>
      </c>
      <c r="CW497" s="11">
        <v>5046.9490770003631</v>
      </c>
      <c r="CX497" s="11">
        <v>4985.649595840483</v>
      </c>
      <c r="CY497" s="11">
        <v>4928.4215613220522</v>
      </c>
      <c r="CZ497" s="11">
        <v>4877.1271368403268</v>
      </c>
      <c r="DA497" s="11">
        <v>4825.2624542405574</v>
      </c>
      <c r="DB497" s="11">
        <v>4770.1967195591087</v>
      </c>
      <c r="DC497" s="11">
        <v>4681.3693315836435</v>
      </c>
      <c r="DD497" s="11">
        <v>4674.0922823201627</v>
      </c>
      <c r="DE497" s="11">
        <v>4644.4598944723748</v>
      </c>
      <c r="DF497" s="11">
        <v>4631.895784161823</v>
      </c>
      <c r="DG497" s="11">
        <v>4583.0323913825041</v>
      </c>
      <c r="DH497" s="11">
        <v>4548.336897034902</v>
      </c>
      <c r="DI497" s="11">
        <v>4508.7753855902583</v>
      </c>
      <c r="DJ497" s="11">
        <v>4435.2848647326546</v>
      </c>
      <c r="DK497" s="11">
        <v>4103.4197685433228</v>
      </c>
      <c r="DL497" s="11">
        <v>4022.8515562830798</v>
      </c>
      <c r="DM497" s="11">
        <v>3954.3141502652675</v>
      </c>
      <c r="DN497" s="11">
        <v>3871.7716197814398</v>
      </c>
      <c r="DO497" s="11">
        <v>3843.3425520392625</v>
      </c>
      <c r="DP497" s="11">
        <v>3768.101038497613</v>
      </c>
      <c r="DQ497" s="11">
        <v>3760.5678051646701</v>
      </c>
      <c r="DR497" s="11">
        <v>3751.1245872954673</v>
      </c>
      <c r="DS497" s="11">
        <v>3739.0481707673202</v>
      </c>
      <c r="DT497" s="11">
        <v>3722.3673136074408</v>
      </c>
      <c r="DU497" s="11">
        <v>3714.1468289095947</v>
      </c>
      <c r="DV497" s="11">
        <v>3706.343808782673</v>
      </c>
      <c r="DW497" s="11">
        <v>3704.2722221469894</v>
      </c>
      <c r="DX497" s="11">
        <v>3599.4457611683515</v>
      </c>
      <c r="DY497" s="11">
        <v>3639.3046048255542</v>
      </c>
      <c r="DZ497" s="11">
        <v>3618.3798227739112</v>
      </c>
      <c r="EA497" s="11">
        <v>3498.4758582096551</v>
      </c>
      <c r="EB497" s="11">
        <v>3469.8805011324002</v>
      </c>
      <c r="EC497" s="11">
        <v>3284.4570343580112</v>
      </c>
      <c r="ED497" s="11">
        <v>3206.847916178278</v>
      </c>
      <c r="EE497" s="11">
        <v>2974.8790273696777</v>
      </c>
      <c r="EF497" s="11">
        <v>2803.2933888983434</v>
      </c>
      <c r="EG497" s="11">
        <v>2658.366554955317</v>
      </c>
      <c r="EH497" s="11">
        <v>2547.5361691853623</v>
      </c>
      <c r="EI497" s="11">
        <v>2488.2922581860903</v>
      </c>
      <c r="EJ497" s="11">
        <v>2432.3610099322104</v>
      </c>
      <c r="EK497" s="11">
        <v>2358.7336251182878</v>
      </c>
      <c r="EL497" s="11">
        <v>2359.8898637699044</v>
      </c>
      <c r="EM497" s="11">
        <v>2283.2756067463274</v>
      </c>
      <c r="EN497" s="11">
        <v>2203.2734526401687</v>
      </c>
      <c r="EO497" s="11">
        <v>2159.1159501352663</v>
      </c>
      <c r="EP497" s="11">
        <v>2018.0363659238315</v>
      </c>
      <c r="EQ497" s="11">
        <v>1941.7626350829048</v>
      </c>
      <c r="ER497" s="11">
        <v>1803.3557862682289</v>
      </c>
      <c r="ES497" s="11">
        <v>1738.3545021620218</v>
      </c>
      <c r="ET497" s="11">
        <v>1661.4694015343384</v>
      </c>
      <c r="EU497" s="11">
        <v>1597.2414382966722</v>
      </c>
      <c r="EV497" s="11">
        <v>1525.1279045977569</v>
      </c>
      <c r="EW497" s="11">
        <v>1274.9495059521234</v>
      </c>
      <c r="EX497" s="11">
        <v>1191.2751719346784</v>
      </c>
      <c r="EY497" s="11">
        <v>1018.0262360632158</v>
      </c>
      <c r="EZ497" s="11">
        <v>850.48332702530433</v>
      </c>
      <c r="FA497" s="11">
        <v>767.77839008253648</v>
      </c>
      <c r="FB497" s="11">
        <v>726.83517479925467</v>
      </c>
      <c r="FC497" s="11">
        <v>672.5404843187539</v>
      </c>
      <c r="FD497" s="11">
        <v>549.77501444564416</v>
      </c>
      <c r="FE497" s="11">
        <v>383.32210596458856</v>
      </c>
      <c r="FF497" s="11">
        <v>364.6567389218269</v>
      </c>
      <c r="FG497" s="11">
        <v>322.88034510663039</v>
      </c>
      <c r="FH497" s="11">
        <v>251.09254738749604</v>
      </c>
      <c r="FI497" s="11">
        <v>216.30638617411188</v>
      </c>
      <c r="FJ497" s="11">
        <v>199.27298747060192</v>
      </c>
      <c r="FK497" s="11">
        <v>181.49795105195372</v>
      </c>
      <c r="FL497" s="11">
        <v>166.28295779817913</v>
      </c>
      <c r="FM497" s="11">
        <v>122.61688222210813</v>
      </c>
      <c r="FN497" s="11">
        <v>96.276748702674865</v>
      </c>
      <c r="FO497" s="11">
        <v>67.448824527638934</v>
      </c>
      <c r="FP497" s="11">
        <v>38.882243481985363</v>
      </c>
      <c r="FQ497" s="11">
        <v>24.012876095386957</v>
      </c>
      <c r="FR497" s="11">
        <v>4.0500935938325711E-13</v>
      </c>
      <c r="FS497" s="11">
        <v>23.707617241662007</v>
      </c>
      <c r="FT497" s="11">
        <v>95.462502944199997</v>
      </c>
      <c r="FU497" s="11">
        <v>197.00828390042267</v>
      </c>
      <c r="FV497" s="11">
        <v>335.65232572844707</v>
      </c>
      <c r="FW497" s="11">
        <v>381.38345608374777</v>
      </c>
      <c r="FX497" s="11">
        <v>402.16010024907808</v>
      </c>
      <c r="FY497" s="11">
        <v>425.59697379748485</v>
      </c>
      <c r="FZ497" s="11">
        <v>446.01920591830111</v>
      </c>
      <c r="GA497" s="11">
        <v>475.64185350411753</v>
      </c>
      <c r="GB497" s="11">
        <v>498.30295561411958</v>
      </c>
      <c r="GC497" s="11">
        <v>529.42482041846813</v>
      </c>
      <c r="GD497" s="11">
        <v>562.75054995072605</v>
      </c>
      <c r="GE497" s="11">
        <v>586.98310372574815</v>
      </c>
      <c r="GF497" s="11">
        <v>607.21405863978953</v>
      </c>
      <c r="GG497" s="11">
        <v>620.53054735498677</v>
      </c>
      <c r="GH497" s="11">
        <v>634.22856916739454</v>
      </c>
      <c r="GI497" s="11">
        <v>638.76839743836308</v>
      </c>
      <c r="GJ497" s="11">
        <v>650.91245344570859</v>
      </c>
      <c r="GK497" s="11">
        <v>660.29907473509377</v>
      </c>
      <c r="GL497" s="11">
        <v>678.14836199807189</v>
      </c>
      <c r="GM497" s="11">
        <v>667.74332052411626</v>
      </c>
      <c r="GN497" s="11">
        <v>684.46674496538992</v>
      </c>
      <c r="GO497" s="11">
        <v>699.63312325935931</v>
      </c>
      <c r="GP497" s="11">
        <v>723.61497471663586</v>
      </c>
      <c r="GQ497" s="11">
        <v>801.50947391010561</v>
      </c>
      <c r="GR497" s="11">
        <v>941.07803752068185</v>
      </c>
      <c r="GS497" s="11">
        <v>1104.6925735008901</v>
      </c>
      <c r="GT497" s="11">
        <v>1174.1362884560458</v>
      </c>
      <c r="GU497" s="11">
        <v>1194.5128201331941</v>
      </c>
      <c r="GV497" s="11">
        <v>1218.673634713816</v>
      </c>
      <c r="GW497" s="11">
        <v>1242.8067952665231</v>
      </c>
      <c r="GX497" s="11">
        <v>1266.5453430068999</v>
      </c>
      <c r="GY497" s="11">
        <v>1265.6194130267315</v>
      </c>
      <c r="GZ497" s="11">
        <v>1389.3447706240815</v>
      </c>
      <c r="HA497" s="11">
        <v>1406.4926726415467</v>
      </c>
      <c r="HB497" s="11">
        <v>1420.1056986611559</v>
      </c>
      <c r="HC497" s="11">
        <v>1435.3113758276932</v>
      </c>
      <c r="HD497" s="11">
        <v>1446.4955445660066</v>
      </c>
      <c r="HE497" s="11">
        <v>1452.3278239383142</v>
      </c>
      <c r="HF497" s="11">
        <v>1458.5744894349682</v>
      </c>
      <c r="HG497" s="11">
        <v>1533.9972968419156</v>
      </c>
      <c r="HH497" s="11">
        <v>1568.0975916468851</v>
      </c>
      <c r="HI497" s="11">
        <v>1617.9304612646204</v>
      </c>
      <c r="HJ497" s="11">
        <v>1640.533129359897</v>
      </c>
      <c r="HK497" s="11">
        <v>1646.0982824649423</v>
      </c>
      <c r="HL497" s="11">
        <v>1656.3402070605905</v>
      </c>
      <c r="HM497" s="11">
        <v>1637.7694544982235</v>
      </c>
      <c r="HN497" s="11">
        <v>1624.2394188607063</v>
      </c>
      <c r="HO497" s="11">
        <v>1637.1362087900854</v>
      </c>
      <c r="HP497" s="11">
        <v>1688.6461519187646</v>
      </c>
      <c r="HQ497" s="11">
        <v>1692.6820427266957</v>
      </c>
      <c r="HR497" s="11">
        <v>1652.2907098955754</v>
      </c>
      <c r="HS497" s="11">
        <v>1723.2448059752364</v>
      </c>
      <c r="HT497" s="11">
        <v>1752.5369600318245</v>
      </c>
      <c r="HU497" s="11">
        <v>1743.0227048439367</v>
      </c>
      <c r="HV497" s="11">
        <v>1782.0879592358065</v>
      </c>
      <c r="HW497" s="11">
        <v>1812.1975296246894</v>
      </c>
      <c r="HX497" s="11">
        <v>1843.1998160816102</v>
      </c>
      <c r="HY497" s="11">
        <v>1877.2953553178393</v>
      </c>
      <c r="HZ497" s="11">
        <v>1927.8846869422887</v>
      </c>
      <c r="IA497" s="11">
        <v>2092.873370674115</v>
      </c>
      <c r="IB497" s="11">
        <v>2250.9827181299152</v>
      </c>
      <c r="IC497" s="11">
        <v>2309.7441031272278</v>
      </c>
      <c r="ID497" s="11">
        <v>2368.3171674632226</v>
      </c>
      <c r="IE497" s="11">
        <v>2421.5486819690864</v>
      </c>
      <c r="IF497" s="11">
        <v>2482.23527348265</v>
      </c>
      <c r="IG497" s="11">
        <v>2616.8140879031903</v>
      </c>
      <c r="IH497" s="11">
        <v>2652.076778391177</v>
      </c>
      <c r="II497" s="11">
        <v>2695.6378997515562</v>
      </c>
      <c r="IJ497" s="11">
        <v>2730.6794857564241</v>
      </c>
      <c r="IK497" s="11">
        <v>2775.7274611679813</v>
      </c>
      <c r="IL497" s="11">
        <v>2807.0460650019854</v>
      </c>
      <c r="IM497" s="11">
        <v>2840.5873923566924</v>
      </c>
      <c r="IN497" s="11">
        <v>2887.7175630491238</v>
      </c>
      <c r="IO497" s="11">
        <v>3013.4917210794647</v>
      </c>
      <c r="IP497" s="11">
        <v>3044.7985512969663</v>
      </c>
      <c r="IQ497" s="11">
        <v>3045.0051861108286</v>
      </c>
      <c r="IR497" s="11">
        <v>3098.5156744593196</v>
      </c>
      <c r="IS497" s="11">
        <v>3166.0967169892297</v>
      </c>
      <c r="IT497" s="11">
        <v>3205.0821154012897</v>
      </c>
      <c r="IU497" s="11">
        <v>3227.5279733370157</v>
      </c>
      <c r="IV497" s="11">
        <v>3244.7708964381359</v>
      </c>
      <c r="IW497" s="11">
        <v>3250.4783413890323</v>
      </c>
      <c r="IX497" s="11">
        <v>3260.04973385112</v>
      </c>
      <c r="IY497" s="11">
        <v>3278.7423944405809</v>
      </c>
      <c r="IZ497" s="11">
        <v>3316.1320550583896</v>
      </c>
      <c r="JA497" s="11">
        <v>3360.7656290229279</v>
      </c>
      <c r="JB497" s="11">
        <v>3442.9858646622524</v>
      </c>
      <c r="JC497" s="11">
        <v>3537.339087677004</v>
      </c>
      <c r="JD497" s="11">
        <v>3605.446979693219</v>
      </c>
      <c r="JE497" s="11">
        <v>3617.2481584327106</v>
      </c>
      <c r="JF497" s="11">
        <v>3623.9602747536997</v>
      </c>
      <c r="JG497" s="11">
        <v>3586.2974691999584</v>
      </c>
      <c r="JH497" s="11">
        <v>3660.5554979364847</v>
      </c>
      <c r="JI497" s="11">
        <v>3739.8765580015138</v>
      </c>
      <c r="JJ497" s="11">
        <v>3755.0828354503947</v>
      </c>
      <c r="JK497" s="11">
        <v>3745.8108058659454</v>
      </c>
      <c r="JL497" s="11">
        <v>3814.3248763276952</v>
      </c>
      <c r="JM497" s="11">
        <v>3817.6391550551975</v>
      </c>
      <c r="JN497" s="11">
        <v>3822.7844969550929</v>
      </c>
      <c r="JO497" s="11">
        <v>4021.9507773534178</v>
      </c>
      <c r="JP497" s="11">
        <v>4161.8738583387494</v>
      </c>
      <c r="JQ497" s="11">
        <v>4199.8669754930788</v>
      </c>
      <c r="JR497" s="11">
        <v>4234.5233863004487</v>
      </c>
      <c r="JS497" s="11">
        <v>4193.2402914548684</v>
      </c>
      <c r="JT497" s="11">
        <v>4241.7100340068446</v>
      </c>
      <c r="JU497" s="11">
        <v>4276.0337081020816</v>
      </c>
      <c r="JV497" s="11">
        <v>4256.8070997216382</v>
      </c>
      <c r="JW497" s="11">
        <v>4191.0958701287309</v>
      </c>
      <c r="JX497" s="11">
        <v>4172.7688709736267</v>
      </c>
      <c r="JY497" s="11">
        <v>4158.3568622988068</v>
      </c>
      <c r="JZ497" s="11">
        <v>4139.2304363753328</v>
      </c>
      <c r="KA497" s="11">
        <v>4123.6935019901703</v>
      </c>
      <c r="KB497" s="11">
        <v>4112.4874799231429</v>
      </c>
      <c r="KC497" s="11">
        <v>4091.4687400556372</v>
      </c>
      <c r="KD497" s="11">
        <v>4075.7606335304317</v>
      </c>
      <c r="KE497" s="11">
        <v>4080.2354994088537</v>
      </c>
      <c r="KF497" s="11">
        <v>4093.8853275812248</v>
      </c>
      <c r="KG497" s="11">
        <v>4101.6395047169781</v>
      </c>
      <c r="KH497" s="11">
        <v>4121.9813701986504</v>
      </c>
      <c r="KI497" s="11">
        <v>4128.0055491258727</v>
      </c>
      <c r="KJ497" s="11">
        <v>4153.7777022275732</v>
      </c>
      <c r="KK497" s="11">
        <v>4158.3744771288257</v>
      </c>
      <c r="KL497" s="23"/>
      <c r="KM497" s="11">
        <f>SMALL(Tabela2[[#This Row],[1]:[285]],1)</f>
        <v>4.0500935938325711E-13</v>
      </c>
      <c r="KN497" s="11">
        <f>MATCH(Tabela2[[#This Row],[1° menor]],Tabela2[[#This Row],[1]:[285]],0)</f>
        <v>161</v>
      </c>
      <c r="KO49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0.49999998946002699</v>
      </c>
      <c r="KP497" s="11">
        <f>VLOOKUP(Tabela2[[#This Row],[Shape]],shape!A:D,4,0)+VLOOKUP(Tabela2[[#This Row],[Shape]]+1,shape!A:E,5,0)*Tabela2[[#This Row],[% avanc]]</f>
        <v>5481.3191644611506</v>
      </c>
      <c r="KQ497" s="15">
        <f>Tabela2[[#This Row],[8686,881807]]/Tabela2[[#Headers],[8686,881807]]</f>
        <v>0.63098811359954665</v>
      </c>
      <c r="KR497" s="11">
        <f>Tabela2[[#This Row],[8686,881807]]-KP496</f>
        <v>192.24882592262838</v>
      </c>
      <c r="KS497" s="11">
        <f>(Tabela2[[#This Row],[hora bus]]-H496)*86400</f>
        <v>22.999999718740582</v>
      </c>
      <c r="KT497" s="11">
        <f>Tabela2[[#This Row],[desloc]]/Tabela2[[#This Row],[seconds]]</f>
        <v>8.3586447075467802</v>
      </c>
      <c r="KU497" s="11">
        <f>Tabela2[[#This Row],[spd m/s]]*3.6</f>
        <v>30.09112094716841</v>
      </c>
      <c r="KV497" s="23"/>
      <c r="KW497" s="22">
        <f t="shared" si="126"/>
        <v>0</v>
      </c>
      <c r="KX497" s="23">
        <f t="shared" si="127"/>
        <v>0</v>
      </c>
      <c r="KY497" s="23">
        <f t="shared" si="128"/>
        <v>0</v>
      </c>
      <c r="KZ497" s="23">
        <f t="shared" si="129"/>
        <v>0</v>
      </c>
      <c r="LA497" s="23">
        <f t="shared" si="130"/>
        <v>0</v>
      </c>
      <c r="LB497" s="23">
        <f t="shared" si="131"/>
        <v>0</v>
      </c>
      <c r="LC497" s="23">
        <f t="shared" si="132"/>
        <v>0</v>
      </c>
      <c r="LD497" s="23">
        <f t="shared" si="133"/>
        <v>0</v>
      </c>
      <c r="LE497" s="23">
        <f t="shared" si="134"/>
        <v>5481.3191644611506</v>
      </c>
      <c r="LF497" s="22">
        <f t="shared" si="143"/>
        <v>0</v>
      </c>
      <c r="LG497" s="23">
        <f t="shared" si="135"/>
        <v>0</v>
      </c>
      <c r="LH497" s="23">
        <f t="shared" si="136"/>
        <v>0</v>
      </c>
      <c r="LI497" s="23">
        <f t="shared" si="137"/>
        <v>5481.3191644611506</v>
      </c>
      <c r="LJ497" s="23">
        <f t="shared" si="138"/>
        <v>8570.3152119992501</v>
      </c>
      <c r="LK497" s="23">
        <f t="shared" si="139"/>
        <v>0</v>
      </c>
      <c r="LL497" s="23">
        <f t="shared" si="140"/>
        <v>16</v>
      </c>
      <c r="LM497" s="23">
        <f t="shared" si="141"/>
        <v>0</v>
      </c>
      <c r="LN497" s="23">
        <f t="shared" si="142"/>
        <v>0</v>
      </c>
    </row>
    <row r="498" spans="1:326" x14ac:dyDescent="0.25">
      <c r="A498" s="22">
        <v>157</v>
      </c>
      <c r="B498" s="22">
        <v>2</v>
      </c>
      <c r="C498" s="23" t="s">
        <v>1462</v>
      </c>
      <c r="D498" s="22">
        <v>332</v>
      </c>
      <c r="E498" s="24">
        <v>0.93055555555555558</v>
      </c>
      <c r="F498" s="23" t="s">
        <v>774</v>
      </c>
      <c r="G498" s="23" t="b">
        <v>1</v>
      </c>
      <c r="H498" s="25">
        <v>43538.930671296293</v>
      </c>
      <c r="I498" s="26" t="s">
        <v>440</v>
      </c>
      <c r="J498" s="23" t="s">
        <v>441</v>
      </c>
      <c r="K498" s="11">
        <f>IF(AND(Tabela2[[#This Row],[hora bus]]=H497,Tabela2[[#This Row],[lat bus]]=I497,Tabela2[[#This Row],[lon bus]]=J497),1,0)</f>
        <v>0</v>
      </c>
      <c r="L498" s="23"/>
      <c r="M498" s="11">
        <v>312</v>
      </c>
      <c r="N498" s="11">
        <v>9938.544087965287</v>
      </c>
      <c r="O498" s="11">
        <v>9931.678240176554</v>
      </c>
      <c r="P498" s="11">
        <v>9922.1148311220059</v>
      </c>
      <c r="Q498" s="11">
        <v>9863.6629992980761</v>
      </c>
      <c r="R498" s="11">
        <v>9778.042553670035</v>
      </c>
      <c r="S498" s="11">
        <v>9758.4772616754926</v>
      </c>
      <c r="T498" s="11">
        <v>9738.7178404754141</v>
      </c>
      <c r="U498" s="11">
        <v>9726.7134280660684</v>
      </c>
      <c r="V498" s="11">
        <v>9710.0809897129511</v>
      </c>
      <c r="W498" s="11">
        <v>9697.8829749129254</v>
      </c>
      <c r="X498" s="11">
        <v>9687.0381994849122</v>
      </c>
      <c r="Y498" s="11">
        <v>9663.2269448123116</v>
      </c>
      <c r="Z498" s="11">
        <v>9648.0873243791011</v>
      </c>
      <c r="AA498" s="11">
        <v>9625.7470230607778</v>
      </c>
      <c r="AB498" s="11">
        <v>9615.4102600091992</v>
      </c>
      <c r="AC498" s="11">
        <v>9599.2567883870142</v>
      </c>
      <c r="AD498" s="11">
        <v>9574.3691918563945</v>
      </c>
      <c r="AE498" s="11">
        <v>9564.2876915638171</v>
      </c>
      <c r="AF498" s="11">
        <v>9496.356934359801</v>
      </c>
      <c r="AG498" s="11">
        <v>9465.5274234368298</v>
      </c>
      <c r="AH498" s="11">
        <v>9437.4421201337245</v>
      </c>
      <c r="AI498" s="11">
        <v>9414.1519983279723</v>
      </c>
      <c r="AJ498" s="11">
        <v>9393.2526697953672</v>
      </c>
      <c r="AK498" s="11">
        <v>9378.2817224518785</v>
      </c>
      <c r="AL498" s="11">
        <v>9352.2986928746468</v>
      </c>
      <c r="AM498" s="11">
        <v>9341.6094436946332</v>
      </c>
      <c r="AN498" s="11">
        <v>9329.116585800326</v>
      </c>
      <c r="AO498" s="11">
        <v>9321.0103663748887</v>
      </c>
      <c r="AP498" s="11">
        <v>9320.1362796984868</v>
      </c>
      <c r="AQ498" s="11">
        <v>9326.8596091737836</v>
      </c>
      <c r="AR498" s="11">
        <v>9327.1434084867215</v>
      </c>
      <c r="AS498" s="11">
        <v>9323.4923102889334</v>
      </c>
      <c r="AT498" s="11">
        <v>9332.1563145699074</v>
      </c>
      <c r="AU498" s="11">
        <v>9338.0630155154831</v>
      </c>
      <c r="AV498" s="11">
        <v>9332.0134970327581</v>
      </c>
      <c r="AW498" s="11">
        <v>9331.7488856472137</v>
      </c>
      <c r="AX498" s="11">
        <v>9333.7525554505464</v>
      </c>
      <c r="AY498" s="11">
        <v>9326.5069093910988</v>
      </c>
      <c r="AZ498" s="11">
        <v>9310.5628661255996</v>
      </c>
      <c r="BA498" s="11">
        <v>9286.4381393830554</v>
      </c>
      <c r="BB498" s="11">
        <v>9241.4142674368122</v>
      </c>
      <c r="BC498" s="11">
        <v>9169.4985826821357</v>
      </c>
      <c r="BD498" s="11">
        <v>9102.7379982781513</v>
      </c>
      <c r="BE498" s="11">
        <v>9082.985147090043</v>
      </c>
      <c r="BF498" s="11">
        <v>9061.83108172631</v>
      </c>
      <c r="BG498" s="11">
        <v>9027.3039374219006</v>
      </c>
      <c r="BH498" s="11">
        <v>9015.0949330255007</v>
      </c>
      <c r="BI498" s="11">
        <v>8999.4137519172982</v>
      </c>
      <c r="BJ498" s="11">
        <v>8974.5162001905737</v>
      </c>
      <c r="BK498" s="11">
        <v>8901.619693446668</v>
      </c>
      <c r="BL498" s="11">
        <v>8667.5391052340219</v>
      </c>
      <c r="BM498" s="11">
        <v>8531.9180768247934</v>
      </c>
      <c r="BN498" s="11">
        <v>8503.6031080846351</v>
      </c>
      <c r="BO498" s="11">
        <v>8393.2488809942915</v>
      </c>
      <c r="BP498" s="11">
        <v>8384.8119602978786</v>
      </c>
      <c r="BQ498" s="11">
        <v>8294.991686755513</v>
      </c>
      <c r="BR498" s="11">
        <v>8209.1941523543119</v>
      </c>
      <c r="BS498" s="11">
        <v>8177.5210620433982</v>
      </c>
      <c r="BT498" s="11">
        <v>8127.3810442763051</v>
      </c>
      <c r="BU498" s="11">
        <v>8064.7102252598406</v>
      </c>
      <c r="BV498" s="11">
        <v>8056.5736124392379</v>
      </c>
      <c r="BW498" s="11">
        <v>7907.547849329937</v>
      </c>
      <c r="BX498" s="11">
        <v>7822.9205912175639</v>
      </c>
      <c r="BY498" s="11">
        <v>7704.1908060397782</v>
      </c>
      <c r="BZ498" s="11">
        <v>7688.8107849071139</v>
      </c>
      <c r="CA498" s="11">
        <v>7650.1586918829071</v>
      </c>
      <c r="CB498" s="11">
        <v>7588.3527635280252</v>
      </c>
      <c r="CC498" s="11">
        <v>7468.3196203863045</v>
      </c>
      <c r="CD498" s="11">
        <v>7374.5049770618953</v>
      </c>
      <c r="CE498" s="11">
        <v>7281.2578010800444</v>
      </c>
      <c r="CF498" s="11">
        <v>7197.2510009016787</v>
      </c>
      <c r="CG498" s="11">
        <v>7002.5530698313005</v>
      </c>
      <c r="CH498" s="11">
        <v>6924.9047596982455</v>
      </c>
      <c r="CI498" s="11">
        <v>6733.0778418345499</v>
      </c>
      <c r="CJ498" s="11">
        <v>6658.1591910003708</v>
      </c>
      <c r="CK498" s="11">
        <v>6567.9198219199825</v>
      </c>
      <c r="CL498" s="11">
        <v>6539.8962609568098</v>
      </c>
      <c r="CM498" s="11">
        <v>6491.4511814727903</v>
      </c>
      <c r="CN498" s="11">
        <v>6432.4892792184801</v>
      </c>
      <c r="CO498" s="11">
        <v>6350.6921518598256</v>
      </c>
      <c r="CP498" s="11">
        <v>6297.8363149980332</v>
      </c>
      <c r="CQ498" s="11">
        <v>6101.4546805087275</v>
      </c>
      <c r="CR498" s="11">
        <v>5923.4401972303167</v>
      </c>
      <c r="CS498" s="11">
        <v>5849.3031599689939</v>
      </c>
      <c r="CT498" s="11">
        <v>5821.0603125672887</v>
      </c>
      <c r="CU498" s="11">
        <v>5779.5855101965908</v>
      </c>
      <c r="CV498" s="11">
        <v>5681.2183513226782</v>
      </c>
      <c r="CW498" s="11">
        <v>5553.5313626295065</v>
      </c>
      <c r="CX498" s="11">
        <v>5492.2803360024845</v>
      </c>
      <c r="CY498" s="11">
        <v>5435.0652616293819</v>
      </c>
      <c r="CZ498" s="11">
        <v>5383.7017959737314</v>
      </c>
      <c r="DA498" s="11">
        <v>5331.6794600665753</v>
      </c>
      <c r="DB498" s="11">
        <v>5276.3112632508464</v>
      </c>
      <c r="DC498" s="11">
        <v>5186.8811335857808</v>
      </c>
      <c r="DD498" s="11">
        <v>5179.1593217623795</v>
      </c>
      <c r="DE498" s="11">
        <v>5149.3421980473904</v>
      </c>
      <c r="DF498" s="11">
        <v>5136.5530440536286</v>
      </c>
      <c r="DG498" s="11">
        <v>5087.2423053271286</v>
      </c>
      <c r="DH498" s="11">
        <v>5051.7088556321542</v>
      </c>
      <c r="DI498" s="11">
        <v>5011.0956492466785</v>
      </c>
      <c r="DJ498" s="11">
        <v>4937.6890847678014</v>
      </c>
      <c r="DK498" s="11">
        <v>4608.8985189349387</v>
      </c>
      <c r="DL498" s="11">
        <v>4531.4383893614195</v>
      </c>
      <c r="DM498" s="11">
        <v>4463.9625009308693</v>
      </c>
      <c r="DN498" s="11">
        <v>4382.1207127713697</v>
      </c>
      <c r="DO498" s="11">
        <v>4354.1604012835296</v>
      </c>
      <c r="DP498" s="11">
        <v>4279.3878441662309</v>
      </c>
      <c r="DQ498" s="11">
        <v>4272.2237540291017</v>
      </c>
      <c r="DR498" s="11">
        <v>4262.8594245077875</v>
      </c>
      <c r="DS498" s="11">
        <v>4250.8508658105538</v>
      </c>
      <c r="DT498" s="11">
        <v>4234.148663795665</v>
      </c>
      <c r="DU498" s="11">
        <v>4225.8088518973018</v>
      </c>
      <c r="DV498" s="11">
        <v>4217.8462820327086</v>
      </c>
      <c r="DW498" s="11">
        <v>4215.5639526828963</v>
      </c>
      <c r="DX498" s="11">
        <v>4109.2497024642726</v>
      </c>
      <c r="DY498" s="11">
        <v>4147.4598122345669</v>
      </c>
      <c r="DZ498" s="11">
        <v>4125.8050310819817</v>
      </c>
      <c r="EA498" s="11">
        <v>4005.997922368359</v>
      </c>
      <c r="EB498" s="11">
        <v>3978.0196440532795</v>
      </c>
      <c r="EC498" s="11">
        <v>3793.0079894692185</v>
      </c>
      <c r="ED498" s="11">
        <v>3715.8964651030865</v>
      </c>
      <c r="EE498" s="11">
        <v>3483.1263409921485</v>
      </c>
      <c r="EF498" s="11">
        <v>3309.6561303981712</v>
      </c>
      <c r="EG498" s="11">
        <v>3162.8172168917567</v>
      </c>
      <c r="EH498" s="11">
        <v>3050.2562177345917</v>
      </c>
      <c r="EI498" s="11">
        <v>2989.946746843249</v>
      </c>
      <c r="EJ498" s="11">
        <v>2933.6397876500932</v>
      </c>
      <c r="EK498" s="11">
        <v>2858.6036249418703</v>
      </c>
      <c r="EL498" s="11">
        <v>2858.2349195411657</v>
      </c>
      <c r="EM498" s="11">
        <v>2780.1292105843208</v>
      </c>
      <c r="EN498" s="11">
        <v>2698.2294250279169</v>
      </c>
      <c r="EO498" s="11">
        <v>2653.4436870857494</v>
      </c>
      <c r="EP498" s="11">
        <v>2512.5273433065645</v>
      </c>
      <c r="EQ498" s="11">
        <v>2436.6839787259751</v>
      </c>
      <c r="ER498" s="11">
        <v>2298.8308000326392</v>
      </c>
      <c r="ES498" s="11">
        <v>2234.241027786923</v>
      </c>
      <c r="ET498" s="11">
        <v>2157.5201217197377</v>
      </c>
      <c r="EU498" s="11">
        <v>2093.544609639458</v>
      </c>
      <c r="EV498" s="11">
        <v>2021.8000226867332</v>
      </c>
      <c r="EW498" s="11">
        <v>1772.4743769088036</v>
      </c>
      <c r="EX498" s="11">
        <v>1689.7268184403829</v>
      </c>
      <c r="EY498" s="11">
        <v>1517.4139151879242</v>
      </c>
      <c r="EZ498" s="11">
        <v>1351.2620143366962</v>
      </c>
      <c r="FA498" s="11">
        <v>1268.8626081787713</v>
      </c>
      <c r="FB498" s="11">
        <v>1227.1922377339304</v>
      </c>
      <c r="FC498" s="11">
        <v>1172.1347747175139</v>
      </c>
      <c r="FD498" s="11">
        <v>1047.3764039504774</v>
      </c>
      <c r="FE498" s="11">
        <v>874.78790264440875</v>
      </c>
      <c r="FF498" s="11">
        <v>850.61788932108118</v>
      </c>
      <c r="FG498" s="11">
        <v>805.96668894734307</v>
      </c>
      <c r="FH498" s="11">
        <v>724.82003173334363</v>
      </c>
      <c r="FI498" s="11">
        <v>680.1376611509171</v>
      </c>
      <c r="FJ498" s="11">
        <v>660.86315661384094</v>
      </c>
      <c r="FK498" s="11">
        <v>644.64369970372491</v>
      </c>
      <c r="FL498" s="11">
        <v>631.99186649379533</v>
      </c>
      <c r="FM498" s="11">
        <v>597.68703212352705</v>
      </c>
      <c r="FN498" s="11">
        <v>583.37367613213644</v>
      </c>
      <c r="FO498" s="11">
        <v>562.20826799492454</v>
      </c>
      <c r="FP498" s="11">
        <v>540.6061584990257</v>
      </c>
      <c r="FQ498" s="11">
        <v>530.78665495907433</v>
      </c>
      <c r="FR498" s="11">
        <v>490.32565369515686</v>
      </c>
      <c r="FS498" s="11">
        <v>427.94703122853656</v>
      </c>
      <c r="FT498" s="11">
        <v>332.85335651286164</v>
      </c>
      <c r="FU498" s="11">
        <v>196.40447853423143</v>
      </c>
      <c r="FV498" s="11">
        <v>145.74212121794446</v>
      </c>
      <c r="FW498" s="11">
        <v>116.90736286943812</v>
      </c>
      <c r="FX498" s="11">
        <v>88.993254887350446</v>
      </c>
      <c r="FY498" s="11">
        <v>67.511945497189501</v>
      </c>
      <c r="FZ498" s="11">
        <v>38.134595056070381</v>
      </c>
      <c r="GA498" s="11">
        <v>15.779511919602784</v>
      </c>
      <c r="GB498" s="11">
        <v>3.5527136788005009E-13</v>
      </c>
      <c r="GC498" s="11">
        <v>15.675654114830547</v>
      </c>
      <c r="GD498" s="11">
        <v>49.605103193211029</v>
      </c>
      <c r="GE498" s="11">
        <v>74.378873249039245</v>
      </c>
      <c r="GF498" s="11">
        <v>95.01751180304764</v>
      </c>
      <c r="GG498" s="11">
        <v>108.04007447752566</v>
      </c>
      <c r="GH498" s="11">
        <v>121.19249219761859</v>
      </c>
      <c r="GI498" s="11">
        <v>125.21497709950924</v>
      </c>
      <c r="GJ498" s="11">
        <v>137.01470540669331</v>
      </c>
      <c r="GK498" s="11">
        <v>147.85840911035763</v>
      </c>
      <c r="GL498" s="11">
        <v>167.35074078925319</v>
      </c>
      <c r="GM498" s="11">
        <v>160.98849495307667</v>
      </c>
      <c r="GN498" s="11">
        <v>184.5533405393503</v>
      </c>
      <c r="GO498" s="11">
        <v>206.0463285784804</v>
      </c>
      <c r="GP498" s="11">
        <v>238.3887014287572</v>
      </c>
      <c r="GQ498" s="11">
        <v>322.29430401330598</v>
      </c>
      <c r="GR498" s="11">
        <v>462.49145764842228</v>
      </c>
      <c r="GS498" s="11">
        <v>625.74324685835768</v>
      </c>
      <c r="GT498" s="11">
        <v>695.14003070336389</v>
      </c>
      <c r="GU498" s="11">
        <v>714.70123071063711</v>
      </c>
      <c r="GV498" s="11">
        <v>736.8835847648204</v>
      </c>
      <c r="GW498" s="11">
        <v>758.49377821360213</v>
      </c>
      <c r="GX498" s="11">
        <v>779.46178795944445</v>
      </c>
      <c r="GY498" s="11">
        <v>769.70506679022481</v>
      </c>
      <c r="GZ498" s="11">
        <v>885.26592875219831</v>
      </c>
      <c r="HA498" s="11">
        <v>901.21449621302156</v>
      </c>
      <c r="HB498" s="11">
        <v>914.10714218700173</v>
      </c>
      <c r="HC498" s="11">
        <v>928.82169635736159</v>
      </c>
      <c r="HD498" s="11">
        <v>939.64844565040414</v>
      </c>
      <c r="HE498" s="11">
        <v>944.75804745939615</v>
      </c>
      <c r="HF498" s="11">
        <v>954.44783293135595</v>
      </c>
      <c r="HG498" s="11">
        <v>1037.5480060980376</v>
      </c>
      <c r="HH498" s="11">
        <v>1079.7607759601042</v>
      </c>
      <c r="HI498" s="11">
        <v>1136.43571893013</v>
      </c>
      <c r="HJ498" s="11">
        <v>1163.2212441910187</v>
      </c>
      <c r="HK498" s="11">
        <v>1173.6345167653299</v>
      </c>
      <c r="HL498" s="11">
        <v>1190.0629418762308</v>
      </c>
      <c r="HM498" s="11">
        <v>1181.6043303227957</v>
      </c>
      <c r="HN498" s="11">
        <v>1185.7704979664395</v>
      </c>
      <c r="HO498" s="11">
        <v>1220.0586460293059</v>
      </c>
      <c r="HP498" s="11">
        <v>1284.550397263481</v>
      </c>
      <c r="HQ498" s="11">
        <v>1293.4760841887335</v>
      </c>
      <c r="HR498" s="11">
        <v>1270.9518611048254</v>
      </c>
      <c r="HS498" s="11">
        <v>1362.8664359646011</v>
      </c>
      <c r="HT498" s="11">
        <v>1399.4867711968056</v>
      </c>
      <c r="HU498" s="11">
        <v>1398.5600123935405</v>
      </c>
      <c r="HV498" s="11">
        <v>1447.8626070988314</v>
      </c>
      <c r="HW498" s="11">
        <v>1483.2195674572042</v>
      </c>
      <c r="HX498" s="11">
        <v>1517.5713775565243</v>
      </c>
      <c r="HY498" s="11">
        <v>1553.955761674137</v>
      </c>
      <c r="HZ498" s="11">
        <v>1604.7393487992695</v>
      </c>
      <c r="IA498" s="11">
        <v>1769.1079475064232</v>
      </c>
      <c r="IB498" s="11">
        <v>1926.9822129583961</v>
      </c>
      <c r="IC498" s="11">
        <v>1985.2920754643039</v>
      </c>
      <c r="ID498" s="11">
        <v>2043.5786325584645</v>
      </c>
      <c r="IE498" s="11">
        <v>2096.295977046424</v>
      </c>
      <c r="IF498" s="11">
        <v>2155.7775273440107</v>
      </c>
      <c r="IG498" s="11">
        <v>2288.9562649728887</v>
      </c>
      <c r="IH498" s="11">
        <v>2322.6295794269131</v>
      </c>
      <c r="II498" s="11">
        <v>2364.1284078139201</v>
      </c>
      <c r="IJ498" s="11">
        <v>2396.2204062071173</v>
      </c>
      <c r="IK498" s="11">
        <v>2437.4682796678794</v>
      </c>
      <c r="IL498" s="11">
        <v>2465.0581764415138</v>
      </c>
      <c r="IM498" s="11">
        <v>2493.9528830236404</v>
      </c>
      <c r="IN498" s="11">
        <v>2532.8082819189444</v>
      </c>
      <c r="IO498" s="11">
        <v>2652.1802172640446</v>
      </c>
      <c r="IP498" s="11">
        <v>2682.5034018503402</v>
      </c>
      <c r="IQ498" s="11">
        <v>2681.3814524529666</v>
      </c>
      <c r="IR498" s="11">
        <v>2732.3703690554994</v>
      </c>
      <c r="IS498" s="11">
        <v>2797.9631456861298</v>
      </c>
      <c r="IT498" s="11">
        <v>2835.6940726050748</v>
      </c>
      <c r="IU498" s="11">
        <v>2857.299750733755</v>
      </c>
      <c r="IV498" s="11">
        <v>2874.0816870709077</v>
      </c>
      <c r="IW498" s="11">
        <v>2879.4291633376629</v>
      </c>
      <c r="IX498" s="11">
        <v>2888.2284516234408</v>
      </c>
      <c r="IY498" s="11">
        <v>2905.3328459017398</v>
      </c>
      <c r="IZ498" s="11">
        <v>2940.4580986446867</v>
      </c>
      <c r="JA498" s="11">
        <v>2981.6648797377984</v>
      </c>
      <c r="JB498" s="11">
        <v>3058.8003433082158</v>
      </c>
      <c r="JC498" s="11">
        <v>3147.6144362147438</v>
      </c>
      <c r="JD498" s="11">
        <v>3212.1375852883066</v>
      </c>
      <c r="JE498" s="11">
        <v>3222.2305270075617</v>
      </c>
      <c r="JF498" s="11">
        <v>3227.3699577780535</v>
      </c>
      <c r="JG498" s="11">
        <v>3182.906195194792</v>
      </c>
      <c r="JH498" s="11">
        <v>3253.8155131266194</v>
      </c>
      <c r="JI498" s="11">
        <v>3336.4067244341472</v>
      </c>
      <c r="JJ498" s="11">
        <v>3352.3299441862491</v>
      </c>
      <c r="JK498" s="11">
        <v>3345.7256584318684</v>
      </c>
      <c r="JL498" s="11">
        <v>3416.9143341552249</v>
      </c>
      <c r="JM498" s="11">
        <v>3420.87544229694</v>
      </c>
      <c r="JN498" s="11">
        <v>3431.1641264644113</v>
      </c>
      <c r="JO498" s="11">
        <v>3637.9028443884199</v>
      </c>
      <c r="JP498" s="11">
        <v>3781.3610432390474</v>
      </c>
      <c r="JQ498" s="11">
        <v>3820.6773653870982</v>
      </c>
      <c r="JR498" s="11">
        <v>3852.4239530195496</v>
      </c>
      <c r="JS498" s="11">
        <v>3800.322630994795</v>
      </c>
      <c r="JT498" s="11">
        <v>3837.5236664723602</v>
      </c>
      <c r="JU498" s="11">
        <v>3868.4373835158644</v>
      </c>
      <c r="JV498" s="11">
        <v>3850.5613695230254</v>
      </c>
      <c r="JW498" s="11">
        <v>3783.9911308931441</v>
      </c>
      <c r="JX498" s="11">
        <v>3763.5854223573356</v>
      </c>
      <c r="JY498" s="11">
        <v>3748.2432973454083</v>
      </c>
      <c r="JZ498" s="11">
        <v>3728.2851922647924</v>
      </c>
      <c r="KA498" s="11">
        <v>3711.9257110456365</v>
      </c>
      <c r="KB498" s="11">
        <v>3700.0833139296424</v>
      </c>
      <c r="KC498" s="11">
        <v>3678.2855443967396</v>
      </c>
      <c r="KD498" s="11">
        <v>3662.8851505462007</v>
      </c>
      <c r="KE498" s="11">
        <v>3668.4999493174769</v>
      </c>
      <c r="KF498" s="11">
        <v>3682.6817803010122</v>
      </c>
      <c r="KG498" s="11">
        <v>3691.1120491179322</v>
      </c>
      <c r="KH498" s="11">
        <v>3712.1037346448074</v>
      </c>
      <c r="KI498" s="11">
        <v>3718.8830143413775</v>
      </c>
      <c r="KJ498" s="11">
        <v>3745.3369373550377</v>
      </c>
      <c r="KK498" s="11">
        <v>3750.1734115278705</v>
      </c>
      <c r="KL498" s="23"/>
      <c r="KM498" s="11">
        <f>SMALL(Tabela2[[#This Row],[1]:[285]],1)</f>
        <v>3.5527136788005009E-13</v>
      </c>
      <c r="KN498" s="11">
        <f>MATCH(Tabela2[[#This Row],[1° menor]],Tabela2[[#This Row],[1]:[285]],0)</f>
        <v>171</v>
      </c>
      <c r="KO49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0.49999997717256633</v>
      </c>
      <c r="KP498" s="11">
        <f>VLOOKUP(Tabela2[[#This Row],[Shape]],shape!A:D,4,0)+VLOOKUP(Tabela2[[#This Row],[Shape]]+1,shape!A:E,5,0)*Tabela2[[#This Row],[% avanc]]</f>
        <v>5758.5353622771454</v>
      </c>
      <c r="KQ498" s="15">
        <f>Tabela2[[#This Row],[8686,881807]]/Tabela2[[#Headers],[8686,881807]]</f>
        <v>0.66290016259192619</v>
      </c>
      <c r="KR498" s="11">
        <f>Tabela2[[#This Row],[8686,881807]]-KP497</f>
        <v>277.21619781599475</v>
      </c>
      <c r="KS498" s="11">
        <f>(Tabela2[[#This Row],[hora bus]]-H497)*86400</f>
        <v>44.999999832361937</v>
      </c>
      <c r="KT498" s="11">
        <f>Tabela2[[#This Row],[desloc]]/Tabela2[[#This Row],[seconds]]</f>
        <v>6.1603599744156794</v>
      </c>
      <c r="KU498" s="11">
        <f>Tabela2[[#This Row],[spd m/s]]*3.6</f>
        <v>22.177295907896447</v>
      </c>
      <c r="KV498" s="23"/>
      <c r="KW498" s="22">
        <f t="shared" si="126"/>
        <v>0</v>
      </c>
      <c r="KX498" s="23">
        <f t="shared" si="127"/>
        <v>0</v>
      </c>
      <c r="KY498" s="23">
        <f t="shared" si="128"/>
        <v>0</v>
      </c>
      <c r="KZ498" s="23">
        <f t="shared" si="129"/>
        <v>0</v>
      </c>
      <c r="LA498" s="23">
        <f t="shared" si="130"/>
        <v>0</v>
      </c>
      <c r="LB498" s="23">
        <f t="shared" si="131"/>
        <v>0</v>
      </c>
      <c r="LC498" s="23">
        <f t="shared" si="132"/>
        <v>0</v>
      </c>
      <c r="LD498" s="23">
        <f t="shared" si="133"/>
        <v>0</v>
      </c>
      <c r="LE498" s="23">
        <f t="shared" si="134"/>
        <v>5758.5353622771454</v>
      </c>
      <c r="LF498" s="22">
        <f t="shared" si="143"/>
        <v>0</v>
      </c>
      <c r="LG498" s="23">
        <f t="shared" si="135"/>
        <v>0</v>
      </c>
      <c r="LH498" s="23">
        <f t="shared" si="136"/>
        <v>0</v>
      </c>
      <c r="LI498" s="23">
        <f t="shared" si="137"/>
        <v>5758.5353622771454</v>
      </c>
      <c r="LJ498" s="23">
        <f t="shared" si="138"/>
        <v>8570.3152119992501</v>
      </c>
      <c r="LK498" s="23">
        <f t="shared" si="139"/>
        <v>0</v>
      </c>
      <c r="LL498" s="23">
        <f t="shared" si="140"/>
        <v>15</v>
      </c>
      <c r="LM498" s="23">
        <f t="shared" si="141"/>
        <v>0</v>
      </c>
      <c r="LN498" s="23">
        <f t="shared" si="142"/>
        <v>0</v>
      </c>
    </row>
    <row r="499" spans="1:326" x14ac:dyDescent="0.25">
      <c r="A499" s="22">
        <v>159</v>
      </c>
      <c r="B499" s="22">
        <v>2</v>
      </c>
      <c r="C499" s="23" t="s">
        <v>1464</v>
      </c>
      <c r="D499" s="22">
        <v>332</v>
      </c>
      <c r="E499" s="24">
        <v>0.93125000000000002</v>
      </c>
      <c r="F499" s="23" t="s">
        <v>774</v>
      </c>
      <c r="G499" s="23" t="b">
        <v>1</v>
      </c>
      <c r="H499" s="25">
        <v>43538.931192129632</v>
      </c>
      <c r="I499" s="26" t="s">
        <v>784</v>
      </c>
      <c r="J499" s="23" t="s">
        <v>785</v>
      </c>
      <c r="K499" s="11">
        <f>IF(AND(Tabela2[[#This Row],[hora bus]]=H498,Tabela2[[#This Row],[lat bus]]=I498,Tabela2[[#This Row],[lon bus]]=J498),1,0)</f>
        <v>0</v>
      </c>
      <c r="L499" s="23"/>
      <c r="M499" s="11">
        <v>314</v>
      </c>
      <c r="N499" s="11">
        <v>10431.173980507521</v>
      </c>
      <c r="O499" s="11">
        <v>10424.069044441421</v>
      </c>
      <c r="P499" s="11">
        <v>10414.241829349716</v>
      </c>
      <c r="Q499" s="11">
        <v>10355.450478218421</v>
      </c>
      <c r="R499" s="11">
        <v>10270.17607517877</v>
      </c>
      <c r="S499" s="11">
        <v>10251.211301791498</v>
      </c>
      <c r="T499" s="11">
        <v>10231.474935564078</v>
      </c>
      <c r="U499" s="11">
        <v>10219.357137317871</v>
      </c>
      <c r="V499" s="11">
        <v>10202.476991162399</v>
      </c>
      <c r="W499" s="11">
        <v>10189.921209647746</v>
      </c>
      <c r="X499" s="11">
        <v>10178.709984167512</v>
      </c>
      <c r="Y499" s="11">
        <v>10154.309301523903</v>
      </c>
      <c r="Z499" s="11">
        <v>10138.465796364932</v>
      </c>
      <c r="AA499" s="11">
        <v>10115.569285464446</v>
      </c>
      <c r="AB499" s="11">
        <v>10104.892286194659</v>
      </c>
      <c r="AC499" s="11">
        <v>10088.553839010996</v>
      </c>
      <c r="AD499" s="11">
        <v>10063.671305530146</v>
      </c>
      <c r="AE499" s="11">
        <v>10053.729748110467</v>
      </c>
      <c r="AF499" s="11">
        <v>9986.8113105391949</v>
      </c>
      <c r="AG499" s="11">
        <v>9957.5021390737802</v>
      </c>
      <c r="AH499" s="11">
        <v>9930.2304649039397</v>
      </c>
      <c r="AI499" s="11">
        <v>9907.4263260523676</v>
      </c>
      <c r="AJ499" s="11">
        <v>9886.9112507775371</v>
      </c>
      <c r="AK499" s="11">
        <v>9872.2463451252952</v>
      </c>
      <c r="AL499" s="11">
        <v>9846.6103972166675</v>
      </c>
      <c r="AM499" s="11">
        <v>9836.2701428222281</v>
      </c>
      <c r="AN499" s="11">
        <v>9824.2371290514566</v>
      </c>
      <c r="AO499" s="11">
        <v>9816.9433829386962</v>
      </c>
      <c r="AP499" s="11">
        <v>9817.0657892100444</v>
      </c>
      <c r="AQ499" s="11">
        <v>9824.5333409037721</v>
      </c>
      <c r="AR499" s="11">
        <v>9825.3240697149995</v>
      </c>
      <c r="AS499" s="11">
        <v>9822.514008260252</v>
      </c>
      <c r="AT499" s="11">
        <v>9832.0899184437985</v>
      </c>
      <c r="AU499" s="11">
        <v>9838.5155376642579</v>
      </c>
      <c r="AV499" s="11">
        <v>9833.2541308555956</v>
      </c>
      <c r="AW499" s="11">
        <v>9834.3938604364939</v>
      </c>
      <c r="AX499" s="11">
        <v>9837.86352295303</v>
      </c>
      <c r="AY499" s="11">
        <v>9831.82032577674</v>
      </c>
      <c r="AZ499" s="11">
        <v>9816.9413830720787</v>
      </c>
      <c r="BA499" s="11">
        <v>9793.8800341471979</v>
      </c>
      <c r="BB499" s="11">
        <v>9750.0344733010679</v>
      </c>
      <c r="BC499" s="11">
        <v>9678.7977279716943</v>
      </c>
      <c r="BD499" s="11">
        <v>9612.4665159469332</v>
      </c>
      <c r="BE499" s="11">
        <v>9593.4336825724495</v>
      </c>
      <c r="BF499" s="11">
        <v>9573.0842009747812</v>
      </c>
      <c r="BG499" s="11">
        <v>9539.8602099673572</v>
      </c>
      <c r="BH499" s="11">
        <v>9528.9493767412259</v>
      </c>
      <c r="BI499" s="11">
        <v>9514.1377525896896</v>
      </c>
      <c r="BJ499" s="11">
        <v>9490.1572903839497</v>
      </c>
      <c r="BK499" s="11">
        <v>9418.905301069306</v>
      </c>
      <c r="BL499" s="11">
        <v>9189.73919943074</v>
      </c>
      <c r="BM499" s="11">
        <v>9060.6207293773732</v>
      </c>
      <c r="BN499" s="11">
        <v>9035.8267616136563</v>
      </c>
      <c r="BO499" s="11">
        <v>8928.2090673136045</v>
      </c>
      <c r="BP499" s="11">
        <v>8922.0506188374438</v>
      </c>
      <c r="BQ499" s="11">
        <v>8833.9960364948165</v>
      </c>
      <c r="BR499" s="11">
        <v>8750.9500635308505</v>
      </c>
      <c r="BS499" s="11">
        <v>8721.0226159383001</v>
      </c>
      <c r="BT499" s="11">
        <v>8671.5923550123189</v>
      </c>
      <c r="BU499" s="11">
        <v>8611.9088223251638</v>
      </c>
      <c r="BV499" s="11">
        <v>8609.0166683162752</v>
      </c>
      <c r="BW499" s="11">
        <v>8459.7726054206832</v>
      </c>
      <c r="BX499" s="11">
        <v>8370.6644518777248</v>
      </c>
      <c r="BY499" s="11">
        <v>8247.9915398907415</v>
      </c>
      <c r="BZ499" s="11">
        <v>8229.7060668109971</v>
      </c>
      <c r="CA499" s="11">
        <v>8190.1855666590836</v>
      </c>
      <c r="CB499" s="11">
        <v>8127.9207643186865</v>
      </c>
      <c r="CC499" s="11">
        <v>8007.3405355695031</v>
      </c>
      <c r="CD499" s="11">
        <v>7913.0571904405169</v>
      </c>
      <c r="CE499" s="11">
        <v>7819.7975768181477</v>
      </c>
      <c r="CF499" s="11">
        <v>7736.0981198744967</v>
      </c>
      <c r="CG499" s="11">
        <v>7541.9068765235997</v>
      </c>
      <c r="CH499" s="11">
        <v>7464.6959109558175</v>
      </c>
      <c r="CI499" s="11">
        <v>7273.3418795045873</v>
      </c>
      <c r="CJ499" s="11">
        <v>7198.9783095169287</v>
      </c>
      <c r="CK499" s="11">
        <v>7108.9393919728554</v>
      </c>
      <c r="CL499" s="11">
        <v>7081.0010249803454</v>
      </c>
      <c r="CM499" s="11">
        <v>7032.7455153721212</v>
      </c>
      <c r="CN499" s="11">
        <v>6974.007047083107</v>
      </c>
      <c r="CO499" s="11">
        <v>6892.3552826871792</v>
      </c>
      <c r="CP499" s="11">
        <v>6839.7103904142168</v>
      </c>
      <c r="CQ499" s="11">
        <v>6644.0285894614435</v>
      </c>
      <c r="CR499" s="11">
        <v>6467.0484282399557</v>
      </c>
      <c r="CS499" s="11">
        <v>6393.4751234247406</v>
      </c>
      <c r="CT499" s="11">
        <v>6365.3452301077023</v>
      </c>
      <c r="CU499" s="11">
        <v>6323.939925462505</v>
      </c>
      <c r="CV499" s="11">
        <v>6225.8774903637277</v>
      </c>
      <c r="CW499" s="11">
        <v>6098.7674943869606</v>
      </c>
      <c r="CX499" s="11">
        <v>6037.9755426247029</v>
      </c>
      <c r="CY499" s="11">
        <v>5980.9824301355766</v>
      </c>
      <c r="CZ499" s="11">
        <v>5929.4982161956141</v>
      </c>
      <c r="DA499" s="11">
        <v>5876.9966242701821</v>
      </c>
      <c r="DB499" s="11">
        <v>5820.5943505315718</v>
      </c>
      <c r="DC499" s="11">
        <v>5729.0639577840548</v>
      </c>
      <c r="DD499" s="11">
        <v>5719.8102135945601</v>
      </c>
      <c r="DE499" s="11">
        <v>5689.3754357850257</v>
      </c>
      <c r="DF499" s="11">
        <v>5675.8265188232645</v>
      </c>
      <c r="DG499" s="11">
        <v>5624.9982153154015</v>
      </c>
      <c r="DH499" s="11">
        <v>5586.6301335710596</v>
      </c>
      <c r="DI499" s="11">
        <v>5542.5419957592594</v>
      </c>
      <c r="DJ499" s="11">
        <v>5469.6479142780363</v>
      </c>
      <c r="DK499" s="11">
        <v>5152.9376088565314</v>
      </c>
      <c r="DL499" s="11">
        <v>5088.4411391330414</v>
      </c>
      <c r="DM499" s="11">
        <v>5026.1411422177234</v>
      </c>
      <c r="DN499" s="11">
        <v>4948.0560678160673</v>
      </c>
      <c r="DO499" s="11">
        <v>4922.7461746991603</v>
      </c>
      <c r="DP499" s="11">
        <v>4850.8027116117482</v>
      </c>
      <c r="DQ499" s="11">
        <v>4845.9296695099265</v>
      </c>
      <c r="DR499" s="11">
        <v>4837.0899102208859</v>
      </c>
      <c r="DS499" s="11">
        <v>4825.5405735850345</v>
      </c>
      <c r="DT499" s="11">
        <v>4808.7541427721308</v>
      </c>
      <c r="DU499" s="11">
        <v>4799.7181537428887</v>
      </c>
      <c r="DV499" s="11">
        <v>4790.8193092533829</v>
      </c>
      <c r="DW499" s="11">
        <v>4787.313235118314</v>
      </c>
      <c r="DX499" s="11">
        <v>4673.7718139928093</v>
      </c>
      <c r="DY499" s="11">
        <v>4704.2778039551076</v>
      </c>
      <c r="DZ499" s="11">
        <v>4679.6897666187024</v>
      </c>
      <c r="EA499" s="11">
        <v>4560.6198072903071</v>
      </c>
      <c r="EB499" s="11">
        <v>4535.5256818402031</v>
      </c>
      <c r="EC499" s="11">
        <v>4352.7938754354836</v>
      </c>
      <c r="ED499" s="11">
        <v>4278.4737190880014</v>
      </c>
      <c r="EE499" s="11">
        <v>4043.2810758942351</v>
      </c>
      <c r="EF499" s="11">
        <v>3863.7220815531091</v>
      </c>
      <c r="EG499" s="11">
        <v>3711.4191462816157</v>
      </c>
      <c r="EH499" s="11">
        <v>3594.4022039798015</v>
      </c>
      <c r="EI499" s="11">
        <v>3531.6709368993229</v>
      </c>
      <c r="EJ499" s="11">
        <v>3474.8510630042224</v>
      </c>
      <c r="EK499" s="11">
        <v>3396.5218206218019</v>
      </c>
      <c r="EL499" s="11">
        <v>3392.3334014584839</v>
      </c>
      <c r="EM499" s="11">
        <v>3310.8576161337137</v>
      </c>
      <c r="EN499" s="11">
        <v>3225.1565696837847</v>
      </c>
      <c r="EO499" s="11">
        <v>3179.7428621115259</v>
      </c>
      <c r="EP499" s="11">
        <v>3040.6039962008049</v>
      </c>
      <c r="EQ499" s="11">
        <v>2967.4596571226894</v>
      </c>
      <c r="ER499" s="11">
        <v>2832.70607978216</v>
      </c>
      <c r="ES499" s="11">
        <v>2770.8551640514925</v>
      </c>
      <c r="ET499" s="11">
        <v>2695.83846807892</v>
      </c>
      <c r="EU499" s="11">
        <v>2633.8163932438679</v>
      </c>
      <c r="EV499" s="11">
        <v>2564.307115574984</v>
      </c>
      <c r="EW499" s="11">
        <v>2320.5589931917848</v>
      </c>
      <c r="EX499" s="11">
        <v>2243.8745935931406</v>
      </c>
      <c r="EY499" s="11">
        <v>2077.1582464847893</v>
      </c>
      <c r="EZ499" s="11">
        <v>1919.1548192729865</v>
      </c>
      <c r="FA499" s="11">
        <v>1841.7035048381181</v>
      </c>
      <c r="FB499" s="11">
        <v>1801.0120209630959</v>
      </c>
      <c r="FC499" s="11">
        <v>1746.617940377716</v>
      </c>
      <c r="FD499" s="11">
        <v>1623.0058863667864</v>
      </c>
      <c r="FE499" s="11">
        <v>1451.5916584746171</v>
      </c>
      <c r="FF499" s="11">
        <v>1428.0359082575567</v>
      </c>
      <c r="FG499" s="11">
        <v>1383.960085234939</v>
      </c>
      <c r="FH499" s="11">
        <v>1302.3968221444006</v>
      </c>
      <c r="FI499" s="11">
        <v>1258.9481037833361</v>
      </c>
      <c r="FJ499" s="11">
        <v>1243.5390541262232</v>
      </c>
      <c r="FK499" s="11">
        <v>1231.3459852970143</v>
      </c>
      <c r="FL499" s="11">
        <v>1222.7885270855322</v>
      </c>
      <c r="FM499" s="11">
        <v>1197.2274826860307</v>
      </c>
      <c r="FN499" s="11">
        <v>1193.4132463004844</v>
      </c>
      <c r="FO499" s="11">
        <v>1179.4981904899571</v>
      </c>
      <c r="FP499" s="11">
        <v>1164.7225934011215</v>
      </c>
      <c r="FQ499" s="11">
        <v>1159.8023158760334</v>
      </c>
      <c r="FR499" s="11">
        <v>1126.0083931008628</v>
      </c>
      <c r="FS499" s="11">
        <v>1074.0721048308944</v>
      </c>
      <c r="FT499" s="11">
        <v>989.92884464714473</v>
      </c>
      <c r="FU499" s="11">
        <v>862.98307196978885</v>
      </c>
      <c r="FV499" s="11">
        <v>816.32768971460234</v>
      </c>
      <c r="FW499" s="11">
        <v>787.21278734436646</v>
      </c>
      <c r="FX499" s="11">
        <v>758.3253739562474</v>
      </c>
      <c r="FY499" s="11">
        <v>735.50501719297313</v>
      </c>
      <c r="FZ499" s="11">
        <v>705.33505117484106</v>
      </c>
      <c r="GA499" s="11">
        <v>683.73306614401201</v>
      </c>
      <c r="GB499" s="11">
        <v>655.12744199177678</v>
      </c>
      <c r="GC499" s="11">
        <v>627.9474027603502</v>
      </c>
      <c r="GD499" s="11">
        <v>611.5252571861065</v>
      </c>
      <c r="GE499" s="11">
        <v>598.04101891833784</v>
      </c>
      <c r="GF499" s="11">
        <v>590.04116816025112</v>
      </c>
      <c r="GG499" s="11">
        <v>578.42142469372152</v>
      </c>
      <c r="GH499" s="11">
        <v>572.83418361131703</v>
      </c>
      <c r="GI499" s="11">
        <v>555.20507796992433</v>
      </c>
      <c r="GJ499" s="11">
        <v>532.71566476839359</v>
      </c>
      <c r="GK499" s="11">
        <v>508.01246828556344</v>
      </c>
      <c r="GL499" s="11">
        <v>508.38554498773181</v>
      </c>
      <c r="GM499" s="11">
        <v>479.21936966852184</v>
      </c>
      <c r="GN499" s="11">
        <v>461.33357849752559</v>
      </c>
      <c r="GO499" s="11">
        <v>430.99888360253487</v>
      </c>
      <c r="GP499" s="11">
        <v>349.25861559451664</v>
      </c>
      <c r="GQ499" s="11">
        <v>209.43430606668409</v>
      </c>
      <c r="GR499" s="11">
        <v>45.218334065169316</v>
      </c>
      <c r="GS499" s="11">
        <v>2.2495783014164772E-11</v>
      </c>
      <c r="GT499" s="11">
        <v>24.459574337085499</v>
      </c>
      <c r="GU499" s="11">
        <v>44.778627351898457</v>
      </c>
      <c r="GV499" s="11">
        <v>69.151829368452127</v>
      </c>
      <c r="GW499" s="11">
        <v>94.48159001315716</v>
      </c>
      <c r="GX499" s="11">
        <v>120.56959127298802</v>
      </c>
      <c r="GY499" s="11">
        <v>138.96982782860482</v>
      </c>
      <c r="GZ499" s="11">
        <v>283.41211741777568</v>
      </c>
      <c r="HA499" s="11">
        <v>305.10933636534941</v>
      </c>
      <c r="HB499" s="11">
        <v>320.988286616778</v>
      </c>
      <c r="HC499" s="11">
        <v>337.38387175983718</v>
      </c>
      <c r="HD499" s="11">
        <v>349.57660140524439</v>
      </c>
      <c r="HE499" s="11">
        <v>357.67293518311851</v>
      </c>
      <c r="HF499" s="11">
        <v>345.52005227675772</v>
      </c>
      <c r="HG499" s="11">
        <v>394.13976561776019</v>
      </c>
      <c r="HH499" s="11">
        <v>420.02186930567831</v>
      </c>
      <c r="HI499" s="11">
        <v>468.98433793743664</v>
      </c>
      <c r="HJ499" s="11">
        <v>493.55388794090896</v>
      </c>
      <c r="HK499" s="11">
        <v>503.0558713894103</v>
      </c>
      <c r="HL499" s="11">
        <v>519.82043236199763</v>
      </c>
      <c r="HM499" s="11">
        <v>515.67992243318724</v>
      </c>
      <c r="HN499" s="11">
        <v>533.34275683117437</v>
      </c>
      <c r="HO499" s="11">
        <v>589.4426843074649</v>
      </c>
      <c r="HP499" s="11">
        <v>668.65481158902287</v>
      </c>
      <c r="HQ499" s="11">
        <v>683.3818592667244</v>
      </c>
      <c r="HR499" s="11">
        <v>682.53398566404894</v>
      </c>
      <c r="HS499" s="11">
        <v>799.83014867840154</v>
      </c>
      <c r="HT499" s="11">
        <v>845.20066891037175</v>
      </c>
      <c r="HU499" s="11">
        <v>854.1725876658561</v>
      </c>
      <c r="HV499" s="11">
        <v>914.53463777469881</v>
      </c>
      <c r="HW499" s="11">
        <v>954.07819522635953</v>
      </c>
      <c r="HX499" s="11">
        <v>989.81017932846146</v>
      </c>
      <c r="HY499" s="11">
        <v>1025.4171125099047</v>
      </c>
      <c r="HZ499" s="11">
        <v>1068.2354782438092</v>
      </c>
      <c r="IA499" s="11">
        <v>1221.3507760675882</v>
      </c>
      <c r="IB499" s="11">
        <v>1373.1252535090828</v>
      </c>
      <c r="IC499" s="11">
        <v>1428.2297722081139</v>
      </c>
      <c r="ID499" s="11">
        <v>1483.8295931195316</v>
      </c>
      <c r="IE499" s="11">
        <v>1533.7557857115735</v>
      </c>
      <c r="IF499" s="11">
        <v>1588.5561643308808</v>
      </c>
      <c r="IG499" s="11">
        <v>1717.4778302695827</v>
      </c>
      <c r="IH499" s="11">
        <v>1748.3359879069462</v>
      </c>
      <c r="II499" s="11">
        <v>1786.5876891802322</v>
      </c>
      <c r="IJ499" s="11">
        <v>1814.592986295416</v>
      </c>
      <c r="IK499" s="11">
        <v>1851.0649859972452</v>
      </c>
      <c r="IL499" s="11">
        <v>1874.2013825441243</v>
      </c>
      <c r="IM499" s="11">
        <v>1897.6656589228367</v>
      </c>
      <c r="IN499" s="11">
        <v>1927.2597939755788</v>
      </c>
      <c r="IO499" s="11">
        <v>2039.5476695900584</v>
      </c>
      <c r="IP499" s="11">
        <v>2068.7663251973154</v>
      </c>
      <c r="IQ499" s="11">
        <v>2066.1112636008284</v>
      </c>
      <c r="IR499" s="11">
        <v>2114.1403157837676</v>
      </c>
      <c r="IS499" s="11">
        <v>2177.4013291724686</v>
      </c>
      <c r="IT499" s="11">
        <v>2213.7352281696039</v>
      </c>
      <c r="IU499" s="11">
        <v>2234.4300700651552</v>
      </c>
      <c r="IV499" s="11">
        <v>2250.7093566666667</v>
      </c>
      <c r="IW499" s="11">
        <v>2255.6777079062467</v>
      </c>
      <c r="IX499" s="11">
        <v>2263.6936708327553</v>
      </c>
      <c r="IY499" s="11">
        <v>2279.2308604831755</v>
      </c>
      <c r="IZ499" s="11">
        <v>2312.1562614832055</v>
      </c>
      <c r="JA499" s="11">
        <v>2350.1473081310205</v>
      </c>
      <c r="JB499" s="11">
        <v>2422.788677975931</v>
      </c>
      <c r="JC499" s="11">
        <v>2507.0982690910487</v>
      </c>
      <c r="JD499" s="11">
        <v>2568.9120865939758</v>
      </c>
      <c r="JE499" s="11">
        <v>2577.8045097198292</v>
      </c>
      <c r="JF499" s="11">
        <v>2581.87236216875</v>
      </c>
      <c r="JG499" s="11">
        <v>2533.1045283244098</v>
      </c>
      <c r="JH499" s="11">
        <v>2601.6715511728862</v>
      </c>
      <c r="JI499" s="11">
        <v>2686.0385903401802</v>
      </c>
      <c r="JJ499" s="11">
        <v>2702.3656794439839</v>
      </c>
      <c r="JK499" s="11">
        <v>2697.2992965171743</v>
      </c>
      <c r="JL499" s="11">
        <v>2770.0289388421147</v>
      </c>
      <c r="JM499" s="11">
        <v>2774.3530728718251</v>
      </c>
      <c r="JN499" s="11">
        <v>2787.551427012635</v>
      </c>
      <c r="JO499" s="11">
        <v>2998.6279852640419</v>
      </c>
      <c r="JP499" s="11">
        <v>3144.1292495334897</v>
      </c>
      <c r="JQ499" s="11">
        <v>3184.1132410410928</v>
      </c>
      <c r="JR499" s="11">
        <v>3213.7250161424586</v>
      </c>
      <c r="JS499" s="11">
        <v>3154.6422357579941</v>
      </c>
      <c r="JT499" s="11">
        <v>3185.0133598713041</v>
      </c>
      <c r="JU499" s="11">
        <v>3214.0033489344464</v>
      </c>
      <c r="JV499" s="11">
        <v>3196.9209249802857</v>
      </c>
      <c r="JW499" s="11">
        <v>3129.9874006327209</v>
      </c>
      <c r="JX499" s="11">
        <v>3108.5584384796689</v>
      </c>
      <c r="JY499" s="11">
        <v>3092.7659642299864</v>
      </c>
      <c r="JZ499" s="11">
        <v>3072.4097958830371</v>
      </c>
      <c r="KA499" s="11">
        <v>3055.6610419306853</v>
      </c>
      <c r="KB499" s="11">
        <v>3043.5204584965854</v>
      </c>
      <c r="KC499" s="11">
        <v>3021.3583741310927</v>
      </c>
      <c r="KD499" s="11">
        <v>3006.1583507280366</v>
      </c>
      <c r="KE499" s="11">
        <v>3012.3650037370221</v>
      </c>
      <c r="KF499" s="11">
        <v>3026.7994401315495</v>
      </c>
      <c r="KG499" s="11">
        <v>3035.553178743326</v>
      </c>
      <c r="KH499" s="11">
        <v>3056.8571868177723</v>
      </c>
      <c r="KI499" s="11">
        <v>3064.0025419028925</v>
      </c>
      <c r="KJ499" s="11">
        <v>3090.7876765250821</v>
      </c>
      <c r="KK499" s="11">
        <v>3095.7414855194829</v>
      </c>
      <c r="KL499" s="23"/>
      <c r="KM499" s="11">
        <f>SMALL(Tabela2[[#This Row],[1]:[285]],1)</f>
        <v>2.2495783014164772E-11</v>
      </c>
      <c r="KN499" s="11">
        <f>MATCH(Tabela2[[#This Row],[1° menor]],Tabela2[[#This Row],[1]:[285]],0)</f>
        <v>188</v>
      </c>
      <c r="KO49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0.64896270594264638</v>
      </c>
      <c r="KP499" s="11">
        <f>VLOOKUP(Tabela2[[#This Row],[Shape]],shape!A:D,4,0)+VLOOKUP(Tabela2[[#This Row],[Shape]]+1,shape!A:E,5,0)*Tabela2[[#This Row],[% avanc]]</f>
        <v>6124.3628547993976</v>
      </c>
      <c r="KQ499" s="15">
        <f>Tabela2[[#This Row],[8686,881807]]/Tabela2[[#Headers],[8686,881807]]</f>
        <v>0.70501279870808287</v>
      </c>
      <c r="KR499" s="11">
        <f>Tabela2[[#This Row],[8686,881807]]-KP498</f>
        <v>365.82749252225221</v>
      </c>
      <c r="KS499" s="11">
        <f>(Tabela2[[#This Row],[hora bus]]-H498)*86400</f>
        <v>45.000000461004674</v>
      </c>
      <c r="KT499" s="11">
        <f>Tabela2[[#This Row],[desloc]]/Tabela2[[#This Row],[seconds]]</f>
        <v>8.1294997505447739</v>
      </c>
      <c r="KU499" s="11">
        <f>Tabela2[[#This Row],[spd m/s]]*3.6</f>
        <v>29.266199101961188</v>
      </c>
      <c r="KV499" s="23"/>
      <c r="KW499" s="22">
        <f t="shared" si="126"/>
        <v>0</v>
      </c>
      <c r="KX499" s="23">
        <f t="shared" si="127"/>
        <v>0</v>
      </c>
      <c r="KY499" s="23">
        <f t="shared" si="128"/>
        <v>0</v>
      </c>
      <c r="KZ499" s="23">
        <f t="shared" si="129"/>
        <v>0</v>
      </c>
      <c r="LA499" s="23">
        <f t="shared" si="130"/>
        <v>0</v>
      </c>
      <c r="LB499" s="23">
        <f t="shared" si="131"/>
        <v>0</v>
      </c>
      <c r="LC499" s="23">
        <f t="shared" si="132"/>
        <v>0</v>
      </c>
      <c r="LD499" s="23">
        <f t="shared" si="133"/>
        <v>0</v>
      </c>
      <c r="LE499" s="23">
        <f t="shared" si="134"/>
        <v>6124.3628547993976</v>
      </c>
      <c r="LF499" s="22">
        <f t="shared" si="143"/>
        <v>0</v>
      </c>
      <c r="LG499" s="23">
        <f t="shared" si="135"/>
        <v>0</v>
      </c>
      <c r="LH499" s="23">
        <f t="shared" si="136"/>
        <v>0</v>
      </c>
      <c r="LI499" s="23">
        <f t="shared" si="137"/>
        <v>6124.3628547993976</v>
      </c>
      <c r="LJ499" s="23">
        <f t="shared" si="138"/>
        <v>8570.3152119992501</v>
      </c>
      <c r="LK499" s="23">
        <f t="shared" si="139"/>
        <v>0</v>
      </c>
      <c r="LL499" s="23">
        <f t="shared" si="140"/>
        <v>14</v>
      </c>
      <c r="LM499" s="23">
        <f t="shared" si="141"/>
        <v>0</v>
      </c>
      <c r="LN499" s="23">
        <f t="shared" si="142"/>
        <v>0</v>
      </c>
    </row>
    <row r="500" spans="1:326" x14ac:dyDescent="0.25">
      <c r="A500" s="22">
        <v>160</v>
      </c>
      <c r="B500" s="22">
        <v>2</v>
      </c>
      <c r="C500" s="23" t="s">
        <v>1465</v>
      </c>
      <c r="D500" s="22">
        <v>332</v>
      </c>
      <c r="E500" s="24">
        <v>0.93125000000000002</v>
      </c>
      <c r="F500" s="23" t="s">
        <v>774</v>
      </c>
      <c r="G500" s="23" t="b">
        <v>1</v>
      </c>
      <c r="H500" s="25">
        <v>43538.931701388887</v>
      </c>
      <c r="I500" s="26" t="s">
        <v>719</v>
      </c>
      <c r="J500" s="23" t="s">
        <v>720</v>
      </c>
      <c r="K500" s="11">
        <f>IF(AND(Tabela2[[#This Row],[hora bus]]=H499,Tabela2[[#This Row],[lat bus]]=I499,Tabela2[[#This Row],[lon bus]]=J499),1,0)</f>
        <v>0</v>
      </c>
      <c r="L500" s="23"/>
      <c r="M500" s="11">
        <v>316</v>
      </c>
      <c r="N500" s="11">
        <v>10776.279609476149</v>
      </c>
      <c r="O500" s="11">
        <v>10769.194709379864</v>
      </c>
      <c r="P500" s="11">
        <v>10759.389469178308</v>
      </c>
      <c r="Q500" s="11">
        <v>10700.624352980069</v>
      </c>
      <c r="R500" s="11">
        <v>10615.314442371546</v>
      </c>
      <c r="S500" s="11">
        <v>10596.293899451397</v>
      </c>
      <c r="T500" s="11">
        <v>10576.553865940556</v>
      </c>
      <c r="U500" s="11">
        <v>10564.444596692763</v>
      </c>
      <c r="V500" s="11">
        <v>10547.584693959299</v>
      </c>
      <c r="W500" s="11">
        <v>10535.058504901084</v>
      </c>
      <c r="X500" s="11">
        <v>10523.877612038545</v>
      </c>
      <c r="Y500" s="11">
        <v>10499.525290409696</v>
      </c>
      <c r="Z500" s="11">
        <v>10483.739016578158</v>
      </c>
      <c r="AA500" s="11">
        <v>10460.88674006078</v>
      </c>
      <c r="AB500" s="11">
        <v>10450.236153488009</v>
      </c>
      <c r="AC500" s="11">
        <v>10433.91160922732</v>
      </c>
      <c r="AD500" s="11">
        <v>10409.026990031427</v>
      </c>
      <c r="AE500" s="11">
        <v>10399.072640523171</v>
      </c>
      <c r="AF500" s="11">
        <v>10332.067127383607</v>
      </c>
      <c r="AG500" s="11">
        <v>10302.626143916337</v>
      </c>
      <c r="AH500" s="11">
        <v>10275.281517518364</v>
      </c>
      <c r="AI500" s="11">
        <v>10252.432431930125</v>
      </c>
      <c r="AJ500" s="11">
        <v>10231.881403575671</v>
      </c>
      <c r="AK500" s="11">
        <v>10217.187628988122</v>
      </c>
      <c r="AL500" s="11">
        <v>10191.518688538319</v>
      </c>
      <c r="AM500" s="11">
        <v>10181.14528715702</v>
      </c>
      <c r="AN500" s="11">
        <v>10169.069411466278</v>
      </c>
      <c r="AO500" s="11">
        <v>10161.700140465062</v>
      </c>
      <c r="AP500" s="11">
        <v>10161.729089333179</v>
      </c>
      <c r="AQ500" s="11">
        <v>10169.126005151787</v>
      </c>
      <c r="AR500" s="11">
        <v>10169.867955019046</v>
      </c>
      <c r="AS500" s="11">
        <v>10166.975863042515</v>
      </c>
      <c r="AT500" s="11">
        <v>10176.461874471912</v>
      </c>
      <c r="AU500" s="11">
        <v>10182.835655113679</v>
      </c>
      <c r="AV500" s="11">
        <v>10177.494147706635</v>
      </c>
      <c r="AW500" s="11">
        <v>10178.488356214153</v>
      </c>
      <c r="AX500" s="11">
        <v>10181.802193379979</v>
      </c>
      <c r="AY500" s="11">
        <v>10175.627364346474</v>
      </c>
      <c r="AZ500" s="11">
        <v>10160.628554743314</v>
      </c>
      <c r="BA500" s="11">
        <v>10137.444713002762</v>
      </c>
      <c r="BB500" s="11">
        <v>10093.459323673069</v>
      </c>
      <c r="BC500" s="11">
        <v>10022.136812677581</v>
      </c>
      <c r="BD500" s="11">
        <v>9955.7467277630913</v>
      </c>
      <c r="BE500" s="11">
        <v>9936.6231490948667</v>
      </c>
      <c r="BF500" s="11">
        <v>9916.1740220390293</v>
      </c>
      <c r="BG500" s="11">
        <v>9882.7862044820922</v>
      </c>
      <c r="BH500" s="11">
        <v>9871.7098446935634</v>
      </c>
      <c r="BI500" s="11">
        <v>9856.7850831165179</v>
      </c>
      <c r="BJ500" s="11">
        <v>9832.6829249588391</v>
      </c>
      <c r="BK500" s="11">
        <v>9761.2061934008379</v>
      </c>
      <c r="BL500" s="11">
        <v>9531.3214071977782</v>
      </c>
      <c r="BM500" s="11">
        <v>9401.1968478449962</v>
      </c>
      <c r="BN500" s="11">
        <v>9375.8211328954985</v>
      </c>
      <c r="BO500" s="11">
        <v>9267.7204549105809</v>
      </c>
      <c r="BP500" s="11">
        <v>9261.1530709416311</v>
      </c>
      <c r="BQ500" s="11">
        <v>9172.7659717659317</v>
      </c>
      <c r="BR500" s="11">
        <v>9089.1887147564685</v>
      </c>
      <c r="BS500" s="11">
        <v>9058.9143476552708</v>
      </c>
      <c r="BT500" s="11">
        <v>9009.3365334987393</v>
      </c>
      <c r="BU500" s="11">
        <v>8949.0337916529024</v>
      </c>
      <c r="BV500" s="11">
        <v>8945.0196424911865</v>
      </c>
      <c r="BW500" s="11">
        <v>8795.8049238658878</v>
      </c>
      <c r="BX500" s="11">
        <v>8707.6388168261219</v>
      </c>
      <c r="BY500" s="11">
        <v>8585.7426297544753</v>
      </c>
      <c r="BZ500" s="11">
        <v>8568.012049669489</v>
      </c>
      <c r="CA500" s="11">
        <v>8528.6491181332804</v>
      </c>
      <c r="CB500" s="11">
        <v>8466.4598934707901</v>
      </c>
      <c r="CC500" s="11">
        <v>8345.9633581056951</v>
      </c>
      <c r="CD500" s="11">
        <v>8251.7450987803841</v>
      </c>
      <c r="CE500" s="11">
        <v>8158.4684448641019</v>
      </c>
      <c r="CF500" s="11">
        <v>8074.6935623330446</v>
      </c>
      <c r="CG500" s="11">
        <v>7880.377485356762</v>
      </c>
      <c r="CH500" s="11">
        <v>7803.0542922822115</v>
      </c>
      <c r="CI500" s="11">
        <v>7611.5789919844383</v>
      </c>
      <c r="CJ500" s="11">
        <v>7537.0778903142445</v>
      </c>
      <c r="CK500" s="11">
        <v>7446.9797945285736</v>
      </c>
      <c r="CL500" s="11">
        <v>7419.0098794687292</v>
      </c>
      <c r="CM500" s="11">
        <v>7370.7079881359596</v>
      </c>
      <c r="CN500" s="11">
        <v>7311.9122943234279</v>
      </c>
      <c r="CO500" s="11">
        <v>7230.2133429419673</v>
      </c>
      <c r="CP500" s="11">
        <v>7177.5090337513611</v>
      </c>
      <c r="CQ500" s="11">
        <v>6981.6547520102658</v>
      </c>
      <c r="CR500" s="11">
        <v>6804.4148712045235</v>
      </c>
      <c r="CS500" s="11">
        <v>6730.6899826556082</v>
      </c>
      <c r="CT500" s="11">
        <v>6702.5207865986595</v>
      </c>
      <c r="CU500" s="11">
        <v>6661.0899640660991</v>
      </c>
      <c r="CV500" s="11">
        <v>6562.9425245441425</v>
      </c>
      <c r="CW500" s="11">
        <v>6435.6764246043513</v>
      </c>
      <c r="CX500" s="11">
        <v>6374.7571933105755</v>
      </c>
      <c r="CY500" s="11">
        <v>6317.6966805264019</v>
      </c>
      <c r="CZ500" s="11">
        <v>6266.2164822613395</v>
      </c>
      <c r="DA500" s="11">
        <v>6213.7924440355173</v>
      </c>
      <c r="DB500" s="11">
        <v>6157.5773190341042</v>
      </c>
      <c r="DC500" s="11">
        <v>6066.4322475012013</v>
      </c>
      <c r="DD500" s="11">
        <v>6057.4565341266052</v>
      </c>
      <c r="DE500" s="11">
        <v>6027.1308593321319</v>
      </c>
      <c r="DF500" s="11">
        <v>6013.7169088112532</v>
      </c>
      <c r="DG500" s="11">
        <v>5963.1574466403154</v>
      </c>
      <c r="DH500" s="11">
        <v>5925.2854449964188</v>
      </c>
      <c r="DI500" s="11">
        <v>5881.7856296954806</v>
      </c>
      <c r="DJ500" s="11">
        <v>5808.7766509117919</v>
      </c>
      <c r="DK500" s="11">
        <v>5489.6245076673613</v>
      </c>
      <c r="DL500" s="11">
        <v>5422.3144331570638</v>
      </c>
      <c r="DM500" s="11">
        <v>5358.7155462924047</v>
      </c>
      <c r="DN500" s="11">
        <v>5279.6209739715232</v>
      </c>
      <c r="DO500" s="11">
        <v>5253.5737413053948</v>
      </c>
      <c r="DP500" s="11">
        <v>5180.81241823868</v>
      </c>
      <c r="DQ500" s="11">
        <v>5175.2669653927887</v>
      </c>
      <c r="DR500" s="11">
        <v>5166.2677999344151</v>
      </c>
      <c r="DS500" s="11">
        <v>5154.5777036374257</v>
      </c>
      <c r="DT500" s="11">
        <v>5137.8072868756581</v>
      </c>
      <c r="DU500" s="11">
        <v>5128.9671302783954</v>
      </c>
      <c r="DV500" s="11">
        <v>5120.3343390107721</v>
      </c>
      <c r="DW500" s="11">
        <v>5117.1754588038875</v>
      </c>
      <c r="DX500" s="11">
        <v>5005.5023178392448</v>
      </c>
      <c r="DY500" s="11">
        <v>5037.9533179425189</v>
      </c>
      <c r="DZ500" s="11">
        <v>5014.0315161461358</v>
      </c>
      <c r="EA500" s="11">
        <v>4894.7405145940638</v>
      </c>
      <c r="EB500" s="11">
        <v>4868.9284582085338</v>
      </c>
      <c r="EC500" s="11">
        <v>4685.564468654984</v>
      </c>
      <c r="ED500" s="11">
        <v>4610.4588795404134</v>
      </c>
      <c r="EE500" s="11">
        <v>4375.7273829387141</v>
      </c>
      <c r="EF500" s="11">
        <v>4197.4339577671162</v>
      </c>
      <c r="EG500" s="11">
        <v>4046.1802420109207</v>
      </c>
      <c r="EH500" s="11">
        <v>3929.9568857143759</v>
      </c>
      <c r="EI500" s="11">
        <v>3867.6137603375778</v>
      </c>
      <c r="EJ500" s="11">
        <v>3810.8246978657594</v>
      </c>
      <c r="EK500" s="11">
        <v>3733.042570745949</v>
      </c>
      <c r="EL500" s="11">
        <v>3729.5258151220582</v>
      </c>
      <c r="EM500" s="11">
        <v>3648.5857522922338</v>
      </c>
      <c r="EN500" s="11">
        <v>3563.4333595563489</v>
      </c>
      <c r="EO500" s="11">
        <v>3518.0327103962945</v>
      </c>
      <c r="EP500" s="11">
        <v>3378.4554524990849</v>
      </c>
      <c r="EQ500" s="11">
        <v>3304.6789939216405</v>
      </c>
      <c r="ER500" s="11">
        <v>3169.1831741732258</v>
      </c>
      <c r="ES500" s="11">
        <v>3106.6420787861393</v>
      </c>
      <c r="ET500" s="11">
        <v>3031.1582968457246</v>
      </c>
      <c r="EU500" s="11">
        <v>2968.6069027898075</v>
      </c>
      <c r="EV500" s="11">
        <v>2898.4986257411956</v>
      </c>
      <c r="EW500" s="11">
        <v>2653.1507977433603</v>
      </c>
      <c r="EX500" s="11">
        <v>2574.6759298142551</v>
      </c>
      <c r="EY500" s="11">
        <v>2406.1918875836241</v>
      </c>
      <c r="EZ500" s="11">
        <v>2245.476658979373</v>
      </c>
      <c r="FA500" s="11">
        <v>2166.1665733108871</v>
      </c>
      <c r="FB500" s="11">
        <v>2124.8910313307788</v>
      </c>
      <c r="FC500" s="11">
        <v>2070.0468592865823</v>
      </c>
      <c r="FD500" s="11">
        <v>1945.560608951427</v>
      </c>
      <c r="FE500" s="11">
        <v>1772.7232653382071</v>
      </c>
      <c r="FF500" s="11">
        <v>1748.1833767659043</v>
      </c>
      <c r="FG500" s="11">
        <v>1703.6074013699827</v>
      </c>
      <c r="FH500" s="11">
        <v>1621.4665338275915</v>
      </c>
      <c r="FI500" s="11">
        <v>1576.9346567922091</v>
      </c>
      <c r="FJ500" s="11">
        <v>1560.0630029944286</v>
      </c>
      <c r="FK500" s="11">
        <v>1546.5162229309569</v>
      </c>
      <c r="FL500" s="11">
        <v>1536.5874663683335</v>
      </c>
      <c r="FM500" s="11">
        <v>1508.011517900497</v>
      </c>
      <c r="FN500" s="11">
        <v>1500.3956906400144</v>
      </c>
      <c r="FO500" s="11">
        <v>1483.5177202097943</v>
      </c>
      <c r="FP500" s="11">
        <v>1465.708166359869</v>
      </c>
      <c r="FQ500" s="11">
        <v>1458.4670936506968</v>
      </c>
      <c r="FR500" s="11">
        <v>1421.1474908438136</v>
      </c>
      <c r="FS500" s="11">
        <v>1362.9224782687027</v>
      </c>
      <c r="FT500" s="11">
        <v>1270.4731573131414</v>
      </c>
      <c r="FU500" s="11">
        <v>1132.8798048167487</v>
      </c>
      <c r="FV500" s="11">
        <v>1080.8058041417366</v>
      </c>
      <c r="FW500" s="11">
        <v>1053.3387847963861</v>
      </c>
      <c r="FX500" s="11">
        <v>1026.8023015963163</v>
      </c>
      <c r="FY500" s="11">
        <v>1005.8342879863861</v>
      </c>
      <c r="FZ500" s="11">
        <v>976.19421045197953</v>
      </c>
      <c r="GA500" s="11">
        <v>953.67214422680433</v>
      </c>
      <c r="GB500" s="11">
        <v>922.62153720784841</v>
      </c>
      <c r="GC500" s="11">
        <v>890.86082940500489</v>
      </c>
      <c r="GD500" s="11">
        <v>869.22244383022849</v>
      </c>
      <c r="GE500" s="11">
        <v>851.28805294374297</v>
      </c>
      <c r="GF500" s="11">
        <v>839.68788552883825</v>
      </c>
      <c r="GG500" s="11">
        <v>826.26418823624249</v>
      </c>
      <c r="GH500" s="11">
        <v>820.13326668828688</v>
      </c>
      <c r="GI500" s="11">
        <v>802.70270846009635</v>
      </c>
      <c r="GJ500" s="11">
        <v>782.43182605349205</v>
      </c>
      <c r="GK500" s="11">
        <v>763.48093500437608</v>
      </c>
      <c r="GL500" s="11">
        <v>768.16616370234999</v>
      </c>
      <c r="GM500" s="11">
        <v>744.72775821152163</v>
      </c>
      <c r="GN500" s="11">
        <v>735.38107276248365</v>
      </c>
      <c r="GO500" s="11">
        <v>711.73909947300103</v>
      </c>
      <c r="GP500" s="11">
        <v>640.41122374386612</v>
      </c>
      <c r="GQ500" s="11">
        <v>515.03997956869318</v>
      </c>
      <c r="GR500" s="11">
        <v>370.33590210284882</v>
      </c>
      <c r="GS500" s="11">
        <v>321.20952690286435</v>
      </c>
      <c r="GT500" s="11">
        <v>312.18958377590877</v>
      </c>
      <c r="GU500" s="11">
        <v>291.55369644522301</v>
      </c>
      <c r="GV500" s="11">
        <v>267.39374861035105</v>
      </c>
      <c r="GW500" s="11">
        <v>241.07603786676495</v>
      </c>
      <c r="GX500" s="11">
        <v>215.36495082911986</v>
      </c>
      <c r="GY500" s="11">
        <v>63.818337235394594</v>
      </c>
      <c r="GZ500" s="11">
        <v>42.037083839588533</v>
      </c>
      <c r="HA500" s="11">
        <v>26.408665483091816</v>
      </c>
      <c r="HB500" s="11">
        <v>10.144473447221646</v>
      </c>
      <c r="HC500" s="11">
        <v>4.6185277824406512E-14</v>
      </c>
      <c r="HD500" s="11">
        <v>2.0490681429347006</v>
      </c>
      <c r="HE500" s="11">
        <v>10.150174756905997</v>
      </c>
      <c r="HF500" s="11">
        <v>29.33466022376124</v>
      </c>
      <c r="HG500" s="11">
        <v>135.20934387880206</v>
      </c>
      <c r="HH500" s="11">
        <v>210.70740355816631</v>
      </c>
      <c r="HI500" s="11">
        <v>293.27732270862617</v>
      </c>
      <c r="HJ500" s="11">
        <v>334.57435103047322</v>
      </c>
      <c r="HK500" s="11">
        <v>362.27292162740559</v>
      </c>
      <c r="HL500" s="11">
        <v>402.05864758678507</v>
      </c>
      <c r="HM500" s="11">
        <v>432.36691805828866</v>
      </c>
      <c r="HN500" s="11">
        <v>499.94650737762908</v>
      </c>
      <c r="HO500" s="11">
        <v>602.02089219353081</v>
      </c>
      <c r="HP500" s="11">
        <v>703.21169316521377</v>
      </c>
      <c r="HQ500" s="11">
        <v>724.64810342847511</v>
      </c>
      <c r="HR500" s="11">
        <v>744.14902929553864</v>
      </c>
      <c r="HS500" s="11">
        <v>883.06918866773037</v>
      </c>
      <c r="HT500" s="11">
        <v>934.52756853823018</v>
      </c>
      <c r="HU500" s="11">
        <v>949.39433832927728</v>
      </c>
      <c r="HV500" s="11">
        <v>1015.2020746925224</v>
      </c>
      <c r="HW500" s="11">
        <v>1054.6054640988439</v>
      </c>
      <c r="HX500" s="11">
        <v>1087.8306232738098</v>
      </c>
      <c r="HY500" s="11">
        <v>1118.453676782337</v>
      </c>
      <c r="HZ500" s="11">
        <v>1144.9150032671205</v>
      </c>
      <c r="IA500" s="11">
        <v>1275.6402491505196</v>
      </c>
      <c r="IB500" s="11">
        <v>1414.5843727932279</v>
      </c>
      <c r="IC500" s="11">
        <v>1463.2420913258557</v>
      </c>
      <c r="ID500" s="11">
        <v>1513.2271755285979</v>
      </c>
      <c r="IE500" s="11">
        <v>1557.5450697039691</v>
      </c>
      <c r="IF500" s="11">
        <v>1603.2157612910789</v>
      </c>
      <c r="IG500" s="11">
        <v>1724.1365866169299</v>
      </c>
      <c r="IH500" s="11">
        <v>1750.4764798179533</v>
      </c>
      <c r="II500" s="11">
        <v>1783.7315635441557</v>
      </c>
      <c r="IJ500" s="11">
        <v>1805.7364958206192</v>
      </c>
      <c r="IK500" s="11">
        <v>1835.4663548094538</v>
      </c>
      <c r="IL500" s="11">
        <v>1852.3061084225644</v>
      </c>
      <c r="IM500" s="11">
        <v>1867.8163018925848</v>
      </c>
      <c r="IN500" s="11">
        <v>1883.1119895681518</v>
      </c>
      <c r="IO500" s="11">
        <v>1984.0295265020991</v>
      </c>
      <c r="IP500" s="11">
        <v>2011.3193994976859</v>
      </c>
      <c r="IQ500" s="11">
        <v>2005.8406598033916</v>
      </c>
      <c r="IR500" s="11">
        <v>2048.2408470286146</v>
      </c>
      <c r="IS500" s="11">
        <v>2106.9316711851752</v>
      </c>
      <c r="IT500" s="11">
        <v>2140.5499078889675</v>
      </c>
      <c r="IU500" s="11">
        <v>2159.4770623345939</v>
      </c>
      <c r="IV500" s="11">
        <v>2174.767185154938</v>
      </c>
      <c r="IW500" s="11">
        <v>2179.0013901107745</v>
      </c>
      <c r="IX500" s="11">
        <v>2185.528706766368</v>
      </c>
      <c r="IY500" s="11">
        <v>2198.0926335485401</v>
      </c>
      <c r="IZ500" s="11">
        <v>2226.7783084115026</v>
      </c>
      <c r="JA500" s="11">
        <v>2258.4058651857899</v>
      </c>
      <c r="JB500" s="11">
        <v>2321.9721581501699</v>
      </c>
      <c r="JC500" s="11">
        <v>2397.0410276442999</v>
      </c>
      <c r="JD500" s="11">
        <v>2453.270499594626</v>
      </c>
      <c r="JE500" s="11">
        <v>2459.6964124033548</v>
      </c>
      <c r="JF500" s="11">
        <v>2461.5587588262729</v>
      </c>
      <c r="JG500" s="11">
        <v>2403.2087027447637</v>
      </c>
      <c r="JH500" s="11">
        <v>2466.1871615074847</v>
      </c>
      <c r="JI500" s="11">
        <v>2554.1426845701089</v>
      </c>
      <c r="JJ500" s="11">
        <v>2571.2716803864505</v>
      </c>
      <c r="JK500" s="11">
        <v>2569.1333565807454</v>
      </c>
      <c r="JL500" s="11">
        <v>2644.7773549010585</v>
      </c>
      <c r="JM500" s="11">
        <v>2649.7153041142788</v>
      </c>
      <c r="JN500" s="11">
        <v>2667.4588340574073</v>
      </c>
      <c r="JO500" s="11">
        <v>2885.044326299243</v>
      </c>
      <c r="JP500" s="11">
        <v>3033.3926505268346</v>
      </c>
      <c r="JQ500" s="11">
        <v>3074.028527669966</v>
      </c>
      <c r="JR500" s="11">
        <v>3099.5380651597538</v>
      </c>
      <c r="JS500" s="11">
        <v>3027.200754835827</v>
      </c>
      <c r="JT500" s="11">
        <v>3043.3433606464205</v>
      </c>
      <c r="JU500" s="11">
        <v>3068.0468915623264</v>
      </c>
      <c r="JV500" s="11">
        <v>3052.9908076549023</v>
      </c>
      <c r="JW500" s="11">
        <v>2985.4924436435736</v>
      </c>
      <c r="JX500" s="11">
        <v>2961.9537293028702</v>
      </c>
      <c r="JY500" s="11">
        <v>2945.2053404147005</v>
      </c>
      <c r="JZ500" s="11">
        <v>2923.9939857631007</v>
      </c>
      <c r="KA500" s="11">
        <v>2906.4046299827687</v>
      </c>
      <c r="KB500" s="11">
        <v>2893.6158196928714</v>
      </c>
      <c r="KC500" s="11">
        <v>2870.6414756078279</v>
      </c>
      <c r="KD500" s="11">
        <v>2856.0767826668634</v>
      </c>
      <c r="KE500" s="11">
        <v>2863.7879478215082</v>
      </c>
      <c r="KF500" s="11">
        <v>2878.7682110397704</v>
      </c>
      <c r="KG500" s="11">
        <v>2888.212525833555</v>
      </c>
      <c r="KH500" s="11">
        <v>2910.1801209511514</v>
      </c>
      <c r="KI500" s="11">
        <v>2918.0901716005728</v>
      </c>
      <c r="KJ500" s="11">
        <v>2945.5634266144161</v>
      </c>
      <c r="KK500" s="11">
        <v>2950.7590381071095</v>
      </c>
      <c r="KL500" s="23"/>
      <c r="KM500" s="11">
        <f>SMALL(Tabela2[[#This Row],[1]:[285]],1)</f>
        <v>4.6185277824406512E-14</v>
      </c>
      <c r="KN500" s="11">
        <f>MATCH(Tabela2[[#This Row],[1° menor]],Tabela2[[#This Row],[1]:[285]],0)</f>
        <v>198</v>
      </c>
      <c r="KO50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0.83204237736168751</v>
      </c>
      <c r="KP500" s="11">
        <f>VLOOKUP(Tabela2[[#This Row],[Shape]],shape!A:D,4,0)+VLOOKUP(Tabela2[[#This Row],[Shape]]+1,shape!A:E,5,0)*Tabela2[[#This Row],[% avanc]]</f>
        <v>6309.0137215812247</v>
      </c>
      <c r="KQ500" s="15">
        <f>Tabela2[[#This Row],[8686,881807]]/Tabela2[[#Headers],[8686,881807]]</f>
        <v>0.72626908731477635</v>
      </c>
      <c r="KR500" s="11">
        <f>Tabela2[[#This Row],[8686,881807]]-KP499</f>
        <v>184.65086678182706</v>
      </c>
      <c r="KS500" s="11">
        <f>(Tabela2[[#This Row],[hora bus]]-H499)*86400</f>
        <v>43.99999959859997</v>
      </c>
      <c r="KT500" s="11">
        <f>Tabela2[[#This Row],[desloc]]/Tabela2[[#This Row],[seconds]]</f>
        <v>4.1966106469624247</v>
      </c>
      <c r="KU500" s="11">
        <f>Tabela2[[#This Row],[spd m/s]]*3.6</f>
        <v>15.10779832906473</v>
      </c>
      <c r="KV500" s="23"/>
      <c r="KW500" s="22">
        <f t="shared" si="126"/>
        <v>0</v>
      </c>
      <c r="KX500" s="23">
        <f t="shared" si="127"/>
        <v>0</v>
      </c>
      <c r="KY500" s="23">
        <f t="shared" si="128"/>
        <v>0</v>
      </c>
      <c r="KZ500" s="23">
        <f t="shared" si="129"/>
        <v>0</v>
      </c>
      <c r="LA500" s="23">
        <f t="shared" si="130"/>
        <v>0</v>
      </c>
      <c r="LB500" s="23">
        <f t="shared" si="131"/>
        <v>0</v>
      </c>
      <c r="LC500" s="23">
        <f t="shared" si="132"/>
        <v>0</v>
      </c>
      <c r="LD500" s="23">
        <f t="shared" si="133"/>
        <v>0</v>
      </c>
      <c r="LE500" s="23">
        <f t="shared" si="134"/>
        <v>6309.0137215812247</v>
      </c>
      <c r="LF500" s="22">
        <f t="shared" si="143"/>
        <v>0</v>
      </c>
      <c r="LG500" s="23">
        <f t="shared" si="135"/>
        <v>0</v>
      </c>
      <c r="LH500" s="23">
        <f t="shared" si="136"/>
        <v>0</v>
      </c>
      <c r="LI500" s="23">
        <f t="shared" si="137"/>
        <v>6309.0137215812247</v>
      </c>
      <c r="LJ500" s="23">
        <f t="shared" si="138"/>
        <v>8570.3152119992501</v>
      </c>
      <c r="LK500" s="23">
        <f t="shared" si="139"/>
        <v>0</v>
      </c>
      <c r="LL500" s="23">
        <f t="shared" si="140"/>
        <v>13</v>
      </c>
      <c r="LM500" s="23">
        <f t="shared" si="141"/>
        <v>0</v>
      </c>
      <c r="LN500" s="23">
        <f t="shared" si="142"/>
        <v>0</v>
      </c>
    </row>
    <row r="501" spans="1:326" x14ac:dyDescent="0.25">
      <c r="A501" s="22">
        <v>161</v>
      </c>
      <c r="B501" s="22">
        <v>2</v>
      </c>
      <c r="C501" s="23" t="s">
        <v>1466</v>
      </c>
      <c r="D501" s="22">
        <v>332</v>
      </c>
      <c r="E501" s="24">
        <v>0.93194444444444446</v>
      </c>
      <c r="F501" s="23" t="s">
        <v>774</v>
      </c>
      <c r="G501" s="23" t="b">
        <v>1</v>
      </c>
      <c r="H501" s="25">
        <v>43538.931979166664</v>
      </c>
      <c r="I501" s="26" t="s">
        <v>306</v>
      </c>
      <c r="J501" s="23" t="s">
        <v>307</v>
      </c>
      <c r="K501" s="11">
        <f>IF(AND(Tabela2[[#This Row],[hora bus]]=H500,Tabela2[[#This Row],[lat bus]]=I500,Tabela2[[#This Row],[lon bus]]=J500),1,0)</f>
        <v>0</v>
      </c>
      <c r="L501" s="23"/>
      <c r="M501" s="11">
        <v>318</v>
      </c>
      <c r="N501" s="11">
        <v>10804.197676875759</v>
      </c>
      <c r="O501" s="11">
        <v>10797.113994025563</v>
      </c>
      <c r="P501" s="11">
        <v>10787.310087047088</v>
      </c>
      <c r="Q501" s="11">
        <v>10728.546571609522</v>
      </c>
      <c r="R501" s="11">
        <v>10643.234546723175</v>
      </c>
      <c r="S501" s="11">
        <v>10624.210656047671</v>
      </c>
      <c r="T501" s="11">
        <v>10604.470410333559</v>
      </c>
      <c r="U501" s="11">
        <v>10592.361666273779</v>
      </c>
      <c r="V501" s="11">
        <v>10575.502996806525</v>
      </c>
      <c r="W501" s="11">
        <v>10562.978604995795</v>
      </c>
      <c r="X501" s="11">
        <v>10551.799549403722</v>
      </c>
      <c r="Y501" s="11">
        <v>10527.450147052457</v>
      </c>
      <c r="Z501" s="11">
        <v>10511.667318717355</v>
      </c>
      <c r="AA501" s="11">
        <v>10488.817697786042</v>
      </c>
      <c r="AB501" s="11">
        <v>10478.168696033883</v>
      </c>
      <c r="AC501" s="11">
        <v>10461.84498633944</v>
      </c>
      <c r="AD501" s="11">
        <v>10436.960252215798</v>
      </c>
      <c r="AE501" s="11">
        <v>10427.005148722856</v>
      </c>
      <c r="AF501" s="11">
        <v>10359.994433788042</v>
      </c>
      <c r="AG501" s="11">
        <v>10330.545548465652</v>
      </c>
      <c r="AH501" s="11">
        <v>10303.19652342922</v>
      </c>
      <c r="AI501" s="11">
        <v>10280.344721766243</v>
      </c>
      <c r="AJ501" s="11">
        <v>10259.791516666104</v>
      </c>
      <c r="AK501" s="11">
        <v>10245.095991533786</v>
      </c>
      <c r="AL501" s="11">
        <v>10219.42504687186</v>
      </c>
      <c r="AM501" s="11">
        <v>10209.049628114162</v>
      </c>
      <c r="AN501" s="11">
        <v>10196.971129489939</v>
      </c>
      <c r="AO501" s="11">
        <v>10189.59721639435</v>
      </c>
      <c r="AP501" s="11">
        <v>10189.620395455335</v>
      </c>
      <c r="AQ501" s="11">
        <v>10197.012935911438</v>
      </c>
      <c r="AR501" s="11">
        <v>10197.751854146336</v>
      </c>
      <c r="AS501" s="11">
        <v>10194.85464621563</v>
      </c>
      <c r="AT501" s="11">
        <v>10204.335036918426</v>
      </c>
      <c r="AU501" s="11">
        <v>10210.705566818766</v>
      </c>
      <c r="AV501" s="11">
        <v>10205.359018216597</v>
      </c>
      <c r="AW501" s="11">
        <v>10206.34403745975</v>
      </c>
      <c r="AX501" s="11">
        <v>10209.647993157147</v>
      </c>
      <c r="AY501" s="11">
        <v>10203.464785929151</v>
      </c>
      <c r="AZ501" s="11">
        <v>10188.458323770023</v>
      </c>
      <c r="BA501" s="11">
        <v>10165.266641248305</v>
      </c>
      <c r="BB501" s="11">
        <v>10121.272281350262</v>
      </c>
      <c r="BC501" s="11">
        <v>10049.944298428492</v>
      </c>
      <c r="BD501" s="11">
        <v>9983.5504783057931</v>
      </c>
      <c r="BE501" s="11">
        <v>9964.4210681519908</v>
      </c>
      <c r="BF501" s="11">
        <v>9943.96549342041</v>
      </c>
      <c r="BG501" s="11">
        <v>9910.5670375424197</v>
      </c>
      <c r="BH501" s="11">
        <v>9899.4798999637296</v>
      </c>
      <c r="BI501" s="11">
        <v>9884.5477504209357</v>
      </c>
      <c r="BJ501" s="11">
        <v>9860.437630639366</v>
      </c>
      <c r="BK501" s="11">
        <v>9788.9461577716247</v>
      </c>
      <c r="BL501" s="11">
        <v>9559.0138003430511</v>
      </c>
      <c r="BM501" s="11">
        <v>9428.8221429178193</v>
      </c>
      <c r="BN501" s="11">
        <v>9403.4073175676185</v>
      </c>
      <c r="BO501" s="11">
        <v>9295.2739412784431</v>
      </c>
      <c r="BP501" s="11">
        <v>9288.6788283456026</v>
      </c>
      <c r="BQ501" s="11">
        <v>9200.2690914684863</v>
      </c>
      <c r="BR501" s="11">
        <v>9116.6556014084454</v>
      </c>
      <c r="BS501" s="11">
        <v>9086.3575493810986</v>
      </c>
      <c r="BT501" s="11">
        <v>9036.7697016767452</v>
      </c>
      <c r="BU501" s="11">
        <v>8976.424206974978</v>
      </c>
      <c r="BV501" s="11">
        <v>8972.3321689177847</v>
      </c>
      <c r="BW501" s="11">
        <v>8823.1198334951532</v>
      </c>
      <c r="BX501" s="11">
        <v>8735.0196852551089</v>
      </c>
      <c r="BY501" s="11">
        <v>8613.1774550108184</v>
      </c>
      <c r="BZ501" s="11">
        <v>8595.4852755777483</v>
      </c>
      <c r="CA501" s="11">
        <v>8556.1332562279113</v>
      </c>
      <c r="CB501" s="11">
        <v>8493.9493742376617</v>
      </c>
      <c r="CC501" s="11">
        <v>8373.4588577876202</v>
      </c>
      <c r="CD501" s="11">
        <v>8279.2453983828364</v>
      </c>
      <c r="CE501" s="11">
        <v>8185.9679008337971</v>
      </c>
      <c r="CF501" s="11">
        <v>8102.1881826549816</v>
      </c>
      <c r="CG501" s="11">
        <v>7907.8641007597635</v>
      </c>
      <c r="CH501" s="11">
        <v>7830.5337653856659</v>
      </c>
      <c r="CI501" s="11">
        <v>7639.0507366245647</v>
      </c>
      <c r="CJ501" s="11">
        <v>7564.540806687738</v>
      </c>
      <c r="CK501" s="11">
        <v>7474.439035108624</v>
      </c>
      <c r="CL501" s="11">
        <v>7446.4672314296495</v>
      </c>
      <c r="CM501" s="11">
        <v>7398.162351081527</v>
      </c>
      <c r="CN501" s="11">
        <v>7339.3630035441129</v>
      </c>
      <c r="CO501" s="11">
        <v>7257.6611686249516</v>
      </c>
      <c r="CP501" s="11">
        <v>7204.9531342800346</v>
      </c>
      <c r="CQ501" s="11">
        <v>7009.0877302418467</v>
      </c>
      <c r="CR501" s="11">
        <v>6831.831147224575</v>
      </c>
      <c r="CS501" s="11">
        <v>6758.0966410973897</v>
      </c>
      <c r="CT501" s="11">
        <v>6729.9250700933353</v>
      </c>
      <c r="CU501" s="11">
        <v>6688.4927199287049</v>
      </c>
      <c r="CV501" s="11">
        <v>6590.3399226178381</v>
      </c>
      <c r="CW501" s="11">
        <v>6463.0639152351214</v>
      </c>
      <c r="CX501" s="11">
        <v>6402.1366437656889</v>
      </c>
      <c r="CY501" s="11">
        <v>6345.0719522241425</v>
      </c>
      <c r="CZ501" s="11">
        <v>6293.5924124355188</v>
      </c>
      <c r="DA501" s="11">
        <v>6241.1740234719518</v>
      </c>
      <c r="DB501" s="11">
        <v>6184.9719947084086</v>
      </c>
      <c r="DC501" s="11">
        <v>6093.8535428747109</v>
      </c>
      <c r="DD501" s="11">
        <v>6084.8969981800592</v>
      </c>
      <c r="DE501" s="11">
        <v>6054.578829611758</v>
      </c>
      <c r="DF501" s="11">
        <v>6041.1741266433619</v>
      </c>
      <c r="DG501" s="11">
        <v>5990.632948963952</v>
      </c>
      <c r="DH501" s="11">
        <v>5952.794473255668</v>
      </c>
      <c r="DI501" s="11">
        <v>5909.3341661605409</v>
      </c>
      <c r="DJ501" s="11">
        <v>5836.3178921882372</v>
      </c>
      <c r="DK501" s="11">
        <v>5517.00263626169</v>
      </c>
      <c r="DL501" s="11">
        <v>5449.503673958875</v>
      </c>
      <c r="DM501" s="11">
        <v>5385.8169359141657</v>
      </c>
      <c r="DN501" s="11">
        <v>5306.6540738966996</v>
      </c>
      <c r="DO501" s="11">
        <v>5280.5569157635337</v>
      </c>
      <c r="DP501" s="11">
        <v>5207.7399620934775</v>
      </c>
      <c r="DQ501" s="11">
        <v>5202.1487748055988</v>
      </c>
      <c r="DR501" s="11">
        <v>5193.138795176219</v>
      </c>
      <c r="DS501" s="11">
        <v>5181.4391569609124</v>
      </c>
      <c r="DT501" s="11">
        <v>5164.670110349377</v>
      </c>
      <c r="DU501" s="11">
        <v>5155.8437154278108</v>
      </c>
      <c r="DV501" s="11">
        <v>5147.2294265841183</v>
      </c>
      <c r="DW501" s="11">
        <v>5144.0945518116532</v>
      </c>
      <c r="DX501" s="11">
        <v>5032.5500583289058</v>
      </c>
      <c r="DY501" s="11">
        <v>5065.1348411945119</v>
      </c>
      <c r="DZ501" s="11">
        <v>5041.2584790704477</v>
      </c>
      <c r="EA501" s="11">
        <v>4921.9535378831624</v>
      </c>
      <c r="EB501" s="11">
        <v>4896.0939712159334</v>
      </c>
      <c r="EC501" s="11">
        <v>4712.6888475217438</v>
      </c>
      <c r="ED501" s="11">
        <v>4637.5321813094297</v>
      </c>
      <c r="EE501" s="11">
        <v>4402.8348281641629</v>
      </c>
      <c r="EF501" s="11">
        <v>4224.630737067122</v>
      </c>
      <c r="EG501" s="11">
        <v>4073.4503337127071</v>
      </c>
      <c r="EH501" s="11">
        <v>3957.2822259927548</v>
      </c>
      <c r="EI501" s="11">
        <v>3894.9664762618359</v>
      </c>
      <c r="EJ501" s="11">
        <v>3838.1806627565102</v>
      </c>
      <c r="EK501" s="11">
        <v>3760.435488271155</v>
      </c>
      <c r="EL501" s="11">
        <v>3756.9633270595536</v>
      </c>
      <c r="EM501" s="11">
        <v>3676.0586915913441</v>
      </c>
      <c r="EN501" s="11">
        <v>3590.943224267467</v>
      </c>
      <c r="EO501" s="11">
        <v>3545.5446820576713</v>
      </c>
      <c r="EP501" s="11">
        <v>3405.9412649585397</v>
      </c>
      <c r="EQ501" s="11">
        <v>3332.1266987977206</v>
      </c>
      <c r="ER501" s="11">
        <v>3196.5860889703658</v>
      </c>
      <c r="ES501" s="11">
        <v>3134.0036359612959</v>
      </c>
      <c r="ET501" s="11">
        <v>3058.4922214684789</v>
      </c>
      <c r="EU501" s="11">
        <v>2995.9093912833641</v>
      </c>
      <c r="EV501" s="11">
        <v>2925.7653793348791</v>
      </c>
      <c r="EW501" s="11">
        <v>2680.3229902371722</v>
      </c>
      <c r="EX501" s="11">
        <v>2601.7426766443368</v>
      </c>
      <c r="EY501" s="11">
        <v>2433.1553922920425</v>
      </c>
      <c r="EZ501" s="11">
        <v>2272.2830983045214</v>
      </c>
      <c r="FA501" s="11">
        <v>2192.8689824279704</v>
      </c>
      <c r="FB501" s="11">
        <v>2151.5646837736695</v>
      </c>
      <c r="FC501" s="11">
        <v>2096.6991136847746</v>
      </c>
      <c r="FD501" s="11">
        <v>1972.1726154371102</v>
      </c>
      <c r="FE501" s="11">
        <v>1799.2752067435197</v>
      </c>
      <c r="FF501" s="11">
        <v>1774.6954626776303</v>
      </c>
      <c r="FG501" s="11">
        <v>1730.0976063758912</v>
      </c>
      <c r="FH501" s="11">
        <v>1647.9385741956639</v>
      </c>
      <c r="FI501" s="11">
        <v>1603.3599427581532</v>
      </c>
      <c r="FJ501" s="11">
        <v>1586.4108209614312</v>
      </c>
      <c r="FK501" s="11">
        <v>1572.7887802832715</v>
      </c>
      <c r="FL501" s="11">
        <v>1562.7828864861153</v>
      </c>
      <c r="FM501" s="11">
        <v>1534.0334216085685</v>
      </c>
      <c r="FN501" s="11">
        <v>1526.1983587384407</v>
      </c>
      <c r="FO501" s="11">
        <v>1509.1511676674343</v>
      </c>
      <c r="FP501" s="11">
        <v>1491.1696071702247</v>
      </c>
      <c r="FQ501" s="11">
        <v>1483.7974795687401</v>
      </c>
      <c r="FR501" s="11">
        <v>1446.2794798608149</v>
      </c>
      <c r="FS501" s="11">
        <v>1387.7102358903633</v>
      </c>
      <c r="FT501" s="11">
        <v>1294.8319418894405</v>
      </c>
      <c r="FU501" s="11">
        <v>1156.7455414059623</v>
      </c>
      <c r="FV501" s="11">
        <v>1104.4900707797578</v>
      </c>
      <c r="FW501" s="11">
        <v>1077.1860518147166</v>
      </c>
      <c r="FX501" s="11">
        <v>1050.8294099371694</v>
      </c>
      <c r="FY501" s="11">
        <v>1030.0086899954026</v>
      </c>
      <c r="FZ501" s="11">
        <v>1000.4471266539476</v>
      </c>
      <c r="GA501" s="11">
        <v>977.92704893439998</v>
      </c>
      <c r="GB501" s="11">
        <v>946.80137817925038</v>
      </c>
      <c r="GC501" s="11">
        <v>914.86654326807559</v>
      </c>
      <c r="GD501" s="11">
        <v>893.01759452576448</v>
      </c>
      <c r="GE501" s="11">
        <v>874.90350507862127</v>
      </c>
      <c r="GF501" s="11">
        <v>863.15824082936865</v>
      </c>
      <c r="GG501" s="11">
        <v>849.68242309212758</v>
      </c>
      <c r="GH501" s="11">
        <v>843.5575159694564</v>
      </c>
      <c r="GI501" s="11">
        <v>826.17856657809239</v>
      </c>
      <c r="GJ501" s="11">
        <v>806.08682210840414</v>
      </c>
      <c r="GK501" s="11">
        <v>787.48791729645086</v>
      </c>
      <c r="GL501" s="11">
        <v>792.41878449329568</v>
      </c>
      <c r="GM501" s="11">
        <v>769.28504738591482</v>
      </c>
      <c r="GN501" s="11">
        <v>760.39500513718474</v>
      </c>
      <c r="GO501" s="11">
        <v>737.12257002365857</v>
      </c>
      <c r="GP501" s="11">
        <v>666.37970136172396</v>
      </c>
      <c r="GQ501" s="11">
        <v>541.83833981640453</v>
      </c>
      <c r="GR501" s="11">
        <v>397.95238862871793</v>
      </c>
      <c r="GS501" s="11">
        <v>349.18647828291563</v>
      </c>
      <c r="GT501" s="11">
        <v>340.08949436023789</v>
      </c>
      <c r="GU501" s="11">
        <v>319.31934315098755</v>
      </c>
      <c r="GV501" s="11">
        <v>295.00192965912908</v>
      </c>
      <c r="GW501" s="11">
        <v>268.51426876368743</v>
      </c>
      <c r="GX501" s="11">
        <v>242.65153415304135</v>
      </c>
      <c r="GY501" s="11">
        <v>91.350135434754165</v>
      </c>
      <c r="GZ501" s="11">
        <v>69.963780781434849</v>
      </c>
      <c r="HA501" s="11">
        <v>54.422262995830778</v>
      </c>
      <c r="HB501" s="11">
        <v>38.167643093971037</v>
      </c>
      <c r="HC501" s="11">
        <v>25.983096147899264</v>
      </c>
      <c r="HD501" s="11">
        <v>17.88212495502296</v>
      </c>
      <c r="HE501" s="11">
        <v>7.1054273576010019E-14</v>
      </c>
      <c r="HF501" s="11">
        <v>10.5019644016648</v>
      </c>
      <c r="HG501" s="11">
        <v>127.827065694108</v>
      </c>
      <c r="HH501" s="11">
        <v>206.87951169496833</v>
      </c>
      <c r="HI501" s="11">
        <v>291.16371630942734</v>
      </c>
      <c r="HJ501" s="11">
        <v>333.16650530466126</v>
      </c>
      <c r="HK501" s="11">
        <v>361.79026690465207</v>
      </c>
      <c r="HL501" s="11">
        <v>402.94956367426363</v>
      </c>
      <c r="HM501" s="11">
        <v>435.39846597261021</v>
      </c>
      <c r="HN501" s="11">
        <v>505.86708756362992</v>
      </c>
      <c r="HO501" s="11">
        <v>610.33312923936239</v>
      </c>
      <c r="HP501" s="11">
        <v>712.55189914081996</v>
      </c>
      <c r="HQ501" s="11">
        <v>734.28228884102157</v>
      </c>
      <c r="HR501" s="11">
        <v>754.67816578388283</v>
      </c>
      <c r="HS501" s="11">
        <v>894.53382368767723</v>
      </c>
      <c r="HT501" s="11">
        <v>946.24515949291845</v>
      </c>
      <c r="HU501" s="11">
        <v>961.33657948255109</v>
      </c>
      <c r="HV501" s="11">
        <v>1027.2886366923317</v>
      </c>
      <c r="HW501" s="11">
        <v>1066.5207972608966</v>
      </c>
      <c r="HX501" s="11">
        <v>1099.4253597693807</v>
      </c>
      <c r="HY501" s="11">
        <v>1129.5345751697503</v>
      </c>
      <c r="HZ501" s="11">
        <v>1154.4773964456681</v>
      </c>
      <c r="IA501" s="11">
        <v>1283.102180767112</v>
      </c>
      <c r="IB501" s="11">
        <v>1420.8065001264833</v>
      </c>
      <c r="IC501" s="11">
        <v>1468.8399411256605</v>
      </c>
      <c r="ID501" s="11">
        <v>1518.2736695252956</v>
      </c>
      <c r="IE501" s="11">
        <v>1562.0435418852953</v>
      </c>
      <c r="IF501" s="11">
        <v>1606.824103206199</v>
      </c>
      <c r="IG501" s="11">
        <v>1726.971041634934</v>
      </c>
      <c r="IH501" s="11">
        <v>1752.8944852003685</v>
      </c>
      <c r="II501" s="11">
        <v>1785.6966830984893</v>
      </c>
      <c r="IJ501" s="11">
        <v>1807.1699528232407</v>
      </c>
      <c r="IK501" s="11">
        <v>1836.315894552705</v>
      </c>
      <c r="IL501" s="11">
        <v>1852.6140703519122</v>
      </c>
      <c r="IM501" s="11">
        <v>1867.4353925936614</v>
      </c>
      <c r="IN501" s="11">
        <v>1881.4821323278525</v>
      </c>
      <c r="IO501" s="11">
        <v>1981.3966877073708</v>
      </c>
      <c r="IP501" s="11">
        <v>2008.5117364850976</v>
      </c>
      <c r="IQ501" s="11">
        <v>2002.7720476091658</v>
      </c>
      <c r="IR501" s="11">
        <v>2044.646082579827</v>
      </c>
      <c r="IS501" s="11">
        <v>2102.9061369099759</v>
      </c>
      <c r="IT501" s="11">
        <v>2136.2705591622948</v>
      </c>
      <c r="IU501" s="11">
        <v>2155.03316031645</v>
      </c>
      <c r="IV501" s="11">
        <v>2170.2307685986775</v>
      </c>
      <c r="IW501" s="11">
        <v>2174.3969586997446</v>
      </c>
      <c r="IX501" s="11">
        <v>2180.7879222612987</v>
      </c>
      <c r="IY501" s="11">
        <v>2193.0809834216921</v>
      </c>
      <c r="IZ501" s="11">
        <v>2221.3797383999236</v>
      </c>
      <c r="JA501" s="11">
        <v>2252.4259359930393</v>
      </c>
      <c r="JB501" s="11">
        <v>2315.1685559775278</v>
      </c>
      <c r="JC501" s="11">
        <v>2389.4113723563578</v>
      </c>
      <c r="JD501" s="11">
        <v>2445.1510013860116</v>
      </c>
      <c r="JE501" s="11">
        <v>2451.3659708752712</v>
      </c>
      <c r="JF501" s="11">
        <v>2453.0418068561926</v>
      </c>
      <c r="JG501" s="11">
        <v>2393.8822751873408</v>
      </c>
      <c r="JH501" s="11">
        <v>2456.3585475511541</v>
      </c>
      <c r="JI501" s="11">
        <v>2544.5820734724389</v>
      </c>
      <c r="JJ501" s="11">
        <v>2561.7720742199722</v>
      </c>
      <c r="JK501" s="11">
        <v>2559.8557858610848</v>
      </c>
      <c r="JL501" s="11">
        <v>2635.7200375026182</v>
      </c>
      <c r="JM501" s="11">
        <v>2640.7010092324745</v>
      </c>
      <c r="JN501" s="11">
        <v>2658.7536743409119</v>
      </c>
      <c r="JO501" s="11">
        <v>2876.7793163314532</v>
      </c>
      <c r="JP501" s="11">
        <v>3025.315497268642</v>
      </c>
      <c r="JQ501" s="11">
        <v>3065.976084229439</v>
      </c>
      <c r="JR501" s="11">
        <v>3091.1300959102014</v>
      </c>
      <c r="JS501" s="11">
        <v>3017.7007084464112</v>
      </c>
      <c r="JT501" s="11">
        <v>3032.6630325429101</v>
      </c>
      <c r="JU501" s="11">
        <v>3057.013498404202</v>
      </c>
      <c r="JV501" s="11">
        <v>3042.1356620745969</v>
      </c>
      <c r="JW501" s="11">
        <v>2974.6098297753679</v>
      </c>
      <c r="JX501" s="11">
        <v>2950.9167590743505</v>
      </c>
      <c r="JY501" s="11">
        <v>2934.0983147471338</v>
      </c>
      <c r="JZ501" s="11">
        <v>2912.8244751115344</v>
      </c>
      <c r="KA501" s="11">
        <v>2895.1740993977955</v>
      </c>
      <c r="KB501" s="11">
        <v>2882.3384555440075</v>
      </c>
      <c r="KC501" s="11">
        <v>2859.3047173797981</v>
      </c>
      <c r="KD501" s="11">
        <v>2844.8012101147856</v>
      </c>
      <c r="KE501" s="11">
        <v>2852.6371871337237</v>
      </c>
      <c r="KF501" s="11">
        <v>2867.6570395367885</v>
      </c>
      <c r="KG501" s="11">
        <v>2877.1514377051967</v>
      </c>
      <c r="KH501" s="11">
        <v>2899.1672188149059</v>
      </c>
      <c r="KI501" s="11">
        <v>2907.1327006735341</v>
      </c>
      <c r="KJ501" s="11">
        <v>2934.6557799871839</v>
      </c>
      <c r="KK501" s="11">
        <v>2939.8689357870071</v>
      </c>
      <c r="KL501" s="23"/>
      <c r="KM501" s="11">
        <f>SMALL(Tabela2[[#This Row],[1]:[285]],1)</f>
        <v>7.1054273576010019E-14</v>
      </c>
      <c r="KN501" s="11">
        <f>MATCH(Tabela2[[#This Row],[1° menor]],Tabela2[[#This Row],[1]:[285]],0)</f>
        <v>200</v>
      </c>
      <c r="KO50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0.49999999690475661</v>
      </c>
      <c r="KP501" s="11">
        <f>VLOOKUP(Tabela2[[#This Row],[Shape]],shape!A:D,4,0)+VLOOKUP(Tabela2[[#This Row],[Shape]]+1,shape!A:E,5,0)*Tabela2[[#This Row],[% avanc]]</f>
        <v>6323.0304416133486</v>
      </c>
      <c r="KQ501" s="15">
        <f>Tabela2[[#This Row],[8686,881807]]/Tabela2[[#Headers],[8686,881807]]</f>
        <v>0.7278826375326265</v>
      </c>
      <c r="KR501" s="11">
        <f>Tabela2[[#This Row],[8686,881807]]-KP500</f>
        <v>14.016720032123885</v>
      </c>
      <c r="KS501" s="11">
        <f>(Tabela2[[#This Row],[hora bus]]-H500)*86400</f>
        <v>23.999999952502549</v>
      </c>
      <c r="KT501" s="11">
        <f>Tabela2[[#This Row],[desloc]]/Tabela2[[#This Row],[seconds]]</f>
        <v>0.58403000249432591</v>
      </c>
      <c r="KU501" s="11">
        <f>Tabela2[[#This Row],[spd m/s]]*3.6</f>
        <v>2.1025080089795734</v>
      </c>
      <c r="KV501" s="23"/>
      <c r="KW501" s="22">
        <f t="shared" si="126"/>
        <v>0</v>
      </c>
      <c r="KX501" s="23">
        <f t="shared" si="127"/>
        <v>0</v>
      </c>
      <c r="KY501" s="23">
        <f t="shared" si="128"/>
        <v>0</v>
      </c>
      <c r="KZ501" s="23">
        <f t="shared" si="129"/>
        <v>0</v>
      </c>
      <c r="LA501" s="23">
        <f t="shared" si="130"/>
        <v>0</v>
      </c>
      <c r="LB501" s="23">
        <f t="shared" si="131"/>
        <v>0</v>
      </c>
      <c r="LC501" s="23">
        <f t="shared" si="132"/>
        <v>0</v>
      </c>
      <c r="LD501" s="23">
        <f t="shared" si="133"/>
        <v>0</v>
      </c>
      <c r="LE501" s="23">
        <f t="shared" si="134"/>
        <v>6323.0304416133486</v>
      </c>
      <c r="LF501" s="22">
        <f t="shared" si="143"/>
        <v>0</v>
      </c>
      <c r="LG501" s="23">
        <f t="shared" si="135"/>
        <v>0</v>
      </c>
      <c r="LH501" s="23">
        <f t="shared" si="136"/>
        <v>0</v>
      </c>
      <c r="LI501" s="23">
        <f t="shared" si="137"/>
        <v>6323.0304416133486</v>
      </c>
      <c r="LJ501" s="23">
        <f t="shared" si="138"/>
        <v>8570.3152119992501</v>
      </c>
      <c r="LK501" s="23">
        <f t="shared" si="139"/>
        <v>0</v>
      </c>
      <c r="LL501" s="23">
        <f t="shared" si="140"/>
        <v>12</v>
      </c>
      <c r="LM501" s="23">
        <f t="shared" si="141"/>
        <v>0</v>
      </c>
      <c r="LN501" s="23">
        <f t="shared" si="142"/>
        <v>0</v>
      </c>
    </row>
    <row r="502" spans="1:326" x14ac:dyDescent="0.25">
      <c r="A502" s="22">
        <v>162</v>
      </c>
      <c r="B502" s="22">
        <v>2</v>
      </c>
      <c r="C502" s="23" t="s">
        <v>1467</v>
      </c>
      <c r="D502" s="22">
        <v>332</v>
      </c>
      <c r="E502" s="24">
        <v>0.93194444444444446</v>
      </c>
      <c r="F502" s="23" t="s">
        <v>774</v>
      </c>
      <c r="G502" s="23" t="b">
        <v>1</v>
      </c>
      <c r="H502" s="25">
        <v>43538.932233796295</v>
      </c>
      <c r="I502" s="26" t="s">
        <v>308</v>
      </c>
      <c r="J502" s="23" t="s">
        <v>309</v>
      </c>
      <c r="K502" s="11">
        <f>IF(AND(Tabela2[[#This Row],[hora bus]]=H501,Tabela2[[#This Row],[lat bus]]=I501,Tabela2[[#This Row],[lon bus]]=J501),1,0)</f>
        <v>0</v>
      </c>
      <c r="L502" s="23"/>
      <c r="M502" s="11">
        <v>319</v>
      </c>
      <c r="N502" s="11">
        <v>10841.4482403701</v>
      </c>
      <c r="O502" s="11">
        <v>10834.321115686616</v>
      </c>
      <c r="P502" s="11">
        <v>10824.46933055145</v>
      </c>
      <c r="Q502" s="11">
        <v>10765.64879301809</v>
      </c>
      <c r="R502" s="11">
        <v>10680.415367938613</v>
      </c>
      <c r="S502" s="11">
        <v>10661.514082488309</v>
      </c>
      <c r="T502" s="11">
        <v>10641.782112553768</v>
      </c>
      <c r="U502" s="11">
        <v>10629.655229364638</v>
      </c>
      <c r="V502" s="11">
        <v>10612.752934297212</v>
      </c>
      <c r="W502" s="11">
        <v>10600.164369032438</v>
      </c>
      <c r="X502" s="11">
        <v>10588.919057882586</v>
      </c>
      <c r="Y502" s="11">
        <v>10564.462855956717</v>
      </c>
      <c r="Z502" s="11">
        <v>10548.552509410607</v>
      </c>
      <c r="AA502" s="11">
        <v>10525.603216494757</v>
      </c>
      <c r="AB502" s="11">
        <v>10514.894387362452</v>
      </c>
      <c r="AC502" s="11">
        <v>10498.539068993898</v>
      </c>
      <c r="AD502" s="11">
        <v>10473.659510404541</v>
      </c>
      <c r="AE502" s="11">
        <v>10463.73408202403</v>
      </c>
      <c r="AF502" s="11">
        <v>10396.919409366355</v>
      </c>
      <c r="AG502" s="11">
        <v>10367.763808184143</v>
      </c>
      <c r="AH502" s="11">
        <v>10340.573302698725</v>
      </c>
      <c r="AI502" s="11">
        <v>10317.817900581998</v>
      </c>
      <c r="AJ502" s="11">
        <v>10297.34115646337</v>
      </c>
      <c r="AK502" s="11">
        <v>10282.706620753626</v>
      </c>
      <c r="AL502" s="11">
        <v>10257.104859463201</v>
      </c>
      <c r="AM502" s="11">
        <v>10246.798552089243</v>
      </c>
      <c r="AN502" s="11">
        <v>10234.808300495579</v>
      </c>
      <c r="AO502" s="11">
        <v>10227.587939504441</v>
      </c>
      <c r="AP502" s="11">
        <v>10227.798248061699</v>
      </c>
      <c r="AQ502" s="11">
        <v>10235.33043104601</v>
      </c>
      <c r="AR502" s="11">
        <v>10236.164500866362</v>
      </c>
      <c r="AS502" s="11">
        <v>10233.425113493064</v>
      </c>
      <c r="AT502" s="11">
        <v>10243.076692514944</v>
      </c>
      <c r="AU502" s="11">
        <v>10249.54471279095</v>
      </c>
      <c r="AV502" s="11">
        <v>10244.346469853881</v>
      </c>
      <c r="AW502" s="11">
        <v>10245.596721008913</v>
      </c>
      <c r="AX502" s="11">
        <v>10249.17895138504</v>
      </c>
      <c r="AY502" s="11">
        <v>10243.226010320099</v>
      </c>
      <c r="AZ502" s="11">
        <v>10228.425380805993</v>
      </c>
      <c r="BA502" s="11">
        <v>10205.440624621189</v>
      </c>
      <c r="BB502" s="11">
        <v>10161.678268279034</v>
      </c>
      <c r="BC502" s="11">
        <v>10090.491748091219</v>
      </c>
      <c r="BD502" s="11">
        <v>10024.193773108691</v>
      </c>
      <c r="BE502" s="11">
        <v>10005.210432901775</v>
      </c>
      <c r="BF502" s="11">
        <v>9984.9127459348529</v>
      </c>
      <c r="BG502" s="11">
        <v>9951.7694212434635</v>
      </c>
      <c r="BH502" s="11">
        <v>9940.9364057317543</v>
      </c>
      <c r="BI502" s="11">
        <v>9926.1749155002071</v>
      </c>
      <c r="BJ502" s="11">
        <v>9902.2457495341914</v>
      </c>
      <c r="BK502" s="11">
        <v>9831.0813328773802</v>
      </c>
      <c r="BL502" s="11">
        <v>9602.1328408444206</v>
      </c>
      <c r="BM502" s="11">
        <v>9473.2484297236642</v>
      </c>
      <c r="BN502" s="11">
        <v>9448.5455248421385</v>
      </c>
      <c r="BO502" s="11">
        <v>9340.9696743842487</v>
      </c>
      <c r="BP502" s="11">
        <v>9334.8398211595759</v>
      </c>
      <c r="BQ502" s="11">
        <v>9246.7933105603315</v>
      </c>
      <c r="BR502" s="11">
        <v>9163.7483010278429</v>
      </c>
      <c r="BS502" s="11">
        <v>9133.8134798225019</v>
      </c>
      <c r="BT502" s="11">
        <v>9084.3770121854814</v>
      </c>
      <c r="BU502" s="11">
        <v>9024.6455738058812</v>
      </c>
      <c r="BV502" s="11">
        <v>9021.6309180720818</v>
      </c>
      <c r="BW502" s="11">
        <v>8872.3895902732183</v>
      </c>
      <c r="BX502" s="11">
        <v>8783.3925803878228</v>
      </c>
      <c r="BY502" s="11">
        <v>8660.7704897929525</v>
      </c>
      <c r="BZ502" s="11">
        <v>8642.5067274934427</v>
      </c>
      <c r="CA502" s="11">
        <v>8602.9879519812839</v>
      </c>
      <c r="CB502" s="11">
        <v>8540.7231906682209</v>
      </c>
      <c r="CC502" s="11">
        <v>8420.1426150941552</v>
      </c>
      <c r="CD502" s="11">
        <v>8325.8587678637978</v>
      </c>
      <c r="CE502" s="11">
        <v>8232.5993313535237</v>
      </c>
      <c r="CF502" s="11">
        <v>8148.9004350051528</v>
      </c>
      <c r="CG502" s="11">
        <v>7954.7089353221727</v>
      </c>
      <c r="CH502" s="11">
        <v>7877.4972373582159</v>
      </c>
      <c r="CI502" s="11">
        <v>7686.1407916011703</v>
      </c>
      <c r="CJ502" s="11">
        <v>7611.7738833418216</v>
      </c>
      <c r="CK502" s="11">
        <v>7521.7329945224901</v>
      </c>
      <c r="CL502" s="11">
        <v>7493.7934295543082</v>
      </c>
      <c r="CM502" s="11">
        <v>7445.5360852163258</v>
      </c>
      <c r="CN502" s="11">
        <v>7386.7951982247887</v>
      </c>
      <c r="CO502" s="11">
        <v>7305.1411796227558</v>
      </c>
      <c r="CP502" s="11">
        <v>7252.4932700533327</v>
      </c>
      <c r="CQ502" s="11">
        <v>7056.8011161979866</v>
      </c>
      <c r="CR502" s="11">
        <v>6879.8027786488601</v>
      </c>
      <c r="CS502" s="11">
        <v>6806.2171822777309</v>
      </c>
      <c r="CT502" s="11">
        <v>6778.0836592074393</v>
      </c>
      <c r="CU502" s="11">
        <v>6736.6759099987066</v>
      </c>
      <c r="CV502" s="11">
        <v>6638.6052195234015</v>
      </c>
      <c r="CW502" s="11">
        <v>6511.4792115974069</v>
      </c>
      <c r="CX502" s="11">
        <v>6450.673345424595</v>
      </c>
      <c r="CY502" s="11">
        <v>6393.6723234807114</v>
      </c>
      <c r="CZ502" s="11">
        <v>6342.1880326490427</v>
      </c>
      <c r="DA502" s="11">
        <v>6289.6944087828515</v>
      </c>
      <c r="DB502" s="11">
        <v>6233.3105051364309</v>
      </c>
      <c r="DC502" s="11">
        <v>6141.8125254851184</v>
      </c>
      <c r="DD502" s="11">
        <v>6132.579678860372</v>
      </c>
      <c r="DE502" s="11">
        <v>6102.1511953483678</v>
      </c>
      <c r="DF502" s="11">
        <v>6088.6093892911185</v>
      </c>
      <c r="DG502" s="11">
        <v>6037.7907880018884</v>
      </c>
      <c r="DH502" s="11">
        <v>5999.4299125343168</v>
      </c>
      <c r="DI502" s="11">
        <v>5955.3301286216292</v>
      </c>
      <c r="DJ502" s="11">
        <v>5882.4372214956638</v>
      </c>
      <c r="DK502" s="11">
        <v>5565.5126544194864</v>
      </c>
      <c r="DL502" s="11">
        <v>5500.602417520352</v>
      </c>
      <c r="DM502" s="11">
        <v>5437.9732001724833</v>
      </c>
      <c r="DN502" s="11">
        <v>5359.5897201897042</v>
      </c>
      <c r="DO502" s="11">
        <v>5334.0456726621769</v>
      </c>
      <c r="DP502" s="11">
        <v>5261.8194358495466</v>
      </c>
      <c r="DQ502" s="11">
        <v>5256.7082215554647</v>
      </c>
      <c r="DR502" s="11">
        <v>5247.8093770031155</v>
      </c>
      <c r="DS502" s="11">
        <v>5236.2072934557418</v>
      </c>
      <c r="DT502" s="11">
        <v>5219.4259582772347</v>
      </c>
      <c r="DU502" s="11">
        <v>5210.4615736837331</v>
      </c>
      <c r="DV502" s="11">
        <v>5201.6590616449412</v>
      </c>
      <c r="DW502" s="11">
        <v>5198.276680514542</v>
      </c>
      <c r="DX502" s="11">
        <v>5085.3093376017114</v>
      </c>
      <c r="DY502" s="11">
        <v>5116.3874327977628</v>
      </c>
      <c r="DZ502" s="11">
        <v>5091.951830115001</v>
      </c>
      <c r="EA502" s="11">
        <v>4972.8254617284019</v>
      </c>
      <c r="EB502" s="11">
        <v>4947.5619305663358</v>
      </c>
      <c r="EC502" s="11">
        <v>4764.6532481805052</v>
      </c>
      <c r="ED502" s="11">
        <v>4690.1045309202545</v>
      </c>
      <c r="EE502" s="11">
        <v>4455.0324166418741</v>
      </c>
      <c r="EF502" s="11">
        <v>4275.8037352184811</v>
      </c>
      <c r="EG502" s="11">
        <v>4123.7348813546114</v>
      </c>
      <c r="EH502" s="11">
        <v>4006.8707332126282</v>
      </c>
      <c r="EI502" s="11">
        <v>3944.2047405729004</v>
      </c>
      <c r="EJ502" s="11">
        <v>3887.3876005792781</v>
      </c>
      <c r="EK502" s="11">
        <v>3809.131406275565</v>
      </c>
      <c r="EL502" s="11">
        <v>3805.0337137381898</v>
      </c>
      <c r="EM502" s="11">
        <v>3723.6014886969929</v>
      </c>
      <c r="EN502" s="11">
        <v>3637.9402001436761</v>
      </c>
      <c r="EO502" s="11">
        <v>3592.526249082835</v>
      </c>
      <c r="EP502" s="11">
        <v>3453.353936395963</v>
      </c>
      <c r="EQ502" s="11">
        <v>3380.1490198772617</v>
      </c>
      <c r="ER502" s="11">
        <v>3245.288751499259</v>
      </c>
      <c r="ES502" s="11">
        <v>3183.3213123726032</v>
      </c>
      <c r="ET502" s="11">
        <v>3108.2084720692947</v>
      </c>
      <c r="EU502" s="11">
        <v>3046.0665798241407</v>
      </c>
      <c r="EV502" s="11">
        <v>2976.4078168472447</v>
      </c>
      <c r="EW502" s="11">
        <v>2732.1709878786191</v>
      </c>
      <c r="EX502" s="11">
        <v>2654.8909113819277</v>
      </c>
      <c r="EY502" s="11">
        <v>2487.4635272781638</v>
      </c>
      <c r="EZ502" s="11">
        <v>2328.2502666670657</v>
      </c>
      <c r="FA502" s="11">
        <v>2249.8965325641198</v>
      </c>
      <c r="FB502" s="11">
        <v>2208.8903914610255</v>
      </c>
      <c r="FC502" s="11">
        <v>2154.2463397262763</v>
      </c>
      <c r="FD502" s="11">
        <v>2030.1335999689052</v>
      </c>
      <c r="FE502" s="11">
        <v>1857.8626794353936</v>
      </c>
      <c r="FF502" s="11">
        <v>1833.6979673393873</v>
      </c>
      <c r="FG502" s="11">
        <v>1789.3120523356401</v>
      </c>
      <c r="FH502" s="11">
        <v>1707.3603541067187</v>
      </c>
      <c r="FI502" s="11">
        <v>1663.2193049128978</v>
      </c>
      <c r="FJ502" s="11">
        <v>1646.9182386191908</v>
      </c>
      <c r="FK502" s="11">
        <v>1633.8931855001574</v>
      </c>
      <c r="FL502" s="11">
        <v>1624.4806672916125</v>
      </c>
      <c r="FM502" s="11">
        <v>1596.9788674603165</v>
      </c>
      <c r="FN502" s="11">
        <v>1590.6614314369135</v>
      </c>
      <c r="FO502" s="11">
        <v>1574.7124546088016</v>
      </c>
      <c r="FP502" s="11">
        <v>1557.7980846113935</v>
      </c>
      <c r="FQ502" s="11">
        <v>1551.2109454787701</v>
      </c>
      <c r="FR502" s="11">
        <v>1514.8122850933194</v>
      </c>
      <c r="FS502" s="11">
        <v>1458.0895320497159</v>
      </c>
      <c r="FT502" s="11">
        <v>1367.3414139086765</v>
      </c>
      <c r="FU502" s="11">
        <v>1231.5193218607515</v>
      </c>
      <c r="FV502" s="11">
        <v>1180.1265898914539</v>
      </c>
      <c r="FW502" s="11">
        <v>1152.2064371051154</v>
      </c>
      <c r="FX502" s="11">
        <v>1125.1313162156905</v>
      </c>
      <c r="FY502" s="11">
        <v>1103.7111264163764</v>
      </c>
      <c r="FZ502" s="11">
        <v>1073.8434240883935</v>
      </c>
      <c r="GA502" s="11">
        <v>1051.3544600600003</v>
      </c>
      <c r="GB502" s="11">
        <v>1020.5985358103464</v>
      </c>
      <c r="GC502" s="11">
        <v>989.45088915143731</v>
      </c>
      <c r="GD502" s="11">
        <v>968.51105179988531</v>
      </c>
      <c r="GE502" s="11">
        <v>951.1390036767624</v>
      </c>
      <c r="GF502" s="11">
        <v>939.97496105757864</v>
      </c>
      <c r="GG502" s="11">
        <v>926.71791922903435</v>
      </c>
      <c r="GH502" s="11">
        <v>920.58791940796721</v>
      </c>
      <c r="GI502" s="11">
        <v>903.03565967418535</v>
      </c>
      <c r="GJ502" s="11">
        <v>882.28862551281054</v>
      </c>
      <c r="GK502" s="11">
        <v>862.30132295481133</v>
      </c>
      <c r="GL502" s="11">
        <v>866.22925933352383</v>
      </c>
      <c r="GM502" s="11">
        <v>841.71447252034795</v>
      </c>
      <c r="GN502" s="11">
        <v>830.67011018471123</v>
      </c>
      <c r="GO502" s="11">
        <v>805.48154949094396</v>
      </c>
      <c r="GP502" s="11">
        <v>731.26936508385973</v>
      </c>
      <c r="GQ502" s="11">
        <v>600.75715795552662</v>
      </c>
      <c r="GR502" s="11">
        <v>446.9758165263205</v>
      </c>
      <c r="GS502" s="11">
        <v>387.42021560962627</v>
      </c>
      <c r="GT502" s="11">
        <v>372.24870798176033</v>
      </c>
      <c r="GU502" s="11">
        <v>348.58697204249546</v>
      </c>
      <c r="GV502" s="11">
        <v>322.13285096431719</v>
      </c>
      <c r="GW502" s="11">
        <v>294.19784306026588</v>
      </c>
      <c r="GX502" s="11">
        <v>267.8147667102196</v>
      </c>
      <c r="GY502" s="11">
        <v>131.50777640232724</v>
      </c>
      <c r="GZ502" s="11">
        <v>129.81987660356509</v>
      </c>
      <c r="HA502" s="11">
        <v>122.63994964814795</v>
      </c>
      <c r="HB502" s="11">
        <v>112.63528672368074</v>
      </c>
      <c r="HC502" s="11">
        <v>105.82782487231434</v>
      </c>
      <c r="HD502" s="11">
        <v>102.55493960432729</v>
      </c>
      <c r="HE502" s="11">
        <v>81.757145467325387</v>
      </c>
      <c r="HF502" s="11">
        <v>2.7618796138995094E-11</v>
      </c>
      <c r="HG502" s="11">
        <v>31.30429249505864</v>
      </c>
      <c r="HH502" s="11">
        <v>112.47735049443739</v>
      </c>
      <c r="HI502" s="11">
        <v>197.93589134541523</v>
      </c>
      <c r="HJ502" s="11">
        <v>240.46934657225677</v>
      </c>
      <c r="HK502" s="11">
        <v>270.04048564667482</v>
      </c>
      <c r="HL502" s="11">
        <v>312.90562326271709</v>
      </c>
      <c r="HM502" s="11">
        <v>348.56449527645083</v>
      </c>
      <c r="HN502" s="11">
        <v>423.99900927184592</v>
      </c>
      <c r="HO502" s="11">
        <v>533.04330002936251</v>
      </c>
      <c r="HP502" s="11">
        <v>637.3348897140861</v>
      </c>
      <c r="HQ502" s="11">
        <v>659.67594898316247</v>
      </c>
      <c r="HR502" s="11">
        <v>682.01983142944641</v>
      </c>
      <c r="HS502" s="11">
        <v>823.93351594761384</v>
      </c>
      <c r="HT502" s="11">
        <v>876.21045517488744</v>
      </c>
      <c r="HU502" s="11">
        <v>891.78736140814306</v>
      </c>
      <c r="HV502" s="11">
        <v>957.96527508548513</v>
      </c>
      <c r="HW502" s="11">
        <v>996.60491844497267</v>
      </c>
      <c r="HX502" s="11">
        <v>1028.5317249799089</v>
      </c>
      <c r="HY502" s="11">
        <v>1057.1702297554978</v>
      </c>
      <c r="HZ502" s="11">
        <v>1078.2144925371176</v>
      </c>
      <c r="IA502" s="11">
        <v>1201.873352801724</v>
      </c>
      <c r="IB502" s="11">
        <v>1336.9339449842989</v>
      </c>
      <c r="IC502" s="11">
        <v>1383.7517704846052</v>
      </c>
      <c r="ID502" s="11">
        <v>1432.1572836283444</v>
      </c>
      <c r="IE502" s="11">
        <v>1474.9533583286866</v>
      </c>
      <c r="IF502" s="11">
        <v>1518.2615477699151</v>
      </c>
      <c r="IG502" s="11">
        <v>1637.1813389837382</v>
      </c>
      <c r="IH502" s="11">
        <v>1662.497270020343</v>
      </c>
      <c r="II502" s="11">
        <v>1694.6643058510556</v>
      </c>
      <c r="IJ502" s="11">
        <v>1715.4336600074862</v>
      </c>
      <c r="IK502" s="11">
        <v>1743.8456864326615</v>
      </c>
      <c r="IL502" s="11">
        <v>1759.5054322890162</v>
      </c>
      <c r="IM502" s="11">
        <v>1773.5740046202789</v>
      </c>
      <c r="IN502" s="11">
        <v>1786.4332473757131</v>
      </c>
      <c r="IO502" s="11">
        <v>1885.4681902606562</v>
      </c>
      <c r="IP502" s="11">
        <v>1912.448557231435</v>
      </c>
      <c r="IQ502" s="11">
        <v>1906.5218694565576</v>
      </c>
      <c r="IR502" s="11">
        <v>1948.0380016436225</v>
      </c>
      <c r="IS502" s="11">
        <v>2006.0283973239434</v>
      </c>
      <c r="IT502" s="11">
        <v>2039.2465822665604</v>
      </c>
      <c r="IU502" s="11">
        <v>2057.9194210514274</v>
      </c>
      <c r="IV502" s="11">
        <v>2073.0680205444582</v>
      </c>
      <c r="IW502" s="11">
        <v>2077.199249447593</v>
      </c>
      <c r="IX502" s="11">
        <v>2083.5223203486498</v>
      </c>
      <c r="IY502" s="11">
        <v>2095.6887025367196</v>
      </c>
      <c r="IZ502" s="11">
        <v>2123.8221177430751</v>
      </c>
      <c r="JA502" s="11">
        <v>2154.6634387780177</v>
      </c>
      <c r="JB502" s="11">
        <v>2217.1903797517534</v>
      </c>
      <c r="JC502" s="11">
        <v>2291.3030376065685</v>
      </c>
      <c r="JD502" s="11">
        <v>2347.0043863000437</v>
      </c>
      <c r="JE502" s="11">
        <v>2353.2170544445466</v>
      </c>
      <c r="JF502" s="11">
        <v>2354.8963064366953</v>
      </c>
      <c r="JG502" s="11">
        <v>2295.8485476238188</v>
      </c>
      <c r="JH502" s="11">
        <v>2358.384831457513</v>
      </c>
      <c r="JI502" s="11">
        <v>2446.5501611675677</v>
      </c>
      <c r="JJ502" s="11">
        <v>2463.7289755215143</v>
      </c>
      <c r="JK502" s="11">
        <v>2461.780532559681</v>
      </c>
      <c r="JL502" s="11">
        <v>2537.6135184388563</v>
      </c>
      <c r="JM502" s="11">
        <v>2542.589947950335</v>
      </c>
      <c r="JN502" s="11">
        <v>2560.62240958039</v>
      </c>
      <c r="JO502" s="11">
        <v>2778.6314935781838</v>
      </c>
      <c r="JP502" s="11">
        <v>2927.1683274047641</v>
      </c>
      <c r="JQ502" s="11">
        <v>2967.8295093348929</v>
      </c>
      <c r="JR502" s="11">
        <v>2992.9910109951252</v>
      </c>
      <c r="JS502" s="11">
        <v>2919.7011500594836</v>
      </c>
      <c r="JT502" s="11">
        <v>2934.9557293285957</v>
      </c>
      <c r="JU502" s="11">
        <v>2959.4278215162617</v>
      </c>
      <c r="JV502" s="11">
        <v>2944.4783010616707</v>
      </c>
      <c r="JW502" s="11">
        <v>2876.9632065705673</v>
      </c>
      <c r="JX502" s="11">
        <v>2853.3310632848902</v>
      </c>
      <c r="JY502" s="11">
        <v>2836.5418425010162</v>
      </c>
      <c r="JZ502" s="11">
        <v>2815.2948134233957</v>
      </c>
      <c r="KA502" s="11">
        <v>2797.6711561415877</v>
      </c>
      <c r="KB502" s="11">
        <v>2784.8564160164074</v>
      </c>
      <c r="KC502" s="11">
        <v>2761.8498446345579</v>
      </c>
      <c r="KD502" s="11">
        <v>2747.3188291761207</v>
      </c>
      <c r="KE502" s="11">
        <v>2755.0987077099703</v>
      </c>
      <c r="KF502" s="11">
        <v>2770.1016195885263</v>
      </c>
      <c r="KG502" s="11">
        <v>2779.5750519784383</v>
      </c>
      <c r="KH502" s="11">
        <v>2801.5708866370896</v>
      </c>
      <c r="KI502" s="11">
        <v>2809.5140927291941</v>
      </c>
      <c r="KJ502" s="11">
        <v>2837.0173242277924</v>
      </c>
      <c r="KK502" s="11">
        <v>2842.2236314082088</v>
      </c>
      <c r="KL502" s="23"/>
      <c r="KM502" s="11">
        <f>SMALL(Tabela2[[#This Row],[1]:[285]],1)</f>
        <v>2.7618796138995094E-11</v>
      </c>
      <c r="KN502" s="11">
        <f>MATCH(Tabela2[[#This Row],[1° menor]],Tabela2[[#This Row],[1]:[285]],0)</f>
        <v>201</v>
      </c>
      <c r="KO50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0.75000001499462665</v>
      </c>
      <c r="KP502" s="11">
        <f>VLOOKUP(Tabela2[[#This Row],[Shape]],shape!A:D,4,0)+VLOOKUP(Tabela2[[#This Row],[Shape]]+1,shape!A:E,5,0)*Tabela2[[#This Row],[% avanc]]</f>
        <v>6379.2880850996717</v>
      </c>
      <c r="KQ502" s="15">
        <f>Tabela2[[#This Row],[8686,881807]]/Tabela2[[#Headers],[8686,881807]]</f>
        <v>0.73435879833879636</v>
      </c>
      <c r="KR502" s="11">
        <f>Tabela2[[#This Row],[8686,881807]]-KP501</f>
        <v>56.257643486323104</v>
      </c>
      <c r="KS502" s="11">
        <f>(Tabela2[[#This Row],[hora bus]]-H501)*86400</f>
        <v>22.000000113621354</v>
      </c>
      <c r="KT502" s="11">
        <f>Tabela2[[#This Row],[desloc]]/Tabela2[[#This Row],[seconds]]</f>
        <v>2.5571655998079312</v>
      </c>
      <c r="KU502" s="11">
        <f>Tabela2[[#This Row],[spd m/s]]*3.6</f>
        <v>9.2057961593085533</v>
      </c>
      <c r="KV502" s="23"/>
      <c r="KW502" s="22">
        <f t="shared" si="126"/>
        <v>0</v>
      </c>
      <c r="KX502" s="23">
        <f t="shared" si="127"/>
        <v>0</v>
      </c>
      <c r="KY502" s="23">
        <f t="shared" si="128"/>
        <v>0</v>
      </c>
      <c r="KZ502" s="23">
        <f t="shared" si="129"/>
        <v>0</v>
      </c>
      <c r="LA502" s="23">
        <f t="shared" si="130"/>
        <v>0</v>
      </c>
      <c r="LB502" s="23">
        <f t="shared" si="131"/>
        <v>0</v>
      </c>
      <c r="LC502" s="23">
        <f t="shared" si="132"/>
        <v>0</v>
      </c>
      <c r="LD502" s="23">
        <f t="shared" si="133"/>
        <v>0</v>
      </c>
      <c r="LE502" s="23">
        <f t="shared" si="134"/>
        <v>6379.2880850996717</v>
      </c>
      <c r="LF502" s="22">
        <f t="shared" si="143"/>
        <v>0</v>
      </c>
      <c r="LG502" s="23">
        <f t="shared" si="135"/>
        <v>0</v>
      </c>
      <c r="LH502" s="23">
        <f t="shared" si="136"/>
        <v>0</v>
      </c>
      <c r="LI502" s="23">
        <f t="shared" si="137"/>
        <v>6379.2880850996717</v>
      </c>
      <c r="LJ502" s="23">
        <f t="shared" si="138"/>
        <v>8570.3152119992501</v>
      </c>
      <c r="LK502" s="23">
        <f t="shared" si="139"/>
        <v>0</v>
      </c>
      <c r="LL502" s="23">
        <f t="shared" si="140"/>
        <v>11</v>
      </c>
      <c r="LM502" s="23">
        <f t="shared" si="141"/>
        <v>0</v>
      </c>
      <c r="LN502" s="23">
        <f t="shared" si="142"/>
        <v>0</v>
      </c>
    </row>
    <row r="503" spans="1:326" x14ac:dyDescent="0.25">
      <c r="A503" s="22">
        <v>163</v>
      </c>
      <c r="B503" s="22">
        <v>2</v>
      </c>
      <c r="C503" s="23" t="s">
        <v>1468</v>
      </c>
      <c r="D503" s="22">
        <v>332</v>
      </c>
      <c r="E503" s="24">
        <v>0.93263888888888891</v>
      </c>
      <c r="F503" s="23" t="s">
        <v>774</v>
      </c>
      <c r="G503" s="23" t="b">
        <v>1</v>
      </c>
      <c r="H503" s="25">
        <v>43538.932754629626</v>
      </c>
      <c r="I503" s="26" t="s">
        <v>683</v>
      </c>
      <c r="J503" s="23" t="s">
        <v>684</v>
      </c>
      <c r="K503" s="11">
        <f>IF(AND(Tabela2[[#This Row],[hora bus]]=H502,Tabela2[[#This Row],[lat bus]]=I502,Tabela2[[#This Row],[lon bus]]=J502),1,0)</f>
        <v>0</v>
      </c>
      <c r="L503" s="23"/>
      <c r="M503" s="11">
        <v>322</v>
      </c>
      <c r="N503" s="11">
        <v>10672.523295269188</v>
      </c>
      <c r="O503" s="11">
        <v>10665.135171903059</v>
      </c>
      <c r="P503" s="11">
        <v>10654.996104685515</v>
      </c>
      <c r="Q503" s="11">
        <v>10595.87360254285</v>
      </c>
      <c r="R503" s="11">
        <v>10511.251627398771</v>
      </c>
      <c r="S503" s="11">
        <v>10493.207160494085</v>
      </c>
      <c r="T503" s="11">
        <v>10473.561140910262</v>
      </c>
      <c r="U503" s="11">
        <v>10461.346791171454</v>
      </c>
      <c r="V503" s="11">
        <v>10444.193856573496</v>
      </c>
      <c r="W503" s="11">
        <v>10431.225823915152</v>
      </c>
      <c r="X503" s="11">
        <v>10419.58383376376</v>
      </c>
      <c r="Y503" s="11">
        <v>10394.485664656559</v>
      </c>
      <c r="Z503" s="11">
        <v>10377.808481513044</v>
      </c>
      <c r="AA503" s="11">
        <v>10354.26870461993</v>
      </c>
      <c r="AB503" s="11">
        <v>10343.215194991775</v>
      </c>
      <c r="AC503" s="11">
        <v>10326.685762695441</v>
      </c>
      <c r="AD503" s="11">
        <v>10301.874031662066</v>
      </c>
      <c r="AE503" s="11">
        <v>10292.16466805291</v>
      </c>
      <c r="AF503" s="11">
        <v>10226.641102497933</v>
      </c>
      <c r="AG503" s="11">
        <v>10199.408074736109</v>
      </c>
      <c r="AH503" s="11">
        <v>10173.269975920512</v>
      </c>
      <c r="AI503" s="11">
        <v>10151.168880961992</v>
      </c>
      <c r="AJ503" s="11">
        <v>10131.213237772437</v>
      </c>
      <c r="AK503" s="11">
        <v>10116.995209038003</v>
      </c>
      <c r="AL503" s="11">
        <v>10091.866182442072</v>
      </c>
      <c r="AM503" s="11">
        <v>10082.028495981769</v>
      </c>
      <c r="AN503" s="11">
        <v>10070.613477973886</v>
      </c>
      <c r="AO503" s="11">
        <v>10064.373582741946</v>
      </c>
      <c r="AP503" s="11">
        <v>10065.76767353867</v>
      </c>
      <c r="AQ503" s="11">
        <v>10074.181765514388</v>
      </c>
      <c r="AR503" s="11">
        <v>10075.616687200643</v>
      </c>
      <c r="AS503" s="11">
        <v>10073.872804168312</v>
      </c>
      <c r="AT503" s="11">
        <v>10084.604240860794</v>
      </c>
      <c r="AU503" s="11">
        <v>10091.687496404244</v>
      </c>
      <c r="AV503" s="11">
        <v>10087.426529390079</v>
      </c>
      <c r="AW503" s="11">
        <v>10090.360419227325</v>
      </c>
      <c r="AX503" s="11">
        <v>10095.720032882398</v>
      </c>
      <c r="AY503" s="11">
        <v>10091.255211303813</v>
      </c>
      <c r="AZ503" s="11">
        <v>10077.801296731517</v>
      </c>
      <c r="BA503" s="11">
        <v>10056.183202870136</v>
      </c>
      <c r="BB503" s="11">
        <v>10013.978314997223</v>
      </c>
      <c r="BC503" s="11">
        <v>9943.8154818305575</v>
      </c>
      <c r="BD503" s="11">
        <v>9878.2693621065264</v>
      </c>
      <c r="BE503" s="11">
        <v>9860.3087713999448</v>
      </c>
      <c r="BF503" s="11">
        <v>9841.0668144417086</v>
      </c>
      <c r="BG503" s="11">
        <v>9809.6227234376584</v>
      </c>
      <c r="BH503" s="11">
        <v>9800.4808890704189</v>
      </c>
      <c r="BI503" s="11">
        <v>9786.858710864406</v>
      </c>
      <c r="BJ503" s="11">
        <v>9764.1465868355062</v>
      </c>
      <c r="BK503" s="11">
        <v>9695.2066205106257</v>
      </c>
      <c r="BL503" s="11">
        <v>9473.0035384358507</v>
      </c>
      <c r="BM503" s="11">
        <v>9353.119750035803</v>
      </c>
      <c r="BN503" s="11">
        <v>9333.3474860585702</v>
      </c>
      <c r="BO503" s="11">
        <v>9229.6655850755797</v>
      </c>
      <c r="BP503" s="11">
        <v>9226.7940120672374</v>
      </c>
      <c r="BQ503" s="11">
        <v>9141.3150684539614</v>
      </c>
      <c r="BR503" s="11">
        <v>9062.3120533032688</v>
      </c>
      <c r="BS503" s="11">
        <v>9034.9883737793079</v>
      </c>
      <c r="BT503" s="11">
        <v>8986.6880690994949</v>
      </c>
      <c r="BU503" s="11">
        <v>8931.2303523527462</v>
      </c>
      <c r="BV503" s="11">
        <v>8935.6439205281258</v>
      </c>
      <c r="BW503" s="11">
        <v>8786.437387269918</v>
      </c>
      <c r="BX503" s="11">
        <v>8691.6060383969816</v>
      </c>
      <c r="BY503" s="11">
        <v>8563.9233270471068</v>
      </c>
      <c r="BZ503" s="11">
        <v>8541.9553142361747</v>
      </c>
      <c r="CA503" s="11">
        <v>8501.3999770302216</v>
      </c>
      <c r="CB503" s="11">
        <v>8438.7293030010933</v>
      </c>
      <c r="CC503" s="11">
        <v>8317.7879643428223</v>
      </c>
      <c r="CD503" s="11">
        <v>8223.3261967298258</v>
      </c>
      <c r="CE503" s="11">
        <v>8130.4564626786432</v>
      </c>
      <c r="CF503" s="11">
        <v>8047.5628942313469</v>
      </c>
      <c r="CG503" s="11">
        <v>7854.690292485182</v>
      </c>
      <c r="CH503" s="11">
        <v>7778.7025174246446</v>
      </c>
      <c r="CI503" s="11">
        <v>7588.6418379070437</v>
      </c>
      <c r="CJ503" s="11">
        <v>7515.686976880289</v>
      </c>
      <c r="CK503" s="11">
        <v>7426.3435282597366</v>
      </c>
      <c r="CL503" s="11">
        <v>7398.8290682435963</v>
      </c>
      <c r="CM503" s="11">
        <v>7351.0305110734162</v>
      </c>
      <c r="CN503" s="11">
        <v>7292.8800839466803</v>
      </c>
      <c r="CO503" s="11">
        <v>7211.8088358478262</v>
      </c>
      <c r="CP503" s="11">
        <v>7159.8201179590251</v>
      </c>
      <c r="CQ503" s="11">
        <v>6965.7897259824213</v>
      </c>
      <c r="CR503" s="11">
        <v>6791.3009922044048</v>
      </c>
      <c r="CS503" s="11">
        <v>6719.256601071359</v>
      </c>
      <c r="CT503" s="11">
        <v>6691.6025560113849</v>
      </c>
      <c r="CU503" s="11">
        <v>6650.5148190690843</v>
      </c>
      <c r="CV503" s="11">
        <v>6553.3162927084204</v>
      </c>
      <c r="CW503" s="11">
        <v>6427.7324329725461</v>
      </c>
      <c r="CX503" s="11">
        <v>6368.1998529066923</v>
      </c>
      <c r="CY503" s="11">
        <v>6311.920259456715</v>
      </c>
      <c r="CZ503" s="11">
        <v>6260.6679610200299</v>
      </c>
      <c r="DA503" s="11">
        <v>6207.9138091195482</v>
      </c>
      <c r="DB503" s="11">
        <v>6150.5493888309647</v>
      </c>
      <c r="DC503" s="11">
        <v>6056.8200754512891</v>
      </c>
      <c r="DD503" s="11">
        <v>6045.958932938579</v>
      </c>
      <c r="DE503" s="11">
        <v>6014.887335886342</v>
      </c>
      <c r="DF503" s="11">
        <v>6000.5237427329002</v>
      </c>
      <c r="DG503" s="11">
        <v>5947.9777073008427</v>
      </c>
      <c r="DH503" s="11">
        <v>5906.2813231384207</v>
      </c>
      <c r="DI503" s="11">
        <v>5858.0628579375252</v>
      </c>
      <c r="DJ503" s="11">
        <v>5786.3311478515589</v>
      </c>
      <c r="DK503" s="11">
        <v>5486.8565213487072</v>
      </c>
      <c r="DL503" s="11">
        <v>5441.0332509924547</v>
      </c>
      <c r="DM503" s="11">
        <v>5386.4179080538624</v>
      </c>
      <c r="DN503" s="11">
        <v>5314.0820385653406</v>
      </c>
      <c r="DO503" s="11">
        <v>5292.8619304492586</v>
      </c>
      <c r="DP503" s="11">
        <v>5225.2168699015365</v>
      </c>
      <c r="DQ503" s="11">
        <v>5223.8464392322949</v>
      </c>
      <c r="DR503" s="11">
        <v>5215.8325707025015</v>
      </c>
      <c r="DS503" s="11">
        <v>5205.0116122174568</v>
      </c>
      <c r="DT503" s="11">
        <v>5188.2452041303632</v>
      </c>
      <c r="DU503" s="11">
        <v>5178.3726177704484</v>
      </c>
      <c r="DV503" s="11">
        <v>5168.2631359157049</v>
      </c>
      <c r="DW503" s="11">
        <v>5163.1173713811113</v>
      </c>
      <c r="DX503" s="11">
        <v>5040.2676462509498</v>
      </c>
      <c r="DY503" s="11">
        <v>5060.9482873177994</v>
      </c>
      <c r="DZ503" s="11">
        <v>5032.7131132547283</v>
      </c>
      <c r="EA503" s="11">
        <v>4915.4100464967732</v>
      </c>
      <c r="EB503" s="11">
        <v>4894.952962848407</v>
      </c>
      <c r="EC503" s="11">
        <v>4716.4512361440411</v>
      </c>
      <c r="ED503" s="11">
        <v>4647.3183485647432</v>
      </c>
      <c r="EE503" s="11">
        <v>4411.0562528391156</v>
      </c>
      <c r="EF503" s="11">
        <v>4226.6611816296709</v>
      </c>
      <c r="EG503" s="11">
        <v>4070.1838660217563</v>
      </c>
      <c r="EH503" s="11">
        <v>3950.0571981087601</v>
      </c>
      <c r="EI503" s="11">
        <v>3886.0858087168072</v>
      </c>
      <c r="EJ503" s="11">
        <v>3829.8317941306386</v>
      </c>
      <c r="EK503" s="11">
        <v>3748.9019962505981</v>
      </c>
      <c r="EL503" s="11">
        <v>3741.045001654586</v>
      </c>
      <c r="EM503" s="11">
        <v>3656.6255398082931</v>
      </c>
      <c r="EN503" s="11">
        <v>3568.4498312240571</v>
      </c>
      <c r="EO503" s="11">
        <v>3523.9530564674228</v>
      </c>
      <c r="EP503" s="11">
        <v>3389.2007252706103</v>
      </c>
      <c r="EQ503" s="11">
        <v>3321.9320194036927</v>
      </c>
      <c r="ER503" s="11">
        <v>3193.628904953589</v>
      </c>
      <c r="ES503" s="11">
        <v>3137.7632210055622</v>
      </c>
      <c r="ET503" s="11">
        <v>3066.7995316144343</v>
      </c>
      <c r="EU503" s="11">
        <v>3009.1480847445619</v>
      </c>
      <c r="EV503" s="11">
        <v>2944.3042896259453</v>
      </c>
      <c r="EW503" s="11">
        <v>2712.2714870923764</v>
      </c>
      <c r="EX503" s="11">
        <v>2648.2212634293301</v>
      </c>
      <c r="EY503" s="11">
        <v>2492.6200032962847</v>
      </c>
      <c r="EZ503" s="11">
        <v>2350.4402119957899</v>
      </c>
      <c r="FA503" s="11">
        <v>2283.9255751493333</v>
      </c>
      <c r="FB503" s="11">
        <v>2247.4087436761238</v>
      </c>
      <c r="FC503" s="11">
        <v>2196.2852109543669</v>
      </c>
      <c r="FD503" s="11">
        <v>2079.0012105075371</v>
      </c>
      <c r="FE503" s="11">
        <v>1918.3324540355327</v>
      </c>
      <c r="FF503" s="11">
        <v>1902.1937391767235</v>
      </c>
      <c r="FG503" s="11">
        <v>1861.2814949635417</v>
      </c>
      <c r="FH503" s="11">
        <v>1784.6076632896672</v>
      </c>
      <c r="FI503" s="11">
        <v>1747.5013425460952</v>
      </c>
      <c r="FJ503" s="11">
        <v>1737.7441834487447</v>
      </c>
      <c r="FK503" s="11">
        <v>1729.9218332937633</v>
      </c>
      <c r="FL503" s="11">
        <v>1725.4961948728264</v>
      </c>
      <c r="FM503" s="11">
        <v>1707.8722150977505</v>
      </c>
      <c r="FN503" s="11">
        <v>1713.5666534643019</v>
      </c>
      <c r="FO503" s="11">
        <v>1706.6735107808668</v>
      </c>
      <c r="FP503" s="11">
        <v>1698.7844280416957</v>
      </c>
      <c r="FQ503" s="11">
        <v>1698.9280131340829</v>
      </c>
      <c r="FR503" s="11">
        <v>1672.2501740542796</v>
      </c>
      <c r="FS503" s="11">
        <v>1632.5374901182204</v>
      </c>
      <c r="FT503" s="11">
        <v>1563.5148910355053</v>
      </c>
      <c r="FU503" s="11">
        <v>1454.2895174625819</v>
      </c>
      <c r="FV503" s="11">
        <v>1417.9790729541619</v>
      </c>
      <c r="FW503" s="11">
        <v>1389.4665041022197</v>
      </c>
      <c r="FX503" s="11">
        <v>1359.9315935056757</v>
      </c>
      <c r="FY503" s="11">
        <v>1336.8384207044619</v>
      </c>
      <c r="FZ503" s="11">
        <v>1307.7763703227877</v>
      </c>
      <c r="GA503" s="11">
        <v>1288.6209903161987</v>
      </c>
      <c r="GB503" s="11">
        <v>1263.7102087957448</v>
      </c>
      <c r="GC503" s="11">
        <v>1241.8828693656385</v>
      </c>
      <c r="GD503" s="11">
        <v>1230.6400660406023</v>
      </c>
      <c r="GE503" s="11">
        <v>1221.0443253771552</v>
      </c>
      <c r="GF503" s="11">
        <v>1215.9121202543001</v>
      </c>
      <c r="GG503" s="11">
        <v>1205.961486366926</v>
      </c>
      <c r="GH503" s="11">
        <v>1201.1919217599914</v>
      </c>
      <c r="GI503" s="11">
        <v>1184.0915251312006</v>
      </c>
      <c r="GJ503" s="11">
        <v>1161.496868455707</v>
      </c>
      <c r="GK503" s="11">
        <v>1134.8113343239393</v>
      </c>
      <c r="GL503" s="11">
        <v>1133.409253215799</v>
      </c>
      <c r="GM503" s="11">
        <v>1101.3514477004414</v>
      </c>
      <c r="GN503" s="11">
        <v>1079.1892964329033</v>
      </c>
      <c r="GO503" s="11">
        <v>1045.9126276171692</v>
      </c>
      <c r="GP503" s="11">
        <v>961.27937945850692</v>
      </c>
      <c r="GQ503" s="11">
        <v>824.57883228362573</v>
      </c>
      <c r="GR503" s="11">
        <v>675.65337417394881</v>
      </c>
      <c r="GS503" s="11">
        <v>622.65585950113314</v>
      </c>
      <c r="GT503" s="11">
        <v>609.96488440650171</v>
      </c>
      <c r="GU503" s="11">
        <v>592.28859086565592</v>
      </c>
      <c r="GV503" s="11">
        <v>579.8443352408417</v>
      </c>
      <c r="GW503" s="11">
        <v>571.56347754642377</v>
      </c>
      <c r="GX503" s="11">
        <v>569.09327713037385</v>
      </c>
      <c r="GY503" s="11">
        <v>534.13105598625702</v>
      </c>
      <c r="GZ503" s="11">
        <v>632.55435551992082</v>
      </c>
      <c r="HA503" s="11">
        <v>644.64058065198344</v>
      </c>
      <c r="HB503" s="11">
        <v>649.31476589260524</v>
      </c>
      <c r="HC503" s="11">
        <v>654.44671395181285</v>
      </c>
      <c r="HD503" s="11">
        <v>659.16948954529005</v>
      </c>
      <c r="HE503" s="11">
        <v>652.15142464092162</v>
      </c>
      <c r="HF503" s="11">
        <v>557.3953872420542</v>
      </c>
      <c r="HG503" s="11">
        <v>486.5306735393192</v>
      </c>
      <c r="HH503" s="11">
        <v>407.0023672258751</v>
      </c>
      <c r="HI503" s="11">
        <v>369.75700623523534</v>
      </c>
      <c r="HJ503" s="11">
        <v>343.02856646866263</v>
      </c>
      <c r="HK503" s="11">
        <v>300.07593328706707</v>
      </c>
      <c r="HL503" s="11">
        <v>259.27201350370979</v>
      </c>
      <c r="HM503" s="11">
        <v>174.46637414595892</v>
      </c>
      <c r="HN503" s="11">
        <v>57.997864932885776</v>
      </c>
      <c r="HO503" s="11">
        <v>0.31406417170818912</v>
      </c>
      <c r="HP503" s="11">
        <v>49.335852246101688</v>
      </c>
      <c r="HQ503" s="11">
        <v>72.220519234588949</v>
      </c>
      <c r="HR503" s="11">
        <v>96.796274453100153</v>
      </c>
      <c r="HS503" s="11">
        <v>240.94193110987257</v>
      </c>
      <c r="HT503" s="11">
        <v>293.7401121243683</v>
      </c>
      <c r="HU503" s="11">
        <v>309.54207255957209</v>
      </c>
      <c r="HV503" s="11">
        <v>375.107798357815</v>
      </c>
      <c r="HW503" s="11">
        <v>411.78405034972701</v>
      </c>
      <c r="HX503" s="11">
        <v>441.41598016724851</v>
      </c>
      <c r="HY503" s="11">
        <v>467.64659979772819</v>
      </c>
      <c r="HZ503" s="11">
        <v>487.52755459000866</v>
      </c>
      <c r="IA503" s="11">
        <v>614.976353741808</v>
      </c>
      <c r="IB503" s="11">
        <v>755.57079113738769</v>
      </c>
      <c r="IC503" s="11">
        <v>806.1454243768444</v>
      </c>
      <c r="ID503" s="11">
        <v>858.20281287997727</v>
      </c>
      <c r="IE503" s="11">
        <v>904.93931708110279</v>
      </c>
      <c r="IF503" s="11">
        <v>955.28418162180367</v>
      </c>
      <c r="IG503" s="11">
        <v>1080.6296617108908</v>
      </c>
      <c r="IH503" s="11">
        <v>1109.7322426640576</v>
      </c>
      <c r="II503" s="11">
        <v>1146.1874250539936</v>
      </c>
      <c r="IJ503" s="11">
        <v>1172.2889072207872</v>
      </c>
      <c r="IK503" s="11">
        <v>1206.8687773061586</v>
      </c>
      <c r="IL503" s="11">
        <v>1228.5497530903126</v>
      </c>
      <c r="IM503" s="11">
        <v>1250.6479449067681</v>
      </c>
      <c r="IN503" s="11">
        <v>1279.0876407772689</v>
      </c>
      <c r="IO503" s="11">
        <v>1390.9862616631426</v>
      </c>
      <c r="IP503" s="11">
        <v>1420.2632362331519</v>
      </c>
      <c r="IQ503" s="11">
        <v>1417.769622109573</v>
      </c>
      <c r="IR503" s="11">
        <v>1466.2094385131729</v>
      </c>
      <c r="IS503" s="11">
        <v>1529.9140403633892</v>
      </c>
      <c r="IT503" s="11">
        <v>1566.5733894112191</v>
      </c>
      <c r="IU503" s="11">
        <v>1587.504891099743</v>
      </c>
      <c r="IV503" s="11">
        <v>1603.9227724329696</v>
      </c>
      <c r="IW503" s="11">
        <v>1609.0003587303206</v>
      </c>
      <c r="IX503" s="11">
        <v>1617.2521777084912</v>
      </c>
      <c r="IY503" s="11">
        <v>1633.3067018015051</v>
      </c>
      <c r="IZ503" s="11">
        <v>1667.0489386350087</v>
      </c>
      <c r="JA503" s="11">
        <v>1706.4875484322424</v>
      </c>
      <c r="JB503" s="11">
        <v>1781.6003309714811</v>
      </c>
      <c r="JC503" s="11">
        <v>1868.9572689144816</v>
      </c>
      <c r="JD503" s="11">
        <v>1932.8905914929246</v>
      </c>
      <c r="JE503" s="11">
        <v>1942.8469175974219</v>
      </c>
      <c r="JF503" s="11">
        <v>1947.9215257577241</v>
      </c>
      <c r="JG503" s="11">
        <v>1904.2700642850405</v>
      </c>
      <c r="JH503" s="11">
        <v>1975.4461335828064</v>
      </c>
      <c r="JI503" s="11">
        <v>2057.3925868269357</v>
      </c>
      <c r="JJ503" s="11">
        <v>2073.2191612466231</v>
      </c>
      <c r="JK503" s="11">
        <v>2066.4319379334975</v>
      </c>
      <c r="JL503" s="11">
        <v>2137.4513477291907</v>
      </c>
      <c r="JM503" s="11">
        <v>2141.4109893661666</v>
      </c>
      <c r="JN503" s="11">
        <v>2152.093980199832</v>
      </c>
      <c r="JO503" s="11">
        <v>2359.8018179798537</v>
      </c>
      <c r="JP503" s="11">
        <v>2503.9699458917034</v>
      </c>
      <c r="JQ503" s="11">
        <v>2543.5786615082798</v>
      </c>
      <c r="JR503" s="11">
        <v>2574.6310597643105</v>
      </c>
      <c r="JS503" s="11">
        <v>2521.3894588171142</v>
      </c>
      <c r="JT503" s="11">
        <v>2559.0689447632044</v>
      </c>
      <c r="JU503" s="11">
        <v>2590.564473272032</v>
      </c>
      <c r="JV503" s="11">
        <v>2572.3446282118234</v>
      </c>
      <c r="JW503" s="11">
        <v>2505.9767181088037</v>
      </c>
      <c r="JX503" s="11">
        <v>2486.087081538039</v>
      </c>
      <c r="JY503" s="11">
        <v>2471.0146905551887</v>
      </c>
      <c r="JZ503" s="11">
        <v>2451.3165352603819</v>
      </c>
      <c r="KA503" s="11">
        <v>2435.2279461395083</v>
      </c>
      <c r="KB503" s="11">
        <v>2423.6056519613985</v>
      </c>
      <c r="KC503" s="11">
        <v>2402.0945507273459</v>
      </c>
      <c r="KD503" s="11">
        <v>2386.5689964401281</v>
      </c>
      <c r="KE503" s="11">
        <v>2391.7582672540116</v>
      </c>
      <c r="KF503" s="11">
        <v>2405.7627137939521</v>
      </c>
      <c r="KG503" s="11">
        <v>2413.9799512758859</v>
      </c>
      <c r="KH503" s="11">
        <v>2434.772773721339</v>
      </c>
      <c r="KI503" s="11">
        <v>2441.3387722765256</v>
      </c>
      <c r="KJ503" s="11">
        <v>2467.6047194526736</v>
      </c>
      <c r="KK503" s="11">
        <v>2472.3787691291909</v>
      </c>
      <c r="KL503" s="23"/>
      <c r="KM503" s="11">
        <f>SMALL(Tabela2[[#This Row],[1]:[285]],1)</f>
        <v>0.31406417170818912</v>
      </c>
      <c r="KN503" s="11">
        <f>MATCH(Tabela2[[#This Row],[1° menor]],Tabela2[[#This Row],[1]:[285]],0)</f>
        <v>210</v>
      </c>
      <c r="KO50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0.54033198576762176</v>
      </c>
      <c r="KP503" s="11">
        <f>VLOOKUP(Tabela2[[#This Row],[Shape]],shape!A:D,4,0)+VLOOKUP(Tabela2[[#This Row],[Shape]]+1,shape!A:E,5,0)*Tabela2[[#This Row],[% avanc]]</f>
        <v>6688.5636744834446</v>
      </c>
      <c r="KQ503" s="15">
        <f>Tabela2[[#This Row],[8686,881807]]/Tabela2[[#Headers],[8686,881807]]</f>
        <v>0.76996139962370791</v>
      </c>
      <c r="KR503" s="11">
        <f>Tabela2[[#This Row],[8686,881807]]-KP502</f>
        <v>309.27558938377297</v>
      </c>
      <c r="KS503" s="11">
        <f>(Tabela2[[#This Row],[hora bus]]-H502)*86400</f>
        <v>44.999999832361937</v>
      </c>
      <c r="KT503" s="11">
        <f>Tabela2[[#This Row],[desloc]]/Tabela2[[#This Row],[seconds]]</f>
        <v>6.8727909007980958</v>
      </c>
      <c r="KU503" s="11">
        <f>Tabela2[[#This Row],[spd m/s]]*3.6</f>
        <v>24.742047242873145</v>
      </c>
      <c r="KV503" s="23"/>
      <c r="KW503" s="22">
        <f t="shared" si="126"/>
        <v>0</v>
      </c>
      <c r="KX503" s="23">
        <f t="shared" si="127"/>
        <v>0</v>
      </c>
      <c r="KY503" s="23">
        <f t="shared" si="128"/>
        <v>0</v>
      </c>
      <c r="KZ503" s="23">
        <f t="shared" si="129"/>
        <v>0</v>
      </c>
      <c r="LA503" s="23">
        <f t="shared" si="130"/>
        <v>0</v>
      </c>
      <c r="LB503" s="23">
        <f t="shared" si="131"/>
        <v>0</v>
      </c>
      <c r="LC503" s="23">
        <f t="shared" si="132"/>
        <v>0</v>
      </c>
      <c r="LD503" s="23">
        <f t="shared" si="133"/>
        <v>0</v>
      </c>
      <c r="LE503" s="23">
        <f t="shared" si="134"/>
        <v>6688.5636744834446</v>
      </c>
      <c r="LF503" s="22">
        <f t="shared" si="143"/>
        <v>0</v>
      </c>
      <c r="LG503" s="23">
        <f t="shared" si="135"/>
        <v>0</v>
      </c>
      <c r="LH503" s="23">
        <f t="shared" si="136"/>
        <v>0</v>
      </c>
      <c r="LI503" s="23">
        <f t="shared" si="137"/>
        <v>6688.5636744834446</v>
      </c>
      <c r="LJ503" s="23">
        <f t="shared" si="138"/>
        <v>8570.3152119992501</v>
      </c>
      <c r="LK503" s="23">
        <f t="shared" si="139"/>
        <v>0</v>
      </c>
      <c r="LL503" s="23">
        <f t="shared" si="140"/>
        <v>10</v>
      </c>
      <c r="LM503" s="23">
        <f t="shared" si="141"/>
        <v>0</v>
      </c>
      <c r="LN503" s="23">
        <f t="shared" si="142"/>
        <v>0</v>
      </c>
    </row>
    <row r="504" spans="1:326" x14ac:dyDescent="0.25">
      <c r="A504" s="22">
        <v>165</v>
      </c>
      <c r="B504" s="22">
        <v>2</v>
      </c>
      <c r="C504" s="23" t="s">
        <v>1470</v>
      </c>
      <c r="D504" s="22">
        <v>332</v>
      </c>
      <c r="E504" s="24">
        <v>0.93333333333333335</v>
      </c>
      <c r="F504" s="23" t="s">
        <v>774</v>
      </c>
      <c r="G504" s="23" t="b">
        <v>1</v>
      </c>
      <c r="H504" s="25">
        <v>43538.933287037034</v>
      </c>
      <c r="I504" s="26" t="s">
        <v>228</v>
      </c>
      <c r="J504" s="23" t="s">
        <v>229</v>
      </c>
      <c r="K504" s="11">
        <f>IF(AND(Tabela2[[#This Row],[hora bus]]=H503,Tabela2[[#This Row],[lat bus]]=I503,Tabela2[[#This Row],[lon bus]]=J503),1,0)</f>
        <v>0</v>
      </c>
      <c r="L504" s="23"/>
      <c r="M504" s="11">
        <v>324</v>
      </c>
      <c r="N504" s="11">
        <v>10655.766079201736</v>
      </c>
      <c r="O504" s="11">
        <v>10648.0732494849</v>
      </c>
      <c r="P504" s="11">
        <v>10637.599444836769</v>
      </c>
      <c r="Q504" s="11">
        <v>10578.232071548555</v>
      </c>
      <c r="R504" s="11">
        <v>10494.695349081965</v>
      </c>
      <c r="S504" s="11">
        <v>10477.972054226324</v>
      </c>
      <c r="T504" s="11">
        <v>10458.522840827864</v>
      </c>
      <c r="U504" s="11">
        <v>10446.264010493131</v>
      </c>
      <c r="V504" s="11">
        <v>10428.849494998811</v>
      </c>
      <c r="W504" s="11">
        <v>10415.454967902666</v>
      </c>
      <c r="X504" s="11">
        <v>10403.353263564049</v>
      </c>
      <c r="Y504" s="11">
        <v>10377.502701915002</v>
      </c>
      <c r="Z504" s="11">
        <v>10359.924331803852</v>
      </c>
      <c r="AA504" s="11">
        <v>10335.712684080327</v>
      </c>
      <c r="AB504" s="11">
        <v>10324.292801355938</v>
      </c>
      <c r="AC504" s="11">
        <v>10307.60025433103</v>
      </c>
      <c r="AD504" s="11">
        <v>10282.966327346714</v>
      </c>
      <c r="AE504" s="11">
        <v>10273.612243063159</v>
      </c>
      <c r="AF504" s="11">
        <v>10209.905325418093</v>
      </c>
      <c r="AG504" s="11">
        <v>10185.350425519231</v>
      </c>
      <c r="AH504" s="11">
        <v>10160.704508666204</v>
      </c>
      <c r="AI504" s="11">
        <v>10139.563389836067</v>
      </c>
      <c r="AJ504" s="11">
        <v>10120.376174506575</v>
      </c>
      <c r="AK504" s="11">
        <v>10106.773628175912</v>
      </c>
      <c r="AL504" s="11">
        <v>10082.342909771181</v>
      </c>
      <c r="AM504" s="11">
        <v>10073.188332804946</v>
      </c>
      <c r="AN504" s="11">
        <v>10062.555581737608</v>
      </c>
      <c r="AO504" s="11">
        <v>10057.595844341779</v>
      </c>
      <c r="AP504" s="11">
        <v>10060.503231596966</v>
      </c>
      <c r="AQ504" s="11">
        <v>10070.038113975153</v>
      </c>
      <c r="AR504" s="11">
        <v>10072.23436417041</v>
      </c>
      <c r="AS504" s="11">
        <v>10071.745523873167</v>
      </c>
      <c r="AT504" s="11">
        <v>10083.835488020919</v>
      </c>
      <c r="AU504" s="11">
        <v>10091.69137008793</v>
      </c>
      <c r="AV504" s="11">
        <v>10088.606942730665</v>
      </c>
      <c r="AW504" s="11">
        <v>10093.665757962057</v>
      </c>
      <c r="AX504" s="11">
        <v>10101.28615246582</v>
      </c>
      <c r="AY504" s="11">
        <v>10098.749060583863</v>
      </c>
      <c r="AZ504" s="11">
        <v>10087.073450252678</v>
      </c>
      <c r="BA504" s="11">
        <v>10067.284780000675</v>
      </c>
      <c r="BB504" s="11">
        <v>10027.21756931386</v>
      </c>
      <c r="BC504" s="11">
        <v>9958.6350169333164</v>
      </c>
      <c r="BD504" s="11">
        <v>9894.3759425596891</v>
      </c>
      <c r="BE504" s="11">
        <v>9877.9102056549782</v>
      </c>
      <c r="BF504" s="11">
        <v>9860.0916395246477</v>
      </c>
      <c r="BG504" s="11">
        <v>9830.9130545014414</v>
      </c>
      <c r="BH504" s="11">
        <v>9824.0150533662872</v>
      </c>
      <c r="BI504" s="11">
        <v>9811.9066540703061</v>
      </c>
      <c r="BJ504" s="11">
        <v>9790.8276398181952</v>
      </c>
      <c r="BK504" s="11">
        <v>9724.9160456181799</v>
      </c>
      <c r="BL504" s="11">
        <v>9511.8818173802465</v>
      </c>
      <c r="BM504" s="11">
        <v>9404.1529948255957</v>
      </c>
      <c r="BN504" s="11">
        <v>9390.9963317078746</v>
      </c>
      <c r="BO504" s="11">
        <v>9292.5263637903081</v>
      </c>
      <c r="BP504" s="11">
        <v>9294.0172860254661</v>
      </c>
      <c r="BQ504" s="11">
        <v>9211.9886347894189</v>
      </c>
      <c r="BR504" s="11">
        <v>9138.4365084907968</v>
      </c>
      <c r="BS504" s="11">
        <v>9114.675656756679</v>
      </c>
      <c r="BT504" s="11">
        <v>9068.0254410131238</v>
      </c>
      <c r="BU504" s="11">
        <v>9017.974350553377</v>
      </c>
      <c r="BV504" s="11">
        <v>9031.509488909669</v>
      </c>
      <c r="BW504" s="11">
        <v>8882.9071037859721</v>
      </c>
      <c r="BX504" s="11">
        <v>8781.7782645445459</v>
      </c>
      <c r="BY504" s="11">
        <v>8648.5445710599433</v>
      </c>
      <c r="BZ504" s="11">
        <v>8622.4844071360949</v>
      </c>
      <c r="CA504" s="11">
        <v>8580.8840205517645</v>
      </c>
      <c r="CB504" s="11">
        <v>8518.0578364242301</v>
      </c>
      <c r="CC504" s="11">
        <v>8397.2754089223199</v>
      </c>
      <c r="CD504" s="11">
        <v>8303.317022105759</v>
      </c>
      <c r="CE504" s="11">
        <v>8211.5731135880797</v>
      </c>
      <c r="CF504" s="11">
        <v>8130.293002332156</v>
      </c>
      <c r="CG504" s="11">
        <v>7940.0529963513418</v>
      </c>
      <c r="CH504" s="11">
        <v>7866.5772545040509</v>
      </c>
      <c r="CI504" s="11">
        <v>7679.1511683270674</v>
      </c>
      <c r="CJ504" s="11">
        <v>7608.9807948834414</v>
      </c>
      <c r="CK504" s="11">
        <v>7521.1688528175673</v>
      </c>
      <c r="CL504" s="11">
        <v>7494.6665933529221</v>
      </c>
      <c r="CM504" s="11">
        <v>7447.7512948038739</v>
      </c>
      <c r="CN504" s="11">
        <v>7390.7811454537568</v>
      </c>
      <c r="CO504" s="11">
        <v>7311.0347358408826</v>
      </c>
      <c r="CP504" s="11">
        <v>7260.4445731675733</v>
      </c>
      <c r="CQ504" s="11">
        <v>7069.576299839996</v>
      </c>
      <c r="CR504" s="11">
        <v>6899.9045634430313</v>
      </c>
      <c r="CS504" s="11">
        <v>6830.9667605698505</v>
      </c>
      <c r="CT504" s="11">
        <v>6804.411580762815</v>
      </c>
      <c r="CU504" s="11">
        <v>6764.0694327345318</v>
      </c>
      <c r="CV504" s="11">
        <v>6668.6553070088239</v>
      </c>
      <c r="CW504" s="11">
        <v>6546.1420842014668</v>
      </c>
      <c r="CX504" s="11">
        <v>6489.179232165372</v>
      </c>
      <c r="CY504" s="11">
        <v>6434.4353981066333</v>
      </c>
      <c r="CZ504" s="11">
        <v>6384.0856666200616</v>
      </c>
      <c r="DA504" s="11">
        <v>6331.6242235365207</v>
      </c>
      <c r="DB504" s="11">
        <v>6273.7164977325401</v>
      </c>
      <c r="DC504" s="11">
        <v>6178.1805928312506</v>
      </c>
      <c r="DD504" s="11">
        <v>6165.9844737090143</v>
      </c>
      <c r="DE504" s="11">
        <v>6134.4002692591494</v>
      </c>
      <c r="DF504" s="11">
        <v>6119.3176116207633</v>
      </c>
      <c r="DG504" s="11">
        <v>6065.0749226349135</v>
      </c>
      <c r="DH504" s="11">
        <v>6019.8605424971493</v>
      </c>
      <c r="DI504" s="11">
        <v>5967.1572822675471</v>
      </c>
      <c r="DJ504" s="11">
        <v>5897.6014933517745</v>
      </c>
      <c r="DK504" s="11">
        <v>5621.4610900110365</v>
      </c>
      <c r="DL504" s="11">
        <v>5601.0459241694434</v>
      </c>
      <c r="DM504" s="11">
        <v>5557.1013699243185</v>
      </c>
      <c r="DN504" s="11">
        <v>5492.95627621944</v>
      </c>
      <c r="DO504" s="11">
        <v>5477.5941534478034</v>
      </c>
      <c r="DP504" s="11">
        <v>5415.9848516150114</v>
      </c>
      <c r="DQ504" s="11">
        <v>5419.5576135903175</v>
      </c>
      <c r="DR504" s="11">
        <v>5412.74114112604</v>
      </c>
      <c r="DS504" s="11">
        <v>5402.9832542218646</v>
      </c>
      <c r="DT504" s="11">
        <v>5386.4633891677413</v>
      </c>
      <c r="DU504" s="11">
        <v>5375.7470379354781</v>
      </c>
      <c r="DV504" s="11">
        <v>5364.2526063904616</v>
      </c>
      <c r="DW504" s="11">
        <v>5357.1265410326268</v>
      </c>
      <c r="DX504" s="11">
        <v>5223.4286931480056</v>
      </c>
      <c r="DY504" s="11">
        <v>5232.7647286544216</v>
      </c>
      <c r="DZ504" s="11">
        <v>5200.3785521921136</v>
      </c>
      <c r="EA504" s="11">
        <v>5086.4778323517248</v>
      </c>
      <c r="EB504" s="11">
        <v>5073.0249892625334</v>
      </c>
      <c r="EC504" s="11">
        <v>4901.6163300525986</v>
      </c>
      <c r="ED504" s="11">
        <v>4841.1881340024784</v>
      </c>
      <c r="EE504" s="11">
        <v>4606.8020895773743</v>
      </c>
      <c r="EF504" s="11">
        <v>4421.0756688436568</v>
      </c>
      <c r="EG504" s="11">
        <v>4263.5874770855562</v>
      </c>
      <c r="EH504" s="11">
        <v>4143.2567119864725</v>
      </c>
      <c r="EI504" s="11">
        <v>4080.2914304511719</v>
      </c>
      <c r="EJ504" s="11">
        <v>4026.400044717966</v>
      </c>
      <c r="EK504" s="11">
        <v>3944.3183779953497</v>
      </c>
      <c r="EL504" s="11">
        <v>3933.4243561399885</v>
      </c>
      <c r="EM504" s="11">
        <v>3846.9991080646209</v>
      </c>
      <c r="EN504" s="11">
        <v>3758.6761396857132</v>
      </c>
      <c r="EO504" s="11">
        <v>3717.489192132678</v>
      </c>
      <c r="EP504" s="11">
        <v>3590.951118703711</v>
      </c>
      <c r="EQ504" s="11">
        <v>3534.1726063049914</v>
      </c>
      <c r="ER504" s="11">
        <v>3417.1343132167685</v>
      </c>
      <c r="ES504" s="11">
        <v>3371.9075638931786</v>
      </c>
      <c r="ET504" s="11">
        <v>3308.346561154096</v>
      </c>
      <c r="EU504" s="11">
        <v>3258.4862096384823</v>
      </c>
      <c r="EV504" s="11">
        <v>3201.7147442000232</v>
      </c>
      <c r="EW504" s="11">
        <v>2989.862809740202</v>
      </c>
      <c r="EX504" s="11">
        <v>2947.4283946277328</v>
      </c>
      <c r="EY504" s="11">
        <v>2810.2810433063264</v>
      </c>
      <c r="EZ504" s="11">
        <v>2693.9437891081875</v>
      </c>
      <c r="FA504" s="11">
        <v>2645.9810363977513</v>
      </c>
      <c r="FB504" s="11">
        <v>2617.5677349602183</v>
      </c>
      <c r="FC504" s="11">
        <v>2572.8347290134079</v>
      </c>
      <c r="FD504" s="11">
        <v>2467.8464863994222</v>
      </c>
      <c r="FE504" s="11">
        <v>2328.2035348152522</v>
      </c>
      <c r="FF504" s="11">
        <v>2326.4727070515833</v>
      </c>
      <c r="FG504" s="11">
        <v>2291.2236176031274</v>
      </c>
      <c r="FH504" s="11">
        <v>2224.1582170684269</v>
      </c>
      <c r="FI504" s="11">
        <v>2197.9698770423629</v>
      </c>
      <c r="FJ504" s="11">
        <v>2195.7950630053979</v>
      </c>
      <c r="FK504" s="11">
        <v>2193.1039378489809</v>
      </c>
      <c r="FL504" s="11">
        <v>2193.3343791497628</v>
      </c>
      <c r="FM504" s="11">
        <v>2184.0307045872432</v>
      </c>
      <c r="FN504" s="11">
        <v>2199.6642737343172</v>
      </c>
      <c r="FO504" s="11">
        <v>2200.4518498523762</v>
      </c>
      <c r="FP504" s="11">
        <v>2200.2874238818895</v>
      </c>
      <c r="FQ504" s="11">
        <v>2206.1845022827042</v>
      </c>
      <c r="FR504" s="11">
        <v>2187.6818132776457</v>
      </c>
      <c r="FS504" s="11">
        <v>2162.7435014484818</v>
      </c>
      <c r="FT504" s="11">
        <v>2113.3648429979203</v>
      </c>
      <c r="FU504" s="11">
        <v>2028.879016399319</v>
      </c>
      <c r="FV504" s="11">
        <v>2008.7909714863665</v>
      </c>
      <c r="FW504" s="11">
        <v>1983.3795853012139</v>
      </c>
      <c r="FX504" s="11">
        <v>1954.9282798451713</v>
      </c>
      <c r="FY504" s="11">
        <v>1933.1846867935428</v>
      </c>
      <c r="FZ504" s="11">
        <v>1906.9175482676301</v>
      </c>
      <c r="GA504" s="11">
        <v>1891.8054324121611</v>
      </c>
      <c r="GB504" s="11">
        <v>1872.0796454980409</v>
      </c>
      <c r="GC504" s="11">
        <v>1857.2517084265203</v>
      </c>
      <c r="GD504" s="11">
        <v>1852.6261882617664</v>
      </c>
      <c r="GE504" s="11">
        <v>1848.1078981916355</v>
      </c>
      <c r="GF504" s="11">
        <v>1846.7985894050842</v>
      </c>
      <c r="GG504" s="11">
        <v>1839.3583642983615</v>
      </c>
      <c r="GH504" s="11">
        <v>1836.0354733395004</v>
      </c>
      <c r="GI504" s="11">
        <v>1820.1559168099361</v>
      </c>
      <c r="GJ504" s="11">
        <v>1798.4812647775536</v>
      </c>
      <c r="GK504" s="11">
        <v>1770.8350698264037</v>
      </c>
      <c r="GL504" s="11">
        <v>1768.2182486544539</v>
      </c>
      <c r="GM504" s="11">
        <v>1734.1784537918272</v>
      </c>
      <c r="GN504" s="11">
        <v>1709.5056149431957</v>
      </c>
      <c r="GO504" s="11">
        <v>1675.6366682535358</v>
      </c>
      <c r="GP504" s="11">
        <v>1593.5072452768832</v>
      </c>
      <c r="GQ504" s="11">
        <v>1469.1116986317886</v>
      </c>
      <c r="GR504" s="11">
        <v>1343.6449240069203</v>
      </c>
      <c r="GS504" s="11">
        <v>1309.9786294012833</v>
      </c>
      <c r="GT504" s="11">
        <v>1304.6807436830654</v>
      </c>
      <c r="GU504" s="11">
        <v>1291.1985450017903</v>
      </c>
      <c r="GV504" s="11">
        <v>1283.9069253326602</v>
      </c>
      <c r="GW504" s="11">
        <v>1280.7384464708055</v>
      </c>
      <c r="GX504" s="11">
        <v>1282.8024752127778</v>
      </c>
      <c r="GY504" s="11">
        <v>1255.0721133044688</v>
      </c>
      <c r="GZ504" s="11">
        <v>1358.7173925007617</v>
      </c>
      <c r="HA504" s="11">
        <v>1370.7654951283964</v>
      </c>
      <c r="HB504" s="11">
        <v>1375.184085678279</v>
      </c>
      <c r="HC504" s="11">
        <v>1379.9361247421441</v>
      </c>
      <c r="HD504" s="11">
        <v>1384.2994499222141</v>
      </c>
      <c r="HE504" s="11">
        <v>1376.1420768364394</v>
      </c>
      <c r="HF504" s="11">
        <v>1277.6714018818245</v>
      </c>
      <c r="HG504" s="11">
        <v>1202.2372966057319</v>
      </c>
      <c r="HH504" s="11">
        <v>1118.4030185611443</v>
      </c>
      <c r="HI504" s="11">
        <v>1076.9619158731632</v>
      </c>
      <c r="HJ504" s="11">
        <v>1047.2255989117161</v>
      </c>
      <c r="HK504" s="11">
        <v>1001.955799617068</v>
      </c>
      <c r="HL504" s="11">
        <v>960.6546806762243</v>
      </c>
      <c r="HM504" s="11">
        <v>879.45709784822157</v>
      </c>
      <c r="HN504" s="11">
        <v>772.78339240361686</v>
      </c>
      <c r="HO504" s="11">
        <v>679.85286444294184</v>
      </c>
      <c r="HP504" s="11">
        <v>665.36416366796527</v>
      </c>
      <c r="HQ504" s="11">
        <v>644.2370787154473</v>
      </c>
      <c r="HR504" s="11">
        <v>517.03885282397869</v>
      </c>
      <c r="HS504" s="11">
        <v>486.34612978386497</v>
      </c>
      <c r="HT504" s="11">
        <v>479.88364046170932</v>
      </c>
      <c r="HU504" s="11">
        <v>425.87975506789388</v>
      </c>
      <c r="HV504" s="11">
        <v>399.85178128064632</v>
      </c>
      <c r="HW504" s="11">
        <v>369.22730963486032</v>
      </c>
      <c r="HX504" s="11">
        <v>334.69660072831931</v>
      </c>
      <c r="HY504" s="11">
        <v>284.17789035747569</v>
      </c>
      <c r="HZ504" s="11">
        <v>118.89374730225059</v>
      </c>
      <c r="IA504" s="11">
        <v>5.6814997151377611E-11</v>
      </c>
      <c r="IB504" s="11">
        <v>39.62010979668252</v>
      </c>
      <c r="IC504" s="11">
        <v>98.445100423310436</v>
      </c>
      <c r="ID504" s="11">
        <v>157.12807344521559</v>
      </c>
      <c r="IE504" s="11">
        <v>210.38918016892973</v>
      </c>
      <c r="IF504" s="11">
        <v>271.0218695211064</v>
      </c>
      <c r="IG504" s="11">
        <v>405.49250963507279</v>
      </c>
      <c r="IH504" s="11">
        <v>440.60098754233985</v>
      </c>
      <c r="II504" s="11">
        <v>484.09292120386135</v>
      </c>
      <c r="IJ504" s="11">
        <v>519.41254704028506</v>
      </c>
      <c r="IK504" s="11">
        <v>565.34929552129404</v>
      </c>
      <c r="IL504" s="11">
        <v>598.14836306758184</v>
      </c>
      <c r="IM504" s="11">
        <v>634.38701228130492</v>
      </c>
      <c r="IN504" s="11">
        <v>688.24987571532301</v>
      </c>
      <c r="IO504" s="11">
        <v>819.81042853629299</v>
      </c>
      <c r="IP504" s="11">
        <v>852.04001542531796</v>
      </c>
      <c r="IQ504" s="11">
        <v>853.38934304157237</v>
      </c>
      <c r="IR504" s="11">
        <v>908.89957687320612</v>
      </c>
      <c r="IS504" s="11">
        <v>977.98198455951831</v>
      </c>
      <c r="IT504" s="11">
        <v>1018.0377972311085</v>
      </c>
      <c r="IU504" s="11">
        <v>1041.2413806671566</v>
      </c>
      <c r="IV504" s="11">
        <v>1058.8870862045733</v>
      </c>
      <c r="IW504" s="11">
        <v>1064.9393670837433</v>
      </c>
      <c r="IX504" s="11">
        <v>1075.322159044701</v>
      </c>
      <c r="IY504" s="11">
        <v>1095.7820469050803</v>
      </c>
      <c r="IZ504" s="11">
        <v>1135.7420257240506</v>
      </c>
      <c r="JA504" s="11">
        <v>1184.4623565553902</v>
      </c>
      <c r="JB504" s="11">
        <v>1273.4214798871351</v>
      </c>
      <c r="JC504" s="11">
        <v>1376.3702319631775</v>
      </c>
      <c r="JD504" s="11">
        <v>1450.8697782040385</v>
      </c>
      <c r="JE504" s="11">
        <v>1466.1902772158091</v>
      </c>
      <c r="JF504" s="11">
        <v>1476.3591390219419</v>
      </c>
      <c r="JG504" s="11">
        <v>1455.8537202182938</v>
      </c>
      <c r="JH504" s="11">
        <v>1536.4684970379799</v>
      </c>
      <c r="JI504" s="11">
        <v>1604.968256347541</v>
      </c>
      <c r="JJ504" s="11">
        <v>1618.0268285784268</v>
      </c>
      <c r="JK504" s="11">
        <v>1601.3724399604291</v>
      </c>
      <c r="JL504" s="11">
        <v>1662.5088700526676</v>
      </c>
      <c r="JM504" s="11">
        <v>1664.0647727850251</v>
      </c>
      <c r="JN504" s="11">
        <v>1656.990760393526</v>
      </c>
      <c r="JO504" s="11">
        <v>1840.1026229083704</v>
      </c>
      <c r="JP504" s="11">
        <v>1973.8287244460682</v>
      </c>
      <c r="JQ504" s="11">
        <v>2009.5927479322381</v>
      </c>
      <c r="JR504" s="11">
        <v>2047.7324466833054</v>
      </c>
      <c r="JS504" s="11">
        <v>2023.5667956467721</v>
      </c>
      <c r="JT504" s="11">
        <v>2093.2497245386407</v>
      </c>
      <c r="JU504" s="11">
        <v>2135.105399466865</v>
      </c>
      <c r="JV504" s="11">
        <v>2113.2360599611425</v>
      </c>
      <c r="JW504" s="11">
        <v>2050.6110614710387</v>
      </c>
      <c r="JX504" s="11">
        <v>2038.3953831730237</v>
      </c>
      <c r="JY504" s="11">
        <v>2026.8625754997497</v>
      </c>
      <c r="JZ504" s="11">
        <v>2010.3926516737627</v>
      </c>
      <c r="KA504" s="11">
        <v>1997.5571510510047</v>
      </c>
      <c r="KB504" s="11">
        <v>1988.4942253351173</v>
      </c>
      <c r="KC504" s="11">
        <v>1970.1299877786007</v>
      </c>
      <c r="KD504" s="11">
        <v>1954.0946459597778</v>
      </c>
      <c r="KE504" s="11">
        <v>1955.4177165902436</v>
      </c>
      <c r="KF504" s="11">
        <v>1967.2839196496104</v>
      </c>
      <c r="KG504" s="11">
        <v>1972.8206363028014</v>
      </c>
      <c r="KH504" s="11">
        <v>1991.0576103823012</v>
      </c>
      <c r="KI504" s="11">
        <v>1994.7023225153305</v>
      </c>
      <c r="KJ504" s="11">
        <v>2018.3417393251821</v>
      </c>
      <c r="KK504" s="11">
        <v>2022.2050391561543</v>
      </c>
      <c r="KL504" s="23"/>
      <c r="KM504" s="11">
        <f>SMALL(Tabela2[[#This Row],[1]:[285]],1)</f>
        <v>5.6814997151377611E-11</v>
      </c>
      <c r="KN504" s="11">
        <f>MATCH(Tabela2[[#This Row],[1° menor]],Tabela2[[#This Row],[1]:[285]],0)</f>
        <v>222</v>
      </c>
      <c r="KO50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0.7499999038134646</v>
      </c>
      <c r="KP504" s="11">
        <f>VLOOKUP(Tabela2[[#This Row],[Shape]],shape!A:D,4,0)+VLOOKUP(Tabela2[[#This Row],[Shape]]+1,shape!A:E,5,0)*Tabela2[[#This Row],[% avanc]]</f>
        <v>7101.4437554575943</v>
      </c>
      <c r="KQ504" s="15">
        <f>Tabela2[[#This Row],[8686,881807]]/Tabela2[[#Headers],[8686,881807]]</f>
        <v>0.81749054646227148</v>
      </c>
      <c r="KR504" s="11">
        <f>Tabela2[[#This Row],[8686,881807]]-KP503</f>
        <v>412.88008097414968</v>
      </c>
      <c r="KS504" s="11">
        <f>(Tabela2[[#This Row],[hora bus]]-H503)*86400</f>
        <v>46.000000066123903</v>
      </c>
      <c r="KT504" s="11">
        <f>Tabela2[[#This Row],[desloc]]/Tabela2[[#This Row],[seconds]]</f>
        <v>8.9756539213183562</v>
      </c>
      <c r="KU504" s="11">
        <f>Tabela2[[#This Row],[spd m/s]]*3.6</f>
        <v>32.312354116746086</v>
      </c>
      <c r="KV504" s="23"/>
      <c r="KW504" s="22">
        <f t="shared" si="126"/>
        <v>0</v>
      </c>
      <c r="KX504" s="23">
        <f t="shared" si="127"/>
        <v>0</v>
      </c>
      <c r="KY504" s="23">
        <f t="shared" si="128"/>
        <v>0</v>
      </c>
      <c r="KZ504" s="23">
        <f t="shared" si="129"/>
        <v>0</v>
      </c>
      <c r="LA504" s="23">
        <f t="shared" si="130"/>
        <v>0</v>
      </c>
      <c r="LB504" s="23">
        <f t="shared" si="131"/>
        <v>0</v>
      </c>
      <c r="LC504" s="23">
        <f t="shared" si="132"/>
        <v>0</v>
      </c>
      <c r="LD504" s="23">
        <f t="shared" si="133"/>
        <v>0</v>
      </c>
      <c r="LE504" s="23">
        <f t="shared" si="134"/>
        <v>7101.4437554575943</v>
      </c>
      <c r="LF504" s="22">
        <f t="shared" si="143"/>
        <v>0</v>
      </c>
      <c r="LG504" s="23">
        <f t="shared" si="135"/>
        <v>0</v>
      </c>
      <c r="LH504" s="23">
        <f t="shared" si="136"/>
        <v>0</v>
      </c>
      <c r="LI504" s="23">
        <f t="shared" si="137"/>
        <v>7101.4437554575943</v>
      </c>
      <c r="LJ504" s="23">
        <f t="shared" si="138"/>
        <v>8570.3152119992501</v>
      </c>
      <c r="LK504" s="23">
        <f t="shared" si="139"/>
        <v>0</v>
      </c>
      <c r="LL504" s="23">
        <f t="shared" si="140"/>
        <v>9</v>
      </c>
      <c r="LM504" s="23">
        <f t="shared" si="141"/>
        <v>0</v>
      </c>
      <c r="LN504" s="23">
        <f t="shared" si="142"/>
        <v>0</v>
      </c>
    </row>
    <row r="505" spans="1:326" x14ac:dyDescent="0.25">
      <c r="A505" s="22">
        <v>166</v>
      </c>
      <c r="B505" s="22">
        <v>2</v>
      </c>
      <c r="C505" s="23" t="s">
        <v>1471</v>
      </c>
      <c r="D505" s="22">
        <v>332</v>
      </c>
      <c r="E505" s="24">
        <v>0.93333333333333335</v>
      </c>
      <c r="F505" s="23" t="s">
        <v>774</v>
      </c>
      <c r="G505" s="23" t="b">
        <v>1</v>
      </c>
      <c r="H505" s="25">
        <v>43538.933796296296</v>
      </c>
      <c r="I505" s="26" t="s">
        <v>1472</v>
      </c>
      <c r="J505" s="23" t="s">
        <v>1473</v>
      </c>
      <c r="K505" s="11">
        <f>IF(AND(Tabela2[[#This Row],[hora bus]]=H504,Tabela2[[#This Row],[lat bus]]=I504,Tabela2[[#This Row],[lon bus]]=J504),1,0)</f>
        <v>0</v>
      </c>
      <c r="L505" s="23"/>
      <c r="M505" s="11">
        <v>326</v>
      </c>
      <c r="N505" s="11">
        <v>11328.465558473676</v>
      </c>
      <c r="O505" s="11">
        <v>11320.59099361725</v>
      </c>
      <c r="P505" s="11">
        <v>11309.917928428893</v>
      </c>
      <c r="Q505" s="11">
        <v>11250.478658222442</v>
      </c>
      <c r="R505" s="11">
        <v>11167.843050977688</v>
      </c>
      <c r="S505" s="11">
        <v>11152.125922412415</v>
      </c>
      <c r="T505" s="11">
        <v>11132.859424304303</v>
      </c>
      <c r="U505" s="11">
        <v>11120.613528257889</v>
      </c>
      <c r="V505" s="11">
        <v>11103.064957473045</v>
      </c>
      <c r="W505" s="11">
        <v>11089.428554115424</v>
      </c>
      <c r="X505" s="11">
        <v>11077.056190550365</v>
      </c>
      <c r="Y505" s="11">
        <v>11050.75653937316</v>
      </c>
      <c r="Z505" s="11">
        <v>11032.63827727856</v>
      </c>
      <c r="AA505" s="11">
        <v>11008.038935080558</v>
      </c>
      <c r="AB505" s="11">
        <v>10996.425837766848</v>
      </c>
      <c r="AC505" s="11">
        <v>10979.663913399474</v>
      </c>
      <c r="AD505" s="11">
        <v>10955.203817888081</v>
      </c>
      <c r="AE505" s="11">
        <v>10946.132158775534</v>
      </c>
      <c r="AF505" s="11">
        <v>10883.714477520381</v>
      </c>
      <c r="AG505" s="11">
        <v>10861.0411560995</v>
      </c>
      <c r="AH505" s="11">
        <v>10837.454025642584</v>
      </c>
      <c r="AI505" s="11">
        <v>10817.010166560996</v>
      </c>
      <c r="AJ505" s="11">
        <v>10798.38213231169</v>
      </c>
      <c r="AK505" s="11">
        <v>10785.227516664301</v>
      </c>
      <c r="AL505" s="11">
        <v>10761.304033668315</v>
      </c>
      <c r="AM505" s="11">
        <v>10752.640322809131</v>
      </c>
      <c r="AN505" s="11">
        <v>10742.538722191768</v>
      </c>
      <c r="AO505" s="11">
        <v>10738.416518465077</v>
      </c>
      <c r="AP505" s="11">
        <v>10742.292917987908</v>
      </c>
      <c r="AQ505" s="11">
        <v>10752.540328459205</v>
      </c>
      <c r="AR505" s="11">
        <v>10755.218390298725</v>
      </c>
      <c r="AS505" s="11">
        <v>10755.518613155158</v>
      </c>
      <c r="AT505" s="11">
        <v>10768.459862106891</v>
      </c>
      <c r="AU505" s="11">
        <v>10776.798285894869</v>
      </c>
      <c r="AV505" s="11">
        <v>10774.446858896023</v>
      </c>
      <c r="AW505" s="11">
        <v>10780.833503135464</v>
      </c>
      <c r="AX505" s="11">
        <v>10789.872814274442</v>
      </c>
      <c r="AY505" s="11">
        <v>10788.561859316431</v>
      </c>
      <c r="AZ505" s="11">
        <v>10778.032827246279</v>
      </c>
      <c r="BA505" s="11">
        <v>10759.433576931367</v>
      </c>
      <c r="BB505" s="11">
        <v>10720.779302466532</v>
      </c>
      <c r="BC505" s="11">
        <v>10653.329940240597</v>
      </c>
      <c r="BD505" s="11">
        <v>10590.047815747297</v>
      </c>
      <c r="BE505" s="11">
        <v>10574.607723829406</v>
      </c>
      <c r="BF505" s="11">
        <v>10557.704340935781</v>
      </c>
      <c r="BG505" s="11">
        <v>10529.963666345442</v>
      </c>
      <c r="BH505" s="11">
        <v>10524.479773954272</v>
      </c>
      <c r="BI505" s="11">
        <v>10513.322756181335</v>
      </c>
      <c r="BJ505" s="11">
        <v>10493.275051824234</v>
      </c>
      <c r="BK505" s="11">
        <v>10429.287419335707</v>
      </c>
      <c r="BL505" s="11">
        <v>10221.978322572773</v>
      </c>
      <c r="BM505" s="11">
        <v>10121.691153835516</v>
      </c>
      <c r="BN505" s="11">
        <v>10112.492697851707</v>
      </c>
      <c r="BO505" s="11">
        <v>10017.07803423195</v>
      </c>
      <c r="BP505" s="11">
        <v>10021.114653804285</v>
      </c>
      <c r="BQ505" s="11">
        <v>9941.0765807785974</v>
      </c>
      <c r="BR505" s="11">
        <v>9870.653424507158</v>
      </c>
      <c r="BS505" s="11">
        <v>9848.9379672282066</v>
      </c>
      <c r="BT505" s="11">
        <v>9803.2676881930165</v>
      </c>
      <c r="BU505" s="11">
        <v>9756.0895151747609</v>
      </c>
      <c r="BV505" s="11">
        <v>9774.3021453630226</v>
      </c>
      <c r="BW505" s="11">
        <v>9626.250039449993</v>
      </c>
      <c r="BX505" s="11">
        <v>9522.2887990227973</v>
      </c>
      <c r="BY505" s="11">
        <v>9386.4916385078395</v>
      </c>
      <c r="BZ505" s="11">
        <v>9358.5187697187303</v>
      </c>
      <c r="CA505" s="11">
        <v>9316.4777212248555</v>
      </c>
      <c r="CB505" s="11">
        <v>9253.7243918633176</v>
      </c>
      <c r="CC505" s="11">
        <v>9133.2934080462837</v>
      </c>
      <c r="CD505" s="11">
        <v>9039.9172508256197</v>
      </c>
      <c r="CE505" s="11">
        <v>8949.0398566943004</v>
      </c>
      <c r="CF505" s="11">
        <v>8868.8622110404776</v>
      </c>
      <c r="CG505" s="11">
        <v>8680.4003787357615</v>
      </c>
      <c r="CH505" s="11">
        <v>8608.6303401515106</v>
      </c>
      <c r="CI505" s="11">
        <v>8422.9610336710375</v>
      </c>
      <c r="CJ505" s="11">
        <v>8354.6149831809489</v>
      </c>
      <c r="CK505" s="11">
        <v>8267.8358809537949</v>
      </c>
      <c r="CL505" s="11">
        <v>8242.0313806383056</v>
      </c>
      <c r="CM505" s="11">
        <v>8195.6777456579439</v>
      </c>
      <c r="CN505" s="11">
        <v>8139.4667715917203</v>
      </c>
      <c r="CO505" s="11">
        <v>8060.6073869049278</v>
      </c>
      <c r="CP505" s="11">
        <v>8010.9274209927135</v>
      </c>
      <c r="CQ505" s="11">
        <v>7822.0081891168984</v>
      </c>
      <c r="CR505" s="11">
        <v>7655.2818782595077</v>
      </c>
      <c r="CS505" s="11">
        <v>7588.2546228635665</v>
      </c>
      <c r="CT505" s="11">
        <v>7562.3981737537142</v>
      </c>
      <c r="CU505" s="11">
        <v>7522.5299096506969</v>
      </c>
      <c r="CV505" s="11">
        <v>7428.194276485242</v>
      </c>
      <c r="CW505" s="11">
        <v>7307.5015724340719</v>
      </c>
      <c r="CX505" s="11">
        <v>7252.0560676987034</v>
      </c>
      <c r="CY505" s="11">
        <v>7198.2266999215808</v>
      </c>
      <c r="CZ505" s="11">
        <v>7148.4939008326583</v>
      </c>
      <c r="DA505" s="11">
        <v>7096.3747247727279</v>
      </c>
      <c r="DB505" s="11">
        <v>7038.4560417774746</v>
      </c>
      <c r="DC505" s="11">
        <v>6942.4462381270077</v>
      </c>
      <c r="DD505" s="11">
        <v>6929.8914165294273</v>
      </c>
      <c r="DE505" s="11">
        <v>6898.1773219037486</v>
      </c>
      <c r="DF505" s="11">
        <v>6882.8779534450514</v>
      </c>
      <c r="DG505" s="11">
        <v>6828.0322788876874</v>
      </c>
      <c r="DH505" s="11">
        <v>6781.4559646651524</v>
      </c>
      <c r="DI505" s="11">
        <v>6726.9493506983099</v>
      </c>
      <c r="DJ505" s="11">
        <v>6658.62851240493</v>
      </c>
      <c r="DK505" s="11">
        <v>6393.0254596845443</v>
      </c>
      <c r="DL505" s="11">
        <v>6383.6807010345901</v>
      </c>
      <c r="DM505" s="11">
        <v>6344.0581933592794</v>
      </c>
      <c r="DN505" s="11">
        <v>6283.1425718119181</v>
      </c>
      <c r="DO505" s="11">
        <v>6270.041194339331</v>
      </c>
      <c r="DP505" s="11">
        <v>6210.6518203540381</v>
      </c>
      <c r="DQ505" s="11">
        <v>6216.0284647738899</v>
      </c>
      <c r="DR505" s="11">
        <v>6209.6468079689375</v>
      </c>
      <c r="DS505" s="11">
        <v>6200.2742101105659</v>
      </c>
      <c r="DT505" s="11">
        <v>6183.8893434957554</v>
      </c>
      <c r="DU505" s="11">
        <v>6172.9471948134506</v>
      </c>
      <c r="DV505" s="11">
        <v>6161.0303949562231</v>
      </c>
      <c r="DW505" s="11">
        <v>6153.2680670217396</v>
      </c>
      <c r="DX505" s="11">
        <v>6016.0457558470935</v>
      </c>
      <c r="DY505" s="11">
        <v>6021.6870879187409</v>
      </c>
      <c r="DZ505" s="11">
        <v>5987.9051119168371</v>
      </c>
      <c r="EA505" s="11">
        <v>5875.5291459662749</v>
      </c>
      <c r="EB505" s="11">
        <v>5864.8972420779419</v>
      </c>
      <c r="EC505" s="11">
        <v>5696.3366764759048</v>
      </c>
      <c r="ED505" s="11">
        <v>5639.3407078814207</v>
      </c>
      <c r="EE505" s="11">
        <v>5406.2971809537567</v>
      </c>
      <c r="EF505" s="11">
        <v>5221.2035215459573</v>
      </c>
      <c r="EG505" s="11">
        <v>5064.3139675231841</v>
      </c>
      <c r="EH505" s="11">
        <v>4944.7006577085485</v>
      </c>
      <c r="EI505" s="11">
        <v>4882.5740172308979</v>
      </c>
      <c r="EJ505" s="11">
        <v>4829.7298478745352</v>
      </c>
      <c r="EK505" s="11">
        <v>4747.7220573229988</v>
      </c>
      <c r="EL505" s="11">
        <v>4736.2259473455788</v>
      </c>
      <c r="EM505" s="11">
        <v>4649.5264522574953</v>
      </c>
      <c r="EN505" s="11">
        <v>4561.7352551583699</v>
      </c>
      <c r="EO505" s="11">
        <v>4521.9496077783824</v>
      </c>
      <c r="EP505" s="11">
        <v>4398.2322868929496</v>
      </c>
      <c r="EQ505" s="11">
        <v>4344.8748566388567</v>
      </c>
      <c r="ER505" s="11">
        <v>4231.1757567622217</v>
      </c>
      <c r="ES505" s="11">
        <v>4188.9715168206885</v>
      </c>
      <c r="ET505" s="11">
        <v>4127.3689009381742</v>
      </c>
      <c r="EU505" s="11">
        <v>4079.4453865459518</v>
      </c>
      <c r="EV505" s="11">
        <v>4024.5305485734752</v>
      </c>
      <c r="EW505" s="11">
        <v>3816.5751628618082</v>
      </c>
      <c r="EX505" s="11">
        <v>3777.901090281679</v>
      </c>
      <c r="EY505" s="11">
        <v>3642.971728613757</v>
      </c>
      <c r="EZ505" s="11">
        <v>3528.8437314511225</v>
      </c>
      <c r="FA505" s="11">
        <v>3481.8619372092103</v>
      </c>
      <c r="FB505" s="11">
        <v>3453.645476868739</v>
      </c>
      <c r="FC505" s="11">
        <v>3408.9499021519141</v>
      </c>
      <c r="FD505" s="11">
        <v>3303.7492418472161</v>
      </c>
      <c r="FE505" s="11">
        <v>3163.0454709605942</v>
      </c>
      <c r="FF505" s="11">
        <v>3160.2750534832626</v>
      </c>
      <c r="FG505" s="11">
        <v>3124.4393136777935</v>
      </c>
      <c r="FH505" s="11">
        <v>3056.1964150182616</v>
      </c>
      <c r="FI505" s="11">
        <v>3028.5202393046534</v>
      </c>
      <c r="FJ505" s="11">
        <v>3025.2531386709229</v>
      </c>
      <c r="FK505" s="11">
        <v>3021.7856108483902</v>
      </c>
      <c r="FL505" s="11">
        <v>3021.2831587155156</v>
      </c>
      <c r="FM505" s="11">
        <v>3010.5830889748554</v>
      </c>
      <c r="FN505" s="11">
        <v>3024.4467637892872</v>
      </c>
      <c r="FO505" s="11">
        <v>3023.6995157099941</v>
      </c>
      <c r="FP505" s="11">
        <v>3021.8637376893412</v>
      </c>
      <c r="FQ505" s="11">
        <v>3026.4424418096091</v>
      </c>
      <c r="FR505" s="11">
        <v>3005.8876999672202</v>
      </c>
      <c r="FS505" s="11">
        <v>2976.8222314911482</v>
      </c>
      <c r="FT505" s="11">
        <v>2920.9916943269654</v>
      </c>
      <c r="FU505" s="11">
        <v>2826.6797764628718</v>
      </c>
      <c r="FV505" s="11">
        <v>2799.300621025423</v>
      </c>
      <c r="FW505" s="11">
        <v>2772.1476083387956</v>
      </c>
      <c r="FX505" s="11">
        <v>2742.9548643789776</v>
      </c>
      <c r="FY505" s="11">
        <v>2720.361174895294</v>
      </c>
      <c r="FZ505" s="11">
        <v>2692.5419209079309</v>
      </c>
      <c r="GA505" s="11">
        <v>2675.256817415589</v>
      </c>
      <c r="GB505" s="11">
        <v>2652.7187223116975</v>
      </c>
      <c r="GC505" s="11">
        <v>2633.9822973570404</v>
      </c>
      <c r="GD505" s="11">
        <v>2625.5200547847562</v>
      </c>
      <c r="GE505" s="11">
        <v>2617.9133401059971</v>
      </c>
      <c r="GF505" s="11">
        <v>2614.198218689934</v>
      </c>
      <c r="GG505" s="11">
        <v>2605.1070401680117</v>
      </c>
      <c r="GH505" s="11">
        <v>2600.797147286502</v>
      </c>
      <c r="GI505" s="11">
        <v>2584.0492914547149</v>
      </c>
      <c r="GJ505" s="11">
        <v>2561.6428528399501</v>
      </c>
      <c r="GK505" s="11">
        <v>2534.4568736531742</v>
      </c>
      <c r="GL505" s="11">
        <v>2532.5299152133111</v>
      </c>
      <c r="GM505" s="11">
        <v>2499.6083979552818</v>
      </c>
      <c r="GN505" s="11">
        <v>2476.280070397223</v>
      </c>
      <c r="GO505" s="11">
        <v>2442.5215510336066</v>
      </c>
      <c r="GP505" s="11">
        <v>2358.3293545401311</v>
      </c>
      <c r="GQ505" s="11">
        <v>2224.9241918587682</v>
      </c>
      <c r="GR505" s="11">
        <v>2080.7841766305769</v>
      </c>
      <c r="GS505" s="11">
        <v>2029.7165346417194</v>
      </c>
      <c r="GT505" s="11">
        <v>2016.6881377975483</v>
      </c>
      <c r="GU505" s="11">
        <v>1998.2340567342742</v>
      </c>
      <c r="GV505" s="11">
        <v>1984.2126395990185</v>
      </c>
      <c r="GW505" s="11">
        <v>1973.3901928111368</v>
      </c>
      <c r="GX505" s="11">
        <v>1967.4448161045609</v>
      </c>
      <c r="GY505" s="11">
        <v>1912.6499160137639</v>
      </c>
      <c r="GZ505" s="11">
        <v>1989.7453455611819</v>
      </c>
      <c r="HA505" s="11">
        <v>1995.729265296053</v>
      </c>
      <c r="HB505" s="11">
        <v>1994.7834515611219</v>
      </c>
      <c r="HC505" s="11">
        <v>1994.6899323693169</v>
      </c>
      <c r="HD505" s="11">
        <v>1995.5963581625924</v>
      </c>
      <c r="HE505" s="11">
        <v>1979.8837727711909</v>
      </c>
      <c r="HF505" s="11">
        <v>1870.1924838807465</v>
      </c>
      <c r="HG505" s="11">
        <v>1789.2858702562421</v>
      </c>
      <c r="HH505" s="11">
        <v>1705.4042735975659</v>
      </c>
      <c r="HI505" s="11">
        <v>1664.5238939861802</v>
      </c>
      <c r="HJ505" s="11">
        <v>1635.4602545476189</v>
      </c>
      <c r="HK505" s="11">
        <v>1593.3045770863494</v>
      </c>
      <c r="HL505" s="11">
        <v>1559.2436502772098</v>
      </c>
      <c r="HM505" s="11">
        <v>1494.4578294238108</v>
      </c>
      <c r="HN505" s="11">
        <v>1418.31332071214</v>
      </c>
      <c r="HO505" s="11">
        <v>1361.7073391347913</v>
      </c>
      <c r="HP505" s="11">
        <v>1368.3923638851281</v>
      </c>
      <c r="HQ505" s="11">
        <v>1355.090838386307</v>
      </c>
      <c r="HR505" s="11">
        <v>1256.4279338517829</v>
      </c>
      <c r="HS505" s="11">
        <v>1258.5550312207668</v>
      </c>
      <c r="HT505" s="11">
        <v>1263.0122634195727</v>
      </c>
      <c r="HU505" s="11">
        <v>1220.8400725242086</v>
      </c>
      <c r="HV505" s="11">
        <v>1208.4186778781129</v>
      </c>
      <c r="HW505" s="11">
        <v>1184.4601328928861</v>
      </c>
      <c r="HX505" s="11">
        <v>1154.412996257957</v>
      </c>
      <c r="HY505" s="11">
        <v>1107.6133458581796</v>
      </c>
      <c r="HZ505" s="11">
        <v>946.46767799249812</v>
      </c>
      <c r="IA505" s="11">
        <v>794.63594112532132</v>
      </c>
      <c r="IB505" s="11">
        <v>741.53837820904675</v>
      </c>
      <c r="IC505" s="11">
        <v>686.23421559367796</v>
      </c>
      <c r="ID505" s="11">
        <v>636.93136653757324</v>
      </c>
      <c r="IE505" s="11">
        <v>580.48706159623873</v>
      </c>
      <c r="IF505" s="11">
        <v>454.70379381737297</v>
      </c>
      <c r="IG505" s="11">
        <v>426.91807692140372</v>
      </c>
      <c r="IH505" s="11">
        <v>384.69671630891798</v>
      </c>
      <c r="II505" s="11">
        <v>348.51647241783229</v>
      </c>
      <c r="IJ505" s="11">
        <v>298.20285791821624</v>
      </c>
      <c r="IK505" s="11">
        <v>259.9678427515143</v>
      </c>
      <c r="IL505" s="11">
        <v>217.44953037938294</v>
      </c>
      <c r="IM505" s="11">
        <v>153.92250928430704</v>
      </c>
      <c r="IN505" s="11">
        <v>16.247446608741143</v>
      </c>
      <c r="IO505" s="11">
        <v>7.2120087679650169E-13</v>
      </c>
      <c r="IP505" s="11">
        <v>16.323993674868472</v>
      </c>
      <c r="IQ505" s="11">
        <v>17.903344301386742</v>
      </c>
      <c r="IR505" s="11">
        <v>73.608070188988535</v>
      </c>
      <c r="IS505" s="11">
        <v>142.72127786935349</v>
      </c>
      <c r="IT505" s="11">
        <v>182.92754237577907</v>
      </c>
      <c r="IU505" s="11">
        <v>206.26215678931811</v>
      </c>
      <c r="IV505" s="11">
        <v>223.96411327833317</v>
      </c>
      <c r="IW505" s="11">
        <v>230.08724746757372</v>
      </c>
      <c r="IX505" s="11">
        <v>240.68820822801914</v>
      </c>
      <c r="IY505" s="11">
        <v>261.68394106205164</v>
      </c>
      <c r="IZ505" s="11">
        <v>302.42205138456461</v>
      </c>
      <c r="JA505" s="11">
        <v>352.39005697920311</v>
      </c>
      <c r="JB505" s="11">
        <v>443.67518352557624</v>
      </c>
      <c r="JC505" s="11">
        <v>550.29158670412551</v>
      </c>
      <c r="JD505" s="11">
        <v>628.0468093087585</v>
      </c>
      <c r="JE505" s="11">
        <v>645.5094202486996</v>
      </c>
      <c r="JF505" s="11">
        <v>657.95267983946644</v>
      </c>
      <c r="JG505" s="11">
        <v>649.89037207551689</v>
      </c>
      <c r="JH505" s="11">
        <v>733.1129757181202</v>
      </c>
      <c r="JI505" s="11">
        <v>791.52600572609754</v>
      </c>
      <c r="JJ505" s="11">
        <v>802.83791236804484</v>
      </c>
      <c r="JK505" s="11">
        <v>780.92415755988418</v>
      </c>
      <c r="JL505" s="11">
        <v>836.85803073303555</v>
      </c>
      <c r="JM505" s="11">
        <v>837.31601274131833</v>
      </c>
      <c r="JN505" s="11">
        <v>825.27886136684765</v>
      </c>
      <c r="JO505" s="11">
        <v>1004.3823256350224</v>
      </c>
      <c r="JP505" s="11">
        <v>1138.4146853310117</v>
      </c>
      <c r="JQ505" s="11">
        <v>1174.7920696683891</v>
      </c>
      <c r="JR505" s="11">
        <v>1212.4937145974295</v>
      </c>
      <c r="JS505" s="11">
        <v>1189.3272174159749</v>
      </c>
      <c r="JT505" s="11">
        <v>1263.8733228272856</v>
      </c>
      <c r="JU505" s="11">
        <v>1308.3593717482543</v>
      </c>
      <c r="JV505" s="11">
        <v>1285.6587447345405</v>
      </c>
      <c r="JW505" s="11">
        <v>1224.7873076928197</v>
      </c>
      <c r="JX505" s="11">
        <v>1215.6977209995403</v>
      </c>
      <c r="JY505" s="11">
        <v>1205.7905320202719</v>
      </c>
      <c r="JZ505" s="11">
        <v>1190.9009202444747</v>
      </c>
      <c r="KA505" s="11">
        <v>1179.7397409088092</v>
      </c>
      <c r="KB505" s="11">
        <v>1172.0555375008948</v>
      </c>
      <c r="KC505" s="11">
        <v>1155.4496396413799</v>
      </c>
      <c r="KD505" s="11">
        <v>1139.5678502958192</v>
      </c>
      <c r="KE505" s="11">
        <v>1139.1644271402465</v>
      </c>
      <c r="KF505" s="11">
        <v>1149.8566708474539</v>
      </c>
      <c r="KG505" s="11">
        <v>1153.9862288251313</v>
      </c>
      <c r="KH505" s="11">
        <v>1170.9139152277974</v>
      </c>
      <c r="KI505" s="11">
        <v>1173.1511384878474</v>
      </c>
      <c r="KJ505" s="11">
        <v>1195.5471094849561</v>
      </c>
      <c r="KK505" s="11">
        <v>1198.9990715924741</v>
      </c>
      <c r="KL505" s="23"/>
      <c r="KM505" s="11">
        <f>SMALL(Tabela2[[#This Row],[1]:[285]],1)</f>
        <v>7.2120087679650169E-13</v>
      </c>
      <c r="KN505" s="11">
        <f>MATCH(Tabela2[[#This Row],[1° menor]],Tabela2[[#This Row],[1]:[285]],0)</f>
        <v>236</v>
      </c>
      <c r="KO50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0.49999994982586327</v>
      </c>
      <c r="KP505" s="11">
        <f>VLOOKUP(Tabela2[[#This Row],[Shape]],shape!A:D,4,0)+VLOOKUP(Tabela2[[#This Row],[Shape]]+1,shape!A:E,5,0)*Tabela2[[#This Row],[% avanc]]</f>
        <v>7538.9778622216436</v>
      </c>
      <c r="KQ505" s="15">
        <f>Tabela2[[#This Row],[8686,881807]]/Tabela2[[#Headers],[8686,881807]]</f>
        <v>0.86785776872739762</v>
      </c>
      <c r="KR505" s="11">
        <f>Tabela2[[#This Row],[8686,881807]]-KP504</f>
        <v>437.53410676404928</v>
      </c>
      <c r="KS505" s="11">
        <f>(Tabela2[[#This Row],[hora bus]]-H504)*86400</f>
        <v>44.000000227242708</v>
      </c>
      <c r="KT505" s="11">
        <f>Tabela2[[#This Row],[desloc]]/Tabela2[[#This Row],[seconds]]</f>
        <v>9.9439569205535818</v>
      </c>
      <c r="KU505" s="11">
        <f>Tabela2[[#This Row],[spd m/s]]*3.6</f>
        <v>35.798244913992896</v>
      </c>
      <c r="KV505" s="23"/>
      <c r="KW505" s="22">
        <f t="shared" si="126"/>
        <v>0</v>
      </c>
      <c r="KX505" s="23">
        <f t="shared" si="127"/>
        <v>0</v>
      </c>
      <c r="KY505" s="23">
        <f t="shared" si="128"/>
        <v>0</v>
      </c>
      <c r="KZ505" s="23">
        <f t="shared" si="129"/>
        <v>0</v>
      </c>
      <c r="LA505" s="23">
        <f t="shared" si="130"/>
        <v>0</v>
      </c>
      <c r="LB505" s="23">
        <f t="shared" si="131"/>
        <v>0</v>
      </c>
      <c r="LC505" s="23">
        <f t="shared" si="132"/>
        <v>0</v>
      </c>
      <c r="LD505" s="23">
        <f t="shared" si="133"/>
        <v>0</v>
      </c>
      <c r="LE505" s="23">
        <f t="shared" si="134"/>
        <v>7538.9778622216436</v>
      </c>
      <c r="LF505" s="22">
        <f t="shared" si="143"/>
        <v>0</v>
      </c>
      <c r="LG505" s="23">
        <f t="shared" si="135"/>
        <v>0</v>
      </c>
      <c r="LH505" s="23">
        <f t="shared" si="136"/>
        <v>0</v>
      </c>
      <c r="LI505" s="23">
        <f t="shared" si="137"/>
        <v>7538.9778622216436</v>
      </c>
      <c r="LJ505" s="23">
        <f t="shared" si="138"/>
        <v>8570.3152119992501</v>
      </c>
      <c r="LK505" s="23">
        <f t="shared" si="139"/>
        <v>0</v>
      </c>
      <c r="LL505" s="23">
        <f t="shared" si="140"/>
        <v>8</v>
      </c>
      <c r="LM505" s="23">
        <f t="shared" si="141"/>
        <v>0</v>
      </c>
      <c r="LN505" s="23">
        <f t="shared" si="142"/>
        <v>0</v>
      </c>
    </row>
    <row r="506" spans="1:326" x14ac:dyDescent="0.25">
      <c r="A506" s="22">
        <v>167</v>
      </c>
      <c r="B506" s="22">
        <v>2</v>
      </c>
      <c r="C506" s="23" t="s">
        <v>1474</v>
      </c>
      <c r="D506" s="22">
        <v>332</v>
      </c>
      <c r="E506" s="24">
        <v>0.93402777777777779</v>
      </c>
      <c r="F506" s="23" t="s">
        <v>774</v>
      </c>
      <c r="G506" s="23" t="b">
        <v>1</v>
      </c>
      <c r="H506" s="25">
        <v>43538.934062499997</v>
      </c>
      <c r="I506" s="26" t="s">
        <v>314</v>
      </c>
      <c r="J506" s="23" t="s">
        <v>315</v>
      </c>
      <c r="K506" s="11">
        <f>IF(AND(Tabela2[[#This Row],[hora bus]]=H505,Tabela2[[#This Row],[lat bus]]=I505,Tabela2[[#This Row],[lon bus]]=J505),1,0)</f>
        <v>0</v>
      </c>
      <c r="L506" s="23"/>
      <c r="M506" s="11">
        <v>328</v>
      </c>
      <c r="N506" s="11">
        <v>11623.0270152249</v>
      </c>
      <c r="O506" s="11">
        <v>11615.105199756166</v>
      </c>
      <c r="P506" s="11">
        <v>11604.380397975985</v>
      </c>
      <c r="Q506" s="11">
        <v>11544.934075781521</v>
      </c>
      <c r="R506" s="11">
        <v>11462.572271222616</v>
      </c>
      <c r="S506" s="11">
        <v>11447.150569953823</v>
      </c>
      <c r="T506" s="11">
        <v>11427.941666137607</v>
      </c>
      <c r="U506" s="11">
        <v>11415.705232917122</v>
      </c>
      <c r="V506" s="11">
        <v>11398.125229667487</v>
      </c>
      <c r="W506" s="11">
        <v>11384.427931563583</v>
      </c>
      <c r="X506" s="11">
        <v>11371.985827168957</v>
      </c>
      <c r="Y506" s="11">
        <v>11345.569545978698</v>
      </c>
      <c r="Z506" s="11">
        <v>11327.310808992828</v>
      </c>
      <c r="AA506" s="11">
        <v>11302.61294133479</v>
      </c>
      <c r="AB506" s="11">
        <v>11290.95369669719</v>
      </c>
      <c r="AC506" s="11">
        <v>11274.178153115136</v>
      </c>
      <c r="AD506" s="11">
        <v>11249.773706592337</v>
      </c>
      <c r="AE506" s="11">
        <v>11240.786263186495</v>
      </c>
      <c r="AF506" s="11">
        <v>11178.734733622361</v>
      </c>
      <c r="AG506" s="11">
        <v>11156.593223158005</v>
      </c>
      <c r="AH506" s="11">
        <v>11133.306571290923</v>
      </c>
      <c r="AI506" s="11">
        <v>11113.062577639974</v>
      </c>
      <c r="AJ506" s="11">
        <v>11094.594907439643</v>
      </c>
      <c r="AK506" s="11">
        <v>11081.568724696379</v>
      </c>
      <c r="AL506" s="11">
        <v>11057.790515053861</v>
      </c>
      <c r="AM506" s="11">
        <v>11049.266712215795</v>
      </c>
      <c r="AN506" s="11">
        <v>11039.312649911224</v>
      </c>
      <c r="AO506" s="11">
        <v>11035.418968733858</v>
      </c>
      <c r="AP506" s="11">
        <v>11039.556964933821</v>
      </c>
      <c r="AQ506" s="11">
        <v>11049.99605396924</v>
      </c>
      <c r="AR506" s="11">
        <v>11052.803450504751</v>
      </c>
      <c r="AS506" s="11">
        <v>11053.314813010678</v>
      </c>
      <c r="AT506" s="11">
        <v>11066.483494976654</v>
      </c>
      <c r="AU506" s="11">
        <v>11074.950640301598</v>
      </c>
      <c r="AV506" s="11">
        <v>11072.794544476976</v>
      </c>
      <c r="AW506" s="11">
        <v>11079.535641355966</v>
      </c>
      <c r="AX506" s="11">
        <v>11088.954635543991</v>
      </c>
      <c r="AY506" s="11">
        <v>11087.973968400618</v>
      </c>
      <c r="AZ506" s="11">
        <v>11077.755794378141</v>
      </c>
      <c r="BA506" s="11">
        <v>11059.480204849797</v>
      </c>
      <c r="BB506" s="11">
        <v>11021.213140175878</v>
      </c>
      <c r="BC506" s="11">
        <v>10954.084898153844</v>
      </c>
      <c r="BD506" s="11">
        <v>10891.085282156784</v>
      </c>
      <c r="BE506" s="11">
        <v>10875.93018631429</v>
      </c>
      <c r="BF506" s="11">
        <v>10859.273904341213</v>
      </c>
      <c r="BG506" s="11">
        <v>10831.919043523438</v>
      </c>
      <c r="BH506" s="11">
        <v>10826.813246321397</v>
      </c>
      <c r="BI506" s="11">
        <v>10815.910175065839</v>
      </c>
      <c r="BJ506" s="11">
        <v>10796.138240484741</v>
      </c>
      <c r="BK506" s="11">
        <v>10732.666003138551</v>
      </c>
      <c r="BL506" s="11">
        <v>10526.875016927996</v>
      </c>
      <c r="BM506" s="11">
        <v>10428.539250051514</v>
      </c>
      <c r="BN506" s="11">
        <v>10420.364881451203</v>
      </c>
      <c r="BO506" s="11">
        <v>10325.73073258759</v>
      </c>
      <c r="BP506" s="11">
        <v>10330.415707854387</v>
      </c>
      <c r="BQ506" s="11">
        <v>10250.880430106241</v>
      </c>
      <c r="BR506" s="11">
        <v>10181.244329561227</v>
      </c>
      <c r="BS506" s="11">
        <v>10160.04210049311</v>
      </c>
      <c r="BT506" s="11">
        <v>10114.620170598755</v>
      </c>
      <c r="BU506" s="11">
        <v>10068.136892712488</v>
      </c>
      <c r="BV506" s="11">
        <v>10087.46105573101</v>
      </c>
      <c r="BW506" s="11">
        <v>9939.5635752767103</v>
      </c>
      <c r="BX506" s="11">
        <v>9834.9707716256435</v>
      </c>
      <c r="BY506" s="11">
        <v>9698.5948592616751</v>
      </c>
      <c r="BZ506" s="11">
        <v>9670.1876784834531</v>
      </c>
      <c r="CA506" s="11">
        <v>9628.0521378365065</v>
      </c>
      <c r="CB506" s="11">
        <v>9565.3321277674258</v>
      </c>
      <c r="CC506" s="11">
        <v>9445.0125695740699</v>
      </c>
      <c r="CD506" s="11">
        <v>9351.8077468081865</v>
      </c>
      <c r="CE506" s="11">
        <v>9261.1644601031549</v>
      </c>
      <c r="CF506" s="11">
        <v>9181.2743208155753</v>
      </c>
      <c r="CG506" s="11">
        <v>8993.272047210774</v>
      </c>
      <c r="CH506" s="11">
        <v>8921.9421027731969</v>
      </c>
      <c r="CI506" s="11">
        <v>8736.7199733284961</v>
      </c>
      <c r="CJ506" s="11">
        <v>8668.8344144877228</v>
      </c>
      <c r="CK506" s="11">
        <v>8582.3164424948318</v>
      </c>
      <c r="CL506" s="11">
        <v>8556.6889301561459</v>
      </c>
      <c r="CM506" s="11">
        <v>8510.4741702415049</v>
      </c>
      <c r="CN506" s="11">
        <v>8454.4511207476517</v>
      </c>
      <c r="CO506" s="11">
        <v>8375.8129787879006</v>
      </c>
      <c r="CP506" s="11">
        <v>8326.3576237605321</v>
      </c>
      <c r="CQ506" s="11">
        <v>8137.9084138943263</v>
      </c>
      <c r="CR506" s="11">
        <v>7971.8858225404238</v>
      </c>
      <c r="CS506" s="11">
        <v>7905.3119196554208</v>
      </c>
      <c r="CT506" s="11">
        <v>7879.6215707337715</v>
      </c>
      <c r="CU506" s="11">
        <v>7839.8655143257511</v>
      </c>
      <c r="CV506" s="11">
        <v>7745.7807784025736</v>
      </c>
      <c r="CW506" s="11">
        <v>7625.5068195755866</v>
      </c>
      <c r="CX506" s="11">
        <v>7570.4078031863401</v>
      </c>
      <c r="CY506" s="11">
        <v>7516.7861856001846</v>
      </c>
      <c r="CZ506" s="11">
        <v>7467.19755619428</v>
      </c>
      <c r="DA506" s="11">
        <v>7415.1650878069613</v>
      </c>
      <c r="DB506" s="11">
        <v>7357.2616191345824</v>
      </c>
      <c r="DC506" s="11">
        <v>7261.1793004925912</v>
      </c>
      <c r="DD506" s="11">
        <v>7248.5685534048689</v>
      </c>
      <c r="DE506" s="11">
        <v>7216.8352320945469</v>
      </c>
      <c r="DF506" s="11">
        <v>7201.4991969195835</v>
      </c>
      <c r="DG506" s="11">
        <v>7146.5412519747897</v>
      </c>
      <c r="DH506" s="11">
        <v>7099.7004246907636</v>
      </c>
      <c r="DI506" s="11">
        <v>7044.8372553385634</v>
      </c>
      <c r="DJ506" s="11">
        <v>6976.7906352806804</v>
      </c>
      <c r="DK506" s="11">
        <v>6713.3059371307718</v>
      </c>
      <c r="DL506" s="11">
        <v>6706.115269890277</v>
      </c>
      <c r="DM506" s="11">
        <v>6667.2707310562319</v>
      </c>
      <c r="DN506" s="11">
        <v>6606.9130756747409</v>
      </c>
      <c r="DO506" s="11">
        <v>6594.1919297028189</v>
      </c>
      <c r="DP506" s="11">
        <v>6535.1590681812077</v>
      </c>
      <c r="DQ506" s="11">
        <v>6540.8217270415562</v>
      </c>
      <c r="DR506" s="11">
        <v>6534.5074577827199</v>
      </c>
      <c r="DS506" s="11">
        <v>6525.1941689109262</v>
      </c>
      <c r="DT506" s="11">
        <v>6508.8318282769769</v>
      </c>
      <c r="DU506" s="11">
        <v>6497.858148807496</v>
      </c>
      <c r="DV506" s="11">
        <v>6485.8794279730373</v>
      </c>
      <c r="DW506" s="11">
        <v>6478.0217476065463</v>
      </c>
      <c r="DX506" s="11">
        <v>6340.2521561741751</v>
      </c>
      <c r="DY506" s="11">
        <v>6345.3149317167436</v>
      </c>
      <c r="DZ506" s="11">
        <v>6311.3055467953118</v>
      </c>
      <c r="EA506" s="11">
        <v>6199.1942055975933</v>
      </c>
      <c r="EB506" s="11">
        <v>6189.0402896947317</v>
      </c>
      <c r="EC506" s="11">
        <v>6020.9363746327017</v>
      </c>
      <c r="ED506" s="11">
        <v>5964.4773380979523</v>
      </c>
      <c r="EE506" s="11">
        <v>5731.6534260921035</v>
      </c>
      <c r="EF506" s="11">
        <v>5546.6861530265778</v>
      </c>
      <c r="EG506" s="11">
        <v>5389.9098139300704</v>
      </c>
      <c r="EH506" s="11">
        <v>5270.4172683540874</v>
      </c>
      <c r="EI506" s="11">
        <v>5208.4155408479082</v>
      </c>
      <c r="EJ506" s="11">
        <v>5155.7118946545988</v>
      </c>
      <c r="EK506" s="11">
        <v>5073.7265065161764</v>
      </c>
      <c r="EL506" s="11">
        <v>5062.1664817988612</v>
      </c>
      <c r="EM506" s="11">
        <v>4975.4435477809666</v>
      </c>
      <c r="EN506" s="11">
        <v>4887.733744631415</v>
      </c>
      <c r="EO506" s="11">
        <v>4848.1266185697614</v>
      </c>
      <c r="EP506" s="11">
        <v>4724.7264021249066</v>
      </c>
      <c r="EQ506" s="11">
        <v>4671.725816097096</v>
      </c>
      <c r="ER506" s="11">
        <v>4558.30630898666</v>
      </c>
      <c r="ES506" s="11">
        <v>4516.3191201074505</v>
      </c>
      <c r="ET506" s="11">
        <v>4454.8166844862481</v>
      </c>
      <c r="EU506" s="11">
        <v>4406.9641664260016</v>
      </c>
      <c r="EV506" s="11">
        <v>4352.0822312421969</v>
      </c>
      <c r="EW506" s="11">
        <v>4143.9869790355206</v>
      </c>
      <c r="EX506" s="11">
        <v>4105.044393582144</v>
      </c>
      <c r="EY506" s="11">
        <v>3969.6120672139155</v>
      </c>
      <c r="EZ506" s="11">
        <v>3854.5388663347167</v>
      </c>
      <c r="FA506" s="11">
        <v>3806.7001428580402</v>
      </c>
      <c r="FB506" s="11">
        <v>3778.029571495209</v>
      </c>
      <c r="FC506" s="11">
        <v>3732.9459245299849</v>
      </c>
      <c r="FD506" s="11">
        <v>3626.9306624944688</v>
      </c>
      <c r="FE506" s="11">
        <v>3484.6685544629895</v>
      </c>
      <c r="FF506" s="11">
        <v>3480.7590462740859</v>
      </c>
      <c r="FG506" s="11">
        <v>3444.4406703639211</v>
      </c>
      <c r="FH506" s="11">
        <v>3375.3299819534341</v>
      </c>
      <c r="FI506" s="11">
        <v>3346.6474779553632</v>
      </c>
      <c r="FJ506" s="11">
        <v>3342.6877149915285</v>
      </c>
      <c r="FK506" s="11">
        <v>3338.7486034761573</v>
      </c>
      <c r="FL506" s="11">
        <v>3337.8120748781048</v>
      </c>
      <c r="FM506" s="11">
        <v>3326.3149106654259</v>
      </c>
      <c r="FN506" s="11">
        <v>3339.1962486492116</v>
      </c>
      <c r="FO506" s="11">
        <v>3337.6383414204529</v>
      </c>
      <c r="FP506" s="11">
        <v>3334.9493668959731</v>
      </c>
      <c r="FQ506" s="11">
        <v>3338.8710861414129</v>
      </c>
      <c r="FR506" s="11">
        <v>3317.3310229259164</v>
      </c>
      <c r="FS506" s="11">
        <v>3286.3708578987053</v>
      </c>
      <c r="FT506" s="11">
        <v>3227.7722361452661</v>
      </c>
      <c r="FU506" s="11">
        <v>3129.5711997294397</v>
      </c>
      <c r="FV506" s="11">
        <v>3099.4874559959158</v>
      </c>
      <c r="FW506" s="11">
        <v>3071.8019985657188</v>
      </c>
      <c r="FX506" s="11">
        <v>3042.434077763086</v>
      </c>
      <c r="FY506" s="11">
        <v>3019.6160557171315</v>
      </c>
      <c r="FZ506" s="11">
        <v>2991.3085913681793</v>
      </c>
      <c r="GA506" s="11">
        <v>2973.2982828351965</v>
      </c>
      <c r="GB506" s="11">
        <v>2949.7993975299805</v>
      </c>
      <c r="GC506" s="11">
        <v>2929.7141879837036</v>
      </c>
      <c r="GD506" s="11">
        <v>2919.9268830767578</v>
      </c>
      <c r="GE506" s="11">
        <v>2911.2626725127393</v>
      </c>
      <c r="GF506" s="11">
        <v>2906.7287896610951</v>
      </c>
      <c r="GG506" s="11">
        <v>2897.1017972669811</v>
      </c>
      <c r="GH506" s="11">
        <v>2892.4902663734606</v>
      </c>
      <c r="GI506" s="11">
        <v>2875.4998799939503</v>
      </c>
      <c r="GJ506" s="11">
        <v>2852.9528288529659</v>
      </c>
      <c r="GK506" s="11">
        <v>2826.0730650236546</v>
      </c>
      <c r="GL506" s="11">
        <v>2824.4730501115664</v>
      </c>
      <c r="GM506" s="11">
        <v>2792.0415800318865</v>
      </c>
      <c r="GN506" s="11">
        <v>2769.3483824152245</v>
      </c>
      <c r="GO506" s="11">
        <v>2735.8084871341589</v>
      </c>
      <c r="GP506" s="11">
        <v>2651.2961431025719</v>
      </c>
      <c r="GQ506" s="11">
        <v>2515.6932100728754</v>
      </c>
      <c r="GR506" s="11">
        <v>2366.8433656547159</v>
      </c>
      <c r="GS506" s="11">
        <v>2311.5135754883599</v>
      </c>
      <c r="GT506" s="11">
        <v>2296.6617245670432</v>
      </c>
      <c r="GU506" s="11">
        <v>2276.9706125068546</v>
      </c>
      <c r="GV506" s="11">
        <v>2261.1762270446989</v>
      </c>
      <c r="GW506" s="11">
        <v>2248.2835543488418</v>
      </c>
      <c r="GX506" s="11">
        <v>2240.1209489774437</v>
      </c>
      <c r="GY506" s="11">
        <v>2177.3084433752565</v>
      </c>
      <c r="GZ506" s="11">
        <v>2246.4459840186237</v>
      </c>
      <c r="HA506" s="11">
        <v>2250.5947667635201</v>
      </c>
      <c r="HB506" s="11">
        <v>2248.0917239153846</v>
      </c>
      <c r="HC506" s="11">
        <v>2246.6235062716187</v>
      </c>
      <c r="HD506" s="11">
        <v>2246.5396072655108</v>
      </c>
      <c r="HE506" s="11">
        <v>2228.6467143248942</v>
      </c>
      <c r="HF506" s="11">
        <v>2117.2827997065338</v>
      </c>
      <c r="HG506" s="11">
        <v>2037.494399811892</v>
      </c>
      <c r="HH506" s="11">
        <v>1955.9931468802247</v>
      </c>
      <c r="HI506" s="11">
        <v>1917.2072779547848</v>
      </c>
      <c r="HJ506" s="11">
        <v>1889.4825565158783</v>
      </c>
      <c r="HK506" s="11">
        <v>1849.3279649503404</v>
      </c>
      <c r="HL506" s="11">
        <v>1818.3912018161175</v>
      </c>
      <c r="HM506" s="11">
        <v>1759.2638158542086</v>
      </c>
      <c r="HN506" s="11">
        <v>1692.6046408015816</v>
      </c>
      <c r="HO506" s="11">
        <v>1646.4256783738222</v>
      </c>
      <c r="HP506" s="11">
        <v>1658.9434793912328</v>
      </c>
      <c r="HQ506" s="11">
        <v>1647.6979569391892</v>
      </c>
      <c r="HR506" s="11">
        <v>1555.993984111579</v>
      </c>
      <c r="HS506" s="11">
        <v>1565.9411309121945</v>
      </c>
      <c r="HT506" s="11">
        <v>1572.8896749711957</v>
      </c>
      <c r="HU506" s="11">
        <v>1533.4230740891644</v>
      </c>
      <c r="HV506" s="11">
        <v>1524.1983329752934</v>
      </c>
      <c r="HW506" s="11">
        <v>1501.9697285360744</v>
      </c>
      <c r="HX506" s="11">
        <v>1473.1981750313309</v>
      </c>
      <c r="HY506" s="11">
        <v>1427.5688823285639</v>
      </c>
      <c r="HZ506" s="11">
        <v>1268.1586154146528</v>
      </c>
      <c r="IA506" s="11">
        <v>1118.7327931318744</v>
      </c>
      <c r="IB506" s="11">
        <v>1067.2543904911686</v>
      </c>
      <c r="IC506" s="11">
        <v>1012.6534345463799</v>
      </c>
      <c r="ID506" s="11">
        <v>963.9337462001323</v>
      </c>
      <c r="IE506" s="11">
        <v>907.87461431755298</v>
      </c>
      <c r="IF506" s="11">
        <v>781.80377863814294</v>
      </c>
      <c r="IG506" s="11">
        <v>753.27935015442961</v>
      </c>
      <c r="IH506" s="11">
        <v>710.3177008034038</v>
      </c>
      <c r="II506" s="11">
        <v>673.31270914618733</v>
      </c>
      <c r="IJ506" s="11">
        <v>622.31351396128321</v>
      </c>
      <c r="IK506" s="11">
        <v>584.04311296438948</v>
      </c>
      <c r="IL506" s="11">
        <v>541.87844493515286</v>
      </c>
      <c r="IM506" s="11">
        <v>478.88355096281305</v>
      </c>
      <c r="IN506" s="11">
        <v>342.70622234854818</v>
      </c>
      <c r="IO506" s="11">
        <v>311.23572900604177</v>
      </c>
      <c r="IP506" s="11">
        <v>309.67551982286977</v>
      </c>
      <c r="IQ506" s="11">
        <v>253.87457721141649</v>
      </c>
      <c r="IR506" s="11">
        <v>184.85870928959787</v>
      </c>
      <c r="IS506" s="11">
        <v>144.91539343104608</v>
      </c>
      <c r="IT506" s="11">
        <v>121.69430679531422</v>
      </c>
      <c r="IU506" s="11">
        <v>104.06726154541322</v>
      </c>
      <c r="IV506" s="11">
        <v>98.004114170183172</v>
      </c>
      <c r="IW506" s="11">
        <v>87.355350236689418</v>
      </c>
      <c r="IX506" s="11">
        <v>66.142599823648084</v>
      </c>
      <c r="IY506" s="11">
        <v>25.144435824889648</v>
      </c>
      <c r="IZ506" s="11">
        <v>2.6147972675971687E-12</v>
      </c>
      <c r="JA506" s="11">
        <v>25.142330846356415</v>
      </c>
      <c r="JB506" s="11">
        <v>117.1745793726742</v>
      </c>
      <c r="JC506" s="11">
        <v>225.44686423308502</v>
      </c>
      <c r="JD506" s="11">
        <v>305.02356010617223</v>
      </c>
      <c r="JE506" s="11">
        <v>323.92687988626193</v>
      </c>
      <c r="JF506" s="11">
        <v>338.0215937888442</v>
      </c>
      <c r="JG506" s="11">
        <v>339.22120142727147</v>
      </c>
      <c r="JH506" s="11">
        <v>423.10898727390253</v>
      </c>
      <c r="JI506" s="11">
        <v>472.73774338565306</v>
      </c>
      <c r="JJ506" s="11">
        <v>482.74632825470394</v>
      </c>
      <c r="JK506" s="11">
        <v>457.68358112477614</v>
      </c>
      <c r="JL506" s="11">
        <v>510.58033164355595</v>
      </c>
      <c r="JM506" s="11">
        <v>510.63007030672378</v>
      </c>
      <c r="JN506" s="11">
        <v>499.66306180944906</v>
      </c>
      <c r="JO506" s="11">
        <v>683.04906335041278</v>
      </c>
      <c r="JP506" s="11">
        <v>820.6742858663265</v>
      </c>
      <c r="JQ506" s="11">
        <v>858.68184782303922</v>
      </c>
      <c r="JR506" s="11">
        <v>894.27442840411959</v>
      </c>
      <c r="JS506" s="11">
        <v>865.03564029735253</v>
      </c>
      <c r="JT506" s="11">
        <v>936.61290694179024</v>
      </c>
      <c r="JU506" s="11">
        <v>981.09564987635645</v>
      </c>
      <c r="JV506" s="11">
        <v>958.28357985943182</v>
      </c>
      <c r="JW506" s="11">
        <v>897.82604746641732</v>
      </c>
      <c r="JX506" s="11">
        <v>889.50085431637342</v>
      </c>
      <c r="JY506" s="11">
        <v>880.13508206236929</v>
      </c>
      <c r="JZ506" s="11">
        <v>865.84032234454605</v>
      </c>
      <c r="KA506" s="11">
        <v>855.36167147705748</v>
      </c>
      <c r="KB506" s="11">
        <v>848.27917886772502</v>
      </c>
      <c r="KC506" s="11">
        <v>832.49449076157009</v>
      </c>
      <c r="KD506" s="11">
        <v>816.75509456393149</v>
      </c>
      <c r="KE506" s="11">
        <v>815.60709013881228</v>
      </c>
      <c r="KF506" s="11">
        <v>825.7619610050059</v>
      </c>
      <c r="KG506" s="11">
        <v>829.2912834477587</v>
      </c>
      <c r="KH506" s="11">
        <v>845.68214975716865</v>
      </c>
      <c r="KI506" s="11">
        <v>847.40538011478407</v>
      </c>
      <c r="KJ506" s="11">
        <v>869.36397316300418</v>
      </c>
      <c r="KK506" s="11">
        <v>872.68507505270895</v>
      </c>
      <c r="KL506" s="23"/>
      <c r="KM506" s="11">
        <f>SMALL(Tabela2[[#This Row],[1]:[285]],1)</f>
        <v>2.6147972675971687E-12</v>
      </c>
      <c r="KN506" s="11">
        <f>MATCH(Tabela2[[#This Row],[1° menor]],Tabela2[[#This Row],[1]:[285]],0)</f>
        <v>247</v>
      </c>
      <c r="KO50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0.49999992403575061</v>
      </c>
      <c r="KP506" s="11">
        <f>VLOOKUP(Tabela2[[#This Row],[Shape]],shape!A:D,4,0)+VLOOKUP(Tabela2[[#This Row],[Shape]]+1,shape!A:E,5,0)*Tabela2[[#This Row],[% avanc]]</f>
        <v>7703.164673124762</v>
      </c>
      <c r="KQ506" s="15">
        <f>Tabela2[[#This Row],[8686,881807]]/Tabela2[[#Headers],[8686,881807]]</f>
        <v>0.88675831492463197</v>
      </c>
      <c r="KR506" s="11">
        <f>Tabela2[[#This Row],[8686,881807]]-KP505</f>
        <v>164.18681090311838</v>
      </c>
      <c r="KS506" s="11">
        <f>(Tabela2[[#This Row],[hora bus]]-H505)*86400</f>
        <v>22.999999718740582</v>
      </c>
      <c r="KT506" s="11">
        <f>Tabela2[[#This Row],[desloc]]/Tabela2[[#This Row],[seconds]]</f>
        <v>7.1385570830828167</v>
      </c>
      <c r="KU506" s="11">
        <f>Tabela2[[#This Row],[spd m/s]]*3.6</f>
        <v>25.698805499098139</v>
      </c>
      <c r="KV506" s="23"/>
      <c r="KW506" s="22">
        <f t="shared" si="126"/>
        <v>0</v>
      </c>
      <c r="KX506" s="23">
        <f t="shared" si="127"/>
        <v>0</v>
      </c>
      <c r="KY506" s="23">
        <f t="shared" si="128"/>
        <v>0</v>
      </c>
      <c r="KZ506" s="23">
        <f t="shared" si="129"/>
        <v>0</v>
      </c>
      <c r="LA506" s="23">
        <f t="shared" si="130"/>
        <v>0</v>
      </c>
      <c r="LB506" s="23">
        <f t="shared" si="131"/>
        <v>0</v>
      </c>
      <c r="LC506" s="23">
        <f t="shared" si="132"/>
        <v>0</v>
      </c>
      <c r="LD506" s="23">
        <f t="shared" si="133"/>
        <v>0</v>
      </c>
      <c r="LE506" s="23">
        <f t="shared" si="134"/>
        <v>7703.164673124762</v>
      </c>
      <c r="LF506" s="22">
        <f t="shared" si="143"/>
        <v>0</v>
      </c>
      <c r="LG506" s="23">
        <f t="shared" si="135"/>
        <v>0</v>
      </c>
      <c r="LH506" s="23">
        <f t="shared" si="136"/>
        <v>0</v>
      </c>
      <c r="LI506" s="23">
        <f t="shared" si="137"/>
        <v>7703.164673124762</v>
      </c>
      <c r="LJ506" s="23">
        <f t="shared" si="138"/>
        <v>8570.3152119992501</v>
      </c>
      <c r="LK506" s="23">
        <f t="shared" si="139"/>
        <v>0</v>
      </c>
      <c r="LL506" s="23">
        <f t="shared" si="140"/>
        <v>7</v>
      </c>
      <c r="LM506" s="23">
        <f t="shared" si="141"/>
        <v>0</v>
      </c>
      <c r="LN506" s="23">
        <f t="shared" si="142"/>
        <v>0</v>
      </c>
    </row>
    <row r="507" spans="1:326" x14ac:dyDescent="0.25">
      <c r="A507" s="22">
        <v>168</v>
      </c>
      <c r="B507" s="22">
        <v>2</v>
      </c>
      <c r="C507" s="23" t="s">
        <v>1475</v>
      </c>
      <c r="D507" s="22">
        <v>332</v>
      </c>
      <c r="E507" s="24">
        <v>0.93402777777777779</v>
      </c>
      <c r="F507" s="23" t="s">
        <v>774</v>
      </c>
      <c r="G507" s="23" t="b">
        <v>1</v>
      </c>
      <c r="H507" s="25">
        <v>43538.934328703705</v>
      </c>
      <c r="I507" s="26" t="s">
        <v>318</v>
      </c>
      <c r="J507" s="23" t="s">
        <v>319</v>
      </c>
      <c r="K507" s="11">
        <f>IF(AND(Tabela2[[#This Row],[hora bus]]=H506,Tabela2[[#This Row],[lat bus]]=I506,Tabela2[[#This Row],[lon bus]]=J506),1,0)</f>
        <v>0</v>
      </c>
      <c r="L507" s="23"/>
      <c r="M507" s="11">
        <v>329</v>
      </c>
      <c r="N507" s="11">
        <v>11932.210854908386</v>
      </c>
      <c r="O507" s="11">
        <v>11924.268642234747</v>
      </c>
      <c r="P507" s="11">
        <v>11913.521498132601</v>
      </c>
      <c r="Q507" s="11">
        <v>11854.07382962719</v>
      </c>
      <c r="R507" s="11">
        <v>11771.835582227133</v>
      </c>
      <c r="S507" s="11">
        <v>11756.545749972305</v>
      </c>
      <c r="T507" s="11">
        <v>11737.362930746529</v>
      </c>
      <c r="U507" s="11">
        <v>11725.131414353968</v>
      </c>
      <c r="V507" s="11">
        <v>11707.538459050334</v>
      </c>
      <c r="W507" s="11">
        <v>11693.815391020195</v>
      </c>
      <c r="X507" s="11">
        <v>11681.343506978739</v>
      </c>
      <c r="Y507" s="11">
        <v>11654.87719924717</v>
      </c>
      <c r="Z507" s="11">
        <v>11636.558077042959</v>
      </c>
      <c r="AA507" s="11">
        <v>11611.818115514217</v>
      </c>
      <c r="AB507" s="11">
        <v>11600.139572107761</v>
      </c>
      <c r="AC507" s="11">
        <v>11583.35879487222</v>
      </c>
      <c r="AD507" s="11">
        <v>11558.979839691594</v>
      </c>
      <c r="AE507" s="11">
        <v>11550.030232787174</v>
      </c>
      <c r="AF507" s="11">
        <v>11488.139751876393</v>
      </c>
      <c r="AG507" s="11">
        <v>11466.23094039975</v>
      </c>
      <c r="AH507" s="11">
        <v>11443.074835521289</v>
      </c>
      <c r="AI507" s="11">
        <v>11422.917481444525</v>
      </c>
      <c r="AJ507" s="11">
        <v>11404.519089451131</v>
      </c>
      <c r="AK507" s="11">
        <v>11391.54823383925</v>
      </c>
      <c r="AL507" s="11">
        <v>11367.832385419386</v>
      </c>
      <c r="AM507" s="11">
        <v>11359.368433102569</v>
      </c>
      <c r="AN507" s="11">
        <v>11349.476781516112</v>
      </c>
      <c r="AO507" s="11">
        <v>11345.678912402478</v>
      </c>
      <c r="AP507" s="11">
        <v>11349.925741559495</v>
      </c>
      <c r="AQ507" s="11">
        <v>11360.444185208527</v>
      </c>
      <c r="AR507" s="11">
        <v>11363.304876643921</v>
      </c>
      <c r="AS507" s="11">
        <v>11363.90279698966</v>
      </c>
      <c r="AT507" s="11">
        <v>11377.164377135558</v>
      </c>
      <c r="AU507" s="11">
        <v>11385.68387095499</v>
      </c>
      <c r="AV507" s="11">
        <v>11383.606789630743</v>
      </c>
      <c r="AW507" s="11">
        <v>11390.490571844528</v>
      </c>
      <c r="AX507" s="11">
        <v>11400.061407741468</v>
      </c>
      <c r="AY507" s="11">
        <v>11399.212009500267</v>
      </c>
      <c r="AZ507" s="11">
        <v>11389.116642101611</v>
      </c>
      <c r="BA507" s="11">
        <v>11370.968051022486</v>
      </c>
      <c r="BB507" s="11">
        <v>11332.851774675746</v>
      </c>
      <c r="BC507" s="11">
        <v>11265.848847872261</v>
      </c>
      <c r="BD507" s="11">
        <v>11202.958857425188</v>
      </c>
      <c r="BE507" s="11">
        <v>11187.912553460817</v>
      </c>
      <c r="BF507" s="11">
        <v>11171.34899048312</v>
      </c>
      <c r="BG507" s="11">
        <v>11144.137209277802</v>
      </c>
      <c r="BH507" s="11">
        <v>11139.170333668215</v>
      </c>
      <c r="BI507" s="11">
        <v>11128.359509971364</v>
      </c>
      <c r="BJ507" s="11">
        <v>11108.686875339858</v>
      </c>
      <c r="BK507" s="11">
        <v>11045.397435692877</v>
      </c>
      <c r="BL507" s="11">
        <v>10840.118211285589</v>
      </c>
      <c r="BM507" s="11">
        <v>10742.407806417832</v>
      </c>
      <c r="BN507" s="11">
        <v>10734.540020864641</v>
      </c>
      <c r="BO507" s="11">
        <v>10640.12199894763</v>
      </c>
      <c r="BP507" s="11">
        <v>10644.982655587426</v>
      </c>
      <c r="BQ507" s="11">
        <v>10565.574711718935</v>
      </c>
      <c r="BR507" s="11">
        <v>10496.130263008681</v>
      </c>
      <c r="BS507" s="11">
        <v>10475.047503870039</v>
      </c>
      <c r="BT507" s="11">
        <v>10429.680856910038</v>
      </c>
      <c r="BU507" s="11">
        <v>10383.339768607948</v>
      </c>
      <c r="BV507" s="11">
        <v>10402.872927343335</v>
      </c>
      <c r="BW507" s="11">
        <v>10255.00484017815</v>
      </c>
      <c r="BX507" s="11">
        <v>10150.302427824769</v>
      </c>
      <c r="BY507" s="11">
        <v>10013.815972669261</v>
      </c>
      <c r="BZ507" s="11">
        <v>9985.3222481993344</v>
      </c>
      <c r="CA507" s="11">
        <v>9943.1675086487139</v>
      </c>
      <c r="CB507" s="11">
        <v>9880.4553000006345</v>
      </c>
      <c r="CC507" s="11">
        <v>9760.1602706918711</v>
      </c>
      <c r="CD507" s="11">
        <v>9666.9922111056603</v>
      </c>
      <c r="CE507" s="11">
        <v>9576.3969736016315</v>
      </c>
      <c r="CF507" s="11">
        <v>9496.5638553952904</v>
      </c>
      <c r="CG507" s="11">
        <v>9308.6470348744333</v>
      </c>
      <c r="CH507" s="11">
        <v>9237.3959636305372</v>
      </c>
      <c r="CI507" s="11">
        <v>9052.2457709159371</v>
      </c>
      <c r="CJ507" s="11">
        <v>8984.430890451662</v>
      </c>
      <c r="CK507" s="11">
        <v>8897.9494424897039</v>
      </c>
      <c r="CL507" s="11">
        <v>8872.3457349498876</v>
      </c>
      <c r="CM507" s="11">
        <v>8826.1485909349904</v>
      </c>
      <c r="CN507" s="11">
        <v>8770.1485238765345</v>
      </c>
      <c r="CO507" s="11">
        <v>8691.5358882706787</v>
      </c>
      <c r="CP507" s="11">
        <v>8642.104909288435</v>
      </c>
      <c r="CQ507" s="11">
        <v>8453.6982932551437</v>
      </c>
      <c r="CR507" s="11">
        <v>8287.7280033843417</v>
      </c>
      <c r="CS507" s="11">
        <v>8221.1791107341014</v>
      </c>
      <c r="CT507" s="11">
        <v>8195.4953413546864</v>
      </c>
      <c r="CU507" s="11">
        <v>8155.7428156420028</v>
      </c>
      <c r="CV507" s="11">
        <v>8061.6633783128846</v>
      </c>
      <c r="CW507" s="11">
        <v>7941.3923590640597</v>
      </c>
      <c r="CX507" s="11">
        <v>7886.2908429182371</v>
      </c>
      <c r="CY507" s="11">
        <v>7832.6642641514081</v>
      </c>
      <c r="CZ507" s="11">
        <v>7783.0709554938931</v>
      </c>
      <c r="DA507" s="11">
        <v>7731.0350001410761</v>
      </c>
      <c r="DB507" s="11">
        <v>7673.1307999086939</v>
      </c>
      <c r="DC507" s="11">
        <v>7577.0512248591831</v>
      </c>
      <c r="DD507" s="11">
        <v>7564.4425229320032</v>
      </c>
      <c r="DE507" s="11">
        <v>7532.7098403635891</v>
      </c>
      <c r="DF507" s="11">
        <v>7517.3750048236288</v>
      </c>
      <c r="DG507" s="11">
        <v>7462.4202427783293</v>
      </c>
      <c r="DH507" s="11">
        <v>7415.5843676715449</v>
      </c>
      <c r="DI507" s="11">
        <v>7360.7233718753951</v>
      </c>
      <c r="DJ507" s="11">
        <v>7292.6712873059678</v>
      </c>
      <c r="DK507" s="11">
        <v>7028.9468693529234</v>
      </c>
      <c r="DL507" s="11">
        <v>7021.359220522877</v>
      </c>
      <c r="DM507" s="11">
        <v>6982.2273563147246</v>
      </c>
      <c r="DN507" s="11">
        <v>6921.6022305404931</v>
      </c>
      <c r="DO507" s="11">
        <v>6908.6722827865797</v>
      </c>
      <c r="DP507" s="11">
        <v>6849.4038397681306</v>
      </c>
      <c r="DQ507" s="11">
        <v>6854.8669854168356</v>
      </c>
      <c r="DR507" s="11">
        <v>6848.5006734848821</v>
      </c>
      <c r="DS507" s="11">
        <v>6839.1402979690192</v>
      </c>
      <c r="DT507" s="11">
        <v>6822.7599078053836</v>
      </c>
      <c r="DU507" s="11">
        <v>6811.8114670099048</v>
      </c>
      <c r="DV507" s="11">
        <v>6799.8814332344627</v>
      </c>
      <c r="DW507" s="11">
        <v>6792.0965076427256</v>
      </c>
      <c r="DX507" s="11">
        <v>6654.6718350290794</v>
      </c>
      <c r="DY507" s="11">
        <v>6660.0809692044486</v>
      </c>
      <c r="DZ507" s="11">
        <v>6626.179652636275</v>
      </c>
      <c r="EA507" s="11">
        <v>6513.9269630712233</v>
      </c>
      <c r="EB507" s="11">
        <v>6503.5232051052089</v>
      </c>
      <c r="EC507" s="11">
        <v>6335.1025340600227</v>
      </c>
      <c r="ED507" s="11">
        <v>6278.2366727425042</v>
      </c>
      <c r="EE507" s="11">
        <v>6045.2155129504317</v>
      </c>
      <c r="EF507" s="11">
        <v>5860.1243279645996</v>
      </c>
      <c r="EG507" s="11">
        <v>5703.2314161300937</v>
      </c>
      <c r="EH507" s="11">
        <v>5583.6073470912415</v>
      </c>
      <c r="EI507" s="11">
        <v>5521.4624012769382</v>
      </c>
      <c r="EJ507" s="11">
        <v>5468.5850162719926</v>
      </c>
      <c r="EK507" s="11">
        <v>5386.572418333948</v>
      </c>
      <c r="EL507" s="11">
        <v>5375.0949675171005</v>
      </c>
      <c r="EM507" s="11">
        <v>5288.4012005958766</v>
      </c>
      <c r="EN507" s="11">
        <v>5200.5866293443369</v>
      </c>
      <c r="EO507" s="11">
        <v>5160.7412733698857</v>
      </c>
      <c r="EP507" s="11">
        <v>5036.8161734062796</v>
      </c>
      <c r="EQ507" s="11">
        <v>4983.1313800367734</v>
      </c>
      <c r="ER507" s="11">
        <v>4868.9155420270909</v>
      </c>
      <c r="ES507" s="11">
        <v>4826.1371574901104</v>
      </c>
      <c r="ET507" s="11">
        <v>4764.0428592288354</v>
      </c>
      <c r="EU507" s="11">
        <v>4715.5509251762951</v>
      </c>
      <c r="EV507" s="11">
        <v>4659.9875604086119</v>
      </c>
      <c r="EW507" s="11">
        <v>4450.0427441164347</v>
      </c>
      <c r="EX507" s="11">
        <v>4409.0442565831909</v>
      </c>
      <c r="EY507" s="11">
        <v>4271.6902266421093</v>
      </c>
      <c r="EZ507" s="11">
        <v>4153.7751927445661</v>
      </c>
      <c r="FA507" s="11">
        <v>4103.762601286363</v>
      </c>
      <c r="FB507" s="11">
        <v>4074.0692684357882</v>
      </c>
      <c r="FC507" s="11">
        <v>4028.1614161877937</v>
      </c>
      <c r="FD507" s="11">
        <v>3920.5240351351154</v>
      </c>
      <c r="FE507" s="11">
        <v>3775.3966385755771</v>
      </c>
      <c r="FF507" s="11">
        <v>3769.4865972807852</v>
      </c>
      <c r="FG507" s="11">
        <v>3732.3687870827489</v>
      </c>
      <c r="FH507" s="11">
        <v>3661.8665194798918</v>
      </c>
      <c r="FI507" s="11">
        <v>3631.6032178461578</v>
      </c>
      <c r="FJ507" s="11">
        <v>3626.5658409016992</v>
      </c>
      <c r="FK507" s="11">
        <v>3621.898653425817</v>
      </c>
      <c r="FL507" s="11">
        <v>3620.2965042569876</v>
      </c>
      <c r="FM507" s="11">
        <v>3607.5888079259471</v>
      </c>
      <c r="FN507" s="11">
        <v>3618.9950445077288</v>
      </c>
      <c r="FO507" s="11">
        <v>3616.2489881177485</v>
      </c>
      <c r="FP507" s="11">
        <v>3612.3305589971096</v>
      </c>
      <c r="FQ507" s="11">
        <v>3615.3169502003361</v>
      </c>
      <c r="FR507" s="11">
        <v>3592.4003138039402</v>
      </c>
      <c r="FS507" s="11">
        <v>3558.8594314597622</v>
      </c>
      <c r="FT507" s="11">
        <v>3496.636199277847</v>
      </c>
      <c r="FU507" s="11">
        <v>3393.5814351394383</v>
      </c>
      <c r="FV507" s="11">
        <v>3360.2587820567787</v>
      </c>
      <c r="FW507" s="11">
        <v>3332.0247259117464</v>
      </c>
      <c r="FX507" s="11">
        <v>3302.5240298208068</v>
      </c>
      <c r="FY507" s="11">
        <v>3279.5054673937734</v>
      </c>
      <c r="FZ507" s="11">
        <v>3250.6739011063173</v>
      </c>
      <c r="GA507" s="11">
        <v>3231.8462938103353</v>
      </c>
      <c r="GB507" s="11">
        <v>3207.2447819001172</v>
      </c>
      <c r="GC507" s="11">
        <v>3185.6012410837243</v>
      </c>
      <c r="GD507" s="11">
        <v>3174.2830201857182</v>
      </c>
      <c r="GE507" s="11">
        <v>3164.4050309368504</v>
      </c>
      <c r="GF507" s="11">
        <v>3158.9357740929299</v>
      </c>
      <c r="GG507" s="11">
        <v>3148.7150133650857</v>
      </c>
      <c r="GH507" s="11">
        <v>3143.7826854486889</v>
      </c>
      <c r="GI507" s="11">
        <v>3126.5512790942612</v>
      </c>
      <c r="GJ507" s="11">
        <v>3103.916390042491</v>
      </c>
      <c r="GK507" s="11">
        <v>3077.4866196268968</v>
      </c>
      <c r="GL507" s="11">
        <v>3076.3220504667302</v>
      </c>
      <c r="GM507" s="11">
        <v>3044.5260018373488</v>
      </c>
      <c r="GN507" s="11">
        <v>3022.6805166802951</v>
      </c>
      <c r="GO507" s="11">
        <v>2989.5113724284288</v>
      </c>
      <c r="GP507" s="11">
        <v>2904.8706885018155</v>
      </c>
      <c r="GQ507" s="11">
        <v>2767.235632659078</v>
      </c>
      <c r="GR507" s="11">
        <v>2613.8256175297561</v>
      </c>
      <c r="GS507" s="11">
        <v>2554.4202559173864</v>
      </c>
      <c r="GT507" s="11">
        <v>2537.861368201085</v>
      </c>
      <c r="GU507" s="11">
        <v>2516.9716190401837</v>
      </c>
      <c r="GV507" s="11">
        <v>2499.4055333760325</v>
      </c>
      <c r="GW507" s="11">
        <v>2484.4231374827514</v>
      </c>
      <c r="GX507" s="11">
        <v>2474.0068894524156</v>
      </c>
      <c r="GY507" s="11">
        <v>2402.9427814636774</v>
      </c>
      <c r="GZ507" s="11">
        <v>2463.888631396987</v>
      </c>
      <c r="HA507" s="11">
        <v>2466.1720073411079</v>
      </c>
      <c r="HB507" s="11">
        <v>2462.1207189631536</v>
      </c>
      <c r="HC507" s="11">
        <v>2459.3039204845436</v>
      </c>
      <c r="HD507" s="11">
        <v>2458.2462742270036</v>
      </c>
      <c r="HE507" s="11">
        <v>2438.2119819166069</v>
      </c>
      <c r="HF507" s="11">
        <v>2325.8896207098678</v>
      </c>
      <c r="HG507" s="11">
        <v>2248.3447584113933</v>
      </c>
      <c r="HH507" s="11">
        <v>2170.1343065732717</v>
      </c>
      <c r="HI507" s="11">
        <v>2134.1472323742832</v>
      </c>
      <c r="HJ507" s="11">
        <v>2108.1620920821638</v>
      </c>
      <c r="HK507" s="11">
        <v>2070.3783910833849</v>
      </c>
      <c r="HL507" s="11">
        <v>2042.9052290010961</v>
      </c>
      <c r="HM507" s="11">
        <v>1989.7748288439943</v>
      </c>
      <c r="HN507" s="11">
        <v>1933.055467108911</v>
      </c>
      <c r="HO507" s="11">
        <v>1897.8450903178398</v>
      </c>
      <c r="HP507" s="11">
        <v>1916.5674566658483</v>
      </c>
      <c r="HQ507" s="11">
        <v>1907.5377477117208</v>
      </c>
      <c r="HR507" s="11">
        <v>1823.492575512056</v>
      </c>
      <c r="HS507" s="11">
        <v>1842.1832709995886</v>
      </c>
      <c r="HT507" s="11">
        <v>1852.0296664396396</v>
      </c>
      <c r="HU507" s="11">
        <v>1815.8562868487641</v>
      </c>
      <c r="HV507" s="11">
        <v>1810.6394819302432</v>
      </c>
      <c r="HW507" s="11">
        <v>1790.7425272799856</v>
      </c>
      <c r="HX507" s="11">
        <v>1763.7927714653244</v>
      </c>
      <c r="HY507" s="11">
        <v>1719.9366750565489</v>
      </c>
      <c r="HZ507" s="11">
        <v>1563.4783807793096</v>
      </c>
      <c r="IA507" s="11">
        <v>1418.4575464544764</v>
      </c>
      <c r="IB507" s="11">
        <v>1370.1572484087167</v>
      </c>
      <c r="IC507" s="11">
        <v>1317.2303689534135</v>
      </c>
      <c r="ID507" s="11">
        <v>1270.1733402971695</v>
      </c>
      <c r="IE507" s="11">
        <v>1215.7330072343357</v>
      </c>
      <c r="IF507" s="11">
        <v>1092.2438849027392</v>
      </c>
      <c r="IG507" s="11">
        <v>1065.8050252566654</v>
      </c>
      <c r="IH507" s="11">
        <v>1023.4770796174111</v>
      </c>
      <c r="II507" s="11">
        <v>986.97152310497506</v>
      </c>
      <c r="IJ507" s="11">
        <v>936.25727753604599</v>
      </c>
      <c r="IK507" s="11">
        <v>897.94191000709009</v>
      </c>
      <c r="IL507" s="11">
        <v>855.55956078549059</v>
      </c>
      <c r="IM507" s="11">
        <v>792.21204154055772</v>
      </c>
      <c r="IN507" s="11">
        <v>654.9271959735654</v>
      </c>
      <c r="IO507" s="11">
        <v>622.59542739055803</v>
      </c>
      <c r="IP507" s="11">
        <v>621.0166577773922</v>
      </c>
      <c r="IQ507" s="11">
        <v>565.48428602931131</v>
      </c>
      <c r="IR507" s="11">
        <v>497.49075296216176</v>
      </c>
      <c r="IS507" s="11">
        <v>458.72626374398521</v>
      </c>
      <c r="IT507" s="11">
        <v>436.10726996060959</v>
      </c>
      <c r="IU507" s="11">
        <v>418.84163223822833</v>
      </c>
      <c r="IV507" s="11">
        <v>413.01780454573316</v>
      </c>
      <c r="IW507" s="11">
        <v>402.49980296928106</v>
      </c>
      <c r="IX507" s="11">
        <v>381.44205403688659</v>
      </c>
      <c r="IY507" s="11">
        <v>340.65361828548646</v>
      </c>
      <c r="IZ507" s="11">
        <v>290.76275925421874</v>
      </c>
      <c r="JA507" s="11">
        <v>199.48628519221444</v>
      </c>
      <c r="JB507" s="11">
        <v>91.489227446206542</v>
      </c>
      <c r="JC507" s="11">
        <v>10.649543051309315</v>
      </c>
      <c r="JD507" s="11">
        <v>1.5987211554602254E-14</v>
      </c>
      <c r="JE507" s="11">
        <v>10.87222562994048</v>
      </c>
      <c r="JF507" s="11">
        <v>28.706403121441149</v>
      </c>
      <c r="JG507" s="11">
        <v>44.940566483883288</v>
      </c>
      <c r="JH507" s="11">
        <v>125.96645957277404</v>
      </c>
      <c r="JI507" s="11">
        <v>158.78632549364542</v>
      </c>
      <c r="JJ507" s="11">
        <v>167.56456133933574</v>
      </c>
      <c r="JK507" s="11">
        <v>144.98917882504347</v>
      </c>
      <c r="JL507" s="11">
        <v>200.92468629074065</v>
      </c>
      <c r="JM507" s="11">
        <v>203.12319350444108</v>
      </c>
      <c r="JN507" s="11">
        <v>211.51400794830914</v>
      </c>
      <c r="JO507" s="11">
        <v>421.38808287402645</v>
      </c>
      <c r="JP507" s="11">
        <v>569.2868417484608</v>
      </c>
      <c r="JQ507" s="11">
        <v>609.95260501745008</v>
      </c>
      <c r="JR507" s="11">
        <v>636.9435094446103</v>
      </c>
      <c r="JS507" s="11">
        <v>582.64578094076694</v>
      </c>
      <c r="JT507" s="11">
        <v>633.72578292144931</v>
      </c>
      <c r="JU507" s="11">
        <v>673.36652640868488</v>
      </c>
      <c r="JV507" s="11">
        <v>651.57974502884895</v>
      </c>
      <c r="JW507" s="11">
        <v>589.28271247604357</v>
      </c>
      <c r="JX507" s="11">
        <v>577.82155966320579</v>
      </c>
      <c r="JY507" s="11">
        <v>567.29478300864082</v>
      </c>
      <c r="JZ507" s="11">
        <v>552.1018238608724</v>
      </c>
      <c r="KA507" s="11">
        <v>540.84735294173095</v>
      </c>
      <c r="KB507" s="11">
        <v>533.26256980296716</v>
      </c>
      <c r="KC507" s="11">
        <v>517.04801601119641</v>
      </c>
      <c r="KD507" s="11">
        <v>501.22411537973881</v>
      </c>
      <c r="KE507" s="11">
        <v>500.44371178124567</v>
      </c>
      <c r="KF507" s="11">
        <v>510.97676541846459</v>
      </c>
      <c r="KG507" s="11">
        <v>515.12041034797892</v>
      </c>
      <c r="KH507" s="11">
        <v>532.15997451125122</v>
      </c>
      <c r="KI507" s="11">
        <v>534.80279760573205</v>
      </c>
      <c r="KJ507" s="11">
        <v>557.63199089115687</v>
      </c>
      <c r="KK507" s="11">
        <v>561.28750273913442</v>
      </c>
      <c r="KL507" s="23"/>
      <c r="KM507" s="11">
        <f>SMALL(Tabela2[[#This Row],[1]:[285]],1)</f>
        <v>1.5987211554602254E-14</v>
      </c>
      <c r="KN507" s="11">
        <f>MATCH(Tabela2[[#This Row],[1° menor]],Tabela2[[#This Row],[1]:[285]],0)</f>
        <v>251</v>
      </c>
      <c r="KO50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0.49999999816724183</v>
      </c>
      <c r="KP507" s="11">
        <f>VLOOKUP(Tabela2[[#This Row],[Shape]],shape!A:D,4,0)+VLOOKUP(Tabela2[[#This Row],[Shape]]+1,shape!A:E,5,0)*Tabela2[[#This Row],[% avanc]]</f>
        <v>7862.8461982293293</v>
      </c>
      <c r="KQ507" s="15">
        <f>Tabela2[[#This Row],[8686,881807]]/Tabela2[[#Headers],[8686,881807]]</f>
        <v>0.90514023016790079</v>
      </c>
      <c r="KR507" s="11">
        <f>Tabela2[[#This Row],[8686,881807]]-KP506</f>
        <v>159.6815251045673</v>
      </c>
      <c r="KS507" s="11">
        <f>(Tabela2[[#This Row],[hora bus]]-H506)*86400</f>
        <v>23.00000034738332</v>
      </c>
      <c r="KT507" s="11">
        <f>Tabela2[[#This Row],[desloc]]/Tabela2[[#This Row],[seconds]]</f>
        <v>6.942674899686863</v>
      </c>
      <c r="KU507" s="11">
        <f>Tabela2[[#This Row],[spd m/s]]*3.6</f>
        <v>24.993629638872708</v>
      </c>
      <c r="KV507" s="23"/>
      <c r="KW507" s="22">
        <f t="shared" si="126"/>
        <v>0</v>
      </c>
      <c r="KX507" s="23">
        <f t="shared" si="127"/>
        <v>0</v>
      </c>
      <c r="KY507" s="23">
        <f t="shared" si="128"/>
        <v>0</v>
      </c>
      <c r="KZ507" s="23">
        <f t="shared" si="129"/>
        <v>0</v>
      </c>
      <c r="LA507" s="23">
        <f t="shared" si="130"/>
        <v>0</v>
      </c>
      <c r="LB507" s="23">
        <f t="shared" si="131"/>
        <v>0</v>
      </c>
      <c r="LC507" s="23">
        <f t="shared" si="132"/>
        <v>0</v>
      </c>
      <c r="LD507" s="23">
        <f t="shared" si="133"/>
        <v>0</v>
      </c>
      <c r="LE507" s="23">
        <f t="shared" si="134"/>
        <v>7862.8461982293293</v>
      </c>
      <c r="LF507" s="22">
        <f t="shared" si="143"/>
        <v>0</v>
      </c>
      <c r="LG507" s="23">
        <f t="shared" si="135"/>
        <v>0</v>
      </c>
      <c r="LH507" s="23">
        <f t="shared" si="136"/>
        <v>0</v>
      </c>
      <c r="LI507" s="23">
        <f t="shared" si="137"/>
        <v>7862.8461982293293</v>
      </c>
      <c r="LJ507" s="23">
        <f t="shared" si="138"/>
        <v>8570.3152119992501</v>
      </c>
      <c r="LK507" s="23">
        <f t="shared" si="139"/>
        <v>0</v>
      </c>
      <c r="LL507" s="23">
        <f t="shared" si="140"/>
        <v>6</v>
      </c>
      <c r="LM507" s="23">
        <f t="shared" si="141"/>
        <v>0</v>
      </c>
      <c r="LN507" s="23">
        <f t="shared" si="142"/>
        <v>0</v>
      </c>
    </row>
    <row r="508" spans="1:326" x14ac:dyDescent="0.25">
      <c r="A508" s="22">
        <v>169</v>
      </c>
      <c r="B508" s="22">
        <v>2</v>
      </c>
      <c r="C508" s="23" t="s">
        <v>1476</v>
      </c>
      <c r="D508" s="22">
        <v>332</v>
      </c>
      <c r="E508" s="24">
        <v>0.93472222222222223</v>
      </c>
      <c r="F508" s="23" t="s">
        <v>774</v>
      </c>
      <c r="G508" s="23" t="b">
        <v>1</v>
      </c>
      <c r="H508" s="25">
        <v>43538.934849537036</v>
      </c>
      <c r="I508" s="26" t="s">
        <v>386</v>
      </c>
      <c r="J508" s="23" t="s">
        <v>387</v>
      </c>
      <c r="K508" s="11">
        <f>IF(AND(Tabela2[[#This Row],[hora bus]]=H507,Tabela2[[#This Row],[lat bus]]=I507,Tabela2[[#This Row],[lon bus]]=J507),1,0)</f>
        <v>0</v>
      </c>
      <c r="L508" s="23"/>
      <c r="M508" s="11">
        <v>333</v>
      </c>
      <c r="N508" s="11">
        <v>12185.339959272726</v>
      </c>
      <c r="O508" s="11">
        <v>12177.306685147096</v>
      </c>
      <c r="P508" s="11">
        <v>12166.460033614938</v>
      </c>
      <c r="Q508" s="11">
        <v>12107.020129494122</v>
      </c>
      <c r="R508" s="11">
        <v>12025.383218913335</v>
      </c>
      <c r="S508" s="11">
        <v>12010.726561124406</v>
      </c>
      <c r="T508" s="11">
        <v>11991.673966467293</v>
      </c>
      <c r="U508" s="11">
        <v>11979.47197581255</v>
      </c>
      <c r="V508" s="11">
        <v>11961.824244995518</v>
      </c>
      <c r="W508" s="11">
        <v>11947.986646193507</v>
      </c>
      <c r="X508" s="11">
        <v>11935.380687437126</v>
      </c>
      <c r="Y508" s="11">
        <v>11908.688822629931</v>
      </c>
      <c r="Z508" s="11">
        <v>11890.097889659648</v>
      </c>
      <c r="AA508" s="11">
        <v>11865.171863242616</v>
      </c>
      <c r="AB508" s="11">
        <v>11853.411754468389</v>
      </c>
      <c r="AC508" s="11">
        <v>11836.612767860919</v>
      </c>
      <c r="AD508" s="11">
        <v>11812.360198922217</v>
      </c>
      <c r="AE508" s="11">
        <v>11803.592727526979</v>
      </c>
      <c r="AF508" s="11">
        <v>11742.469004210712</v>
      </c>
      <c r="AG508" s="11">
        <v>11721.672541462192</v>
      </c>
      <c r="AH508" s="11">
        <v>11699.150627288898</v>
      </c>
      <c r="AI508" s="11">
        <v>11679.419906269191</v>
      </c>
      <c r="AJ508" s="11">
        <v>11661.364770842274</v>
      </c>
      <c r="AK508" s="11">
        <v>11648.669284954867</v>
      </c>
      <c r="AL508" s="11">
        <v>11625.265301558211</v>
      </c>
      <c r="AM508" s="11">
        <v>11617.100993238353</v>
      </c>
      <c r="AN508" s="11">
        <v>11607.519738496938</v>
      </c>
      <c r="AO508" s="11">
        <v>11604.196832489561</v>
      </c>
      <c r="AP508" s="11">
        <v>11608.984246941474</v>
      </c>
      <c r="AQ508" s="11">
        <v>11619.898675234461</v>
      </c>
      <c r="AR508" s="11">
        <v>11623.026821269039</v>
      </c>
      <c r="AS508" s="11">
        <v>11624.061455399267</v>
      </c>
      <c r="AT508" s="11">
        <v>11637.793858863546</v>
      </c>
      <c r="AU508" s="11">
        <v>11646.580201962206</v>
      </c>
      <c r="AV508" s="11">
        <v>11644.909098259406</v>
      </c>
      <c r="AW508" s="11">
        <v>11652.533362070868</v>
      </c>
      <c r="AX508" s="11">
        <v>11662.902891073825</v>
      </c>
      <c r="AY508" s="11">
        <v>11662.755891758778</v>
      </c>
      <c r="AZ508" s="11">
        <v>11653.328468077343</v>
      </c>
      <c r="BA508" s="11">
        <v>11635.880813954285</v>
      </c>
      <c r="BB508" s="11">
        <v>11598.612736750765</v>
      </c>
      <c r="BC508" s="11">
        <v>11532.334368814447</v>
      </c>
      <c r="BD508" s="11">
        <v>11470.095159703029</v>
      </c>
      <c r="BE508" s="11">
        <v>11455.688475476103</v>
      </c>
      <c r="BF508" s="11">
        <v>11439.670140524766</v>
      </c>
      <c r="BG508" s="11">
        <v>11413.310276166911</v>
      </c>
      <c r="BH508" s="11">
        <v>11409.179857869822</v>
      </c>
      <c r="BI508" s="11">
        <v>11398.93351573025</v>
      </c>
      <c r="BJ508" s="11">
        <v>11379.877851857314</v>
      </c>
      <c r="BK508" s="11">
        <v>11317.752767791995</v>
      </c>
      <c r="BL508" s="11">
        <v>11115.960164457651</v>
      </c>
      <c r="BM508" s="11">
        <v>11022.794614000613</v>
      </c>
      <c r="BN508" s="11">
        <v>11017.355200127129</v>
      </c>
      <c r="BO508" s="11">
        <v>10924.82562496157</v>
      </c>
      <c r="BP508" s="11">
        <v>10931.263634717334</v>
      </c>
      <c r="BQ508" s="11">
        <v>10853.099715874634</v>
      </c>
      <c r="BR508" s="11">
        <v>10785.621096693838</v>
      </c>
      <c r="BS508" s="11">
        <v>10765.835655219968</v>
      </c>
      <c r="BT508" s="11">
        <v>10721.109979435303</v>
      </c>
      <c r="BU508" s="11">
        <v>10676.537293633844</v>
      </c>
      <c r="BV508" s="11">
        <v>10698.918947807697</v>
      </c>
      <c r="BW508" s="11">
        <v>10551.495917694847</v>
      </c>
      <c r="BX508" s="11">
        <v>10445.231785084256</v>
      </c>
      <c r="BY508" s="11">
        <v>10307.332365057842</v>
      </c>
      <c r="BZ508" s="11">
        <v>10277.784968204856</v>
      </c>
      <c r="CA508" s="11">
        <v>10235.41443769841</v>
      </c>
      <c r="CB508" s="11">
        <v>10172.815851649155</v>
      </c>
      <c r="CC508" s="11">
        <v>10052.852178513793</v>
      </c>
      <c r="CD508" s="11">
        <v>9960.1757564974014</v>
      </c>
      <c r="CE508" s="11">
        <v>9870.2240340770422</v>
      </c>
      <c r="CF508" s="11">
        <v>9791.1685720222631</v>
      </c>
      <c r="CG508" s="11">
        <v>9604.5044283206807</v>
      </c>
      <c r="CH508" s="11">
        <v>9534.4605943260649</v>
      </c>
      <c r="CI508" s="11">
        <v>9350.550872680391</v>
      </c>
      <c r="CJ508" s="11">
        <v>9284.0166093753687</v>
      </c>
      <c r="CK508" s="11">
        <v>9198.2729030872488</v>
      </c>
      <c r="CL508" s="11">
        <v>9173.173138218317</v>
      </c>
      <c r="CM508" s="11">
        <v>9127.3681575314149</v>
      </c>
      <c r="CN508" s="11">
        <v>9071.9017526051484</v>
      </c>
      <c r="CO508" s="11">
        <v>8993.9251471222069</v>
      </c>
      <c r="CP508" s="11">
        <v>8945.1401254270295</v>
      </c>
      <c r="CQ508" s="11">
        <v>8758.0910570470096</v>
      </c>
      <c r="CR508" s="11">
        <v>8594.1763101238703</v>
      </c>
      <c r="CS508" s="11">
        <v>8528.9723957691676</v>
      </c>
      <c r="CT508" s="11">
        <v>8503.78978631067</v>
      </c>
      <c r="CU508" s="11">
        <v>8464.3777720189119</v>
      </c>
      <c r="CV508" s="11">
        <v>8371.0595605014933</v>
      </c>
      <c r="CW508" s="11">
        <v>8252.0682970022044</v>
      </c>
      <c r="CX508" s="11">
        <v>8198.0361140356817</v>
      </c>
      <c r="CY508" s="11">
        <v>8145.059253170105</v>
      </c>
      <c r="CZ508" s="11">
        <v>8095.9277900397901</v>
      </c>
      <c r="DA508" s="11">
        <v>8044.1833415898118</v>
      </c>
      <c r="DB508" s="11">
        <v>7986.3595370465537</v>
      </c>
      <c r="DC508" s="11">
        <v>7890.1130166669136</v>
      </c>
      <c r="DD508" s="11">
        <v>7877.3729854714866</v>
      </c>
      <c r="DE508" s="11">
        <v>7845.5979690739969</v>
      </c>
      <c r="DF508" s="11">
        <v>7830.1699715777158</v>
      </c>
      <c r="DG508" s="11">
        <v>7774.9071309553883</v>
      </c>
      <c r="DH508" s="11">
        <v>7727.3299386257604</v>
      </c>
      <c r="DI508" s="11">
        <v>7671.4709743973881</v>
      </c>
      <c r="DJ508" s="11">
        <v>7604.2590433918213</v>
      </c>
      <c r="DK508" s="11">
        <v>7347.2450474659927</v>
      </c>
      <c r="DL508" s="11">
        <v>7346.8201259920143</v>
      </c>
      <c r="DM508" s="11">
        <v>7310.5982569349453</v>
      </c>
      <c r="DN508" s="11">
        <v>7252.2015421556152</v>
      </c>
      <c r="DO508" s="11">
        <v>7240.8498734326913</v>
      </c>
      <c r="DP508" s="11">
        <v>7183.1472770111704</v>
      </c>
      <c r="DQ508" s="11">
        <v>7189.8906672440889</v>
      </c>
      <c r="DR508" s="11">
        <v>7183.8379320287386</v>
      </c>
      <c r="DS508" s="11">
        <v>7174.7565480389003</v>
      </c>
      <c r="DT508" s="11">
        <v>7158.4867249018889</v>
      </c>
      <c r="DU508" s="11">
        <v>7147.3968944974004</v>
      </c>
      <c r="DV508" s="11">
        <v>7135.184280377468</v>
      </c>
      <c r="DW508" s="11">
        <v>7126.9659220744988</v>
      </c>
      <c r="DX508" s="11">
        <v>6987.2306461461885</v>
      </c>
      <c r="DY508" s="11">
        <v>6990.2419996610433</v>
      </c>
      <c r="DZ508" s="11">
        <v>6955.4641225091927</v>
      </c>
      <c r="EA508" s="11">
        <v>6844.3141930527336</v>
      </c>
      <c r="EB508" s="11">
        <v>6835.8620149769522</v>
      </c>
      <c r="EC508" s="11">
        <v>6669.4905082991681</v>
      </c>
      <c r="ED508" s="11">
        <v>6615.1100723748623</v>
      </c>
      <c r="EE508" s="11">
        <v>6383.2200979537993</v>
      </c>
      <c r="EF508" s="11">
        <v>6198.8583521543105</v>
      </c>
      <c r="EG508" s="11">
        <v>6042.6237572058208</v>
      </c>
      <c r="EH508" s="11">
        <v>5923.6969354190314</v>
      </c>
      <c r="EI508" s="11">
        <v>5862.2633479136457</v>
      </c>
      <c r="EJ508" s="11">
        <v>5810.1911276390629</v>
      </c>
      <c r="EK508" s="11">
        <v>5728.334856792716</v>
      </c>
      <c r="EL508" s="11">
        <v>5716.5202454218806</v>
      </c>
      <c r="EM508" s="11">
        <v>5629.7225596667022</v>
      </c>
      <c r="EN508" s="11">
        <v>5542.4099625859026</v>
      </c>
      <c r="EO508" s="11">
        <v>5503.6182979530295</v>
      </c>
      <c r="EP508" s="11">
        <v>5381.7699683115834</v>
      </c>
      <c r="EQ508" s="11">
        <v>5330.6289900072506</v>
      </c>
      <c r="ER508" s="11">
        <v>5218.9912912305272</v>
      </c>
      <c r="ES508" s="11">
        <v>5178.6064090861246</v>
      </c>
      <c r="ET508" s="11">
        <v>5118.1314336178275</v>
      </c>
      <c r="EU508" s="11">
        <v>5071.2857223489736</v>
      </c>
      <c r="EV508" s="11">
        <v>5017.3589750335577</v>
      </c>
      <c r="EW508" s="11">
        <v>4811.2396142297966</v>
      </c>
      <c r="EX508" s="11">
        <v>4774.1920315068337</v>
      </c>
      <c r="EY508" s="11">
        <v>4639.8683221078045</v>
      </c>
      <c r="EZ508" s="11">
        <v>4525.9176159742856</v>
      </c>
      <c r="FA508" s="11">
        <v>4478.6041069219673</v>
      </c>
      <c r="FB508" s="11">
        <v>4450.0606308817405</v>
      </c>
      <c r="FC508" s="11">
        <v>4405.0265603063117</v>
      </c>
      <c r="FD508" s="11">
        <v>4298.9889457463723</v>
      </c>
      <c r="FE508" s="11">
        <v>4156.4144932647832</v>
      </c>
      <c r="FF508" s="11">
        <v>4152.1703507086086</v>
      </c>
      <c r="FG508" s="11">
        <v>4115.6541035918708</v>
      </c>
      <c r="FH508" s="11">
        <v>4046.14692885358</v>
      </c>
      <c r="FI508" s="11">
        <v>4016.9569564454619</v>
      </c>
      <c r="FJ508" s="11">
        <v>4012.6153728031941</v>
      </c>
      <c r="FK508" s="11">
        <v>4008.3987450197187</v>
      </c>
      <c r="FL508" s="11">
        <v>4007.197465190764</v>
      </c>
      <c r="FM508" s="11">
        <v>3995.1834768398735</v>
      </c>
      <c r="FN508" s="11">
        <v>4007.4052931946535</v>
      </c>
      <c r="FO508" s="11">
        <v>4005.2752408704387</v>
      </c>
      <c r="FP508" s="11">
        <v>4001.9631869871591</v>
      </c>
      <c r="FQ508" s="11">
        <v>4005.3929047169941</v>
      </c>
      <c r="FR508" s="11">
        <v>3983.0845607415599</v>
      </c>
      <c r="FS508" s="11">
        <v>3950.596418164595</v>
      </c>
      <c r="FT508" s="11">
        <v>3889.6584245726426</v>
      </c>
      <c r="FU508" s="11">
        <v>3788.013189625166</v>
      </c>
      <c r="FV508" s="11">
        <v>3755.5097389042066</v>
      </c>
      <c r="FW508" s="11">
        <v>3727.3875200375728</v>
      </c>
      <c r="FX508" s="11">
        <v>3697.9078259822063</v>
      </c>
      <c r="FY508" s="11">
        <v>3674.9253454105619</v>
      </c>
      <c r="FZ508" s="11">
        <v>3646.1969833720523</v>
      </c>
      <c r="GA508" s="11">
        <v>3627.5296831255678</v>
      </c>
      <c r="GB508" s="11">
        <v>3603.1342319502587</v>
      </c>
      <c r="GC508" s="11">
        <v>3581.7620188903725</v>
      </c>
      <c r="GD508" s="11">
        <v>3570.6900742537287</v>
      </c>
      <c r="GE508" s="11">
        <v>3560.9895365917318</v>
      </c>
      <c r="GF508" s="11">
        <v>3555.6476292331545</v>
      </c>
      <c r="GG508" s="11">
        <v>3545.5021890179664</v>
      </c>
      <c r="GH508" s="11">
        <v>3540.6083473665276</v>
      </c>
      <c r="GI508" s="11">
        <v>3523.404038402733</v>
      </c>
      <c r="GJ508" s="11">
        <v>3500.7754921370843</v>
      </c>
      <c r="GK508" s="11">
        <v>3474.2839892667071</v>
      </c>
      <c r="GL508" s="11">
        <v>3473.0612736411563</v>
      </c>
      <c r="GM508" s="11">
        <v>3441.174736250799</v>
      </c>
      <c r="GN508" s="11">
        <v>3419.2044190792362</v>
      </c>
      <c r="GO508" s="11">
        <v>3385.9731382251066</v>
      </c>
      <c r="GP508" s="11">
        <v>3301.3348974213795</v>
      </c>
      <c r="GQ508" s="11">
        <v>3163.9386961045902</v>
      </c>
      <c r="GR508" s="11">
        <v>3010.9780620683418</v>
      </c>
      <c r="GS508" s="11">
        <v>2951.8789700170669</v>
      </c>
      <c r="GT508" s="11">
        <v>2935.4086937517177</v>
      </c>
      <c r="GU508" s="11">
        <v>2914.5652088330776</v>
      </c>
      <c r="GV508" s="11">
        <v>2897.0517711265902</v>
      </c>
      <c r="GW508" s="11">
        <v>2882.1043482838377</v>
      </c>
      <c r="GX508" s="11">
        <v>2871.6934690124135</v>
      </c>
      <c r="GY508" s="11">
        <v>2800.2136437870931</v>
      </c>
      <c r="GZ508" s="11">
        <v>2860.6348880584951</v>
      </c>
      <c r="HA508" s="11">
        <v>2862.7129841454107</v>
      </c>
      <c r="HB508" s="11">
        <v>2858.4780275420312</v>
      </c>
      <c r="HC508" s="11">
        <v>2855.4928113149031</v>
      </c>
      <c r="HD508" s="11">
        <v>2854.3076080094206</v>
      </c>
      <c r="HE508" s="11">
        <v>2833.9677213452146</v>
      </c>
      <c r="HF508" s="11">
        <v>2721.5678576199016</v>
      </c>
      <c r="HG508" s="11">
        <v>2644.4259216084824</v>
      </c>
      <c r="HH508" s="11">
        <v>2566.6805651852274</v>
      </c>
      <c r="HI508" s="11">
        <v>2531.0360414089118</v>
      </c>
      <c r="HJ508" s="11">
        <v>2505.2295753841245</v>
      </c>
      <c r="HK508" s="11">
        <v>2467.6405127992739</v>
      </c>
      <c r="HL508" s="11">
        <v>2440.3844692122884</v>
      </c>
      <c r="HM508" s="11">
        <v>2387.3998774766469</v>
      </c>
      <c r="HN508" s="11">
        <v>2330.3881052712595</v>
      </c>
      <c r="HO508" s="11">
        <v>2294.0679136614494</v>
      </c>
      <c r="HP508" s="11">
        <v>2311.802593932885</v>
      </c>
      <c r="HQ508" s="11">
        <v>2302.2851445909405</v>
      </c>
      <c r="HR508" s="11">
        <v>2215.8757628138583</v>
      </c>
      <c r="HS508" s="11">
        <v>2231.4622664288754</v>
      </c>
      <c r="HT508" s="11">
        <v>2239.9756576915738</v>
      </c>
      <c r="HU508" s="11">
        <v>2201.9819192458731</v>
      </c>
      <c r="HV508" s="11">
        <v>2194.3685935549929</v>
      </c>
      <c r="HW508" s="11">
        <v>2172.8699584170031</v>
      </c>
      <c r="HX508" s="11">
        <v>2144.554124630085</v>
      </c>
      <c r="HY508" s="11">
        <v>2099.264909158564</v>
      </c>
      <c r="HZ508" s="11">
        <v>1940.1332265053759</v>
      </c>
      <c r="IA508" s="11">
        <v>1790.5626414356113</v>
      </c>
      <c r="IB508" s="11">
        <v>1738.5864741470193</v>
      </c>
      <c r="IC508" s="11">
        <v>1683.4173089869171</v>
      </c>
      <c r="ID508" s="11">
        <v>1633.9290392854177</v>
      </c>
      <c r="IE508" s="11">
        <v>1576.8711010211132</v>
      </c>
      <c r="IF508" s="11">
        <v>1448.2520492548435</v>
      </c>
      <c r="IG508" s="11">
        <v>1417.2316595676066</v>
      </c>
      <c r="IH508" s="11">
        <v>1373.2255015013611</v>
      </c>
      <c r="II508" s="11">
        <v>1335.3664124719508</v>
      </c>
      <c r="IJ508" s="11">
        <v>1284.0546001517746</v>
      </c>
      <c r="IK508" s="11">
        <v>1246.3974222486511</v>
      </c>
      <c r="IL508" s="11">
        <v>1205.2766411346761</v>
      </c>
      <c r="IM508" s="11">
        <v>1143.6678246767349</v>
      </c>
      <c r="IN508" s="11">
        <v>1010.302652939889</v>
      </c>
      <c r="IO508" s="11">
        <v>980.90501860354607</v>
      </c>
      <c r="IP508" s="11">
        <v>979.54608207498836</v>
      </c>
      <c r="IQ508" s="11">
        <v>923.86636383588916</v>
      </c>
      <c r="IR508" s="11">
        <v>854.80093438905055</v>
      </c>
      <c r="IS508" s="11">
        <v>814.62283444812465</v>
      </c>
      <c r="IT508" s="11">
        <v>791.38115707426391</v>
      </c>
      <c r="IU508" s="11">
        <v>773.78068957431356</v>
      </c>
      <c r="IV508" s="11">
        <v>767.68662378020167</v>
      </c>
      <c r="IW508" s="11">
        <v>757.0790042044174</v>
      </c>
      <c r="IX508" s="11">
        <v>736.13981112309557</v>
      </c>
      <c r="IY508" s="11">
        <v>695.96269788126062</v>
      </c>
      <c r="IZ508" s="11">
        <v>646.98383467936526</v>
      </c>
      <c r="JA508" s="11">
        <v>557.55430924440884</v>
      </c>
      <c r="JB508" s="11">
        <v>455.60914108264222</v>
      </c>
      <c r="JC508" s="11">
        <v>390.53845507347575</v>
      </c>
      <c r="JD508" s="11">
        <v>386.91536320608594</v>
      </c>
      <c r="JE508" s="11">
        <v>382.94047693768454</v>
      </c>
      <c r="JF508" s="11">
        <v>382.28176583816997</v>
      </c>
      <c r="JG508" s="11">
        <v>338.26916329980168</v>
      </c>
      <c r="JH508" s="11">
        <v>325.66560246837571</v>
      </c>
      <c r="JI508" s="11">
        <v>307.08117779933951</v>
      </c>
      <c r="JJ508" s="11">
        <v>303.28552560117595</v>
      </c>
      <c r="JK508" s="11">
        <v>222.64171769135905</v>
      </c>
      <c r="JL508" s="11">
        <v>217.9331952565384</v>
      </c>
      <c r="JM508" s="11">
        <v>195.78354380613351</v>
      </c>
      <c r="JN508" s="11">
        <v>9.056577709998237E-11</v>
      </c>
      <c r="JO508" s="11">
        <v>27.970414807653299</v>
      </c>
      <c r="JP508" s="11">
        <v>178.7110836411965</v>
      </c>
      <c r="JQ508" s="11">
        <v>218.78565131350027</v>
      </c>
      <c r="JR508" s="11">
        <v>242.23144050065972</v>
      </c>
      <c r="JS508" s="11">
        <v>202.39439165422721</v>
      </c>
      <c r="JT508" s="11">
        <v>289.63806957700911</v>
      </c>
      <c r="JU508" s="11">
        <v>346.95447618045239</v>
      </c>
      <c r="JV508" s="11">
        <v>322.20066914629422</v>
      </c>
      <c r="JW508" s="11">
        <v>276.13501826081176</v>
      </c>
      <c r="JX508" s="11">
        <v>290.79023007105462</v>
      </c>
      <c r="JY508" s="11">
        <v>294.24095836576078</v>
      </c>
      <c r="JZ508" s="11">
        <v>292.78228852743359</v>
      </c>
      <c r="KA508" s="11">
        <v>296.2158562298211</v>
      </c>
      <c r="KB508" s="11">
        <v>300.77052705308176</v>
      </c>
      <c r="KC508" s="11">
        <v>299.59047826920306</v>
      </c>
      <c r="KD508" s="11">
        <v>291.46162222694613</v>
      </c>
      <c r="KE508" s="11">
        <v>281.88229221670827</v>
      </c>
      <c r="KF508" s="11">
        <v>281.4103140357193</v>
      </c>
      <c r="KG508" s="11">
        <v>272.22262208490758</v>
      </c>
      <c r="KH508" s="11">
        <v>276.83887891359763</v>
      </c>
      <c r="KI508" s="11">
        <v>266.088871398778</v>
      </c>
      <c r="KJ508" s="11">
        <v>277.08506420752053</v>
      </c>
      <c r="KK508" s="11">
        <v>276.86334861580269</v>
      </c>
      <c r="KL508" s="23"/>
      <c r="KM508" s="11">
        <f>SMALL(Tabela2[[#This Row],[1]:[285]],1)</f>
        <v>9.056577709998237E-11</v>
      </c>
      <c r="KN508" s="11">
        <f>MATCH(Tabela2[[#This Row],[1° menor]],Tabela2[[#This Row],[1]:[285]],0)</f>
        <v>261</v>
      </c>
      <c r="KO50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0.87500003843510421</v>
      </c>
      <c r="KP508" s="11">
        <f>VLOOKUP(Tabela2[[#This Row],[Shape]],shape!A:D,4,0)+VLOOKUP(Tabela2[[#This Row],[Shape]]+1,shape!A:E,5,0)*Tabela2[[#This Row],[% avanc]]</f>
        <v>8163.8901245939669</v>
      </c>
      <c r="KQ508" s="15">
        <f>Tabela2[[#This Row],[8686,881807]]/Tabela2[[#Headers],[8686,881807]]</f>
        <v>0.93979523446668756</v>
      </c>
      <c r="KR508" s="11">
        <f>Tabela2[[#This Row],[8686,881807]]-KP507</f>
        <v>301.04392636463763</v>
      </c>
      <c r="KS508" s="11">
        <f>(Tabela2[[#This Row],[hora bus]]-H507)*86400</f>
        <v>44.999999832361937</v>
      </c>
      <c r="KT508" s="11">
        <f>Tabela2[[#This Row],[desloc]]/Tabela2[[#This Row],[seconds]]</f>
        <v>6.6898650552469698</v>
      </c>
      <c r="KU508" s="11">
        <f>Tabela2[[#This Row],[spd m/s]]*3.6</f>
        <v>24.083514198889091</v>
      </c>
      <c r="KV508" s="23"/>
      <c r="KW508" s="22">
        <f t="shared" si="126"/>
        <v>0</v>
      </c>
      <c r="KX508" s="23">
        <f t="shared" si="127"/>
        <v>0</v>
      </c>
      <c r="KY508" s="23">
        <f t="shared" si="128"/>
        <v>0</v>
      </c>
      <c r="KZ508" s="23">
        <f t="shared" si="129"/>
        <v>0</v>
      </c>
      <c r="LA508" s="23">
        <f t="shared" si="130"/>
        <v>0</v>
      </c>
      <c r="LB508" s="23">
        <f t="shared" si="131"/>
        <v>0</v>
      </c>
      <c r="LC508" s="23">
        <f t="shared" si="132"/>
        <v>0</v>
      </c>
      <c r="LD508" s="23">
        <f t="shared" si="133"/>
        <v>0</v>
      </c>
      <c r="LE508" s="23">
        <f t="shared" si="134"/>
        <v>8163.8901245939669</v>
      </c>
      <c r="LF508" s="22">
        <f t="shared" si="143"/>
        <v>0</v>
      </c>
      <c r="LG508" s="23">
        <f t="shared" si="135"/>
        <v>0</v>
      </c>
      <c r="LH508" s="23">
        <f t="shared" si="136"/>
        <v>0</v>
      </c>
      <c r="LI508" s="23">
        <f t="shared" si="137"/>
        <v>8163.8901245939669</v>
      </c>
      <c r="LJ508" s="23">
        <f t="shared" si="138"/>
        <v>8570.3152119992501</v>
      </c>
      <c r="LK508" s="23">
        <f t="shared" si="139"/>
        <v>0</v>
      </c>
      <c r="LL508" s="23">
        <f t="shared" si="140"/>
        <v>5</v>
      </c>
      <c r="LM508" s="23">
        <f t="shared" si="141"/>
        <v>0</v>
      </c>
      <c r="LN508" s="23">
        <f t="shared" si="142"/>
        <v>0</v>
      </c>
    </row>
    <row r="509" spans="1:326" x14ac:dyDescent="0.25">
      <c r="A509" s="22">
        <v>171</v>
      </c>
      <c r="B509" s="22">
        <v>2</v>
      </c>
      <c r="C509" s="23" t="s">
        <v>1478</v>
      </c>
      <c r="D509" s="22">
        <v>332</v>
      </c>
      <c r="E509" s="24">
        <v>0.93541666666666667</v>
      </c>
      <c r="F509" s="23" t="s">
        <v>774</v>
      </c>
      <c r="G509" s="23" t="b">
        <v>1</v>
      </c>
      <c r="H509" s="25">
        <v>43538.935601851852</v>
      </c>
      <c r="I509" s="26" t="s">
        <v>176</v>
      </c>
      <c r="J509" s="23" t="s">
        <v>177</v>
      </c>
      <c r="K509" s="11">
        <f>IF(AND(Tabela2[[#This Row],[hora bus]]=H508,Tabela2[[#This Row],[lat bus]]=I508,Tabela2[[#This Row],[lon bus]]=J508),1,0)</f>
        <v>0</v>
      </c>
      <c r="L509" s="23"/>
      <c r="M509" s="11">
        <v>338</v>
      </c>
      <c r="N509" s="11">
        <v>12259.608622653828</v>
      </c>
      <c r="O509" s="11">
        <v>12251.523820607497</v>
      </c>
      <c r="P509" s="11">
        <v>12240.620945858447</v>
      </c>
      <c r="Q509" s="11">
        <v>12181.196535368706</v>
      </c>
      <c r="R509" s="11">
        <v>12099.938144465905</v>
      </c>
      <c r="S509" s="11">
        <v>12085.672839430685</v>
      </c>
      <c r="T509" s="11">
        <v>12066.703874396999</v>
      </c>
      <c r="U509" s="11">
        <v>12054.524484919244</v>
      </c>
      <c r="V509" s="11">
        <v>12036.848871231698</v>
      </c>
      <c r="W509" s="11">
        <v>12022.948064956316</v>
      </c>
      <c r="X509" s="11">
        <v>12010.266516331167</v>
      </c>
      <c r="Y509" s="11">
        <v>11983.446684478113</v>
      </c>
      <c r="Z509" s="11">
        <v>11964.701375082697</v>
      </c>
      <c r="AA509" s="11">
        <v>11939.671958099332</v>
      </c>
      <c r="AB509" s="11">
        <v>11927.869462588602</v>
      </c>
      <c r="AC509" s="11">
        <v>11911.064324287854</v>
      </c>
      <c r="AD509" s="11">
        <v>11886.893310820542</v>
      </c>
      <c r="AE509" s="11">
        <v>11878.239346113607</v>
      </c>
      <c r="AF509" s="11">
        <v>11817.581146542472</v>
      </c>
      <c r="AG509" s="11">
        <v>11797.458852178732</v>
      </c>
      <c r="AH509" s="11">
        <v>11775.323405536259</v>
      </c>
      <c r="AI509" s="11">
        <v>11755.854727899974</v>
      </c>
      <c r="AJ509" s="11">
        <v>11738.010738710125</v>
      </c>
      <c r="AK509" s="11">
        <v>11725.484774615674</v>
      </c>
      <c r="AL509" s="11">
        <v>11702.272853351868</v>
      </c>
      <c r="AM509" s="11">
        <v>11694.292666280448</v>
      </c>
      <c r="AN509" s="11">
        <v>11684.899268084218</v>
      </c>
      <c r="AO509" s="11">
        <v>11681.860671046396</v>
      </c>
      <c r="AP509" s="11">
        <v>11686.969709427794</v>
      </c>
      <c r="AQ509" s="11">
        <v>11698.119423398964</v>
      </c>
      <c r="AR509" s="11">
        <v>11701.406442860505</v>
      </c>
      <c r="AS509" s="11">
        <v>11702.700235766311</v>
      </c>
      <c r="AT509" s="11">
        <v>11716.711999827672</v>
      </c>
      <c r="AU509" s="11">
        <v>11725.656694970807</v>
      </c>
      <c r="AV509" s="11">
        <v>11724.226702761833</v>
      </c>
      <c r="AW509" s="11">
        <v>11732.292059855996</v>
      </c>
      <c r="AX509" s="11">
        <v>11743.139293141377</v>
      </c>
      <c r="AY509" s="11">
        <v>11743.415502656067</v>
      </c>
      <c r="AZ509" s="11">
        <v>11734.39333299098</v>
      </c>
      <c r="BA509" s="11">
        <v>11717.373037322715</v>
      </c>
      <c r="BB509" s="11">
        <v>11680.626045355024</v>
      </c>
      <c r="BC509" s="11">
        <v>11614.803235062442</v>
      </c>
      <c r="BD509" s="11">
        <v>11552.979231647159</v>
      </c>
      <c r="BE509" s="11">
        <v>11538.971761834886</v>
      </c>
      <c r="BF509" s="11">
        <v>11523.288250180321</v>
      </c>
      <c r="BG509" s="11">
        <v>11497.45072582079</v>
      </c>
      <c r="BH509" s="11">
        <v>11493.833065826366</v>
      </c>
      <c r="BI509" s="11">
        <v>11483.933366386627</v>
      </c>
      <c r="BJ509" s="11">
        <v>11465.257970216566</v>
      </c>
      <c r="BK509" s="11">
        <v>11403.854335657654</v>
      </c>
      <c r="BL509" s="11">
        <v>11204.232464797504</v>
      </c>
      <c r="BM509" s="11">
        <v>11113.905463368657</v>
      </c>
      <c r="BN509" s="11">
        <v>11109.98912439398</v>
      </c>
      <c r="BO509" s="11">
        <v>11018.650294345221</v>
      </c>
      <c r="BP509" s="11">
        <v>11026.08446640522</v>
      </c>
      <c r="BQ509" s="11">
        <v>10948.710284935732</v>
      </c>
      <c r="BR509" s="11">
        <v>10882.483468502835</v>
      </c>
      <c r="BS509" s="11">
        <v>10863.528214636704</v>
      </c>
      <c r="BT509" s="11">
        <v>10819.218358249007</v>
      </c>
      <c r="BU509" s="11">
        <v>10775.76470931756</v>
      </c>
      <c r="BV509" s="11">
        <v>10799.941039474948</v>
      </c>
      <c r="BW509" s="11">
        <v>10652.830842484267</v>
      </c>
      <c r="BX509" s="11">
        <v>10545.629805734661</v>
      </c>
      <c r="BY509" s="11">
        <v>10406.880945678919</v>
      </c>
      <c r="BZ509" s="11">
        <v>10376.699730366852</v>
      </c>
      <c r="CA509" s="11">
        <v>10334.207604756693</v>
      </c>
      <c r="CB509" s="11">
        <v>10271.700104546802</v>
      </c>
      <c r="CC509" s="11">
        <v>10151.978617157005</v>
      </c>
      <c r="CD509" s="11">
        <v>10059.651429100008</v>
      </c>
      <c r="CE509" s="11">
        <v>9970.1395988317181</v>
      </c>
      <c r="CF509" s="11">
        <v>9891.6068106834155</v>
      </c>
      <c r="CG509" s="11">
        <v>9705.7858169227075</v>
      </c>
      <c r="CH509" s="11">
        <v>9636.5567809053919</v>
      </c>
      <c r="CI509" s="11">
        <v>9453.485800645567</v>
      </c>
      <c r="CJ509" s="11">
        <v>9387.8164361047548</v>
      </c>
      <c r="CK509" s="11">
        <v>9302.5751851916084</v>
      </c>
      <c r="CL509" s="11">
        <v>9277.8202949257684</v>
      </c>
      <c r="CM509" s="11">
        <v>9232.2805923710421</v>
      </c>
      <c r="CN509" s="11">
        <v>9177.1763335562373</v>
      </c>
      <c r="CO509" s="11">
        <v>9099.6349832324631</v>
      </c>
      <c r="CP509" s="11">
        <v>9051.2906835575541</v>
      </c>
      <c r="CQ509" s="11">
        <v>8865.1631387740999</v>
      </c>
      <c r="CR509" s="11">
        <v>8702.6473115566787</v>
      </c>
      <c r="CS509" s="11">
        <v>8638.3638091790599</v>
      </c>
      <c r="CT509" s="11">
        <v>8613.5272557498756</v>
      </c>
      <c r="CU509" s="11">
        <v>8574.3507495911781</v>
      </c>
      <c r="CV509" s="11">
        <v>8481.5558622341268</v>
      </c>
      <c r="CW509" s="11">
        <v>8363.4441519851789</v>
      </c>
      <c r="CX509" s="11">
        <v>8310.1486194163681</v>
      </c>
      <c r="CY509" s="11">
        <v>8257.6215121859495</v>
      </c>
      <c r="CZ509" s="11">
        <v>8208.8167209361509</v>
      </c>
      <c r="DA509" s="11">
        <v>8157.2882054146867</v>
      </c>
      <c r="DB509" s="11">
        <v>8099.545324358216</v>
      </c>
      <c r="DC509" s="11">
        <v>8003.2310703911935</v>
      </c>
      <c r="DD509" s="11">
        <v>7990.4347588707542</v>
      </c>
      <c r="DE509" s="11">
        <v>7958.6443488170389</v>
      </c>
      <c r="DF509" s="11">
        <v>7943.1686484520606</v>
      </c>
      <c r="DG509" s="11">
        <v>7887.7251602683964</v>
      </c>
      <c r="DH509" s="11">
        <v>7839.6951088208534</v>
      </c>
      <c r="DI509" s="11">
        <v>7783.2194980107797</v>
      </c>
      <c r="DJ509" s="11">
        <v>7716.5815592758427</v>
      </c>
      <c r="DK509" s="11">
        <v>7464.0282931782203</v>
      </c>
      <c r="DL509" s="11">
        <v>7468.4018856293942</v>
      </c>
      <c r="DM509" s="11">
        <v>7434.1659813238393</v>
      </c>
      <c r="DN509" s="11">
        <v>7377.307607242521</v>
      </c>
      <c r="DO509" s="11">
        <v>7367.0509724026379</v>
      </c>
      <c r="DP509" s="11">
        <v>7310.4380712370494</v>
      </c>
      <c r="DQ509" s="11">
        <v>7318.0747653670542</v>
      </c>
      <c r="DR509" s="11">
        <v>7312.2425063407854</v>
      </c>
      <c r="DS509" s="11">
        <v>7303.3576604311165</v>
      </c>
      <c r="DT509" s="11">
        <v>7287.1714608954635</v>
      </c>
      <c r="DU509" s="11">
        <v>7275.9919043831833</v>
      </c>
      <c r="DV509" s="11">
        <v>7263.5903266121504</v>
      </c>
      <c r="DW509" s="11">
        <v>7255.077938002205</v>
      </c>
      <c r="DX509" s="11">
        <v>7113.8003283333492</v>
      </c>
      <c r="DY509" s="11">
        <v>7115.2181929852059</v>
      </c>
      <c r="DZ509" s="11">
        <v>7079.8644337704272</v>
      </c>
      <c r="EA509" s="11">
        <v>6969.5006220914574</v>
      </c>
      <c r="EB509" s="11">
        <v>6962.4073949003387</v>
      </c>
      <c r="EC509" s="11">
        <v>6797.4919150263941</v>
      </c>
      <c r="ED509" s="11">
        <v>6744.8827464696278</v>
      </c>
      <c r="EE509" s="11">
        <v>6513.869679919605</v>
      </c>
      <c r="EF509" s="11">
        <v>6330.1512735021925</v>
      </c>
      <c r="EG509" s="11">
        <v>6174.4902001393011</v>
      </c>
      <c r="EH509" s="11">
        <v>6056.1454307096074</v>
      </c>
      <c r="EI509" s="11">
        <v>5995.2717661035167</v>
      </c>
      <c r="EJ509" s="11">
        <v>5943.8011525261436</v>
      </c>
      <c r="EK509" s="11">
        <v>5862.1056311316988</v>
      </c>
      <c r="EL509" s="11">
        <v>5850.0944943339337</v>
      </c>
      <c r="EM509" s="11">
        <v>5763.2648199985024</v>
      </c>
      <c r="EN509" s="11">
        <v>5676.3705841232668</v>
      </c>
      <c r="EO509" s="11">
        <v>5638.3620326770315</v>
      </c>
      <c r="EP509" s="11">
        <v>5518.0301187639743</v>
      </c>
      <c r="EQ509" s="11">
        <v>5468.7496838873176</v>
      </c>
      <c r="ER509" s="11">
        <v>5359.0174309627218</v>
      </c>
      <c r="ES509" s="11">
        <v>5320.4153090734044</v>
      </c>
      <c r="ET509" s="11">
        <v>5261.161278314019</v>
      </c>
      <c r="EU509" s="11">
        <v>5215.5632613393236</v>
      </c>
      <c r="EV509" s="11">
        <v>5162.8846868865749</v>
      </c>
      <c r="EW509" s="11">
        <v>4959.7405102977937</v>
      </c>
      <c r="EX509" s="11">
        <v>4925.7977338345545</v>
      </c>
      <c r="EY509" s="11">
        <v>4793.9302503990702</v>
      </c>
      <c r="EZ509" s="11">
        <v>4683.2661439392941</v>
      </c>
      <c r="FA509" s="11">
        <v>4638.251422199327</v>
      </c>
      <c r="FB509" s="11">
        <v>4610.7171233666195</v>
      </c>
      <c r="FC509" s="11">
        <v>4566.4608548564511</v>
      </c>
      <c r="FD509" s="11">
        <v>4461.872643393508</v>
      </c>
      <c r="FE509" s="11">
        <v>4321.674837419594</v>
      </c>
      <c r="FF509" s="11">
        <v>4319.0109625692312</v>
      </c>
      <c r="FG509" s="11">
        <v>4283.0810102989763</v>
      </c>
      <c r="FH509" s="11">
        <v>4214.5630263489966</v>
      </c>
      <c r="FI509" s="11">
        <v>4186.4532765098775</v>
      </c>
      <c r="FJ509" s="11">
        <v>4182.8158395836181</v>
      </c>
      <c r="FK509" s="11">
        <v>4179.0589048093916</v>
      </c>
      <c r="FL509" s="11">
        <v>4178.269933475678</v>
      </c>
      <c r="FM509" s="11">
        <v>4166.9805276562611</v>
      </c>
      <c r="FN509" s="11">
        <v>4180.0670031281097</v>
      </c>
      <c r="FO509" s="11">
        <v>4178.6105760656119</v>
      </c>
      <c r="FP509" s="11">
        <v>4175.97757543854</v>
      </c>
      <c r="FQ509" s="11">
        <v>4179.9131954583927</v>
      </c>
      <c r="FR509" s="11">
        <v>4158.322526200197</v>
      </c>
      <c r="FS509" s="11">
        <v>4127.1285177368381</v>
      </c>
      <c r="FT509" s="11">
        <v>4067.8914715314268</v>
      </c>
      <c r="FU509" s="11">
        <v>3968.3284974615081</v>
      </c>
      <c r="FV509" s="11">
        <v>3937.1381243583528</v>
      </c>
      <c r="FW509" s="11">
        <v>3909.2224236070892</v>
      </c>
      <c r="FX509" s="11">
        <v>3879.7898152671164</v>
      </c>
      <c r="FY509" s="11">
        <v>3856.8799659642305</v>
      </c>
      <c r="FZ509" s="11">
        <v>3828.3442514407234</v>
      </c>
      <c r="GA509" s="11">
        <v>3809.9757991025717</v>
      </c>
      <c r="GB509" s="11">
        <v>3785.9762103984708</v>
      </c>
      <c r="GC509" s="11">
        <v>3765.1505854570973</v>
      </c>
      <c r="GD509" s="11">
        <v>3754.6027735768589</v>
      </c>
      <c r="GE509" s="11">
        <v>3745.3066460012401</v>
      </c>
      <c r="GF509" s="11">
        <v>3740.2705077961646</v>
      </c>
      <c r="GG509" s="11">
        <v>3730.3151089719213</v>
      </c>
      <c r="GH509" s="11">
        <v>3725.5220334099977</v>
      </c>
      <c r="GI509" s="11">
        <v>3708.3915135003817</v>
      </c>
      <c r="GJ509" s="11">
        <v>3685.7852688067487</v>
      </c>
      <c r="GK509" s="11">
        <v>3659.1429281793771</v>
      </c>
      <c r="GL509" s="11">
        <v>3657.7767427808963</v>
      </c>
      <c r="GM509" s="11">
        <v>3625.6789332219892</v>
      </c>
      <c r="GN509" s="11">
        <v>3603.4240853983069</v>
      </c>
      <c r="GO509" s="11">
        <v>3570.0625347238438</v>
      </c>
      <c r="GP509" s="11">
        <v>3485.4503791679031</v>
      </c>
      <c r="GQ509" s="11">
        <v>3348.6672776204296</v>
      </c>
      <c r="GR509" s="11">
        <v>3197.0226020640994</v>
      </c>
      <c r="GS509" s="11">
        <v>3139.0292341471991</v>
      </c>
      <c r="GT509" s="11">
        <v>3122.9926634342346</v>
      </c>
      <c r="GU509" s="11">
        <v>3102.4468682048609</v>
      </c>
      <c r="GV509" s="11">
        <v>3085.3686499402311</v>
      </c>
      <c r="GW509" s="11">
        <v>3070.9208892430179</v>
      </c>
      <c r="GX509" s="11">
        <v>3061.0322779486519</v>
      </c>
      <c r="GY509" s="11">
        <v>2991.2430913939161</v>
      </c>
      <c r="GZ509" s="11">
        <v>3053.2840188035475</v>
      </c>
      <c r="HA509" s="11">
        <v>3055.6836405671697</v>
      </c>
      <c r="HB509" s="11">
        <v>3051.7043460567479</v>
      </c>
      <c r="HC509" s="11">
        <v>3048.9350809512052</v>
      </c>
      <c r="HD509" s="11">
        <v>3047.9029691662117</v>
      </c>
      <c r="HE509" s="11">
        <v>3027.8863150448319</v>
      </c>
      <c r="HF509" s="11">
        <v>2915.5724802465043</v>
      </c>
      <c r="HG509" s="11">
        <v>2837.9900989601197</v>
      </c>
      <c r="HH509" s="11">
        <v>2759.6368671256623</v>
      </c>
      <c r="HI509" s="11">
        <v>2723.4621709114404</v>
      </c>
      <c r="HJ509" s="11">
        <v>2697.316378751822</v>
      </c>
      <c r="HK509" s="11">
        <v>2659.2623785381379</v>
      </c>
      <c r="HL509" s="11">
        <v>2631.3171219379424</v>
      </c>
      <c r="HM509" s="11">
        <v>2577.055418219782</v>
      </c>
      <c r="HN509" s="11">
        <v>2517.6795150244743</v>
      </c>
      <c r="HO509" s="11">
        <v>2478.3654677117247</v>
      </c>
      <c r="HP509" s="11">
        <v>2494.2267628433237</v>
      </c>
      <c r="HQ509" s="11">
        <v>2483.9721802585659</v>
      </c>
      <c r="HR509" s="11">
        <v>2394.6652242058658</v>
      </c>
      <c r="HS509" s="11">
        <v>2406.7319059048373</v>
      </c>
      <c r="HT509" s="11">
        <v>2413.9191591400736</v>
      </c>
      <c r="HU509" s="11">
        <v>2374.2575720924965</v>
      </c>
      <c r="HV509" s="11">
        <v>2364.5287106940664</v>
      </c>
      <c r="HW509" s="11">
        <v>2341.7146738165366</v>
      </c>
      <c r="HX509" s="11">
        <v>2312.3359360440845</v>
      </c>
      <c r="HY509" s="11">
        <v>2265.9933800411372</v>
      </c>
      <c r="HZ509" s="11">
        <v>2105.1274248422742</v>
      </c>
      <c r="IA509" s="11">
        <v>1952.8146741770263</v>
      </c>
      <c r="IB509" s="11">
        <v>1898.730263231022</v>
      </c>
      <c r="IC509" s="11">
        <v>1842.3691979500506</v>
      </c>
      <c r="ID509" s="11">
        <v>1791.6172613686692</v>
      </c>
      <c r="IE509" s="11">
        <v>1733.2646840149264</v>
      </c>
      <c r="IF509" s="11">
        <v>1602.2905742121427</v>
      </c>
      <c r="IG509" s="11">
        <v>1569.2739728459853</v>
      </c>
      <c r="IH509" s="11">
        <v>1524.7285459424788</v>
      </c>
      <c r="II509" s="11">
        <v>1486.5719543238085</v>
      </c>
      <c r="IJ509" s="11">
        <v>1435.4693522436453</v>
      </c>
      <c r="IK509" s="11">
        <v>1398.7272005565999</v>
      </c>
      <c r="IL509" s="11">
        <v>1358.8097515736144</v>
      </c>
      <c r="IM509" s="11">
        <v>1298.8464166315678</v>
      </c>
      <c r="IN509" s="11">
        <v>1169.0136345631549</v>
      </c>
      <c r="IO509" s="11">
        <v>1142.4655666505037</v>
      </c>
      <c r="IP509" s="11">
        <v>1141.5150334905031</v>
      </c>
      <c r="IQ509" s="11">
        <v>1086.3097970801505</v>
      </c>
      <c r="IR509" s="11">
        <v>1018.0348183510025</v>
      </c>
      <c r="IS509" s="11">
        <v>978.47582923343452</v>
      </c>
      <c r="IT509" s="11">
        <v>955.782027922211</v>
      </c>
      <c r="IU509" s="11">
        <v>938.60882414697801</v>
      </c>
      <c r="IV509" s="11">
        <v>932.74497495743356</v>
      </c>
      <c r="IW509" s="11">
        <v>922.35046237902759</v>
      </c>
      <c r="IX509" s="11">
        <v>901.94515099039108</v>
      </c>
      <c r="IY509" s="11">
        <v>863.0034837811055</v>
      </c>
      <c r="IZ509" s="11">
        <v>815.94950906101246</v>
      </c>
      <c r="JA509" s="11">
        <v>730.01000836003982</v>
      </c>
      <c r="JB509" s="11">
        <v>634.49130000829609</v>
      </c>
      <c r="JC509" s="11">
        <v>577.40179451777897</v>
      </c>
      <c r="JD509" s="11">
        <v>578.87521527626257</v>
      </c>
      <c r="JE509" s="11">
        <v>576.86003019405541</v>
      </c>
      <c r="JF509" s="11">
        <v>577.69510500379613</v>
      </c>
      <c r="JG509" s="11">
        <v>535.44623871978695</v>
      </c>
      <c r="JH509" s="11">
        <v>524.08515182930103</v>
      </c>
      <c r="JI509" s="11">
        <v>505.69834887406563</v>
      </c>
      <c r="JJ509" s="11">
        <v>501.9780693972429</v>
      </c>
      <c r="JK509" s="11">
        <v>421.54172758229726</v>
      </c>
      <c r="JL509" s="11">
        <v>417.02862535560985</v>
      </c>
      <c r="JM509" s="11">
        <v>394.88269229733675</v>
      </c>
      <c r="JN509" s="11">
        <v>171.13467375298632</v>
      </c>
      <c r="JO509" s="11">
        <v>20.35067708387156</v>
      </c>
      <c r="JP509" s="11">
        <v>1.2398970739013748E-12</v>
      </c>
      <c r="JQ509" s="11">
        <v>20.348394368663392</v>
      </c>
      <c r="JR509" s="11">
        <v>62.24955073075305</v>
      </c>
      <c r="JS509" s="11">
        <v>94.448104801868894</v>
      </c>
      <c r="JT509" s="11">
        <v>252.53736160442827</v>
      </c>
      <c r="JU509" s="11">
        <v>329.57385275095351</v>
      </c>
      <c r="JV509" s="11">
        <v>309.53921893032998</v>
      </c>
      <c r="JW509" s="11">
        <v>288.41763480146187</v>
      </c>
      <c r="JX509" s="11">
        <v>334.14375820993627</v>
      </c>
      <c r="JY509" s="11">
        <v>350.45310500811235</v>
      </c>
      <c r="JZ509" s="11">
        <v>359.97283017493828</v>
      </c>
      <c r="KA509" s="11">
        <v>374.02786498163658</v>
      </c>
      <c r="KB509" s="11">
        <v>386.5143869118026</v>
      </c>
      <c r="KC509" s="11">
        <v>393.80654275685589</v>
      </c>
      <c r="KD509" s="11">
        <v>393.56953530868367</v>
      </c>
      <c r="KE509" s="11">
        <v>383.16179966342287</v>
      </c>
      <c r="KF509" s="11">
        <v>376.75497393023096</v>
      </c>
      <c r="KG509" s="11">
        <v>359.39487444880939</v>
      </c>
      <c r="KH509" s="11">
        <v>355.90432038411751</v>
      </c>
      <c r="KI509" s="11">
        <v>334.75630643080939</v>
      </c>
      <c r="KJ509" s="11">
        <v>336.09320306332017</v>
      </c>
      <c r="KK509" s="11">
        <v>332.33253220350093</v>
      </c>
      <c r="KL509" s="23"/>
      <c r="KM509" s="11">
        <f>SMALL(Tabela2[[#This Row],[1]:[285]],1)</f>
        <v>1.2398970739013748E-12</v>
      </c>
      <c r="KN509" s="11">
        <f>MATCH(Tabela2[[#This Row],[1° menor]],Tabela2[[#This Row],[1]:[285]],0)</f>
        <v>263</v>
      </c>
      <c r="KO50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0.49999999712482496</v>
      </c>
      <c r="KP509" s="11">
        <f>VLOOKUP(Tabela2[[#This Row],[Shape]],shape!A:D,4,0)+VLOOKUP(Tabela2[[#This Row],[Shape]]+1,shape!A:E,5,0)*Tabela2[[#This Row],[% avanc]]</f>
        <v>8263.4995104336413</v>
      </c>
      <c r="KQ509" s="15">
        <f>Tabela2[[#This Row],[8686,881807]]/Tabela2[[#Headers],[8686,881807]]</f>
        <v>0.95126187900643566</v>
      </c>
      <c r="KR509" s="11">
        <f>Tabela2[[#This Row],[8686,881807]]-KP508</f>
        <v>99.60938583967436</v>
      </c>
      <c r="KS509" s="11">
        <f>(Tabela2[[#This Row],[hora bus]]-H508)*86400</f>
        <v>65.000000107102096</v>
      </c>
      <c r="KT509" s="11">
        <f>Tabela2[[#This Row],[desloc]]/Tabela2[[#This Row],[seconds]]</f>
        <v>1.532452087316085</v>
      </c>
      <c r="KU509" s="11">
        <f>Tabela2[[#This Row],[spd m/s]]*3.6</f>
        <v>5.5168275143379057</v>
      </c>
      <c r="KV509" s="23"/>
      <c r="KW509" s="22">
        <f t="shared" si="126"/>
        <v>0</v>
      </c>
      <c r="KX509" s="23">
        <f t="shared" si="127"/>
        <v>0</v>
      </c>
      <c r="KY509" s="23">
        <f t="shared" si="128"/>
        <v>0</v>
      </c>
      <c r="KZ509" s="23">
        <f t="shared" si="129"/>
        <v>0</v>
      </c>
      <c r="LA509" s="23">
        <f t="shared" si="130"/>
        <v>0</v>
      </c>
      <c r="LB509" s="23">
        <f t="shared" si="131"/>
        <v>0</v>
      </c>
      <c r="LC509" s="23">
        <f t="shared" si="132"/>
        <v>0</v>
      </c>
      <c r="LD509" s="23">
        <f t="shared" si="133"/>
        <v>0</v>
      </c>
      <c r="LE509" s="23">
        <f t="shared" si="134"/>
        <v>8263.4995104336413</v>
      </c>
      <c r="LF509" s="22">
        <f t="shared" si="143"/>
        <v>0</v>
      </c>
      <c r="LG509" s="23">
        <f t="shared" si="135"/>
        <v>0</v>
      </c>
      <c r="LH509" s="23">
        <f t="shared" si="136"/>
        <v>0</v>
      </c>
      <c r="LI509" s="23">
        <f t="shared" si="137"/>
        <v>8263.4995104336413</v>
      </c>
      <c r="LJ509" s="23">
        <f t="shared" si="138"/>
        <v>8570.3152119992501</v>
      </c>
      <c r="LK509" s="23">
        <f t="shared" si="139"/>
        <v>0</v>
      </c>
      <c r="LL509" s="23">
        <f t="shared" si="140"/>
        <v>4</v>
      </c>
      <c r="LM509" s="23">
        <f t="shared" si="141"/>
        <v>0</v>
      </c>
      <c r="LN509" s="23">
        <f t="shared" si="142"/>
        <v>0</v>
      </c>
    </row>
    <row r="510" spans="1:326" x14ac:dyDescent="0.25">
      <c r="A510" s="22">
        <v>172</v>
      </c>
      <c r="B510" s="22">
        <v>2</v>
      </c>
      <c r="C510" s="23" t="s">
        <v>1479</v>
      </c>
      <c r="D510" s="22">
        <v>332</v>
      </c>
      <c r="E510" s="24">
        <v>0.93541666666666667</v>
      </c>
      <c r="F510" s="23" t="s">
        <v>774</v>
      </c>
      <c r="G510" s="23" t="b">
        <v>1</v>
      </c>
      <c r="H510" s="25">
        <v>43538.935891203706</v>
      </c>
      <c r="I510" s="26" t="s">
        <v>376</v>
      </c>
      <c r="J510" s="23" t="s">
        <v>377</v>
      </c>
      <c r="K510" s="11">
        <f>IF(AND(Tabela2[[#This Row],[hora bus]]=H509,Tabela2[[#This Row],[lat bus]]=I509,Tabela2[[#This Row],[lon bus]]=J509),1,0)</f>
        <v>0</v>
      </c>
      <c r="L510" s="23"/>
      <c r="M510" s="11">
        <v>339</v>
      </c>
      <c r="N510" s="11">
        <v>12456.14141263049</v>
      </c>
      <c r="O510" s="11">
        <v>12448.07944447206</v>
      </c>
      <c r="P510" s="11">
        <v>12437.201455401299</v>
      </c>
      <c r="Q510" s="11">
        <v>12377.769108817141</v>
      </c>
      <c r="R510" s="11">
        <v>12296.338632886629</v>
      </c>
      <c r="S510" s="11">
        <v>12281.895765129451</v>
      </c>
      <c r="T510" s="11">
        <v>12262.888385009866</v>
      </c>
      <c r="U510" s="11">
        <v>12250.698293452937</v>
      </c>
      <c r="V510" s="11">
        <v>12233.034873438864</v>
      </c>
      <c r="W510" s="11">
        <v>12219.16222388445</v>
      </c>
      <c r="X510" s="11">
        <v>12206.514475389822</v>
      </c>
      <c r="Y510" s="11">
        <v>12179.751840249253</v>
      </c>
      <c r="Z510" s="11">
        <v>12161.075445358952</v>
      </c>
      <c r="AA510" s="11">
        <v>12136.091878864763</v>
      </c>
      <c r="AB510" s="11">
        <v>12124.307872349837</v>
      </c>
      <c r="AC510" s="11">
        <v>12107.505067014497</v>
      </c>
      <c r="AD510" s="11">
        <v>12083.296784666327</v>
      </c>
      <c r="AE510" s="11">
        <v>12074.591270539628</v>
      </c>
      <c r="AF510" s="11">
        <v>12013.721181047238</v>
      </c>
      <c r="AG510" s="11">
        <v>11993.290964006217</v>
      </c>
      <c r="AH510" s="11">
        <v>11970.977353905126</v>
      </c>
      <c r="AI510" s="11">
        <v>11951.387085471542</v>
      </c>
      <c r="AJ510" s="11">
        <v>11933.44475856409</v>
      </c>
      <c r="AK510" s="11">
        <v>11920.839623568587</v>
      </c>
      <c r="AL510" s="11">
        <v>11897.537727443243</v>
      </c>
      <c r="AM510" s="11">
        <v>11889.471157302554</v>
      </c>
      <c r="AN510" s="11">
        <v>11879.989586503672</v>
      </c>
      <c r="AO510" s="11">
        <v>11876.817415227788</v>
      </c>
      <c r="AP510" s="11">
        <v>11881.774936505266</v>
      </c>
      <c r="AQ510" s="11">
        <v>11892.813472675056</v>
      </c>
      <c r="AR510" s="11">
        <v>11896.025171124778</v>
      </c>
      <c r="AS510" s="11">
        <v>11897.195697207469</v>
      </c>
      <c r="AT510" s="11">
        <v>11911.07424490522</v>
      </c>
      <c r="AU510" s="11">
        <v>11919.943187322002</v>
      </c>
      <c r="AV510" s="11">
        <v>11918.397371210227</v>
      </c>
      <c r="AW510" s="11">
        <v>11926.249814226574</v>
      </c>
      <c r="AX510" s="11">
        <v>11936.864981311757</v>
      </c>
      <c r="AY510" s="11">
        <v>11936.934029033093</v>
      </c>
      <c r="AZ510" s="11">
        <v>11927.712064309757</v>
      </c>
      <c r="BA510" s="11">
        <v>11910.479674444356</v>
      </c>
      <c r="BB510" s="11">
        <v>11873.471938324183</v>
      </c>
      <c r="BC510" s="11">
        <v>11807.419044067883</v>
      </c>
      <c r="BD510" s="11">
        <v>11745.383220335219</v>
      </c>
      <c r="BE510" s="11">
        <v>11731.172075385206</v>
      </c>
      <c r="BF510" s="11">
        <v>11715.317208466835</v>
      </c>
      <c r="BG510" s="11">
        <v>11689.210768582017</v>
      </c>
      <c r="BH510" s="11">
        <v>11685.327804916486</v>
      </c>
      <c r="BI510" s="11">
        <v>11675.247528877255</v>
      </c>
      <c r="BJ510" s="11">
        <v>11656.372853137973</v>
      </c>
      <c r="BK510" s="11">
        <v>11594.587466952515</v>
      </c>
      <c r="BL510" s="11">
        <v>11393.787302161556</v>
      </c>
      <c r="BM510" s="11">
        <v>11301.884910060131</v>
      </c>
      <c r="BN510" s="11">
        <v>11297.100621921401</v>
      </c>
      <c r="BO510" s="11">
        <v>11205.065144054915</v>
      </c>
      <c r="BP510" s="11">
        <v>11211.912610289595</v>
      </c>
      <c r="BQ510" s="11">
        <v>11134.064260061972</v>
      </c>
      <c r="BR510" s="11">
        <v>11067.078142207665</v>
      </c>
      <c r="BS510" s="11">
        <v>11047.613650620582</v>
      </c>
      <c r="BT510" s="11">
        <v>11003.045601022104</v>
      </c>
      <c r="BU510" s="11">
        <v>10958.889847429378</v>
      </c>
      <c r="BV510" s="11">
        <v>10981.925557623992</v>
      </c>
      <c r="BW510" s="11">
        <v>10834.612788601115</v>
      </c>
      <c r="BX510" s="11">
        <v>10728.009302594188</v>
      </c>
      <c r="BY510" s="11">
        <v>10589.795299933658</v>
      </c>
      <c r="BZ510" s="11">
        <v>10560.010605343357</v>
      </c>
      <c r="CA510" s="11">
        <v>10517.593346029817</v>
      </c>
      <c r="CB510" s="11">
        <v>10455.02710030355</v>
      </c>
      <c r="CC510" s="11">
        <v>10335.150682653597</v>
      </c>
      <c r="CD510" s="11">
        <v>10242.600261684231</v>
      </c>
      <c r="CE510" s="11">
        <v>10152.807071890116</v>
      </c>
      <c r="CF510" s="11">
        <v>10073.939020881919</v>
      </c>
      <c r="CG510" s="11">
        <v>9887.5713648784877</v>
      </c>
      <c r="CH510" s="11">
        <v>9817.8108413513655</v>
      </c>
      <c r="CI510" s="11">
        <v>9634.1845546279401</v>
      </c>
      <c r="CJ510" s="11">
        <v>9567.9394010838296</v>
      </c>
      <c r="CK510" s="11">
        <v>9482.3597754581297</v>
      </c>
      <c r="CL510" s="11">
        <v>9457.3715576792911</v>
      </c>
      <c r="CM510" s="11">
        <v>9411.6516963803188</v>
      </c>
      <c r="CN510" s="11">
        <v>9356.3005825709388</v>
      </c>
      <c r="CO510" s="11">
        <v>9278.46073745789</v>
      </c>
      <c r="CP510" s="11">
        <v>9229.8129253194493</v>
      </c>
      <c r="CQ510" s="11">
        <v>9043.0436363338158</v>
      </c>
      <c r="CR510" s="11">
        <v>8879.5432064154429</v>
      </c>
      <c r="CS510" s="11">
        <v>8814.6038774991921</v>
      </c>
      <c r="CT510" s="11">
        <v>8789.5182578670501</v>
      </c>
      <c r="CU510" s="11">
        <v>8750.1714308679529</v>
      </c>
      <c r="CV510" s="11">
        <v>8656.9961459203732</v>
      </c>
      <c r="CW510" s="11">
        <v>8538.2402412916126</v>
      </c>
      <c r="CX510" s="11">
        <v>8484.4010388839251</v>
      </c>
      <c r="CY510" s="11">
        <v>8431.5390447797545</v>
      </c>
      <c r="CZ510" s="11">
        <v>8382.4894904197481</v>
      </c>
      <c r="DA510" s="11">
        <v>8330.7979256407107</v>
      </c>
      <c r="DB510" s="11">
        <v>8272.9924733460375</v>
      </c>
      <c r="DC510" s="11">
        <v>8176.7257920293832</v>
      </c>
      <c r="DD510" s="11">
        <v>8163.9693520113315</v>
      </c>
      <c r="DE510" s="11">
        <v>8132.1895276699088</v>
      </c>
      <c r="DF510" s="11">
        <v>8116.7484519193795</v>
      </c>
      <c r="DG510" s="11">
        <v>8061.4379968876856</v>
      </c>
      <c r="DH510" s="11">
        <v>8013.7414917775432</v>
      </c>
      <c r="DI510" s="11">
        <v>7957.7181028548121</v>
      </c>
      <c r="DJ510" s="11">
        <v>7890.651959583397</v>
      </c>
      <c r="DK510" s="11">
        <v>7634.643913267606</v>
      </c>
      <c r="DL510" s="11">
        <v>7635.2023050399539</v>
      </c>
      <c r="DM510" s="11">
        <v>7599.2997637785438</v>
      </c>
      <c r="DN510" s="11">
        <v>7541.1175716376019</v>
      </c>
      <c r="DO510" s="11">
        <v>7529.9055331979735</v>
      </c>
      <c r="DP510" s="11">
        <v>7472.3234222092669</v>
      </c>
      <c r="DQ510" s="11">
        <v>7479.1609712423524</v>
      </c>
      <c r="DR510" s="11">
        <v>7473.129290706398</v>
      </c>
      <c r="DS510" s="11">
        <v>7464.0661393789951</v>
      </c>
      <c r="DT510" s="11">
        <v>7447.8038163954398</v>
      </c>
      <c r="DU510" s="11">
        <v>7436.7054376862006</v>
      </c>
      <c r="DV510" s="11">
        <v>7424.4748601226283</v>
      </c>
      <c r="DW510" s="11">
        <v>7416.2278755911102</v>
      </c>
      <c r="DX510" s="11">
        <v>7276.31521414087</v>
      </c>
      <c r="DY510" s="11">
        <v>7279.1358602274076</v>
      </c>
      <c r="DZ510" s="11">
        <v>7244.2777272915419</v>
      </c>
      <c r="EA510" s="11">
        <v>7133.2267075253849</v>
      </c>
      <c r="EB510" s="11">
        <v>7124.9488395304998</v>
      </c>
      <c r="EC510" s="11">
        <v>6958.7251457537013</v>
      </c>
      <c r="ED510" s="11">
        <v>6904.5092670445511</v>
      </c>
      <c r="EE510" s="11">
        <v>6672.6833002709918</v>
      </c>
      <c r="EF510" s="11">
        <v>6488.3607511817781</v>
      </c>
      <c r="EG510" s="11">
        <v>6332.1576028227146</v>
      </c>
      <c r="EH510" s="11">
        <v>6213.2592945871693</v>
      </c>
      <c r="EI510" s="11">
        <v>6151.8504577052863</v>
      </c>
      <c r="EJ510" s="11">
        <v>6099.8006352399289</v>
      </c>
      <c r="EK510" s="11">
        <v>6017.9496725061927</v>
      </c>
      <c r="EL510" s="11">
        <v>6006.127964806069</v>
      </c>
      <c r="EM510" s="11">
        <v>5919.3285250863828</v>
      </c>
      <c r="EN510" s="11">
        <v>5832.0281364364191</v>
      </c>
      <c r="EO510" s="11">
        <v>5793.2574701500134</v>
      </c>
      <c r="EP510" s="11">
        <v>5671.4190137859396</v>
      </c>
      <c r="EQ510" s="11">
        <v>5620.2654788964628</v>
      </c>
      <c r="ER510" s="11">
        <v>5508.5532877713131</v>
      </c>
      <c r="ES510" s="11">
        <v>5468.0679778418125</v>
      </c>
      <c r="ET510" s="11">
        <v>5407.4912127372181</v>
      </c>
      <c r="EU510" s="11">
        <v>5360.5201813178901</v>
      </c>
      <c r="EV510" s="11">
        <v>5306.4426122598707</v>
      </c>
      <c r="EW510" s="11">
        <v>5099.8234853948134</v>
      </c>
      <c r="EX510" s="11">
        <v>5062.1772069401832</v>
      </c>
      <c r="EY510" s="11">
        <v>4927.2017272969442</v>
      </c>
      <c r="EZ510" s="11">
        <v>4812.2181832212154</v>
      </c>
      <c r="FA510" s="11">
        <v>4764.069741960996</v>
      </c>
      <c r="FB510" s="11">
        <v>4735.1169764721853</v>
      </c>
      <c r="FC510" s="11">
        <v>4689.7468355483943</v>
      </c>
      <c r="FD510" s="11">
        <v>4583.0343769915598</v>
      </c>
      <c r="FE510" s="11">
        <v>4439.2388433801061</v>
      </c>
      <c r="FF510" s="11">
        <v>4434.1300988172643</v>
      </c>
      <c r="FG510" s="11">
        <v>4397.2621674448037</v>
      </c>
      <c r="FH510" s="11">
        <v>4327.1381915920456</v>
      </c>
      <c r="FI510" s="11">
        <v>4297.2419064392188</v>
      </c>
      <c r="FJ510" s="11">
        <v>4292.4146201165695</v>
      </c>
      <c r="FK510" s="11">
        <v>4287.8670469288791</v>
      </c>
      <c r="FL510" s="11">
        <v>4286.3616050872042</v>
      </c>
      <c r="FM510" s="11">
        <v>4273.7885604407729</v>
      </c>
      <c r="FN510" s="11">
        <v>4285.324907076656</v>
      </c>
      <c r="FO510" s="11">
        <v>4282.6377487938389</v>
      </c>
      <c r="FP510" s="11">
        <v>4278.7455528052978</v>
      </c>
      <c r="FQ510" s="11">
        <v>4281.73173444246</v>
      </c>
      <c r="FR510" s="11">
        <v>4258.7650945810637</v>
      </c>
      <c r="FS510" s="11">
        <v>4225.0356514907844</v>
      </c>
      <c r="FT510" s="11">
        <v>4162.3410300283222</v>
      </c>
      <c r="FU510" s="11">
        <v>4058.3301269594303</v>
      </c>
      <c r="FV510" s="11">
        <v>4024.2589732965362</v>
      </c>
      <c r="FW510" s="11">
        <v>3995.893849406551</v>
      </c>
      <c r="FX510" s="11">
        <v>3966.3721824396143</v>
      </c>
      <c r="FY510" s="11">
        <v>3943.3114822691232</v>
      </c>
      <c r="FZ510" s="11">
        <v>3914.3423759998968</v>
      </c>
      <c r="GA510" s="11">
        <v>3895.2853450933685</v>
      </c>
      <c r="GB510" s="11">
        <v>3870.3546217653688</v>
      </c>
      <c r="GC510" s="11">
        <v>3848.2170571093816</v>
      </c>
      <c r="GD510" s="11">
        <v>3836.3878236354421</v>
      </c>
      <c r="GE510" s="11">
        <v>3826.084871386332</v>
      </c>
      <c r="GF510" s="11">
        <v>3820.2777443998493</v>
      </c>
      <c r="GG510" s="11">
        <v>3809.84227176887</v>
      </c>
      <c r="GH510" s="11">
        <v>3804.7962888360439</v>
      </c>
      <c r="GI510" s="11">
        <v>3787.4839405305306</v>
      </c>
      <c r="GJ510" s="11">
        <v>3764.8371104899288</v>
      </c>
      <c r="GK510" s="11">
        <v>3738.60579494991</v>
      </c>
      <c r="GL510" s="11">
        <v>3737.6222897866355</v>
      </c>
      <c r="GM510" s="11">
        <v>3706.0771351330513</v>
      </c>
      <c r="GN510" s="11">
        <v>3684.5683481968576</v>
      </c>
      <c r="GO510" s="11">
        <v>3651.5601757590503</v>
      </c>
      <c r="GP510" s="11">
        <v>3566.9366228203794</v>
      </c>
      <c r="GQ510" s="11">
        <v>3428.6914310986772</v>
      </c>
      <c r="GR510" s="11">
        <v>3273.7201622957796</v>
      </c>
      <c r="GS510" s="11">
        <v>3212.8236876732876</v>
      </c>
      <c r="GT510" s="11">
        <v>3195.6066889372632</v>
      </c>
      <c r="GU510" s="11">
        <v>3174.2185832081577</v>
      </c>
      <c r="GV510" s="11">
        <v>3155.8749868937098</v>
      </c>
      <c r="GW510" s="11">
        <v>3139.9336871640317</v>
      </c>
      <c r="GX510" s="11">
        <v>3128.4368932401699</v>
      </c>
      <c r="GY510" s="11">
        <v>3052.8248093448892</v>
      </c>
      <c r="GZ510" s="11">
        <v>3109.1128171512973</v>
      </c>
      <c r="HA510" s="11">
        <v>3110.2356538664335</v>
      </c>
      <c r="HB510" s="11">
        <v>3105.2191718004433</v>
      </c>
      <c r="HC510" s="11">
        <v>3101.559043374883</v>
      </c>
      <c r="HD510" s="11">
        <v>3099.8839584806778</v>
      </c>
      <c r="HE510" s="11">
        <v>3078.4612617860062</v>
      </c>
      <c r="HF510" s="11">
        <v>2965.8977132043533</v>
      </c>
      <c r="HG510" s="11">
        <v>2890.4087976417891</v>
      </c>
      <c r="HH510" s="11">
        <v>2814.7078621427709</v>
      </c>
      <c r="HI510" s="11">
        <v>2780.7448675117057</v>
      </c>
      <c r="HJ510" s="11">
        <v>2755.9517524367238</v>
      </c>
      <c r="HK510" s="11">
        <v>2719.6578571227046</v>
      </c>
      <c r="HL510" s="11">
        <v>2694.1975264506809</v>
      </c>
      <c r="HM510" s="11">
        <v>2644.1642977771744</v>
      </c>
      <c r="HN510" s="11">
        <v>2591.8629787774494</v>
      </c>
      <c r="HO510" s="11">
        <v>2560.5503086542512</v>
      </c>
      <c r="HP510" s="11">
        <v>2581.0475257533608</v>
      </c>
      <c r="HQ510" s="11">
        <v>2572.4921789123869</v>
      </c>
      <c r="HR510" s="11">
        <v>2489.2958887564005</v>
      </c>
      <c r="HS510" s="11">
        <v>2508.4944044548024</v>
      </c>
      <c r="HT510" s="11">
        <v>2518.1648302697499</v>
      </c>
      <c r="HU510" s="11">
        <v>2481.4519761433435</v>
      </c>
      <c r="HV510" s="11">
        <v>2475.3784918682891</v>
      </c>
      <c r="HW510" s="11">
        <v>2454.7531946581876</v>
      </c>
      <c r="HX510" s="11">
        <v>2427.1043809658172</v>
      </c>
      <c r="HY510" s="11">
        <v>2382.4469619128959</v>
      </c>
      <c r="HZ510" s="11">
        <v>2224.3001650591586</v>
      </c>
      <c r="IA510" s="11">
        <v>2076.1015313932844</v>
      </c>
      <c r="IB510" s="11">
        <v>2025.0560602468447</v>
      </c>
      <c r="IC510" s="11">
        <v>1970.338744365122</v>
      </c>
      <c r="ID510" s="11">
        <v>1921.284737791568</v>
      </c>
      <c r="IE510" s="11">
        <v>1864.6289281088302</v>
      </c>
      <c r="IF510" s="11">
        <v>1736.6068248747868</v>
      </c>
      <c r="IG510" s="11">
        <v>1706.0481406888453</v>
      </c>
      <c r="IH510" s="11">
        <v>1662.1551229028055</v>
      </c>
      <c r="II510" s="11">
        <v>1624.3687158257546</v>
      </c>
      <c r="IJ510" s="11">
        <v>1573.0581480127078</v>
      </c>
      <c r="IK510" s="11">
        <v>1535.295133339034</v>
      </c>
      <c r="IL510" s="11">
        <v>1494.0116298559321</v>
      </c>
      <c r="IM510" s="11">
        <v>1432.1454056946739</v>
      </c>
      <c r="IN510" s="11">
        <v>1298.0831964696458</v>
      </c>
      <c r="IO510" s="11">
        <v>1268.0831786022786</v>
      </c>
      <c r="IP510" s="11">
        <v>1266.6380280790042</v>
      </c>
      <c r="IQ510" s="11">
        <v>1210.8814993271631</v>
      </c>
      <c r="IR510" s="11">
        <v>1141.738203319542</v>
      </c>
      <c r="IS510" s="11">
        <v>1101.5286868856751</v>
      </c>
      <c r="IT510" s="11">
        <v>1078.2141164469158</v>
      </c>
      <c r="IU510" s="11">
        <v>1060.5449020045264</v>
      </c>
      <c r="IV510" s="11">
        <v>1054.4179561721041</v>
      </c>
      <c r="IW510" s="11">
        <v>1043.7698379028</v>
      </c>
      <c r="IX510" s="11">
        <v>1022.7068341768502</v>
      </c>
      <c r="IY510" s="11">
        <v>982.20732806558874</v>
      </c>
      <c r="IZ510" s="11">
        <v>932.68826379999985</v>
      </c>
      <c r="JA510" s="11">
        <v>842.07427506046361</v>
      </c>
      <c r="JB510" s="11">
        <v>737.00211363408209</v>
      </c>
      <c r="JC510" s="11">
        <v>665.44913762127703</v>
      </c>
      <c r="JD510" s="11">
        <v>655.57554666618114</v>
      </c>
      <c r="JE510" s="11">
        <v>647.59048970788558</v>
      </c>
      <c r="JF510" s="11">
        <v>642.87135463266907</v>
      </c>
      <c r="JG510" s="11">
        <v>575.30297160100997</v>
      </c>
      <c r="JH510" s="11">
        <v>546.15291842816032</v>
      </c>
      <c r="JI510" s="11">
        <v>534.07897648115249</v>
      </c>
      <c r="JJ510" s="11">
        <v>532.19910548120879</v>
      </c>
      <c r="JK510" s="11">
        <v>459.96596433084375</v>
      </c>
      <c r="JL510" s="11">
        <v>463.69688546914449</v>
      </c>
      <c r="JM510" s="11">
        <v>443.46799344783255</v>
      </c>
      <c r="JN510" s="11">
        <v>246.51168939971296</v>
      </c>
      <c r="JO510" s="11">
        <v>168.58686242094177</v>
      </c>
      <c r="JP510" s="11">
        <v>194.15909343423422</v>
      </c>
      <c r="JQ510" s="11">
        <v>176.42206980749657</v>
      </c>
      <c r="JR510" s="11">
        <v>132.52046278762393</v>
      </c>
      <c r="JS510" s="11">
        <v>3.822719918389339E-11</v>
      </c>
      <c r="JT510" s="11">
        <v>44.079621221626994</v>
      </c>
      <c r="JU510" s="11">
        <v>125.51473830240357</v>
      </c>
      <c r="JV510" s="11">
        <v>111.94848733872782</v>
      </c>
      <c r="JW510" s="11">
        <v>109.71496509693395</v>
      </c>
      <c r="JX510" s="11">
        <v>176.08172262997832</v>
      </c>
      <c r="JY510" s="11">
        <v>200.76291312236978</v>
      </c>
      <c r="JZ510" s="11">
        <v>217.37482602483792</v>
      </c>
      <c r="KA510" s="11">
        <v>238.34096426649967</v>
      </c>
      <c r="KB510" s="11">
        <v>256.0223816920066</v>
      </c>
      <c r="KC510" s="11">
        <v>268.73250321773696</v>
      </c>
      <c r="KD510" s="11">
        <v>276.95480944672391</v>
      </c>
      <c r="KE510" s="11">
        <v>269.57003624481985</v>
      </c>
      <c r="KF510" s="11">
        <v>259.51783943426136</v>
      </c>
      <c r="KG510" s="11">
        <v>237.14780482641595</v>
      </c>
      <c r="KH510" s="11">
        <v>228.69781012058829</v>
      </c>
      <c r="KI510" s="11">
        <v>201.07774815331365</v>
      </c>
      <c r="KJ510" s="11">
        <v>196.35380115859039</v>
      </c>
      <c r="KK510" s="11">
        <v>190.34599262576387</v>
      </c>
      <c r="KL510" s="23"/>
      <c r="KM510" s="11">
        <f>SMALL(Tabela2[[#This Row],[1]:[285]],1)</f>
        <v>3.822719918389339E-11</v>
      </c>
      <c r="KN510" s="11">
        <f>MATCH(Tabela2[[#This Row],[1° menor]],Tabela2[[#This Row],[1]:[285]],0)</f>
        <v>266</v>
      </c>
      <c r="KO51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0.74999992302026086</v>
      </c>
      <c r="KP510" s="11">
        <f>VLOOKUP(Tabela2[[#This Row],[Shape]],shape!A:D,4,0)+VLOOKUP(Tabela2[[#This Row],[Shape]]+1,shape!A:E,5,0)*Tabela2[[#This Row],[% avanc]]</f>
        <v>8422.7613732124646</v>
      </c>
      <c r="KQ510" s="15">
        <f>Tabela2[[#This Row],[8686,881807]]/Tabela2[[#Headers],[8686,881807]]</f>
        <v>0.96959548435726339</v>
      </c>
      <c r="KR510" s="11">
        <f>Tabela2[[#This Row],[8686,881807]]-KP509</f>
        <v>159.26186277882334</v>
      </c>
      <c r="KS510" s="11">
        <f>(Tabela2[[#This Row],[hora bus]]-H509)*86400</f>
        <v>25.000000186264515</v>
      </c>
      <c r="KT510" s="11">
        <f>Tabela2[[#This Row],[desloc]]/Tabela2[[#This Row],[seconds]]</f>
        <v>6.3704744636892006</v>
      </c>
      <c r="KU510" s="11">
        <f>Tabela2[[#This Row],[spd m/s]]*3.6</f>
        <v>22.933708069281124</v>
      </c>
      <c r="KV510" s="23"/>
      <c r="KW510" s="22">
        <f t="shared" si="126"/>
        <v>0</v>
      </c>
      <c r="KX510" s="23">
        <f t="shared" si="127"/>
        <v>0</v>
      </c>
      <c r="KY510" s="23">
        <f t="shared" si="128"/>
        <v>0</v>
      </c>
      <c r="KZ510" s="23">
        <f t="shared" si="129"/>
        <v>0</v>
      </c>
      <c r="LA510" s="23">
        <f t="shared" si="130"/>
        <v>0</v>
      </c>
      <c r="LB510" s="23">
        <f t="shared" si="131"/>
        <v>0</v>
      </c>
      <c r="LC510" s="23">
        <f t="shared" si="132"/>
        <v>0</v>
      </c>
      <c r="LD510" s="23">
        <f t="shared" si="133"/>
        <v>0</v>
      </c>
      <c r="LE510" s="23">
        <f t="shared" si="134"/>
        <v>8422.7613732124646</v>
      </c>
      <c r="LF510" s="22">
        <f t="shared" si="143"/>
        <v>0</v>
      </c>
      <c r="LG510" s="23">
        <f t="shared" si="135"/>
        <v>0</v>
      </c>
      <c r="LH510" s="23">
        <f t="shared" si="136"/>
        <v>0</v>
      </c>
      <c r="LI510" s="23">
        <f t="shared" si="137"/>
        <v>8422.7613732124646</v>
      </c>
      <c r="LJ510" s="23">
        <f t="shared" si="138"/>
        <v>8570.3152119992501</v>
      </c>
      <c r="LK510" s="23">
        <f t="shared" si="139"/>
        <v>0</v>
      </c>
      <c r="LL510" s="23">
        <f t="shared" si="140"/>
        <v>3</v>
      </c>
      <c r="LM510" s="23">
        <f t="shared" si="141"/>
        <v>0</v>
      </c>
      <c r="LN510" s="23">
        <f t="shared" si="142"/>
        <v>0</v>
      </c>
    </row>
    <row r="511" spans="1:326" x14ac:dyDescent="0.25">
      <c r="A511" s="22">
        <v>173</v>
      </c>
      <c r="B511" s="22">
        <v>2</v>
      </c>
      <c r="C511" s="23" t="s">
        <v>1480</v>
      </c>
      <c r="D511" s="22">
        <v>332</v>
      </c>
      <c r="E511" s="24">
        <v>0.93611111111111112</v>
      </c>
      <c r="F511" s="23" t="s">
        <v>774</v>
      </c>
      <c r="G511" s="23" t="b">
        <v>1</v>
      </c>
      <c r="H511" s="25">
        <v>43538.93613425926</v>
      </c>
      <c r="I511" s="26" t="s">
        <v>180</v>
      </c>
      <c r="J511" s="23" t="s">
        <v>181</v>
      </c>
      <c r="K511" s="11">
        <f>IF(AND(Tabela2[[#This Row],[hora bus]]=H510,Tabela2[[#This Row],[lat bus]]=I510,Tabela2[[#This Row],[lon bus]]=J510),1,0)</f>
        <v>0</v>
      </c>
      <c r="L511" s="23"/>
      <c r="M511" s="11">
        <v>342</v>
      </c>
      <c r="N511" s="11">
        <v>12494.830021888851</v>
      </c>
      <c r="O511" s="11">
        <v>12486.806861253204</v>
      </c>
      <c r="P511" s="11">
        <v>12475.971219330722</v>
      </c>
      <c r="Q511" s="11">
        <v>12416.529272290421</v>
      </c>
      <c r="R511" s="11">
        <v>12334.820621563395</v>
      </c>
      <c r="S511" s="11">
        <v>12320.088836036259</v>
      </c>
      <c r="T511" s="11">
        <v>12301.020183692543</v>
      </c>
      <c r="U511" s="11">
        <v>12288.814142005907</v>
      </c>
      <c r="V511" s="11">
        <v>12271.172379100031</v>
      </c>
      <c r="W511" s="11">
        <v>12257.347773330403</v>
      </c>
      <c r="X511" s="11">
        <v>12244.75714924055</v>
      </c>
      <c r="Y511" s="11">
        <v>12218.091008311309</v>
      </c>
      <c r="Z511" s="11">
        <v>12199.530930423911</v>
      </c>
      <c r="AA511" s="11">
        <v>12174.625643012387</v>
      </c>
      <c r="AB511" s="11">
        <v>12162.874276923478</v>
      </c>
      <c r="AC511" s="11">
        <v>12146.07688209562</v>
      </c>
      <c r="AD511" s="11">
        <v>12121.80903308475</v>
      </c>
      <c r="AE511" s="11">
        <v>12113.01994745246</v>
      </c>
      <c r="AF511" s="11">
        <v>12051.80430932218</v>
      </c>
      <c r="AG511" s="11">
        <v>12030.872930985972</v>
      </c>
      <c r="AH511" s="11">
        <v>12008.271750808733</v>
      </c>
      <c r="AI511" s="11">
        <v>11988.48660329489</v>
      </c>
      <c r="AJ511" s="11">
        <v>11970.387159713189</v>
      </c>
      <c r="AK511" s="11">
        <v>11957.655815437727</v>
      </c>
      <c r="AL511" s="11">
        <v>11934.210824216272</v>
      </c>
      <c r="AM511" s="11">
        <v>11926.006924847261</v>
      </c>
      <c r="AN511" s="11">
        <v>11916.384564365255</v>
      </c>
      <c r="AO511" s="11">
        <v>11912.998509820854</v>
      </c>
      <c r="AP511" s="11">
        <v>11917.713394892624</v>
      </c>
      <c r="AQ511" s="11">
        <v>11928.574183629566</v>
      </c>
      <c r="AR511" s="11">
        <v>11931.665721828511</v>
      </c>
      <c r="AS511" s="11">
        <v>11932.639967432253</v>
      </c>
      <c r="AT511" s="11">
        <v>11946.306747432751</v>
      </c>
      <c r="AU511" s="11">
        <v>11955.055531408401</v>
      </c>
      <c r="AV511" s="11">
        <v>11953.326558570843</v>
      </c>
      <c r="AW511" s="11">
        <v>11960.843739794504</v>
      </c>
      <c r="AX511" s="11">
        <v>11971.095554319198</v>
      </c>
      <c r="AY511" s="11">
        <v>11970.842707840173</v>
      </c>
      <c r="AZ511" s="11">
        <v>11961.312523304416</v>
      </c>
      <c r="BA511" s="11">
        <v>11943.754960262595</v>
      </c>
      <c r="BB511" s="11">
        <v>11906.350739140325</v>
      </c>
      <c r="BC511" s="11">
        <v>11839.952965292594</v>
      </c>
      <c r="BD511" s="11">
        <v>11777.603418943312</v>
      </c>
      <c r="BE511" s="11">
        <v>11763.088392712647</v>
      </c>
      <c r="BF511" s="11">
        <v>11746.976967201908</v>
      </c>
      <c r="BG511" s="11">
        <v>11720.46928104626</v>
      </c>
      <c r="BH511" s="11">
        <v>11716.191749337335</v>
      </c>
      <c r="BI511" s="11">
        <v>11705.844298156573</v>
      </c>
      <c r="BJ511" s="11">
        <v>11686.676337576891</v>
      </c>
      <c r="BK511" s="11">
        <v>11624.333822083925</v>
      </c>
      <c r="BL511" s="11">
        <v>11421.845874307674</v>
      </c>
      <c r="BM511" s="11">
        <v>11327.722095321091</v>
      </c>
      <c r="BN511" s="11">
        <v>11321.736594648884</v>
      </c>
      <c r="BO511" s="11">
        <v>11228.754927625116</v>
      </c>
      <c r="BP511" s="11">
        <v>11234.809367840558</v>
      </c>
      <c r="BQ511" s="11">
        <v>11156.329112075415</v>
      </c>
      <c r="BR511" s="11">
        <v>11088.338786588773</v>
      </c>
      <c r="BS511" s="11">
        <v>11068.2068781655</v>
      </c>
      <c r="BT511" s="11">
        <v>11023.30502409807</v>
      </c>
      <c r="BU511" s="11">
        <v>10978.236571828094</v>
      </c>
      <c r="BV511" s="11">
        <v>10999.797255863332</v>
      </c>
      <c r="BW511" s="11">
        <v>10852.238381205911</v>
      </c>
      <c r="BX511" s="11">
        <v>10746.424904834928</v>
      </c>
      <c r="BY511" s="11">
        <v>10608.921556702628</v>
      </c>
      <c r="BZ511" s="11">
        <v>10579.665221091504</v>
      </c>
      <c r="CA511" s="11">
        <v>10537.351912154953</v>
      </c>
      <c r="CB511" s="11">
        <v>10474.717993386512</v>
      </c>
      <c r="CC511" s="11">
        <v>10354.655366186358</v>
      </c>
      <c r="CD511" s="11">
        <v>10261.833316445753</v>
      </c>
      <c r="CE511" s="11">
        <v>10171.692223757867</v>
      </c>
      <c r="CF511" s="11">
        <v>10092.407299546927</v>
      </c>
      <c r="CG511" s="11">
        <v>9905.3651017099237</v>
      </c>
      <c r="CH511" s="11">
        <v>9834.95217105341</v>
      </c>
      <c r="CI511" s="11">
        <v>9650.6513204742932</v>
      </c>
      <c r="CJ511" s="11">
        <v>9583.7088165695204</v>
      </c>
      <c r="CK511" s="11">
        <v>9497.7240156386524</v>
      </c>
      <c r="CL511" s="11">
        <v>9472.457870991504</v>
      </c>
      <c r="CM511" s="11">
        <v>9426.5227230567671</v>
      </c>
      <c r="CN511" s="11">
        <v>9370.8777662955854</v>
      </c>
      <c r="CO511" s="11">
        <v>9292.6854217545879</v>
      </c>
      <c r="CP511" s="11">
        <v>9243.6795939065596</v>
      </c>
      <c r="CQ511" s="11">
        <v>9056.1565957037456</v>
      </c>
      <c r="CR511" s="11">
        <v>8891.5087192388764</v>
      </c>
      <c r="CS511" s="11">
        <v>8825.81292266327</v>
      </c>
      <c r="CT511" s="11">
        <v>8800.4430877891391</v>
      </c>
      <c r="CU511" s="11">
        <v>8760.9026387819158</v>
      </c>
      <c r="CV511" s="11">
        <v>8667.2948402984148</v>
      </c>
      <c r="CW511" s="11">
        <v>8547.8096427278615</v>
      </c>
      <c r="CX511" s="11">
        <v>8493.3584687182847</v>
      </c>
      <c r="CY511" s="11">
        <v>8440.1224535374513</v>
      </c>
      <c r="CZ511" s="11">
        <v>8390.8037614794721</v>
      </c>
      <c r="DA511" s="11">
        <v>8338.9381727031214</v>
      </c>
      <c r="DB511" s="11">
        <v>8281.0761405486774</v>
      </c>
      <c r="DC511" s="11">
        <v>8184.8866688721628</v>
      </c>
      <c r="DD511" s="11">
        <v>8172.1921294995391</v>
      </c>
      <c r="DE511" s="11">
        <v>8140.4311274955307</v>
      </c>
      <c r="DF511" s="11">
        <v>8125.0370069362552</v>
      </c>
      <c r="DG511" s="11">
        <v>8069.8907934106028</v>
      </c>
      <c r="DH511" s="11">
        <v>8022.5957229481828</v>
      </c>
      <c r="DI511" s="11">
        <v>7967.1136504935848</v>
      </c>
      <c r="DJ511" s="11">
        <v>7899.5679134541988</v>
      </c>
      <c r="DK511" s="11">
        <v>7639.7012402337068</v>
      </c>
      <c r="DL511" s="11">
        <v>7636.0691887838138</v>
      </c>
      <c r="DM511" s="11">
        <v>7598.3990282503028</v>
      </c>
      <c r="DN511" s="11">
        <v>7538.8375537889115</v>
      </c>
      <c r="DO511" s="11">
        <v>7526.6387756347658</v>
      </c>
      <c r="DP511" s="11">
        <v>7468.0648688645761</v>
      </c>
      <c r="DQ511" s="11">
        <v>7474.0878783274411</v>
      </c>
      <c r="DR511" s="11">
        <v>7467.8548258348064</v>
      </c>
      <c r="DS511" s="11">
        <v>7458.6120677505369</v>
      </c>
      <c r="DT511" s="11">
        <v>7442.2769944928086</v>
      </c>
      <c r="DU511" s="11">
        <v>7431.2670545420351</v>
      </c>
      <c r="DV511" s="11">
        <v>7419.21554123652</v>
      </c>
      <c r="DW511" s="11">
        <v>7411.2437116621441</v>
      </c>
      <c r="DX511" s="11">
        <v>7272.7703676481406</v>
      </c>
      <c r="DY511" s="11">
        <v>7277.077115747491</v>
      </c>
      <c r="DZ511" s="11">
        <v>7242.7517113126205</v>
      </c>
      <c r="EA511" s="11">
        <v>7131.0070280574619</v>
      </c>
      <c r="EB511" s="11">
        <v>7121.5129475686344</v>
      </c>
      <c r="EC511" s="11">
        <v>6953.9809014249222</v>
      </c>
      <c r="ED511" s="11">
        <v>6898.1675387696978</v>
      </c>
      <c r="EE511" s="11">
        <v>6665.5885433667117</v>
      </c>
      <c r="EF511" s="11">
        <v>6480.7589751865062</v>
      </c>
      <c r="EG511" s="11">
        <v>6324.0994538489767</v>
      </c>
      <c r="EH511" s="11">
        <v>6204.7229073207427</v>
      </c>
      <c r="EI511" s="11">
        <v>6142.8329386899732</v>
      </c>
      <c r="EJ511" s="11">
        <v>6090.2434964699059</v>
      </c>
      <c r="EK511" s="11">
        <v>6008.2781424026871</v>
      </c>
      <c r="EL511" s="11">
        <v>5996.6708102008115</v>
      </c>
      <c r="EM511" s="11">
        <v>5909.9308364153067</v>
      </c>
      <c r="EN511" s="11">
        <v>5822.2842564530247</v>
      </c>
      <c r="EO511" s="11">
        <v>5782.8061801466947</v>
      </c>
      <c r="EP511" s="11">
        <v>5659.5597463704444</v>
      </c>
      <c r="EQ511" s="11">
        <v>5606.6647382784813</v>
      </c>
      <c r="ER511" s="11">
        <v>5493.1424353024422</v>
      </c>
      <c r="ES511" s="11">
        <v>5450.9531240578535</v>
      </c>
      <c r="ET511" s="11">
        <v>5389.1980921946515</v>
      </c>
      <c r="EU511" s="11">
        <v>5341.0128759711633</v>
      </c>
      <c r="EV511" s="11">
        <v>5285.7083281965679</v>
      </c>
      <c r="EW511" s="11">
        <v>5076.107743762178</v>
      </c>
      <c r="EX511" s="11">
        <v>5035.3179065443346</v>
      </c>
      <c r="EY511" s="11">
        <v>4897.7790061573514</v>
      </c>
      <c r="EZ511" s="11">
        <v>4779.2968546071406</v>
      </c>
      <c r="FA511" s="11">
        <v>4728.6634524423889</v>
      </c>
      <c r="FB511" s="11">
        <v>4698.6128276214422</v>
      </c>
      <c r="FC511" s="11">
        <v>4652.3888470557022</v>
      </c>
      <c r="FD511" s="11">
        <v>4544.0658852060396</v>
      </c>
      <c r="FE511" s="11">
        <v>4397.5864604248</v>
      </c>
      <c r="FF511" s="11">
        <v>4390.6720692036524</v>
      </c>
      <c r="FG511" s="11">
        <v>4353.1186516683247</v>
      </c>
      <c r="FH511" s="11">
        <v>4281.8363979768328</v>
      </c>
      <c r="FI511" s="11">
        <v>4250.6512514056603</v>
      </c>
      <c r="FJ511" s="11">
        <v>4244.9551524831841</v>
      </c>
      <c r="FK511" s="11">
        <v>4239.8260587117411</v>
      </c>
      <c r="FL511" s="11">
        <v>4237.7931543450059</v>
      </c>
      <c r="FM511" s="11">
        <v>4224.2724789605008</v>
      </c>
      <c r="FN511" s="11">
        <v>4234.6689263671942</v>
      </c>
      <c r="FO511" s="11">
        <v>4231.0886205280267</v>
      </c>
      <c r="FP511" s="11">
        <v>4226.290702566278</v>
      </c>
      <c r="FQ511" s="11">
        <v>4228.5980826356226</v>
      </c>
      <c r="FR511" s="11">
        <v>4204.656449796521</v>
      </c>
      <c r="FS511" s="11">
        <v>4169.1574614024239</v>
      </c>
      <c r="FT511" s="11">
        <v>4104.1062958459715</v>
      </c>
      <c r="FU511" s="11">
        <v>3997.1503362433723</v>
      </c>
      <c r="FV511" s="11">
        <v>3961.2276390458992</v>
      </c>
      <c r="FW511" s="11">
        <v>3932.6165803190138</v>
      </c>
      <c r="FX511" s="11">
        <v>3903.0754862512085</v>
      </c>
      <c r="FY511" s="11">
        <v>3879.9500737695557</v>
      </c>
      <c r="FZ511" s="11">
        <v>3850.7269345644208</v>
      </c>
      <c r="GA511" s="11">
        <v>3831.2431594816203</v>
      </c>
      <c r="GB511" s="11">
        <v>3805.7232506611367</v>
      </c>
      <c r="GC511" s="11">
        <v>3782.7486158093375</v>
      </c>
      <c r="GD511" s="11">
        <v>3770.1003639084192</v>
      </c>
      <c r="GE511" s="11">
        <v>3759.1567077955697</v>
      </c>
      <c r="GF511" s="11">
        <v>3752.8605254405684</v>
      </c>
      <c r="GG511" s="11">
        <v>3742.1280371816729</v>
      </c>
      <c r="GH511" s="11">
        <v>3736.9313375746287</v>
      </c>
      <c r="GI511" s="11">
        <v>3719.518184841726</v>
      </c>
      <c r="GJ511" s="11">
        <v>3696.8751623220733</v>
      </c>
      <c r="GK511" s="11">
        <v>3670.9464777888688</v>
      </c>
      <c r="GL511" s="11">
        <v>3670.2321925399865</v>
      </c>
      <c r="GM511" s="11">
        <v>3639.0715273080828</v>
      </c>
      <c r="GN511" s="11">
        <v>3618.0907585315094</v>
      </c>
      <c r="GO511" s="11">
        <v>3585.3597818304711</v>
      </c>
      <c r="GP511" s="11">
        <v>3500.8262318940651</v>
      </c>
      <c r="GQ511" s="11">
        <v>3361.8170545242042</v>
      </c>
      <c r="GR511" s="11">
        <v>3204.9592116572612</v>
      </c>
      <c r="GS511" s="11">
        <v>3142.4129130006399</v>
      </c>
      <c r="GT511" s="11">
        <v>3124.5314181374547</v>
      </c>
      <c r="GU511" s="11">
        <v>3102.6513796517183</v>
      </c>
      <c r="GV511" s="11">
        <v>3083.5496496731384</v>
      </c>
      <c r="GW511" s="11">
        <v>3066.7075448449477</v>
      </c>
      <c r="GX511" s="11">
        <v>3054.2380416407382</v>
      </c>
      <c r="GY511" s="11">
        <v>2975.1256817304334</v>
      </c>
      <c r="GZ511" s="11">
        <v>3027.9698590172184</v>
      </c>
      <c r="HA511" s="11">
        <v>3028.346690468305</v>
      </c>
      <c r="HB511" s="11">
        <v>3022.7340469933683</v>
      </c>
      <c r="HC511" s="11">
        <v>3018.5672889479765</v>
      </c>
      <c r="HD511" s="11">
        <v>3016.526830282517</v>
      </c>
      <c r="HE511" s="11">
        <v>2994.3093104007198</v>
      </c>
      <c r="HF511" s="11">
        <v>2881.7472934388247</v>
      </c>
      <c r="HG511" s="11">
        <v>2807.689199971072</v>
      </c>
      <c r="HH511" s="11">
        <v>2733.7200144941653</v>
      </c>
      <c r="HI511" s="11">
        <v>2701.2049799988645</v>
      </c>
      <c r="HJ511" s="11">
        <v>2677.3010121789107</v>
      </c>
      <c r="HK511" s="11">
        <v>2642.1452234544495</v>
      </c>
      <c r="HL511" s="11">
        <v>2618.2697241880078</v>
      </c>
      <c r="HM511" s="11">
        <v>2570.9324231543633</v>
      </c>
      <c r="HN511" s="11">
        <v>2523.2170496529066</v>
      </c>
      <c r="HO511" s="11">
        <v>2497.2283369302413</v>
      </c>
      <c r="HP511" s="11">
        <v>2520.8783595114842</v>
      </c>
      <c r="HQ511" s="11">
        <v>2513.5019377765484</v>
      </c>
      <c r="HR511" s="11">
        <v>2434.6425906169516</v>
      </c>
      <c r="HS511" s="11">
        <v>2458.9627482649398</v>
      </c>
      <c r="HT511" s="11">
        <v>2470.460644271785</v>
      </c>
      <c r="HU511" s="11">
        <v>2435.9633796907578</v>
      </c>
      <c r="HV511" s="11">
        <v>2432.6787999269081</v>
      </c>
      <c r="HW511" s="11">
        <v>2413.7913812433303</v>
      </c>
      <c r="HX511" s="11">
        <v>2387.5650090555741</v>
      </c>
      <c r="HY511" s="11">
        <v>2344.3493091310174</v>
      </c>
      <c r="HZ511" s="11">
        <v>2188.750476774776</v>
      </c>
      <c r="IA511" s="11">
        <v>2044.5086158057927</v>
      </c>
      <c r="IB511" s="11">
        <v>1996.4109547502123</v>
      </c>
      <c r="IC511" s="11">
        <v>1943.3368539695191</v>
      </c>
      <c r="ID511" s="11">
        <v>1895.9788842892378</v>
      </c>
      <c r="IE511" s="11">
        <v>1841.0549582178655</v>
      </c>
      <c r="IF511" s="11">
        <v>1716.1282856158193</v>
      </c>
      <c r="IG511" s="11">
        <v>1688.2153926712049</v>
      </c>
      <c r="IH511" s="11">
        <v>1645.1900775298586</v>
      </c>
      <c r="II511" s="11">
        <v>1608.0595996043949</v>
      </c>
      <c r="IJ511" s="11">
        <v>1556.9650825410936</v>
      </c>
      <c r="IK511" s="11">
        <v>1518.744778793103</v>
      </c>
      <c r="IL511" s="11">
        <v>1476.6965474813971</v>
      </c>
      <c r="IM511" s="11">
        <v>1413.7862623557501</v>
      </c>
      <c r="IN511" s="11">
        <v>1277.4351425166342</v>
      </c>
      <c r="IO511" s="11">
        <v>1245.707871629716</v>
      </c>
      <c r="IP511" s="11">
        <v>1244.1123116757026</v>
      </c>
      <c r="IQ511" s="11">
        <v>1188.3625030000048</v>
      </c>
      <c r="IR511" s="11">
        <v>1119.5626163135059</v>
      </c>
      <c r="IS511" s="11">
        <v>1079.8233575691897</v>
      </c>
      <c r="IT511" s="11">
        <v>1056.6418165077507</v>
      </c>
      <c r="IU511" s="11">
        <v>1039.0072543057934</v>
      </c>
      <c r="IV511" s="11">
        <v>1032.9277386045574</v>
      </c>
      <c r="IW511" s="11">
        <v>1022.2648410141051</v>
      </c>
      <c r="IX511" s="11">
        <v>1001.0449233780516</v>
      </c>
      <c r="IY511" s="11">
        <v>960.06595823541738</v>
      </c>
      <c r="IZ511" s="11">
        <v>909.80406718309393</v>
      </c>
      <c r="JA511" s="11">
        <v>817.74160155906702</v>
      </c>
      <c r="JB511" s="11">
        <v>709.14698865376909</v>
      </c>
      <c r="JC511" s="11">
        <v>631.113205344893</v>
      </c>
      <c r="JD511" s="11">
        <v>615.42605027019806</v>
      </c>
      <c r="JE511" s="11">
        <v>603.94687478319224</v>
      </c>
      <c r="JF511" s="11">
        <v>595.80297619105954</v>
      </c>
      <c r="JG511" s="11">
        <v>512.39810066415293</v>
      </c>
      <c r="JH511" s="11">
        <v>475.05871582598479</v>
      </c>
      <c r="JI511" s="11">
        <v>470.5333558332307</v>
      </c>
      <c r="JJ511" s="11">
        <v>470.64402267415795</v>
      </c>
      <c r="JK511" s="11">
        <v>407.33748515519619</v>
      </c>
      <c r="JL511" s="11">
        <v>420.18994728216848</v>
      </c>
      <c r="JM511" s="11">
        <v>402.81169551169802</v>
      </c>
      <c r="JN511" s="11">
        <v>244.39751616084783</v>
      </c>
      <c r="JO511" s="11">
        <v>237.09222676006908</v>
      </c>
      <c r="JP511" s="11">
        <v>304.33239840489472</v>
      </c>
      <c r="JQ511" s="11">
        <v>303.62640806385014</v>
      </c>
      <c r="JR511" s="11">
        <v>270.3163286560212</v>
      </c>
      <c r="JS511" s="11">
        <v>100.98036145272199</v>
      </c>
      <c r="JT511" s="11">
        <v>39.0418020819708</v>
      </c>
      <c r="JU511" s="11">
        <v>48.017611299567378</v>
      </c>
      <c r="JV511" s="11">
        <v>31.402974272123217</v>
      </c>
      <c r="JW511" s="11">
        <v>7.8586026575067081E-12</v>
      </c>
      <c r="JX511" s="11">
        <v>37.564796908050909</v>
      </c>
      <c r="JY511" s="11">
        <v>64.449557675195777</v>
      </c>
      <c r="JZ511" s="11">
        <v>82.717047827534969</v>
      </c>
      <c r="KA511" s="11">
        <v>105.2437448076752</v>
      </c>
      <c r="KB511" s="11">
        <v>124.0541093082452</v>
      </c>
      <c r="KC511" s="11">
        <v>137.74865174475786</v>
      </c>
      <c r="KD511" s="11">
        <v>150.36945591479594</v>
      </c>
      <c r="KE511" s="11">
        <v>146.69793451088617</v>
      </c>
      <c r="KF511" s="11">
        <v>136.39069394333774</v>
      </c>
      <c r="KG511" s="11">
        <v>113.68775145257749</v>
      </c>
      <c r="KH511" s="11">
        <v>104.94345569878458</v>
      </c>
      <c r="KI511" s="11">
        <v>76.998064035955423</v>
      </c>
      <c r="KJ511" s="11">
        <v>71.992791915151528</v>
      </c>
      <c r="KK511" s="11">
        <v>65.954048565733444</v>
      </c>
      <c r="KL511" s="23"/>
      <c r="KM511" s="11">
        <f>SMALL(Tabela2[[#This Row],[1]:[285]],1)</f>
        <v>7.8586026575067081E-12</v>
      </c>
      <c r="KN511" s="11">
        <f>MATCH(Tabela2[[#This Row],[1° menor]],Tabela2[[#This Row],[1]:[285]],0)</f>
        <v>270</v>
      </c>
      <c r="KO51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511" s="11">
        <f>VLOOKUP(Tabela2[[#This Row],[Shape]],shape!A:D,4,0)+VLOOKUP(Tabela2[[#This Row],[Shape]]+1,shape!A:E,5,0)*Tabela2[[#This Row],[% avanc]]</f>
        <v>8544.8116110658502</v>
      </c>
      <c r="KQ511" s="15">
        <f>Tabela2[[#This Row],[8686,881807]]/Tabela2[[#Headers],[8686,881807]]</f>
        <v>0.98364543237831692</v>
      </c>
      <c r="KR511" s="11">
        <f>Tabela2[[#This Row],[8686,881807]]-KP510</f>
        <v>122.05023785338562</v>
      </c>
      <c r="KS511" s="11">
        <f>(Tabela2[[#This Row],[hora bus]]-H510)*86400</f>
        <v>20.999999879859388</v>
      </c>
      <c r="KT511" s="11">
        <f>Tabela2[[#This Row],[desloc]]/Tabela2[[#This Row],[seconds]]</f>
        <v>5.8119161215063233</v>
      </c>
      <c r="KU511" s="11">
        <f>Tabela2[[#This Row],[spd m/s]]*3.6</f>
        <v>20.922898037422765</v>
      </c>
      <c r="KV511" s="23"/>
      <c r="KW511" s="22">
        <f t="shared" si="126"/>
        <v>0</v>
      </c>
      <c r="KX511" s="23">
        <f t="shared" si="127"/>
        <v>0</v>
      </c>
      <c r="KY511" s="23">
        <f t="shared" si="128"/>
        <v>0</v>
      </c>
      <c r="KZ511" s="23">
        <f t="shared" si="129"/>
        <v>0</v>
      </c>
      <c r="LA511" s="23">
        <f t="shared" si="130"/>
        <v>0</v>
      </c>
      <c r="LB511" s="23">
        <f t="shared" si="131"/>
        <v>0</v>
      </c>
      <c r="LC511" s="23">
        <f t="shared" si="132"/>
        <v>0</v>
      </c>
      <c r="LD511" s="23">
        <f t="shared" si="133"/>
        <v>0</v>
      </c>
      <c r="LE511" s="23">
        <f t="shared" si="134"/>
        <v>8544.8116110658502</v>
      </c>
      <c r="LF511" s="22">
        <f t="shared" si="143"/>
        <v>0</v>
      </c>
      <c r="LG511" s="23">
        <f t="shared" si="135"/>
        <v>0</v>
      </c>
      <c r="LH511" s="23">
        <f t="shared" si="136"/>
        <v>0</v>
      </c>
      <c r="LI511" s="23">
        <f t="shared" si="137"/>
        <v>8544.8116110658502</v>
      </c>
      <c r="LJ511" s="23">
        <f t="shared" si="138"/>
        <v>8570.3152119992501</v>
      </c>
      <c r="LK511" s="23">
        <f t="shared" si="139"/>
        <v>0</v>
      </c>
      <c r="LL511" s="23">
        <f t="shared" si="140"/>
        <v>2</v>
      </c>
      <c r="LM511" s="23">
        <f t="shared" si="141"/>
        <v>0</v>
      </c>
      <c r="LN511" s="23">
        <f t="shared" si="142"/>
        <v>0</v>
      </c>
    </row>
    <row r="512" spans="1:326" x14ac:dyDescent="0.25">
      <c r="A512" s="22">
        <v>174</v>
      </c>
      <c r="B512" s="22">
        <v>2</v>
      </c>
      <c r="C512" s="23" t="s">
        <v>1481</v>
      </c>
      <c r="D512" s="22">
        <v>332</v>
      </c>
      <c r="E512" s="24">
        <v>0.93611111111111112</v>
      </c>
      <c r="F512" s="23" t="s">
        <v>774</v>
      </c>
      <c r="G512" s="23" t="b">
        <v>1</v>
      </c>
      <c r="H512" s="25">
        <v>43538.936412037037</v>
      </c>
      <c r="I512" s="26" t="s">
        <v>180</v>
      </c>
      <c r="J512" s="23" t="s">
        <v>181</v>
      </c>
      <c r="K512" s="11">
        <f>IF(AND(Tabela2[[#This Row],[hora bus]]=H511,Tabela2[[#This Row],[lat bus]]=I511,Tabela2[[#This Row],[lon bus]]=J511),1,0)</f>
        <v>0</v>
      </c>
      <c r="L512" s="23"/>
      <c r="M512" s="11">
        <v>343</v>
      </c>
      <c r="N512" s="11">
        <v>12494.830021888851</v>
      </c>
      <c r="O512" s="11">
        <v>12486.806861253204</v>
      </c>
      <c r="P512" s="11">
        <v>12475.971219330722</v>
      </c>
      <c r="Q512" s="11">
        <v>12416.529272290421</v>
      </c>
      <c r="R512" s="11">
        <v>12334.820621563395</v>
      </c>
      <c r="S512" s="11">
        <v>12320.088836036259</v>
      </c>
      <c r="T512" s="11">
        <v>12301.020183692543</v>
      </c>
      <c r="U512" s="11">
        <v>12288.814142005907</v>
      </c>
      <c r="V512" s="11">
        <v>12271.172379100031</v>
      </c>
      <c r="W512" s="11">
        <v>12257.347773330403</v>
      </c>
      <c r="X512" s="11">
        <v>12244.75714924055</v>
      </c>
      <c r="Y512" s="11">
        <v>12218.091008311309</v>
      </c>
      <c r="Z512" s="11">
        <v>12199.530930423911</v>
      </c>
      <c r="AA512" s="11">
        <v>12174.625643012387</v>
      </c>
      <c r="AB512" s="11">
        <v>12162.874276923478</v>
      </c>
      <c r="AC512" s="11">
        <v>12146.07688209562</v>
      </c>
      <c r="AD512" s="11">
        <v>12121.80903308475</v>
      </c>
      <c r="AE512" s="11">
        <v>12113.01994745246</v>
      </c>
      <c r="AF512" s="11">
        <v>12051.80430932218</v>
      </c>
      <c r="AG512" s="11">
        <v>12030.872930985972</v>
      </c>
      <c r="AH512" s="11">
        <v>12008.271750808733</v>
      </c>
      <c r="AI512" s="11">
        <v>11988.48660329489</v>
      </c>
      <c r="AJ512" s="11">
        <v>11970.387159713189</v>
      </c>
      <c r="AK512" s="11">
        <v>11957.655815437727</v>
      </c>
      <c r="AL512" s="11">
        <v>11934.210824216272</v>
      </c>
      <c r="AM512" s="11">
        <v>11926.006924847261</v>
      </c>
      <c r="AN512" s="11">
        <v>11916.384564365255</v>
      </c>
      <c r="AO512" s="11">
        <v>11912.998509820854</v>
      </c>
      <c r="AP512" s="11">
        <v>11917.713394892624</v>
      </c>
      <c r="AQ512" s="11">
        <v>11928.574183629566</v>
      </c>
      <c r="AR512" s="11">
        <v>11931.665721828511</v>
      </c>
      <c r="AS512" s="11">
        <v>11932.639967432253</v>
      </c>
      <c r="AT512" s="11">
        <v>11946.306747432751</v>
      </c>
      <c r="AU512" s="11">
        <v>11955.055531408401</v>
      </c>
      <c r="AV512" s="11">
        <v>11953.326558570843</v>
      </c>
      <c r="AW512" s="11">
        <v>11960.843739794504</v>
      </c>
      <c r="AX512" s="11">
        <v>11971.095554319198</v>
      </c>
      <c r="AY512" s="11">
        <v>11970.842707840173</v>
      </c>
      <c r="AZ512" s="11">
        <v>11961.312523304416</v>
      </c>
      <c r="BA512" s="11">
        <v>11943.754960262595</v>
      </c>
      <c r="BB512" s="11">
        <v>11906.350739140325</v>
      </c>
      <c r="BC512" s="11">
        <v>11839.952965292594</v>
      </c>
      <c r="BD512" s="11">
        <v>11777.603418943312</v>
      </c>
      <c r="BE512" s="11">
        <v>11763.088392712647</v>
      </c>
      <c r="BF512" s="11">
        <v>11746.976967201908</v>
      </c>
      <c r="BG512" s="11">
        <v>11720.46928104626</v>
      </c>
      <c r="BH512" s="11">
        <v>11716.191749337335</v>
      </c>
      <c r="BI512" s="11">
        <v>11705.844298156573</v>
      </c>
      <c r="BJ512" s="11">
        <v>11686.676337576891</v>
      </c>
      <c r="BK512" s="11">
        <v>11624.333822083925</v>
      </c>
      <c r="BL512" s="11">
        <v>11421.845874307674</v>
      </c>
      <c r="BM512" s="11">
        <v>11327.722095321091</v>
      </c>
      <c r="BN512" s="11">
        <v>11321.736594648884</v>
      </c>
      <c r="BO512" s="11">
        <v>11228.754927625116</v>
      </c>
      <c r="BP512" s="11">
        <v>11234.809367840558</v>
      </c>
      <c r="BQ512" s="11">
        <v>11156.329112075415</v>
      </c>
      <c r="BR512" s="11">
        <v>11088.338786588773</v>
      </c>
      <c r="BS512" s="11">
        <v>11068.2068781655</v>
      </c>
      <c r="BT512" s="11">
        <v>11023.30502409807</v>
      </c>
      <c r="BU512" s="11">
        <v>10978.236571828094</v>
      </c>
      <c r="BV512" s="11">
        <v>10999.797255863332</v>
      </c>
      <c r="BW512" s="11">
        <v>10852.238381205911</v>
      </c>
      <c r="BX512" s="11">
        <v>10746.424904834928</v>
      </c>
      <c r="BY512" s="11">
        <v>10608.921556702628</v>
      </c>
      <c r="BZ512" s="11">
        <v>10579.665221091504</v>
      </c>
      <c r="CA512" s="11">
        <v>10537.351912154953</v>
      </c>
      <c r="CB512" s="11">
        <v>10474.717993386512</v>
      </c>
      <c r="CC512" s="11">
        <v>10354.655366186358</v>
      </c>
      <c r="CD512" s="11">
        <v>10261.833316445753</v>
      </c>
      <c r="CE512" s="11">
        <v>10171.692223757867</v>
      </c>
      <c r="CF512" s="11">
        <v>10092.407299546927</v>
      </c>
      <c r="CG512" s="11">
        <v>9905.3651017099237</v>
      </c>
      <c r="CH512" s="11">
        <v>9834.95217105341</v>
      </c>
      <c r="CI512" s="11">
        <v>9650.6513204742932</v>
      </c>
      <c r="CJ512" s="11">
        <v>9583.7088165695204</v>
      </c>
      <c r="CK512" s="11">
        <v>9497.7240156386524</v>
      </c>
      <c r="CL512" s="11">
        <v>9472.457870991504</v>
      </c>
      <c r="CM512" s="11">
        <v>9426.5227230567671</v>
      </c>
      <c r="CN512" s="11">
        <v>9370.8777662955854</v>
      </c>
      <c r="CO512" s="11">
        <v>9292.6854217545879</v>
      </c>
      <c r="CP512" s="11">
        <v>9243.6795939065596</v>
      </c>
      <c r="CQ512" s="11">
        <v>9056.1565957037456</v>
      </c>
      <c r="CR512" s="11">
        <v>8891.5087192388764</v>
      </c>
      <c r="CS512" s="11">
        <v>8825.81292266327</v>
      </c>
      <c r="CT512" s="11">
        <v>8800.4430877891391</v>
      </c>
      <c r="CU512" s="11">
        <v>8760.9026387819158</v>
      </c>
      <c r="CV512" s="11">
        <v>8667.2948402984148</v>
      </c>
      <c r="CW512" s="11">
        <v>8547.8096427278615</v>
      </c>
      <c r="CX512" s="11">
        <v>8493.3584687182847</v>
      </c>
      <c r="CY512" s="11">
        <v>8440.1224535374513</v>
      </c>
      <c r="CZ512" s="11">
        <v>8390.8037614794721</v>
      </c>
      <c r="DA512" s="11">
        <v>8338.9381727031214</v>
      </c>
      <c r="DB512" s="11">
        <v>8281.0761405486774</v>
      </c>
      <c r="DC512" s="11">
        <v>8184.8866688721628</v>
      </c>
      <c r="DD512" s="11">
        <v>8172.1921294995391</v>
      </c>
      <c r="DE512" s="11">
        <v>8140.4311274955307</v>
      </c>
      <c r="DF512" s="11">
        <v>8125.0370069362552</v>
      </c>
      <c r="DG512" s="11">
        <v>8069.8907934106028</v>
      </c>
      <c r="DH512" s="11">
        <v>8022.5957229481828</v>
      </c>
      <c r="DI512" s="11">
        <v>7967.1136504935848</v>
      </c>
      <c r="DJ512" s="11">
        <v>7899.5679134541988</v>
      </c>
      <c r="DK512" s="11">
        <v>7639.7012402337068</v>
      </c>
      <c r="DL512" s="11">
        <v>7636.0691887838138</v>
      </c>
      <c r="DM512" s="11">
        <v>7598.3990282503028</v>
      </c>
      <c r="DN512" s="11">
        <v>7538.8375537889115</v>
      </c>
      <c r="DO512" s="11">
        <v>7526.6387756347658</v>
      </c>
      <c r="DP512" s="11">
        <v>7468.0648688645761</v>
      </c>
      <c r="DQ512" s="11">
        <v>7474.0878783274411</v>
      </c>
      <c r="DR512" s="11">
        <v>7467.8548258348064</v>
      </c>
      <c r="DS512" s="11">
        <v>7458.6120677505369</v>
      </c>
      <c r="DT512" s="11">
        <v>7442.2769944928086</v>
      </c>
      <c r="DU512" s="11">
        <v>7431.2670545420351</v>
      </c>
      <c r="DV512" s="11">
        <v>7419.21554123652</v>
      </c>
      <c r="DW512" s="11">
        <v>7411.2437116621441</v>
      </c>
      <c r="DX512" s="11">
        <v>7272.7703676481406</v>
      </c>
      <c r="DY512" s="11">
        <v>7277.077115747491</v>
      </c>
      <c r="DZ512" s="11">
        <v>7242.7517113126205</v>
      </c>
      <c r="EA512" s="11">
        <v>7131.0070280574619</v>
      </c>
      <c r="EB512" s="11">
        <v>7121.5129475686344</v>
      </c>
      <c r="EC512" s="11">
        <v>6953.9809014249222</v>
      </c>
      <c r="ED512" s="11">
        <v>6898.1675387696978</v>
      </c>
      <c r="EE512" s="11">
        <v>6665.5885433667117</v>
      </c>
      <c r="EF512" s="11">
        <v>6480.7589751865062</v>
      </c>
      <c r="EG512" s="11">
        <v>6324.0994538489767</v>
      </c>
      <c r="EH512" s="11">
        <v>6204.7229073207427</v>
      </c>
      <c r="EI512" s="11">
        <v>6142.8329386899732</v>
      </c>
      <c r="EJ512" s="11">
        <v>6090.2434964699059</v>
      </c>
      <c r="EK512" s="11">
        <v>6008.2781424026871</v>
      </c>
      <c r="EL512" s="11">
        <v>5996.6708102008115</v>
      </c>
      <c r="EM512" s="11">
        <v>5909.9308364153067</v>
      </c>
      <c r="EN512" s="11">
        <v>5822.2842564530247</v>
      </c>
      <c r="EO512" s="11">
        <v>5782.8061801466947</v>
      </c>
      <c r="EP512" s="11">
        <v>5659.5597463704444</v>
      </c>
      <c r="EQ512" s="11">
        <v>5606.6647382784813</v>
      </c>
      <c r="ER512" s="11">
        <v>5493.1424353024422</v>
      </c>
      <c r="ES512" s="11">
        <v>5450.9531240578535</v>
      </c>
      <c r="ET512" s="11">
        <v>5389.1980921946515</v>
      </c>
      <c r="EU512" s="11">
        <v>5341.0128759711633</v>
      </c>
      <c r="EV512" s="11">
        <v>5285.7083281965679</v>
      </c>
      <c r="EW512" s="11">
        <v>5076.107743762178</v>
      </c>
      <c r="EX512" s="11">
        <v>5035.3179065443346</v>
      </c>
      <c r="EY512" s="11">
        <v>4897.7790061573514</v>
      </c>
      <c r="EZ512" s="11">
        <v>4779.2968546071406</v>
      </c>
      <c r="FA512" s="11">
        <v>4728.6634524423889</v>
      </c>
      <c r="FB512" s="11">
        <v>4698.6128276214422</v>
      </c>
      <c r="FC512" s="11">
        <v>4652.3888470557022</v>
      </c>
      <c r="FD512" s="11">
        <v>4544.0658852060396</v>
      </c>
      <c r="FE512" s="11">
        <v>4397.5864604248</v>
      </c>
      <c r="FF512" s="11">
        <v>4390.6720692036524</v>
      </c>
      <c r="FG512" s="11">
        <v>4353.1186516683247</v>
      </c>
      <c r="FH512" s="11">
        <v>4281.8363979768328</v>
      </c>
      <c r="FI512" s="11">
        <v>4250.6512514056603</v>
      </c>
      <c r="FJ512" s="11">
        <v>4244.9551524831841</v>
      </c>
      <c r="FK512" s="11">
        <v>4239.8260587117411</v>
      </c>
      <c r="FL512" s="11">
        <v>4237.7931543450059</v>
      </c>
      <c r="FM512" s="11">
        <v>4224.2724789605008</v>
      </c>
      <c r="FN512" s="11">
        <v>4234.6689263671942</v>
      </c>
      <c r="FO512" s="11">
        <v>4231.0886205280267</v>
      </c>
      <c r="FP512" s="11">
        <v>4226.290702566278</v>
      </c>
      <c r="FQ512" s="11">
        <v>4228.5980826356226</v>
      </c>
      <c r="FR512" s="11">
        <v>4204.656449796521</v>
      </c>
      <c r="FS512" s="11">
        <v>4169.1574614024239</v>
      </c>
      <c r="FT512" s="11">
        <v>4104.1062958459715</v>
      </c>
      <c r="FU512" s="11">
        <v>3997.1503362433723</v>
      </c>
      <c r="FV512" s="11">
        <v>3961.2276390458992</v>
      </c>
      <c r="FW512" s="11">
        <v>3932.6165803190138</v>
      </c>
      <c r="FX512" s="11">
        <v>3903.0754862512085</v>
      </c>
      <c r="FY512" s="11">
        <v>3879.9500737695557</v>
      </c>
      <c r="FZ512" s="11">
        <v>3850.7269345644208</v>
      </c>
      <c r="GA512" s="11">
        <v>3831.2431594816203</v>
      </c>
      <c r="GB512" s="11">
        <v>3805.7232506611367</v>
      </c>
      <c r="GC512" s="11">
        <v>3782.7486158093375</v>
      </c>
      <c r="GD512" s="11">
        <v>3770.1003639084192</v>
      </c>
      <c r="GE512" s="11">
        <v>3759.1567077955697</v>
      </c>
      <c r="GF512" s="11">
        <v>3752.8605254405684</v>
      </c>
      <c r="GG512" s="11">
        <v>3742.1280371816729</v>
      </c>
      <c r="GH512" s="11">
        <v>3736.9313375746287</v>
      </c>
      <c r="GI512" s="11">
        <v>3719.518184841726</v>
      </c>
      <c r="GJ512" s="11">
        <v>3696.8751623220733</v>
      </c>
      <c r="GK512" s="11">
        <v>3670.9464777888688</v>
      </c>
      <c r="GL512" s="11">
        <v>3670.2321925399865</v>
      </c>
      <c r="GM512" s="11">
        <v>3639.0715273080828</v>
      </c>
      <c r="GN512" s="11">
        <v>3618.0907585315094</v>
      </c>
      <c r="GO512" s="11">
        <v>3585.3597818304711</v>
      </c>
      <c r="GP512" s="11">
        <v>3500.8262318940651</v>
      </c>
      <c r="GQ512" s="11">
        <v>3361.8170545242042</v>
      </c>
      <c r="GR512" s="11">
        <v>3204.9592116572612</v>
      </c>
      <c r="GS512" s="11">
        <v>3142.4129130006399</v>
      </c>
      <c r="GT512" s="11">
        <v>3124.5314181374547</v>
      </c>
      <c r="GU512" s="11">
        <v>3102.6513796517183</v>
      </c>
      <c r="GV512" s="11">
        <v>3083.5496496731384</v>
      </c>
      <c r="GW512" s="11">
        <v>3066.7075448449477</v>
      </c>
      <c r="GX512" s="11">
        <v>3054.2380416407382</v>
      </c>
      <c r="GY512" s="11">
        <v>2975.1256817304334</v>
      </c>
      <c r="GZ512" s="11">
        <v>3027.9698590172184</v>
      </c>
      <c r="HA512" s="11">
        <v>3028.346690468305</v>
      </c>
      <c r="HB512" s="11">
        <v>3022.7340469933683</v>
      </c>
      <c r="HC512" s="11">
        <v>3018.5672889479765</v>
      </c>
      <c r="HD512" s="11">
        <v>3016.526830282517</v>
      </c>
      <c r="HE512" s="11">
        <v>2994.3093104007198</v>
      </c>
      <c r="HF512" s="11">
        <v>2881.7472934388247</v>
      </c>
      <c r="HG512" s="11">
        <v>2807.689199971072</v>
      </c>
      <c r="HH512" s="11">
        <v>2733.7200144941653</v>
      </c>
      <c r="HI512" s="11">
        <v>2701.2049799988645</v>
      </c>
      <c r="HJ512" s="11">
        <v>2677.3010121789107</v>
      </c>
      <c r="HK512" s="11">
        <v>2642.1452234544495</v>
      </c>
      <c r="HL512" s="11">
        <v>2618.2697241880078</v>
      </c>
      <c r="HM512" s="11">
        <v>2570.9324231543633</v>
      </c>
      <c r="HN512" s="11">
        <v>2523.2170496529066</v>
      </c>
      <c r="HO512" s="11">
        <v>2497.2283369302413</v>
      </c>
      <c r="HP512" s="11">
        <v>2520.8783595114842</v>
      </c>
      <c r="HQ512" s="11">
        <v>2513.5019377765484</v>
      </c>
      <c r="HR512" s="11">
        <v>2434.6425906169516</v>
      </c>
      <c r="HS512" s="11">
        <v>2458.9627482649398</v>
      </c>
      <c r="HT512" s="11">
        <v>2470.460644271785</v>
      </c>
      <c r="HU512" s="11">
        <v>2435.9633796907578</v>
      </c>
      <c r="HV512" s="11">
        <v>2432.6787999269081</v>
      </c>
      <c r="HW512" s="11">
        <v>2413.7913812433303</v>
      </c>
      <c r="HX512" s="11">
        <v>2387.5650090555741</v>
      </c>
      <c r="HY512" s="11">
        <v>2344.3493091310174</v>
      </c>
      <c r="HZ512" s="11">
        <v>2188.750476774776</v>
      </c>
      <c r="IA512" s="11">
        <v>2044.5086158057927</v>
      </c>
      <c r="IB512" s="11">
        <v>1996.4109547502123</v>
      </c>
      <c r="IC512" s="11">
        <v>1943.3368539695191</v>
      </c>
      <c r="ID512" s="11">
        <v>1895.9788842892378</v>
      </c>
      <c r="IE512" s="11">
        <v>1841.0549582178655</v>
      </c>
      <c r="IF512" s="11">
        <v>1716.1282856158193</v>
      </c>
      <c r="IG512" s="11">
        <v>1688.2153926712049</v>
      </c>
      <c r="IH512" s="11">
        <v>1645.1900775298586</v>
      </c>
      <c r="II512" s="11">
        <v>1608.0595996043949</v>
      </c>
      <c r="IJ512" s="11">
        <v>1556.9650825410936</v>
      </c>
      <c r="IK512" s="11">
        <v>1518.744778793103</v>
      </c>
      <c r="IL512" s="11">
        <v>1476.6965474813971</v>
      </c>
      <c r="IM512" s="11">
        <v>1413.7862623557501</v>
      </c>
      <c r="IN512" s="11">
        <v>1277.4351425166342</v>
      </c>
      <c r="IO512" s="11">
        <v>1245.707871629716</v>
      </c>
      <c r="IP512" s="11">
        <v>1244.1123116757026</v>
      </c>
      <c r="IQ512" s="11">
        <v>1188.3625030000048</v>
      </c>
      <c r="IR512" s="11">
        <v>1119.5626163135059</v>
      </c>
      <c r="IS512" s="11">
        <v>1079.8233575691897</v>
      </c>
      <c r="IT512" s="11">
        <v>1056.6418165077507</v>
      </c>
      <c r="IU512" s="11">
        <v>1039.0072543057934</v>
      </c>
      <c r="IV512" s="11">
        <v>1032.9277386045574</v>
      </c>
      <c r="IW512" s="11">
        <v>1022.2648410141051</v>
      </c>
      <c r="IX512" s="11">
        <v>1001.0449233780516</v>
      </c>
      <c r="IY512" s="11">
        <v>960.06595823541738</v>
      </c>
      <c r="IZ512" s="11">
        <v>909.80406718309393</v>
      </c>
      <c r="JA512" s="11">
        <v>817.74160155906702</v>
      </c>
      <c r="JB512" s="11">
        <v>709.14698865376909</v>
      </c>
      <c r="JC512" s="11">
        <v>631.113205344893</v>
      </c>
      <c r="JD512" s="11">
        <v>615.42605027019806</v>
      </c>
      <c r="JE512" s="11">
        <v>603.94687478319224</v>
      </c>
      <c r="JF512" s="11">
        <v>595.80297619105954</v>
      </c>
      <c r="JG512" s="11">
        <v>512.39810066415293</v>
      </c>
      <c r="JH512" s="11">
        <v>475.05871582598479</v>
      </c>
      <c r="JI512" s="11">
        <v>470.5333558332307</v>
      </c>
      <c r="JJ512" s="11">
        <v>470.64402267415795</v>
      </c>
      <c r="JK512" s="11">
        <v>407.33748515519619</v>
      </c>
      <c r="JL512" s="11">
        <v>420.18994728216848</v>
      </c>
      <c r="JM512" s="11">
        <v>402.81169551169802</v>
      </c>
      <c r="JN512" s="11">
        <v>244.39751616084783</v>
      </c>
      <c r="JO512" s="11">
        <v>237.09222676006908</v>
      </c>
      <c r="JP512" s="11">
        <v>304.33239840489472</v>
      </c>
      <c r="JQ512" s="11">
        <v>303.62640806385014</v>
      </c>
      <c r="JR512" s="11">
        <v>270.3163286560212</v>
      </c>
      <c r="JS512" s="11">
        <v>100.98036145272199</v>
      </c>
      <c r="JT512" s="11">
        <v>39.0418020819708</v>
      </c>
      <c r="JU512" s="11">
        <v>48.017611299567378</v>
      </c>
      <c r="JV512" s="11">
        <v>31.402974272123217</v>
      </c>
      <c r="JW512" s="11">
        <v>7.8586026575067081E-12</v>
      </c>
      <c r="JX512" s="11">
        <v>37.564796908050909</v>
      </c>
      <c r="JY512" s="11">
        <v>64.449557675195777</v>
      </c>
      <c r="JZ512" s="11">
        <v>82.717047827534969</v>
      </c>
      <c r="KA512" s="11">
        <v>105.2437448076752</v>
      </c>
      <c r="KB512" s="11">
        <v>124.0541093082452</v>
      </c>
      <c r="KC512" s="11">
        <v>137.74865174475786</v>
      </c>
      <c r="KD512" s="11">
        <v>150.36945591479594</v>
      </c>
      <c r="KE512" s="11">
        <v>146.69793451088617</v>
      </c>
      <c r="KF512" s="11">
        <v>136.39069394333774</v>
      </c>
      <c r="KG512" s="11">
        <v>113.68775145257749</v>
      </c>
      <c r="KH512" s="11">
        <v>104.94345569878458</v>
      </c>
      <c r="KI512" s="11">
        <v>76.998064035955423</v>
      </c>
      <c r="KJ512" s="11">
        <v>71.992791915151528</v>
      </c>
      <c r="KK512" s="11">
        <v>65.954048565733444</v>
      </c>
      <c r="KL512" s="23"/>
      <c r="KM512" s="11">
        <f>SMALL(Tabela2[[#This Row],[1]:[285]],1)</f>
        <v>7.8586026575067081E-12</v>
      </c>
      <c r="KN512" s="11">
        <f>MATCH(Tabela2[[#This Row],[1° menor]],Tabela2[[#This Row],[1]:[285]],0)</f>
        <v>270</v>
      </c>
      <c r="KO51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512" s="11">
        <f>VLOOKUP(Tabela2[[#This Row],[Shape]],shape!A:D,4,0)+VLOOKUP(Tabela2[[#This Row],[Shape]]+1,shape!A:E,5,0)*Tabela2[[#This Row],[% avanc]]</f>
        <v>8544.8116110658502</v>
      </c>
      <c r="KQ512" s="15">
        <f>Tabela2[[#This Row],[8686,881807]]/Tabela2[[#Headers],[8686,881807]]</f>
        <v>0.98364543237831692</v>
      </c>
      <c r="KR512" s="11">
        <f>Tabela2[[#This Row],[8686,881807]]-KP511</f>
        <v>0</v>
      </c>
      <c r="KS512" s="11">
        <f>(Tabela2[[#This Row],[hora bus]]-H511)*86400</f>
        <v>23.999999952502549</v>
      </c>
      <c r="KT512" s="11">
        <f>Tabela2[[#This Row],[desloc]]/Tabela2[[#This Row],[seconds]]</f>
        <v>0</v>
      </c>
      <c r="KU512" s="11">
        <f>Tabela2[[#This Row],[spd m/s]]*3.6</f>
        <v>0</v>
      </c>
      <c r="KV512" s="23"/>
      <c r="KW512" s="22">
        <f t="shared" si="126"/>
        <v>0</v>
      </c>
      <c r="KX512" s="23">
        <f t="shared" si="127"/>
        <v>0.5</v>
      </c>
      <c r="KY512" s="23">
        <f t="shared" si="128"/>
        <v>0</v>
      </c>
      <c r="KZ512" s="23">
        <f t="shared" si="129"/>
        <v>0</v>
      </c>
      <c r="LA512" s="23">
        <f t="shared" si="130"/>
        <v>0</v>
      </c>
      <c r="LB512" s="23">
        <f t="shared" si="131"/>
        <v>1</v>
      </c>
      <c r="LC512" s="23">
        <f t="shared" si="132"/>
        <v>1</v>
      </c>
      <c r="LD512" s="23">
        <f t="shared" si="133"/>
        <v>0</v>
      </c>
      <c r="LE512" s="23">
        <f t="shared" si="134"/>
        <v>8544.8116110658502</v>
      </c>
      <c r="LF512" s="22">
        <f t="shared" si="143"/>
        <v>0</v>
      </c>
      <c r="LG512" s="23">
        <f t="shared" si="135"/>
        <v>0</v>
      </c>
      <c r="LH512" s="23">
        <f t="shared" si="136"/>
        <v>0</v>
      </c>
      <c r="LI512" s="23">
        <f t="shared" si="137"/>
        <v>8544.8116110658502</v>
      </c>
      <c r="LJ512" s="23">
        <f t="shared" si="138"/>
        <v>8570.3152119992501</v>
      </c>
      <c r="LK512" s="23">
        <f t="shared" si="139"/>
        <v>0</v>
      </c>
      <c r="LL512" s="23">
        <f t="shared" si="140"/>
        <v>1</v>
      </c>
      <c r="LM512" s="23">
        <f t="shared" si="141"/>
        <v>0</v>
      </c>
      <c r="LN512" s="23">
        <f t="shared" si="142"/>
        <v>0</v>
      </c>
    </row>
    <row r="513" spans="1:326" x14ac:dyDescent="0.25">
      <c r="A513" s="22">
        <v>175</v>
      </c>
      <c r="B513" s="22">
        <v>2</v>
      </c>
      <c r="C513" s="23" t="s">
        <v>1482</v>
      </c>
      <c r="D513" s="22">
        <v>332</v>
      </c>
      <c r="E513" s="24">
        <v>0.93680555555555556</v>
      </c>
      <c r="F513" s="23" t="s">
        <v>774</v>
      </c>
      <c r="G513" s="23" t="b">
        <v>1</v>
      </c>
      <c r="H513" s="25">
        <v>43538.936921296299</v>
      </c>
      <c r="I513" s="26" t="s">
        <v>374</v>
      </c>
      <c r="J513" s="23" t="s">
        <v>375</v>
      </c>
      <c r="K513" s="11">
        <f>IF(AND(Tabela2[[#This Row],[hora bus]]=H512,Tabela2[[#This Row],[lat bus]]=I512,Tabela2[[#This Row],[lon bus]]=J512),1,0)</f>
        <v>0</v>
      </c>
      <c r="L513" s="23"/>
      <c r="M513" s="11">
        <v>345</v>
      </c>
      <c r="N513" s="11">
        <v>12477.651541953064</v>
      </c>
      <c r="O513" s="11">
        <v>12469.641895166253</v>
      </c>
      <c r="P513" s="11">
        <v>12458.821009919429</v>
      </c>
      <c r="Q513" s="11">
        <v>12399.376810004122</v>
      </c>
      <c r="R513" s="11">
        <v>12317.575120924914</v>
      </c>
      <c r="S513" s="11">
        <v>12302.746078219861</v>
      </c>
      <c r="T513" s="11">
        <v>12283.657108894033</v>
      </c>
      <c r="U513" s="11">
        <v>12271.44610533181</v>
      </c>
      <c r="V513" s="11">
        <v>12253.812175811339</v>
      </c>
      <c r="W513" s="11">
        <v>12240.004425830663</v>
      </c>
      <c r="X513" s="11">
        <v>12227.433686057431</v>
      </c>
      <c r="Y513" s="11">
        <v>12200.801064274274</v>
      </c>
      <c r="Z513" s="11">
        <v>12182.281384662761</v>
      </c>
      <c r="AA513" s="11">
        <v>12157.403516439457</v>
      </c>
      <c r="AB513" s="11">
        <v>12145.663877688321</v>
      </c>
      <c r="AC513" s="11">
        <v>12128.868773328137</v>
      </c>
      <c r="AD513" s="11">
        <v>12104.581186676956</v>
      </c>
      <c r="AE513" s="11">
        <v>12095.764054031262</v>
      </c>
      <c r="AF513" s="11">
        <v>12034.431476347791</v>
      </c>
      <c r="AG513" s="11">
        <v>12013.330503127341</v>
      </c>
      <c r="AH513" s="11">
        <v>11990.63234976312</v>
      </c>
      <c r="AI513" s="11">
        <v>11970.781738387637</v>
      </c>
      <c r="AJ513" s="11">
        <v>11952.629578641488</v>
      </c>
      <c r="AK513" s="11">
        <v>11939.855921350081</v>
      </c>
      <c r="AL513" s="11">
        <v>11916.362989542715</v>
      </c>
      <c r="AM513" s="11">
        <v>11908.113058843292</v>
      </c>
      <c r="AN513" s="11">
        <v>11898.443266860095</v>
      </c>
      <c r="AO513" s="11">
        <v>11894.984897765602</v>
      </c>
      <c r="AP513" s="11">
        <v>11899.617615578405</v>
      </c>
      <c r="AQ513" s="11">
        <v>11910.418216473612</v>
      </c>
      <c r="AR513" s="11">
        <v>11913.469086839623</v>
      </c>
      <c r="AS513" s="11">
        <v>11914.37691753451</v>
      </c>
      <c r="AT513" s="11">
        <v>11927.97207117001</v>
      </c>
      <c r="AU513" s="11">
        <v>11936.680238346496</v>
      </c>
      <c r="AV513" s="11">
        <v>11934.889416731006</v>
      </c>
      <c r="AW513" s="11">
        <v>11942.293599911565</v>
      </c>
      <c r="AX513" s="11">
        <v>11952.423260168753</v>
      </c>
      <c r="AY513" s="11">
        <v>11952.06262046582</v>
      </c>
      <c r="AZ513" s="11">
        <v>11942.429604467541</v>
      </c>
      <c r="BA513" s="11">
        <v>11924.763870715869</v>
      </c>
      <c r="BB513" s="11">
        <v>11887.228306458279</v>
      </c>
      <c r="BC513" s="11">
        <v>11820.717405761688</v>
      </c>
      <c r="BD513" s="11">
        <v>11758.265677588413</v>
      </c>
      <c r="BE513" s="11">
        <v>11743.650911504528</v>
      </c>
      <c r="BF513" s="11">
        <v>11727.454847015835</v>
      </c>
      <c r="BG513" s="11">
        <v>11700.814863889247</v>
      </c>
      <c r="BH513" s="11">
        <v>11696.407349780487</v>
      </c>
      <c r="BI513" s="11">
        <v>11685.972050460832</v>
      </c>
      <c r="BJ513" s="11">
        <v>11666.707891008315</v>
      </c>
      <c r="BK513" s="11">
        <v>11604.183314635597</v>
      </c>
      <c r="BL513" s="11">
        <v>11401.14746560686</v>
      </c>
      <c r="BM513" s="11">
        <v>11306.306481756044</v>
      </c>
      <c r="BN513" s="11">
        <v>11299.93574474874</v>
      </c>
      <c r="BO513" s="11">
        <v>11206.65278693449</v>
      </c>
      <c r="BP513" s="11">
        <v>11212.455188541406</v>
      </c>
      <c r="BQ513" s="11">
        <v>11133.775255979544</v>
      </c>
      <c r="BR513" s="11">
        <v>11065.468622686631</v>
      </c>
      <c r="BS513" s="11">
        <v>11045.127354863782</v>
      </c>
      <c r="BT513" s="11">
        <v>11000.121597243757</v>
      </c>
      <c r="BU513" s="11">
        <v>10954.766887094909</v>
      </c>
      <c r="BV513" s="11">
        <v>10975.865323889897</v>
      </c>
      <c r="BW513" s="11">
        <v>10828.232880338817</v>
      </c>
      <c r="BX513" s="11">
        <v>10722.67152757963</v>
      </c>
      <c r="BY513" s="11">
        <v>10585.395304718086</v>
      </c>
      <c r="BZ513" s="11">
        <v>10556.307987884329</v>
      </c>
      <c r="CA513" s="11">
        <v>10514.028859197326</v>
      </c>
      <c r="CB513" s="11">
        <v>10451.375742140106</v>
      </c>
      <c r="CC513" s="11">
        <v>10331.258181776275</v>
      </c>
      <c r="CD513" s="11">
        <v>10238.355072801196</v>
      </c>
      <c r="CE513" s="11">
        <v>10148.108585962736</v>
      </c>
      <c r="CF513" s="11">
        <v>10068.696610196512</v>
      </c>
      <c r="CG513" s="11">
        <v>9881.4494263306151</v>
      </c>
      <c r="CH513" s="11">
        <v>9810.8387140974955</v>
      </c>
      <c r="CI513" s="11">
        <v>9626.334175909984</v>
      </c>
      <c r="CJ513" s="11">
        <v>9559.1812614572882</v>
      </c>
      <c r="CK513" s="11">
        <v>9473.074929846669</v>
      </c>
      <c r="CL513" s="11">
        <v>9447.7256696298919</v>
      </c>
      <c r="CM513" s="11">
        <v>9401.7258878370521</v>
      </c>
      <c r="CN513" s="11">
        <v>9345.9928986461837</v>
      </c>
      <c r="CO513" s="11">
        <v>9267.6954520253821</v>
      </c>
      <c r="CP513" s="11">
        <v>9218.5828439950001</v>
      </c>
      <c r="CQ513" s="11">
        <v>9030.8351248058789</v>
      </c>
      <c r="CR513" s="11">
        <v>8865.8462861091593</v>
      </c>
      <c r="CS513" s="11">
        <v>8799.9268268205869</v>
      </c>
      <c r="CT513" s="11">
        <v>8774.4734612875072</v>
      </c>
      <c r="CU513" s="11">
        <v>8734.8762068704182</v>
      </c>
      <c r="CV513" s="11">
        <v>8641.1413323469114</v>
      </c>
      <c r="CW513" s="11">
        <v>8521.4421911256304</v>
      </c>
      <c r="CX513" s="11">
        <v>8466.8119685035981</v>
      </c>
      <c r="CY513" s="11">
        <v>8413.4669630731023</v>
      </c>
      <c r="CZ513" s="11">
        <v>8364.0706857240421</v>
      </c>
      <c r="DA513" s="11">
        <v>8312.1560375038207</v>
      </c>
      <c r="DB513" s="11">
        <v>8254.2803438349983</v>
      </c>
      <c r="DC513" s="11">
        <v>8158.1186015860076</v>
      </c>
      <c r="DD513" s="11">
        <v>8145.4458807367055</v>
      </c>
      <c r="DE513" s="11">
        <v>8113.6918844941711</v>
      </c>
      <c r="DF513" s="11">
        <v>8098.3132668205481</v>
      </c>
      <c r="DG513" s="11">
        <v>8043.2184134699628</v>
      </c>
      <c r="DH513" s="11">
        <v>7996.0468160122164</v>
      </c>
      <c r="DI513" s="11">
        <v>7940.7305845671754</v>
      </c>
      <c r="DJ513" s="11">
        <v>7873.0444528365324</v>
      </c>
      <c r="DK513" s="11">
        <v>7612.0433629126182</v>
      </c>
      <c r="DL513" s="11">
        <v>7607.1897499960605</v>
      </c>
      <c r="DM513" s="11">
        <v>7569.0138081189716</v>
      </c>
      <c r="DN513" s="11">
        <v>7509.0615889739183</v>
      </c>
      <c r="DO513" s="11">
        <v>7496.5846356723287</v>
      </c>
      <c r="DP513" s="11">
        <v>7437.7324944372285</v>
      </c>
      <c r="DQ513" s="11">
        <v>7443.5275201093482</v>
      </c>
      <c r="DR513" s="11">
        <v>7437.2384209623669</v>
      </c>
      <c r="DS513" s="11">
        <v>7427.945747409045</v>
      </c>
      <c r="DT513" s="11">
        <v>7411.5911801484663</v>
      </c>
      <c r="DU513" s="11">
        <v>7400.6070543955375</v>
      </c>
      <c r="DV513" s="11">
        <v>7388.6065748820793</v>
      </c>
      <c r="DW513" s="11">
        <v>7380.712670350078</v>
      </c>
      <c r="DX513" s="11">
        <v>7242.6513091854322</v>
      </c>
      <c r="DY513" s="11">
        <v>7247.3846575296466</v>
      </c>
      <c r="DZ513" s="11">
        <v>7213.2135407003971</v>
      </c>
      <c r="EA513" s="11">
        <v>7101.2760373032988</v>
      </c>
      <c r="EB513" s="11">
        <v>7091.4399044133979</v>
      </c>
      <c r="EC513" s="11">
        <v>6923.5455019920009</v>
      </c>
      <c r="ED513" s="11">
        <v>6867.2911300712822</v>
      </c>
      <c r="EE513" s="11">
        <v>6634.5139556318591</v>
      </c>
      <c r="EF513" s="11">
        <v>6449.5609105703015</v>
      </c>
      <c r="EG513" s="11">
        <v>6292.7896420456327</v>
      </c>
      <c r="EH513" s="11">
        <v>6173.293167040556</v>
      </c>
      <c r="EI513" s="11">
        <v>6111.2785624277039</v>
      </c>
      <c r="EJ513" s="11">
        <v>6058.5455262630885</v>
      </c>
      <c r="EK513" s="11">
        <v>5976.5553467134914</v>
      </c>
      <c r="EL513" s="11">
        <v>5965.0120841862999</v>
      </c>
      <c r="EM513" s="11">
        <v>5878.2937371403123</v>
      </c>
      <c r="EN513" s="11">
        <v>5790.5607606328258</v>
      </c>
      <c r="EO513" s="11">
        <v>5750.8944406677301</v>
      </c>
      <c r="EP513" s="11">
        <v>5627.2711418372073</v>
      </c>
      <c r="EQ513" s="11">
        <v>5573.9113857623679</v>
      </c>
      <c r="ER513" s="11">
        <v>5459.9109621141224</v>
      </c>
      <c r="ES513" s="11">
        <v>5417.2744788578639</v>
      </c>
      <c r="ET513" s="11">
        <v>5355.2133344654721</v>
      </c>
      <c r="EU513" s="11">
        <v>5306.7141802604328</v>
      </c>
      <c r="EV513" s="11">
        <v>5251.0941453614414</v>
      </c>
      <c r="EW513" s="11">
        <v>5040.7384555982653</v>
      </c>
      <c r="EX513" s="11">
        <v>4999.1585338432051</v>
      </c>
      <c r="EY513" s="11">
        <v>4860.9889784243496</v>
      </c>
      <c r="EZ513" s="11">
        <v>4741.6582055741255</v>
      </c>
      <c r="FA513" s="11">
        <v>4690.4317532933264</v>
      </c>
      <c r="FB513" s="11">
        <v>4660.1237594534596</v>
      </c>
      <c r="FC513" s="11">
        <v>4613.7011610472846</v>
      </c>
      <c r="FD513" s="11">
        <v>4505.006985221622</v>
      </c>
      <c r="FE513" s="11">
        <v>4357.9172243447247</v>
      </c>
      <c r="FF513" s="11">
        <v>4350.5957978065353</v>
      </c>
      <c r="FG513" s="11">
        <v>4312.8895070228791</v>
      </c>
      <c r="FH513" s="11">
        <v>4241.3514882478557</v>
      </c>
      <c r="FI513" s="11">
        <v>4209.8824922808153</v>
      </c>
      <c r="FJ513" s="11">
        <v>4203.9943382296769</v>
      </c>
      <c r="FK513" s="11">
        <v>4198.7365701162762</v>
      </c>
      <c r="FL513" s="11">
        <v>4196.5871257347135</v>
      </c>
      <c r="FM513" s="11">
        <v>4182.8575967327261</v>
      </c>
      <c r="FN513" s="11">
        <v>4193.0040092900235</v>
      </c>
      <c r="FO513" s="11">
        <v>4189.2300730811266</v>
      </c>
      <c r="FP513" s="11">
        <v>4184.2374291088208</v>
      </c>
      <c r="FQ513" s="11">
        <v>4186.3997607865103</v>
      </c>
      <c r="FR513" s="11">
        <v>4162.2518408846117</v>
      </c>
      <c r="FS513" s="11">
        <v>4126.3834721562826</v>
      </c>
      <c r="FT513" s="11">
        <v>4060.8510719649839</v>
      </c>
      <c r="FU513" s="11">
        <v>3953.3102331972468</v>
      </c>
      <c r="FV513" s="11">
        <v>3917.0282841868093</v>
      </c>
      <c r="FW513" s="11">
        <v>3888.3741399051655</v>
      </c>
      <c r="FX513" s="11">
        <v>3858.8330207376002</v>
      </c>
      <c r="FY513" s="11">
        <v>3835.6983277704303</v>
      </c>
      <c r="FZ513" s="11">
        <v>3806.4287896139294</v>
      </c>
      <c r="GA513" s="11">
        <v>3786.8647042071584</v>
      </c>
      <c r="GB513" s="11">
        <v>3761.2330400836322</v>
      </c>
      <c r="GC513" s="11">
        <v>3738.0996304678142</v>
      </c>
      <c r="GD513" s="11">
        <v>3725.2965726053344</v>
      </c>
      <c r="GE513" s="11">
        <v>3714.2326812010542</v>
      </c>
      <c r="GF513" s="11">
        <v>3707.8451920287207</v>
      </c>
      <c r="GG513" s="11">
        <v>3697.0580775228127</v>
      </c>
      <c r="GH513" s="11">
        <v>3691.8342322360218</v>
      </c>
      <c r="GI513" s="11">
        <v>3674.4036592532498</v>
      </c>
      <c r="GJ513" s="11">
        <v>3651.7639937474751</v>
      </c>
      <c r="GK513" s="11">
        <v>3625.8954076459841</v>
      </c>
      <c r="GL513" s="11">
        <v>3625.2336587507839</v>
      </c>
      <c r="GM513" s="11">
        <v>3594.148056379539</v>
      </c>
      <c r="GN513" s="11">
        <v>3573.2713001133384</v>
      </c>
      <c r="GO513" s="11">
        <v>3540.5974099154801</v>
      </c>
      <c r="GP513" s="11">
        <v>3456.0899048656502</v>
      </c>
      <c r="GQ513" s="11">
        <v>3316.9521515752276</v>
      </c>
      <c r="GR513" s="11">
        <v>3159.7618204200048</v>
      </c>
      <c r="GS513" s="11">
        <v>3096.9262050628181</v>
      </c>
      <c r="GT513" s="11">
        <v>3078.9296128875753</v>
      </c>
      <c r="GU513" s="11">
        <v>3056.9631434541161</v>
      </c>
      <c r="GV513" s="11">
        <v>3037.7270570819392</v>
      </c>
      <c r="GW513" s="11">
        <v>3020.7258197401793</v>
      </c>
      <c r="GX513" s="11">
        <v>3008.0855585625309</v>
      </c>
      <c r="GY513" s="11">
        <v>2928.3805109998352</v>
      </c>
      <c r="GZ513" s="11">
        <v>2980.6481987416</v>
      </c>
      <c r="HA513" s="11">
        <v>2980.9059842666138</v>
      </c>
      <c r="HB513" s="11">
        <v>2975.1997111170763</v>
      </c>
      <c r="HC513" s="11">
        <v>2970.9542735422083</v>
      </c>
      <c r="HD513" s="11">
        <v>2968.8573978904847</v>
      </c>
      <c r="HE513" s="11">
        <v>2946.5188015735034</v>
      </c>
      <c r="HF513" s="11">
        <v>2833.9666213556357</v>
      </c>
      <c r="HG513" s="11">
        <v>2760.1457326390569</v>
      </c>
      <c r="HH513" s="11">
        <v>2686.4661247354006</v>
      </c>
      <c r="HI513" s="11">
        <v>2654.1978374429364</v>
      </c>
      <c r="HJ513" s="11">
        <v>2630.4483371027268</v>
      </c>
      <c r="HK513" s="11">
        <v>2595.4920111358283</v>
      </c>
      <c r="HL513" s="11">
        <v>2571.8965846866704</v>
      </c>
      <c r="HM513" s="11">
        <v>2525.0484585138438</v>
      </c>
      <c r="HN513" s="11">
        <v>2478.1983763331546</v>
      </c>
      <c r="HO513" s="11">
        <v>2453.2620229039903</v>
      </c>
      <c r="HP513" s="11">
        <v>2477.5561172858634</v>
      </c>
      <c r="HQ513" s="11">
        <v>2470.4277047279925</v>
      </c>
      <c r="HR513" s="11">
        <v>2392.5123884634468</v>
      </c>
      <c r="HS513" s="11">
        <v>2417.965016453019</v>
      </c>
      <c r="HT513" s="11">
        <v>2429.8797056116669</v>
      </c>
      <c r="HU513" s="11">
        <v>2395.8996574195367</v>
      </c>
      <c r="HV513" s="11">
        <v>2393.2748256495347</v>
      </c>
      <c r="HW513" s="11">
        <v>2374.8108482077055</v>
      </c>
      <c r="HX513" s="11">
        <v>2348.9393276794945</v>
      </c>
      <c r="HY513" s="11">
        <v>2306.0924026652428</v>
      </c>
      <c r="HZ513" s="11">
        <v>2151.1800318296573</v>
      </c>
      <c r="IA513" s="11">
        <v>2008.0309652337721</v>
      </c>
      <c r="IB513" s="11">
        <v>1960.7605567248104</v>
      </c>
      <c r="IC513" s="11">
        <v>1908.1597950382284</v>
      </c>
      <c r="ID513" s="11">
        <v>1861.2936569207307</v>
      </c>
      <c r="IE513" s="11">
        <v>1806.8803830708548</v>
      </c>
      <c r="IF513" s="11">
        <v>1682.8883644306709</v>
      </c>
      <c r="IG513" s="11">
        <v>1655.7877327548031</v>
      </c>
      <c r="IH513" s="11">
        <v>1613.0530431741249</v>
      </c>
      <c r="II513" s="11">
        <v>1576.1603255373641</v>
      </c>
      <c r="IJ513" s="11">
        <v>1525.1905934170036</v>
      </c>
      <c r="IK513" s="11">
        <v>1486.9100066340277</v>
      </c>
      <c r="IL513" s="11">
        <v>1444.7121667272907</v>
      </c>
      <c r="IM513" s="11">
        <v>1381.6000719044966</v>
      </c>
      <c r="IN513" s="11">
        <v>1244.8034587373279</v>
      </c>
      <c r="IO513" s="11">
        <v>1212.7696198234444</v>
      </c>
      <c r="IP513" s="11">
        <v>1211.1710882523446</v>
      </c>
      <c r="IQ513" s="11">
        <v>1155.492888508265</v>
      </c>
      <c r="IR513" s="11">
        <v>1086.9503803389359</v>
      </c>
      <c r="IS513" s="11">
        <v>1047.4968175354261</v>
      </c>
      <c r="IT513" s="11">
        <v>1024.4507128782188</v>
      </c>
      <c r="IU513" s="11">
        <v>1006.8930372629964</v>
      </c>
      <c r="IV513" s="11">
        <v>1000.8670093103143</v>
      </c>
      <c r="IW513" s="11">
        <v>990.22907991501609</v>
      </c>
      <c r="IX513" s="11">
        <v>969.02159083746437</v>
      </c>
      <c r="IY513" s="11">
        <v>928.02334959728807</v>
      </c>
      <c r="IZ513" s="11">
        <v>877.73486386484524</v>
      </c>
      <c r="JA513" s="11">
        <v>785.59216636757174</v>
      </c>
      <c r="JB513" s="11">
        <v>676.5529975367067</v>
      </c>
      <c r="JC513" s="11">
        <v>597.29585201459906</v>
      </c>
      <c r="JD513" s="11">
        <v>580.31460277339318</v>
      </c>
      <c r="JE513" s="11">
        <v>567.96791310029778</v>
      </c>
      <c r="JF513" s="11">
        <v>558.94917627196787</v>
      </c>
      <c r="JG513" s="11">
        <v>471.66464626014613</v>
      </c>
      <c r="JH513" s="11">
        <v>432.6587423136607</v>
      </c>
      <c r="JI513" s="11">
        <v>430.40557920109165</v>
      </c>
      <c r="JJ513" s="11">
        <v>431.13671889887388</v>
      </c>
      <c r="JK513" s="11">
        <v>370.79348808207743</v>
      </c>
      <c r="JL513" s="11">
        <v>386.70261629779787</v>
      </c>
      <c r="JM513" s="11">
        <v>370.39798134847643</v>
      </c>
      <c r="JN513" s="11">
        <v>227.11390635037793</v>
      </c>
      <c r="JO513" s="11">
        <v>245.86346222250751</v>
      </c>
      <c r="JP513" s="11">
        <v>327.49066237021066</v>
      </c>
      <c r="JQ513" s="11">
        <v>333.59363403671239</v>
      </c>
      <c r="JR513" s="11">
        <v>305.71803731869426</v>
      </c>
      <c r="JS513" s="11">
        <v>143.12237181303971</v>
      </c>
      <c r="JT513" s="11">
        <v>84.131198539472663</v>
      </c>
      <c r="JU513" s="11">
        <v>93.213200848719225</v>
      </c>
      <c r="JV513" s="11">
        <v>80.843542832572112</v>
      </c>
      <c r="JW513" s="11">
        <v>13.442377808369685</v>
      </c>
      <c r="JX513" s="11">
        <v>3.5704772471945034E-13</v>
      </c>
      <c r="JY513" s="11">
        <v>13.442381894972501</v>
      </c>
      <c r="JZ513" s="11">
        <v>31.710353375386301</v>
      </c>
      <c r="KA513" s="11">
        <v>54.239034198809726</v>
      </c>
      <c r="KB513" s="11">
        <v>73.052346557769525</v>
      </c>
      <c r="KC513" s="11">
        <v>86.747116624467751</v>
      </c>
      <c r="KD513" s="11">
        <v>99.81797874830535</v>
      </c>
      <c r="KE513" s="11">
        <v>96.709748763262709</v>
      </c>
      <c r="KF513" s="11">
        <v>86.616574879117607</v>
      </c>
      <c r="KG513" s="11">
        <v>64.386209656152602</v>
      </c>
      <c r="KH513" s="11">
        <v>56.266172953846976</v>
      </c>
      <c r="KI513" s="11">
        <v>30.419718611117851</v>
      </c>
      <c r="KJ513" s="11">
        <v>28.077031265823383</v>
      </c>
      <c r="KK513" s="11">
        <v>24.183649066582319</v>
      </c>
      <c r="KL513" s="23"/>
      <c r="KM513" s="11">
        <f>SMALL(Tabela2[[#This Row],[1]:[285]],1)</f>
        <v>3.5704772471945034E-13</v>
      </c>
      <c r="KN513" s="11">
        <f>MATCH(Tabela2[[#This Row],[1° menor]],Tabela2[[#This Row],[1]:[285]],0)</f>
        <v>271</v>
      </c>
      <c r="KO51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0.4999999877321113</v>
      </c>
      <c r="KP513" s="11">
        <f>VLOOKUP(Tabela2[[#This Row],[Shape]],shape!A:D,4,0)+VLOOKUP(Tabela2[[#This Row],[Shape]]+1,shape!A:E,5,0)*Tabela2[[#This Row],[% avanc]]</f>
        <v>8570.3152119992501</v>
      </c>
      <c r="KQ513" s="15">
        <f>Tabela2[[#This Row],[8686,881807]]/Tabela2[[#Headers],[8686,881807]]</f>
        <v>0.98658130758647844</v>
      </c>
      <c r="KR513" s="11">
        <f>Tabela2[[#This Row],[8686,881807]]-KP512</f>
        <v>25.503600933399866</v>
      </c>
      <c r="KS513" s="11">
        <f>(Tabela2[[#This Row],[hora bus]]-H512)*86400</f>
        <v>44.000000227242708</v>
      </c>
      <c r="KT513" s="11">
        <f>Tabela2[[#This Row],[desloc]]/Tabela2[[#This Row],[seconds]]</f>
        <v>0.57962729094735888</v>
      </c>
      <c r="KU513" s="11">
        <f>Tabela2[[#This Row],[spd m/s]]*3.6</f>
        <v>2.086658247410492</v>
      </c>
      <c r="KV513" s="23"/>
      <c r="KW513" s="22">
        <f t="shared" si="126"/>
        <v>0</v>
      </c>
      <c r="KX513" s="23">
        <f t="shared" si="127"/>
        <v>1</v>
      </c>
      <c r="KY513" s="23">
        <f t="shared" si="128"/>
        <v>0</v>
      </c>
      <c r="KZ513" s="23">
        <f t="shared" si="129"/>
        <v>0</v>
      </c>
      <c r="LA513" s="23">
        <f t="shared" si="130"/>
        <v>1</v>
      </c>
      <c r="LB513" s="23">
        <f t="shared" si="131"/>
        <v>0</v>
      </c>
      <c r="LC513" s="23">
        <f t="shared" si="132"/>
        <v>0</v>
      </c>
      <c r="LD513" s="23">
        <f t="shared" si="133"/>
        <v>0</v>
      </c>
      <c r="LE513" s="23">
        <f t="shared" si="134"/>
        <v>8570.3152119992501</v>
      </c>
      <c r="LF513" s="22">
        <f t="shared" si="143"/>
        <v>0</v>
      </c>
      <c r="LG513" s="23">
        <f t="shared" si="135"/>
        <v>0</v>
      </c>
      <c r="LH513" s="23">
        <f t="shared" si="136"/>
        <v>0</v>
      </c>
      <c r="LI513" s="23">
        <f t="shared" si="137"/>
        <v>8570.3152119992501</v>
      </c>
      <c r="LJ513" s="23">
        <f t="shared" si="138"/>
        <v>8570.3152119992501</v>
      </c>
      <c r="LK513" s="23">
        <f t="shared" si="139"/>
        <v>1</v>
      </c>
      <c r="LL513" s="23">
        <f t="shared" si="140"/>
        <v>0</v>
      </c>
      <c r="LM513" s="23">
        <f t="shared" si="141"/>
        <v>0</v>
      </c>
      <c r="LN513" s="23">
        <f t="shared" si="142"/>
        <v>0</v>
      </c>
    </row>
    <row r="514" spans="1:326" x14ac:dyDescent="0.25">
      <c r="A514" s="22">
        <v>177</v>
      </c>
      <c r="B514" s="22">
        <v>3</v>
      </c>
      <c r="C514" s="23" t="s">
        <v>1485</v>
      </c>
      <c r="D514" s="22">
        <v>332</v>
      </c>
      <c r="E514" s="24">
        <v>0.9375</v>
      </c>
      <c r="F514" s="23" t="s">
        <v>774</v>
      </c>
      <c r="G514" s="23" t="b">
        <v>1</v>
      </c>
      <c r="H514" s="25">
        <v>43538.9374537037</v>
      </c>
      <c r="I514" s="26" t="s">
        <v>180</v>
      </c>
      <c r="J514" s="23" t="s">
        <v>181</v>
      </c>
      <c r="K514" s="11">
        <f>IF(AND(Tabela2[[#This Row],[hora bus]]=H513,Tabela2[[#This Row],[lat bus]]=I513,Tabela2[[#This Row],[lon bus]]=J513),1,0)</f>
        <v>0</v>
      </c>
      <c r="L514" s="23"/>
      <c r="M514" s="11">
        <v>349</v>
      </c>
      <c r="N514" s="11">
        <v>12494.830021888851</v>
      </c>
      <c r="O514" s="11">
        <v>12486.806861253204</v>
      </c>
      <c r="P514" s="11">
        <v>12475.971219330722</v>
      </c>
      <c r="Q514" s="11">
        <v>12416.529272290421</v>
      </c>
      <c r="R514" s="11">
        <v>12334.820621563395</v>
      </c>
      <c r="S514" s="11">
        <v>12320.088836036259</v>
      </c>
      <c r="T514" s="11">
        <v>12301.020183692543</v>
      </c>
      <c r="U514" s="11">
        <v>12288.814142005907</v>
      </c>
      <c r="V514" s="11">
        <v>12271.172379100031</v>
      </c>
      <c r="W514" s="11">
        <v>12257.347773330403</v>
      </c>
      <c r="X514" s="11">
        <v>12244.75714924055</v>
      </c>
      <c r="Y514" s="11">
        <v>12218.091008311309</v>
      </c>
      <c r="Z514" s="11">
        <v>12199.530930423911</v>
      </c>
      <c r="AA514" s="11">
        <v>12174.625643012387</v>
      </c>
      <c r="AB514" s="11">
        <v>12162.874276923478</v>
      </c>
      <c r="AC514" s="11">
        <v>12146.07688209562</v>
      </c>
      <c r="AD514" s="11">
        <v>12121.80903308475</v>
      </c>
      <c r="AE514" s="11">
        <v>12113.01994745246</v>
      </c>
      <c r="AF514" s="11">
        <v>12051.80430932218</v>
      </c>
      <c r="AG514" s="11">
        <v>12030.872930985972</v>
      </c>
      <c r="AH514" s="11">
        <v>12008.271750808733</v>
      </c>
      <c r="AI514" s="11">
        <v>11988.48660329489</v>
      </c>
      <c r="AJ514" s="11">
        <v>11970.387159713189</v>
      </c>
      <c r="AK514" s="11">
        <v>11957.655815437727</v>
      </c>
      <c r="AL514" s="11">
        <v>11934.210824216272</v>
      </c>
      <c r="AM514" s="11">
        <v>11926.006924847261</v>
      </c>
      <c r="AN514" s="11">
        <v>11916.384564365255</v>
      </c>
      <c r="AO514" s="11">
        <v>11912.998509820854</v>
      </c>
      <c r="AP514" s="11">
        <v>11917.713394892624</v>
      </c>
      <c r="AQ514" s="11">
        <v>11928.574183629566</v>
      </c>
      <c r="AR514" s="11">
        <v>11931.665721828511</v>
      </c>
      <c r="AS514" s="11">
        <v>11932.639967432253</v>
      </c>
      <c r="AT514" s="11">
        <v>11946.306747432751</v>
      </c>
      <c r="AU514" s="11">
        <v>11955.055531408401</v>
      </c>
      <c r="AV514" s="11">
        <v>11953.326558570843</v>
      </c>
      <c r="AW514" s="11">
        <v>11960.843739794504</v>
      </c>
      <c r="AX514" s="11">
        <v>11971.095554319198</v>
      </c>
      <c r="AY514" s="11">
        <v>11970.842707840173</v>
      </c>
      <c r="AZ514" s="11">
        <v>11961.312523304416</v>
      </c>
      <c r="BA514" s="11">
        <v>11943.754960262595</v>
      </c>
      <c r="BB514" s="11">
        <v>11906.350739140325</v>
      </c>
      <c r="BC514" s="11">
        <v>11839.952965292594</v>
      </c>
      <c r="BD514" s="11">
        <v>11777.603418943312</v>
      </c>
      <c r="BE514" s="11">
        <v>11763.088392712647</v>
      </c>
      <c r="BF514" s="11">
        <v>11746.976967201908</v>
      </c>
      <c r="BG514" s="11">
        <v>11720.46928104626</v>
      </c>
      <c r="BH514" s="11">
        <v>11716.191749337335</v>
      </c>
      <c r="BI514" s="11">
        <v>11705.844298156573</v>
      </c>
      <c r="BJ514" s="11">
        <v>11686.676337576891</v>
      </c>
      <c r="BK514" s="11">
        <v>11624.333822083925</v>
      </c>
      <c r="BL514" s="11">
        <v>11421.845874307674</v>
      </c>
      <c r="BM514" s="11">
        <v>11327.722095321091</v>
      </c>
      <c r="BN514" s="11">
        <v>11321.736594648884</v>
      </c>
      <c r="BO514" s="11">
        <v>11228.754927625116</v>
      </c>
      <c r="BP514" s="11">
        <v>11234.809367840558</v>
      </c>
      <c r="BQ514" s="11">
        <v>11156.329112075415</v>
      </c>
      <c r="BR514" s="11">
        <v>11088.338786588773</v>
      </c>
      <c r="BS514" s="11">
        <v>11068.2068781655</v>
      </c>
      <c r="BT514" s="11">
        <v>11023.30502409807</v>
      </c>
      <c r="BU514" s="11">
        <v>10978.236571828094</v>
      </c>
      <c r="BV514" s="11">
        <v>10999.797255863332</v>
      </c>
      <c r="BW514" s="11">
        <v>10852.238381205911</v>
      </c>
      <c r="BX514" s="11">
        <v>10746.424904834928</v>
      </c>
      <c r="BY514" s="11">
        <v>10608.921556702628</v>
      </c>
      <c r="BZ514" s="11">
        <v>10579.665221091504</v>
      </c>
      <c r="CA514" s="11">
        <v>10537.351912154953</v>
      </c>
      <c r="CB514" s="11">
        <v>10474.717993386512</v>
      </c>
      <c r="CC514" s="11">
        <v>10354.655366186358</v>
      </c>
      <c r="CD514" s="11">
        <v>10261.833316445753</v>
      </c>
      <c r="CE514" s="11">
        <v>10171.692223757867</v>
      </c>
      <c r="CF514" s="11">
        <v>10092.407299546927</v>
      </c>
      <c r="CG514" s="11">
        <v>9905.3651017099237</v>
      </c>
      <c r="CH514" s="11">
        <v>9834.95217105341</v>
      </c>
      <c r="CI514" s="11">
        <v>9650.6513204742932</v>
      </c>
      <c r="CJ514" s="11">
        <v>9583.7088165695204</v>
      </c>
      <c r="CK514" s="11">
        <v>9497.7240156386524</v>
      </c>
      <c r="CL514" s="11">
        <v>9472.457870991504</v>
      </c>
      <c r="CM514" s="11">
        <v>9426.5227230567671</v>
      </c>
      <c r="CN514" s="11">
        <v>9370.8777662955854</v>
      </c>
      <c r="CO514" s="11">
        <v>9292.6854217545879</v>
      </c>
      <c r="CP514" s="11">
        <v>9243.6795939065596</v>
      </c>
      <c r="CQ514" s="11">
        <v>9056.1565957037456</v>
      </c>
      <c r="CR514" s="11">
        <v>8891.5087192388764</v>
      </c>
      <c r="CS514" s="11">
        <v>8825.81292266327</v>
      </c>
      <c r="CT514" s="11">
        <v>8800.4430877891391</v>
      </c>
      <c r="CU514" s="11">
        <v>8760.9026387819158</v>
      </c>
      <c r="CV514" s="11">
        <v>8667.2948402984148</v>
      </c>
      <c r="CW514" s="11">
        <v>8547.8096427278615</v>
      </c>
      <c r="CX514" s="11">
        <v>8493.3584687182847</v>
      </c>
      <c r="CY514" s="11">
        <v>8440.1224535374513</v>
      </c>
      <c r="CZ514" s="11">
        <v>8390.8037614794721</v>
      </c>
      <c r="DA514" s="11">
        <v>8338.9381727031214</v>
      </c>
      <c r="DB514" s="11">
        <v>8281.0761405486774</v>
      </c>
      <c r="DC514" s="11">
        <v>8184.8866688721628</v>
      </c>
      <c r="DD514" s="11">
        <v>8172.1921294995391</v>
      </c>
      <c r="DE514" s="11">
        <v>8140.4311274955307</v>
      </c>
      <c r="DF514" s="11">
        <v>8125.0370069362552</v>
      </c>
      <c r="DG514" s="11">
        <v>8069.8907934106028</v>
      </c>
      <c r="DH514" s="11">
        <v>8022.5957229481828</v>
      </c>
      <c r="DI514" s="11">
        <v>7967.1136504935848</v>
      </c>
      <c r="DJ514" s="11">
        <v>7899.5679134541988</v>
      </c>
      <c r="DK514" s="11">
        <v>7639.7012402337068</v>
      </c>
      <c r="DL514" s="11">
        <v>7636.0691887838138</v>
      </c>
      <c r="DM514" s="11">
        <v>7598.3990282503028</v>
      </c>
      <c r="DN514" s="11">
        <v>7538.8375537889115</v>
      </c>
      <c r="DO514" s="11">
        <v>7526.6387756347658</v>
      </c>
      <c r="DP514" s="11">
        <v>7468.0648688645761</v>
      </c>
      <c r="DQ514" s="11">
        <v>7474.0878783274411</v>
      </c>
      <c r="DR514" s="11">
        <v>7467.8548258348064</v>
      </c>
      <c r="DS514" s="11">
        <v>7458.6120677505369</v>
      </c>
      <c r="DT514" s="11">
        <v>7442.2769944928086</v>
      </c>
      <c r="DU514" s="11">
        <v>7431.2670545420351</v>
      </c>
      <c r="DV514" s="11">
        <v>7419.21554123652</v>
      </c>
      <c r="DW514" s="11">
        <v>7411.2437116621441</v>
      </c>
      <c r="DX514" s="11">
        <v>7272.7703676481406</v>
      </c>
      <c r="DY514" s="11">
        <v>7277.077115747491</v>
      </c>
      <c r="DZ514" s="11">
        <v>7242.7517113126205</v>
      </c>
      <c r="EA514" s="11">
        <v>7131.0070280574619</v>
      </c>
      <c r="EB514" s="11">
        <v>7121.5129475686344</v>
      </c>
      <c r="EC514" s="11">
        <v>6953.9809014249222</v>
      </c>
      <c r="ED514" s="11">
        <v>6898.1675387696978</v>
      </c>
      <c r="EE514" s="11">
        <v>6665.5885433667117</v>
      </c>
      <c r="EF514" s="11">
        <v>6480.7589751865062</v>
      </c>
      <c r="EG514" s="11">
        <v>6324.0994538489767</v>
      </c>
      <c r="EH514" s="11">
        <v>6204.7229073207427</v>
      </c>
      <c r="EI514" s="11">
        <v>6142.8329386899732</v>
      </c>
      <c r="EJ514" s="11">
        <v>6090.2434964699059</v>
      </c>
      <c r="EK514" s="11">
        <v>6008.2781424026871</v>
      </c>
      <c r="EL514" s="11">
        <v>5996.6708102008115</v>
      </c>
      <c r="EM514" s="11">
        <v>5909.9308364153067</v>
      </c>
      <c r="EN514" s="11">
        <v>5822.2842564530247</v>
      </c>
      <c r="EO514" s="11">
        <v>5782.8061801466947</v>
      </c>
      <c r="EP514" s="11">
        <v>5659.5597463704444</v>
      </c>
      <c r="EQ514" s="11">
        <v>5606.6647382784813</v>
      </c>
      <c r="ER514" s="11">
        <v>5493.1424353024422</v>
      </c>
      <c r="ES514" s="11">
        <v>5450.9531240578535</v>
      </c>
      <c r="ET514" s="11">
        <v>5389.1980921946515</v>
      </c>
      <c r="EU514" s="11">
        <v>5341.0128759711633</v>
      </c>
      <c r="EV514" s="11">
        <v>5285.7083281965679</v>
      </c>
      <c r="EW514" s="11">
        <v>5076.107743762178</v>
      </c>
      <c r="EX514" s="11">
        <v>5035.3179065443346</v>
      </c>
      <c r="EY514" s="11">
        <v>4897.7790061573514</v>
      </c>
      <c r="EZ514" s="11">
        <v>4779.2968546071406</v>
      </c>
      <c r="FA514" s="11">
        <v>4728.6634524423889</v>
      </c>
      <c r="FB514" s="11">
        <v>4698.6128276214422</v>
      </c>
      <c r="FC514" s="11">
        <v>4652.3888470557022</v>
      </c>
      <c r="FD514" s="11">
        <v>4544.0658852060396</v>
      </c>
      <c r="FE514" s="11">
        <v>4397.5864604248</v>
      </c>
      <c r="FF514" s="11">
        <v>4390.6720692036524</v>
      </c>
      <c r="FG514" s="11">
        <v>4353.1186516683247</v>
      </c>
      <c r="FH514" s="11">
        <v>4281.8363979768328</v>
      </c>
      <c r="FI514" s="11">
        <v>4250.6512514056603</v>
      </c>
      <c r="FJ514" s="11">
        <v>4244.9551524831841</v>
      </c>
      <c r="FK514" s="11">
        <v>4239.8260587117411</v>
      </c>
      <c r="FL514" s="11">
        <v>4237.7931543450059</v>
      </c>
      <c r="FM514" s="11">
        <v>4224.2724789605008</v>
      </c>
      <c r="FN514" s="11">
        <v>4234.6689263671942</v>
      </c>
      <c r="FO514" s="11">
        <v>4231.0886205280267</v>
      </c>
      <c r="FP514" s="11">
        <v>4226.290702566278</v>
      </c>
      <c r="FQ514" s="11">
        <v>4228.5980826356226</v>
      </c>
      <c r="FR514" s="11">
        <v>4204.656449796521</v>
      </c>
      <c r="FS514" s="11">
        <v>4169.1574614024239</v>
      </c>
      <c r="FT514" s="11">
        <v>4104.1062958459715</v>
      </c>
      <c r="FU514" s="11">
        <v>3997.1503362433723</v>
      </c>
      <c r="FV514" s="11">
        <v>3961.2276390458992</v>
      </c>
      <c r="FW514" s="11">
        <v>3932.6165803190138</v>
      </c>
      <c r="FX514" s="11">
        <v>3903.0754862512085</v>
      </c>
      <c r="FY514" s="11">
        <v>3879.9500737695557</v>
      </c>
      <c r="FZ514" s="11">
        <v>3850.7269345644208</v>
      </c>
      <c r="GA514" s="11">
        <v>3831.2431594816203</v>
      </c>
      <c r="GB514" s="11">
        <v>3805.7232506611367</v>
      </c>
      <c r="GC514" s="11">
        <v>3782.7486158093375</v>
      </c>
      <c r="GD514" s="11">
        <v>3770.1003639084192</v>
      </c>
      <c r="GE514" s="11">
        <v>3759.1567077955697</v>
      </c>
      <c r="GF514" s="11">
        <v>3752.8605254405684</v>
      </c>
      <c r="GG514" s="11">
        <v>3742.1280371816729</v>
      </c>
      <c r="GH514" s="11">
        <v>3736.9313375746287</v>
      </c>
      <c r="GI514" s="11">
        <v>3719.518184841726</v>
      </c>
      <c r="GJ514" s="11">
        <v>3696.8751623220733</v>
      </c>
      <c r="GK514" s="11">
        <v>3670.9464777888688</v>
      </c>
      <c r="GL514" s="11">
        <v>3670.2321925399865</v>
      </c>
      <c r="GM514" s="11">
        <v>3639.0715273080828</v>
      </c>
      <c r="GN514" s="11">
        <v>3618.0907585315094</v>
      </c>
      <c r="GO514" s="11">
        <v>3585.3597818304711</v>
      </c>
      <c r="GP514" s="11">
        <v>3500.8262318940651</v>
      </c>
      <c r="GQ514" s="11">
        <v>3361.8170545242042</v>
      </c>
      <c r="GR514" s="11">
        <v>3204.9592116572612</v>
      </c>
      <c r="GS514" s="11">
        <v>3142.4129130006399</v>
      </c>
      <c r="GT514" s="11">
        <v>3124.5314181374547</v>
      </c>
      <c r="GU514" s="11">
        <v>3102.6513796517183</v>
      </c>
      <c r="GV514" s="11">
        <v>3083.5496496731384</v>
      </c>
      <c r="GW514" s="11">
        <v>3066.7075448449477</v>
      </c>
      <c r="GX514" s="11">
        <v>3054.2380416407382</v>
      </c>
      <c r="GY514" s="11">
        <v>2975.1256817304334</v>
      </c>
      <c r="GZ514" s="11">
        <v>3027.9698590172184</v>
      </c>
      <c r="HA514" s="11">
        <v>3028.346690468305</v>
      </c>
      <c r="HB514" s="11">
        <v>3022.7340469933683</v>
      </c>
      <c r="HC514" s="11">
        <v>3018.5672889479765</v>
      </c>
      <c r="HD514" s="11">
        <v>3016.526830282517</v>
      </c>
      <c r="HE514" s="11">
        <v>2994.3093104007198</v>
      </c>
      <c r="HF514" s="11">
        <v>2881.7472934388247</v>
      </c>
      <c r="HG514" s="11">
        <v>2807.689199971072</v>
      </c>
      <c r="HH514" s="11">
        <v>2733.7200144941653</v>
      </c>
      <c r="HI514" s="11">
        <v>2701.2049799988645</v>
      </c>
      <c r="HJ514" s="11">
        <v>2677.3010121789107</v>
      </c>
      <c r="HK514" s="11">
        <v>2642.1452234544495</v>
      </c>
      <c r="HL514" s="11">
        <v>2618.2697241880078</v>
      </c>
      <c r="HM514" s="11">
        <v>2570.9324231543633</v>
      </c>
      <c r="HN514" s="11">
        <v>2523.2170496529066</v>
      </c>
      <c r="HO514" s="11">
        <v>2497.2283369302413</v>
      </c>
      <c r="HP514" s="11">
        <v>2520.8783595114842</v>
      </c>
      <c r="HQ514" s="11">
        <v>2513.5019377765484</v>
      </c>
      <c r="HR514" s="11">
        <v>2434.6425906169516</v>
      </c>
      <c r="HS514" s="11">
        <v>2458.9627482649398</v>
      </c>
      <c r="HT514" s="11">
        <v>2470.460644271785</v>
      </c>
      <c r="HU514" s="11">
        <v>2435.9633796907578</v>
      </c>
      <c r="HV514" s="11">
        <v>2432.6787999269081</v>
      </c>
      <c r="HW514" s="11">
        <v>2413.7913812433303</v>
      </c>
      <c r="HX514" s="11">
        <v>2387.5650090555741</v>
      </c>
      <c r="HY514" s="11">
        <v>2344.3493091310174</v>
      </c>
      <c r="HZ514" s="11">
        <v>2188.750476774776</v>
      </c>
      <c r="IA514" s="11">
        <v>2044.5086158057927</v>
      </c>
      <c r="IB514" s="11">
        <v>1996.4109547502123</v>
      </c>
      <c r="IC514" s="11">
        <v>1943.3368539695191</v>
      </c>
      <c r="ID514" s="11">
        <v>1895.9788842892378</v>
      </c>
      <c r="IE514" s="11">
        <v>1841.0549582178655</v>
      </c>
      <c r="IF514" s="11">
        <v>1716.1282856158193</v>
      </c>
      <c r="IG514" s="11">
        <v>1688.2153926712049</v>
      </c>
      <c r="IH514" s="11">
        <v>1645.1900775298586</v>
      </c>
      <c r="II514" s="11">
        <v>1608.0595996043949</v>
      </c>
      <c r="IJ514" s="11">
        <v>1556.9650825410936</v>
      </c>
      <c r="IK514" s="11">
        <v>1518.744778793103</v>
      </c>
      <c r="IL514" s="11">
        <v>1476.6965474813971</v>
      </c>
      <c r="IM514" s="11">
        <v>1413.7862623557501</v>
      </c>
      <c r="IN514" s="11">
        <v>1277.4351425166342</v>
      </c>
      <c r="IO514" s="11">
        <v>1245.707871629716</v>
      </c>
      <c r="IP514" s="11">
        <v>1244.1123116757026</v>
      </c>
      <c r="IQ514" s="11">
        <v>1188.3625030000048</v>
      </c>
      <c r="IR514" s="11">
        <v>1119.5626163135059</v>
      </c>
      <c r="IS514" s="11">
        <v>1079.8233575691897</v>
      </c>
      <c r="IT514" s="11">
        <v>1056.6418165077507</v>
      </c>
      <c r="IU514" s="11">
        <v>1039.0072543057934</v>
      </c>
      <c r="IV514" s="11">
        <v>1032.9277386045574</v>
      </c>
      <c r="IW514" s="11">
        <v>1022.2648410141051</v>
      </c>
      <c r="IX514" s="11">
        <v>1001.0449233780516</v>
      </c>
      <c r="IY514" s="11">
        <v>960.06595823541738</v>
      </c>
      <c r="IZ514" s="11">
        <v>909.80406718309393</v>
      </c>
      <c r="JA514" s="11">
        <v>817.74160155906702</v>
      </c>
      <c r="JB514" s="11">
        <v>709.14698865376909</v>
      </c>
      <c r="JC514" s="11">
        <v>631.113205344893</v>
      </c>
      <c r="JD514" s="11">
        <v>615.42605027019806</v>
      </c>
      <c r="JE514" s="11">
        <v>603.94687478319224</v>
      </c>
      <c r="JF514" s="11">
        <v>595.80297619105954</v>
      </c>
      <c r="JG514" s="11">
        <v>512.39810066415293</v>
      </c>
      <c r="JH514" s="11">
        <v>475.05871582598479</v>
      </c>
      <c r="JI514" s="11">
        <v>470.5333558332307</v>
      </c>
      <c r="JJ514" s="11">
        <v>470.64402267415795</v>
      </c>
      <c r="JK514" s="11">
        <v>407.33748515519619</v>
      </c>
      <c r="JL514" s="11">
        <v>420.18994728216848</v>
      </c>
      <c r="JM514" s="11">
        <v>402.81169551169802</v>
      </c>
      <c r="JN514" s="11">
        <v>244.39751616084783</v>
      </c>
      <c r="JO514" s="11">
        <v>237.09222676006908</v>
      </c>
      <c r="JP514" s="11">
        <v>304.33239840489472</v>
      </c>
      <c r="JQ514" s="11">
        <v>303.62640806385014</v>
      </c>
      <c r="JR514" s="11">
        <v>270.3163286560212</v>
      </c>
      <c r="JS514" s="11">
        <v>100.98036145272199</v>
      </c>
      <c r="JT514" s="11">
        <v>39.0418020819708</v>
      </c>
      <c r="JU514" s="11">
        <v>48.017611299567378</v>
      </c>
      <c r="JV514" s="11">
        <v>31.402974272123217</v>
      </c>
      <c r="JW514" s="11">
        <v>7.8586026575067081E-12</v>
      </c>
      <c r="JX514" s="11">
        <v>37.564796908050909</v>
      </c>
      <c r="JY514" s="11">
        <v>64.449557675195777</v>
      </c>
      <c r="JZ514" s="11">
        <v>82.717047827534969</v>
      </c>
      <c r="KA514" s="11">
        <v>105.2437448076752</v>
      </c>
      <c r="KB514" s="11">
        <v>124.0541093082452</v>
      </c>
      <c r="KC514" s="11">
        <v>137.74865174475786</v>
      </c>
      <c r="KD514" s="11">
        <v>150.36945591479594</v>
      </c>
      <c r="KE514" s="11">
        <v>146.69793451088617</v>
      </c>
      <c r="KF514" s="11">
        <v>136.39069394333774</v>
      </c>
      <c r="KG514" s="11">
        <v>113.68775145257749</v>
      </c>
      <c r="KH514" s="11">
        <v>104.94345569878458</v>
      </c>
      <c r="KI514" s="11">
        <v>76.998064035955423</v>
      </c>
      <c r="KJ514" s="11">
        <v>71.992791915151528</v>
      </c>
      <c r="KK514" s="11">
        <v>65.954048565733444</v>
      </c>
      <c r="KL514" s="23"/>
      <c r="KM514" s="11">
        <f>SMALL(Tabela2[[#This Row],[1]:[285]],1)</f>
        <v>7.8586026575067081E-12</v>
      </c>
      <c r="KN514" s="11">
        <f>MATCH(Tabela2[[#This Row],[1° menor]],Tabela2[[#This Row],[1]:[285]],0)</f>
        <v>270</v>
      </c>
      <c r="KO51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514" s="11">
        <f>VLOOKUP(Tabela2[[#This Row],[Shape]],shape!A:D,4,0)+VLOOKUP(Tabela2[[#This Row],[Shape]]+1,shape!A:E,5,0)*Tabela2[[#This Row],[% avanc]]</f>
        <v>8544.8116110658502</v>
      </c>
      <c r="KQ514" s="15">
        <f>Tabela2[[#This Row],[8686,881807]]/Tabela2[[#Headers],[8686,881807]]</f>
        <v>0.98364543237831692</v>
      </c>
      <c r="KR514" s="11">
        <f>Tabela2[[#This Row],[8686,881807]]-KP513</f>
        <v>-25.503600933399866</v>
      </c>
      <c r="KS514" s="11">
        <f>(Tabela2[[#This Row],[hora bus]]-H513)*86400</f>
        <v>45.999999437481165</v>
      </c>
      <c r="KT514" s="11">
        <f>Tabela2[[#This Row],[desloc]]/Tabela2[[#This Row],[seconds]]</f>
        <v>-0.55442611402771735</v>
      </c>
      <c r="KU514" s="11">
        <f>Tabela2[[#This Row],[spd m/s]]*3.6</f>
        <v>-1.9959340104997825</v>
      </c>
      <c r="KV514" s="23"/>
      <c r="KW514" s="22">
        <f t="shared" ref="KW514:KW547" si="144">IF(F514=F513,0,1)</f>
        <v>0</v>
      </c>
      <c r="KX514" s="23">
        <f t="shared" ref="KX514:KX547" si="145">IF(KP515&lt;KP514,IF(KP514&gt;KP515+2000,0,1),IF(KP514&lt;=KP513,0.5,0))</f>
        <v>0.5</v>
      </c>
      <c r="KY514" s="23">
        <f t="shared" ref="KY514:KY547" si="146">IF(KP514-LI513&lt;0,IF(KY513&gt;0,IF(KP514&lt;LI513,1,0),1),0)</f>
        <v>1</v>
      </c>
      <c r="KZ514" s="23">
        <f t="shared" ref="KZ514:KZ577" si="147">IF(KY514=0,0,KZ515+1)</f>
        <v>16</v>
      </c>
      <c r="LA514" s="23">
        <f t="shared" ref="LA514:LA547" si="148">IF(AND(KP514&gt;KP513,KP514&gt;KP515,KP515&gt;=KP513,KP513&gt;=LI513),1,0)</f>
        <v>0</v>
      </c>
      <c r="LB514" s="23">
        <f t="shared" ref="LB514:LB547" si="149">IF(KR514=0,1,0)</f>
        <v>0</v>
      </c>
      <c r="LC514" s="23">
        <f t="shared" ref="LC514:LC577" si="150">IF(LB514=0,0,LC515+1)</f>
        <v>0</v>
      </c>
      <c r="LD514" s="23">
        <f t="shared" ref="LD514:LD547" si="151">IF(AND(KT514&lt;0.1,KT514&lt;&gt;0),1,0)</f>
        <v>1</v>
      </c>
      <c r="LE514" s="23">
        <f t="shared" ref="LE514:LE547" si="152">IF(AND(LE513&lt;KP514,KR514&lt;-1000),LE513,KP514)</f>
        <v>8544.8116110658502</v>
      </c>
      <c r="LF514" s="22">
        <f t="shared" si="143"/>
        <v>0</v>
      </c>
      <c r="LG514" s="23">
        <f t="shared" ref="LG514:LG547" si="153">IF(LG513=0.5,IF(KP514&gt;=KP515,0.5,1),IF(KR514&lt;-300,IF(KP514&gt;=KP515,IF(AND(LG513=0.5,KP514=KP515),0,IF(KP514&lt;700,0.5,0)),IF(KP514&lt;2000,1,)),IF(AND(KX514=0.5,KX513=0.5,KP514&lt;500,KR515&gt;0),IF(KP514&lt;500,1,0),0)))</f>
        <v>0</v>
      </c>
      <c r="LH514" s="23">
        <f t="shared" ref="LH514:LH577" si="154">IF(AND(LG514=1,LJ515&lt;1000),0,LG514)</f>
        <v>0</v>
      </c>
      <c r="LI514" s="23">
        <f t="shared" ref="LI514:LI547" si="155">IF(LF514=1,KP514,IF(LM514=0,KP514,LI513))</f>
        <v>8570.3152119992501</v>
      </c>
      <c r="LJ514" s="23">
        <f t="shared" ref="LJ514:LJ547" si="156">IF(KW514=1,0,IF(LF514&gt;0,0,IF(KP514&gt;LJ515,KP514,IF(KQ513-KQ514&gt;0.7,0,LJ515))))</f>
        <v>8544.8116110658502</v>
      </c>
      <c r="LK514" s="23">
        <f t="shared" ref="LK514:LK577" si="157">IF(LF514=1,0,IF(LK513&gt;0,0.5,IF(LJ514=KP514,1,IF(LJ514&lt;1000,1,0))))</f>
        <v>0.5</v>
      </c>
      <c r="LL514" s="23">
        <f t="shared" ref="LL514:LL577" si="158">IF(LK514=0,LL515+1,0)</f>
        <v>0</v>
      </c>
      <c r="LM514" s="23">
        <f t="shared" ref="LM514:LM547" si="159">IF(LF514=0.5,1,IF(LF514=1,0,IF(KW514=1,1,IF(AND(LK514&gt;0,LK513&gt;0),1,IF(AND(LK513=0,LK514=1),0,IF(LA514=1,1,IF(KY514=1,1,0)))))))</f>
        <v>1</v>
      </c>
      <c r="LN514" s="23">
        <f t="shared" ref="LN514:LN577" si="160">IF(LM514=KV514,0,1)</f>
        <v>1</v>
      </c>
    </row>
    <row r="515" spans="1:326" x14ac:dyDescent="0.25">
      <c r="A515" s="22">
        <v>178</v>
      </c>
      <c r="B515" s="22">
        <v>3</v>
      </c>
      <c r="C515" s="23" t="s">
        <v>1486</v>
      </c>
      <c r="D515" s="22">
        <v>332</v>
      </c>
      <c r="E515" s="24">
        <v>0.9375</v>
      </c>
      <c r="F515" s="23" t="s">
        <v>774</v>
      </c>
      <c r="G515" s="23" t="b">
        <v>1</v>
      </c>
      <c r="H515" s="25">
        <v>43538.937974537039</v>
      </c>
      <c r="I515" s="26" t="s">
        <v>180</v>
      </c>
      <c r="J515" s="23" t="s">
        <v>181</v>
      </c>
      <c r="K515" s="11">
        <f>IF(AND(Tabela2[[#This Row],[hora bus]]=H514,Tabela2[[#This Row],[lat bus]]=I514,Tabela2[[#This Row],[lon bus]]=J514),1,0)</f>
        <v>0</v>
      </c>
      <c r="L515" s="23"/>
      <c r="M515" s="11">
        <v>352</v>
      </c>
      <c r="N515" s="11">
        <v>12494.830021888851</v>
      </c>
      <c r="O515" s="11">
        <v>12486.806861253204</v>
      </c>
      <c r="P515" s="11">
        <v>12475.971219330722</v>
      </c>
      <c r="Q515" s="11">
        <v>12416.529272290421</v>
      </c>
      <c r="R515" s="11">
        <v>12334.820621563395</v>
      </c>
      <c r="S515" s="11">
        <v>12320.088836036259</v>
      </c>
      <c r="T515" s="11">
        <v>12301.020183692543</v>
      </c>
      <c r="U515" s="11">
        <v>12288.814142005907</v>
      </c>
      <c r="V515" s="11">
        <v>12271.172379100031</v>
      </c>
      <c r="W515" s="11">
        <v>12257.347773330403</v>
      </c>
      <c r="X515" s="11">
        <v>12244.75714924055</v>
      </c>
      <c r="Y515" s="11">
        <v>12218.091008311309</v>
      </c>
      <c r="Z515" s="11">
        <v>12199.530930423911</v>
      </c>
      <c r="AA515" s="11">
        <v>12174.625643012387</v>
      </c>
      <c r="AB515" s="11">
        <v>12162.874276923478</v>
      </c>
      <c r="AC515" s="11">
        <v>12146.07688209562</v>
      </c>
      <c r="AD515" s="11">
        <v>12121.80903308475</v>
      </c>
      <c r="AE515" s="11">
        <v>12113.01994745246</v>
      </c>
      <c r="AF515" s="11">
        <v>12051.80430932218</v>
      </c>
      <c r="AG515" s="11">
        <v>12030.872930985972</v>
      </c>
      <c r="AH515" s="11">
        <v>12008.271750808733</v>
      </c>
      <c r="AI515" s="11">
        <v>11988.48660329489</v>
      </c>
      <c r="AJ515" s="11">
        <v>11970.387159713189</v>
      </c>
      <c r="AK515" s="11">
        <v>11957.655815437727</v>
      </c>
      <c r="AL515" s="11">
        <v>11934.210824216272</v>
      </c>
      <c r="AM515" s="11">
        <v>11926.006924847261</v>
      </c>
      <c r="AN515" s="11">
        <v>11916.384564365255</v>
      </c>
      <c r="AO515" s="11">
        <v>11912.998509820854</v>
      </c>
      <c r="AP515" s="11">
        <v>11917.713394892624</v>
      </c>
      <c r="AQ515" s="11">
        <v>11928.574183629566</v>
      </c>
      <c r="AR515" s="11">
        <v>11931.665721828511</v>
      </c>
      <c r="AS515" s="11">
        <v>11932.639967432253</v>
      </c>
      <c r="AT515" s="11">
        <v>11946.306747432751</v>
      </c>
      <c r="AU515" s="11">
        <v>11955.055531408401</v>
      </c>
      <c r="AV515" s="11">
        <v>11953.326558570843</v>
      </c>
      <c r="AW515" s="11">
        <v>11960.843739794504</v>
      </c>
      <c r="AX515" s="11">
        <v>11971.095554319198</v>
      </c>
      <c r="AY515" s="11">
        <v>11970.842707840173</v>
      </c>
      <c r="AZ515" s="11">
        <v>11961.312523304416</v>
      </c>
      <c r="BA515" s="11">
        <v>11943.754960262595</v>
      </c>
      <c r="BB515" s="11">
        <v>11906.350739140325</v>
      </c>
      <c r="BC515" s="11">
        <v>11839.952965292594</v>
      </c>
      <c r="BD515" s="11">
        <v>11777.603418943312</v>
      </c>
      <c r="BE515" s="11">
        <v>11763.088392712647</v>
      </c>
      <c r="BF515" s="11">
        <v>11746.976967201908</v>
      </c>
      <c r="BG515" s="11">
        <v>11720.46928104626</v>
      </c>
      <c r="BH515" s="11">
        <v>11716.191749337335</v>
      </c>
      <c r="BI515" s="11">
        <v>11705.844298156573</v>
      </c>
      <c r="BJ515" s="11">
        <v>11686.676337576891</v>
      </c>
      <c r="BK515" s="11">
        <v>11624.333822083925</v>
      </c>
      <c r="BL515" s="11">
        <v>11421.845874307674</v>
      </c>
      <c r="BM515" s="11">
        <v>11327.722095321091</v>
      </c>
      <c r="BN515" s="11">
        <v>11321.736594648884</v>
      </c>
      <c r="BO515" s="11">
        <v>11228.754927625116</v>
      </c>
      <c r="BP515" s="11">
        <v>11234.809367840558</v>
      </c>
      <c r="BQ515" s="11">
        <v>11156.329112075415</v>
      </c>
      <c r="BR515" s="11">
        <v>11088.338786588773</v>
      </c>
      <c r="BS515" s="11">
        <v>11068.2068781655</v>
      </c>
      <c r="BT515" s="11">
        <v>11023.30502409807</v>
      </c>
      <c r="BU515" s="11">
        <v>10978.236571828094</v>
      </c>
      <c r="BV515" s="11">
        <v>10999.797255863332</v>
      </c>
      <c r="BW515" s="11">
        <v>10852.238381205911</v>
      </c>
      <c r="BX515" s="11">
        <v>10746.424904834928</v>
      </c>
      <c r="BY515" s="11">
        <v>10608.921556702628</v>
      </c>
      <c r="BZ515" s="11">
        <v>10579.665221091504</v>
      </c>
      <c r="CA515" s="11">
        <v>10537.351912154953</v>
      </c>
      <c r="CB515" s="11">
        <v>10474.717993386512</v>
      </c>
      <c r="CC515" s="11">
        <v>10354.655366186358</v>
      </c>
      <c r="CD515" s="11">
        <v>10261.833316445753</v>
      </c>
      <c r="CE515" s="11">
        <v>10171.692223757867</v>
      </c>
      <c r="CF515" s="11">
        <v>10092.407299546927</v>
      </c>
      <c r="CG515" s="11">
        <v>9905.3651017099237</v>
      </c>
      <c r="CH515" s="11">
        <v>9834.95217105341</v>
      </c>
      <c r="CI515" s="11">
        <v>9650.6513204742932</v>
      </c>
      <c r="CJ515" s="11">
        <v>9583.7088165695204</v>
      </c>
      <c r="CK515" s="11">
        <v>9497.7240156386524</v>
      </c>
      <c r="CL515" s="11">
        <v>9472.457870991504</v>
      </c>
      <c r="CM515" s="11">
        <v>9426.5227230567671</v>
      </c>
      <c r="CN515" s="11">
        <v>9370.8777662955854</v>
      </c>
      <c r="CO515" s="11">
        <v>9292.6854217545879</v>
      </c>
      <c r="CP515" s="11">
        <v>9243.6795939065596</v>
      </c>
      <c r="CQ515" s="11">
        <v>9056.1565957037456</v>
      </c>
      <c r="CR515" s="11">
        <v>8891.5087192388764</v>
      </c>
      <c r="CS515" s="11">
        <v>8825.81292266327</v>
      </c>
      <c r="CT515" s="11">
        <v>8800.4430877891391</v>
      </c>
      <c r="CU515" s="11">
        <v>8760.9026387819158</v>
      </c>
      <c r="CV515" s="11">
        <v>8667.2948402984148</v>
      </c>
      <c r="CW515" s="11">
        <v>8547.8096427278615</v>
      </c>
      <c r="CX515" s="11">
        <v>8493.3584687182847</v>
      </c>
      <c r="CY515" s="11">
        <v>8440.1224535374513</v>
      </c>
      <c r="CZ515" s="11">
        <v>8390.8037614794721</v>
      </c>
      <c r="DA515" s="11">
        <v>8338.9381727031214</v>
      </c>
      <c r="DB515" s="11">
        <v>8281.0761405486774</v>
      </c>
      <c r="DC515" s="11">
        <v>8184.8866688721628</v>
      </c>
      <c r="DD515" s="11">
        <v>8172.1921294995391</v>
      </c>
      <c r="DE515" s="11">
        <v>8140.4311274955307</v>
      </c>
      <c r="DF515" s="11">
        <v>8125.0370069362552</v>
      </c>
      <c r="DG515" s="11">
        <v>8069.8907934106028</v>
      </c>
      <c r="DH515" s="11">
        <v>8022.5957229481828</v>
      </c>
      <c r="DI515" s="11">
        <v>7967.1136504935848</v>
      </c>
      <c r="DJ515" s="11">
        <v>7899.5679134541988</v>
      </c>
      <c r="DK515" s="11">
        <v>7639.7012402337068</v>
      </c>
      <c r="DL515" s="11">
        <v>7636.0691887838138</v>
      </c>
      <c r="DM515" s="11">
        <v>7598.3990282503028</v>
      </c>
      <c r="DN515" s="11">
        <v>7538.8375537889115</v>
      </c>
      <c r="DO515" s="11">
        <v>7526.6387756347658</v>
      </c>
      <c r="DP515" s="11">
        <v>7468.0648688645761</v>
      </c>
      <c r="DQ515" s="11">
        <v>7474.0878783274411</v>
      </c>
      <c r="DR515" s="11">
        <v>7467.8548258348064</v>
      </c>
      <c r="DS515" s="11">
        <v>7458.6120677505369</v>
      </c>
      <c r="DT515" s="11">
        <v>7442.2769944928086</v>
      </c>
      <c r="DU515" s="11">
        <v>7431.2670545420351</v>
      </c>
      <c r="DV515" s="11">
        <v>7419.21554123652</v>
      </c>
      <c r="DW515" s="11">
        <v>7411.2437116621441</v>
      </c>
      <c r="DX515" s="11">
        <v>7272.7703676481406</v>
      </c>
      <c r="DY515" s="11">
        <v>7277.077115747491</v>
      </c>
      <c r="DZ515" s="11">
        <v>7242.7517113126205</v>
      </c>
      <c r="EA515" s="11">
        <v>7131.0070280574619</v>
      </c>
      <c r="EB515" s="11">
        <v>7121.5129475686344</v>
      </c>
      <c r="EC515" s="11">
        <v>6953.9809014249222</v>
      </c>
      <c r="ED515" s="11">
        <v>6898.1675387696978</v>
      </c>
      <c r="EE515" s="11">
        <v>6665.5885433667117</v>
      </c>
      <c r="EF515" s="11">
        <v>6480.7589751865062</v>
      </c>
      <c r="EG515" s="11">
        <v>6324.0994538489767</v>
      </c>
      <c r="EH515" s="11">
        <v>6204.7229073207427</v>
      </c>
      <c r="EI515" s="11">
        <v>6142.8329386899732</v>
      </c>
      <c r="EJ515" s="11">
        <v>6090.2434964699059</v>
      </c>
      <c r="EK515" s="11">
        <v>6008.2781424026871</v>
      </c>
      <c r="EL515" s="11">
        <v>5996.6708102008115</v>
      </c>
      <c r="EM515" s="11">
        <v>5909.9308364153067</v>
      </c>
      <c r="EN515" s="11">
        <v>5822.2842564530247</v>
      </c>
      <c r="EO515" s="11">
        <v>5782.8061801466947</v>
      </c>
      <c r="EP515" s="11">
        <v>5659.5597463704444</v>
      </c>
      <c r="EQ515" s="11">
        <v>5606.6647382784813</v>
      </c>
      <c r="ER515" s="11">
        <v>5493.1424353024422</v>
      </c>
      <c r="ES515" s="11">
        <v>5450.9531240578535</v>
      </c>
      <c r="ET515" s="11">
        <v>5389.1980921946515</v>
      </c>
      <c r="EU515" s="11">
        <v>5341.0128759711633</v>
      </c>
      <c r="EV515" s="11">
        <v>5285.7083281965679</v>
      </c>
      <c r="EW515" s="11">
        <v>5076.107743762178</v>
      </c>
      <c r="EX515" s="11">
        <v>5035.3179065443346</v>
      </c>
      <c r="EY515" s="11">
        <v>4897.7790061573514</v>
      </c>
      <c r="EZ515" s="11">
        <v>4779.2968546071406</v>
      </c>
      <c r="FA515" s="11">
        <v>4728.6634524423889</v>
      </c>
      <c r="FB515" s="11">
        <v>4698.6128276214422</v>
      </c>
      <c r="FC515" s="11">
        <v>4652.3888470557022</v>
      </c>
      <c r="FD515" s="11">
        <v>4544.0658852060396</v>
      </c>
      <c r="FE515" s="11">
        <v>4397.5864604248</v>
      </c>
      <c r="FF515" s="11">
        <v>4390.6720692036524</v>
      </c>
      <c r="FG515" s="11">
        <v>4353.1186516683247</v>
      </c>
      <c r="FH515" s="11">
        <v>4281.8363979768328</v>
      </c>
      <c r="FI515" s="11">
        <v>4250.6512514056603</v>
      </c>
      <c r="FJ515" s="11">
        <v>4244.9551524831841</v>
      </c>
      <c r="FK515" s="11">
        <v>4239.8260587117411</v>
      </c>
      <c r="FL515" s="11">
        <v>4237.7931543450059</v>
      </c>
      <c r="FM515" s="11">
        <v>4224.2724789605008</v>
      </c>
      <c r="FN515" s="11">
        <v>4234.6689263671942</v>
      </c>
      <c r="FO515" s="11">
        <v>4231.0886205280267</v>
      </c>
      <c r="FP515" s="11">
        <v>4226.290702566278</v>
      </c>
      <c r="FQ515" s="11">
        <v>4228.5980826356226</v>
      </c>
      <c r="FR515" s="11">
        <v>4204.656449796521</v>
      </c>
      <c r="FS515" s="11">
        <v>4169.1574614024239</v>
      </c>
      <c r="FT515" s="11">
        <v>4104.1062958459715</v>
      </c>
      <c r="FU515" s="11">
        <v>3997.1503362433723</v>
      </c>
      <c r="FV515" s="11">
        <v>3961.2276390458992</v>
      </c>
      <c r="FW515" s="11">
        <v>3932.6165803190138</v>
      </c>
      <c r="FX515" s="11">
        <v>3903.0754862512085</v>
      </c>
      <c r="FY515" s="11">
        <v>3879.9500737695557</v>
      </c>
      <c r="FZ515" s="11">
        <v>3850.7269345644208</v>
      </c>
      <c r="GA515" s="11">
        <v>3831.2431594816203</v>
      </c>
      <c r="GB515" s="11">
        <v>3805.7232506611367</v>
      </c>
      <c r="GC515" s="11">
        <v>3782.7486158093375</v>
      </c>
      <c r="GD515" s="11">
        <v>3770.1003639084192</v>
      </c>
      <c r="GE515" s="11">
        <v>3759.1567077955697</v>
      </c>
      <c r="GF515" s="11">
        <v>3752.8605254405684</v>
      </c>
      <c r="GG515" s="11">
        <v>3742.1280371816729</v>
      </c>
      <c r="GH515" s="11">
        <v>3736.9313375746287</v>
      </c>
      <c r="GI515" s="11">
        <v>3719.518184841726</v>
      </c>
      <c r="GJ515" s="11">
        <v>3696.8751623220733</v>
      </c>
      <c r="GK515" s="11">
        <v>3670.9464777888688</v>
      </c>
      <c r="GL515" s="11">
        <v>3670.2321925399865</v>
      </c>
      <c r="GM515" s="11">
        <v>3639.0715273080828</v>
      </c>
      <c r="GN515" s="11">
        <v>3618.0907585315094</v>
      </c>
      <c r="GO515" s="11">
        <v>3585.3597818304711</v>
      </c>
      <c r="GP515" s="11">
        <v>3500.8262318940651</v>
      </c>
      <c r="GQ515" s="11">
        <v>3361.8170545242042</v>
      </c>
      <c r="GR515" s="11">
        <v>3204.9592116572612</v>
      </c>
      <c r="GS515" s="11">
        <v>3142.4129130006399</v>
      </c>
      <c r="GT515" s="11">
        <v>3124.5314181374547</v>
      </c>
      <c r="GU515" s="11">
        <v>3102.6513796517183</v>
      </c>
      <c r="GV515" s="11">
        <v>3083.5496496731384</v>
      </c>
      <c r="GW515" s="11">
        <v>3066.7075448449477</v>
      </c>
      <c r="GX515" s="11">
        <v>3054.2380416407382</v>
      </c>
      <c r="GY515" s="11">
        <v>2975.1256817304334</v>
      </c>
      <c r="GZ515" s="11">
        <v>3027.9698590172184</v>
      </c>
      <c r="HA515" s="11">
        <v>3028.346690468305</v>
      </c>
      <c r="HB515" s="11">
        <v>3022.7340469933683</v>
      </c>
      <c r="HC515" s="11">
        <v>3018.5672889479765</v>
      </c>
      <c r="HD515" s="11">
        <v>3016.526830282517</v>
      </c>
      <c r="HE515" s="11">
        <v>2994.3093104007198</v>
      </c>
      <c r="HF515" s="11">
        <v>2881.7472934388247</v>
      </c>
      <c r="HG515" s="11">
        <v>2807.689199971072</v>
      </c>
      <c r="HH515" s="11">
        <v>2733.7200144941653</v>
      </c>
      <c r="HI515" s="11">
        <v>2701.2049799988645</v>
      </c>
      <c r="HJ515" s="11">
        <v>2677.3010121789107</v>
      </c>
      <c r="HK515" s="11">
        <v>2642.1452234544495</v>
      </c>
      <c r="HL515" s="11">
        <v>2618.2697241880078</v>
      </c>
      <c r="HM515" s="11">
        <v>2570.9324231543633</v>
      </c>
      <c r="HN515" s="11">
        <v>2523.2170496529066</v>
      </c>
      <c r="HO515" s="11">
        <v>2497.2283369302413</v>
      </c>
      <c r="HP515" s="11">
        <v>2520.8783595114842</v>
      </c>
      <c r="HQ515" s="11">
        <v>2513.5019377765484</v>
      </c>
      <c r="HR515" s="11">
        <v>2434.6425906169516</v>
      </c>
      <c r="HS515" s="11">
        <v>2458.9627482649398</v>
      </c>
      <c r="HT515" s="11">
        <v>2470.460644271785</v>
      </c>
      <c r="HU515" s="11">
        <v>2435.9633796907578</v>
      </c>
      <c r="HV515" s="11">
        <v>2432.6787999269081</v>
      </c>
      <c r="HW515" s="11">
        <v>2413.7913812433303</v>
      </c>
      <c r="HX515" s="11">
        <v>2387.5650090555741</v>
      </c>
      <c r="HY515" s="11">
        <v>2344.3493091310174</v>
      </c>
      <c r="HZ515" s="11">
        <v>2188.750476774776</v>
      </c>
      <c r="IA515" s="11">
        <v>2044.5086158057927</v>
      </c>
      <c r="IB515" s="11">
        <v>1996.4109547502123</v>
      </c>
      <c r="IC515" s="11">
        <v>1943.3368539695191</v>
      </c>
      <c r="ID515" s="11">
        <v>1895.9788842892378</v>
      </c>
      <c r="IE515" s="11">
        <v>1841.0549582178655</v>
      </c>
      <c r="IF515" s="11">
        <v>1716.1282856158193</v>
      </c>
      <c r="IG515" s="11">
        <v>1688.2153926712049</v>
      </c>
      <c r="IH515" s="11">
        <v>1645.1900775298586</v>
      </c>
      <c r="II515" s="11">
        <v>1608.0595996043949</v>
      </c>
      <c r="IJ515" s="11">
        <v>1556.9650825410936</v>
      </c>
      <c r="IK515" s="11">
        <v>1518.744778793103</v>
      </c>
      <c r="IL515" s="11">
        <v>1476.6965474813971</v>
      </c>
      <c r="IM515" s="11">
        <v>1413.7862623557501</v>
      </c>
      <c r="IN515" s="11">
        <v>1277.4351425166342</v>
      </c>
      <c r="IO515" s="11">
        <v>1245.707871629716</v>
      </c>
      <c r="IP515" s="11">
        <v>1244.1123116757026</v>
      </c>
      <c r="IQ515" s="11">
        <v>1188.3625030000048</v>
      </c>
      <c r="IR515" s="11">
        <v>1119.5626163135059</v>
      </c>
      <c r="IS515" s="11">
        <v>1079.8233575691897</v>
      </c>
      <c r="IT515" s="11">
        <v>1056.6418165077507</v>
      </c>
      <c r="IU515" s="11">
        <v>1039.0072543057934</v>
      </c>
      <c r="IV515" s="11">
        <v>1032.9277386045574</v>
      </c>
      <c r="IW515" s="11">
        <v>1022.2648410141051</v>
      </c>
      <c r="IX515" s="11">
        <v>1001.0449233780516</v>
      </c>
      <c r="IY515" s="11">
        <v>960.06595823541738</v>
      </c>
      <c r="IZ515" s="11">
        <v>909.80406718309393</v>
      </c>
      <c r="JA515" s="11">
        <v>817.74160155906702</v>
      </c>
      <c r="JB515" s="11">
        <v>709.14698865376909</v>
      </c>
      <c r="JC515" s="11">
        <v>631.113205344893</v>
      </c>
      <c r="JD515" s="11">
        <v>615.42605027019806</v>
      </c>
      <c r="JE515" s="11">
        <v>603.94687478319224</v>
      </c>
      <c r="JF515" s="11">
        <v>595.80297619105954</v>
      </c>
      <c r="JG515" s="11">
        <v>512.39810066415293</v>
      </c>
      <c r="JH515" s="11">
        <v>475.05871582598479</v>
      </c>
      <c r="JI515" s="11">
        <v>470.5333558332307</v>
      </c>
      <c r="JJ515" s="11">
        <v>470.64402267415795</v>
      </c>
      <c r="JK515" s="11">
        <v>407.33748515519619</v>
      </c>
      <c r="JL515" s="11">
        <v>420.18994728216848</v>
      </c>
      <c r="JM515" s="11">
        <v>402.81169551169802</v>
      </c>
      <c r="JN515" s="11">
        <v>244.39751616084783</v>
      </c>
      <c r="JO515" s="11">
        <v>237.09222676006908</v>
      </c>
      <c r="JP515" s="11">
        <v>304.33239840489472</v>
      </c>
      <c r="JQ515" s="11">
        <v>303.62640806385014</v>
      </c>
      <c r="JR515" s="11">
        <v>270.3163286560212</v>
      </c>
      <c r="JS515" s="11">
        <v>100.98036145272199</v>
      </c>
      <c r="JT515" s="11">
        <v>39.0418020819708</v>
      </c>
      <c r="JU515" s="11">
        <v>48.017611299567378</v>
      </c>
      <c r="JV515" s="11">
        <v>31.402974272123217</v>
      </c>
      <c r="JW515" s="11">
        <v>7.8586026575067081E-12</v>
      </c>
      <c r="JX515" s="11">
        <v>37.564796908050909</v>
      </c>
      <c r="JY515" s="11">
        <v>64.449557675195777</v>
      </c>
      <c r="JZ515" s="11">
        <v>82.717047827534969</v>
      </c>
      <c r="KA515" s="11">
        <v>105.2437448076752</v>
      </c>
      <c r="KB515" s="11">
        <v>124.0541093082452</v>
      </c>
      <c r="KC515" s="11">
        <v>137.74865174475786</v>
      </c>
      <c r="KD515" s="11">
        <v>150.36945591479594</v>
      </c>
      <c r="KE515" s="11">
        <v>146.69793451088617</v>
      </c>
      <c r="KF515" s="11">
        <v>136.39069394333774</v>
      </c>
      <c r="KG515" s="11">
        <v>113.68775145257749</v>
      </c>
      <c r="KH515" s="11">
        <v>104.94345569878458</v>
      </c>
      <c r="KI515" s="11">
        <v>76.998064035955423</v>
      </c>
      <c r="KJ515" s="11">
        <v>71.992791915151528</v>
      </c>
      <c r="KK515" s="11">
        <v>65.954048565733444</v>
      </c>
      <c r="KL515" s="23"/>
      <c r="KM515" s="11">
        <f>SMALL(Tabela2[[#This Row],[1]:[285]],1)</f>
        <v>7.8586026575067081E-12</v>
      </c>
      <c r="KN515" s="11">
        <f>MATCH(Tabela2[[#This Row],[1° menor]],Tabela2[[#This Row],[1]:[285]],0)</f>
        <v>270</v>
      </c>
      <c r="KO51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515" s="11">
        <f>VLOOKUP(Tabela2[[#This Row],[Shape]],shape!A:D,4,0)+VLOOKUP(Tabela2[[#This Row],[Shape]]+1,shape!A:E,5,0)*Tabela2[[#This Row],[% avanc]]</f>
        <v>8544.8116110658502</v>
      </c>
      <c r="KQ515" s="15">
        <f>Tabela2[[#This Row],[8686,881807]]/Tabela2[[#Headers],[8686,881807]]</f>
        <v>0.98364543237831692</v>
      </c>
      <c r="KR515" s="11">
        <f>Tabela2[[#This Row],[8686,881807]]-KP514</f>
        <v>0</v>
      </c>
      <c r="KS515" s="11">
        <f>(Tabela2[[#This Row],[hora bus]]-H514)*86400</f>
        <v>45.000000461004674</v>
      </c>
      <c r="KT515" s="11">
        <f>Tabela2[[#This Row],[desloc]]/Tabela2[[#This Row],[seconds]]</f>
        <v>0</v>
      </c>
      <c r="KU515" s="11">
        <f>Tabela2[[#This Row],[spd m/s]]*3.6</f>
        <v>0</v>
      </c>
      <c r="KV515" s="23"/>
      <c r="KW515" s="22">
        <f t="shared" si="144"/>
        <v>0</v>
      </c>
      <c r="KX515" s="23">
        <f t="shared" si="145"/>
        <v>0.5</v>
      </c>
      <c r="KY515" s="23">
        <f t="shared" si="146"/>
        <v>1</v>
      </c>
      <c r="KZ515" s="23">
        <f t="shared" si="147"/>
        <v>15</v>
      </c>
      <c r="LA515" s="23">
        <f t="shared" si="148"/>
        <v>0</v>
      </c>
      <c r="LB515" s="23">
        <f t="shared" si="149"/>
        <v>1</v>
      </c>
      <c r="LC515" s="23">
        <f t="shared" si="150"/>
        <v>4</v>
      </c>
      <c r="LD515" s="23">
        <f t="shared" si="151"/>
        <v>0</v>
      </c>
      <c r="LE515" s="23">
        <f t="shared" si="152"/>
        <v>8544.8116110658502</v>
      </c>
      <c r="LF515" s="22">
        <f t="shared" si="143"/>
        <v>0</v>
      </c>
      <c r="LG515" s="23">
        <f t="shared" si="153"/>
        <v>0</v>
      </c>
      <c r="LH515" s="23">
        <f t="shared" si="154"/>
        <v>0</v>
      </c>
      <c r="LI515" s="23">
        <f t="shared" si="155"/>
        <v>8570.3152119992501</v>
      </c>
      <c r="LJ515" s="23">
        <f t="shared" si="156"/>
        <v>8544.8116110658502</v>
      </c>
      <c r="LK515" s="23">
        <f t="shared" si="157"/>
        <v>0.5</v>
      </c>
      <c r="LL515" s="23">
        <f t="shared" si="158"/>
        <v>0</v>
      </c>
      <c r="LM515" s="23">
        <f t="shared" si="159"/>
        <v>1</v>
      </c>
      <c r="LN515" s="23">
        <f t="shared" si="160"/>
        <v>1</v>
      </c>
    </row>
    <row r="516" spans="1:326" x14ac:dyDescent="0.25">
      <c r="A516" s="22">
        <v>179</v>
      </c>
      <c r="B516" s="22">
        <v>3</v>
      </c>
      <c r="C516" s="23" t="s">
        <v>1487</v>
      </c>
      <c r="D516" s="22">
        <v>332</v>
      </c>
      <c r="E516" s="24">
        <v>0.93819444444444444</v>
      </c>
      <c r="F516" s="23" t="s">
        <v>774</v>
      </c>
      <c r="G516" s="23" t="b">
        <v>1</v>
      </c>
      <c r="H516" s="25">
        <v>43538.938240740739</v>
      </c>
      <c r="I516" s="26" t="s">
        <v>180</v>
      </c>
      <c r="J516" s="23" t="s">
        <v>181</v>
      </c>
      <c r="K516" s="11">
        <f>IF(AND(Tabela2[[#This Row],[hora bus]]=H515,Tabela2[[#This Row],[lat bus]]=I515,Tabela2[[#This Row],[lon bus]]=J515),1,0)</f>
        <v>0</v>
      </c>
      <c r="L516" s="23"/>
      <c r="M516" s="11">
        <v>354</v>
      </c>
      <c r="N516" s="11">
        <v>12494.830021888851</v>
      </c>
      <c r="O516" s="11">
        <v>12486.806861253204</v>
      </c>
      <c r="P516" s="11">
        <v>12475.971219330722</v>
      </c>
      <c r="Q516" s="11">
        <v>12416.529272290421</v>
      </c>
      <c r="R516" s="11">
        <v>12334.820621563395</v>
      </c>
      <c r="S516" s="11">
        <v>12320.088836036259</v>
      </c>
      <c r="T516" s="11">
        <v>12301.020183692543</v>
      </c>
      <c r="U516" s="11">
        <v>12288.814142005907</v>
      </c>
      <c r="V516" s="11">
        <v>12271.172379100031</v>
      </c>
      <c r="W516" s="11">
        <v>12257.347773330403</v>
      </c>
      <c r="X516" s="11">
        <v>12244.75714924055</v>
      </c>
      <c r="Y516" s="11">
        <v>12218.091008311309</v>
      </c>
      <c r="Z516" s="11">
        <v>12199.530930423911</v>
      </c>
      <c r="AA516" s="11">
        <v>12174.625643012387</v>
      </c>
      <c r="AB516" s="11">
        <v>12162.874276923478</v>
      </c>
      <c r="AC516" s="11">
        <v>12146.07688209562</v>
      </c>
      <c r="AD516" s="11">
        <v>12121.80903308475</v>
      </c>
      <c r="AE516" s="11">
        <v>12113.01994745246</v>
      </c>
      <c r="AF516" s="11">
        <v>12051.80430932218</v>
      </c>
      <c r="AG516" s="11">
        <v>12030.872930985972</v>
      </c>
      <c r="AH516" s="11">
        <v>12008.271750808733</v>
      </c>
      <c r="AI516" s="11">
        <v>11988.48660329489</v>
      </c>
      <c r="AJ516" s="11">
        <v>11970.387159713189</v>
      </c>
      <c r="AK516" s="11">
        <v>11957.655815437727</v>
      </c>
      <c r="AL516" s="11">
        <v>11934.210824216272</v>
      </c>
      <c r="AM516" s="11">
        <v>11926.006924847261</v>
      </c>
      <c r="AN516" s="11">
        <v>11916.384564365255</v>
      </c>
      <c r="AO516" s="11">
        <v>11912.998509820854</v>
      </c>
      <c r="AP516" s="11">
        <v>11917.713394892624</v>
      </c>
      <c r="AQ516" s="11">
        <v>11928.574183629566</v>
      </c>
      <c r="AR516" s="11">
        <v>11931.665721828511</v>
      </c>
      <c r="AS516" s="11">
        <v>11932.639967432253</v>
      </c>
      <c r="AT516" s="11">
        <v>11946.306747432751</v>
      </c>
      <c r="AU516" s="11">
        <v>11955.055531408401</v>
      </c>
      <c r="AV516" s="11">
        <v>11953.326558570843</v>
      </c>
      <c r="AW516" s="11">
        <v>11960.843739794504</v>
      </c>
      <c r="AX516" s="11">
        <v>11971.095554319198</v>
      </c>
      <c r="AY516" s="11">
        <v>11970.842707840173</v>
      </c>
      <c r="AZ516" s="11">
        <v>11961.312523304416</v>
      </c>
      <c r="BA516" s="11">
        <v>11943.754960262595</v>
      </c>
      <c r="BB516" s="11">
        <v>11906.350739140325</v>
      </c>
      <c r="BC516" s="11">
        <v>11839.952965292594</v>
      </c>
      <c r="BD516" s="11">
        <v>11777.603418943312</v>
      </c>
      <c r="BE516" s="11">
        <v>11763.088392712647</v>
      </c>
      <c r="BF516" s="11">
        <v>11746.976967201908</v>
      </c>
      <c r="BG516" s="11">
        <v>11720.46928104626</v>
      </c>
      <c r="BH516" s="11">
        <v>11716.191749337335</v>
      </c>
      <c r="BI516" s="11">
        <v>11705.844298156573</v>
      </c>
      <c r="BJ516" s="11">
        <v>11686.676337576891</v>
      </c>
      <c r="BK516" s="11">
        <v>11624.333822083925</v>
      </c>
      <c r="BL516" s="11">
        <v>11421.845874307674</v>
      </c>
      <c r="BM516" s="11">
        <v>11327.722095321091</v>
      </c>
      <c r="BN516" s="11">
        <v>11321.736594648884</v>
      </c>
      <c r="BO516" s="11">
        <v>11228.754927625116</v>
      </c>
      <c r="BP516" s="11">
        <v>11234.809367840558</v>
      </c>
      <c r="BQ516" s="11">
        <v>11156.329112075415</v>
      </c>
      <c r="BR516" s="11">
        <v>11088.338786588773</v>
      </c>
      <c r="BS516" s="11">
        <v>11068.2068781655</v>
      </c>
      <c r="BT516" s="11">
        <v>11023.30502409807</v>
      </c>
      <c r="BU516" s="11">
        <v>10978.236571828094</v>
      </c>
      <c r="BV516" s="11">
        <v>10999.797255863332</v>
      </c>
      <c r="BW516" s="11">
        <v>10852.238381205911</v>
      </c>
      <c r="BX516" s="11">
        <v>10746.424904834928</v>
      </c>
      <c r="BY516" s="11">
        <v>10608.921556702628</v>
      </c>
      <c r="BZ516" s="11">
        <v>10579.665221091504</v>
      </c>
      <c r="CA516" s="11">
        <v>10537.351912154953</v>
      </c>
      <c r="CB516" s="11">
        <v>10474.717993386512</v>
      </c>
      <c r="CC516" s="11">
        <v>10354.655366186358</v>
      </c>
      <c r="CD516" s="11">
        <v>10261.833316445753</v>
      </c>
      <c r="CE516" s="11">
        <v>10171.692223757867</v>
      </c>
      <c r="CF516" s="11">
        <v>10092.407299546927</v>
      </c>
      <c r="CG516" s="11">
        <v>9905.3651017099237</v>
      </c>
      <c r="CH516" s="11">
        <v>9834.95217105341</v>
      </c>
      <c r="CI516" s="11">
        <v>9650.6513204742932</v>
      </c>
      <c r="CJ516" s="11">
        <v>9583.7088165695204</v>
      </c>
      <c r="CK516" s="11">
        <v>9497.7240156386524</v>
      </c>
      <c r="CL516" s="11">
        <v>9472.457870991504</v>
      </c>
      <c r="CM516" s="11">
        <v>9426.5227230567671</v>
      </c>
      <c r="CN516" s="11">
        <v>9370.8777662955854</v>
      </c>
      <c r="CO516" s="11">
        <v>9292.6854217545879</v>
      </c>
      <c r="CP516" s="11">
        <v>9243.6795939065596</v>
      </c>
      <c r="CQ516" s="11">
        <v>9056.1565957037456</v>
      </c>
      <c r="CR516" s="11">
        <v>8891.5087192388764</v>
      </c>
      <c r="CS516" s="11">
        <v>8825.81292266327</v>
      </c>
      <c r="CT516" s="11">
        <v>8800.4430877891391</v>
      </c>
      <c r="CU516" s="11">
        <v>8760.9026387819158</v>
      </c>
      <c r="CV516" s="11">
        <v>8667.2948402984148</v>
      </c>
      <c r="CW516" s="11">
        <v>8547.8096427278615</v>
      </c>
      <c r="CX516" s="11">
        <v>8493.3584687182847</v>
      </c>
      <c r="CY516" s="11">
        <v>8440.1224535374513</v>
      </c>
      <c r="CZ516" s="11">
        <v>8390.8037614794721</v>
      </c>
      <c r="DA516" s="11">
        <v>8338.9381727031214</v>
      </c>
      <c r="DB516" s="11">
        <v>8281.0761405486774</v>
      </c>
      <c r="DC516" s="11">
        <v>8184.8866688721628</v>
      </c>
      <c r="DD516" s="11">
        <v>8172.1921294995391</v>
      </c>
      <c r="DE516" s="11">
        <v>8140.4311274955307</v>
      </c>
      <c r="DF516" s="11">
        <v>8125.0370069362552</v>
      </c>
      <c r="DG516" s="11">
        <v>8069.8907934106028</v>
      </c>
      <c r="DH516" s="11">
        <v>8022.5957229481828</v>
      </c>
      <c r="DI516" s="11">
        <v>7967.1136504935848</v>
      </c>
      <c r="DJ516" s="11">
        <v>7899.5679134541988</v>
      </c>
      <c r="DK516" s="11">
        <v>7639.7012402337068</v>
      </c>
      <c r="DL516" s="11">
        <v>7636.0691887838138</v>
      </c>
      <c r="DM516" s="11">
        <v>7598.3990282503028</v>
      </c>
      <c r="DN516" s="11">
        <v>7538.8375537889115</v>
      </c>
      <c r="DO516" s="11">
        <v>7526.6387756347658</v>
      </c>
      <c r="DP516" s="11">
        <v>7468.0648688645761</v>
      </c>
      <c r="DQ516" s="11">
        <v>7474.0878783274411</v>
      </c>
      <c r="DR516" s="11">
        <v>7467.8548258348064</v>
      </c>
      <c r="DS516" s="11">
        <v>7458.6120677505369</v>
      </c>
      <c r="DT516" s="11">
        <v>7442.2769944928086</v>
      </c>
      <c r="DU516" s="11">
        <v>7431.2670545420351</v>
      </c>
      <c r="DV516" s="11">
        <v>7419.21554123652</v>
      </c>
      <c r="DW516" s="11">
        <v>7411.2437116621441</v>
      </c>
      <c r="DX516" s="11">
        <v>7272.7703676481406</v>
      </c>
      <c r="DY516" s="11">
        <v>7277.077115747491</v>
      </c>
      <c r="DZ516" s="11">
        <v>7242.7517113126205</v>
      </c>
      <c r="EA516" s="11">
        <v>7131.0070280574619</v>
      </c>
      <c r="EB516" s="11">
        <v>7121.5129475686344</v>
      </c>
      <c r="EC516" s="11">
        <v>6953.9809014249222</v>
      </c>
      <c r="ED516" s="11">
        <v>6898.1675387696978</v>
      </c>
      <c r="EE516" s="11">
        <v>6665.5885433667117</v>
      </c>
      <c r="EF516" s="11">
        <v>6480.7589751865062</v>
      </c>
      <c r="EG516" s="11">
        <v>6324.0994538489767</v>
      </c>
      <c r="EH516" s="11">
        <v>6204.7229073207427</v>
      </c>
      <c r="EI516" s="11">
        <v>6142.8329386899732</v>
      </c>
      <c r="EJ516" s="11">
        <v>6090.2434964699059</v>
      </c>
      <c r="EK516" s="11">
        <v>6008.2781424026871</v>
      </c>
      <c r="EL516" s="11">
        <v>5996.6708102008115</v>
      </c>
      <c r="EM516" s="11">
        <v>5909.9308364153067</v>
      </c>
      <c r="EN516" s="11">
        <v>5822.2842564530247</v>
      </c>
      <c r="EO516" s="11">
        <v>5782.8061801466947</v>
      </c>
      <c r="EP516" s="11">
        <v>5659.5597463704444</v>
      </c>
      <c r="EQ516" s="11">
        <v>5606.6647382784813</v>
      </c>
      <c r="ER516" s="11">
        <v>5493.1424353024422</v>
      </c>
      <c r="ES516" s="11">
        <v>5450.9531240578535</v>
      </c>
      <c r="ET516" s="11">
        <v>5389.1980921946515</v>
      </c>
      <c r="EU516" s="11">
        <v>5341.0128759711633</v>
      </c>
      <c r="EV516" s="11">
        <v>5285.7083281965679</v>
      </c>
      <c r="EW516" s="11">
        <v>5076.107743762178</v>
      </c>
      <c r="EX516" s="11">
        <v>5035.3179065443346</v>
      </c>
      <c r="EY516" s="11">
        <v>4897.7790061573514</v>
      </c>
      <c r="EZ516" s="11">
        <v>4779.2968546071406</v>
      </c>
      <c r="FA516" s="11">
        <v>4728.6634524423889</v>
      </c>
      <c r="FB516" s="11">
        <v>4698.6128276214422</v>
      </c>
      <c r="FC516" s="11">
        <v>4652.3888470557022</v>
      </c>
      <c r="FD516" s="11">
        <v>4544.0658852060396</v>
      </c>
      <c r="FE516" s="11">
        <v>4397.5864604248</v>
      </c>
      <c r="FF516" s="11">
        <v>4390.6720692036524</v>
      </c>
      <c r="FG516" s="11">
        <v>4353.1186516683247</v>
      </c>
      <c r="FH516" s="11">
        <v>4281.8363979768328</v>
      </c>
      <c r="FI516" s="11">
        <v>4250.6512514056603</v>
      </c>
      <c r="FJ516" s="11">
        <v>4244.9551524831841</v>
      </c>
      <c r="FK516" s="11">
        <v>4239.8260587117411</v>
      </c>
      <c r="FL516" s="11">
        <v>4237.7931543450059</v>
      </c>
      <c r="FM516" s="11">
        <v>4224.2724789605008</v>
      </c>
      <c r="FN516" s="11">
        <v>4234.6689263671942</v>
      </c>
      <c r="FO516" s="11">
        <v>4231.0886205280267</v>
      </c>
      <c r="FP516" s="11">
        <v>4226.290702566278</v>
      </c>
      <c r="FQ516" s="11">
        <v>4228.5980826356226</v>
      </c>
      <c r="FR516" s="11">
        <v>4204.656449796521</v>
      </c>
      <c r="FS516" s="11">
        <v>4169.1574614024239</v>
      </c>
      <c r="FT516" s="11">
        <v>4104.1062958459715</v>
      </c>
      <c r="FU516" s="11">
        <v>3997.1503362433723</v>
      </c>
      <c r="FV516" s="11">
        <v>3961.2276390458992</v>
      </c>
      <c r="FW516" s="11">
        <v>3932.6165803190138</v>
      </c>
      <c r="FX516" s="11">
        <v>3903.0754862512085</v>
      </c>
      <c r="FY516" s="11">
        <v>3879.9500737695557</v>
      </c>
      <c r="FZ516" s="11">
        <v>3850.7269345644208</v>
      </c>
      <c r="GA516" s="11">
        <v>3831.2431594816203</v>
      </c>
      <c r="GB516" s="11">
        <v>3805.7232506611367</v>
      </c>
      <c r="GC516" s="11">
        <v>3782.7486158093375</v>
      </c>
      <c r="GD516" s="11">
        <v>3770.1003639084192</v>
      </c>
      <c r="GE516" s="11">
        <v>3759.1567077955697</v>
      </c>
      <c r="GF516" s="11">
        <v>3752.8605254405684</v>
      </c>
      <c r="GG516" s="11">
        <v>3742.1280371816729</v>
      </c>
      <c r="GH516" s="11">
        <v>3736.9313375746287</v>
      </c>
      <c r="GI516" s="11">
        <v>3719.518184841726</v>
      </c>
      <c r="GJ516" s="11">
        <v>3696.8751623220733</v>
      </c>
      <c r="GK516" s="11">
        <v>3670.9464777888688</v>
      </c>
      <c r="GL516" s="11">
        <v>3670.2321925399865</v>
      </c>
      <c r="GM516" s="11">
        <v>3639.0715273080828</v>
      </c>
      <c r="GN516" s="11">
        <v>3618.0907585315094</v>
      </c>
      <c r="GO516" s="11">
        <v>3585.3597818304711</v>
      </c>
      <c r="GP516" s="11">
        <v>3500.8262318940651</v>
      </c>
      <c r="GQ516" s="11">
        <v>3361.8170545242042</v>
      </c>
      <c r="GR516" s="11">
        <v>3204.9592116572612</v>
      </c>
      <c r="GS516" s="11">
        <v>3142.4129130006399</v>
      </c>
      <c r="GT516" s="11">
        <v>3124.5314181374547</v>
      </c>
      <c r="GU516" s="11">
        <v>3102.6513796517183</v>
      </c>
      <c r="GV516" s="11">
        <v>3083.5496496731384</v>
      </c>
      <c r="GW516" s="11">
        <v>3066.7075448449477</v>
      </c>
      <c r="GX516" s="11">
        <v>3054.2380416407382</v>
      </c>
      <c r="GY516" s="11">
        <v>2975.1256817304334</v>
      </c>
      <c r="GZ516" s="11">
        <v>3027.9698590172184</v>
      </c>
      <c r="HA516" s="11">
        <v>3028.346690468305</v>
      </c>
      <c r="HB516" s="11">
        <v>3022.7340469933683</v>
      </c>
      <c r="HC516" s="11">
        <v>3018.5672889479765</v>
      </c>
      <c r="HD516" s="11">
        <v>3016.526830282517</v>
      </c>
      <c r="HE516" s="11">
        <v>2994.3093104007198</v>
      </c>
      <c r="HF516" s="11">
        <v>2881.7472934388247</v>
      </c>
      <c r="HG516" s="11">
        <v>2807.689199971072</v>
      </c>
      <c r="HH516" s="11">
        <v>2733.7200144941653</v>
      </c>
      <c r="HI516" s="11">
        <v>2701.2049799988645</v>
      </c>
      <c r="HJ516" s="11">
        <v>2677.3010121789107</v>
      </c>
      <c r="HK516" s="11">
        <v>2642.1452234544495</v>
      </c>
      <c r="HL516" s="11">
        <v>2618.2697241880078</v>
      </c>
      <c r="HM516" s="11">
        <v>2570.9324231543633</v>
      </c>
      <c r="HN516" s="11">
        <v>2523.2170496529066</v>
      </c>
      <c r="HO516" s="11">
        <v>2497.2283369302413</v>
      </c>
      <c r="HP516" s="11">
        <v>2520.8783595114842</v>
      </c>
      <c r="HQ516" s="11">
        <v>2513.5019377765484</v>
      </c>
      <c r="HR516" s="11">
        <v>2434.6425906169516</v>
      </c>
      <c r="HS516" s="11">
        <v>2458.9627482649398</v>
      </c>
      <c r="HT516" s="11">
        <v>2470.460644271785</v>
      </c>
      <c r="HU516" s="11">
        <v>2435.9633796907578</v>
      </c>
      <c r="HV516" s="11">
        <v>2432.6787999269081</v>
      </c>
      <c r="HW516" s="11">
        <v>2413.7913812433303</v>
      </c>
      <c r="HX516" s="11">
        <v>2387.5650090555741</v>
      </c>
      <c r="HY516" s="11">
        <v>2344.3493091310174</v>
      </c>
      <c r="HZ516" s="11">
        <v>2188.750476774776</v>
      </c>
      <c r="IA516" s="11">
        <v>2044.5086158057927</v>
      </c>
      <c r="IB516" s="11">
        <v>1996.4109547502123</v>
      </c>
      <c r="IC516" s="11">
        <v>1943.3368539695191</v>
      </c>
      <c r="ID516" s="11">
        <v>1895.9788842892378</v>
      </c>
      <c r="IE516" s="11">
        <v>1841.0549582178655</v>
      </c>
      <c r="IF516" s="11">
        <v>1716.1282856158193</v>
      </c>
      <c r="IG516" s="11">
        <v>1688.2153926712049</v>
      </c>
      <c r="IH516" s="11">
        <v>1645.1900775298586</v>
      </c>
      <c r="II516" s="11">
        <v>1608.0595996043949</v>
      </c>
      <c r="IJ516" s="11">
        <v>1556.9650825410936</v>
      </c>
      <c r="IK516" s="11">
        <v>1518.744778793103</v>
      </c>
      <c r="IL516" s="11">
        <v>1476.6965474813971</v>
      </c>
      <c r="IM516" s="11">
        <v>1413.7862623557501</v>
      </c>
      <c r="IN516" s="11">
        <v>1277.4351425166342</v>
      </c>
      <c r="IO516" s="11">
        <v>1245.707871629716</v>
      </c>
      <c r="IP516" s="11">
        <v>1244.1123116757026</v>
      </c>
      <c r="IQ516" s="11">
        <v>1188.3625030000048</v>
      </c>
      <c r="IR516" s="11">
        <v>1119.5626163135059</v>
      </c>
      <c r="IS516" s="11">
        <v>1079.8233575691897</v>
      </c>
      <c r="IT516" s="11">
        <v>1056.6418165077507</v>
      </c>
      <c r="IU516" s="11">
        <v>1039.0072543057934</v>
      </c>
      <c r="IV516" s="11">
        <v>1032.9277386045574</v>
      </c>
      <c r="IW516" s="11">
        <v>1022.2648410141051</v>
      </c>
      <c r="IX516" s="11">
        <v>1001.0449233780516</v>
      </c>
      <c r="IY516" s="11">
        <v>960.06595823541738</v>
      </c>
      <c r="IZ516" s="11">
        <v>909.80406718309393</v>
      </c>
      <c r="JA516" s="11">
        <v>817.74160155906702</v>
      </c>
      <c r="JB516" s="11">
        <v>709.14698865376909</v>
      </c>
      <c r="JC516" s="11">
        <v>631.113205344893</v>
      </c>
      <c r="JD516" s="11">
        <v>615.42605027019806</v>
      </c>
      <c r="JE516" s="11">
        <v>603.94687478319224</v>
      </c>
      <c r="JF516" s="11">
        <v>595.80297619105954</v>
      </c>
      <c r="JG516" s="11">
        <v>512.39810066415293</v>
      </c>
      <c r="JH516" s="11">
        <v>475.05871582598479</v>
      </c>
      <c r="JI516" s="11">
        <v>470.5333558332307</v>
      </c>
      <c r="JJ516" s="11">
        <v>470.64402267415795</v>
      </c>
      <c r="JK516" s="11">
        <v>407.33748515519619</v>
      </c>
      <c r="JL516" s="11">
        <v>420.18994728216848</v>
      </c>
      <c r="JM516" s="11">
        <v>402.81169551169802</v>
      </c>
      <c r="JN516" s="11">
        <v>244.39751616084783</v>
      </c>
      <c r="JO516" s="11">
        <v>237.09222676006908</v>
      </c>
      <c r="JP516" s="11">
        <v>304.33239840489472</v>
      </c>
      <c r="JQ516" s="11">
        <v>303.62640806385014</v>
      </c>
      <c r="JR516" s="11">
        <v>270.3163286560212</v>
      </c>
      <c r="JS516" s="11">
        <v>100.98036145272199</v>
      </c>
      <c r="JT516" s="11">
        <v>39.0418020819708</v>
      </c>
      <c r="JU516" s="11">
        <v>48.017611299567378</v>
      </c>
      <c r="JV516" s="11">
        <v>31.402974272123217</v>
      </c>
      <c r="JW516" s="11">
        <v>7.8586026575067081E-12</v>
      </c>
      <c r="JX516" s="11">
        <v>37.564796908050909</v>
      </c>
      <c r="JY516" s="11">
        <v>64.449557675195777</v>
      </c>
      <c r="JZ516" s="11">
        <v>82.717047827534969</v>
      </c>
      <c r="KA516" s="11">
        <v>105.2437448076752</v>
      </c>
      <c r="KB516" s="11">
        <v>124.0541093082452</v>
      </c>
      <c r="KC516" s="11">
        <v>137.74865174475786</v>
      </c>
      <c r="KD516" s="11">
        <v>150.36945591479594</v>
      </c>
      <c r="KE516" s="11">
        <v>146.69793451088617</v>
      </c>
      <c r="KF516" s="11">
        <v>136.39069394333774</v>
      </c>
      <c r="KG516" s="11">
        <v>113.68775145257749</v>
      </c>
      <c r="KH516" s="11">
        <v>104.94345569878458</v>
      </c>
      <c r="KI516" s="11">
        <v>76.998064035955423</v>
      </c>
      <c r="KJ516" s="11">
        <v>71.992791915151528</v>
      </c>
      <c r="KK516" s="11">
        <v>65.954048565733444</v>
      </c>
      <c r="KL516" s="23"/>
      <c r="KM516" s="11">
        <f>SMALL(Tabela2[[#This Row],[1]:[285]],1)</f>
        <v>7.8586026575067081E-12</v>
      </c>
      <c r="KN516" s="11">
        <f>MATCH(Tabela2[[#This Row],[1° menor]],Tabela2[[#This Row],[1]:[285]],0)</f>
        <v>270</v>
      </c>
      <c r="KO51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516" s="11">
        <f>VLOOKUP(Tabela2[[#This Row],[Shape]],shape!A:D,4,0)+VLOOKUP(Tabela2[[#This Row],[Shape]]+1,shape!A:E,5,0)*Tabela2[[#This Row],[% avanc]]</f>
        <v>8544.8116110658502</v>
      </c>
      <c r="KQ516" s="15">
        <f>Tabela2[[#This Row],[8686,881807]]/Tabela2[[#Headers],[8686,881807]]</f>
        <v>0.98364543237831692</v>
      </c>
      <c r="KR516" s="11">
        <f>Tabela2[[#This Row],[8686,881807]]-KP515</f>
        <v>0</v>
      </c>
      <c r="KS516" s="11">
        <f>(Tabela2[[#This Row],[hora bus]]-H515)*86400</f>
        <v>22.999999718740582</v>
      </c>
      <c r="KT516" s="11">
        <f>Tabela2[[#This Row],[desloc]]/Tabela2[[#This Row],[seconds]]</f>
        <v>0</v>
      </c>
      <c r="KU516" s="11">
        <f>Tabela2[[#This Row],[spd m/s]]*3.6</f>
        <v>0</v>
      </c>
      <c r="KV516" s="23"/>
      <c r="KW516" s="22">
        <f t="shared" si="144"/>
        <v>0</v>
      </c>
      <c r="KX516" s="23">
        <f t="shared" si="145"/>
        <v>0.5</v>
      </c>
      <c r="KY516" s="23">
        <f t="shared" si="146"/>
        <v>1</v>
      </c>
      <c r="KZ516" s="23">
        <f t="shared" si="147"/>
        <v>14</v>
      </c>
      <c r="LA516" s="23">
        <f t="shared" si="148"/>
        <v>0</v>
      </c>
      <c r="LB516" s="23">
        <f t="shared" si="149"/>
        <v>1</v>
      </c>
      <c r="LC516" s="23">
        <f t="shared" si="150"/>
        <v>3</v>
      </c>
      <c r="LD516" s="23">
        <f t="shared" si="151"/>
        <v>0</v>
      </c>
      <c r="LE516" s="23">
        <f t="shared" si="152"/>
        <v>8544.8116110658502</v>
      </c>
      <c r="LF516" s="22">
        <f t="shared" si="143"/>
        <v>0</v>
      </c>
      <c r="LG516" s="23">
        <f t="shared" si="153"/>
        <v>0</v>
      </c>
      <c r="LH516" s="23">
        <f t="shared" si="154"/>
        <v>0</v>
      </c>
      <c r="LI516" s="23">
        <f t="shared" si="155"/>
        <v>8570.3152119992501</v>
      </c>
      <c r="LJ516" s="23">
        <f t="shared" si="156"/>
        <v>8544.8116110658502</v>
      </c>
      <c r="LK516" s="23">
        <f t="shared" si="157"/>
        <v>0.5</v>
      </c>
      <c r="LL516" s="23">
        <f t="shared" si="158"/>
        <v>0</v>
      </c>
      <c r="LM516" s="23">
        <f t="shared" si="159"/>
        <v>1</v>
      </c>
      <c r="LN516" s="23">
        <f t="shared" si="160"/>
        <v>1</v>
      </c>
    </row>
    <row r="517" spans="1:326" x14ac:dyDescent="0.25">
      <c r="A517" s="22">
        <v>180</v>
      </c>
      <c r="B517" s="22">
        <v>3</v>
      </c>
      <c r="C517" s="23" t="s">
        <v>1488</v>
      </c>
      <c r="D517" s="22">
        <v>332</v>
      </c>
      <c r="E517" s="24">
        <v>0.93819444444444444</v>
      </c>
      <c r="F517" s="23" t="s">
        <v>774</v>
      </c>
      <c r="G517" s="23" t="b">
        <v>1</v>
      </c>
      <c r="H517" s="25">
        <v>43538.93849537037</v>
      </c>
      <c r="I517" s="26" t="s">
        <v>180</v>
      </c>
      <c r="J517" s="23" t="s">
        <v>181</v>
      </c>
      <c r="K517" s="11">
        <f>IF(AND(Tabela2[[#This Row],[hora bus]]=H516,Tabela2[[#This Row],[lat bus]]=I516,Tabela2[[#This Row],[lon bus]]=J516),1,0)</f>
        <v>0</v>
      </c>
      <c r="L517" s="23"/>
      <c r="M517" s="11">
        <v>355</v>
      </c>
      <c r="N517" s="11">
        <v>12494.830021888851</v>
      </c>
      <c r="O517" s="11">
        <v>12486.806861253204</v>
      </c>
      <c r="P517" s="11">
        <v>12475.971219330722</v>
      </c>
      <c r="Q517" s="11">
        <v>12416.529272290421</v>
      </c>
      <c r="R517" s="11">
        <v>12334.820621563395</v>
      </c>
      <c r="S517" s="11">
        <v>12320.088836036259</v>
      </c>
      <c r="T517" s="11">
        <v>12301.020183692543</v>
      </c>
      <c r="U517" s="11">
        <v>12288.814142005907</v>
      </c>
      <c r="V517" s="11">
        <v>12271.172379100031</v>
      </c>
      <c r="W517" s="11">
        <v>12257.347773330403</v>
      </c>
      <c r="X517" s="11">
        <v>12244.75714924055</v>
      </c>
      <c r="Y517" s="11">
        <v>12218.091008311309</v>
      </c>
      <c r="Z517" s="11">
        <v>12199.530930423911</v>
      </c>
      <c r="AA517" s="11">
        <v>12174.625643012387</v>
      </c>
      <c r="AB517" s="11">
        <v>12162.874276923478</v>
      </c>
      <c r="AC517" s="11">
        <v>12146.07688209562</v>
      </c>
      <c r="AD517" s="11">
        <v>12121.80903308475</v>
      </c>
      <c r="AE517" s="11">
        <v>12113.01994745246</v>
      </c>
      <c r="AF517" s="11">
        <v>12051.80430932218</v>
      </c>
      <c r="AG517" s="11">
        <v>12030.872930985972</v>
      </c>
      <c r="AH517" s="11">
        <v>12008.271750808733</v>
      </c>
      <c r="AI517" s="11">
        <v>11988.48660329489</v>
      </c>
      <c r="AJ517" s="11">
        <v>11970.387159713189</v>
      </c>
      <c r="AK517" s="11">
        <v>11957.655815437727</v>
      </c>
      <c r="AL517" s="11">
        <v>11934.210824216272</v>
      </c>
      <c r="AM517" s="11">
        <v>11926.006924847261</v>
      </c>
      <c r="AN517" s="11">
        <v>11916.384564365255</v>
      </c>
      <c r="AO517" s="11">
        <v>11912.998509820854</v>
      </c>
      <c r="AP517" s="11">
        <v>11917.713394892624</v>
      </c>
      <c r="AQ517" s="11">
        <v>11928.574183629566</v>
      </c>
      <c r="AR517" s="11">
        <v>11931.665721828511</v>
      </c>
      <c r="AS517" s="11">
        <v>11932.639967432253</v>
      </c>
      <c r="AT517" s="11">
        <v>11946.306747432751</v>
      </c>
      <c r="AU517" s="11">
        <v>11955.055531408401</v>
      </c>
      <c r="AV517" s="11">
        <v>11953.326558570843</v>
      </c>
      <c r="AW517" s="11">
        <v>11960.843739794504</v>
      </c>
      <c r="AX517" s="11">
        <v>11971.095554319198</v>
      </c>
      <c r="AY517" s="11">
        <v>11970.842707840173</v>
      </c>
      <c r="AZ517" s="11">
        <v>11961.312523304416</v>
      </c>
      <c r="BA517" s="11">
        <v>11943.754960262595</v>
      </c>
      <c r="BB517" s="11">
        <v>11906.350739140325</v>
      </c>
      <c r="BC517" s="11">
        <v>11839.952965292594</v>
      </c>
      <c r="BD517" s="11">
        <v>11777.603418943312</v>
      </c>
      <c r="BE517" s="11">
        <v>11763.088392712647</v>
      </c>
      <c r="BF517" s="11">
        <v>11746.976967201908</v>
      </c>
      <c r="BG517" s="11">
        <v>11720.46928104626</v>
      </c>
      <c r="BH517" s="11">
        <v>11716.191749337335</v>
      </c>
      <c r="BI517" s="11">
        <v>11705.844298156573</v>
      </c>
      <c r="BJ517" s="11">
        <v>11686.676337576891</v>
      </c>
      <c r="BK517" s="11">
        <v>11624.333822083925</v>
      </c>
      <c r="BL517" s="11">
        <v>11421.845874307674</v>
      </c>
      <c r="BM517" s="11">
        <v>11327.722095321091</v>
      </c>
      <c r="BN517" s="11">
        <v>11321.736594648884</v>
      </c>
      <c r="BO517" s="11">
        <v>11228.754927625116</v>
      </c>
      <c r="BP517" s="11">
        <v>11234.809367840558</v>
      </c>
      <c r="BQ517" s="11">
        <v>11156.329112075415</v>
      </c>
      <c r="BR517" s="11">
        <v>11088.338786588773</v>
      </c>
      <c r="BS517" s="11">
        <v>11068.2068781655</v>
      </c>
      <c r="BT517" s="11">
        <v>11023.30502409807</v>
      </c>
      <c r="BU517" s="11">
        <v>10978.236571828094</v>
      </c>
      <c r="BV517" s="11">
        <v>10999.797255863332</v>
      </c>
      <c r="BW517" s="11">
        <v>10852.238381205911</v>
      </c>
      <c r="BX517" s="11">
        <v>10746.424904834928</v>
      </c>
      <c r="BY517" s="11">
        <v>10608.921556702628</v>
      </c>
      <c r="BZ517" s="11">
        <v>10579.665221091504</v>
      </c>
      <c r="CA517" s="11">
        <v>10537.351912154953</v>
      </c>
      <c r="CB517" s="11">
        <v>10474.717993386512</v>
      </c>
      <c r="CC517" s="11">
        <v>10354.655366186358</v>
      </c>
      <c r="CD517" s="11">
        <v>10261.833316445753</v>
      </c>
      <c r="CE517" s="11">
        <v>10171.692223757867</v>
      </c>
      <c r="CF517" s="11">
        <v>10092.407299546927</v>
      </c>
      <c r="CG517" s="11">
        <v>9905.3651017099237</v>
      </c>
      <c r="CH517" s="11">
        <v>9834.95217105341</v>
      </c>
      <c r="CI517" s="11">
        <v>9650.6513204742932</v>
      </c>
      <c r="CJ517" s="11">
        <v>9583.7088165695204</v>
      </c>
      <c r="CK517" s="11">
        <v>9497.7240156386524</v>
      </c>
      <c r="CL517" s="11">
        <v>9472.457870991504</v>
      </c>
      <c r="CM517" s="11">
        <v>9426.5227230567671</v>
      </c>
      <c r="CN517" s="11">
        <v>9370.8777662955854</v>
      </c>
      <c r="CO517" s="11">
        <v>9292.6854217545879</v>
      </c>
      <c r="CP517" s="11">
        <v>9243.6795939065596</v>
      </c>
      <c r="CQ517" s="11">
        <v>9056.1565957037456</v>
      </c>
      <c r="CR517" s="11">
        <v>8891.5087192388764</v>
      </c>
      <c r="CS517" s="11">
        <v>8825.81292266327</v>
      </c>
      <c r="CT517" s="11">
        <v>8800.4430877891391</v>
      </c>
      <c r="CU517" s="11">
        <v>8760.9026387819158</v>
      </c>
      <c r="CV517" s="11">
        <v>8667.2948402984148</v>
      </c>
      <c r="CW517" s="11">
        <v>8547.8096427278615</v>
      </c>
      <c r="CX517" s="11">
        <v>8493.3584687182847</v>
      </c>
      <c r="CY517" s="11">
        <v>8440.1224535374513</v>
      </c>
      <c r="CZ517" s="11">
        <v>8390.8037614794721</v>
      </c>
      <c r="DA517" s="11">
        <v>8338.9381727031214</v>
      </c>
      <c r="DB517" s="11">
        <v>8281.0761405486774</v>
      </c>
      <c r="DC517" s="11">
        <v>8184.8866688721628</v>
      </c>
      <c r="DD517" s="11">
        <v>8172.1921294995391</v>
      </c>
      <c r="DE517" s="11">
        <v>8140.4311274955307</v>
      </c>
      <c r="DF517" s="11">
        <v>8125.0370069362552</v>
      </c>
      <c r="DG517" s="11">
        <v>8069.8907934106028</v>
      </c>
      <c r="DH517" s="11">
        <v>8022.5957229481828</v>
      </c>
      <c r="DI517" s="11">
        <v>7967.1136504935848</v>
      </c>
      <c r="DJ517" s="11">
        <v>7899.5679134541988</v>
      </c>
      <c r="DK517" s="11">
        <v>7639.7012402337068</v>
      </c>
      <c r="DL517" s="11">
        <v>7636.0691887838138</v>
      </c>
      <c r="DM517" s="11">
        <v>7598.3990282503028</v>
      </c>
      <c r="DN517" s="11">
        <v>7538.8375537889115</v>
      </c>
      <c r="DO517" s="11">
        <v>7526.6387756347658</v>
      </c>
      <c r="DP517" s="11">
        <v>7468.0648688645761</v>
      </c>
      <c r="DQ517" s="11">
        <v>7474.0878783274411</v>
      </c>
      <c r="DR517" s="11">
        <v>7467.8548258348064</v>
      </c>
      <c r="DS517" s="11">
        <v>7458.6120677505369</v>
      </c>
      <c r="DT517" s="11">
        <v>7442.2769944928086</v>
      </c>
      <c r="DU517" s="11">
        <v>7431.2670545420351</v>
      </c>
      <c r="DV517" s="11">
        <v>7419.21554123652</v>
      </c>
      <c r="DW517" s="11">
        <v>7411.2437116621441</v>
      </c>
      <c r="DX517" s="11">
        <v>7272.7703676481406</v>
      </c>
      <c r="DY517" s="11">
        <v>7277.077115747491</v>
      </c>
      <c r="DZ517" s="11">
        <v>7242.7517113126205</v>
      </c>
      <c r="EA517" s="11">
        <v>7131.0070280574619</v>
      </c>
      <c r="EB517" s="11">
        <v>7121.5129475686344</v>
      </c>
      <c r="EC517" s="11">
        <v>6953.9809014249222</v>
      </c>
      <c r="ED517" s="11">
        <v>6898.1675387696978</v>
      </c>
      <c r="EE517" s="11">
        <v>6665.5885433667117</v>
      </c>
      <c r="EF517" s="11">
        <v>6480.7589751865062</v>
      </c>
      <c r="EG517" s="11">
        <v>6324.0994538489767</v>
      </c>
      <c r="EH517" s="11">
        <v>6204.7229073207427</v>
      </c>
      <c r="EI517" s="11">
        <v>6142.8329386899732</v>
      </c>
      <c r="EJ517" s="11">
        <v>6090.2434964699059</v>
      </c>
      <c r="EK517" s="11">
        <v>6008.2781424026871</v>
      </c>
      <c r="EL517" s="11">
        <v>5996.6708102008115</v>
      </c>
      <c r="EM517" s="11">
        <v>5909.9308364153067</v>
      </c>
      <c r="EN517" s="11">
        <v>5822.2842564530247</v>
      </c>
      <c r="EO517" s="11">
        <v>5782.8061801466947</v>
      </c>
      <c r="EP517" s="11">
        <v>5659.5597463704444</v>
      </c>
      <c r="EQ517" s="11">
        <v>5606.6647382784813</v>
      </c>
      <c r="ER517" s="11">
        <v>5493.1424353024422</v>
      </c>
      <c r="ES517" s="11">
        <v>5450.9531240578535</v>
      </c>
      <c r="ET517" s="11">
        <v>5389.1980921946515</v>
      </c>
      <c r="EU517" s="11">
        <v>5341.0128759711633</v>
      </c>
      <c r="EV517" s="11">
        <v>5285.7083281965679</v>
      </c>
      <c r="EW517" s="11">
        <v>5076.107743762178</v>
      </c>
      <c r="EX517" s="11">
        <v>5035.3179065443346</v>
      </c>
      <c r="EY517" s="11">
        <v>4897.7790061573514</v>
      </c>
      <c r="EZ517" s="11">
        <v>4779.2968546071406</v>
      </c>
      <c r="FA517" s="11">
        <v>4728.6634524423889</v>
      </c>
      <c r="FB517" s="11">
        <v>4698.6128276214422</v>
      </c>
      <c r="FC517" s="11">
        <v>4652.3888470557022</v>
      </c>
      <c r="FD517" s="11">
        <v>4544.0658852060396</v>
      </c>
      <c r="FE517" s="11">
        <v>4397.5864604248</v>
      </c>
      <c r="FF517" s="11">
        <v>4390.6720692036524</v>
      </c>
      <c r="FG517" s="11">
        <v>4353.1186516683247</v>
      </c>
      <c r="FH517" s="11">
        <v>4281.8363979768328</v>
      </c>
      <c r="FI517" s="11">
        <v>4250.6512514056603</v>
      </c>
      <c r="FJ517" s="11">
        <v>4244.9551524831841</v>
      </c>
      <c r="FK517" s="11">
        <v>4239.8260587117411</v>
      </c>
      <c r="FL517" s="11">
        <v>4237.7931543450059</v>
      </c>
      <c r="FM517" s="11">
        <v>4224.2724789605008</v>
      </c>
      <c r="FN517" s="11">
        <v>4234.6689263671942</v>
      </c>
      <c r="FO517" s="11">
        <v>4231.0886205280267</v>
      </c>
      <c r="FP517" s="11">
        <v>4226.290702566278</v>
      </c>
      <c r="FQ517" s="11">
        <v>4228.5980826356226</v>
      </c>
      <c r="FR517" s="11">
        <v>4204.656449796521</v>
      </c>
      <c r="FS517" s="11">
        <v>4169.1574614024239</v>
      </c>
      <c r="FT517" s="11">
        <v>4104.1062958459715</v>
      </c>
      <c r="FU517" s="11">
        <v>3997.1503362433723</v>
      </c>
      <c r="FV517" s="11">
        <v>3961.2276390458992</v>
      </c>
      <c r="FW517" s="11">
        <v>3932.6165803190138</v>
      </c>
      <c r="FX517" s="11">
        <v>3903.0754862512085</v>
      </c>
      <c r="FY517" s="11">
        <v>3879.9500737695557</v>
      </c>
      <c r="FZ517" s="11">
        <v>3850.7269345644208</v>
      </c>
      <c r="GA517" s="11">
        <v>3831.2431594816203</v>
      </c>
      <c r="GB517" s="11">
        <v>3805.7232506611367</v>
      </c>
      <c r="GC517" s="11">
        <v>3782.7486158093375</v>
      </c>
      <c r="GD517" s="11">
        <v>3770.1003639084192</v>
      </c>
      <c r="GE517" s="11">
        <v>3759.1567077955697</v>
      </c>
      <c r="GF517" s="11">
        <v>3752.8605254405684</v>
      </c>
      <c r="GG517" s="11">
        <v>3742.1280371816729</v>
      </c>
      <c r="GH517" s="11">
        <v>3736.9313375746287</v>
      </c>
      <c r="GI517" s="11">
        <v>3719.518184841726</v>
      </c>
      <c r="GJ517" s="11">
        <v>3696.8751623220733</v>
      </c>
      <c r="GK517" s="11">
        <v>3670.9464777888688</v>
      </c>
      <c r="GL517" s="11">
        <v>3670.2321925399865</v>
      </c>
      <c r="GM517" s="11">
        <v>3639.0715273080828</v>
      </c>
      <c r="GN517" s="11">
        <v>3618.0907585315094</v>
      </c>
      <c r="GO517" s="11">
        <v>3585.3597818304711</v>
      </c>
      <c r="GP517" s="11">
        <v>3500.8262318940651</v>
      </c>
      <c r="GQ517" s="11">
        <v>3361.8170545242042</v>
      </c>
      <c r="GR517" s="11">
        <v>3204.9592116572612</v>
      </c>
      <c r="GS517" s="11">
        <v>3142.4129130006399</v>
      </c>
      <c r="GT517" s="11">
        <v>3124.5314181374547</v>
      </c>
      <c r="GU517" s="11">
        <v>3102.6513796517183</v>
      </c>
      <c r="GV517" s="11">
        <v>3083.5496496731384</v>
      </c>
      <c r="GW517" s="11">
        <v>3066.7075448449477</v>
      </c>
      <c r="GX517" s="11">
        <v>3054.2380416407382</v>
      </c>
      <c r="GY517" s="11">
        <v>2975.1256817304334</v>
      </c>
      <c r="GZ517" s="11">
        <v>3027.9698590172184</v>
      </c>
      <c r="HA517" s="11">
        <v>3028.346690468305</v>
      </c>
      <c r="HB517" s="11">
        <v>3022.7340469933683</v>
      </c>
      <c r="HC517" s="11">
        <v>3018.5672889479765</v>
      </c>
      <c r="HD517" s="11">
        <v>3016.526830282517</v>
      </c>
      <c r="HE517" s="11">
        <v>2994.3093104007198</v>
      </c>
      <c r="HF517" s="11">
        <v>2881.7472934388247</v>
      </c>
      <c r="HG517" s="11">
        <v>2807.689199971072</v>
      </c>
      <c r="HH517" s="11">
        <v>2733.7200144941653</v>
      </c>
      <c r="HI517" s="11">
        <v>2701.2049799988645</v>
      </c>
      <c r="HJ517" s="11">
        <v>2677.3010121789107</v>
      </c>
      <c r="HK517" s="11">
        <v>2642.1452234544495</v>
      </c>
      <c r="HL517" s="11">
        <v>2618.2697241880078</v>
      </c>
      <c r="HM517" s="11">
        <v>2570.9324231543633</v>
      </c>
      <c r="HN517" s="11">
        <v>2523.2170496529066</v>
      </c>
      <c r="HO517" s="11">
        <v>2497.2283369302413</v>
      </c>
      <c r="HP517" s="11">
        <v>2520.8783595114842</v>
      </c>
      <c r="HQ517" s="11">
        <v>2513.5019377765484</v>
      </c>
      <c r="HR517" s="11">
        <v>2434.6425906169516</v>
      </c>
      <c r="HS517" s="11">
        <v>2458.9627482649398</v>
      </c>
      <c r="HT517" s="11">
        <v>2470.460644271785</v>
      </c>
      <c r="HU517" s="11">
        <v>2435.9633796907578</v>
      </c>
      <c r="HV517" s="11">
        <v>2432.6787999269081</v>
      </c>
      <c r="HW517" s="11">
        <v>2413.7913812433303</v>
      </c>
      <c r="HX517" s="11">
        <v>2387.5650090555741</v>
      </c>
      <c r="HY517" s="11">
        <v>2344.3493091310174</v>
      </c>
      <c r="HZ517" s="11">
        <v>2188.750476774776</v>
      </c>
      <c r="IA517" s="11">
        <v>2044.5086158057927</v>
      </c>
      <c r="IB517" s="11">
        <v>1996.4109547502123</v>
      </c>
      <c r="IC517" s="11">
        <v>1943.3368539695191</v>
      </c>
      <c r="ID517" s="11">
        <v>1895.9788842892378</v>
      </c>
      <c r="IE517" s="11">
        <v>1841.0549582178655</v>
      </c>
      <c r="IF517" s="11">
        <v>1716.1282856158193</v>
      </c>
      <c r="IG517" s="11">
        <v>1688.2153926712049</v>
      </c>
      <c r="IH517" s="11">
        <v>1645.1900775298586</v>
      </c>
      <c r="II517" s="11">
        <v>1608.0595996043949</v>
      </c>
      <c r="IJ517" s="11">
        <v>1556.9650825410936</v>
      </c>
      <c r="IK517" s="11">
        <v>1518.744778793103</v>
      </c>
      <c r="IL517" s="11">
        <v>1476.6965474813971</v>
      </c>
      <c r="IM517" s="11">
        <v>1413.7862623557501</v>
      </c>
      <c r="IN517" s="11">
        <v>1277.4351425166342</v>
      </c>
      <c r="IO517" s="11">
        <v>1245.707871629716</v>
      </c>
      <c r="IP517" s="11">
        <v>1244.1123116757026</v>
      </c>
      <c r="IQ517" s="11">
        <v>1188.3625030000048</v>
      </c>
      <c r="IR517" s="11">
        <v>1119.5626163135059</v>
      </c>
      <c r="IS517" s="11">
        <v>1079.8233575691897</v>
      </c>
      <c r="IT517" s="11">
        <v>1056.6418165077507</v>
      </c>
      <c r="IU517" s="11">
        <v>1039.0072543057934</v>
      </c>
      <c r="IV517" s="11">
        <v>1032.9277386045574</v>
      </c>
      <c r="IW517" s="11">
        <v>1022.2648410141051</v>
      </c>
      <c r="IX517" s="11">
        <v>1001.0449233780516</v>
      </c>
      <c r="IY517" s="11">
        <v>960.06595823541738</v>
      </c>
      <c r="IZ517" s="11">
        <v>909.80406718309393</v>
      </c>
      <c r="JA517" s="11">
        <v>817.74160155906702</v>
      </c>
      <c r="JB517" s="11">
        <v>709.14698865376909</v>
      </c>
      <c r="JC517" s="11">
        <v>631.113205344893</v>
      </c>
      <c r="JD517" s="11">
        <v>615.42605027019806</v>
      </c>
      <c r="JE517" s="11">
        <v>603.94687478319224</v>
      </c>
      <c r="JF517" s="11">
        <v>595.80297619105954</v>
      </c>
      <c r="JG517" s="11">
        <v>512.39810066415293</v>
      </c>
      <c r="JH517" s="11">
        <v>475.05871582598479</v>
      </c>
      <c r="JI517" s="11">
        <v>470.5333558332307</v>
      </c>
      <c r="JJ517" s="11">
        <v>470.64402267415795</v>
      </c>
      <c r="JK517" s="11">
        <v>407.33748515519619</v>
      </c>
      <c r="JL517" s="11">
        <v>420.18994728216848</v>
      </c>
      <c r="JM517" s="11">
        <v>402.81169551169802</v>
      </c>
      <c r="JN517" s="11">
        <v>244.39751616084783</v>
      </c>
      <c r="JO517" s="11">
        <v>237.09222676006908</v>
      </c>
      <c r="JP517" s="11">
        <v>304.33239840489472</v>
      </c>
      <c r="JQ517" s="11">
        <v>303.62640806385014</v>
      </c>
      <c r="JR517" s="11">
        <v>270.3163286560212</v>
      </c>
      <c r="JS517" s="11">
        <v>100.98036145272199</v>
      </c>
      <c r="JT517" s="11">
        <v>39.0418020819708</v>
      </c>
      <c r="JU517" s="11">
        <v>48.017611299567378</v>
      </c>
      <c r="JV517" s="11">
        <v>31.402974272123217</v>
      </c>
      <c r="JW517" s="11">
        <v>7.8586026575067081E-12</v>
      </c>
      <c r="JX517" s="11">
        <v>37.564796908050909</v>
      </c>
      <c r="JY517" s="11">
        <v>64.449557675195777</v>
      </c>
      <c r="JZ517" s="11">
        <v>82.717047827534969</v>
      </c>
      <c r="KA517" s="11">
        <v>105.2437448076752</v>
      </c>
      <c r="KB517" s="11">
        <v>124.0541093082452</v>
      </c>
      <c r="KC517" s="11">
        <v>137.74865174475786</v>
      </c>
      <c r="KD517" s="11">
        <v>150.36945591479594</v>
      </c>
      <c r="KE517" s="11">
        <v>146.69793451088617</v>
      </c>
      <c r="KF517" s="11">
        <v>136.39069394333774</v>
      </c>
      <c r="KG517" s="11">
        <v>113.68775145257749</v>
      </c>
      <c r="KH517" s="11">
        <v>104.94345569878458</v>
      </c>
      <c r="KI517" s="11">
        <v>76.998064035955423</v>
      </c>
      <c r="KJ517" s="11">
        <v>71.992791915151528</v>
      </c>
      <c r="KK517" s="11">
        <v>65.954048565733444</v>
      </c>
      <c r="KL517" s="23"/>
      <c r="KM517" s="11">
        <f>SMALL(Tabela2[[#This Row],[1]:[285]],1)</f>
        <v>7.8586026575067081E-12</v>
      </c>
      <c r="KN517" s="11">
        <f>MATCH(Tabela2[[#This Row],[1° menor]],Tabela2[[#This Row],[1]:[285]],0)</f>
        <v>270</v>
      </c>
      <c r="KO51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517" s="11">
        <f>VLOOKUP(Tabela2[[#This Row],[Shape]],shape!A:D,4,0)+VLOOKUP(Tabela2[[#This Row],[Shape]]+1,shape!A:E,5,0)*Tabela2[[#This Row],[% avanc]]</f>
        <v>8544.8116110658502</v>
      </c>
      <c r="KQ517" s="15">
        <f>Tabela2[[#This Row],[8686,881807]]/Tabela2[[#Headers],[8686,881807]]</f>
        <v>0.98364543237831692</v>
      </c>
      <c r="KR517" s="11">
        <f>Tabela2[[#This Row],[8686,881807]]-KP516</f>
        <v>0</v>
      </c>
      <c r="KS517" s="11">
        <f>(Tabela2[[#This Row],[hora bus]]-H516)*86400</f>
        <v>22.000000113621354</v>
      </c>
      <c r="KT517" s="11">
        <f>Tabela2[[#This Row],[desloc]]/Tabela2[[#This Row],[seconds]]</f>
        <v>0</v>
      </c>
      <c r="KU517" s="11">
        <f>Tabela2[[#This Row],[spd m/s]]*3.6</f>
        <v>0</v>
      </c>
      <c r="KV517" s="23"/>
      <c r="KW517" s="22">
        <f t="shared" si="144"/>
        <v>0</v>
      </c>
      <c r="KX517" s="23">
        <f t="shared" si="145"/>
        <v>0.5</v>
      </c>
      <c r="KY517" s="23">
        <f t="shared" si="146"/>
        <v>1</v>
      </c>
      <c r="KZ517" s="23">
        <f t="shared" si="147"/>
        <v>13</v>
      </c>
      <c r="LA517" s="23">
        <f t="shared" si="148"/>
        <v>0</v>
      </c>
      <c r="LB517" s="23">
        <f t="shared" si="149"/>
        <v>1</v>
      </c>
      <c r="LC517" s="23">
        <f t="shared" si="150"/>
        <v>2</v>
      </c>
      <c r="LD517" s="23">
        <f t="shared" si="151"/>
        <v>0</v>
      </c>
      <c r="LE517" s="23">
        <f t="shared" si="152"/>
        <v>8544.8116110658502</v>
      </c>
      <c r="LF517" s="22">
        <f t="shared" si="143"/>
        <v>0</v>
      </c>
      <c r="LG517" s="23">
        <f t="shared" si="153"/>
        <v>0</v>
      </c>
      <c r="LH517" s="23">
        <f t="shared" si="154"/>
        <v>0</v>
      </c>
      <c r="LI517" s="23">
        <f t="shared" si="155"/>
        <v>8570.3152119992501</v>
      </c>
      <c r="LJ517" s="23">
        <f t="shared" si="156"/>
        <v>8544.8116110658502</v>
      </c>
      <c r="LK517" s="23">
        <f t="shared" si="157"/>
        <v>0.5</v>
      </c>
      <c r="LL517" s="23">
        <f t="shared" si="158"/>
        <v>0</v>
      </c>
      <c r="LM517" s="23">
        <f t="shared" si="159"/>
        <v>1</v>
      </c>
      <c r="LN517" s="23">
        <f t="shared" si="160"/>
        <v>1</v>
      </c>
    </row>
    <row r="518" spans="1:326" x14ac:dyDescent="0.25">
      <c r="A518" s="22">
        <v>181</v>
      </c>
      <c r="B518" s="22">
        <v>3</v>
      </c>
      <c r="C518" s="23" t="s">
        <v>1489</v>
      </c>
      <c r="D518" s="22">
        <v>332</v>
      </c>
      <c r="E518" s="24">
        <v>0.93888888888888888</v>
      </c>
      <c r="F518" s="23" t="s">
        <v>774</v>
      </c>
      <c r="G518" s="23" t="b">
        <v>1</v>
      </c>
      <c r="H518" s="25">
        <v>43538.939004629632</v>
      </c>
      <c r="I518" s="26" t="s">
        <v>180</v>
      </c>
      <c r="J518" s="23" t="s">
        <v>181</v>
      </c>
      <c r="K518" s="11">
        <f>IF(AND(Tabela2[[#This Row],[hora bus]]=H517,Tabela2[[#This Row],[lat bus]]=I517,Tabela2[[#This Row],[lon bus]]=J517),1,0)</f>
        <v>0</v>
      </c>
      <c r="L518" s="23"/>
      <c r="M518" s="11">
        <v>359</v>
      </c>
      <c r="N518" s="11">
        <v>12494.830021888851</v>
      </c>
      <c r="O518" s="11">
        <v>12486.806861253204</v>
      </c>
      <c r="P518" s="11">
        <v>12475.971219330722</v>
      </c>
      <c r="Q518" s="11">
        <v>12416.529272290421</v>
      </c>
      <c r="R518" s="11">
        <v>12334.820621563395</v>
      </c>
      <c r="S518" s="11">
        <v>12320.088836036259</v>
      </c>
      <c r="T518" s="11">
        <v>12301.020183692543</v>
      </c>
      <c r="U518" s="11">
        <v>12288.814142005907</v>
      </c>
      <c r="V518" s="11">
        <v>12271.172379100031</v>
      </c>
      <c r="W518" s="11">
        <v>12257.347773330403</v>
      </c>
      <c r="X518" s="11">
        <v>12244.75714924055</v>
      </c>
      <c r="Y518" s="11">
        <v>12218.091008311309</v>
      </c>
      <c r="Z518" s="11">
        <v>12199.530930423911</v>
      </c>
      <c r="AA518" s="11">
        <v>12174.625643012387</v>
      </c>
      <c r="AB518" s="11">
        <v>12162.874276923478</v>
      </c>
      <c r="AC518" s="11">
        <v>12146.07688209562</v>
      </c>
      <c r="AD518" s="11">
        <v>12121.80903308475</v>
      </c>
      <c r="AE518" s="11">
        <v>12113.01994745246</v>
      </c>
      <c r="AF518" s="11">
        <v>12051.80430932218</v>
      </c>
      <c r="AG518" s="11">
        <v>12030.872930985972</v>
      </c>
      <c r="AH518" s="11">
        <v>12008.271750808733</v>
      </c>
      <c r="AI518" s="11">
        <v>11988.48660329489</v>
      </c>
      <c r="AJ518" s="11">
        <v>11970.387159713189</v>
      </c>
      <c r="AK518" s="11">
        <v>11957.655815437727</v>
      </c>
      <c r="AL518" s="11">
        <v>11934.210824216272</v>
      </c>
      <c r="AM518" s="11">
        <v>11926.006924847261</v>
      </c>
      <c r="AN518" s="11">
        <v>11916.384564365255</v>
      </c>
      <c r="AO518" s="11">
        <v>11912.998509820854</v>
      </c>
      <c r="AP518" s="11">
        <v>11917.713394892624</v>
      </c>
      <c r="AQ518" s="11">
        <v>11928.574183629566</v>
      </c>
      <c r="AR518" s="11">
        <v>11931.665721828511</v>
      </c>
      <c r="AS518" s="11">
        <v>11932.639967432253</v>
      </c>
      <c r="AT518" s="11">
        <v>11946.306747432751</v>
      </c>
      <c r="AU518" s="11">
        <v>11955.055531408401</v>
      </c>
      <c r="AV518" s="11">
        <v>11953.326558570843</v>
      </c>
      <c r="AW518" s="11">
        <v>11960.843739794504</v>
      </c>
      <c r="AX518" s="11">
        <v>11971.095554319198</v>
      </c>
      <c r="AY518" s="11">
        <v>11970.842707840173</v>
      </c>
      <c r="AZ518" s="11">
        <v>11961.312523304416</v>
      </c>
      <c r="BA518" s="11">
        <v>11943.754960262595</v>
      </c>
      <c r="BB518" s="11">
        <v>11906.350739140325</v>
      </c>
      <c r="BC518" s="11">
        <v>11839.952965292594</v>
      </c>
      <c r="BD518" s="11">
        <v>11777.603418943312</v>
      </c>
      <c r="BE518" s="11">
        <v>11763.088392712647</v>
      </c>
      <c r="BF518" s="11">
        <v>11746.976967201908</v>
      </c>
      <c r="BG518" s="11">
        <v>11720.46928104626</v>
      </c>
      <c r="BH518" s="11">
        <v>11716.191749337335</v>
      </c>
      <c r="BI518" s="11">
        <v>11705.844298156573</v>
      </c>
      <c r="BJ518" s="11">
        <v>11686.676337576891</v>
      </c>
      <c r="BK518" s="11">
        <v>11624.333822083925</v>
      </c>
      <c r="BL518" s="11">
        <v>11421.845874307674</v>
      </c>
      <c r="BM518" s="11">
        <v>11327.722095321091</v>
      </c>
      <c r="BN518" s="11">
        <v>11321.736594648884</v>
      </c>
      <c r="BO518" s="11">
        <v>11228.754927625116</v>
      </c>
      <c r="BP518" s="11">
        <v>11234.809367840558</v>
      </c>
      <c r="BQ518" s="11">
        <v>11156.329112075415</v>
      </c>
      <c r="BR518" s="11">
        <v>11088.338786588773</v>
      </c>
      <c r="BS518" s="11">
        <v>11068.2068781655</v>
      </c>
      <c r="BT518" s="11">
        <v>11023.30502409807</v>
      </c>
      <c r="BU518" s="11">
        <v>10978.236571828094</v>
      </c>
      <c r="BV518" s="11">
        <v>10999.797255863332</v>
      </c>
      <c r="BW518" s="11">
        <v>10852.238381205911</v>
      </c>
      <c r="BX518" s="11">
        <v>10746.424904834928</v>
      </c>
      <c r="BY518" s="11">
        <v>10608.921556702628</v>
      </c>
      <c r="BZ518" s="11">
        <v>10579.665221091504</v>
      </c>
      <c r="CA518" s="11">
        <v>10537.351912154953</v>
      </c>
      <c r="CB518" s="11">
        <v>10474.717993386512</v>
      </c>
      <c r="CC518" s="11">
        <v>10354.655366186358</v>
      </c>
      <c r="CD518" s="11">
        <v>10261.833316445753</v>
      </c>
      <c r="CE518" s="11">
        <v>10171.692223757867</v>
      </c>
      <c r="CF518" s="11">
        <v>10092.407299546927</v>
      </c>
      <c r="CG518" s="11">
        <v>9905.3651017099237</v>
      </c>
      <c r="CH518" s="11">
        <v>9834.95217105341</v>
      </c>
      <c r="CI518" s="11">
        <v>9650.6513204742932</v>
      </c>
      <c r="CJ518" s="11">
        <v>9583.7088165695204</v>
      </c>
      <c r="CK518" s="11">
        <v>9497.7240156386524</v>
      </c>
      <c r="CL518" s="11">
        <v>9472.457870991504</v>
      </c>
      <c r="CM518" s="11">
        <v>9426.5227230567671</v>
      </c>
      <c r="CN518" s="11">
        <v>9370.8777662955854</v>
      </c>
      <c r="CO518" s="11">
        <v>9292.6854217545879</v>
      </c>
      <c r="CP518" s="11">
        <v>9243.6795939065596</v>
      </c>
      <c r="CQ518" s="11">
        <v>9056.1565957037456</v>
      </c>
      <c r="CR518" s="11">
        <v>8891.5087192388764</v>
      </c>
      <c r="CS518" s="11">
        <v>8825.81292266327</v>
      </c>
      <c r="CT518" s="11">
        <v>8800.4430877891391</v>
      </c>
      <c r="CU518" s="11">
        <v>8760.9026387819158</v>
      </c>
      <c r="CV518" s="11">
        <v>8667.2948402984148</v>
      </c>
      <c r="CW518" s="11">
        <v>8547.8096427278615</v>
      </c>
      <c r="CX518" s="11">
        <v>8493.3584687182847</v>
      </c>
      <c r="CY518" s="11">
        <v>8440.1224535374513</v>
      </c>
      <c r="CZ518" s="11">
        <v>8390.8037614794721</v>
      </c>
      <c r="DA518" s="11">
        <v>8338.9381727031214</v>
      </c>
      <c r="DB518" s="11">
        <v>8281.0761405486774</v>
      </c>
      <c r="DC518" s="11">
        <v>8184.8866688721628</v>
      </c>
      <c r="DD518" s="11">
        <v>8172.1921294995391</v>
      </c>
      <c r="DE518" s="11">
        <v>8140.4311274955307</v>
      </c>
      <c r="DF518" s="11">
        <v>8125.0370069362552</v>
      </c>
      <c r="DG518" s="11">
        <v>8069.8907934106028</v>
      </c>
      <c r="DH518" s="11">
        <v>8022.5957229481828</v>
      </c>
      <c r="DI518" s="11">
        <v>7967.1136504935848</v>
      </c>
      <c r="DJ518" s="11">
        <v>7899.5679134541988</v>
      </c>
      <c r="DK518" s="11">
        <v>7639.7012402337068</v>
      </c>
      <c r="DL518" s="11">
        <v>7636.0691887838138</v>
      </c>
      <c r="DM518" s="11">
        <v>7598.3990282503028</v>
      </c>
      <c r="DN518" s="11">
        <v>7538.8375537889115</v>
      </c>
      <c r="DO518" s="11">
        <v>7526.6387756347658</v>
      </c>
      <c r="DP518" s="11">
        <v>7468.0648688645761</v>
      </c>
      <c r="DQ518" s="11">
        <v>7474.0878783274411</v>
      </c>
      <c r="DR518" s="11">
        <v>7467.8548258348064</v>
      </c>
      <c r="DS518" s="11">
        <v>7458.6120677505369</v>
      </c>
      <c r="DT518" s="11">
        <v>7442.2769944928086</v>
      </c>
      <c r="DU518" s="11">
        <v>7431.2670545420351</v>
      </c>
      <c r="DV518" s="11">
        <v>7419.21554123652</v>
      </c>
      <c r="DW518" s="11">
        <v>7411.2437116621441</v>
      </c>
      <c r="DX518" s="11">
        <v>7272.7703676481406</v>
      </c>
      <c r="DY518" s="11">
        <v>7277.077115747491</v>
      </c>
      <c r="DZ518" s="11">
        <v>7242.7517113126205</v>
      </c>
      <c r="EA518" s="11">
        <v>7131.0070280574619</v>
      </c>
      <c r="EB518" s="11">
        <v>7121.5129475686344</v>
      </c>
      <c r="EC518" s="11">
        <v>6953.9809014249222</v>
      </c>
      <c r="ED518" s="11">
        <v>6898.1675387696978</v>
      </c>
      <c r="EE518" s="11">
        <v>6665.5885433667117</v>
      </c>
      <c r="EF518" s="11">
        <v>6480.7589751865062</v>
      </c>
      <c r="EG518" s="11">
        <v>6324.0994538489767</v>
      </c>
      <c r="EH518" s="11">
        <v>6204.7229073207427</v>
      </c>
      <c r="EI518" s="11">
        <v>6142.8329386899732</v>
      </c>
      <c r="EJ518" s="11">
        <v>6090.2434964699059</v>
      </c>
      <c r="EK518" s="11">
        <v>6008.2781424026871</v>
      </c>
      <c r="EL518" s="11">
        <v>5996.6708102008115</v>
      </c>
      <c r="EM518" s="11">
        <v>5909.9308364153067</v>
      </c>
      <c r="EN518" s="11">
        <v>5822.2842564530247</v>
      </c>
      <c r="EO518" s="11">
        <v>5782.8061801466947</v>
      </c>
      <c r="EP518" s="11">
        <v>5659.5597463704444</v>
      </c>
      <c r="EQ518" s="11">
        <v>5606.6647382784813</v>
      </c>
      <c r="ER518" s="11">
        <v>5493.1424353024422</v>
      </c>
      <c r="ES518" s="11">
        <v>5450.9531240578535</v>
      </c>
      <c r="ET518" s="11">
        <v>5389.1980921946515</v>
      </c>
      <c r="EU518" s="11">
        <v>5341.0128759711633</v>
      </c>
      <c r="EV518" s="11">
        <v>5285.7083281965679</v>
      </c>
      <c r="EW518" s="11">
        <v>5076.107743762178</v>
      </c>
      <c r="EX518" s="11">
        <v>5035.3179065443346</v>
      </c>
      <c r="EY518" s="11">
        <v>4897.7790061573514</v>
      </c>
      <c r="EZ518" s="11">
        <v>4779.2968546071406</v>
      </c>
      <c r="FA518" s="11">
        <v>4728.6634524423889</v>
      </c>
      <c r="FB518" s="11">
        <v>4698.6128276214422</v>
      </c>
      <c r="FC518" s="11">
        <v>4652.3888470557022</v>
      </c>
      <c r="FD518" s="11">
        <v>4544.0658852060396</v>
      </c>
      <c r="FE518" s="11">
        <v>4397.5864604248</v>
      </c>
      <c r="FF518" s="11">
        <v>4390.6720692036524</v>
      </c>
      <c r="FG518" s="11">
        <v>4353.1186516683247</v>
      </c>
      <c r="FH518" s="11">
        <v>4281.8363979768328</v>
      </c>
      <c r="FI518" s="11">
        <v>4250.6512514056603</v>
      </c>
      <c r="FJ518" s="11">
        <v>4244.9551524831841</v>
      </c>
      <c r="FK518" s="11">
        <v>4239.8260587117411</v>
      </c>
      <c r="FL518" s="11">
        <v>4237.7931543450059</v>
      </c>
      <c r="FM518" s="11">
        <v>4224.2724789605008</v>
      </c>
      <c r="FN518" s="11">
        <v>4234.6689263671942</v>
      </c>
      <c r="FO518" s="11">
        <v>4231.0886205280267</v>
      </c>
      <c r="FP518" s="11">
        <v>4226.290702566278</v>
      </c>
      <c r="FQ518" s="11">
        <v>4228.5980826356226</v>
      </c>
      <c r="FR518" s="11">
        <v>4204.656449796521</v>
      </c>
      <c r="FS518" s="11">
        <v>4169.1574614024239</v>
      </c>
      <c r="FT518" s="11">
        <v>4104.1062958459715</v>
      </c>
      <c r="FU518" s="11">
        <v>3997.1503362433723</v>
      </c>
      <c r="FV518" s="11">
        <v>3961.2276390458992</v>
      </c>
      <c r="FW518" s="11">
        <v>3932.6165803190138</v>
      </c>
      <c r="FX518" s="11">
        <v>3903.0754862512085</v>
      </c>
      <c r="FY518" s="11">
        <v>3879.9500737695557</v>
      </c>
      <c r="FZ518" s="11">
        <v>3850.7269345644208</v>
      </c>
      <c r="GA518" s="11">
        <v>3831.2431594816203</v>
      </c>
      <c r="GB518" s="11">
        <v>3805.7232506611367</v>
      </c>
      <c r="GC518" s="11">
        <v>3782.7486158093375</v>
      </c>
      <c r="GD518" s="11">
        <v>3770.1003639084192</v>
      </c>
      <c r="GE518" s="11">
        <v>3759.1567077955697</v>
      </c>
      <c r="GF518" s="11">
        <v>3752.8605254405684</v>
      </c>
      <c r="GG518" s="11">
        <v>3742.1280371816729</v>
      </c>
      <c r="GH518" s="11">
        <v>3736.9313375746287</v>
      </c>
      <c r="GI518" s="11">
        <v>3719.518184841726</v>
      </c>
      <c r="GJ518" s="11">
        <v>3696.8751623220733</v>
      </c>
      <c r="GK518" s="11">
        <v>3670.9464777888688</v>
      </c>
      <c r="GL518" s="11">
        <v>3670.2321925399865</v>
      </c>
      <c r="GM518" s="11">
        <v>3639.0715273080828</v>
      </c>
      <c r="GN518" s="11">
        <v>3618.0907585315094</v>
      </c>
      <c r="GO518" s="11">
        <v>3585.3597818304711</v>
      </c>
      <c r="GP518" s="11">
        <v>3500.8262318940651</v>
      </c>
      <c r="GQ518" s="11">
        <v>3361.8170545242042</v>
      </c>
      <c r="GR518" s="11">
        <v>3204.9592116572612</v>
      </c>
      <c r="GS518" s="11">
        <v>3142.4129130006399</v>
      </c>
      <c r="GT518" s="11">
        <v>3124.5314181374547</v>
      </c>
      <c r="GU518" s="11">
        <v>3102.6513796517183</v>
      </c>
      <c r="GV518" s="11">
        <v>3083.5496496731384</v>
      </c>
      <c r="GW518" s="11">
        <v>3066.7075448449477</v>
      </c>
      <c r="GX518" s="11">
        <v>3054.2380416407382</v>
      </c>
      <c r="GY518" s="11">
        <v>2975.1256817304334</v>
      </c>
      <c r="GZ518" s="11">
        <v>3027.9698590172184</v>
      </c>
      <c r="HA518" s="11">
        <v>3028.346690468305</v>
      </c>
      <c r="HB518" s="11">
        <v>3022.7340469933683</v>
      </c>
      <c r="HC518" s="11">
        <v>3018.5672889479765</v>
      </c>
      <c r="HD518" s="11">
        <v>3016.526830282517</v>
      </c>
      <c r="HE518" s="11">
        <v>2994.3093104007198</v>
      </c>
      <c r="HF518" s="11">
        <v>2881.7472934388247</v>
      </c>
      <c r="HG518" s="11">
        <v>2807.689199971072</v>
      </c>
      <c r="HH518" s="11">
        <v>2733.7200144941653</v>
      </c>
      <c r="HI518" s="11">
        <v>2701.2049799988645</v>
      </c>
      <c r="HJ518" s="11">
        <v>2677.3010121789107</v>
      </c>
      <c r="HK518" s="11">
        <v>2642.1452234544495</v>
      </c>
      <c r="HL518" s="11">
        <v>2618.2697241880078</v>
      </c>
      <c r="HM518" s="11">
        <v>2570.9324231543633</v>
      </c>
      <c r="HN518" s="11">
        <v>2523.2170496529066</v>
      </c>
      <c r="HO518" s="11">
        <v>2497.2283369302413</v>
      </c>
      <c r="HP518" s="11">
        <v>2520.8783595114842</v>
      </c>
      <c r="HQ518" s="11">
        <v>2513.5019377765484</v>
      </c>
      <c r="HR518" s="11">
        <v>2434.6425906169516</v>
      </c>
      <c r="HS518" s="11">
        <v>2458.9627482649398</v>
      </c>
      <c r="HT518" s="11">
        <v>2470.460644271785</v>
      </c>
      <c r="HU518" s="11">
        <v>2435.9633796907578</v>
      </c>
      <c r="HV518" s="11">
        <v>2432.6787999269081</v>
      </c>
      <c r="HW518" s="11">
        <v>2413.7913812433303</v>
      </c>
      <c r="HX518" s="11">
        <v>2387.5650090555741</v>
      </c>
      <c r="HY518" s="11">
        <v>2344.3493091310174</v>
      </c>
      <c r="HZ518" s="11">
        <v>2188.750476774776</v>
      </c>
      <c r="IA518" s="11">
        <v>2044.5086158057927</v>
      </c>
      <c r="IB518" s="11">
        <v>1996.4109547502123</v>
      </c>
      <c r="IC518" s="11">
        <v>1943.3368539695191</v>
      </c>
      <c r="ID518" s="11">
        <v>1895.9788842892378</v>
      </c>
      <c r="IE518" s="11">
        <v>1841.0549582178655</v>
      </c>
      <c r="IF518" s="11">
        <v>1716.1282856158193</v>
      </c>
      <c r="IG518" s="11">
        <v>1688.2153926712049</v>
      </c>
      <c r="IH518" s="11">
        <v>1645.1900775298586</v>
      </c>
      <c r="II518" s="11">
        <v>1608.0595996043949</v>
      </c>
      <c r="IJ518" s="11">
        <v>1556.9650825410936</v>
      </c>
      <c r="IK518" s="11">
        <v>1518.744778793103</v>
      </c>
      <c r="IL518" s="11">
        <v>1476.6965474813971</v>
      </c>
      <c r="IM518" s="11">
        <v>1413.7862623557501</v>
      </c>
      <c r="IN518" s="11">
        <v>1277.4351425166342</v>
      </c>
      <c r="IO518" s="11">
        <v>1245.707871629716</v>
      </c>
      <c r="IP518" s="11">
        <v>1244.1123116757026</v>
      </c>
      <c r="IQ518" s="11">
        <v>1188.3625030000048</v>
      </c>
      <c r="IR518" s="11">
        <v>1119.5626163135059</v>
      </c>
      <c r="IS518" s="11">
        <v>1079.8233575691897</v>
      </c>
      <c r="IT518" s="11">
        <v>1056.6418165077507</v>
      </c>
      <c r="IU518" s="11">
        <v>1039.0072543057934</v>
      </c>
      <c r="IV518" s="11">
        <v>1032.9277386045574</v>
      </c>
      <c r="IW518" s="11">
        <v>1022.2648410141051</v>
      </c>
      <c r="IX518" s="11">
        <v>1001.0449233780516</v>
      </c>
      <c r="IY518" s="11">
        <v>960.06595823541738</v>
      </c>
      <c r="IZ518" s="11">
        <v>909.80406718309393</v>
      </c>
      <c r="JA518" s="11">
        <v>817.74160155906702</v>
      </c>
      <c r="JB518" s="11">
        <v>709.14698865376909</v>
      </c>
      <c r="JC518" s="11">
        <v>631.113205344893</v>
      </c>
      <c r="JD518" s="11">
        <v>615.42605027019806</v>
      </c>
      <c r="JE518" s="11">
        <v>603.94687478319224</v>
      </c>
      <c r="JF518" s="11">
        <v>595.80297619105954</v>
      </c>
      <c r="JG518" s="11">
        <v>512.39810066415293</v>
      </c>
      <c r="JH518" s="11">
        <v>475.05871582598479</v>
      </c>
      <c r="JI518" s="11">
        <v>470.5333558332307</v>
      </c>
      <c r="JJ518" s="11">
        <v>470.64402267415795</v>
      </c>
      <c r="JK518" s="11">
        <v>407.33748515519619</v>
      </c>
      <c r="JL518" s="11">
        <v>420.18994728216848</v>
      </c>
      <c r="JM518" s="11">
        <v>402.81169551169802</v>
      </c>
      <c r="JN518" s="11">
        <v>244.39751616084783</v>
      </c>
      <c r="JO518" s="11">
        <v>237.09222676006908</v>
      </c>
      <c r="JP518" s="11">
        <v>304.33239840489472</v>
      </c>
      <c r="JQ518" s="11">
        <v>303.62640806385014</v>
      </c>
      <c r="JR518" s="11">
        <v>270.3163286560212</v>
      </c>
      <c r="JS518" s="11">
        <v>100.98036145272199</v>
      </c>
      <c r="JT518" s="11">
        <v>39.0418020819708</v>
      </c>
      <c r="JU518" s="11">
        <v>48.017611299567378</v>
      </c>
      <c r="JV518" s="11">
        <v>31.402974272123217</v>
      </c>
      <c r="JW518" s="11">
        <v>7.8586026575067081E-12</v>
      </c>
      <c r="JX518" s="11">
        <v>37.564796908050909</v>
      </c>
      <c r="JY518" s="11">
        <v>64.449557675195777</v>
      </c>
      <c r="JZ518" s="11">
        <v>82.717047827534969</v>
      </c>
      <c r="KA518" s="11">
        <v>105.2437448076752</v>
      </c>
      <c r="KB518" s="11">
        <v>124.0541093082452</v>
      </c>
      <c r="KC518" s="11">
        <v>137.74865174475786</v>
      </c>
      <c r="KD518" s="11">
        <v>150.36945591479594</v>
      </c>
      <c r="KE518" s="11">
        <v>146.69793451088617</v>
      </c>
      <c r="KF518" s="11">
        <v>136.39069394333774</v>
      </c>
      <c r="KG518" s="11">
        <v>113.68775145257749</v>
      </c>
      <c r="KH518" s="11">
        <v>104.94345569878458</v>
      </c>
      <c r="KI518" s="11">
        <v>76.998064035955423</v>
      </c>
      <c r="KJ518" s="11">
        <v>71.992791915151528</v>
      </c>
      <c r="KK518" s="11">
        <v>65.954048565733444</v>
      </c>
      <c r="KL518" s="23"/>
      <c r="KM518" s="11">
        <f>SMALL(Tabela2[[#This Row],[1]:[285]],1)</f>
        <v>7.8586026575067081E-12</v>
      </c>
      <c r="KN518" s="11">
        <f>MATCH(Tabela2[[#This Row],[1° menor]],Tabela2[[#This Row],[1]:[285]],0)</f>
        <v>270</v>
      </c>
      <c r="KO51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0.49999996517519368</v>
      </c>
      <c r="KP518" s="11">
        <f>VLOOKUP(Tabela2[[#This Row],[Shape]],shape!A:D,4,0)+VLOOKUP(Tabela2[[#This Row],[Shape]]+1,shape!A:E,5,0)*Tabela2[[#This Row],[% avanc]]</f>
        <v>8544.8116110658502</v>
      </c>
      <c r="KQ518" s="15">
        <f>Tabela2[[#This Row],[8686,881807]]/Tabela2[[#Headers],[8686,881807]]</f>
        <v>0.98364543237831692</v>
      </c>
      <c r="KR518" s="11">
        <f>Tabela2[[#This Row],[8686,881807]]-KP517</f>
        <v>0</v>
      </c>
      <c r="KS518" s="11">
        <f>(Tabela2[[#This Row],[hora bus]]-H517)*86400</f>
        <v>44.000000227242708</v>
      </c>
      <c r="KT518" s="11">
        <f>Tabela2[[#This Row],[desloc]]/Tabela2[[#This Row],[seconds]]</f>
        <v>0</v>
      </c>
      <c r="KU518" s="11">
        <f>Tabela2[[#This Row],[spd m/s]]*3.6</f>
        <v>0</v>
      </c>
      <c r="KV518" s="23"/>
      <c r="KW518" s="22">
        <f t="shared" si="144"/>
        <v>0</v>
      </c>
      <c r="KX518" s="23">
        <f t="shared" si="145"/>
        <v>0</v>
      </c>
      <c r="KY518" s="23">
        <f t="shared" si="146"/>
        <v>1</v>
      </c>
      <c r="KZ518" s="23">
        <f t="shared" si="147"/>
        <v>12</v>
      </c>
      <c r="LA518" s="23">
        <f t="shared" si="148"/>
        <v>0</v>
      </c>
      <c r="LB518" s="23">
        <f t="shared" si="149"/>
        <v>1</v>
      </c>
      <c r="LC518" s="23">
        <f t="shared" si="150"/>
        <v>1</v>
      </c>
      <c r="LD518" s="23">
        <f t="shared" si="151"/>
        <v>0</v>
      </c>
      <c r="LE518" s="23">
        <f t="shared" si="152"/>
        <v>8544.8116110658502</v>
      </c>
      <c r="LF518" s="22">
        <f t="shared" ref="LF518:LF547" si="161">IF(AND(LE518&lt;LE519,LE518&lt;=2000,LE518&lt;=LE517,LE518&lt;=LE516,LE518&lt;=LE515,LE518&lt;=LE514,LJ519&gt;1200,LE519-LE518&lt;2000,LC520&lt;5),1,IF(AND(KW518=1,LE518&lt;LE519,LE518&lt;=2000,LJ519&gt;1200),1,0))</f>
        <v>0</v>
      </c>
      <c r="LG518" s="23">
        <f t="shared" si="153"/>
        <v>0</v>
      </c>
      <c r="LH518" s="23">
        <f t="shared" si="154"/>
        <v>0</v>
      </c>
      <c r="LI518" s="23">
        <f t="shared" si="155"/>
        <v>8570.3152119992501</v>
      </c>
      <c r="LJ518" s="23">
        <f t="shared" si="156"/>
        <v>8544.8116110658502</v>
      </c>
      <c r="LK518" s="23">
        <f t="shared" si="157"/>
        <v>0.5</v>
      </c>
      <c r="LL518" s="23">
        <f t="shared" si="158"/>
        <v>0</v>
      </c>
      <c r="LM518" s="23">
        <f t="shared" si="159"/>
        <v>1</v>
      </c>
      <c r="LN518" s="23">
        <f t="shared" si="160"/>
        <v>1</v>
      </c>
    </row>
    <row r="519" spans="1:326" x14ac:dyDescent="0.25">
      <c r="A519" s="22">
        <v>319</v>
      </c>
      <c r="B519" s="22">
        <v>2</v>
      </c>
      <c r="C519" s="23" t="s">
        <v>1631</v>
      </c>
      <c r="D519" s="22">
        <v>332</v>
      </c>
      <c r="E519" s="24">
        <v>0.9868055555555556</v>
      </c>
      <c r="F519" s="23" t="s">
        <v>774</v>
      </c>
      <c r="G519" s="23" t="b">
        <v>1</v>
      </c>
      <c r="H519" s="25">
        <v>43538.986770833333</v>
      </c>
      <c r="I519" s="26" t="s">
        <v>681</v>
      </c>
      <c r="J519" s="23" t="s">
        <v>682</v>
      </c>
      <c r="K519" s="11">
        <f>IF(AND(Tabela2[[#This Row],[hora bus]]=H518,Tabela2[[#This Row],[lat bus]]=I518,Tabela2[[#This Row],[lon bus]]=J518),1,0)</f>
        <v>0</v>
      </c>
      <c r="L519" s="23"/>
      <c r="M519" s="11">
        <v>492</v>
      </c>
      <c r="N519" s="11">
        <v>0.83458663983971793</v>
      </c>
      <c r="O519" s="11">
        <v>1.3984196839489078</v>
      </c>
      <c r="P519" s="11">
        <v>9.4267941257220311</v>
      </c>
      <c r="Q519" s="11">
        <v>19.688773108132185</v>
      </c>
      <c r="R519" s="11">
        <v>75.195397337780264</v>
      </c>
      <c r="S519" s="11">
        <v>159.30451526494889</v>
      </c>
      <c r="T519" s="11">
        <v>180.18195583801287</v>
      </c>
      <c r="U519" s="11">
        <v>199.79338924508923</v>
      </c>
      <c r="V519" s="11">
        <v>211.09716553928146</v>
      </c>
      <c r="W519" s="11">
        <v>227.14293750271159</v>
      </c>
      <c r="X519" s="11">
        <v>239.59169647723874</v>
      </c>
      <c r="Y519" s="11">
        <v>250.11206903549589</v>
      </c>
      <c r="Z519" s="11">
        <v>275.30364977201225</v>
      </c>
      <c r="AA519" s="11">
        <v>294.46895517304961</v>
      </c>
      <c r="AB519" s="11">
        <v>320.19106785367666</v>
      </c>
      <c r="AC519" s="11">
        <v>332.17949791971603</v>
      </c>
      <c r="AD519" s="11">
        <v>348.04076670293443</v>
      </c>
      <c r="AE519" s="11">
        <v>372.23091522388552</v>
      </c>
      <c r="AF519" s="11">
        <v>373.05585750378327</v>
      </c>
      <c r="AG519" s="11">
        <v>433.84569918205443</v>
      </c>
      <c r="AH519" s="11">
        <v>469.02374511556127</v>
      </c>
      <c r="AI519" s="11">
        <v>499.67607388344703</v>
      </c>
      <c r="AJ519" s="11">
        <v>523.47830821792434</v>
      </c>
      <c r="AK519" s="11">
        <v>544.81141607945688</v>
      </c>
      <c r="AL519" s="11">
        <v>559.9004097040812</v>
      </c>
      <c r="AM519" s="11">
        <v>585.98771261657532</v>
      </c>
      <c r="AN519" s="11">
        <v>594.50788944836063</v>
      </c>
      <c r="AO519" s="11">
        <v>599.8950753359245</v>
      </c>
      <c r="AP519" s="11">
        <v>602.43355425919754</v>
      </c>
      <c r="AQ519" s="11">
        <v>609.53499398530153</v>
      </c>
      <c r="AR519" s="11">
        <v>609.5933977620092</v>
      </c>
      <c r="AS519" s="11">
        <v>603.71880286526709</v>
      </c>
      <c r="AT519" s="11">
        <v>609.45835281434404</v>
      </c>
      <c r="AU519" s="11">
        <v>613.60649452394352</v>
      </c>
      <c r="AV519" s="11">
        <v>605.61020293550882</v>
      </c>
      <c r="AW519" s="11">
        <v>608.32810058706082</v>
      </c>
      <c r="AX519" s="11">
        <v>622.97194103037293</v>
      </c>
      <c r="AY519" s="11">
        <v>642.28327131710535</v>
      </c>
      <c r="AZ519" s="11">
        <v>665.20596166221469</v>
      </c>
      <c r="BA519" s="11">
        <v>691.17393543887101</v>
      </c>
      <c r="BB519" s="11">
        <v>724.84333895562133</v>
      </c>
      <c r="BC519" s="11">
        <v>773.63812755161598</v>
      </c>
      <c r="BD519" s="11">
        <v>844.46226035941891</v>
      </c>
      <c r="BE519" s="11">
        <v>911.23618194706376</v>
      </c>
      <c r="BF519" s="11">
        <v>932.86527223275039</v>
      </c>
      <c r="BG519" s="11">
        <v>958.04135839229252</v>
      </c>
      <c r="BH519" s="11">
        <v>1001.7149381650798</v>
      </c>
      <c r="BI519" s="11">
        <v>1024.9959211584271</v>
      </c>
      <c r="BJ519" s="11">
        <v>1048.1727764714142</v>
      </c>
      <c r="BK519" s="11">
        <v>1080.0184074949607</v>
      </c>
      <c r="BL519" s="11">
        <v>1163.4808684345098</v>
      </c>
      <c r="BM519" s="11">
        <v>1429.3703496024175</v>
      </c>
      <c r="BN519" s="11">
        <v>1610.1385446972781</v>
      </c>
      <c r="BO519" s="11">
        <v>1664.0038873728233</v>
      </c>
      <c r="BP519" s="11">
        <v>1794.1242484398404</v>
      </c>
      <c r="BQ519" s="11">
        <v>1818.9378647754288</v>
      </c>
      <c r="BR519" s="11">
        <v>1920.5792764721948</v>
      </c>
      <c r="BS519" s="11">
        <v>2023.456323096907</v>
      </c>
      <c r="BT519" s="11">
        <v>2062.7199622631242</v>
      </c>
      <c r="BU519" s="11">
        <v>2093.7864244056359</v>
      </c>
      <c r="BV519" s="11">
        <v>2172.8574253488505</v>
      </c>
      <c r="BW519" s="11">
        <v>2191.8290547309048</v>
      </c>
      <c r="BX519" s="11">
        <v>2295.4935471481876</v>
      </c>
      <c r="BY519" s="11">
        <v>2324.6369620900828</v>
      </c>
      <c r="BZ519" s="11">
        <v>2412.5365562142952</v>
      </c>
      <c r="CA519" s="11">
        <v>2432.6327643351483</v>
      </c>
      <c r="CB519" s="11">
        <v>2466.8518007263533</v>
      </c>
      <c r="CC519" s="11">
        <v>2515.2508761381587</v>
      </c>
      <c r="CD519" s="11">
        <v>2622.1218445308405</v>
      </c>
      <c r="CE519" s="11">
        <v>2708.3090496803202</v>
      </c>
      <c r="CF519" s="11">
        <v>2796.8178431894862</v>
      </c>
      <c r="CG519" s="11">
        <v>2873.8082765070517</v>
      </c>
      <c r="CH519" s="11">
        <v>3061.6775590172806</v>
      </c>
      <c r="CI519" s="11">
        <v>3133.3825096557152</v>
      </c>
      <c r="CJ519" s="11">
        <v>3320.0285201183906</v>
      </c>
      <c r="CK519" s="11">
        <v>3391.2986814978881</v>
      </c>
      <c r="CL519" s="11">
        <v>3478.6413522149041</v>
      </c>
      <c r="CM519" s="11">
        <v>3505.4667594392477</v>
      </c>
      <c r="CN519" s="11">
        <v>3552.1278475871927</v>
      </c>
      <c r="CO519" s="11">
        <v>3608.1458168222821</v>
      </c>
      <c r="CP519" s="11">
        <v>3687.4332746012733</v>
      </c>
      <c r="CQ519" s="11">
        <v>3737.1928476528274</v>
      </c>
      <c r="CR519" s="11">
        <v>3929.1744458657076</v>
      </c>
      <c r="CS519" s="11">
        <v>4104.0052570842136</v>
      </c>
      <c r="CT519" s="11">
        <v>4176.4577406368426</v>
      </c>
      <c r="CU519" s="11">
        <v>4203.4628929622522</v>
      </c>
      <c r="CV519" s="11">
        <v>4243.0993420587138</v>
      </c>
      <c r="CW519" s="11">
        <v>4338.9296512059445</v>
      </c>
      <c r="CX519" s="11">
        <v>4464.5231926731885</v>
      </c>
      <c r="CY519" s="11">
        <v>4524.2760657256158</v>
      </c>
      <c r="CZ519" s="11">
        <v>4578.6984197787751</v>
      </c>
      <c r="DA519" s="11">
        <v>4625.9862234456259</v>
      </c>
      <c r="DB519" s="11">
        <v>4670.5685961378485</v>
      </c>
      <c r="DC519" s="11">
        <v>4713.1890396674316</v>
      </c>
      <c r="DD519" s="11">
        <v>4798.4137717572912</v>
      </c>
      <c r="DE519" s="11">
        <v>4807.037159512015</v>
      </c>
      <c r="DF519" s="11">
        <v>4833.3595568537676</v>
      </c>
      <c r="DG519" s="11">
        <v>4837.4660928582471</v>
      </c>
      <c r="DH519" s="11">
        <v>4868.9105840188495</v>
      </c>
      <c r="DI519" s="11">
        <v>4890.8441073800923</v>
      </c>
      <c r="DJ519" s="11">
        <v>4933.7892254471935</v>
      </c>
      <c r="DK519" s="11">
        <v>5000.7579650678817</v>
      </c>
      <c r="DL519" s="11">
        <v>5355.0982520495172</v>
      </c>
      <c r="DM519" s="11">
        <v>5481.4636259201425</v>
      </c>
      <c r="DN519" s="11">
        <v>5566.547527242612</v>
      </c>
      <c r="DO519" s="11">
        <v>5659.2630610073802</v>
      </c>
      <c r="DP519" s="11">
        <v>5693.1558385127737</v>
      </c>
      <c r="DQ519" s="11">
        <v>5776.9445825899438</v>
      </c>
      <c r="DR519" s="11">
        <v>5792.6247187292447</v>
      </c>
      <c r="DS519" s="11">
        <v>5803.4741841190025</v>
      </c>
      <c r="DT519" s="11">
        <v>5813.7715248560444</v>
      </c>
      <c r="DU519" s="11">
        <v>5824.9346720622971</v>
      </c>
      <c r="DV519" s="11">
        <v>5825.1745121438535</v>
      </c>
      <c r="DW519" s="11">
        <v>5821.2504329611656</v>
      </c>
      <c r="DX519" s="11">
        <v>5744.9467721272558</v>
      </c>
      <c r="DY519" s="11">
        <v>5825.3656271915142</v>
      </c>
      <c r="DZ519" s="11">
        <v>5822.8710960649087</v>
      </c>
      <c r="EA519" s="11">
        <v>5848.1092840949059</v>
      </c>
      <c r="EB519" s="11">
        <v>5986.6876289379934</v>
      </c>
      <c r="EC519" s="11">
        <v>6020.0909995452303</v>
      </c>
      <c r="ED519" s="11">
        <v>6207.0095294329822</v>
      </c>
      <c r="EE519" s="11">
        <v>6268.6393389472287</v>
      </c>
      <c r="EF519" s="11">
        <v>6478.5792596829533</v>
      </c>
      <c r="EG519" s="11">
        <v>6641.8090630503166</v>
      </c>
      <c r="EH519" s="11">
        <v>6783.6444952193469</v>
      </c>
      <c r="EI519" s="11">
        <v>6896.9965306641579</v>
      </c>
      <c r="EJ519" s="11">
        <v>6959.1088579445704</v>
      </c>
      <c r="EK519" s="11">
        <v>7002.153431776841</v>
      </c>
      <c r="EL519" s="11">
        <v>7073.1953672712252</v>
      </c>
      <c r="EM519" s="11">
        <v>7075.3262845401323</v>
      </c>
      <c r="EN519" s="11">
        <v>7151.6879619664223</v>
      </c>
      <c r="EO519" s="11">
        <v>7240.8180322916714</v>
      </c>
      <c r="EP519" s="11">
        <v>7286.4661372792516</v>
      </c>
      <c r="EQ519" s="11">
        <v>7427.4147993236202</v>
      </c>
      <c r="ER519" s="11">
        <v>7503.528752018271</v>
      </c>
      <c r="ES519" s="11">
        <v>7641.9445001082595</v>
      </c>
      <c r="ET519" s="11">
        <v>7706.9969287432486</v>
      </c>
      <c r="EU519" s="11">
        <v>7783.839371621817</v>
      </c>
      <c r="EV519" s="11">
        <v>7848.003579749442</v>
      </c>
      <c r="EW519" s="11">
        <v>7920.0502191520318</v>
      </c>
      <c r="EX519" s="11">
        <v>8170.1976758281144</v>
      </c>
      <c r="EY519" s="11">
        <v>8253.8507761105539</v>
      </c>
      <c r="EZ519" s="11">
        <v>8427.0913450311855</v>
      </c>
      <c r="FA519" s="11">
        <v>8594.2438038042274</v>
      </c>
      <c r="FB519" s="11">
        <v>8676.6840382255305</v>
      </c>
      <c r="FC519" s="11">
        <v>8717.7247633272764</v>
      </c>
      <c r="FD519" s="11">
        <v>8771.4739760100674</v>
      </c>
      <c r="FE519" s="11">
        <v>8893.6135699383703</v>
      </c>
      <c r="FF519" s="11">
        <v>9065.0338004001496</v>
      </c>
      <c r="FG519" s="11">
        <v>9089.4518895774327</v>
      </c>
      <c r="FH519" s="11">
        <v>9132.4613225008943</v>
      </c>
      <c r="FI519" s="11">
        <v>9213.2517811949929</v>
      </c>
      <c r="FJ519" s="11">
        <v>9258.5529202091093</v>
      </c>
      <c r="FK519" s="11">
        <v>9276.9443705762678</v>
      </c>
      <c r="FL519" s="11">
        <v>9293.0114538271737</v>
      </c>
      <c r="FM519" s="11">
        <v>9300.2906392708373</v>
      </c>
      <c r="FN519" s="11">
        <v>9335.0232682876049</v>
      </c>
      <c r="FO519" s="11">
        <v>9357.4087411423534</v>
      </c>
      <c r="FP519" s="11">
        <v>9382.7990856108881</v>
      </c>
      <c r="FQ519" s="11">
        <v>9409.1385400335821</v>
      </c>
      <c r="FR519" s="11">
        <v>9421.1906549559717</v>
      </c>
      <c r="FS519" s="11">
        <v>9466.7581936920196</v>
      </c>
      <c r="FT519" s="11">
        <v>9539.1484753576369</v>
      </c>
      <c r="FU519" s="11">
        <v>9641.6738222451222</v>
      </c>
      <c r="FV519" s="11">
        <v>9779.017950426427</v>
      </c>
      <c r="FW519" s="11">
        <v>9821.434220159681</v>
      </c>
      <c r="FX519" s="11">
        <v>9838.135513969115</v>
      </c>
      <c r="FY519" s="11">
        <v>9857.4286615768779</v>
      </c>
      <c r="FZ519" s="11">
        <v>9874.2452191986067</v>
      </c>
      <c r="GA519" s="11">
        <v>9901.4547819486997</v>
      </c>
      <c r="GB519" s="11">
        <v>9922.9819174009899</v>
      </c>
      <c r="GC519" s="11">
        <v>9954.0976258923893</v>
      </c>
      <c r="GD519" s="11">
        <v>9988.1420165077998</v>
      </c>
      <c r="GE519" s="11">
        <v>10012.938672110253</v>
      </c>
      <c r="GF519" s="11">
        <v>10033.595547162446</v>
      </c>
      <c r="GG519" s="11">
        <v>10046.287288510401</v>
      </c>
      <c r="GH519" s="11">
        <v>10058.930188944694</v>
      </c>
      <c r="GI519" s="11">
        <v>10061.685839773543</v>
      </c>
      <c r="GJ519" s="11">
        <v>10069.693000556052</v>
      </c>
      <c r="GK519" s="11">
        <v>10072.225767656042</v>
      </c>
      <c r="GL519" s="11">
        <v>10085.43100008395</v>
      </c>
      <c r="GM519" s="11">
        <v>10068.550239778924</v>
      </c>
      <c r="GN519" s="11">
        <v>10074.736454623482</v>
      </c>
      <c r="GO519" s="11">
        <v>10079.642576567499</v>
      </c>
      <c r="GP519" s="11">
        <v>10084.992936379438</v>
      </c>
      <c r="GQ519" s="11">
        <v>10135.150250812301</v>
      </c>
      <c r="GR519" s="11">
        <v>10245.248897921485</v>
      </c>
      <c r="GS519" s="11">
        <v>10388.066699844365</v>
      </c>
      <c r="GT519" s="11">
        <v>10449.516134437868</v>
      </c>
      <c r="GU519" s="11">
        <v>10467.896842447322</v>
      </c>
      <c r="GV519" s="11">
        <v>10492.830609653456</v>
      </c>
      <c r="GW519" s="11">
        <v>10519.601462543904</v>
      </c>
      <c r="GX519" s="11">
        <v>10547.440830723548</v>
      </c>
      <c r="GY519" s="11">
        <v>10567.944609991304</v>
      </c>
      <c r="GZ519" s="11">
        <v>10713.159231175461</v>
      </c>
      <c r="HA519" s="11">
        <v>10734.226971408629</v>
      </c>
      <c r="HB519" s="11">
        <v>10749.920198918937</v>
      </c>
      <c r="HC519" s="11">
        <v>10766.345728825368</v>
      </c>
      <c r="HD519" s="11">
        <v>10778.514271849044</v>
      </c>
      <c r="HE519" s="11">
        <v>10786.519833673112</v>
      </c>
      <c r="HF519" s="11">
        <v>10772.164055953479</v>
      </c>
      <c r="HG519" s="11">
        <v>10808.0281462408</v>
      </c>
      <c r="HH519" s="11">
        <v>10805.218393617286</v>
      </c>
      <c r="HI519" s="11">
        <v>10824.937222917126</v>
      </c>
      <c r="HJ519" s="11">
        <v>10829.478183856889</v>
      </c>
      <c r="HK519" s="11">
        <v>10815.249208961885</v>
      </c>
      <c r="HL519" s="11">
        <v>10801.9635334499</v>
      </c>
      <c r="HM519" s="11">
        <v>10748.055877674638</v>
      </c>
      <c r="HN519" s="11">
        <v>10675.226257243699</v>
      </c>
      <c r="HO519" s="11">
        <v>10616.797962526314</v>
      </c>
      <c r="HP519" s="11">
        <v>10624.131374686811</v>
      </c>
      <c r="HQ519" s="11">
        <v>10611.127200117844</v>
      </c>
      <c r="HR519" s="11">
        <v>10507.120910763781</v>
      </c>
      <c r="HS519" s="11">
        <v>10501.959530384433</v>
      </c>
      <c r="HT519" s="11">
        <v>10503.380998434217</v>
      </c>
      <c r="HU519" s="11">
        <v>10459.233620469293</v>
      </c>
      <c r="HV519" s="11">
        <v>10453.396412270602</v>
      </c>
      <c r="HW519" s="11">
        <v>10453.196700018136</v>
      </c>
      <c r="HX519" s="11">
        <v>10458.037755011774</v>
      </c>
      <c r="HY519" s="11">
        <v>10464.465320736488</v>
      </c>
      <c r="HZ519" s="11">
        <v>10463.582721919323</v>
      </c>
      <c r="IA519" s="11">
        <v>10555.599234303039</v>
      </c>
      <c r="IB519" s="11">
        <v>10665.179016159778</v>
      </c>
      <c r="IC519" s="11">
        <v>10699.461477296431</v>
      </c>
      <c r="ID519" s="11">
        <v>10734.401411436105</v>
      </c>
      <c r="IE519" s="11">
        <v>10764.842637469441</v>
      </c>
      <c r="IF519" s="11">
        <v>10788.809487309522</v>
      </c>
      <c r="IG519" s="11">
        <v>10893.508794984076</v>
      </c>
      <c r="IH519" s="11">
        <v>10919.815974389829</v>
      </c>
      <c r="II519" s="11">
        <v>10956.832605345633</v>
      </c>
      <c r="IJ519" s="11">
        <v>10989.666307677073</v>
      </c>
      <c r="IK519" s="11">
        <v>11038.487673130592</v>
      </c>
      <c r="IL519" s="11">
        <v>11075.926791218846</v>
      </c>
      <c r="IM519" s="11">
        <v>11116.926617451812</v>
      </c>
      <c r="IN519" s="11">
        <v>11177.721404388481</v>
      </c>
      <c r="IO519" s="11">
        <v>11312.276911003804</v>
      </c>
      <c r="IP519" s="11">
        <v>11343.632583027649</v>
      </c>
      <c r="IQ519" s="11">
        <v>11342.116648052108</v>
      </c>
      <c r="IR519" s="11">
        <v>11389.92538944361</v>
      </c>
      <c r="IS519" s="11">
        <v>11451.607982184751</v>
      </c>
      <c r="IT519" s="11">
        <v>11488.088840226816</v>
      </c>
      <c r="IU519" s="11">
        <v>11509.229065980831</v>
      </c>
      <c r="IV519" s="11">
        <v>11525.566108350193</v>
      </c>
      <c r="IW519" s="11">
        <v>11530.894620254085</v>
      </c>
      <c r="IX519" s="11">
        <v>11540.412080816301</v>
      </c>
      <c r="IY519" s="11">
        <v>11559.767237170692</v>
      </c>
      <c r="IZ519" s="11">
        <v>11598.021107070694</v>
      </c>
      <c r="JA519" s="11">
        <v>11644.276268095444</v>
      </c>
      <c r="JB519" s="11">
        <v>11732.382922355064</v>
      </c>
      <c r="JC519" s="11">
        <v>11840.096435748903</v>
      </c>
      <c r="JD519" s="11">
        <v>11921.442572214779</v>
      </c>
      <c r="JE519" s="11">
        <v>11941.96712556025</v>
      </c>
      <c r="JF519" s="11">
        <v>11957.586502006563</v>
      </c>
      <c r="JG519" s="11">
        <v>11960.440759779864</v>
      </c>
      <c r="JH519" s="11">
        <v>12043.869779985902</v>
      </c>
      <c r="JI519" s="11">
        <v>12090.828793968145</v>
      </c>
      <c r="JJ519" s="11">
        <v>12099.207356850964</v>
      </c>
      <c r="JK519" s="11">
        <v>12064.187835913004</v>
      </c>
      <c r="JL519" s="11">
        <v>12106.644589823976</v>
      </c>
      <c r="JM519" s="11">
        <v>12102.558724647608</v>
      </c>
      <c r="JN519" s="11">
        <v>12044.349310296213</v>
      </c>
      <c r="JO519" s="11">
        <v>12147.414606839688</v>
      </c>
      <c r="JP519" s="11">
        <v>12239.360545986052</v>
      </c>
      <c r="JQ519" s="11">
        <v>12252.546981648733</v>
      </c>
      <c r="JR519" s="11">
        <v>12299.233013174477</v>
      </c>
      <c r="JS519" s="11">
        <v>12339.324485688019</v>
      </c>
      <c r="JT519" s="11">
        <v>12471.100725768529</v>
      </c>
      <c r="JU519" s="11">
        <v>12532.427515146897</v>
      </c>
      <c r="JV519" s="11">
        <v>12507.673831402115</v>
      </c>
      <c r="JW519" s="11">
        <v>12457.455614308014</v>
      </c>
      <c r="JX519" s="11">
        <v>12464.355269788801</v>
      </c>
      <c r="JY519" s="11">
        <v>12461.100810222477</v>
      </c>
      <c r="JZ519" s="11">
        <v>12451.973772389019</v>
      </c>
      <c r="KA519" s="11">
        <v>12446.429094667041</v>
      </c>
      <c r="KB519" s="11">
        <v>12443.001658813047</v>
      </c>
      <c r="KC519" s="11">
        <v>12431.24054046872</v>
      </c>
      <c r="KD519" s="11">
        <v>12416.702930404357</v>
      </c>
      <c r="KE519" s="11">
        <v>12412.520930932924</v>
      </c>
      <c r="KF519" s="11">
        <v>12419.790417483538</v>
      </c>
      <c r="KG519" s="11">
        <v>12419.406267517794</v>
      </c>
      <c r="KH519" s="11">
        <v>12431.932074979568</v>
      </c>
      <c r="KI519" s="11">
        <v>12428.799040342261</v>
      </c>
      <c r="KJ519" s="11">
        <v>12446.273580137449</v>
      </c>
      <c r="KK519" s="11">
        <v>12447.956030445448</v>
      </c>
      <c r="KL519" s="23"/>
      <c r="KM519" s="11">
        <f>SMALL(Tabela2[[#This Row],[1]:[285]],1)</f>
        <v>0.83458663983971793</v>
      </c>
      <c r="KN519" s="11">
        <f>MATCH(Tabela2[[#This Row],[1° menor]],Tabela2[[#This Row],[1]:[285]],0)</f>
        <v>1</v>
      </c>
      <c r="KO51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19" s="11">
        <f>VLOOKUP(Tabela2[[#This Row],[Shape]],shape!A:D,4,0)+VLOOKUP(Tabela2[[#This Row],[Shape]]+1,shape!A:E,5,0)*Tabela2[[#This Row],[% avanc]]</f>
        <v>3.8776556234191881</v>
      </c>
      <c r="KQ519" s="15">
        <f>Tabela2[[#This Row],[8686,881807]]/Tabela2[[#Headers],[8686,881807]]</f>
        <v>4.4638061269517033E-4</v>
      </c>
      <c r="KR519" s="11">
        <f>Tabela2[[#This Row],[8686,881807]]-KP518</f>
        <v>-8540.9339554424314</v>
      </c>
      <c r="KS519" s="11">
        <f>(Tabela2[[#This Row],[hora bus]]-H518)*86400</f>
        <v>4126.999999769032</v>
      </c>
      <c r="KT519" s="11">
        <f>Tabela2[[#This Row],[desloc]]/Tabela2[[#This Row],[seconds]]</f>
        <v>-2.0695260372959599</v>
      </c>
      <c r="KU519" s="11">
        <f>Tabela2[[#This Row],[spd m/s]]*3.6</f>
        <v>-7.4502937342654558</v>
      </c>
      <c r="KV519" s="23"/>
      <c r="KW519" s="22">
        <f t="shared" si="144"/>
        <v>0</v>
      </c>
      <c r="KX519" s="23">
        <f t="shared" si="145"/>
        <v>0.5</v>
      </c>
      <c r="KY519" s="23">
        <f t="shared" si="146"/>
        <v>1</v>
      </c>
      <c r="KZ519" s="23">
        <f t="shared" si="147"/>
        <v>11</v>
      </c>
      <c r="LA519" s="23">
        <f t="shared" si="148"/>
        <v>0</v>
      </c>
      <c r="LB519" s="23">
        <f t="shared" si="149"/>
        <v>0</v>
      </c>
      <c r="LC519" s="23">
        <f t="shared" si="150"/>
        <v>0</v>
      </c>
      <c r="LD519" s="23">
        <f t="shared" si="151"/>
        <v>1</v>
      </c>
      <c r="LE519" s="23">
        <f t="shared" si="152"/>
        <v>3.8776556234191881</v>
      </c>
      <c r="LF519" s="22">
        <f t="shared" si="161"/>
        <v>0</v>
      </c>
      <c r="LG519" s="23">
        <f t="shared" si="153"/>
        <v>0.5</v>
      </c>
      <c r="LH519" s="23">
        <f t="shared" si="154"/>
        <v>0.5</v>
      </c>
      <c r="LI519" s="23">
        <f t="shared" si="155"/>
        <v>8570.3152119992501</v>
      </c>
      <c r="LJ519" s="23">
        <f t="shared" si="156"/>
        <v>0</v>
      </c>
      <c r="LK519" s="23">
        <f t="shared" si="157"/>
        <v>0.5</v>
      </c>
      <c r="LL519" s="23">
        <f t="shared" si="158"/>
        <v>0</v>
      </c>
      <c r="LM519" s="23">
        <f t="shared" si="159"/>
        <v>1</v>
      </c>
      <c r="LN519" s="23">
        <f t="shared" si="160"/>
        <v>1</v>
      </c>
    </row>
    <row r="520" spans="1:326" x14ac:dyDescent="0.25">
      <c r="A520" s="22">
        <v>320</v>
      </c>
      <c r="B520" s="22">
        <v>2</v>
      </c>
      <c r="C520" s="23" t="s">
        <v>1632</v>
      </c>
      <c r="D520" s="22">
        <v>332</v>
      </c>
      <c r="E520" s="24">
        <v>0.9868055555555556</v>
      </c>
      <c r="F520" s="23" t="s">
        <v>774</v>
      </c>
      <c r="G520" s="23" t="b">
        <v>1</v>
      </c>
      <c r="H520" s="25">
        <v>43538.987002314818</v>
      </c>
      <c r="I520" s="26" t="s">
        <v>681</v>
      </c>
      <c r="J520" s="23" t="s">
        <v>682</v>
      </c>
      <c r="K520" s="11">
        <f>IF(AND(Tabela2[[#This Row],[hora bus]]=H519,Tabela2[[#This Row],[lat bus]]=I519,Tabela2[[#This Row],[lon bus]]=J519),1,0)</f>
        <v>0</v>
      </c>
      <c r="L520" s="23"/>
      <c r="M520" s="11">
        <v>493</v>
      </c>
      <c r="N520" s="11">
        <v>0.83458663983971793</v>
      </c>
      <c r="O520" s="11">
        <v>1.3984196839489078</v>
      </c>
      <c r="P520" s="11">
        <v>9.4267941257220311</v>
      </c>
      <c r="Q520" s="11">
        <v>19.688773108132185</v>
      </c>
      <c r="R520" s="11">
        <v>75.195397337780264</v>
      </c>
      <c r="S520" s="11">
        <v>159.30451526494889</v>
      </c>
      <c r="T520" s="11">
        <v>180.18195583801287</v>
      </c>
      <c r="U520" s="11">
        <v>199.79338924508923</v>
      </c>
      <c r="V520" s="11">
        <v>211.09716553928146</v>
      </c>
      <c r="W520" s="11">
        <v>227.14293750271159</v>
      </c>
      <c r="X520" s="11">
        <v>239.59169647723874</v>
      </c>
      <c r="Y520" s="11">
        <v>250.11206903549589</v>
      </c>
      <c r="Z520" s="11">
        <v>275.30364977201225</v>
      </c>
      <c r="AA520" s="11">
        <v>294.46895517304961</v>
      </c>
      <c r="AB520" s="11">
        <v>320.19106785367666</v>
      </c>
      <c r="AC520" s="11">
        <v>332.17949791971603</v>
      </c>
      <c r="AD520" s="11">
        <v>348.04076670293443</v>
      </c>
      <c r="AE520" s="11">
        <v>372.23091522388552</v>
      </c>
      <c r="AF520" s="11">
        <v>373.05585750378327</v>
      </c>
      <c r="AG520" s="11">
        <v>433.84569918205443</v>
      </c>
      <c r="AH520" s="11">
        <v>469.02374511556127</v>
      </c>
      <c r="AI520" s="11">
        <v>499.67607388344703</v>
      </c>
      <c r="AJ520" s="11">
        <v>523.47830821792434</v>
      </c>
      <c r="AK520" s="11">
        <v>544.81141607945688</v>
      </c>
      <c r="AL520" s="11">
        <v>559.9004097040812</v>
      </c>
      <c r="AM520" s="11">
        <v>585.98771261657532</v>
      </c>
      <c r="AN520" s="11">
        <v>594.50788944836063</v>
      </c>
      <c r="AO520" s="11">
        <v>599.8950753359245</v>
      </c>
      <c r="AP520" s="11">
        <v>602.43355425919754</v>
      </c>
      <c r="AQ520" s="11">
        <v>609.53499398530153</v>
      </c>
      <c r="AR520" s="11">
        <v>609.5933977620092</v>
      </c>
      <c r="AS520" s="11">
        <v>603.71880286526709</v>
      </c>
      <c r="AT520" s="11">
        <v>609.45835281434404</v>
      </c>
      <c r="AU520" s="11">
        <v>613.60649452394352</v>
      </c>
      <c r="AV520" s="11">
        <v>605.61020293550882</v>
      </c>
      <c r="AW520" s="11">
        <v>608.32810058706082</v>
      </c>
      <c r="AX520" s="11">
        <v>622.97194103037293</v>
      </c>
      <c r="AY520" s="11">
        <v>642.28327131710535</v>
      </c>
      <c r="AZ520" s="11">
        <v>665.20596166221469</v>
      </c>
      <c r="BA520" s="11">
        <v>691.17393543887101</v>
      </c>
      <c r="BB520" s="11">
        <v>724.84333895562133</v>
      </c>
      <c r="BC520" s="11">
        <v>773.63812755161598</v>
      </c>
      <c r="BD520" s="11">
        <v>844.46226035941891</v>
      </c>
      <c r="BE520" s="11">
        <v>911.23618194706376</v>
      </c>
      <c r="BF520" s="11">
        <v>932.86527223275039</v>
      </c>
      <c r="BG520" s="11">
        <v>958.04135839229252</v>
      </c>
      <c r="BH520" s="11">
        <v>1001.7149381650798</v>
      </c>
      <c r="BI520" s="11">
        <v>1024.9959211584271</v>
      </c>
      <c r="BJ520" s="11">
        <v>1048.1727764714142</v>
      </c>
      <c r="BK520" s="11">
        <v>1080.0184074949607</v>
      </c>
      <c r="BL520" s="11">
        <v>1163.4808684345098</v>
      </c>
      <c r="BM520" s="11">
        <v>1429.3703496024175</v>
      </c>
      <c r="BN520" s="11">
        <v>1610.1385446972781</v>
      </c>
      <c r="BO520" s="11">
        <v>1664.0038873728233</v>
      </c>
      <c r="BP520" s="11">
        <v>1794.1242484398404</v>
      </c>
      <c r="BQ520" s="11">
        <v>1818.9378647754288</v>
      </c>
      <c r="BR520" s="11">
        <v>1920.5792764721948</v>
      </c>
      <c r="BS520" s="11">
        <v>2023.456323096907</v>
      </c>
      <c r="BT520" s="11">
        <v>2062.7199622631242</v>
      </c>
      <c r="BU520" s="11">
        <v>2093.7864244056359</v>
      </c>
      <c r="BV520" s="11">
        <v>2172.8574253488505</v>
      </c>
      <c r="BW520" s="11">
        <v>2191.8290547309048</v>
      </c>
      <c r="BX520" s="11">
        <v>2295.4935471481876</v>
      </c>
      <c r="BY520" s="11">
        <v>2324.6369620900828</v>
      </c>
      <c r="BZ520" s="11">
        <v>2412.5365562142952</v>
      </c>
      <c r="CA520" s="11">
        <v>2432.6327643351483</v>
      </c>
      <c r="CB520" s="11">
        <v>2466.8518007263533</v>
      </c>
      <c r="CC520" s="11">
        <v>2515.2508761381587</v>
      </c>
      <c r="CD520" s="11">
        <v>2622.1218445308405</v>
      </c>
      <c r="CE520" s="11">
        <v>2708.3090496803202</v>
      </c>
      <c r="CF520" s="11">
        <v>2796.8178431894862</v>
      </c>
      <c r="CG520" s="11">
        <v>2873.8082765070517</v>
      </c>
      <c r="CH520" s="11">
        <v>3061.6775590172806</v>
      </c>
      <c r="CI520" s="11">
        <v>3133.3825096557152</v>
      </c>
      <c r="CJ520" s="11">
        <v>3320.0285201183906</v>
      </c>
      <c r="CK520" s="11">
        <v>3391.2986814978881</v>
      </c>
      <c r="CL520" s="11">
        <v>3478.6413522149041</v>
      </c>
      <c r="CM520" s="11">
        <v>3505.4667594392477</v>
      </c>
      <c r="CN520" s="11">
        <v>3552.1278475871927</v>
      </c>
      <c r="CO520" s="11">
        <v>3608.1458168222821</v>
      </c>
      <c r="CP520" s="11">
        <v>3687.4332746012733</v>
      </c>
      <c r="CQ520" s="11">
        <v>3737.1928476528274</v>
      </c>
      <c r="CR520" s="11">
        <v>3929.1744458657076</v>
      </c>
      <c r="CS520" s="11">
        <v>4104.0052570842136</v>
      </c>
      <c r="CT520" s="11">
        <v>4176.4577406368426</v>
      </c>
      <c r="CU520" s="11">
        <v>4203.4628929622522</v>
      </c>
      <c r="CV520" s="11">
        <v>4243.0993420587138</v>
      </c>
      <c r="CW520" s="11">
        <v>4338.9296512059445</v>
      </c>
      <c r="CX520" s="11">
        <v>4464.5231926731885</v>
      </c>
      <c r="CY520" s="11">
        <v>4524.2760657256158</v>
      </c>
      <c r="CZ520" s="11">
        <v>4578.6984197787751</v>
      </c>
      <c r="DA520" s="11">
        <v>4625.9862234456259</v>
      </c>
      <c r="DB520" s="11">
        <v>4670.5685961378485</v>
      </c>
      <c r="DC520" s="11">
        <v>4713.1890396674316</v>
      </c>
      <c r="DD520" s="11">
        <v>4798.4137717572912</v>
      </c>
      <c r="DE520" s="11">
        <v>4807.037159512015</v>
      </c>
      <c r="DF520" s="11">
        <v>4833.3595568537676</v>
      </c>
      <c r="DG520" s="11">
        <v>4837.4660928582471</v>
      </c>
      <c r="DH520" s="11">
        <v>4868.9105840188495</v>
      </c>
      <c r="DI520" s="11">
        <v>4890.8441073800923</v>
      </c>
      <c r="DJ520" s="11">
        <v>4933.7892254471935</v>
      </c>
      <c r="DK520" s="11">
        <v>5000.7579650678817</v>
      </c>
      <c r="DL520" s="11">
        <v>5355.0982520495172</v>
      </c>
      <c r="DM520" s="11">
        <v>5481.4636259201425</v>
      </c>
      <c r="DN520" s="11">
        <v>5566.547527242612</v>
      </c>
      <c r="DO520" s="11">
        <v>5659.2630610073802</v>
      </c>
      <c r="DP520" s="11">
        <v>5693.1558385127737</v>
      </c>
      <c r="DQ520" s="11">
        <v>5776.9445825899438</v>
      </c>
      <c r="DR520" s="11">
        <v>5792.6247187292447</v>
      </c>
      <c r="DS520" s="11">
        <v>5803.4741841190025</v>
      </c>
      <c r="DT520" s="11">
        <v>5813.7715248560444</v>
      </c>
      <c r="DU520" s="11">
        <v>5824.9346720622971</v>
      </c>
      <c r="DV520" s="11">
        <v>5825.1745121438535</v>
      </c>
      <c r="DW520" s="11">
        <v>5821.2504329611656</v>
      </c>
      <c r="DX520" s="11">
        <v>5744.9467721272558</v>
      </c>
      <c r="DY520" s="11">
        <v>5825.3656271915142</v>
      </c>
      <c r="DZ520" s="11">
        <v>5822.8710960649087</v>
      </c>
      <c r="EA520" s="11">
        <v>5848.1092840949059</v>
      </c>
      <c r="EB520" s="11">
        <v>5986.6876289379934</v>
      </c>
      <c r="EC520" s="11">
        <v>6020.0909995452303</v>
      </c>
      <c r="ED520" s="11">
        <v>6207.0095294329822</v>
      </c>
      <c r="EE520" s="11">
        <v>6268.6393389472287</v>
      </c>
      <c r="EF520" s="11">
        <v>6478.5792596829533</v>
      </c>
      <c r="EG520" s="11">
        <v>6641.8090630503166</v>
      </c>
      <c r="EH520" s="11">
        <v>6783.6444952193469</v>
      </c>
      <c r="EI520" s="11">
        <v>6896.9965306641579</v>
      </c>
      <c r="EJ520" s="11">
        <v>6959.1088579445704</v>
      </c>
      <c r="EK520" s="11">
        <v>7002.153431776841</v>
      </c>
      <c r="EL520" s="11">
        <v>7073.1953672712252</v>
      </c>
      <c r="EM520" s="11">
        <v>7075.3262845401323</v>
      </c>
      <c r="EN520" s="11">
        <v>7151.6879619664223</v>
      </c>
      <c r="EO520" s="11">
        <v>7240.8180322916714</v>
      </c>
      <c r="EP520" s="11">
        <v>7286.4661372792516</v>
      </c>
      <c r="EQ520" s="11">
        <v>7427.4147993236202</v>
      </c>
      <c r="ER520" s="11">
        <v>7503.528752018271</v>
      </c>
      <c r="ES520" s="11">
        <v>7641.9445001082595</v>
      </c>
      <c r="ET520" s="11">
        <v>7706.9969287432486</v>
      </c>
      <c r="EU520" s="11">
        <v>7783.839371621817</v>
      </c>
      <c r="EV520" s="11">
        <v>7848.003579749442</v>
      </c>
      <c r="EW520" s="11">
        <v>7920.0502191520318</v>
      </c>
      <c r="EX520" s="11">
        <v>8170.1976758281144</v>
      </c>
      <c r="EY520" s="11">
        <v>8253.8507761105539</v>
      </c>
      <c r="EZ520" s="11">
        <v>8427.0913450311855</v>
      </c>
      <c r="FA520" s="11">
        <v>8594.2438038042274</v>
      </c>
      <c r="FB520" s="11">
        <v>8676.6840382255305</v>
      </c>
      <c r="FC520" s="11">
        <v>8717.7247633272764</v>
      </c>
      <c r="FD520" s="11">
        <v>8771.4739760100674</v>
      </c>
      <c r="FE520" s="11">
        <v>8893.6135699383703</v>
      </c>
      <c r="FF520" s="11">
        <v>9065.0338004001496</v>
      </c>
      <c r="FG520" s="11">
        <v>9089.4518895774327</v>
      </c>
      <c r="FH520" s="11">
        <v>9132.4613225008943</v>
      </c>
      <c r="FI520" s="11">
        <v>9213.2517811949929</v>
      </c>
      <c r="FJ520" s="11">
        <v>9258.5529202091093</v>
      </c>
      <c r="FK520" s="11">
        <v>9276.9443705762678</v>
      </c>
      <c r="FL520" s="11">
        <v>9293.0114538271737</v>
      </c>
      <c r="FM520" s="11">
        <v>9300.2906392708373</v>
      </c>
      <c r="FN520" s="11">
        <v>9335.0232682876049</v>
      </c>
      <c r="FO520" s="11">
        <v>9357.4087411423534</v>
      </c>
      <c r="FP520" s="11">
        <v>9382.7990856108881</v>
      </c>
      <c r="FQ520" s="11">
        <v>9409.1385400335821</v>
      </c>
      <c r="FR520" s="11">
        <v>9421.1906549559717</v>
      </c>
      <c r="FS520" s="11">
        <v>9466.7581936920196</v>
      </c>
      <c r="FT520" s="11">
        <v>9539.1484753576369</v>
      </c>
      <c r="FU520" s="11">
        <v>9641.6738222451222</v>
      </c>
      <c r="FV520" s="11">
        <v>9779.017950426427</v>
      </c>
      <c r="FW520" s="11">
        <v>9821.434220159681</v>
      </c>
      <c r="FX520" s="11">
        <v>9838.135513969115</v>
      </c>
      <c r="FY520" s="11">
        <v>9857.4286615768779</v>
      </c>
      <c r="FZ520" s="11">
        <v>9874.2452191986067</v>
      </c>
      <c r="GA520" s="11">
        <v>9901.4547819486997</v>
      </c>
      <c r="GB520" s="11">
        <v>9922.9819174009899</v>
      </c>
      <c r="GC520" s="11">
        <v>9954.0976258923893</v>
      </c>
      <c r="GD520" s="11">
        <v>9988.1420165077998</v>
      </c>
      <c r="GE520" s="11">
        <v>10012.938672110253</v>
      </c>
      <c r="GF520" s="11">
        <v>10033.595547162446</v>
      </c>
      <c r="GG520" s="11">
        <v>10046.287288510401</v>
      </c>
      <c r="GH520" s="11">
        <v>10058.930188944694</v>
      </c>
      <c r="GI520" s="11">
        <v>10061.685839773543</v>
      </c>
      <c r="GJ520" s="11">
        <v>10069.693000556052</v>
      </c>
      <c r="GK520" s="11">
        <v>10072.225767656042</v>
      </c>
      <c r="GL520" s="11">
        <v>10085.43100008395</v>
      </c>
      <c r="GM520" s="11">
        <v>10068.550239778924</v>
      </c>
      <c r="GN520" s="11">
        <v>10074.736454623482</v>
      </c>
      <c r="GO520" s="11">
        <v>10079.642576567499</v>
      </c>
      <c r="GP520" s="11">
        <v>10084.992936379438</v>
      </c>
      <c r="GQ520" s="11">
        <v>10135.150250812301</v>
      </c>
      <c r="GR520" s="11">
        <v>10245.248897921485</v>
      </c>
      <c r="GS520" s="11">
        <v>10388.066699844365</v>
      </c>
      <c r="GT520" s="11">
        <v>10449.516134437868</v>
      </c>
      <c r="GU520" s="11">
        <v>10467.896842447322</v>
      </c>
      <c r="GV520" s="11">
        <v>10492.830609653456</v>
      </c>
      <c r="GW520" s="11">
        <v>10519.601462543904</v>
      </c>
      <c r="GX520" s="11">
        <v>10547.440830723548</v>
      </c>
      <c r="GY520" s="11">
        <v>10567.944609991304</v>
      </c>
      <c r="GZ520" s="11">
        <v>10713.159231175461</v>
      </c>
      <c r="HA520" s="11">
        <v>10734.226971408629</v>
      </c>
      <c r="HB520" s="11">
        <v>10749.920198918937</v>
      </c>
      <c r="HC520" s="11">
        <v>10766.345728825368</v>
      </c>
      <c r="HD520" s="11">
        <v>10778.514271849044</v>
      </c>
      <c r="HE520" s="11">
        <v>10786.519833673112</v>
      </c>
      <c r="HF520" s="11">
        <v>10772.164055953479</v>
      </c>
      <c r="HG520" s="11">
        <v>10808.0281462408</v>
      </c>
      <c r="HH520" s="11">
        <v>10805.218393617286</v>
      </c>
      <c r="HI520" s="11">
        <v>10824.937222917126</v>
      </c>
      <c r="HJ520" s="11">
        <v>10829.478183856889</v>
      </c>
      <c r="HK520" s="11">
        <v>10815.249208961885</v>
      </c>
      <c r="HL520" s="11">
        <v>10801.9635334499</v>
      </c>
      <c r="HM520" s="11">
        <v>10748.055877674638</v>
      </c>
      <c r="HN520" s="11">
        <v>10675.226257243699</v>
      </c>
      <c r="HO520" s="11">
        <v>10616.797962526314</v>
      </c>
      <c r="HP520" s="11">
        <v>10624.131374686811</v>
      </c>
      <c r="HQ520" s="11">
        <v>10611.127200117844</v>
      </c>
      <c r="HR520" s="11">
        <v>10507.120910763781</v>
      </c>
      <c r="HS520" s="11">
        <v>10501.959530384433</v>
      </c>
      <c r="HT520" s="11">
        <v>10503.380998434217</v>
      </c>
      <c r="HU520" s="11">
        <v>10459.233620469293</v>
      </c>
      <c r="HV520" s="11">
        <v>10453.396412270602</v>
      </c>
      <c r="HW520" s="11">
        <v>10453.196700018136</v>
      </c>
      <c r="HX520" s="11">
        <v>10458.037755011774</v>
      </c>
      <c r="HY520" s="11">
        <v>10464.465320736488</v>
      </c>
      <c r="HZ520" s="11">
        <v>10463.582721919323</v>
      </c>
      <c r="IA520" s="11">
        <v>10555.599234303039</v>
      </c>
      <c r="IB520" s="11">
        <v>10665.179016159778</v>
      </c>
      <c r="IC520" s="11">
        <v>10699.461477296431</v>
      </c>
      <c r="ID520" s="11">
        <v>10734.401411436105</v>
      </c>
      <c r="IE520" s="11">
        <v>10764.842637469441</v>
      </c>
      <c r="IF520" s="11">
        <v>10788.809487309522</v>
      </c>
      <c r="IG520" s="11">
        <v>10893.508794984076</v>
      </c>
      <c r="IH520" s="11">
        <v>10919.815974389829</v>
      </c>
      <c r="II520" s="11">
        <v>10956.832605345633</v>
      </c>
      <c r="IJ520" s="11">
        <v>10989.666307677073</v>
      </c>
      <c r="IK520" s="11">
        <v>11038.487673130592</v>
      </c>
      <c r="IL520" s="11">
        <v>11075.926791218846</v>
      </c>
      <c r="IM520" s="11">
        <v>11116.926617451812</v>
      </c>
      <c r="IN520" s="11">
        <v>11177.721404388481</v>
      </c>
      <c r="IO520" s="11">
        <v>11312.276911003804</v>
      </c>
      <c r="IP520" s="11">
        <v>11343.632583027649</v>
      </c>
      <c r="IQ520" s="11">
        <v>11342.116648052108</v>
      </c>
      <c r="IR520" s="11">
        <v>11389.92538944361</v>
      </c>
      <c r="IS520" s="11">
        <v>11451.607982184751</v>
      </c>
      <c r="IT520" s="11">
        <v>11488.088840226816</v>
      </c>
      <c r="IU520" s="11">
        <v>11509.229065980831</v>
      </c>
      <c r="IV520" s="11">
        <v>11525.566108350193</v>
      </c>
      <c r="IW520" s="11">
        <v>11530.894620254085</v>
      </c>
      <c r="IX520" s="11">
        <v>11540.412080816301</v>
      </c>
      <c r="IY520" s="11">
        <v>11559.767237170692</v>
      </c>
      <c r="IZ520" s="11">
        <v>11598.021107070694</v>
      </c>
      <c r="JA520" s="11">
        <v>11644.276268095444</v>
      </c>
      <c r="JB520" s="11">
        <v>11732.382922355064</v>
      </c>
      <c r="JC520" s="11">
        <v>11840.096435748903</v>
      </c>
      <c r="JD520" s="11">
        <v>11921.442572214779</v>
      </c>
      <c r="JE520" s="11">
        <v>11941.96712556025</v>
      </c>
      <c r="JF520" s="11">
        <v>11957.586502006563</v>
      </c>
      <c r="JG520" s="11">
        <v>11960.440759779864</v>
      </c>
      <c r="JH520" s="11">
        <v>12043.869779985902</v>
      </c>
      <c r="JI520" s="11">
        <v>12090.828793968145</v>
      </c>
      <c r="JJ520" s="11">
        <v>12099.207356850964</v>
      </c>
      <c r="JK520" s="11">
        <v>12064.187835913004</v>
      </c>
      <c r="JL520" s="11">
        <v>12106.644589823976</v>
      </c>
      <c r="JM520" s="11">
        <v>12102.558724647608</v>
      </c>
      <c r="JN520" s="11">
        <v>12044.349310296213</v>
      </c>
      <c r="JO520" s="11">
        <v>12147.414606839688</v>
      </c>
      <c r="JP520" s="11">
        <v>12239.360545986052</v>
      </c>
      <c r="JQ520" s="11">
        <v>12252.546981648733</v>
      </c>
      <c r="JR520" s="11">
        <v>12299.233013174477</v>
      </c>
      <c r="JS520" s="11">
        <v>12339.324485688019</v>
      </c>
      <c r="JT520" s="11">
        <v>12471.100725768529</v>
      </c>
      <c r="JU520" s="11">
        <v>12532.427515146897</v>
      </c>
      <c r="JV520" s="11">
        <v>12507.673831402115</v>
      </c>
      <c r="JW520" s="11">
        <v>12457.455614308014</v>
      </c>
      <c r="JX520" s="11">
        <v>12464.355269788801</v>
      </c>
      <c r="JY520" s="11">
        <v>12461.100810222477</v>
      </c>
      <c r="JZ520" s="11">
        <v>12451.973772389019</v>
      </c>
      <c r="KA520" s="11">
        <v>12446.429094667041</v>
      </c>
      <c r="KB520" s="11">
        <v>12443.001658813047</v>
      </c>
      <c r="KC520" s="11">
        <v>12431.24054046872</v>
      </c>
      <c r="KD520" s="11">
        <v>12416.702930404357</v>
      </c>
      <c r="KE520" s="11">
        <v>12412.520930932924</v>
      </c>
      <c r="KF520" s="11">
        <v>12419.790417483538</v>
      </c>
      <c r="KG520" s="11">
        <v>12419.406267517794</v>
      </c>
      <c r="KH520" s="11">
        <v>12431.932074979568</v>
      </c>
      <c r="KI520" s="11">
        <v>12428.799040342261</v>
      </c>
      <c r="KJ520" s="11">
        <v>12446.273580137449</v>
      </c>
      <c r="KK520" s="11">
        <v>12447.956030445448</v>
      </c>
      <c r="KL520" s="23"/>
      <c r="KM520" s="11">
        <f>SMALL(Tabela2[[#This Row],[1]:[285]],1)</f>
        <v>0.83458663983971793</v>
      </c>
      <c r="KN520" s="11">
        <f>MATCH(Tabela2[[#This Row],[1° menor]],Tabela2[[#This Row],[1]:[285]],0)</f>
        <v>1</v>
      </c>
      <c r="KO52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20" s="11">
        <f>VLOOKUP(Tabela2[[#This Row],[Shape]],shape!A:D,4,0)+VLOOKUP(Tabela2[[#This Row],[Shape]]+1,shape!A:E,5,0)*Tabela2[[#This Row],[% avanc]]</f>
        <v>3.8776556234191881</v>
      </c>
      <c r="KQ520" s="15">
        <f>Tabela2[[#This Row],[8686,881807]]/Tabela2[[#Headers],[8686,881807]]</f>
        <v>4.4638061269517033E-4</v>
      </c>
      <c r="KR520" s="11">
        <f>Tabela2[[#This Row],[8686,881807]]-KP519</f>
        <v>0</v>
      </c>
      <c r="KS520" s="11">
        <f>(Tabela2[[#This Row],[hora bus]]-H519)*86400</f>
        <v>20.00000027474016</v>
      </c>
      <c r="KT520" s="11">
        <f>Tabela2[[#This Row],[desloc]]/Tabela2[[#This Row],[seconds]]</f>
        <v>0</v>
      </c>
      <c r="KU520" s="11">
        <f>Tabela2[[#This Row],[spd m/s]]*3.6</f>
        <v>0</v>
      </c>
      <c r="KV520" s="23"/>
      <c r="KW520" s="22">
        <f t="shared" si="144"/>
        <v>0</v>
      </c>
      <c r="KX520" s="23">
        <f t="shared" si="145"/>
        <v>0.5</v>
      </c>
      <c r="KY520" s="23">
        <f t="shared" si="146"/>
        <v>1</v>
      </c>
      <c r="KZ520" s="23">
        <f t="shared" si="147"/>
        <v>10</v>
      </c>
      <c r="LA520" s="23">
        <f t="shared" si="148"/>
        <v>0</v>
      </c>
      <c r="LB520" s="23">
        <f t="shared" si="149"/>
        <v>1</v>
      </c>
      <c r="LC520" s="23">
        <f t="shared" si="150"/>
        <v>10</v>
      </c>
      <c r="LD520" s="23">
        <f t="shared" si="151"/>
        <v>0</v>
      </c>
      <c r="LE520" s="23">
        <f t="shared" si="152"/>
        <v>3.8776556234191881</v>
      </c>
      <c r="LF520" s="22">
        <f t="shared" si="161"/>
        <v>0</v>
      </c>
      <c r="LG520" s="23">
        <f t="shared" si="153"/>
        <v>0.5</v>
      </c>
      <c r="LH520" s="23">
        <f t="shared" si="154"/>
        <v>0.5</v>
      </c>
      <c r="LI520" s="23">
        <f t="shared" si="155"/>
        <v>8570.3152119992501</v>
      </c>
      <c r="LJ520" s="23">
        <f t="shared" si="156"/>
        <v>3.8776556234191881</v>
      </c>
      <c r="LK520" s="23">
        <f t="shared" si="157"/>
        <v>0.5</v>
      </c>
      <c r="LL520" s="23">
        <f t="shared" si="158"/>
        <v>0</v>
      </c>
      <c r="LM520" s="23">
        <f t="shared" si="159"/>
        <v>1</v>
      </c>
      <c r="LN520" s="23">
        <f t="shared" si="160"/>
        <v>1</v>
      </c>
    </row>
    <row r="521" spans="1:326" x14ac:dyDescent="0.25">
      <c r="A521" s="22">
        <v>321</v>
      </c>
      <c r="B521" s="22">
        <v>2</v>
      </c>
      <c r="C521" s="23" t="s">
        <v>1633</v>
      </c>
      <c r="D521" s="22">
        <v>332</v>
      </c>
      <c r="E521" s="24">
        <v>0.98750000000000004</v>
      </c>
      <c r="F521" s="23" t="s">
        <v>774</v>
      </c>
      <c r="G521" s="23" t="b">
        <v>1</v>
      </c>
      <c r="H521" s="25">
        <v>43538.987511574072</v>
      </c>
      <c r="I521" s="26" t="s">
        <v>681</v>
      </c>
      <c r="J521" s="23" t="s">
        <v>682</v>
      </c>
      <c r="K521" s="11">
        <f>IF(AND(Tabela2[[#This Row],[hora bus]]=H520,Tabela2[[#This Row],[lat bus]]=I520,Tabela2[[#This Row],[lon bus]]=J520),1,0)</f>
        <v>0</v>
      </c>
      <c r="L521" s="23"/>
      <c r="M521" s="11">
        <v>495</v>
      </c>
      <c r="N521" s="11">
        <v>0.83458663983971793</v>
      </c>
      <c r="O521" s="11">
        <v>1.3984196839489078</v>
      </c>
      <c r="P521" s="11">
        <v>9.4267941257220311</v>
      </c>
      <c r="Q521" s="11">
        <v>19.688773108132185</v>
      </c>
      <c r="R521" s="11">
        <v>75.195397337780264</v>
      </c>
      <c r="S521" s="11">
        <v>159.30451526494889</v>
      </c>
      <c r="T521" s="11">
        <v>180.18195583801287</v>
      </c>
      <c r="U521" s="11">
        <v>199.79338924508923</v>
      </c>
      <c r="V521" s="11">
        <v>211.09716553928146</v>
      </c>
      <c r="W521" s="11">
        <v>227.14293750271159</v>
      </c>
      <c r="X521" s="11">
        <v>239.59169647723874</v>
      </c>
      <c r="Y521" s="11">
        <v>250.11206903549589</v>
      </c>
      <c r="Z521" s="11">
        <v>275.30364977201225</v>
      </c>
      <c r="AA521" s="11">
        <v>294.46895517304961</v>
      </c>
      <c r="AB521" s="11">
        <v>320.19106785367666</v>
      </c>
      <c r="AC521" s="11">
        <v>332.17949791971603</v>
      </c>
      <c r="AD521" s="11">
        <v>348.04076670293443</v>
      </c>
      <c r="AE521" s="11">
        <v>372.23091522388552</v>
      </c>
      <c r="AF521" s="11">
        <v>373.05585750378327</v>
      </c>
      <c r="AG521" s="11">
        <v>433.84569918205443</v>
      </c>
      <c r="AH521" s="11">
        <v>469.02374511556127</v>
      </c>
      <c r="AI521" s="11">
        <v>499.67607388344703</v>
      </c>
      <c r="AJ521" s="11">
        <v>523.47830821792434</v>
      </c>
      <c r="AK521" s="11">
        <v>544.81141607945688</v>
      </c>
      <c r="AL521" s="11">
        <v>559.9004097040812</v>
      </c>
      <c r="AM521" s="11">
        <v>585.98771261657532</v>
      </c>
      <c r="AN521" s="11">
        <v>594.50788944836063</v>
      </c>
      <c r="AO521" s="11">
        <v>599.8950753359245</v>
      </c>
      <c r="AP521" s="11">
        <v>602.43355425919754</v>
      </c>
      <c r="AQ521" s="11">
        <v>609.53499398530153</v>
      </c>
      <c r="AR521" s="11">
        <v>609.5933977620092</v>
      </c>
      <c r="AS521" s="11">
        <v>603.71880286526709</v>
      </c>
      <c r="AT521" s="11">
        <v>609.45835281434404</v>
      </c>
      <c r="AU521" s="11">
        <v>613.60649452394352</v>
      </c>
      <c r="AV521" s="11">
        <v>605.61020293550882</v>
      </c>
      <c r="AW521" s="11">
        <v>608.32810058706082</v>
      </c>
      <c r="AX521" s="11">
        <v>622.97194103037293</v>
      </c>
      <c r="AY521" s="11">
        <v>642.28327131710535</v>
      </c>
      <c r="AZ521" s="11">
        <v>665.20596166221469</v>
      </c>
      <c r="BA521" s="11">
        <v>691.17393543887101</v>
      </c>
      <c r="BB521" s="11">
        <v>724.84333895562133</v>
      </c>
      <c r="BC521" s="11">
        <v>773.63812755161598</v>
      </c>
      <c r="BD521" s="11">
        <v>844.46226035941891</v>
      </c>
      <c r="BE521" s="11">
        <v>911.23618194706376</v>
      </c>
      <c r="BF521" s="11">
        <v>932.86527223275039</v>
      </c>
      <c r="BG521" s="11">
        <v>958.04135839229252</v>
      </c>
      <c r="BH521" s="11">
        <v>1001.7149381650798</v>
      </c>
      <c r="BI521" s="11">
        <v>1024.9959211584271</v>
      </c>
      <c r="BJ521" s="11">
        <v>1048.1727764714142</v>
      </c>
      <c r="BK521" s="11">
        <v>1080.0184074949607</v>
      </c>
      <c r="BL521" s="11">
        <v>1163.4808684345098</v>
      </c>
      <c r="BM521" s="11">
        <v>1429.3703496024175</v>
      </c>
      <c r="BN521" s="11">
        <v>1610.1385446972781</v>
      </c>
      <c r="BO521" s="11">
        <v>1664.0038873728233</v>
      </c>
      <c r="BP521" s="11">
        <v>1794.1242484398404</v>
      </c>
      <c r="BQ521" s="11">
        <v>1818.9378647754288</v>
      </c>
      <c r="BR521" s="11">
        <v>1920.5792764721948</v>
      </c>
      <c r="BS521" s="11">
        <v>2023.456323096907</v>
      </c>
      <c r="BT521" s="11">
        <v>2062.7199622631242</v>
      </c>
      <c r="BU521" s="11">
        <v>2093.7864244056359</v>
      </c>
      <c r="BV521" s="11">
        <v>2172.8574253488505</v>
      </c>
      <c r="BW521" s="11">
        <v>2191.8290547309048</v>
      </c>
      <c r="BX521" s="11">
        <v>2295.4935471481876</v>
      </c>
      <c r="BY521" s="11">
        <v>2324.6369620900828</v>
      </c>
      <c r="BZ521" s="11">
        <v>2412.5365562142952</v>
      </c>
      <c r="CA521" s="11">
        <v>2432.6327643351483</v>
      </c>
      <c r="CB521" s="11">
        <v>2466.8518007263533</v>
      </c>
      <c r="CC521" s="11">
        <v>2515.2508761381587</v>
      </c>
      <c r="CD521" s="11">
        <v>2622.1218445308405</v>
      </c>
      <c r="CE521" s="11">
        <v>2708.3090496803202</v>
      </c>
      <c r="CF521" s="11">
        <v>2796.8178431894862</v>
      </c>
      <c r="CG521" s="11">
        <v>2873.8082765070517</v>
      </c>
      <c r="CH521" s="11">
        <v>3061.6775590172806</v>
      </c>
      <c r="CI521" s="11">
        <v>3133.3825096557152</v>
      </c>
      <c r="CJ521" s="11">
        <v>3320.0285201183906</v>
      </c>
      <c r="CK521" s="11">
        <v>3391.2986814978881</v>
      </c>
      <c r="CL521" s="11">
        <v>3478.6413522149041</v>
      </c>
      <c r="CM521" s="11">
        <v>3505.4667594392477</v>
      </c>
      <c r="CN521" s="11">
        <v>3552.1278475871927</v>
      </c>
      <c r="CO521" s="11">
        <v>3608.1458168222821</v>
      </c>
      <c r="CP521" s="11">
        <v>3687.4332746012733</v>
      </c>
      <c r="CQ521" s="11">
        <v>3737.1928476528274</v>
      </c>
      <c r="CR521" s="11">
        <v>3929.1744458657076</v>
      </c>
      <c r="CS521" s="11">
        <v>4104.0052570842136</v>
      </c>
      <c r="CT521" s="11">
        <v>4176.4577406368426</v>
      </c>
      <c r="CU521" s="11">
        <v>4203.4628929622522</v>
      </c>
      <c r="CV521" s="11">
        <v>4243.0993420587138</v>
      </c>
      <c r="CW521" s="11">
        <v>4338.9296512059445</v>
      </c>
      <c r="CX521" s="11">
        <v>4464.5231926731885</v>
      </c>
      <c r="CY521" s="11">
        <v>4524.2760657256158</v>
      </c>
      <c r="CZ521" s="11">
        <v>4578.6984197787751</v>
      </c>
      <c r="DA521" s="11">
        <v>4625.9862234456259</v>
      </c>
      <c r="DB521" s="11">
        <v>4670.5685961378485</v>
      </c>
      <c r="DC521" s="11">
        <v>4713.1890396674316</v>
      </c>
      <c r="DD521" s="11">
        <v>4798.4137717572912</v>
      </c>
      <c r="DE521" s="11">
        <v>4807.037159512015</v>
      </c>
      <c r="DF521" s="11">
        <v>4833.3595568537676</v>
      </c>
      <c r="DG521" s="11">
        <v>4837.4660928582471</v>
      </c>
      <c r="DH521" s="11">
        <v>4868.9105840188495</v>
      </c>
      <c r="DI521" s="11">
        <v>4890.8441073800923</v>
      </c>
      <c r="DJ521" s="11">
        <v>4933.7892254471935</v>
      </c>
      <c r="DK521" s="11">
        <v>5000.7579650678817</v>
      </c>
      <c r="DL521" s="11">
        <v>5355.0982520495172</v>
      </c>
      <c r="DM521" s="11">
        <v>5481.4636259201425</v>
      </c>
      <c r="DN521" s="11">
        <v>5566.547527242612</v>
      </c>
      <c r="DO521" s="11">
        <v>5659.2630610073802</v>
      </c>
      <c r="DP521" s="11">
        <v>5693.1558385127737</v>
      </c>
      <c r="DQ521" s="11">
        <v>5776.9445825899438</v>
      </c>
      <c r="DR521" s="11">
        <v>5792.6247187292447</v>
      </c>
      <c r="DS521" s="11">
        <v>5803.4741841190025</v>
      </c>
      <c r="DT521" s="11">
        <v>5813.7715248560444</v>
      </c>
      <c r="DU521" s="11">
        <v>5824.9346720622971</v>
      </c>
      <c r="DV521" s="11">
        <v>5825.1745121438535</v>
      </c>
      <c r="DW521" s="11">
        <v>5821.2504329611656</v>
      </c>
      <c r="DX521" s="11">
        <v>5744.9467721272558</v>
      </c>
      <c r="DY521" s="11">
        <v>5825.3656271915142</v>
      </c>
      <c r="DZ521" s="11">
        <v>5822.8710960649087</v>
      </c>
      <c r="EA521" s="11">
        <v>5848.1092840949059</v>
      </c>
      <c r="EB521" s="11">
        <v>5986.6876289379934</v>
      </c>
      <c r="EC521" s="11">
        <v>6020.0909995452303</v>
      </c>
      <c r="ED521" s="11">
        <v>6207.0095294329822</v>
      </c>
      <c r="EE521" s="11">
        <v>6268.6393389472287</v>
      </c>
      <c r="EF521" s="11">
        <v>6478.5792596829533</v>
      </c>
      <c r="EG521" s="11">
        <v>6641.8090630503166</v>
      </c>
      <c r="EH521" s="11">
        <v>6783.6444952193469</v>
      </c>
      <c r="EI521" s="11">
        <v>6896.9965306641579</v>
      </c>
      <c r="EJ521" s="11">
        <v>6959.1088579445704</v>
      </c>
      <c r="EK521" s="11">
        <v>7002.153431776841</v>
      </c>
      <c r="EL521" s="11">
        <v>7073.1953672712252</v>
      </c>
      <c r="EM521" s="11">
        <v>7075.3262845401323</v>
      </c>
      <c r="EN521" s="11">
        <v>7151.6879619664223</v>
      </c>
      <c r="EO521" s="11">
        <v>7240.8180322916714</v>
      </c>
      <c r="EP521" s="11">
        <v>7286.4661372792516</v>
      </c>
      <c r="EQ521" s="11">
        <v>7427.4147993236202</v>
      </c>
      <c r="ER521" s="11">
        <v>7503.528752018271</v>
      </c>
      <c r="ES521" s="11">
        <v>7641.9445001082595</v>
      </c>
      <c r="ET521" s="11">
        <v>7706.9969287432486</v>
      </c>
      <c r="EU521" s="11">
        <v>7783.839371621817</v>
      </c>
      <c r="EV521" s="11">
        <v>7848.003579749442</v>
      </c>
      <c r="EW521" s="11">
        <v>7920.0502191520318</v>
      </c>
      <c r="EX521" s="11">
        <v>8170.1976758281144</v>
      </c>
      <c r="EY521" s="11">
        <v>8253.8507761105539</v>
      </c>
      <c r="EZ521" s="11">
        <v>8427.0913450311855</v>
      </c>
      <c r="FA521" s="11">
        <v>8594.2438038042274</v>
      </c>
      <c r="FB521" s="11">
        <v>8676.6840382255305</v>
      </c>
      <c r="FC521" s="11">
        <v>8717.7247633272764</v>
      </c>
      <c r="FD521" s="11">
        <v>8771.4739760100674</v>
      </c>
      <c r="FE521" s="11">
        <v>8893.6135699383703</v>
      </c>
      <c r="FF521" s="11">
        <v>9065.0338004001496</v>
      </c>
      <c r="FG521" s="11">
        <v>9089.4518895774327</v>
      </c>
      <c r="FH521" s="11">
        <v>9132.4613225008943</v>
      </c>
      <c r="FI521" s="11">
        <v>9213.2517811949929</v>
      </c>
      <c r="FJ521" s="11">
        <v>9258.5529202091093</v>
      </c>
      <c r="FK521" s="11">
        <v>9276.9443705762678</v>
      </c>
      <c r="FL521" s="11">
        <v>9293.0114538271737</v>
      </c>
      <c r="FM521" s="11">
        <v>9300.2906392708373</v>
      </c>
      <c r="FN521" s="11">
        <v>9335.0232682876049</v>
      </c>
      <c r="FO521" s="11">
        <v>9357.4087411423534</v>
      </c>
      <c r="FP521" s="11">
        <v>9382.7990856108881</v>
      </c>
      <c r="FQ521" s="11">
        <v>9409.1385400335821</v>
      </c>
      <c r="FR521" s="11">
        <v>9421.1906549559717</v>
      </c>
      <c r="FS521" s="11">
        <v>9466.7581936920196</v>
      </c>
      <c r="FT521" s="11">
        <v>9539.1484753576369</v>
      </c>
      <c r="FU521" s="11">
        <v>9641.6738222451222</v>
      </c>
      <c r="FV521" s="11">
        <v>9779.017950426427</v>
      </c>
      <c r="FW521" s="11">
        <v>9821.434220159681</v>
      </c>
      <c r="FX521" s="11">
        <v>9838.135513969115</v>
      </c>
      <c r="FY521" s="11">
        <v>9857.4286615768779</v>
      </c>
      <c r="FZ521" s="11">
        <v>9874.2452191986067</v>
      </c>
      <c r="GA521" s="11">
        <v>9901.4547819486997</v>
      </c>
      <c r="GB521" s="11">
        <v>9922.9819174009899</v>
      </c>
      <c r="GC521" s="11">
        <v>9954.0976258923893</v>
      </c>
      <c r="GD521" s="11">
        <v>9988.1420165077998</v>
      </c>
      <c r="GE521" s="11">
        <v>10012.938672110253</v>
      </c>
      <c r="GF521" s="11">
        <v>10033.595547162446</v>
      </c>
      <c r="GG521" s="11">
        <v>10046.287288510401</v>
      </c>
      <c r="GH521" s="11">
        <v>10058.930188944694</v>
      </c>
      <c r="GI521" s="11">
        <v>10061.685839773543</v>
      </c>
      <c r="GJ521" s="11">
        <v>10069.693000556052</v>
      </c>
      <c r="GK521" s="11">
        <v>10072.225767656042</v>
      </c>
      <c r="GL521" s="11">
        <v>10085.43100008395</v>
      </c>
      <c r="GM521" s="11">
        <v>10068.550239778924</v>
      </c>
      <c r="GN521" s="11">
        <v>10074.736454623482</v>
      </c>
      <c r="GO521" s="11">
        <v>10079.642576567499</v>
      </c>
      <c r="GP521" s="11">
        <v>10084.992936379438</v>
      </c>
      <c r="GQ521" s="11">
        <v>10135.150250812301</v>
      </c>
      <c r="GR521" s="11">
        <v>10245.248897921485</v>
      </c>
      <c r="GS521" s="11">
        <v>10388.066699844365</v>
      </c>
      <c r="GT521" s="11">
        <v>10449.516134437868</v>
      </c>
      <c r="GU521" s="11">
        <v>10467.896842447322</v>
      </c>
      <c r="GV521" s="11">
        <v>10492.830609653456</v>
      </c>
      <c r="GW521" s="11">
        <v>10519.601462543904</v>
      </c>
      <c r="GX521" s="11">
        <v>10547.440830723548</v>
      </c>
      <c r="GY521" s="11">
        <v>10567.944609991304</v>
      </c>
      <c r="GZ521" s="11">
        <v>10713.159231175461</v>
      </c>
      <c r="HA521" s="11">
        <v>10734.226971408629</v>
      </c>
      <c r="HB521" s="11">
        <v>10749.920198918937</v>
      </c>
      <c r="HC521" s="11">
        <v>10766.345728825368</v>
      </c>
      <c r="HD521" s="11">
        <v>10778.514271849044</v>
      </c>
      <c r="HE521" s="11">
        <v>10786.519833673112</v>
      </c>
      <c r="HF521" s="11">
        <v>10772.164055953479</v>
      </c>
      <c r="HG521" s="11">
        <v>10808.0281462408</v>
      </c>
      <c r="HH521" s="11">
        <v>10805.218393617286</v>
      </c>
      <c r="HI521" s="11">
        <v>10824.937222917126</v>
      </c>
      <c r="HJ521" s="11">
        <v>10829.478183856889</v>
      </c>
      <c r="HK521" s="11">
        <v>10815.249208961885</v>
      </c>
      <c r="HL521" s="11">
        <v>10801.9635334499</v>
      </c>
      <c r="HM521" s="11">
        <v>10748.055877674638</v>
      </c>
      <c r="HN521" s="11">
        <v>10675.226257243699</v>
      </c>
      <c r="HO521" s="11">
        <v>10616.797962526314</v>
      </c>
      <c r="HP521" s="11">
        <v>10624.131374686811</v>
      </c>
      <c r="HQ521" s="11">
        <v>10611.127200117844</v>
      </c>
      <c r="HR521" s="11">
        <v>10507.120910763781</v>
      </c>
      <c r="HS521" s="11">
        <v>10501.959530384433</v>
      </c>
      <c r="HT521" s="11">
        <v>10503.380998434217</v>
      </c>
      <c r="HU521" s="11">
        <v>10459.233620469293</v>
      </c>
      <c r="HV521" s="11">
        <v>10453.396412270602</v>
      </c>
      <c r="HW521" s="11">
        <v>10453.196700018136</v>
      </c>
      <c r="HX521" s="11">
        <v>10458.037755011774</v>
      </c>
      <c r="HY521" s="11">
        <v>10464.465320736488</v>
      </c>
      <c r="HZ521" s="11">
        <v>10463.582721919323</v>
      </c>
      <c r="IA521" s="11">
        <v>10555.599234303039</v>
      </c>
      <c r="IB521" s="11">
        <v>10665.179016159778</v>
      </c>
      <c r="IC521" s="11">
        <v>10699.461477296431</v>
      </c>
      <c r="ID521" s="11">
        <v>10734.401411436105</v>
      </c>
      <c r="IE521" s="11">
        <v>10764.842637469441</v>
      </c>
      <c r="IF521" s="11">
        <v>10788.809487309522</v>
      </c>
      <c r="IG521" s="11">
        <v>10893.508794984076</v>
      </c>
      <c r="IH521" s="11">
        <v>10919.815974389829</v>
      </c>
      <c r="II521" s="11">
        <v>10956.832605345633</v>
      </c>
      <c r="IJ521" s="11">
        <v>10989.666307677073</v>
      </c>
      <c r="IK521" s="11">
        <v>11038.487673130592</v>
      </c>
      <c r="IL521" s="11">
        <v>11075.926791218846</v>
      </c>
      <c r="IM521" s="11">
        <v>11116.926617451812</v>
      </c>
      <c r="IN521" s="11">
        <v>11177.721404388481</v>
      </c>
      <c r="IO521" s="11">
        <v>11312.276911003804</v>
      </c>
      <c r="IP521" s="11">
        <v>11343.632583027649</v>
      </c>
      <c r="IQ521" s="11">
        <v>11342.116648052108</v>
      </c>
      <c r="IR521" s="11">
        <v>11389.92538944361</v>
      </c>
      <c r="IS521" s="11">
        <v>11451.607982184751</v>
      </c>
      <c r="IT521" s="11">
        <v>11488.088840226816</v>
      </c>
      <c r="IU521" s="11">
        <v>11509.229065980831</v>
      </c>
      <c r="IV521" s="11">
        <v>11525.566108350193</v>
      </c>
      <c r="IW521" s="11">
        <v>11530.894620254085</v>
      </c>
      <c r="IX521" s="11">
        <v>11540.412080816301</v>
      </c>
      <c r="IY521" s="11">
        <v>11559.767237170692</v>
      </c>
      <c r="IZ521" s="11">
        <v>11598.021107070694</v>
      </c>
      <c r="JA521" s="11">
        <v>11644.276268095444</v>
      </c>
      <c r="JB521" s="11">
        <v>11732.382922355064</v>
      </c>
      <c r="JC521" s="11">
        <v>11840.096435748903</v>
      </c>
      <c r="JD521" s="11">
        <v>11921.442572214779</v>
      </c>
      <c r="JE521" s="11">
        <v>11941.96712556025</v>
      </c>
      <c r="JF521" s="11">
        <v>11957.586502006563</v>
      </c>
      <c r="JG521" s="11">
        <v>11960.440759779864</v>
      </c>
      <c r="JH521" s="11">
        <v>12043.869779985902</v>
      </c>
      <c r="JI521" s="11">
        <v>12090.828793968145</v>
      </c>
      <c r="JJ521" s="11">
        <v>12099.207356850964</v>
      </c>
      <c r="JK521" s="11">
        <v>12064.187835913004</v>
      </c>
      <c r="JL521" s="11">
        <v>12106.644589823976</v>
      </c>
      <c r="JM521" s="11">
        <v>12102.558724647608</v>
      </c>
      <c r="JN521" s="11">
        <v>12044.349310296213</v>
      </c>
      <c r="JO521" s="11">
        <v>12147.414606839688</v>
      </c>
      <c r="JP521" s="11">
        <v>12239.360545986052</v>
      </c>
      <c r="JQ521" s="11">
        <v>12252.546981648733</v>
      </c>
      <c r="JR521" s="11">
        <v>12299.233013174477</v>
      </c>
      <c r="JS521" s="11">
        <v>12339.324485688019</v>
      </c>
      <c r="JT521" s="11">
        <v>12471.100725768529</v>
      </c>
      <c r="JU521" s="11">
        <v>12532.427515146897</v>
      </c>
      <c r="JV521" s="11">
        <v>12507.673831402115</v>
      </c>
      <c r="JW521" s="11">
        <v>12457.455614308014</v>
      </c>
      <c r="JX521" s="11">
        <v>12464.355269788801</v>
      </c>
      <c r="JY521" s="11">
        <v>12461.100810222477</v>
      </c>
      <c r="JZ521" s="11">
        <v>12451.973772389019</v>
      </c>
      <c r="KA521" s="11">
        <v>12446.429094667041</v>
      </c>
      <c r="KB521" s="11">
        <v>12443.001658813047</v>
      </c>
      <c r="KC521" s="11">
        <v>12431.24054046872</v>
      </c>
      <c r="KD521" s="11">
        <v>12416.702930404357</v>
      </c>
      <c r="KE521" s="11">
        <v>12412.520930932924</v>
      </c>
      <c r="KF521" s="11">
        <v>12419.790417483538</v>
      </c>
      <c r="KG521" s="11">
        <v>12419.406267517794</v>
      </c>
      <c r="KH521" s="11">
        <v>12431.932074979568</v>
      </c>
      <c r="KI521" s="11">
        <v>12428.799040342261</v>
      </c>
      <c r="KJ521" s="11">
        <v>12446.273580137449</v>
      </c>
      <c r="KK521" s="11">
        <v>12447.956030445448</v>
      </c>
      <c r="KL521" s="23"/>
      <c r="KM521" s="11">
        <f>SMALL(Tabela2[[#This Row],[1]:[285]],1)</f>
        <v>0.83458663983971793</v>
      </c>
      <c r="KN521" s="11">
        <f>MATCH(Tabela2[[#This Row],[1° menor]],Tabela2[[#This Row],[1]:[285]],0)</f>
        <v>1</v>
      </c>
      <c r="KO52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21" s="11">
        <f>VLOOKUP(Tabela2[[#This Row],[Shape]],shape!A:D,4,0)+VLOOKUP(Tabela2[[#This Row],[Shape]]+1,shape!A:E,5,0)*Tabela2[[#This Row],[% avanc]]</f>
        <v>3.8776556234191881</v>
      </c>
      <c r="KQ521" s="15">
        <f>Tabela2[[#This Row],[8686,881807]]/Tabela2[[#Headers],[8686,881807]]</f>
        <v>4.4638061269517033E-4</v>
      </c>
      <c r="KR521" s="11">
        <f>Tabela2[[#This Row],[8686,881807]]-KP520</f>
        <v>0</v>
      </c>
      <c r="KS521" s="11">
        <f>(Tabela2[[#This Row],[hora bus]]-H520)*86400</f>
        <v>43.99999959859997</v>
      </c>
      <c r="KT521" s="11">
        <f>Tabela2[[#This Row],[desloc]]/Tabela2[[#This Row],[seconds]]</f>
        <v>0</v>
      </c>
      <c r="KU521" s="11">
        <f>Tabela2[[#This Row],[spd m/s]]*3.6</f>
        <v>0</v>
      </c>
      <c r="KV521" s="23"/>
      <c r="KW521" s="22">
        <f t="shared" si="144"/>
        <v>0</v>
      </c>
      <c r="KX521" s="23">
        <f t="shared" si="145"/>
        <v>0.5</v>
      </c>
      <c r="KY521" s="23">
        <f t="shared" si="146"/>
        <v>1</v>
      </c>
      <c r="KZ521" s="23">
        <f t="shared" si="147"/>
        <v>9</v>
      </c>
      <c r="LA521" s="23">
        <f t="shared" si="148"/>
        <v>0</v>
      </c>
      <c r="LB521" s="23">
        <f t="shared" si="149"/>
        <v>1</v>
      </c>
      <c r="LC521" s="23">
        <f t="shared" si="150"/>
        <v>9</v>
      </c>
      <c r="LD521" s="23">
        <f t="shared" si="151"/>
        <v>0</v>
      </c>
      <c r="LE521" s="23">
        <f t="shared" si="152"/>
        <v>3.8776556234191881</v>
      </c>
      <c r="LF521" s="22">
        <f t="shared" si="161"/>
        <v>0</v>
      </c>
      <c r="LG521" s="23">
        <f t="shared" si="153"/>
        <v>0.5</v>
      </c>
      <c r="LH521" s="23">
        <f t="shared" si="154"/>
        <v>0.5</v>
      </c>
      <c r="LI521" s="23">
        <f t="shared" si="155"/>
        <v>8570.3152119992501</v>
      </c>
      <c r="LJ521" s="23">
        <f t="shared" si="156"/>
        <v>3.8776556234191881</v>
      </c>
      <c r="LK521" s="23">
        <f t="shared" si="157"/>
        <v>0.5</v>
      </c>
      <c r="LL521" s="23">
        <f t="shared" si="158"/>
        <v>0</v>
      </c>
      <c r="LM521" s="23">
        <f t="shared" si="159"/>
        <v>1</v>
      </c>
      <c r="LN521" s="23">
        <f t="shared" si="160"/>
        <v>1</v>
      </c>
    </row>
    <row r="522" spans="1:326" x14ac:dyDescent="0.25">
      <c r="A522" s="22">
        <v>323</v>
      </c>
      <c r="B522" s="22">
        <v>2</v>
      </c>
      <c r="C522" s="23" t="s">
        <v>1635</v>
      </c>
      <c r="D522" s="22">
        <v>332</v>
      </c>
      <c r="E522" s="24">
        <v>0.98819444444444449</v>
      </c>
      <c r="F522" s="23" t="s">
        <v>774</v>
      </c>
      <c r="G522" s="23" t="b">
        <v>1</v>
      </c>
      <c r="H522" s="25">
        <v>43538.988043981481</v>
      </c>
      <c r="I522" s="26" t="s">
        <v>681</v>
      </c>
      <c r="J522" s="23" t="s">
        <v>682</v>
      </c>
      <c r="K522" s="11">
        <f>IF(AND(Tabela2[[#This Row],[hora bus]]=H521,Tabela2[[#This Row],[lat bus]]=I521,Tabela2[[#This Row],[lon bus]]=J521),1,0)</f>
        <v>0</v>
      </c>
      <c r="L522" s="23"/>
      <c r="M522" s="11">
        <v>497</v>
      </c>
      <c r="N522" s="11">
        <v>0.83458663983971793</v>
      </c>
      <c r="O522" s="11">
        <v>1.3984196839489078</v>
      </c>
      <c r="P522" s="11">
        <v>9.4267941257220311</v>
      </c>
      <c r="Q522" s="11">
        <v>19.688773108132185</v>
      </c>
      <c r="R522" s="11">
        <v>75.195397337780264</v>
      </c>
      <c r="S522" s="11">
        <v>159.30451526494889</v>
      </c>
      <c r="T522" s="11">
        <v>180.18195583801287</v>
      </c>
      <c r="U522" s="11">
        <v>199.79338924508923</v>
      </c>
      <c r="V522" s="11">
        <v>211.09716553928146</v>
      </c>
      <c r="W522" s="11">
        <v>227.14293750271159</v>
      </c>
      <c r="X522" s="11">
        <v>239.59169647723874</v>
      </c>
      <c r="Y522" s="11">
        <v>250.11206903549589</v>
      </c>
      <c r="Z522" s="11">
        <v>275.30364977201225</v>
      </c>
      <c r="AA522" s="11">
        <v>294.46895517304961</v>
      </c>
      <c r="AB522" s="11">
        <v>320.19106785367666</v>
      </c>
      <c r="AC522" s="11">
        <v>332.17949791971603</v>
      </c>
      <c r="AD522" s="11">
        <v>348.04076670293443</v>
      </c>
      <c r="AE522" s="11">
        <v>372.23091522388552</v>
      </c>
      <c r="AF522" s="11">
        <v>373.05585750378327</v>
      </c>
      <c r="AG522" s="11">
        <v>433.84569918205443</v>
      </c>
      <c r="AH522" s="11">
        <v>469.02374511556127</v>
      </c>
      <c r="AI522" s="11">
        <v>499.67607388344703</v>
      </c>
      <c r="AJ522" s="11">
        <v>523.47830821792434</v>
      </c>
      <c r="AK522" s="11">
        <v>544.81141607945688</v>
      </c>
      <c r="AL522" s="11">
        <v>559.9004097040812</v>
      </c>
      <c r="AM522" s="11">
        <v>585.98771261657532</v>
      </c>
      <c r="AN522" s="11">
        <v>594.50788944836063</v>
      </c>
      <c r="AO522" s="11">
        <v>599.8950753359245</v>
      </c>
      <c r="AP522" s="11">
        <v>602.43355425919754</v>
      </c>
      <c r="AQ522" s="11">
        <v>609.53499398530153</v>
      </c>
      <c r="AR522" s="11">
        <v>609.5933977620092</v>
      </c>
      <c r="AS522" s="11">
        <v>603.71880286526709</v>
      </c>
      <c r="AT522" s="11">
        <v>609.45835281434404</v>
      </c>
      <c r="AU522" s="11">
        <v>613.60649452394352</v>
      </c>
      <c r="AV522" s="11">
        <v>605.61020293550882</v>
      </c>
      <c r="AW522" s="11">
        <v>608.32810058706082</v>
      </c>
      <c r="AX522" s="11">
        <v>622.97194103037293</v>
      </c>
      <c r="AY522" s="11">
        <v>642.28327131710535</v>
      </c>
      <c r="AZ522" s="11">
        <v>665.20596166221469</v>
      </c>
      <c r="BA522" s="11">
        <v>691.17393543887101</v>
      </c>
      <c r="BB522" s="11">
        <v>724.84333895562133</v>
      </c>
      <c r="BC522" s="11">
        <v>773.63812755161598</v>
      </c>
      <c r="BD522" s="11">
        <v>844.46226035941891</v>
      </c>
      <c r="BE522" s="11">
        <v>911.23618194706376</v>
      </c>
      <c r="BF522" s="11">
        <v>932.86527223275039</v>
      </c>
      <c r="BG522" s="11">
        <v>958.04135839229252</v>
      </c>
      <c r="BH522" s="11">
        <v>1001.7149381650798</v>
      </c>
      <c r="BI522" s="11">
        <v>1024.9959211584271</v>
      </c>
      <c r="BJ522" s="11">
        <v>1048.1727764714142</v>
      </c>
      <c r="BK522" s="11">
        <v>1080.0184074949607</v>
      </c>
      <c r="BL522" s="11">
        <v>1163.4808684345098</v>
      </c>
      <c r="BM522" s="11">
        <v>1429.3703496024175</v>
      </c>
      <c r="BN522" s="11">
        <v>1610.1385446972781</v>
      </c>
      <c r="BO522" s="11">
        <v>1664.0038873728233</v>
      </c>
      <c r="BP522" s="11">
        <v>1794.1242484398404</v>
      </c>
      <c r="BQ522" s="11">
        <v>1818.9378647754288</v>
      </c>
      <c r="BR522" s="11">
        <v>1920.5792764721948</v>
      </c>
      <c r="BS522" s="11">
        <v>2023.456323096907</v>
      </c>
      <c r="BT522" s="11">
        <v>2062.7199622631242</v>
      </c>
      <c r="BU522" s="11">
        <v>2093.7864244056359</v>
      </c>
      <c r="BV522" s="11">
        <v>2172.8574253488505</v>
      </c>
      <c r="BW522" s="11">
        <v>2191.8290547309048</v>
      </c>
      <c r="BX522" s="11">
        <v>2295.4935471481876</v>
      </c>
      <c r="BY522" s="11">
        <v>2324.6369620900828</v>
      </c>
      <c r="BZ522" s="11">
        <v>2412.5365562142952</v>
      </c>
      <c r="CA522" s="11">
        <v>2432.6327643351483</v>
      </c>
      <c r="CB522" s="11">
        <v>2466.8518007263533</v>
      </c>
      <c r="CC522" s="11">
        <v>2515.2508761381587</v>
      </c>
      <c r="CD522" s="11">
        <v>2622.1218445308405</v>
      </c>
      <c r="CE522" s="11">
        <v>2708.3090496803202</v>
      </c>
      <c r="CF522" s="11">
        <v>2796.8178431894862</v>
      </c>
      <c r="CG522" s="11">
        <v>2873.8082765070517</v>
      </c>
      <c r="CH522" s="11">
        <v>3061.6775590172806</v>
      </c>
      <c r="CI522" s="11">
        <v>3133.3825096557152</v>
      </c>
      <c r="CJ522" s="11">
        <v>3320.0285201183906</v>
      </c>
      <c r="CK522" s="11">
        <v>3391.2986814978881</v>
      </c>
      <c r="CL522" s="11">
        <v>3478.6413522149041</v>
      </c>
      <c r="CM522" s="11">
        <v>3505.4667594392477</v>
      </c>
      <c r="CN522" s="11">
        <v>3552.1278475871927</v>
      </c>
      <c r="CO522" s="11">
        <v>3608.1458168222821</v>
      </c>
      <c r="CP522" s="11">
        <v>3687.4332746012733</v>
      </c>
      <c r="CQ522" s="11">
        <v>3737.1928476528274</v>
      </c>
      <c r="CR522" s="11">
        <v>3929.1744458657076</v>
      </c>
      <c r="CS522" s="11">
        <v>4104.0052570842136</v>
      </c>
      <c r="CT522" s="11">
        <v>4176.4577406368426</v>
      </c>
      <c r="CU522" s="11">
        <v>4203.4628929622522</v>
      </c>
      <c r="CV522" s="11">
        <v>4243.0993420587138</v>
      </c>
      <c r="CW522" s="11">
        <v>4338.9296512059445</v>
      </c>
      <c r="CX522" s="11">
        <v>4464.5231926731885</v>
      </c>
      <c r="CY522" s="11">
        <v>4524.2760657256158</v>
      </c>
      <c r="CZ522" s="11">
        <v>4578.6984197787751</v>
      </c>
      <c r="DA522" s="11">
        <v>4625.9862234456259</v>
      </c>
      <c r="DB522" s="11">
        <v>4670.5685961378485</v>
      </c>
      <c r="DC522" s="11">
        <v>4713.1890396674316</v>
      </c>
      <c r="DD522" s="11">
        <v>4798.4137717572912</v>
      </c>
      <c r="DE522" s="11">
        <v>4807.037159512015</v>
      </c>
      <c r="DF522" s="11">
        <v>4833.3595568537676</v>
      </c>
      <c r="DG522" s="11">
        <v>4837.4660928582471</v>
      </c>
      <c r="DH522" s="11">
        <v>4868.9105840188495</v>
      </c>
      <c r="DI522" s="11">
        <v>4890.8441073800923</v>
      </c>
      <c r="DJ522" s="11">
        <v>4933.7892254471935</v>
      </c>
      <c r="DK522" s="11">
        <v>5000.7579650678817</v>
      </c>
      <c r="DL522" s="11">
        <v>5355.0982520495172</v>
      </c>
      <c r="DM522" s="11">
        <v>5481.4636259201425</v>
      </c>
      <c r="DN522" s="11">
        <v>5566.547527242612</v>
      </c>
      <c r="DO522" s="11">
        <v>5659.2630610073802</v>
      </c>
      <c r="DP522" s="11">
        <v>5693.1558385127737</v>
      </c>
      <c r="DQ522" s="11">
        <v>5776.9445825899438</v>
      </c>
      <c r="DR522" s="11">
        <v>5792.6247187292447</v>
      </c>
      <c r="DS522" s="11">
        <v>5803.4741841190025</v>
      </c>
      <c r="DT522" s="11">
        <v>5813.7715248560444</v>
      </c>
      <c r="DU522" s="11">
        <v>5824.9346720622971</v>
      </c>
      <c r="DV522" s="11">
        <v>5825.1745121438535</v>
      </c>
      <c r="DW522" s="11">
        <v>5821.2504329611656</v>
      </c>
      <c r="DX522" s="11">
        <v>5744.9467721272558</v>
      </c>
      <c r="DY522" s="11">
        <v>5825.3656271915142</v>
      </c>
      <c r="DZ522" s="11">
        <v>5822.8710960649087</v>
      </c>
      <c r="EA522" s="11">
        <v>5848.1092840949059</v>
      </c>
      <c r="EB522" s="11">
        <v>5986.6876289379934</v>
      </c>
      <c r="EC522" s="11">
        <v>6020.0909995452303</v>
      </c>
      <c r="ED522" s="11">
        <v>6207.0095294329822</v>
      </c>
      <c r="EE522" s="11">
        <v>6268.6393389472287</v>
      </c>
      <c r="EF522" s="11">
        <v>6478.5792596829533</v>
      </c>
      <c r="EG522" s="11">
        <v>6641.8090630503166</v>
      </c>
      <c r="EH522" s="11">
        <v>6783.6444952193469</v>
      </c>
      <c r="EI522" s="11">
        <v>6896.9965306641579</v>
      </c>
      <c r="EJ522" s="11">
        <v>6959.1088579445704</v>
      </c>
      <c r="EK522" s="11">
        <v>7002.153431776841</v>
      </c>
      <c r="EL522" s="11">
        <v>7073.1953672712252</v>
      </c>
      <c r="EM522" s="11">
        <v>7075.3262845401323</v>
      </c>
      <c r="EN522" s="11">
        <v>7151.6879619664223</v>
      </c>
      <c r="EO522" s="11">
        <v>7240.8180322916714</v>
      </c>
      <c r="EP522" s="11">
        <v>7286.4661372792516</v>
      </c>
      <c r="EQ522" s="11">
        <v>7427.4147993236202</v>
      </c>
      <c r="ER522" s="11">
        <v>7503.528752018271</v>
      </c>
      <c r="ES522" s="11">
        <v>7641.9445001082595</v>
      </c>
      <c r="ET522" s="11">
        <v>7706.9969287432486</v>
      </c>
      <c r="EU522" s="11">
        <v>7783.839371621817</v>
      </c>
      <c r="EV522" s="11">
        <v>7848.003579749442</v>
      </c>
      <c r="EW522" s="11">
        <v>7920.0502191520318</v>
      </c>
      <c r="EX522" s="11">
        <v>8170.1976758281144</v>
      </c>
      <c r="EY522" s="11">
        <v>8253.8507761105539</v>
      </c>
      <c r="EZ522" s="11">
        <v>8427.0913450311855</v>
      </c>
      <c r="FA522" s="11">
        <v>8594.2438038042274</v>
      </c>
      <c r="FB522" s="11">
        <v>8676.6840382255305</v>
      </c>
      <c r="FC522" s="11">
        <v>8717.7247633272764</v>
      </c>
      <c r="FD522" s="11">
        <v>8771.4739760100674</v>
      </c>
      <c r="FE522" s="11">
        <v>8893.6135699383703</v>
      </c>
      <c r="FF522" s="11">
        <v>9065.0338004001496</v>
      </c>
      <c r="FG522" s="11">
        <v>9089.4518895774327</v>
      </c>
      <c r="FH522" s="11">
        <v>9132.4613225008943</v>
      </c>
      <c r="FI522" s="11">
        <v>9213.2517811949929</v>
      </c>
      <c r="FJ522" s="11">
        <v>9258.5529202091093</v>
      </c>
      <c r="FK522" s="11">
        <v>9276.9443705762678</v>
      </c>
      <c r="FL522" s="11">
        <v>9293.0114538271737</v>
      </c>
      <c r="FM522" s="11">
        <v>9300.2906392708373</v>
      </c>
      <c r="FN522" s="11">
        <v>9335.0232682876049</v>
      </c>
      <c r="FO522" s="11">
        <v>9357.4087411423534</v>
      </c>
      <c r="FP522" s="11">
        <v>9382.7990856108881</v>
      </c>
      <c r="FQ522" s="11">
        <v>9409.1385400335821</v>
      </c>
      <c r="FR522" s="11">
        <v>9421.1906549559717</v>
      </c>
      <c r="FS522" s="11">
        <v>9466.7581936920196</v>
      </c>
      <c r="FT522" s="11">
        <v>9539.1484753576369</v>
      </c>
      <c r="FU522" s="11">
        <v>9641.6738222451222</v>
      </c>
      <c r="FV522" s="11">
        <v>9779.017950426427</v>
      </c>
      <c r="FW522" s="11">
        <v>9821.434220159681</v>
      </c>
      <c r="FX522" s="11">
        <v>9838.135513969115</v>
      </c>
      <c r="FY522" s="11">
        <v>9857.4286615768779</v>
      </c>
      <c r="FZ522" s="11">
        <v>9874.2452191986067</v>
      </c>
      <c r="GA522" s="11">
        <v>9901.4547819486997</v>
      </c>
      <c r="GB522" s="11">
        <v>9922.9819174009899</v>
      </c>
      <c r="GC522" s="11">
        <v>9954.0976258923893</v>
      </c>
      <c r="GD522" s="11">
        <v>9988.1420165077998</v>
      </c>
      <c r="GE522" s="11">
        <v>10012.938672110253</v>
      </c>
      <c r="GF522" s="11">
        <v>10033.595547162446</v>
      </c>
      <c r="GG522" s="11">
        <v>10046.287288510401</v>
      </c>
      <c r="GH522" s="11">
        <v>10058.930188944694</v>
      </c>
      <c r="GI522" s="11">
        <v>10061.685839773543</v>
      </c>
      <c r="GJ522" s="11">
        <v>10069.693000556052</v>
      </c>
      <c r="GK522" s="11">
        <v>10072.225767656042</v>
      </c>
      <c r="GL522" s="11">
        <v>10085.43100008395</v>
      </c>
      <c r="GM522" s="11">
        <v>10068.550239778924</v>
      </c>
      <c r="GN522" s="11">
        <v>10074.736454623482</v>
      </c>
      <c r="GO522" s="11">
        <v>10079.642576567499</v>
      </c>
      <c r="GP522" s="11">
        <v>10084.992936379438</v>
      </c>
      <c r="GQ522" s="11">
        <v>10135.150250812301</v>
      </c>
      <c r="GR522" s="11">
        <v>10245.248897921485</v>
      </c>
      <c r="GS522" s="11">
        <v>10388.066699844365</v>
      </c>
      <c r="GT522" s="11">
        <v>10449.516134437868</v>
      </c>
      <c r="GU522" s="11">
        <v>10467.896842447322</v>
      </c>
      <c r="GV522" s="11">
        <v>10492.830609653456</v>
      </c>
      <c r="GW522" s="11">
        <v>10519.601462543904</v>
      </c>
      <c r="GX522" s="11">
        <v>10547.440830723548</v>
      </c>
      <c r="GY522" s="11">
        <v>10567.944609991304</v>
      </c>
      <c r="GZ522" s="11">
        <v>10713.159231175461</v>
      </c>
      <c r="HA522" s="11">
        <v>10734.226971408629</v>
      </c>
      <c r="HB522" s="11">
        <v>10749.920198918937</v>
      </c>
      <c r="HC522" s="11">
        <v>10766.345728825368</v>
      </c>
      <c r="HD522" s="11">
        <v>10778.514271849044</v>
      </c>
      <c r="HE522" s="11">
        <v>10786.519833673112</v>
      </c>
      <c r="HF522" s="11">
        <v>10772.164055953479</v>
      </c>
      <c r="HG522" s="11">
        <v>10808.0281462408</v>
      </c>
      <c r="HH522" s="11">
        <v>10805.218393617286</v>
      </c>
      <c r="HI522" s="11">
        <v>10824.937222917126</v>
      </c>
      <c r="HJ522" s="11">
        <v>10829.478183856889</v>
      </c>
      <c r="HK522" s="11">
        <v>10815.249208961885</v>
      </c>
      <c r="HL522" s="11">
        <v>10801.9635334499</v>
      </c>
      <c r="HM522" s="11">
        <v>10748.055877674638</v>
      </c>
      <c r="HN522" s="11">
        <v>10675.226257243699</v>
      </c>
      <c r="HO522" s="11">
        <v>10616.797962526314</v>
      </c>
      <c r="HP522" s="11">
        <v>10624.131374686811</v>
      </c>
      <c r="HQ522" s="11">
        <v>10611.127200117844</v>
      </c>
      <c r="HR522" s="11">
        <v>10507.120910763781</v>
      </c>
      <c r="HS522" s="11">
        <v>10501.959530384433</v>
      </c>
      <c r="HT522" s="11">
        <v>10503.380998434217</v>
      </c>
      <c r="HU522" s="11">
        <v>10459.233620469293</v>
      </c>
      <c r="HV522" s="11">
        <v>10453.396412270602</v>
      </c>
      <c r="HW522" s="11">
        <v>10453.196700018136</v>
      </c>
      <c r="HX522" s="11">
        <v>10458.037755011774</v>
      </c>
      <c r="HY522" s="11">
        <v>10464.465320736488</v>
      </c>
      <c r="HZ522" s="11">
        <v>10463.582721919323</v>
      </c>
      <c r="IA522" s="11">
        <v>10555.599234303039</v>
      </c>
      <c r="IB522" s="11">
        <v>10665.179016159778</v>
      </c>
      <c r="IC522" s="11">
        <v>10699.461477296431</v>
      </c>
      <c r="ID522" s="11">
        <v>10734.401411436105</v>
      </c>
      <c r="IE522" s="11">
        <v>10764.842637469441</v>
      </c>
      <c r="IF522" s="11">
        <v>10788.809487309522</v>
      </c>
      <c r="IG522" s="11">
        <v>10893.508794984076</v>
      </c>
      <c r="IH522" s="11">
        <v>10919.815974389829</v>
      </c>
      <c r="II522" s="11">
        <v>10956.832605345633</v>
      </c>
      <c r="IJ522" s="11">
        <v>10989.666307677073</v>
      </c>
      <c r="IK522" s="11">
        <v>11038.487673130592</v>
      </c>
      <c r="IL522" s="11">
        <v>11075.926791218846</v>
      </c>
      <c r="IM522" s="11">
        <v>11116.926617451812</v>
      </c>
      <c r="IN522" s="11">
        <v>11177.721404388481</v>
      </c>
      <c r="IO522" s="11">
        <v>11312.276911003804</v>
      </c>
      <c r="IP522" s="11">
        <v>11343.632583027649</v>
      </c>
      <c r="IQ522" s="11">
        <v>11342.116648052108</v>
      </c>
      <c r="IR522" s="11">
        <v>11389.92538944361</v>
      </c>
      <c r="IS522" s="11">
        <v>11451.607982184751</v>
      </c>
      <c r="IT522" s="11">
        <v>11488.088840226816</v>
      </c>
      <c r="IU522" s="11">
        <v>11509.229065980831</v>
      </c>
      <c r="IV522" s="11">
        <v>11525.566108350193</v>
      </c>
      <c r="IW522" s="11">
        <v>11530.894620254085</v>
      </c>
      <c r="IX522" s="11">
        <v>11540.412080816301</v>
      </c>
      <c r="IY522" s="11">
        <v>11559.767237170692</v>
      </c>
      <c r="IZ522" s="11">
        <v>11598.021107070694</v>
      </c>
      <c r="JA522" s="11">
        <v>11644.276268095444</v>
      </c>
      <c r="JB522" s="11">
        <v>11732.382922355064</v>
      </c>
      <c r="JC522" s="11">
        <v>11840.096435748903</v>
      </c>
      <c r="JD522" s="11">
        <v>11921.442572214779</v>
      </c>
      <c r="JE522" s="11">
        <v>11941.96712556025</v>
      </c>
      <c r="JF522" s="11">
        <v>11957.586502006563</v>
      </c>
      <c r="JG522" s="11">
        <v>11960.440759779864</v>
      </c>
      <c r="JH522" s="11">
        <v>12043.869779985902</v>
      </c>
      <c r="JI522" s="11">
        <v>12090.828793968145</v>
      </c>
      <c r="JJ522" s="11">
        <v>12099.207356850964</v>
      </c>
      <c r="JK522" s="11">
        <v>12064.187835913004</v>
      </c>
      <c r="JL522" s="11">
        <v>12106.644589823976</v>
      </c>
      <c r="JM522" s="11">
        <v>12102.558724647608</v>
      </c>
      <c r="JN522" s="11">
        <v>12044.349310296213</v>
      </c>
      <c r="JO522" s="11">
        <v>12147.414606839688</v>
      </c>
      <c r="JP522" s="11">
        <v>12239.360545986052</v>
      </c>
      <c r="JQ522" s="11">
        <v>12252.546981648733</v>
      </c>
      <c r="JR522" s="11">
        <v>12299.233013174477</v>
      </c>
      <c r="JS522" s="11">
        <v>12339.324485688019</v>
      </c>
      <c r="JT522" s="11">
        <v>12471.100725768529</v>
      </c>
      <c r="JU522" s="11">
        <v>12532.427515146897</v>
      </c>
      <c r="JV522" s="11">
        <v>12507.673831402115</v>
      </c>
      <c r="JW522" s="11">
        <v>12457.455614308014</v>
      </c>
      <c r="JX522" s="11">
        <v>12464.355269788801</v>
      </c>
      <c r="JY522" s="11">
        <v>12461.100810222477</v>
      </c>
      <c r="JZ522" s="11">
        <v>12451.973772389019</v>
      </c>
      <c r="KA522" s="11">
        <v>12446.429094667041</v>
      </c>
      <c r="KB522" s="11">
        <v>12443.001658813047</v>
      </c>
      <c r="KC522" s="11">
        <v>12431.24054046872</v>
      </c>
      <c r="KD522" s="11">
        <v>12416.702930404357</v>
      </c>
      <c r="KE522" s="11">
        <v>12412.520930932924</v>
      </c>
      <c r="KF522" s="11">
        <v>12419.790417483538</v>
      </c>
      <c r="KG522" s="11">
        <v>12419.406267517794</v>
      </c>
      <c r="KH522" s="11">
        <v>12431.932074979568</v>
      </c>
      <c r="KI522" s="11">
        <v>12428.799040342261</v>
      </c>
      <c r="KJ522" s="11">
        <v>12446.273580137449</v>
      </c>
      <c r="KK522" s="11">
        <v>12447.956030445448</v>
      </c>
      <c r="KL522" s="23"/>
      <c r="KM522" s="11">
        <f>SMALL(Tabela2[[#This Row],[1]:[285]],1)</f>
        <v>0.83458663983971793</v>
      </c>
      <c r="KN522" s="11">
        <f>MATCH(Tabela2[[#This Row],[1° menor]],Tabela2[[#This Row],[1]:[285]],0)</f>
        <v>1</v>
      </c>
      <c r="KO52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22" s="11">
        <f>VLOOKUP(Tabela2[[#This Row],[Shape]],shape!A:D,4,0)+VLOOKUP(Tabela2[[#This Row],[Shape]]+1,shape!A:E,5,0)*Tabela2[[#This Row],[% avanc]]</f>
        <v>3.8776556234191881</v>
      </c>
      <c r="KQ522" s="15">
        <f>Tabela2[[#This Row],[8686,881807]]/Tabela2[[#Headers],[8686,881807]]</f>
        <v>4.4638061269517033E-4</v>
      </c>
      <c r="KR522" s="11">
        <f>Tabela2[[#This Row],[8686,881807]]-KP521</f>
        <v>0</v>
      </c>
      <c r="KS522" s="11">
        <f>(Tabela2[[#This Row],[hora bus]]-H521)*86400</f>
        <v>46.000000066123903</v>
      </c>
      <c r="KT522" s="11">
        <f>Tabela2[[#This Row],[desloc]]/Tabela2[[#This Row],[seconds]]</f>
        <v>0</v>
      </c>
      <c r="KU522" s="11">
        <f>Tabela2[[#This Row],[spd m/s]]*3.6</f>
        <v>0</v>
      </c>
      <c r="KV522" s="23"/>
      <c r="KW522" s="22">
        <f t="shared" si="144"/>
        <v>0</v>
      </c>
      <c r="KX522" s="23">
        <f t="shared" si="145"/>
        <v>0.5</v>
      </c>
      <c r="KY522" s="23">
        <f t="shared" si="146"/>
        <v>1</v>
      </c>
      <c r="KZ522" s="23">
        <f t="shared" si="147"/>
        <v>8</v>
      </c>
      <c r="LA522" s="23">
        <f t="shared" si="148"/>
        <v>0</v>
      </c>
      <c r="LB522" s="23">
        <f t="shared" si="149"/>
        <v>1</v>
      </c>
      <c r="LC522" s="23">
        <f t="shared" si="150"/>
        <v>8</v>
      </c>
      <c r="LD522" s="23">
        <f t="shared" si="151"/>
        <v>0</v>
      </c>
      <c r="LE522" s="23">
        <f t="shared" si="152"/>
        <v>3.8776556234191881</v>
      </c>
      <c r="LF522" s="22">
        <f t="shared" si="161"/>
        <v>0</v>
      </c>
      <c r="LG522" s="23">
        <f t="shared" si="153"/>
        <v>0.5</v>
      </c>
      <c r="LH522" s="23">
        <f t="shared" si="154"/>
        <v>0.5</v>
      </c>
      <c r="LI522" s="23">
        <f t="shared" si="155"/>
        <v>8570.3152119992501</v>
      </c>
      <c r="LJ522" s="23">
        <f t="shared" si="156"/>
        <v>3.8776556234191881</v>
      </c>
      <c r="LK522" s="23">
        <f t="shared" si="157"/>
        <v>0.5</v>
      </c>
      <c r="LL522" s="23">
        <f t="shared" si="158"/>
        <v>0</v>
      </c>
      <c r="LM522" s="23">
        <f t="shared" si="159"/>
        <v>1</v>
      </c>
      <c r="LN522" s="23">
        <f t="shared" si="160"/>
        <v>1</v>
      </c>
    </row>
    <row r="523" spans="1:326" x14ac:dyDescent="0.25">
      <c r="A523" s="22">
        <v>324</v>
      </c>
      <c r="B523" s="22">
        <v>2</v>
      </c>
      <c r="C523" s="23" t="s">
        <v>1636</v>
      </c>
      <c r="D523" s="22">
        <v>332</v>
      </c>
      <c r="E523" s="24">
        <v>0.98819444444444449</v>
      </c>
      <c r="F523" s="23" t="s">
        <v>774</v>
      </c>
      <c r="G523" s="23" t="b">
        <v>1</v>
      </c>
      <c r="H523" s="25">
        <v>43538.988553240742</v>
      </c>
      <c r="I523" s="26" t="s">
        <v>681</v>
      </c>
      <c r="J523" s="23" t="s">
        <v>682</v>
      </c>
      <c r="K523" s="11">
        <f>IF(AND(Tabela2[[#This Row],[hora bus]]=H522,Tabela2[[#This Row],[lat bus]]=I522,Tabela2[[#This Row],[lon bus]]=J522),1,0)</f>
        <v>0</v>
      </c>
      <c r="L523" s="23"/>
      <c r="M523" s="11">
        <v>499</v>
      </c>
      <c r="N523" s="11">
        <v>0.83458663983971793</v>
      </c>
      <c r="O523" s="11">
        <v>1.3984196839489078</v>
      </c>
      <c r="P523" s="11">
        <v>9.4267941257220311</v>
      </c>
      <c r="Q523" s="11">
        <v>19.688773108132185</v>
      </c>
      <c r="R523" s="11">
        <v>75.195397337780264</v>
      </c>
      <c r="S523" s="11">
        <v>159.30451526494889</v>
      </c>
      <c r="T523" s="11">
        <v>180.18195583801287</v>
      </c>
      <c r="U523" s="11">
        <v>199.79338924508923</v>
      </c>
      <c r="V523" s="11">
        <v>211.09716553928146</v>
      </c>
      <c r="W523" s="11">
        <v>227.14293750271159</v>
      </c>
      <c r="X523" s="11">
        <v>239.59169647723874</v>
      </c>
      <c r="Y523" s="11">
        <v>250.11206903549589</v>
      </c>
      <c r="Z523" s="11">
        <v>275.30364977201225</v>
      </c>
      <c r="AA523" s="11">
        <v>294.46895517304961</v>
      </c>
      <c r="AB523" s="11">
        <v>320.19106785367666</v>
      </c>
      <c r="AC523" s="11">
        <v>332.17949791971603</v>
      </c>
      <c r="AD523" s="11">
        <v>348.04076670293443</v>
      </c>
      <c r="AE523" s="11">
        <v>372.23091522388552</v>
      </c>
      <c r="AF523" s="11">
        <v>373.05585750378327</v>
      </c>
      <c r="AG523" s="11">
        <v>433.84569918205443</v>
      </c>
      <c r="AH523" s="11">
        <v>469.02374511556127</v>
      </c>
      <c r="AI523" s="11">
        <v>499.67607388344703</v>
      </c>
      <c r="AJ523" s="11">
        <v>523.47830821792434</v>
      </c>
      <c r="AK523" s="11">
        <v>544.81141607945688</v>
      </c>
      <c r="AL523" s="11">
        <v>559.9004097040812</v>
      </c>
      <c r="AM523" s="11">
        <v>585.98771261657532</v>
      </c>
      <c r="AN523" s="11">
        <v>594.50788944836063</v>
      </c>
      <c r="AO523" s="11">
        <v>599.8950753359245</v>
      </c>
      <c r="AP523" s="11">
        <v>602.43355425919754</v>
      </c>
      <c r="AQ523" s="11">
        <v>609.53499398530153</v>
      </c>
      <c r="AR523" s="11">
        <v>609.5933977620092</v>
      </c>
      <c r="AS523" s="11">
        <v>603.71880286526709</v>
      </c>
      <c r="AT523" s="11">
        <v>609.45835281434404</v>
      </c>
      <c r="AU523" s="11">
        <v>613.60649452394352</v>
      </c>
      <c r="AV523" s="11">
        <v>605.61020293550882</v>
      </c>
      <c r="AW523" s="11">
        <v>608.32810058706082</v>
      </c>
      <c r="AX523" s="11">
        <v>622.97194103037293</v>
      </c>
      <c r="AY523" s="11">
        <v>642.28327131710535</v>
      </c>
      <c r="AZ523" s="11">
        <v>665.20596166221469</v>
      </c>
      <c r="BA523" s="11">
        <v>691.17393543887101</v>
      </c>
      <c r="BB523" s="11">
        <v>724.84333895562133</v>
      </c>
      <c r="BC523" s="11">
        <v>773.63812755161598</v>
      </c>
      <c r="BD523" s="11">
        <v>844.46226035941891</v>
      </c>
      <c r="BE523" s="11">
        <v>911.23618194706376</v>
      </c>
      <c r="BF523" s="11">
        <v>932.86527223275039</v>
      </c>
      <c r="BG523" s="11">
        <v>958.04135839229252</v>
      </c>
      <c r="BH523" s="11">
        <v>1001.7149381650798</v>
      </c>
      <c r="BI523" s="11">
        <v>1024.9959211584271</v>
      </c>
      <c r="BJ523" s="11">
        <v>1048.1727764714142</v>
      </c>
      <c r="BK523" s="11">
        <v>1080.0184074949607</v>
      </c>
      <c r="BL523" s="11">
        <v>1163.4808684345098</v>
      </c>
      <c r="BM523" s="11">
        <v>1429.3703496024175</v>
      </c>
      <c r="BN523" s="11">
        <v>1610.1385446972781</v>
      </c>
      <c r="BO523" s="11">
        <v>1664.0038873728233</v>
      </c>
      <c r="BP523" s="11">
        <v>1794.1242484398404</v>
      </c>
      <c r="BQ523" s="11">
        <v>1818.9378647754288</v>
      </c>
      <c r="BR523" s="11">
        <v>1920.5792764721948</v>
      </c>
      <c r="BS523" s="11">
        <v>2023.456323096907</v>
      </c>
      <c r="BT523" s="11">
        <v>2062.7199622631242</v>
      </c>
      <c r="BU523" s="11">
        <v>2093.7864244056359</v>
      </c>
      <c r="BV523" s="11">
        <v>2172.8574253488505</v>
      </c>
      <c r="BW523" s="11">
        <v>2191.8290547309048</v>
      </c>
      <c r="BX523" s="11">
        <v>2295.4935471481876</v>
      </c>
      <c r="BY523" s="11">
        <v>2324.6369620900828</v>
      </c>
      <c r="BZ523" s="11">
        <v>2412.5365562142952</v>
      </c>
      <c r="CA523" s="11">
        <v>2432.6327643351483</v>
      </c>
      <c r="CB523" s="11">
        <v>2466.8518007263533</v>
      </c>
      <c r="CC523" s="11">
        <v>2515.2508761381587</v>
      </c>
      <c r="CD523" s="11">
        <v>2622.1218445308405</v>
      </c>
      <c r="CE523" s="11">
        <v>2708.3090496803202</v>
      </c>
      <c r="CF523" s="11">
        <v>2796.8178431894862</v>
      </c>
      <c r="CG523" s="11">
        <v>2873.8082765070517</v>
      </c>
      <c r="CH523" s="11">
        <v>3061.6775590172806</v>
      </c>
      <c r="CI523" s="11">
        <v>3133.3825096557152</v>
      </c>
      <c r="CJ523" s="11">
        <v>3320.0285201183906</v>
      </c>
      <c r="CK523" s="11">
        <v>3391.2986814978881</v>
      </c>
      <c r="CL523" s="11">
        <v>3478.6413522149041</v>
      </c>
      <c r="CM523" s="11">
        <v>3505.4667594392477</v>
      </c>
      <c r="CN523" s="11">
        <v>3552.1278475871927</v>
      </c>
      <c r="CO523" s="11">
        <v>3608.1458168222821</v>
      </c>
      <c r="CP523" s="11">
        <v>3687.4332746012733</v>
      </c>
      <c r="CQ523" s="11">
        <v>3737.1928476528274</v>
      </c>
      <c r="CR523" s="11">
        <v>3929.1744458657076</v>
      </c>
      <c r="CS523" s="11">
        <v>4104.0052570842136</v>
      </c>
      <c r="CT523" s="11">
        <v>4176.4577406368426</v>
      </c>
      <c r="CU523" s="11">
        <v>4203.4628929622522</v>
      </c>
      <c r="CV523" s="11">
        <v>4243.0993420587138</v>
      </c>
      <c r="CW523" s="11">
        <v>4338.9296512059445</v>
      </c>
      <c r="CX523" s="11">
        <v>4464.5231926731885</v>
      </c>
      <c r="CY523" s="11">
        <v>4524.2760657256158</v>
      </c>
      <c r="CZ523" s="11">
        <v>4578.6984197787751</v>
      </c>
      <c r="DA523" s="11">
        <v>4625.9862234456259</v>
      </c>
      <c r="DB523" s="11">
        <v>4670.5685961378485</v>
      </c>
      <c r="DC523" s="11">
        <v>4713.1890396674316</v>
      </c>
      <c r="DD523" s="11">
        <v>4798.4137717572912</v>
      </c>
      <c r="DE523" s="11">
        <v>4807.037159512015</v>
      </c>
      <c r="DF523" s="11">
        <v>4833.3595568537676</v>
      </c>
      <c r="DG523" s="11">
        <v>4837.4660928582471</v>
      </c>
      <c r="DH523" s="11">
        <v>4868.9105840188495</v>
      </c>
      <c r="DI523" s="11">
        <v>4890.8441073800923</v>
      </c>
      <c r="DJ523" s="11">
        <v>4933.7892254471935</v>
      </c>
      <c r="DK523" s="11">
        <v>5000.7579650678817</v>
      </c>
      <c r="DL523" s="11">
        <v>5355.0982520495172</v>
      </c>
      <c r="DM523" s="11">
        <v>5481.4636259201425</v>
      </c>
      <c r="DN523" s="11">
        <v>5566.547527242612</v>
      </c>
      <c r="DO523" s="11">
        <v>5659.2630610073802</v>
      </c>
      <c r="DP523" s="11">
        <v>5693.1558385127737</v>
      </c>
      <c r="DQ523" s="11">
        <v>5776.9445825899438</v>
      </c>
      <c r="DR523" s="11">
        <v>5792.6247187292447</v>
      </c>
      <c r="DS523" s="11">
        <v>5803.4741841190025</v>
      </c>
      <c r="DT523" s="11">
        <v>5813.7715248560444</v>
      </c>
      <c r="DU523" s="11">
        <v>5824.9346720622971</v>
      </c>
      <c r="DV523" s="11">
        <v>5825.1745121438535</v>
      </c>
      <c r="DW523" s="11">
        <v>5821.2504329611656</v>
      </c>
      <c r="DX523" s="11">
        <v>5744.9467721272558</v>
      </c>
      <c r="DY523" s="11">
        <v>5825.3656271915142</v>
      </c>
      <c r="DZ523" s="11">
        <v>5822.8710960649087</v>
      </c>
      <c r="EA523" s="11">
        <v>5848.1092840949059</v>
      </c>
      <c r="EB523" s="11">
        <v>5986.6876289379934</v>
      </c>
      <c r="EC523" s="11">
        <v>6020.0909995452303</v>
      </c>
      <c r="ED523" s="11">
        <v>6207.0095294329822</v>
      </c>
      <c r="EE523" s="11">
        <v>6268.6393389472287</v>
      </c>
      <c r="EF523" s="11">
        <v>6478.5792596829533</v>
      </c>
      <c r="EG523" s="11">
        <v>6641.8090630503166</v>
      </c>
      <c r="EH523" s="11">
        <v>6783.6444952193469</v>
      </c>
      <c r="EI523" s="11">
        <v>6896.9965306641579</v>
      </c>
      <c r="EJ523" s="11">
        <v>6959.1088579445704</v>
      </c>
      <c r="EK523" s="11">
        <v>7002.153431776841</v>
      </c>
      <c r="EL523" s="11">
        <v>7073.1953672712252</v>
      </c>
      <c r="EM523" s="11">
        <v>7075.3262845401323</v>
      </c>
      <c r="EN523" s="11">
        <v>7151.6879619664223</v>
      </c>
      <c r="EO523" s="11">
        <v>7240.8180322916714</v>
      </c>
      <c r="EP523" s="11">
        <v>7286.4661372792516</v>
      </c>
      <c r="EQ523" s="11">
        <v>7427.4147993236202</v>
      </c>
      <c r="ER523" s="11">
        <v>7503.528752018271</v>
      </c>
      <c r="ES523" s="11">
        <v>7641.9445001082595</v>
      </c>
      <c r="ET523" s="11">
        <v>7706.9969287432486</v>
      </c>
      <c r="EU523" s="11">
        <v>7783.839371621817</v>
      </c>
      <c r="EV523" s="11">
        <v>7848.003579749442</v>
      </c>
      <c r="EW523" s="11">
        <v>7920.0502191520318</v>
      </c>
      <c r="EX523" s="11">
        <v>8170.1976758281144</v>
      </c>
      <c r="EY523" s="11">
        <v>8253.8507761105539</v>
      </c>
      <c r="EZ523" s="11">
        <v>8427.0913450311855</v>
      </c>
      <c r="FA523" s="11">
        <v>8594.2438038042274</v>
      </c>
      <c r="FB523" s="11">
        <v>8676.6840382255305</v>
      </c>
      <c r="FC523" s="11">
        <v>8717.7247633272764</v>
      </c>
      <c r="FD523" s="11">
        <v>8771.4739760100674</v>
      </c>
      <c r="FE523" s="11">
        <v>8893.6135699383703</v>
      </c>
      <c r="FF523" s="11">
        <v>9065.0338004001496</v>
      </c>
      <c r="FG523" s="11">
        <v>9089.4518895774327</v>
      </c>
      <c r="FH523" s="11">
        <v>9132.4613225008943</v>
      </c>
      <c r="FI523" s="11">
        <v>9213.2517811949929</v>
      </c>
      <c r="FJ523" s="11">
        <v>9258.5529202091093</v>
      </c>
      <c r="FK523" s="11">
        <v>9276.9443705762678</v>
      </c>
      <c r="FL523" s="11">
        <v>9293.0114538271737</v>
      </c>
      <c r="FM523" s="11">
        <v>9300.2906392708373</v>
      </c>
      <c r="FN523" s="11">
        <v>9335.0232682876049</v>
      </c>
      <c r="FO523" s="11">
        <v>9357.4087411423534</v>
      </c>
      <c r="FP523" s="11">
        <v>9382.7990856108881</v>
      </c>
      <c r="FQ523" s="11">
        <v>9409.1385400335821</v>
      </c>
      <c r="FR523" s="11">
        <v>9421.1906549559717</v>
      </c>
      <c r="FS523" s="11">
        <v>9466.7581936920196</v>
      </c>
      <c r="FT523" s="11">
        <v>9539.1484753576369</v>
      </c>
      <c r="FU523" s="11">
        <v>9641.6738222451222</v>
      </c>
      <c r="FV523" s="11">
        <v>9779.017950426427</v>
      </c>
      <c r="FW523" s="11">
        <v>9821.434220159681</v>
      </c>
      <c r="FX523" s="11">
        <v>9838.135513969115</v>
      </c>
      <c r="FY523" s="11">
        <v>9857.4286615768779</v>
      </c>
      <c r="FZ523" s="11">
        <v>9874.2452191986067</v>
      </c>
      <c r="GA523" s="11">
        <v>9901.4547819486997</v>
      </c>
      <c r="GB523" s="11">
        <v>9922.9819174009899</v>
      </c>
      <c r="GC523" s="11">
        <v>9954.0976258923893</v>
      </c>
      <c r="GD523" s="11">
        <v>9988.1420165077998</v>
      </c>
      <c r="GE523" s="11">
        <v>10012.938672110253</v>
      </c>
      <c r="GF523" s="11">
        <v>10033.595547162446</v>
      </c>
      <c r="GG523" s="11">
        <v>10046.287288510401</v>
      </c>
      <c r="GH523" s="11">
        <v>10058.930188944694</v>
      </c>
      <c r="GI523" s="11">
        <v>10061.685839773543</v>
      </c>
      <c r="GJ523" s="11">
        <v>10069.693000556052</v>
      </c>
      <c r="GK523" s="11">
        <v>10072.225767656042</v>
      </c>
      <c r="GL523" s="11">
        <v>10085.43100008395</v>
      </c>
      <c r="GM523" s="11">
        <v>10068.550239778924</v>
      </c>
      <c r="GN523" s="11">
        <v>10074.736454623482</v>
      </c>
      <c r="GO523" s="11">
        <v>10079.642576567499</v>
      </c>
      <c r="GP523" s="11">
        <v>10084.992936379438</v>
      </c>
      <c r="GQ523" s="11">
        <v>10135.150250812301</v>
      </c>
      <c r="GR523" s="11">
        <v>10245.248897921485</v>
      </c>
      <c r="GS523" s="11">
        <v>10388.066699844365</v>
      </c>
      <c r="GT523" s="11">
        <v>10449.516134437868</v>
      </c>
      <c r="GU523" s="11">
        <v>10467.896842447322</v>
      </c>
      <c r="GV523" s="11">
        <v>10492.830609653456</v>
      </c>
      <c r="GW523" s="11">
        <v>10519.601462543904</v>
      </c>
      <c r="GX523" s="11">
        <v>10547.440830723548</v>
      </c>
      <c r="GY523" s="11">
        <v>10567.944609991304</v>
      </c>
      <c r="GZ523" s="11">
        <v>10713.159231175461</v>
      </c>
      <c r="HA523" s="11">
        <v>10734.226971408629</v>
      </c>
      <c r="HB523" s="11">
        <v>10749.920198918937</v>
      </c>
      <c r="HC523" s="11">
        <v>10766.345728825368</v>
      </c>
      <c r="HD523" s="11">
        <v>10778.514271849044</v>
      </c>
      <c r="HE523" s="11">
        <v>10786.519833673112</v>
      </c>
      <c r="HF523" s="11">
        <v>10772.164055953479</v>
      </c>
      <c r="HG523" s="11">
        <v>10808.0281462408</v>
      </c>
      <c r="HH523" s="11">
        <v>10805.218393617286</v>
      </c>
      <c r="HI523" s="11">
        <v>10824.937222917126</v>
      </c>
      <c r="HJ523" s="11">
        <v>10829.478183856889</v>
      </c>
      <c r="HK523" s="11">
        <v>10815.249208961885</v>
      </c>
      <c r="HL523" s="11">
        <v>10801.9635334499</v>
      </c>
      <c r="HM523" s="11">
        <v>10748.055877674638</v>
      </c>
      <c r="HN523" s="11">
        <v>10675.226257243699</v>
      </c>
      <c r="HO523" s="11">
        <v>10616.797962526314</v>
      </c>
      <c r="HP523" s="11">
        <v>10624.131374686811</v>
      </c>
      <c r="HQ523" s="11">
        <v>10611.127200117844</v>
      </c>
      <c r="HR523" s="11">
        <v>10507.120910763781</v>
      </c>
      <c r="HS523" s="11">
        <v>10501.959530384433</v>
      </c>
      <c r="HT523" s="11">
        <v>10503.380998434217</v>
      </c>
      <c r="HU523" s="11">
        <v>10459.233620469293</v>
      </c>
      <c r="HV523" s="11">
        <v>10453.396412270602</v>
      </c>
      <c r="HW523" s="11">
        <v>10453.196700018136</v>
      </c>
      <c r="HX523" s="11">
        <v>10458.037755011774</v>
      </c>
      <c r="HY523" s="11">
        <v>10464.465320736488</v>
      </c>
      <c r="HZ523" s="11">
        <v>10463.582721919323</v>
      </c>
      <c r="IA523" s="11">
        <v>10555.599234303039</v>
      </c>
      <c r="IB523" s="11">
        <v>10665.179016159778</v>
      </c>
      <c r="IC523" s="11">
        <v>10699.461477296431</v>
      </c>
      <c r="ID523" s="11">
        <v>10734.401411436105</v>
      </c>
      <c r="IE523" s="11">
        <v>10764.842637469441</v>
      </c>
      <c r="IF523" s="11">
        <v>10788.809487309522</v>
      </c>
      <c r="IG523" s="11">
        <v>10893.508794984076</v>
      </c>
      <c r="IH523" s="11">
        <v>10919.815974389829</v>
      </c>
      <c r="II523" s="11">
        <v>10956.832605345633</v>
      </c>
      <c r="IJ523" s="11">
        <v>10989.666307677073</v>
      </c>
      <c r="IK523" s="11">
        <v>11038.487673130592</v>
      </c>
      <c r="IL523" s="11">
        <v>11075.926791218846</v>
      </c>
      <c r="IM523" s="11">
        <v>11116.926617451812</v>
      </c>
      <c r="IN523" s="11">
        <v>11177.721404388481</v>
      </c>
      <c r="IO523" s="11">
        <v>11312.276911003804</v>
      </c>
      <c r="IP523" s="11">
        <v>11343.632583027649</v>
      </c>
      <c r="IQ523" s="11">
        <v>11342.116648052108</v>
      </c>
      <c r="IR523" s="11">
        <v>11389.92538944361</v>
      </c>
      <c r="IS523" s="11">
        <v>11451.607982184751</v>
      </c>
      <c r="IT523" s="11">
        <v>11488.088840226816</v>
      </c>
      <c r="IU523" s="11">
        <v>11509.229065980831</v>
      </c>
      <c r="IV523" s="11">
        <v>11525.566108350193</v>
      </c>
      <c r="IW523" s="11">
        <v>11530.894620254085</v>
      </c>
      <c r="IX523" s="11">
        <v>11540.412080816301</v>
      </c>
      <c r="IY523" s="11">
        <v>11559.767237170692</v>
      </c>
      <c r="IZ523" s="11">
        <v>11598.021107070694</v>
      </c>
      <c r="JA523" s="11">
        <v>11644.276268095444</v>
      </c>
      <c r="JB523" s="11">
        <v>11732.382922355064</v>
      </c>
      <c r="JC523" s="11">
        <v>11840.096435748903</v>
      </c>
      <c r="JD523" s="11">
        <v>11921.442572214779</v>
      </c>
      <c r="JE523" s="11">
        <v>11941.96712556025</v>
      </c>
      <c r="JF523" s="11">
        <v>11957.586502006563</v>
      </c>
      <c r="JG523" s="11">
        <v>11960.440759779864</v>
      </c>
      <c r="JH523" s="11">
        <v>12043.869779985902</v>
      </c>
      <c r="JI523" s="11">
        <v>12090.828793968145</v>
      </c>
      <c r="JJ523" s="11">
        <v>12099.207356850964</v>
      </c>
      <c r="JK523" s="11">
        <v>12064.187835913004</v>
      </c>
      <c r="JL523" s="11">
        <v>12106.644589823976</v>
      </c>
      <c r="JM523" s="11">
        <v>12102.558724647608</v>
      </c>
      <c r="JN523" s="11">
        <v>12044.349310296213</v>
      </c>
      <c r="JO523" s="11">
        <v>12147.414606839688</v>
      </c>
      <c r="JP523" s="11">
        <v>12239.360545986052</v>
      </c>
      <c r="JQ523" s="11">
        <v>12252.546981648733</v>
      </c>
      <c r="JR523" s="11">
        <v>12299.233013174477</v>
      </c>
      <c r="JS523" s="11">
        <v>12339.324485688019</v>
      </c>
      <c r="JT523" s="11">
        <v>12471.100725768529</v>
      </c>
      <c r="JU523" s="11">
        <v>12532.427515146897</v>
      </c>
      <c r="JV523" s="11">
        <v>12507.673831402115</v>
      </c>
      <c r="JW523" s="11">
        <v>12457.455614308014</v>
      </c>
      <c r="JX523" s="11">
        <v>12464.355269788801</v>
      </c>
      <c r="JY523" s="11">
        <v>12461.100810222477</v>
      </c>
      <c r="JZ523" s="11">
        <v>12451.973772389019</v>
      </c>
      <c r="KA523" s="11">
        <v>12446.429094667041</v>
      </c>
      <c r="KB523" s="11">
        <v>12443.001658813047</v>
      </c>
      <c r="KC523" s="11">
        <v>12431.24054046872</v>
      </c>
      <c r="KD523" s="11">
        <v>12416.702930404357</v>
      </c>
      <c r="KE523" s="11">
        <v>12412.520930932924</v>
      </c>
      <c r="KF523" s="11">
        <v>12419.790417483538</v>
      </c>
      <c r="KG523" s="11">
        <v>12419.406267517794</v>
      </c>
      <c r="KH523" s="11">
        <v>12431.932074979568</v>
      </c>
      <c r="KI523" s="11">
        <v>12428.799040342261</v>
      </c>
      <c r="KJ523" s="11">
        <v>12446.273580137449</v>
      </c>
      <c r="KK523" s="11">
        <v>12447.956030445448</v>
      </c>
      <c r="KL523" s="23"/>
      <c r="KM523" s="11">
        <f>SMALL(Tabela2[[#This Row],[1]:[285]],1)</f>
        <v>0.83458663983971793</v>
      </c>
      <c r="KN523" s="11">
        <f>MATCH(Tabela2[[#This Row],[1° menor]],Tabela2[[#This Row],[1]:[285]],0)</f>
        <v>1</v>
      </c>
      <c r="KO52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23" s="11">
        <f>VLOOKUP(Tabela2[[#This Row],[Shape]],shape!A:D,4,0)+VLOOKUP(Tabela2[[#This Row],[Shape]]+1,shape!A:E,5,0)*Tabela2[[#This Row],[% avanc]]</f>
        <v>3.8776556234191881</v>
      </c>
      <c r="KQ523" s="15">
        <f>Tabela2[[#This Row],[8686,881807]]/Tabela2[[#Headers],[8686,881807]]</f>
        <v>4.4638061269517033E-4</v>
      </c>
      <c r="KR523" s="11">
        <f>Tabela2[[#This Row],[8686,881807]]-KP522</f>
        <v>0</v>
      </c>
      <c r="KS523" s="11">
        <f>(Tabela2[[#This Row],[hora bus]]-H522)*86400</f>
        <v>44.000000227242708</v>
      </c>
      <c r="KT523" s="11">
        <f>Tabela2[[#This Row],[desloc]]/Tabela2[[#This Row],[seconds]]</f>
        <v>0</v>
      </c>
      <c r="KU523" s="11">
        <f>Tabela2[[#This Row],[spd m/s]]*3.6</f>
        <v>0</v>
      </c>
      <c r="KV523" s="23"/>
      <c r="KW523" s="22">
        <f t="shared" si="144"/>
        <v>0</v>
      </c>
      <c r="KX523" s="23">
        <f t="shared" si="145"/>
        <v>0.5</v>
      </c>
      <c r="KY523" s="23">
        <f t="shared" si="146"/>
        <v>1</v>
      </c>
      <c r="KZ523" s="23">
        <f t="shared" si="147"/>
        <v>7</v>
      </c>
      <c r="LA523" s="23">
        <f t="shared" si="148"/>
        <v>0</v>
      </c>
      <c r="LB523" s="23">
        <f t="shared" si="149"/>
        <v>1</v>
      </c>
      <c r="LC523" s="23">
        <f t="shared" si="150"/>
        <v>7</v>
      </c>
      <c r="LD523" s="23">
        <f t="shared" si="151"/>
        <v>0</v>
      </c>
      <c r="LE523" s="23">
        <f t="shared" si="152"/>
        <v>3.8776556234191881</v>
      </c>
      <c r="LF523" s="22">
        <f t="shared" si="161"/>
        <v>0</v>
      </c>
      <c r="LG523" s="23">
        <f t="shared" si="153"/>
        <v>0.5</v>
      </c>
      <c r="LH523" s="23">
        <f t="shared" si="154"/>
        <v>0.5</v>
      </c>
      <c r="LI523" s="23">
        <f t="shared" si="155"/>
        <v>8570.3152119992501</v>
      </c>
      <c r="LJ523" s="23">
        <f t="shared" si="156"/>
        <v>3.8776556234191881</v>
      </c>
      <c r="LK523" s="23">
        <f t="shared" si="157"/>
        <v>0.5</v>
      </c>
      <c r="LL523" s="23">
        <f t="shared" si="158"/>
        <v>0</v>
      </c>
      <c r="LM523" s="23">
        <f t="shared" si="159"/>
        <v>1</v>
      </c>
      <c r="LN523" s="23">
        <f t="shared" si="160"/>
        <v>1</v>
      </c>
    </row>
    <row r="524" spans="1:326" x14ac:dyDescent="0.25">
      <c r="A524" s="22">
        <v>325</v>
      </c>
      <c r="B524" s="22">
        <v>2</v>
      </c>
      <c r="C524" s="23" t="s">
        <v>1638</v>
      </c>
      <c r="D524" s="22">
        <v>332</v>
      </c>
      <c r="E524" s="24">
        <v>0.98888888888888893</v>
      </c>
      <c r="F524" s="23" t="s">
        <v>774</v>
      </c>
      <c r="G524" s="23" t="b">
        <v>1</v>
      </c>
      <c r="H524" s="25">
        <v>43538.989085648151</v>
      </c>
      <c r="I524" s="26" t="s">
        <v>681</v>
      </c>
      <c r="J524" s="23" t="s">
        <v>682</v>
      </c>
      <c r="K524" s="11">
        <f>IF(AND(Tabela2[[#This Row],[hora bus]]=H523,Tabela2[[#This Row],[lat bus]]=I523,Tabela2[[#This Row],[lon bus]]=J523),1,0)</f>
        <v>0</v>
      </c>
      <c r="L524" s="23"/>
      <c r="M524" s="11">
        <v>501</v>
      </c>
      <c r="N524" s="11">
        <v>0.83458663983971793</v>
      </c>
      <c r="O524" s="11">
        <v>1.3984196839489078</v>
      </c>
      <c r="P524" s="11">
        <v>9.4267941257220311</v>
      </c>
      <c r="Q524" s="11">
        <v>19.688773108132185</v>
      </c>
      <c r="R524" s="11">
        <v>75.195397337780264</v>
      </c>
      <c r="S524" s="11">
        <v>159.30451526494889</v>
      </c>
      <c r="T524" s="11">
        <v>180.18195583801287</v>
      </c>
      <c r="U524" s="11">
        <v>199.79338924508923</v>
      </c>
      <c r="V524" s="11">
        <v>211.09716553928146</v>
      </c>
      <c r="W524" s="11">
        <v>227.14293750271159</v>
      </c>
      <c r="X524" s="11">
        <v>239.59169647723874</v>
      </c>
      <c r="Y524" s="11">
        <v>250.11206903549589</v>
      </c>
      <c r="Z524" s="11">
        <v>275.30364977201225</v>
      </c>
      <c r="AA524" s="11">
        <v>294.46895517304961</v>
      </c>
      <c r="AB524" s="11">
        <v>320.19106785367666</v>
      </c>
      <c r="AC524" s="11">
        <v>332.17949791971603</v>
      </c>
      <c r="AD524" s="11">
        <v>348.04076670293443</v>
      </c>
      <c r="AE524" s="11">
        <v>372.23091522388552</v>
      </c>
      <c r="AF524" s="11">
        <v>373.05585750378327</v>
      </c>
      <c r="AG524" s="11">
        <v>433.84569918205443</v>
      </c>
      <c r="AH524" s="11">
        <v>469.02374511556127</v>
      </c>
      <c r="AI524" s="11">
        <v>499.67607388344703</v>
      </c>
      <c r="AJ524" s="11">
        <v>523.47830821792434</v>
      </c>
      <c r="AK524" s="11">
        <v>544.81141607945688</v>
      </c>
      <c r="AL524" s="11">
        <v>559.9004097040812</v>
      </c>
      <c r="AM524" s="11">
        <v>585.98771261657532</v>
      </c>
      <c r="AN524" s="11">
        <v>594.50788944836063</v>
      </c>
      <c r="AO524" s="11">
        <v>599.8950753359245</v>
      </c>
      <c r="AP524" s="11">
        <v>602.43355425919754</v>
      </c>
      <c r="AQ524" s="11">
        <v>609.53499398530153</v>
      </c>
      <c r="AR524" s="11">
        <v>609.5933977620092</v>
      </c>
      <c r="AS524" s="11">
        <v>603.71880286526709</v>
      </c>
      <c r="AT524" s="11">
        <v>609.45835281434404</v>
      </c>
      <c r="AU524" s="11">
        <v>613.60649452394352</v>
      </c>
      <c r="AV524" s="11">
        <v>605.61020293550882</v>
      </c>
      <c r="AW524" s="11">
        <v>608.32810058706082</v>
      </c>
      <c r="AX524" s="11">
        <v>622.97194103037293</v>
      </c>
      <c r="AY524" s="11">
        <v>642.28327131710535</v>
      </c>
      <c r="AZ524" s="11">
        <v>665.20596166221469</v>
      </c>
      <c r="BA524" s="11">
        <v>691.17393543887101</v>
      </c>
      <c r="BB524" s="11">
        <v>724.84333895562133</v>
      </c>
      <c r="BC524" s="11">
        <v>773.63812755161598</v>
      </c>
      <c r="BD524" s="11">
        <v>844.46226035941891</v>
      </c>
      <c r="BE524" s="11">
        <v>911.23618194706376</v>
      </c>
      <c r="BF524" s="11">
        <v>932.86527223275039</v>
      </c>
      <c r="BG524" s="11">
        <v>958.04135839229252</v>
      </c>
      <c r="BH524" s="11">
        <v>1001.7149381650798</v>
      </c>
      <c r="BI524" s="11">
        <v>1024.9959211584271</v>
      </c>
      <c r="BJ524" s="11">
        <v>1048.1727764714142</v>
      </c>
      <c r="BK524" s="11">
        <v>1080.0184074949607</v>
      </c>
      <c r="BL524" s="11">
        <v>1163.4808684345098</v>
      </c>
      <c r="BM524" s="11">
        <v>1429.3703496024175</v>
      </c>
      <c r="BN524" s="11">
        <v>1610.1385446972781</v>
      </c>
      <c r="BO524" s="11">
        <v>1664.0038873728233</v>
      </c>
      <c r="BP524" s="11">
        <v>1794.1242484398404</v>
      </c>
      <c r="BQ524" s="11">
        <v>1818.9378647754288</v>
      </c>
      <c r="BR524" s="11">
        <v>1920.5792764721948</v>
      </c>
      <c r="BS524" s="11">
        <v>2023.456323096907</v>
      </c>
      <c r="BT524" s="11">
        <v>2062.7199622631242</v>
      </c>
      <c r="BU524" s="11">
        <v>2093.7864244056359</v>
      </c>
      <c r="BV524" s="11">
        <v>2172.8574253488505</v>
      </c>
      <c r="BW524" s="11">
        <v>2191.8290547309048</v>
      </c>
      <c r="BX524" s="11">
        <v>2295.4935471481876</v>
      </c>
      <c r="BY524" s="11">
        <v>2324.6369620900828</v>
      </c>
      <c r="BZ524" s="11">
        <v>2412.5365562142952</v>
      </c>
      <c r="CA524" s="11">
        <v>2432.6327643351483</v>
      </c>
      <c r="CB524" s="11">
        <v>2466.8518007263533</v>
      </c>
      <c r="CC524" s="11">
        <v>2515.2508761381587</v>
      </c>
      <c r="CD524" s="11">
        <v>2622.1218445308405</v>
      </c>
      <c r="CE524" s="11">
        <v>2708.3090496803202</v>
      </c>
      <c r="CF524" s="11">
        <v>2796.8178431894862</v>
      </c>
      <c r="CG524" s="11">
        <v>2873.8082765070517</v>
      </c>
      <c r="CH524" s="11">
        <v>3061.6775590172806</v>
      </c>
      <c r="CI524" s="11">
        <v>3133.3825096557152</v>
      </c>
      <c r="CJ524" s="11">
        <v>3320.0285201183906</v>
      </c>
      <c r="CK524" s="11">
        <v>3391.2986814978881</v>
      </c>
      <c r="CL524" s="11">
        <v>3478.6413522149041</v>
      </c>
      <c r="CM524" s="11">
        <v>3505.4667594392477</v>
      </c>
      <c r="CN524" s="11">
        <v>3552.1278475871927</v>
      </c>
      <c r="CO524" s="11">
        <v>3608.1458168222821</v>
      </c>
      <c r="CP524" s="11">
        <v>3687.4332746012733</v>
      </c>
      <c r="CQ524" s="11">
        <v>3737.1928476528274</v>
      </c>
      <c r="CR524" s="11">
        <v>3929.1744458657076</v>
      </c>
      <c r="CS524" s="11">
        <v>4104.0052570842136</v>
      </c>
      <c r="CT524" s="11">
        <v>4176.4577406368426</v>
      </c>
      <c r="CU524" s="11">
        <v>4203.4628929622522</v>
      </c>
      <c r="CV524" s="11">
        <v>4243.0993420587138</v>
      </c>
      <c r="CW524" s="11">
        <v>4338.9296512059445</v>
      </c>
      <c r="CX524" s="11">
        <v>4464.5231926731885</v>
      </c>
      <c r="CY524" s="11">
        <v>4524.2760657256158</v>
      </c>
      <c r="CZ524" s="11">
        <v>4578.6984197787751</v>
      </c>
      <c r="DA524" s="11">
        <v>4625.9862234456259</v>
      </c>
      <c r="DB524" s="11">
        <v>4670.5685961378485</v>
      </c>
      <c r="DC524" s="11">
        <v>4713.1890396674316</v>
      </c>
      <c r="DD524" s="11">
        <v>4798.4137717572912</v>
      </c>
      <c r="DE524" s="11">
        <v>4807.037159512015</v>
      </c>
      <c r="DF524" s="11">
        <v>4833.3595568537676</v>
      </c>
      <c r="DG524" s="11">
        <v>4837.4660928582471</v>
      </c>
      <c r="DH524" s="11">
        <v>4868.9105840188495</v>
      </c>
      <c r="DI524" s="11">
        <v>4890.8441073800923</v>
      </c>
      <c r="DJ524" s="11">
        <v>4933.7892254471935</v>
      </c>
      <c r="DK524" s="11">
        <v>5000.7579650678817</v>
      </c>
      <c r="DL524" s="11">
        <v>5355.0982520495172</v>
      </c>
      <c r="DM524" s="11">
        <v>5481.4636259201425</v>
      </c>
      <c r="DN524" s="11">
        <v>5566.547527242612</v>
      </c>
      <c r="DO524" s="11">
        <v>5659.2630610073802</v>
      </c>
      <c r="DP524" s="11">
        <v>5693.1558385127737</v>
      </c>
      <c r="DQ524" s="11">
        <v>5776.9445825899438</v>
      </c>
      <c r="DR524" s="11">
        <v>5792.6247187292447</v>
      </c>
      <c r="DS524" s="11">
        <v>5803.4741841190025</v>
      </c>
      <c r="DT524" s="11">
        <v>5813.7715248560444</v>
      </c>
      <c r="DU524" s="11">
        <v>5824.9346720622971</v>
      </c>
      <c r="DV524" s="11">
        <v>5825.1745121438535</v>
      </c>
      <c r="DW524" s="11">
        <v>5821.2504329611656</v>
      </c>
      <c r="DX524" s="11">
        <v>5744.9467721272558</v>
      </c>
      <c r="DY524" s="11">
        <v>5825.3656271915142</v>
      </c>
      <c r="DZ524" s="11">
        <v>5822.8710960649087</v>
      </c>
      <c r="EA524" s="11">
        <v>5848.1092840949059</v>
      </c>
      <c r="EB524" s="11">
        <v>5986.6876289379934</v>
      </c>
      <c r="EC524" s="11">
        <v>6020.0909995452303</v>
      </c>
      <c r="ED524" s="11">
        <v>6207.0095294329822</v>
      </c>
      <c r="EE524" s="11">
        <v>6268.6393389472287</v>
      </c>
      <c r="EF524" s="11">
        <v>6478.5792596829533</v>
      </c>
      <c r="EG524" s="11">
        <v>6641.8090630503166</v>
      </c>
      <c r="EH524" s="11">
        <v>6783.6444952193469</v>
      </c>
      <c r="EI524" s="11">
        <v>6896.9965306641579</v>
      </c>
      <c r="EJ524" s="11">
        <v>6959.1088579445704</v>
      </c>
      <c r="EK524" s="11">
        <v>7002.153431776841</v>
      </c>
      <c r="EL524" s="11">
        <v>7073.1953672712252</v>
      </c>
      <c r="EM524" s="11">
        <v>7075.3262845401323</v>
      </c>
      <c r="EN524" s="11">
        <v>7151.6879619664223</v>
      </c>
      <c r="EO524" s="11">
        <v>7240.8180322916714</v>
      </c>
      <c r="EP524" s="11">
        <v>7286.4661372792516</v>
      </c>
      <c r="EQ524" s="11">
        <v>7427.4147993236202</v>
      </c>
      <c r="ER524" s="11">
        <v>7503.528752018271</v>
      </c>
      <c r="ES524" s="11">
        <v>7641.9445001082595</v>
      </c>
      <c r="ET524" s="11">
        <v>7706.9969287432486</v>
      </c>
      <c r="EU524" s="11">
        <v>7783.839371621817</v>
      </c>
      <c r="EV524" s="11">
        <v>7848.003579749442</v>
      </c>
      <c r="EW524" s="11">
        <v>7920.0502191520318</v>
      </c>
      <c r="EX524" s="11">
        <v>8170.1976758281144</v>
      </c>
      <c r="EY524" s="11">
        <v>8253.8507761105539</v>
      </c>
      <c r="EZ524" s="11">
        <v>8427.0913450311855</v>
      </c>
      <c r="FA524" s="11">
        <v>8594.2438038042274</v>
      </c>
      <c r="FB524" s="11">
        <v>8676.6840382255305</v>
      </c>
      <c r="FC524" s="11">
        <v>8717.7247633272764</v>
      </c>
      <c r="FD524" s="11">
        <v>8771.4739760100674</v>
      </c>
      <c r="FE524" s="11">
        <v>8893.6135699383703</v>
      </c>
      <c r="FF524" s="11">
        <v>9065.0338004001496</v>
      </c>
      <c r="FG524" s="11">
        <v>9089.4518895774327</v>
      </c>
      <c r="FH524" s="11">
        <v>9132.4613225008943</v>
      </c>
      <c r="FI524" s="11">
        <v>9213.2517811949929</v>
      </c>
      <c r="FJ524" s="11">
        <v>9258.5529202091093</v>
      </c>
      <c r="FK524" s="11">
        <v>9276.9443705762678</v>
      </c>
      <c r="FL524" s="11">
        <v>9293.0114538271737</v>
      </c>
      <c r="FM524" s="11">
        <v>9300.2906392708373</v>
      </c>
      <c r="FN524" s="11">
        <v>9335.0232682876049</v>
      </c>
      <c r="FO524" s="11">
        <v>9357.4087411423534</v>
      </c>
      <c r="FP524" s="11">
        <v>9382.7990856108881</v>
      </c>
      <c r="FQ524" s="11">
        <v>9409.1385400335821</v>
      </c>
      <c r="FR524" s="11">
        <v>9421.1906549559717</v>
      </c>
      <c r="FS524" s="11">
        <v>9466.7581936920196</v>
      </c>
      <c r="FT524" s="11">
        <v>9539.1484753576369</v>
      </c>
      <c r="FU524" s="11">
        <v>9641.6738222451222</v>
      </c>
      <c r="FV524" s="11">
        <v>9779.017950426427</v>
      </c>
      <c r="FW524" s="11">
        <v>9821.434220159681</v>
      </c>
      <c r="FX524" s="11">
        <v>9838.135513969115</v>
      </c>
      <c r="FY524" s="11">
        <v>9857.4286615768779</v>
      </c>
      <c r="FZ524" s="11">
        <v>9874.2452191986067</v>
      </c>
      <c r="GA524" s="11">
        <v>9901.4547819486997</v>
      </c>
      <c r="GB524" s="11">
        <v>9922.9819174009899</v>
      </c>
      <c r="GC524" s="11">
        <v>9954.0976258923893</v>
      </c>
      <c r="GD524" s="11">
        <v>9988.1420165077998</v>
      </c>
      <c r="GE524" s="11">
        <v>10012.938672110253</v>
      </c>
      <c r="GF524" s="11">
        <v>10033.595547162446</v>
      </c>
      <c r="GG524" s="11">
        <v>10046.287288510401</v>
      </c>
      <c r="GH524" s="11">
        <v>10058.930188944694</v>
      </c>
      <c r="GI524" s="11">
        <v>10061.685839773543</v>
      </c>
      <c r="GJ524" s="11">
        <v>10069.693000556052</v>
      </c>
      <c r="GK524" s="11">
        <v>10072.225767656042</v>
      </c>
      <c r="GL524" s="11">
        <v>10085.43100008395</v>
      </c>
      <c r="GM524" s="11">
        <v>10068.550239778924</v>
      </c>
      <c r="GN524" s="11">
        <v>10074.736454623482</v>
      </c>
      <c r="GO524" s="11">
        <v>10079.642576567499</v>
      </c>
      <c r="GP524" s="11">
        <v>10084.992936379438</v>
      </c>
      <c r="GQ524" s="11">
        <v>10135.150250812301</v>
      </c>
      <c r="GR524" s="11">
        <v>10245.248897921485</v>
      </c>
      <c r="GS524" s="11">
        <v>10388.066699844365</v>
      </c>
      <c r="GT524" s="11">
        <v>10449.516134437868</v>
      </c>
      <c r="GU524" s="11">
        <v>10467.896842447322</v>
      </c>
      <c r="GV524" s="11">
        <v>10492.830609653456</v>
      </c>
      <c r="GW524" s="11">
        <v>10519.601462543904</v>
      </c>
      <c r="GX524" s="11">
        <v>10547.440830723548</v>
      </c>
      <c r="GY524" s="11">
        <v>10567.944609991304</v>
      </c>
      <c r="GZ524" s="11">
        <v>10713.159231175461</v>
      </c>
      <c r="HA524" s="11">
        <v>10734.226971408629</v>
      </c>
      <c r="HB524" s="11">
        <v>10749.920198918937</v>
      </c>
      <c r="HC524" s="11">
        <v>10766.345728825368</v>
      </c>
      <c r="HD524" s="11">
        <v>10778.514271849044</v>
      </c>
      <c r="HE524" s="11">
        <v>10786.519833673112</v>
      </c>
      <c r="HF524" s="11">
        <v>10772.164055953479</v>
      </c>
      <c r="HG524" s="11">
        <v>10808.0281462408</v>
      </c>
      <c r="HH524" s="11">
        <v>10805.218393617286</v>
      </c>
      <c r="HI524" s="11">
        <v>10824.937222917126</v>
      </c>
      <c r="HJ524" s="11">
        <v>10829.478183856889</v>
      </c>
      <c r="HK524" s="11">
        <v>10815.249208961885</v>
      </c>
      <c r="HL524" s="11">
        <v>10801.9635334499</v>
      </c>
      <c r="HM524" s="11">
        <v>10748.055877674638</v>
      </c>
      <c r="HN524" s="11">
        <v>10675.226257243699</v>
      </c>
      <c r="HO524" s="11">
        <v>10616.797962526314</v>
      </c>
      <c r="HP524" s="11">
        <v>10624.131374686811</v>
      </c>
      <c r="HQ524" s="11">
        <v>10611.127200117844</v>
      </c>
      <c r="HR524" s="11">
        <v>10507.120910763781</v>
      </c>
      <c r="HS524" s="11">
        <v>10501.959530384433</v>
      </c>
      <c r="HT524" s="11">
        <v>10503.380998434217</v>
      </c>
      <c r="HU524" s="11">
        <v>10459.233620469293</v>
      </c>
      <c r="HV524" s="11">
        <v>10453.396412270602</v>
      </c>
      <c r="HW524" s="11">
        <v>10453.196700018136</v>
      </c>
      <c r="HX524" s="11">
        <v>10458.037755011774</v>
      </c>
      <c r="HY524" s="11">
        <v>10464.465320736488</v>
      </c>
      <c r="HZ524" s="11">
        <v>10463.582721919323</v>
      </c>
      <c r="IA524" s="11">
        <v>10555.599234303039</v>
      </c>
      <c r="IB524" s="11">
        <v>10665.179016159778</v>
      </c>
      <c r="IC524" s="11">
        <v>10699.461477296431</v>
      </c>
      <c r="ID524" s="11">
        <v>10734.401411436105</v>
      </c>
      <c r="IE524" s="11">
        <v>10764.842637469441</v>
      </c>
      <c r="IF524" s="11">
        <v>10788.809487309522</v>
      </c>
      <c r="IG524" s="11">
        <v>10893.508794984076</v>
      </c>
      <c r="IH524" s="11">
        <v>10919.815974389829</v>
      </c>
      <c r="II524" s="11">
        <v>10956.832605345633</v>
      </c>
      <c r="IJ524" s="11">
        <v>10989.666307677073</v>
      </c>
      <c r="IK524" s="11">
        <v>11038.487673130592</v>
      </c>
      <c r="IL524" s="11">
        <v>11075.926791218846</v>
      </c>
      <c r="IM524" s="11">
        <v>11116.926617451812</v>
      </c>
      <c r="IN524" s="11">
        <v>11177.721404388481</v>
      </c>
      <c r="IO524" s="11">
        <v>11312.276911003804</v>
      </c>
      <c r="IP524" s="11">
        <v>11343.632583027649</v>
      </c>
      <c r="IQ524" s="11">
        <v>11342.116648052108</v>
      </c>
      <c r="IR524" s="11">
        <v>11389.92538944361</v>
      </c>
      <c r="IS524" s="11">
        <v>11451.607982184751</v>
      </c>
      <c r="IT524" s="11">
        <v>11488.088840226816</v>
      </c>
      <c r="IU524" s="11">
        <v>11509.229065980831</v>
      </c>
      <c r="IV524" s="11">
        <v>11525.566108350193</v>
      </c>
      <c r="IW524" s="11">
        <v>11530.894620254085</v>
      </c>
      <c r="IX524" s="11">
        <v>11540.412080816301</v>
      </c>
      <c r="IY524" s="11">
        <v>11559.767237170692</v>
      </c>
      <c r="IZ524" s="11">
        <v>11598.021107070694</v>
      </c>
      <c r="JA524" s="11">
        <v>11644.276268095444</v>
      </c>
      <c r="JB524" s="11">
        <v>11732.382922355064</v>
      </c>
      <c r="JC524" s="11">
        <v>11840.096435748903</v>
      </c>
      <c r="JD524" s="11">
        <v>11921.442572214779</v>
      </c>
      <c r="JE524" s="11">
        <v>11941.96712556025</v>
      </c>
      <c r="JF524" s="11">
        <v>11957.586502006563</v>
      </c>
      <c r="JG524" s="11">
        <v>11960.440759779864</v>
      </c>
      <c r="JH524" s="11">
        <v>12043.869779985902</v>
      </c>
      <c r="JI524" s="11">
        <v>12090.828793968145</v>
      </c>
      <c r="JJ524" s="11">
        <v>12099.207356850964</v>
      </c>
      <c r="JK524" s="11">
        <v>12064.187835913004</v>
      </c>
      <c r="JL524" s="11">
        <v>12106.644589823976</v>
      </c>
      <c r="JM524" s="11">
        <v>12102.558724647608</v>
      </c>
      <c r="JN524" s="11">
        <v>12044.349310296213</v>
      </c>
      <c r="JO524" s="11">
        <v>12147.414606839688</v>
      </c>
      <c r="JP524" s="11">
        <v>12239.360545986052</v>
      </c>
      <c r="JQ524" s="11">
        <v>12252.546981648733</v>
      </c>
      <c r="JR524" s="11">
        <v>12299.233013174477</v>
      </c>
      <c r="JS524" s="11">
        <v>12339.324485688019</v>
      </c>
      <c r="JT524" s="11">
        <v>12471.100725768529</v>
      </c>
      <c r="JU524" s="11">
        <v>12532.427515146897</v>
      </c>
      <c r="JV524" s="11">
        <v>12507.673831402115</v>
      </c>
      <c r="JW524" s="11">
        <v>12457.455614308014</v>
      </c>
      <c r="JX524" s="11">
        <v>12464.355269788801</v>
      </c>
      <c r="JY524" s="11">
        <v>12461.100810222477</v>
      </c>
      <c r="JZ524" s="11">
        <v>12451.973772389019</v>
      </c>
      <c r="KA524" s="11">
        <v>12446.429094667041</v>
      </c>
      <c r="KB524" s="11">
        <v>12443.001658813047</v>
      </c>
      <c r="KC524" s="11">
        <v>12431.24054046872</v>
      </c>
      <c r="KD524" s="11">
        <v>12416.702930404357</v>
      </c>
      <c r="KE524" s="11">
        <v>12412.520930932924</v>
      </c>
      <c r="KF524" s="11">
        <v>12419.790417483538</v>
      </c>
      <c r="KG524" s="11">
        <v>12419.406267517794</v>
      </c>
      <c r="KH524" s="11">
        <v>12431.932074979568</v>
      </c>
      <c r="KI524" s="11">
        <v>12428.799040342261</v>
      </c>
      <c r="KJ524" s="11">
        <v>12446.273580137449</v>
      </c>
      <c r="KK524" s="11">
        <v>12447.956030445448</v>
      </c>
      <c r="KL524" s="23"/>
      <c r="KM524" s="11">
        <f>SMALL(Tabela2[[#This Row],[1]:[285]],1)</f>
        <v>0.83458663983971793</v>
      </c>
      <c r="KN524" s="11">
        <f>MATCH(Tabela2[[#This Row],[1° menor]],Tabela2[[#This Row],[1]:[285]],0)</f>
        <v>1</v>
      </c>
      <c r="KO52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24" s="11">
        <f>VLOOKUP(Tabela2[[#This Row],[Shape]],shape!A:D,4,0)+VLOOKUP(Tabela2[[#This Row],[Shape]]+1,shape!A:E,5,0)*Tabela2[[#This Row],[% avanc]]</f>
        <v>3.8776556234191881</v>
      </c>
      <c r="KQ524" s="15">
        <f>Tabela2[[#This Row],[8686,881807]]/Tabela2[[#Headers],[8686,881807]]</f>
        <v>4.4638061269517033E-4</v>
      </c>
      <c r="KR524" s="11">
        <f>Tabela2[[#This Row],[8686,881807]]-KP523</f>
        <v>0</v>
      </c>
      <c r="KS524" s="11">
        <f>(Tabela2[[#This Row],[hora bus]]-H523)*86400</f>
        <v>46.000000066123903</v>
      </c>
      <c r="KT524" s="11">
        <f>Tabela2[[#This Row],[desloc]]/Tabela2[[#This Row],[seconds]]</f>
        <v>0</v>
      </c>
      <c r="KU524" s="11">
        <f>Tabela2[[#This Row],[spd m/s]]*3.6</f>
        <v>0</v>
      </c>
      <c r="KV524" s="23"/>
      <c r="KW524" s="22">
        <f t="shared" si="144"/>
        <v>0</v>
      </c>
      <c r="KX524" s="23">
        <f t="shared" si="145"/>
        <v>0.5</v>
      </c>
      <c r="KY524" s="23">
        <f t="shared" si="146"/>
        <v>1</v>
      </c>
      <c r="KZ524" s="23">
        <f t="shared" si="147"/>
        <v>6</v>
      </c>
      <c r="LA524" s="23">
        <f t="shared" si="148"/>
        <v>0</v>
      </c>
      <c r="LB524" s="23">
        <f t="shared" si="149"/>
        <v>1</v>
      </c>
      <c r="LC524" s="23">
        <f t="shared" si="150"/>
        <v>6</v>
      </c>
      <c r="LD524" s="23">
        <f t="shared" si="151"/>
        <v>0</v>
      </c>
      <c r="LE524" s="23">
        <f t="shared" si="152"/>
        <v>3.8776556234191881</v>
      </c>
      <c r="LF524" s="22">
        <f t="shared" si="161"/>
        <v>0</v>
      </c>
      <c r="LG524" s="23">
        <f t="shared" si="153"/>
        <v>0.5</v>
      </c>
      <c r="LH524" s="23">
        <f t="shared" si="154"/>
        <v>0.5</v>
      </c>
      <c r="LI524" s="23">
        <f t="shared" si="155"/>
        <v>8570.3152119992501</v>
      </c>
      <c r="LJ524" s="23">
        <f t="shared" si="156"/>
        <v>3.8776556234191881</v>
      </c>
      <c r="LK524" s="23">
        <f t="shared" si="157"/>
        <v>0.5</v>
      </c>
      <c r="LL524" s="23">
        <f t="shared" si="158"/>
        <v>0</v>
      </c>
      <c r="LM524" s="23">
        <f t="shared" si="159"/>
        <v>1</v>
      </c>
      <c r="LN524" s="23">
        <f t="shared" si="160"/>
        <v>1</v>
      </c>
    </row>
    <row r="525" spans="1:326" x14ac:dyDescent="0.25">
      <c r="A525" s="22">
        <v>327</v>
      </c>
      <c r="B525" s="22">
        <v>2</v>
      </c>
      <c r="C525" s="23" t="s">
        <v>1640</v>
      </c>
      <c r="D525" s="22">
        <v>332</v>
      </c>
      <c r="E525" s="24">
        <v>0.98958333333333337</v>
      </c>
      <c r="F525" s="23" t="s">
        <v>774</v>
      </c>
      <c r="G525" s="23" t="b">
        <v>1</v>
      </c>
      <c r="H525" s="25">
        <v>43538.989606481482</v>
      </c>
      <c r="I525" s="26" t="s">
        <v>681</v>
      </c>
      <c r="J525" s="23" t="s">
        <v>682</v>
      </c>
      <c r="K525" s="11">
        <f>IF(AND(Tabela2[[#This Row],[hora bus]]=H524,Tabela2[[#This Row],[lat bus]]=I524,Tabela2[[#This Row],[lon bus]]=J524),1,0)</f>
        <v>0</v>
      </c>
      <c r="L525" s="23"/>
      <c r="M525" s="11">
        <v>503</v>
      </c>
      <c r="N525" s="11">
        <v>0.83458663983971793</v>
      </c>
      <c r="O525" s="11">
        <v>1.3984196839489078</v>
      </c>
      <c r="P525" s="11">
        <v>9.4267941257220311</v>
      </c>
      <c r="Q525" s="11">
        <v>19.688773108132185</v>
      </c>
      <c r="R525" s="11">
        <v>75.195397337780264</v>
      </c>
      <c r="S525" s="11">
        <v>159.30451526494889</v>
      </c>
      <c r="T525" s="11">
        <v>180.18195583801287</v>
      </c>
      <c r="U525" s="11">
        <v>199.79338924508923</v>
      </c>
      <c r="V525" s="11">
        <v>211.09716553928146</v>
      </c>
      <c r="W525" s="11">
        <v>227.14293750271159</v>
      </c>
      <c r="X525" s="11">
        <v>239.59169647723874</v>
      </c>
      <c r="Y525" s="11">
        <v>250.11206903549589</v>
      </c>
      <c r="Z525" s="11">
        <v>275.30364977201225</v>
      </c>
      <c r="AA525" s="11">
        <v>294.46895517304961</v>
      </c>
      <c r="AB525" s="11">
        <v>320.19106785367666</v>
      </c>
      <c r="AC525" s="11">
        <v>332.17949791971603</v>
      </c>
      <c r="AD525" s="11">
        <v>348.04076670293443</v>
      </c>
      <c r="AE525" s="11">
        <v>372.23091522388552</v>
      </c>
      <c r="AF525" s="11">
        <v>373.05585750378327</v>
      </c>
      <c r="AG525" s="11">
        <v>433.84569918205443</v>
      </c>
      <c r="AH525" s="11">
        <v>469.02374511556127</v>
      </c>
      <c r="AI525" s="11">
        <v>499.67607388344703</v>
      </c>
      <c r="AJ525" s="11">
        <v>523.47830821792434</v>
      </c>
      <c r="AK525" s="11">
        <v>544.81141607945688</v>
      </c>
      <c r="AL525" s="11">
        <v>559.9004097040812</v>
      </c>
      <c r="AM525" s="11">
        <v>585.98771261657532</v>
      </c>
      <c r="AN525" s="11">
        <v>594.50788944836063</v>
      </c>
      <c r="AO525" s="11">
        <v>599.8950753359245</v>
      </c>
      <c r="AP525" s="11">
        <v>602.43355425919754</v>
      </c>
      <c r="AQ525" s="11">
        <v>609.53499398530153</v>
      </c>
      <c r="AR525" s="11">
        <v>609.5933977620092</v>
      </c>
      <c r="AS525" s="11">
        <v>603.71880286526709</v>
      </c>
      <c r="AT525" s="11">
        <v>609.45835281434404</v>
      </c>
      <c r="AU525" s="11">
        <v>613.60649452394352</v>
      </c>
      <c r="AV525" s="11">
        <v>605.61020293550882</v>
      </c>
      <c r="AW525" s="11">
        <v>608.32810058706082</v>
      </c>
      <c r="AX525" s="11">
        <v>622.97194103037293</v>
      </c>
      <c r="AY525" s="11">
        <v>642.28327131710535</v>
      </c>
      <c r="AZ525" s="11">
        <v>665.20596166221469</v>
      </c>
      <c r="BA525" s="11">
        <v>691.17393543887101</v>
      </c>
      <c r="BB525" s="11">
        <v>724.84333895562133</v>
      </c>
      <c r="BC525" s="11">
        <v>773.63812755161598</v>
      </c>
      <c r="BD525" s="11">
        <v>844.46226035941891</v>
      </c>
      <c r="BE525" s="11">
        <v>911.23618194706376</v>
      </c>
      <c r="BF525" s="11">
        <v>932.86527223275039</v>
      </c>
      <c r="BG525" s="11">
        <v>958.04135839229252</v>
      </c>
      <c r="BH525" s="11">
        <v>1001.7149381650798</v>
      </c>
      <c r="BI525" s="11">
        <v>1024.9959211584271</v>
      </c>
      <c r="BJ525" s="11">
        <v>1048.1727764714142</v>
      </c>
      <c r="BK525" s="11">
        <v>1080.0184074949607</v>
      </c>
      <c r="BL525" s="11">
        <v>1163.4808684345098</v>
      </c>
      <c r="BM525" s="11">
        <v>1429.3703496024175</v>
      </c>
      <c r="BN525" s="11">
        <v>1610.1385446972781</v>
      </c>
      <c r="BO525" s="11">
        <v>1664.0038873728233</v>
      </c>
      <c r="BP525" s="11">
        <v>1794.1242484398404</v>
      </c>
      <c r="BQ525" s="11">
        <v>1818.9378647754288</v>
      </c>
      <c r="BR525" s="11">
        <v>1920.5792764721948</v>
      </c>
      <c r="BS525" s="11">
        <v>2023.456323096907</v>
      </c>
      <c r="BT525" s="11">
        <v>2062.7199622631242</v>
      </c>
      <c r="BU525" s="11">
        <v>2093.7864244056359</v>
      </c>
      <c r="BV525" s="11">
        <v>2172.8574253488505</v>
      </c>
      <c r="BW525" s="11">
        <v>2191.8290547309048</v>
      </c>
      <c r="BX525" s="11">
        <v>2295.4935471481876</v>
      </c>
      <c r="BY525" s="11">
        <v>2324.6369620900828</v>
      </c>
      <c r="BZ525" s="11">
        <v>2412.5365562142952</v>
      </c>
      <c r="CA525" s="11">
        <v>2432.6327643351483</v>
      </c>
      <c r="CB525" s="11">
        <v>2466.8518007263533</v>
      </c>
      <c r="CC525" s="11">
        <v>2515.2508761381587</v>
      </c>
      <c r="CD525" s="11">
        <v>2622.1218445308405</v>
      </c>
      <c r="CE525" s="11">
        <v>2708.3090496803202</v>
      </c>
      <c r="CF525" s="11">
        <v>2796.8178431894862</v>
      </c>
      <c r="CG525" s="11">
        <v>2873.8082765070517</v>
      </c>
      <c r="CH525" s="11">
        <v>3061.6775590172806</v>
      </c>
      <c r="CI525" s="11">
        <v>3133.3825096557152</v>
      </c>
      <c r="CJ525" s="11">
        <v>3320.0285201183906</v>
      </c>
      <c r="CK525" s="11">
        <v>3391.2986814978881</v>
      </c>
      <c r="CL525" s="11">
        <v>3478.6413522149041</v>
      </c>
      <c r="CM525" s="11">
        <v>3505.4667594392477</v>
      </c>
      <c r="CN525" s="11">
        <v>3552.1278475871927</v>
      </c>
      <c r="CO525" s="11">
        <v>3608.1458168222821</v>
      </c>
      <c r="CP525" s="11">
        <v>3687.4332746012733</v>
      </c>
      <c r="CQ525" s="11">
        <v>3737.1928476528274</v>
      </c>
      <c r="CR525" s="11">
        <v>3929.1744458657076</v>
      </c>
      <c r="CS525" s="11">
        <v>4104.0052570842136</v>
      </c>
      <c r="CT525" s="11">
        <v>4176.4577406368426</v>
      </c>
      <c r="CU525" s="11">
        <v>4203.4628929622522</v>
      </c>
      <c r="CV525" s="11">
        <v>4243.0993420587138</v>
      </c>
      <c r="CW525" s="11">
        <v>4338.9296512059445</v>
      </c>
      <c r="CX525" s="11">
        <v>4464.5231926731885</v>
      </c>
      <c r="CY525" s="11">
        <v>4524.2760657256158</v>
      </c>
      <c r="CZ525" s="11">
        <v>4578.6984197787751</v>
      </c>
      <c r="DA525" s="11">
        <v>4625.9862234456259</v>
      </c>
      <c r="DB525" s="11">
        <v>4670.5685961378485</v>
      </c>
      <c r="DC525" s="11">
        <v>4713.1890396674316</v>
      </c>
      <c r="DD525" s="11">
        <v>4798.4137717572912</v>
      </c>
      <c r="DE525" s="11">
        <v>4807.037159512015</v>
      </c>
      <c r="DF525" s="11">
        <v>4833.3595568537676</v>
      </c>
      <c r="DG525" s="11">
        <v>4837.4660928582471</v>
      </c>
      <c r="DH525" s="11">
        <v>4868.9105840188495</v>
      </c>
      <c r="DI525" s="11">
        <v>4890.8441073800923</v>
      </c>
      <c r="DJ525" s="11">
        <v>4933.7892254471935</v>
      </c>
      <c r="DK525" s="11">
        <v>5000.7579650678817</v>
      </c>
      <c r="DL525" s="11">
        <v>5355.0982520495172</v>
      </c>
      <c r="DM525" s="11">
        <v>5481.4636259201425</v>
      </c>
      <c r="DN525" s="11">
        <v>5566.547527242612</v>
      </c>
      <c r="DO525" s="11">
        <v>5659.2630610073802</v>
      </c>
      <c r="DP525" s="11">
        <v>5693.1558385127737</v>
      </c>
      <c r="DQ525" s="11">
        <v>5776.9445825899438</v>
      </c>
      <c r="DR525" s="11">
        <v>5792.6247187292447</v>
      </c>
      <c r="DS525" s="11">
        <v>5803.4741841190025</v>
      </c>
      <c r="DT525" s="11">
        <v>5813.7715248560444</v>
      </c>
      <c r="DU525" s="11">
        <v>5824.9346720622971</v>
      </c>
      <c r="DV525" s="11">
        <v>5825.1745121438535</v>
      </c>
      <c r="DW525" s="11">
        <v>5821.2504329611656</v>
      </c>
      <c r="DX525" s="11">
        <v>5744.9467721272558</v>
      </c>
      <c r="DY525" s="11">
        <v>5825.3656271915142</v>
      </c>
      <c r="DZ525" s="11">
        <v>5822.8710960649087</v>
      </c>
      <c r="EA525" s="11">
        <v>5848.1092840949059</v>
      </c>
      <c r="EB525" s="11">
        <v>5986.6876289379934</v>
      </c>
      <c r="EC525" s="11">
        <v>6020.0909995452303</v>
      </c>
      <c r="ED525" s="11">
        <v>6207.0095294329822</v>
      </c>
      <c r="EE525" s="11">
        <v>6268.6393389472287</v>
      </c>
      <c r="EF525" s="11">
        <v>6478.5792596829533</v>
      </c>
      <c r="EG525" s="11">
        <v>6641.8090630503166</v>
      </c>
      <c r="EH525" s="11">
        <v>6783.6444952193469</v>
      </c>
      <c r="EI525" s="11">
        <v>6896.9965306641579</v>
      </c>
      <c r="EJ525" s="11">
        <v>6959.1088579445704</v>
      </c>
      <c r="EK525" s="11">
        <v>7002.153431776841</v>
      </c>
      <c r="EL525" s="11">
        <v>7073.1953672712252</v>
      </c>
      <c r="EM525" s="11">
        <v>7075.3262845401323</v>
      </c>
      <c r="EN525" s="11">
        <v>7151.6879619664223</v>
      </c>
      <c r="EO525" s="11">
        <v>7240.8180322916714</v>
      </c>
      <c r="EP525" s="11">
        <v>7286.4661372792516</v>
      </c>
      <c r="EQ525" s="11">
        <v>7427.4147993236202</v>
      </c>
      <c r="ER525" s="11">
        <v>7503.528752018271</v>
      </c>
      <c r="ES525" s="11">
        <v>7641.9445001082595</v>
      </c>
      <c r="ET525" s="11">
        <v>7706.9969287432486</v>
      </c>
      <c r="EU525" s="11">
        <v>7783.839371621817</v>
      </c>
      <c r="EV525" s="11">
        <v>7848.003579749442</v>
      </c>
      <c r="EW525" s="11">
        <v>7920.0502191520318</v>
      </c>
      <c r="EX525" s="11">
        <v>8170.1976758281144</v>
      </c>
      <c r="EY525" s="11">
        <v>8253.8507761105539</v>
      </c>
      <c r="EZ525" s="11">
        <v>8427.0913450311855</v>
      </c>
      <c r="FA525" s="11">
        <v>8594.2438038042274</v>
      </c>
      <c r="FB525" s="11">
        <v>8676.6840382255305</v>
      </c>
      <c r="FC525" s="11">
        <v>8717.7247633272764</v>
      </c>
      <c r="FD525" s="11">
        <v>8771.4739760100674</v>
      </c>
      <c r="FE525" s="11">
        <v>8893.6135699383703</v>
      </c>
      <c r="FF525" s="11">
        <v>9065.0338004001496</v>
      </c>
      <c r="FG525" s="11">
        <v>9089.4518895774327</v>
      </c>
      <c r="FH525" s="11">
        <v>9132.4613225008943</v>
      </c>
      <c r="FI525" s="11">
        <v>9213.2517811949929</v>
      </c>
      <c r="FJ525" s="11">
        <v>9258.5529202091093</v>
      </c>
      <c r="FK525" s="11">
        <v>9276.9443705762678</v>
      </c>
      <c r="FL525" s="11">
        <v>9293.0114538271737</v>
      </c>
      <c r="FM525" s="11">
        <v>9300.2906392708373</v>
      </c>
      <c r="FN525" s="11">
        <v>9335.0232682876049</v>
      </c>
      <c r="FO525" s="11">
        <v>9357.4087411423534</v>
      </c>
      <c r="FP525" s="11">
        <v>9382.7990856108881</v>
      </c>
      <c r="FQ525" s="11">
        <v>9409.1385400335821</v>
      </c>
      <c r="FR525" s="11">
        <v>9421.1906549559717</v>
      </c>
      <c r="FS525" s="11">
        <v>9466.7581936920196</v>
      </c>
      <c r="FT525" s="11">
        <v>9539.1484753576369</v>
      </c>
      <c r="FU525" s="11">
        <v>9641.6738222451222</v>
      </c>
      <c r="FV525" s="11">
        <v>9779.017950426427</v>
      </c>
      <c r="FW525" s="11">
        <v>9821.434220159681</v>
      </c>
      <c r="FX525" s="11">
        <v>9838.135513969115</v>
      </c>
      <c r="FY525" s="11">
        <v>9857.4286615768779</v>
      </c>
      <c r="FZ525" s="11">
        <v>9874.2452191986067</v>
      </c>
      <c r="GA525" s="11">
        <v>9901.4547819486997</v>
      </c>
      <c r="GB525" s="11">
        <v>9922.9819174009899</v>
      </c>
      <c r="GC525" s="11">
        <v>9954.0976258923893</v>
      </c>
      <c r="GD525" s="11">
        <v>9988.1420165077998</v>
      </c>
      <c r="GE525" s="11">
        <v>10012.938672110253</v>
      </c>
      <c r="GF525" s="11">
        <v>10033.595547162446</v>
      </c>
      <c r="GG525" s="11">
        <v>10046.287288510401</v>
      </c>
      <c r="GH525" s="11">
        <v>10058.930188944694</v>
      </c>
      <c r="GI525" s="11">
        <v>10061.685839773543</v>
      </c>
      <c r="GJ525" s="11">
        <v>10069.693000556052</v>
      </c>
      <c r="GK525" s="11">
        <v>10072.225767656042</v>
      </c>
      <c r="GL525" s="11">
        <v>10085.43100008395</v>
      </c>
      <c r="GM525" s="11">
        <v>10068.550239778924</v>
      </c>
      <c r="GN525" s="11">
        <v>10074.736454623482</v>
      </c>
      <c r="GO525" s="11">
        <v>10079.642576567499</v>
      </c>
      <c r="GP525" s="11">
        <v>10084.992936379438</v>
      </c>
      <c r="GQ525" s="11">
        <v>10135.150250812301</v>
      </c>
      <c r="GR525" s="11">
        <v>10245.248897921485</v>
      </c>
      <c r="GS525" s="11">
        <v>10388.066699844365</v>
      </c>
      <c r="GT525" s="11">
        <v>10449.516134437868</v>
      </c>
      <c r="GU525" s="11">
        <v>10467.896842447322</v>
      </c>
      <c r="GV525" s="11">
        <v>10492.830609653456</v>
      </c>
      <c r="GW525" s="11">
        <v>10519.601462543904</v>
      </c>
      <c r="GX525" s="11">
        <v>10547.440830723548</v>
      </c>
      <c r="GY525" s="11">
        <v>10567.944609991304</v>
      </c>
      <c r="GZ525" s="11">
        <v>10713.159231175461</v>
      </c>
      <c r="HA525" s="11">
        <v>10734.226971408629</v>
      </c>
      <c r="HB525" s="11">
        <v>10749.920198918937</v>
      </c>
      <c r="HC525" s="11">
        <v>10766.345728825368</v>
      </c>
      <c r="HD525" s="11">
        <v>10778.514271849044</v>
      </c>
      <c r="HE525" s="11">
        <v>10786.519833673112</v>
      </c>
      <c r="HF525" s="11">
        <v>10772.164055953479</v>
      </c>
      <c r="HG525" s="11">
        <v>10808.0281462408</v>
      </c>
      <c r="HH525" s="11">
        <v>10805.218393617286</v>
      </c>
      <c r="HI525" s="11">
        <v>10824.937222917126</v>
      </c>
      <c r="HJ525" s="11">
        <v>10829.478183856889</v>
      </c>
      <c r="HK525" s="11">
        <v>10815.249208961885</v>
      </c>
      <c r="HL525" s="11">
        <v>10801.9635334499</v>
      </c>
      <c r="HM525" s="11">
        <v>10748.055877674638</v>
      </c>
      <c r="HN525" s="11">
        <v>10675.226257243699</v>
      </c>
      <c r="HO525" s="11">
        <v>10616.797962526314</v>
      </c>
      <c r="HP525" s="11">
        <v>10624.131374686811</v>
      </c>
      <c r="HQ525" s="11">
        <v>10611.127200117844</v>
      </c>
      <c r="HR525" s="11">
        <v>10507.120910763781</v>
      </c>
      <c r="HS525" s="11">
        <v>10501.959530384433</v>
      </c>
      <c r="HT525" s="11">
        <v>10503.380998434217</v>
      </c>
      <c r="HU525" s="11">
        <v>10459.233620469293</v>
      </c>
      <c r="HV525" s="11">
        <v>10453.396412270602</v>
      </c>
      <c r="HW525" s="11">
        <v>10453.196700018136</v>
      </c>
      <c r="HX525" s="11">
        <v>10458.037755011774</v>
      </c>
      <c r="HY525" s="11">
        <v>10464.465320736488</v>
      </c>
      <c r="HZ525" s="11">
        <v>10463.582721919323</v>
      </c>
      <c r="IA525" s="11">
        <v>10555.599234303039</v>
      </c>
      <c r="IB525" s="11">
        <v>10665.179016159778</v>
      </c>
      <c r="IC525" s="11">
        <v>10699.461477296431</v>
      </c>
      <c r="ID525" s="11">
        <v>10734.401411436105</v>
      </c>
      <c r="IE525" s="11">
        <v>10764.842637469441</v>
      </c>
      <c r="IF525" s="11">
        <v>10788.809487309522</v>
      </c>
      <c r="IG525" s="11">
        <v>10893.508794984076</v>
      </c>
      <c r="IH525" s="11">
        <v>10919.815974389829</v>
      </c>
      <c r="II525" s="11">
        <v>10956.832605345633</v>
      </c>
      <c r="IJ525" s="11">
        <v>10989.666307677073</v>
      </c>
      <c r="IK525" s="11">
        <v>11038.487673130592</v>
      </c>
      <c r="IL525" s="11">
        <v>11075.926791218846</v>
      </c>
      <c r="IM525" s="11">
        <v>11116.926617451812</v>
      </c>
      <c r="IN525" s="11">
        <v>11177.721404388481</v>
      </c>
      <c r="IO525" s="11">
        <v>11312.276911003804</v>
      </c>
      <c r="IP525" s="11">
        <v>11343.632583027649</v>
      </c>
      <c r="IQ525" s="11">
        <v>11342.116648052108</v>
      </c>
      <c r="IR525" s="11">
        <v>11389.92538944361</v>
      </c>
      <c r="IS525" s="11">
        <v>11451.607982184751</v>
      </c>
      <c r="IT525" s="11">
        <v>11488.088840226816</v>
      </c>
      <c r="IU525" s="11">
        <v>11509.229065980831</v>
      </c>
      <c r="IV525" s="11">
        <v>11525.566108350193</v>
      </c>
      <c r="IW525" s="11">
        <v>11530.894620254085</v>
      </c>
      <c r="IX525" s="11">
        <v>11540.412080816301</v>
      </c>
      <c r="IY525" s="11">
        <v>11559.767237170692</v>
      </c>
      <c r="IZ525" s="11">
        <v>11598.021107070694</v>
      </c>
      <c r="JA525" s="11">
        <v>11644.276268095444</v>
      </c>
      <c r="JB525" s="11">
        <v>11732.382922355064</v>
      </c>
      <c r="JC525" s="11">
        <v>11840.096435748903</v>
      </c>
      <c r="JD525" s="11">
        <v>11921.442572214779</v>
      </c>
      <c r="JE525" s="11">
        <v>11941.96712556025</v>
      </c>
      <c r="JF525" s="11">
        <v>11957.586502006563</v>
      </c>
      <c r="JG525" s="11">
        <v>11960.440759779864</v>
      </c>
      <c r="JH525" s="11">
        <v>12043.869779985902</v>
      </c>
      <c r="JI525" s="11">
        <v>12090.828793968145</v>
      </c>
      <c r="JJ525" s="11">
        <v>12099.207356850964</v>
      </c>
      <c r="JK525" s="11">
        <v>12064.187835913004</v>
      </c>
      <c r="JL525" s="11">
        <v>12106.644589823976</v>
      </c>
      <c r="JM525" s="11">
        <v>12102.558724647608</v>
      </c>
      <c r="JN525" s="11">
        <v>12044.349310296213</v>
      </c>
      <c r="JO525" s="11">
        <v>12147.414606839688</v>
      </c>
      <c r="JP525" s="11">
        <v>12239.360545986052</v>
      </c>
      <c r="JQ525" s="11">
        <v>12252.546981648733</v>
      </c>
      <c r="JR525" s="11">
        <v>12299.233013174477</v>
      </c>
      <c r="JS525" s="11">
        <v>12339.324485688019</v>
      </c>
      <c r="JT525" s="11">
        <v>12471.100725768529</v>
      </c>
      <c r="JU525" s="11">
        <v>12532.427515146897</v>
      </c>
      <c r="JV525" s="11">
        <v>12507.673831402115</v>
      </c>
      <c r="JW525" s="11">
        <v>12457.455614308014</v>
      </c>
      <c r="JX525" s="11">
        <v>12464.355269788801</v>
      </c>
      <c r="JY525" s="11">
        <v>12461.100810222477</v>
      </c>
      <c r="JZ525" s="11">
        <v>12451.973772389019</v>
      </c>
      <c r="KA525" s="11">
        <v>12446.429094667041</v>
      </c>
      <c r="KB525" s="11">
        <v>12443.001658813047</v>
      </c>
      <c r="KC525" s="11">
        <v>12431.24054046872</v>
      </c>
      <c r="KD525" s="11">
        <v>12416.702930404357</v>
      </c>
      <c r="KE525" s="11">
        <v>12412.520930932924</v>
      </c>
      <c r="KF525" s="11">
        <v>12419.790417483538</v>
      </c>
      <c r="KG525" s="11">
        <v>12419.406267517794</v>
      </c>
      <c r="KH525" s="11">
        <v>12431.932074979568</v>
      </c>
      <c r="KI525" s="11">
        <v>12428.799040342261</v>
      </c>
      <c r="KJ525" s="11">
        <v>12446.273580137449</v>
      </c>
      <c r="KK525" s="11">
        <v>12447.956030445448</v>
      </c>
      <c r="KL525" s="23"/>
      <c r="KM525" s="11">
        <f>SMALL(Tabela2[[#This Row],[1]:[285]],1)</f>
        <v>0.83458663983971793</v>
      </c>
      <c r="KN525" s="11">
        <f>MATCH(Tabela2[[#This Row],[1° menor]],Tabela2[[#This Row],[1]:[285]],0)</f>
        <v>1</v>
      </c>
      <c r="KO52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25" s="11">
        <f>VLOOKUP(Tabela2[[#This Row],[Shape]],shape!A:D,4,0)+VLOOKUP(Tabela2[[#This Row],[Shape]]+1,shape!A:E,5,0)*Tabela2[[#This Row],[% avanc]]</f>
        <v>3.8776556234191881</v>
      </c>
      <c r="KQ525" s="15">
        <f>Tabela2[[#This Row],[8686,881807]]/Tabela2[[#Headers],[8686,881807]]</f>
        <v>4.4638061269517033E-4</v>
      </c>
      <c r="KR525" s="11">
        <f>Tabela2[[#This Row],[8686,881807]]-KP524</f>
        <v>0</v>
      </c>
      <c r="KS525" s="11">
        <f>(Tabela2[[#This Row],[hora bus]]-H524)*86400</f>
        <v>44.999999832361937</v>
      </c>
      <c r="KT525" s="11">
        <f>Tabela2[[#This Row],[desloc]]/Tabela2[[#This Row],[seconds]]</f>
        <v>0</v>
      </c>
      <c r="KU525" s="11">
        <f>Tabela2[[#This Row],[spd m/s]]*3.6</f>
        <v>0</v>
      </c>
      <c r="KV525" s="23"/>
      <c r="KW525" s="22">
        <f t="shared" si="144"/>
        <v>0</v>
      </c>
      <c r="KX525" s="23">
        <f t="shared" si="145"/>
        <v>0.5</v>
      </c>
      <c r="KY525" s="23">
        <f t="shared" si="146"/>
        <v>1</v>
      </c>
      <c r="KZ525" s="23">
        <f t="shared" si="147"/>
        <v>5</v>
      </c>
      <c r="LA525" s="23">
        <f t="shared" si="148"/>
        <v>0</v>
      </c>
      <c r="LB525" s="23">
        <f t="shared" si="149"/>
        <v>1</v>
      </c>
      <c r="LC525" s="23">
        <f t="shared" si="150"/>
        <v>5</v>
      </c>
      <c r="LD525" s="23">
        <f t="shared" si="151"/>
        <v>0</v>
      </c>
      <c r="LE525" s="23">
        <f t="shared" si="152"/>
        <v>3.8776556234191881</v>
      </c>
      <c r="LF525" s="22">
        <f t="shared" si="161"/>
        <v>0</v>
      </c>
      <c r="LG525" s="23">
        <f t="shared" si="153"/>
        <v>0.5</v>
      </c>
      <c r="LH525" s="23">
        <f t="shared" si="154"/>
        <v>0.5</v>
      </c>
      <c r="LI525" s="23">
        <f t="shared" si="155"/>
        <v>8570.3152119992501</v>
      </c>
      <c r="LJ525" s="23">
        <f t="shared" si="156"/>
        <v>3.8776556234191881</v>
      </c>
      <c r="LK525" s="23">
        <f t="shared" si="157"/>
        <v>0.5</v>
      </c>
      <c r="LL525" s="23">
        <f t="shared" si="158"/>
        <v>0</v>
      </c>
      <c r="LM525" s="23">
        <f t="shared" si="159"/>
        <v>1</v>
      </c>
      <c r="LN525" s="23">
        <f t="shared" si="160"/>
        <v>1</v>
      </c>
    </row>
    <row r="526" spans="1:326" x14ac:dyDescent="0.25">
      <c r="A526" s="22">
        <v>328</v>
      </c>
      <c r="B526" s="22">
        <v>2</v>
      </c>
      <c r="C526" s="23" t="s">
        <v>1641</v>
      </c>
      <c r="D526" s="22">
        <v>332</v>
      </c>
      <c r="E526" s="24">
        <v>0.98958333333333337</v>
      </c>
      <c r="F526" s="23" t="s">
        <v>774</v>
      </c>
      <c r="G526" s="23" t="b">
        <v>1</v>
      </c>
      <c r="H526" s="25">
        <v>43538.990115740744</v>
      </c>
      <c r="I526" s="26" t="s">
        <v>681</v>
      </c>
      <c r="J526" s="23" t="s">
        <v>682</v>
      </c>
      <c r="K526" s="11">
        <f>IF(AND(Tabela2[[#This Row],[hora bus]]=H525,Tabela2[[#This Row],[lat bus]]=I525,Tabela2[[#This Row],[lon bus]]=J525),1,0)</f>
        <v>0</v>
      </c>
      <c r="L526" s="23"/>
      <c r="M526" s="11">
        <v>505</v>
      </c>
      <c r="N526" s="11">
        <v>0.83458663983971793</v>
      </c>
      <c r="O526" s="11">
        <v>1.3984196839489078</v>
      </c>
      <c r="P526" s="11">
        <v>9.4267941257220311</v>
      </c>
      <c r="Q526" s="11">
        <v>19.688773108132185</v>
      </c>
      <c r="R526" s="11">
        <v>75.195397337780264</v>
      </c>
      <c r="S526" s="11">
        <v>159.30451526494889</v>
      </c>
      <c r="T526" s="11">
        <v>180.18195583801287</v>
      </c>
      <c r="U526" s="11">
        <v>199.79338924508923</v>
      </c>
      <c r="V526" s="11">
        <v>211.09716553928146</v>
      </c>
      <c r="W526" s="11">
        <v>227.14293750271159</v>
      </c>
      <c r="X526" s="11">
        <v>239.59169647723874</v>
      </c>
      <c r="Y526" s="11">
        <v>250.11206903549589</v>
      </c>
      <c r="Z526" s="11">
        <v>275.30364977201225</v>
      </c>
      <c r="AA526" s="11">
        <v>294.46895517304961</v>
      </c>
      <c r="AB526" s="11">
        <v>320.19106785367666</v>
      </c>
      <c r="AC526" s="11">
        <v>332.17949791971603</v>
      </c>
      <c r="AD526" s="11">
        <v>348.04076670293443</v>
      </c>
      <c r="AE526" s="11">
        <v>372.23091522388552</v>
      </c>
      <c r="AF526" s="11">
        <v>373.05585750378327</v>
      </c>
      <c r="AG526" s="11">
        <v>433.84569918205443</v>
      </c>
      <c r="AH526" s="11">
        <v>469.02374511556127</v>
      </c>
      <c r="AI526" s="11">
        <v>499.67607388344703</v>
      </c>
      <c r="AJ526" s="11">
        <v>523.47830821792434</v>
      </c>
      <c r="AK526" s="11">
        <v>544.81141607945688</v>
      </c>
      <c r="AL526" s="11">
        <v>559.9004097040812</v>
      </c>
      <c r="AM526" s="11">
        <v>585.98771261657532</v>
      </c>
      <c r="AN526" s="11">
        <v>594.50788944836063</v>
      </c>
      <c r="AO526" s="11">
        <v>599.8950753359245</v>
      </c>
      <c r="AP526" s="11">
        <v>602.43355425919754</v>
      </c>
      <c r="AQ526" s="11">
        <v>609.53499398530153</v>
      </c>
      <c r="AR526" s="11">
        <v>609.5933977620092</v>
      </c>
      <c r="AS526" s="11">
        <v>603.71880286526709</v>
      </c>
      <c r="AT526" s="11">
        <v>609.45835281434404</v>
      </c>
      <c r="AU526" s="11">
        <v>613.60649452394352</v>
      </c>
      <c r="AV526" s="11">
        <v>605.61020293550882</v>
      </c>
      <c r="AW526" s="11">
        <v>608.32810058706082</v>
      </c>
      <c r="AX526" s="11">
        <v>622.97194103037293</v>
      </c>
      <c r="AY526" s="11">
        <v>642.28327131710535</v>
      </c>
      <c r="AZ526" s="11">
        <v>665.20596166221469</v>
      </c>
      <c r="BA526" s="11">
        <v>691.17393543887101</v>
      </c>
      <c r="BB526" s="11">
        <v>724.84333895562133</v>
      </c>
      <c r="BC526" s="11">
        <v>773.63812755161598</v>
      </c>
      <c r="BD526" s="11">
        <v>844.46226035941891</v>
      </c>
      <c r="BE526" s="11">
        <v>911.23618194706376</v>
      </c>
      <c r="BF526" s="11">
        <v>932.86527223275039</v>
      </c>
      <c r="BG526" s="11">
        <v>958.04135839229252</v>
      </c>
      <c r="BH526" s="11">
        <v>1001.7149381650798</v>
      </c>
      <c r="BI526" s="11">
        <v>1024.9959211584271</v>
      </c>
      <c r="BJ526" s="11">
        <v>1048.1727764714142</v>
      </c>
      <c r="BK526" s="11">
        <v>1080.0184074949607</v>
      </c>
      <c r="BL526" s="11">
        <v>1163.4808684345098</v>
      </c>
      <c r="BM526" s="11">
        <v>1429.3703496024175</v>
      </c>
      <c r="BN526" s="11">
        <v>1610.1385446972781</v>
      </c>
      <c r="BO526" s="11">
        <v>1664.0038873728233</v>
      </c>
      <c r="BP526" s="11">
        <v>1794.1242484398404</v>
      </c>
      <c r="BQ526" s="11">
        <v>1818.9378647754288</v>
      </c>
      <c r="BR526" s="11">
        <v>1920.5792764721948</v>
      </c>
      <c r="BS526" s="11">
        <v>2023.456323096907</v>
      </c>
      <c r="BT526" s="11">
        <v>2062.7199622631242</v>
      </c>
      <c r="BU526" s="11">
        <v>2093.7864244056359</v>
      </c>
      <c r="BV526" s="11">
        <v>2172.8574253488505</v>
      </c>
      <c r="BW526" s="11">
        <v>2191.8290547309048</v>
      </c>
      <c r="BX526" s="11">
        <v>2295.4935471481876</v>
      </c>
      <c r="BY526" s="11">
        <v>2324.6369620900828</v>
      </c>
      <c r="BZ526" s="11">
        <v>2412.5365562142952</v>
      </c>
      <c r="CA526" s="11">
        <v>2432.6327643351483</v>
      </c>
      <c r="CB526" s="11">
        <v>2466.8518007263533</v>
      </c>
      <c r="CC526" s="11">
        <v>2515.2508761381587</v>
      </c>
      <c r="CD526" s="11">
        <v>2622.1218445308405</v>
      </c>
      <c r="CE526" s="11">
        <v>2708.3090496803202</v>
      </c>
      <c r="CF526" s="11">
        <v>2796.8178431894862</v>
      </c>
      <c r="CG526" s="11">
        <v>2873.8082765070517</v>
      </c>
      <c r="CH526" s="11">
        <v>3061.6775590172806</v>
      </c>
      <c r="CI526" s="11">
        <v>3133.3825096557152</v>
      </c>
      <c r="CJ526" s="11">
        <v>3320.0285201183906</v>
      </c>
      <c r="CK526" s="11">
        <v>3391.2986814978881</v>
      </c>
      <c r="CL526" s="11">
        <v>3478.6413522149041</v>
      </c>
      <c r="CM526" s="11">
        <v>3505.4667594392477</v>
      </c>
      <c r="CN526" s="11">
        <v>3552.1278475871927</v>
      </c>
      <c r="CO526" s="11">
        <v>3608.1458168222821</v>
      </c>
      <c r="CP526" s="11">
        <v>3687.4332746012733</v>
      </c>
      <c r="CQ526" s="11">
        <v>3737.1928476528274</v>
      </c>
      <c r="CR526" s="11">
        <v>3929.1744458657076</v>
      </c>
      <c r="CS526" s="11">
        <v>4104.0052570842136</v>
      </c>
      <c r="CT526" s="11">
        <v>4176.4577406368426</v>
      </c>
      <c r="CU526" s="11">
        <v>4203.4628929622522</v>
      </c>
      <c r="CV526" s="11">
        <v>4243.0993420587138</v>
      </c>
      <c r="CW526" s="11">
        <v>4338.9296512059445</v>
      </c>
      <c r="CX526" s="11">
        <v>4464.5231926731885</v>
      </c>
      <c r="CY526" s="11">
        <v>4524.2760657256158</v>
      </c>
      <c r="CZ526" s="11">
        <v>4578.6984197787751</v>
      </c>
      <c r="DA526" s="11">
        <v>4625.9862234456259</v>
      </c>
      <c r="DB526" s="11">
        <v>4670.5685961378485</v>
      </c>
      <c r="DC526" s="11">
        <v>4713.1890396674316</v>
      </c>
      <c r="DD526" s="11">
        <v>4798.4137717572912</v>
      </c>
      <c r="DE526" s="11">
        <v>4807.037159512015</v>
      </c>
      <c r="DF526" s="11">
        <v>4833.3595568537676</v>
      </c>
      <c r="DG526" s="11">
        <v>4837.4660928582471</v>
      </c>
      <c r="DH526" s="11">
        <v>4868.9105840188495</v>
      </c>
      <c r="DI526" s="11">
        <v>4890.8441073800923</v>
      </c>
      <c r="DJ526" s="11">
        <v>4933.7892254471935</v>
      </c>
      <c r="DK526" s="11">
        <v>5000.7579650678817</v>
      </c>
      <c r="DL526" s="11">
        <v>5355.0982520495172</v>
      </c>
      <c r="DM526" s="11">
        <v>5481.4636259201425</v>
      </c>
      <c r="DN526" s="11">
        <v>5566.547527242612</v>
      </c>
      <c r="DO526" s="11">
        <v>5659.2630610073802</v>
      </c>
      <c r="DP526" s="11">
        <v>5693.1558385127737</v>
      </c>
      <c r="DQ526" s="11">
        <v>5776.9445825899438</v>
      </c>
      <c r="DR526" s="11">
        <v>5792.6247187292447</v>
      </c>
      <c r="DS526" s="11">
        <v>5803.4741841190025</v>
      </c>
      <c r="DT526" s="11">
        <v>5813.7715248560444</v>
      </c>
      <c r="DU526" s="11">
        <v>5824.9346720622971</v>
      </c>
      <c r="DV526" s="11">
        <v>5825.1745121438535</v>
      </c>
      <c r="DW526" s="11">
        <v>5821.2504329611656</v>
      </c>
      <c r="DX526" s="11">
        <v>5744.9467721272558</v>
      </c>
      <c r="DY526" s="11">
        <v>5825.3656271915142</v>
      </c>
      <c r="DZ526" s="11">
        <v>5822.8710960649087</v>
      </c>
      <c r="EA526" s="11">
        <v>5848.1092840949059</v>
      </c>
      <c r="EB526" s="11">
        <v>5986.6876289379934</v>
      </c>
      <c r="EC526" s="11">
        <v>6020.0909995452303</v>
      </c>
      <c r="ED526" s="11">
        <v>6207.0095294329822</v>
      </c>
      <c r="EE526" s="11">
        <v>6268.6393389472287</v>
      </c>
      <c r="EF526" s="11">
        <v>6478.5792596829533</v>
      </c>
      <c r="EG526" s="11">
        <v>6641.8090630503166</v>
      </c>
      <c r="EH526" s="11">
        <v>6783.6444952193469</v>
      </c>
      <c r="EI526" s="11">
        <v>6896.9965306641579</v>
      </c>
      <c r="EJ526" s="11">
        <v>6959.1088579445704</v>
      </c>
      <c r="EK526" s="11">
        <v>7002.153431776841</v>
      </c>
      <c r="EL526" s="11">
        <v>7073.1953672712252</v>
      </c>
      <c r="EM526" s="11">
        <v>7075.3262845401323</v>
      </c>
      <c r="EN526" s="11">
        <v>7151.6879619664223</v>
      </c>
      <c r="EO526" s="11">
        <v>7240.8180322916714</v>
      </c>
      <c r="EP526" s="11">
        <v>7286.4661372792516</v>
      </c>
      <c r="EQ526" s="11">
        <v>7427.4147993236202</v>
      </c>
      <c r="ER526" s="11">
        <v>7503.528752018271</v>
      </c>
      <c r="ES526" s="11">
        <v>7641.9445001082595</v>
      </c>
      <c r="ET526" s="11">
        <v>7706.9969287432486</v>
      </c>
      <c r="EU526" s="11">
        <v>7783.839371621817</v>
      </c>
      <c r="EV526" s="11">
        <v>7848.003579749442</v>
      </c>
      <c r="EW526" s="11">
        <v>7920.0502191520318</v>
      </c>
      <c r="EX526" s="11">
        <v>8170.1976758281144</v>
      </c>
      <c r="EY526" s="11">
        <v>8253.8507761105539</v>
      </c>
      <c r="EZ526" s="11">
        <v>8427.0913450311855</v>
      </c>
      <c r="FA526" s="11">
        <v>8594.2438038042274</v>
      </c>
      <c r="FB526" s="11">
        <v>8676.6840382255305</v>
      </c>
      <c r="FC526" s="11">
        <v>8717.7247633272764</v>
      </c>
      <c r="FD526" s="11">
        <v>8771.4739760100674</v>
      </c>
      <c r="FE526" s="11">
        <v>8893.6135699383703</v>
      </c>
      <c r="FF526" s="11">
        <v>9065.0338004001496</v>
      </c>
      <c r="FG526" s="11">
        <v>9089.4518895774327</v>
      </c>
      <c r="FH526" s="11">
        <v>9132.4613225008943</v>
      </c>
      <c r="FI526" s="11">
        <v>9213.2517811949929</v>
      </c>
      <c r="FJ526" s="11">
        <v>9258.5529202091093</v>
      </c>
      <c r="FK526" s="11">
        <v>9276.9443705762678</v>
      </c>
      <c r="FL526" s="11">
        <v>9293.0114538271737</v>
      </c>
      <c r="FM526" s="11">
        <v>9300.2906392708373</v>
      </c>
      <c r="FN526" s="11">
        <v>9335.0232682876049</v>
      </c>
      <c r="FO526" s="11">
        <v>9357.4087411423534</v>
      </c>
      <c r="FP526" s="11">
        <v>9382.7990856108881</v>
      </c>
      <c r="FQ526" s="11">
        <v>9409.1385400335821</v>
      </c>
      <c r="FR526" s="11">
        <v>9421.1906549559717</v>
      </c>
      <c r="FS526" s="11">
        <v>9466.7581936920196</v>
      </c>
      <c r="FT526" s="11">
        <v>9539.1484753576369</v>
      </c>
      <c r="FU526" s="11">
        <v>9641.6738222451222</v>
      </c>
      <c r="FV526" s="11">
        <v>9779.017950426427</v>
      </c>
      <c r="FW526" s="11">
        <v>9821.434220159681</v>
      </c>
      <c r="FX526" s="11">
        <v>9838.135513969115</v>
      </c>
      <c r="FY526" s="11">
        <v>9857.4286615768779</v>
      </c>
      <c r="FZ526" s="11">
        <v>9874.2452191986067</v>
      </c>
      <c r="GA526" s="11">
        <v>9901.4547819486997</v>
      </c>
      <c r="GB526" s="11">
        <v>9922.9819174009899</v>
      </c>
      <c r="GC526" s="11">
        <v>9954.0976258923893</v>
      </c>
      <c r="GD526" s="11">
        <v>9988.1420165077998</v>
      </c>
      <c r="GE526" s="11">
        <v>10012.938672110253</v>
      </c>
      <c r="GF526" s="11">
        <v>10033.595547162446</v>
      </c>
      <c r="GG526" s="11">
        <v>10046.287288510401</v>
      </c>
      <c r="GH526" s="11">
        <v>10058.930188944694</v>
      </c>
      <c r="GI526" s="11">
        <v>10061.685839773543</v>
      </c>
      <c r="GJ526" s="11">
        <v>10069.693000556052</v>
      </c>
      <c r="GK526" s="11">
        <v>10072.225767656042</v>
      </c>
      <c r="GL526" s="11">
        <v>10085.43100008395</v>
      </c>
      <c r="GM526" s="11">
        <v>10068.550239778924</v>
      </c>
      <c r="GN526" s="11">
        <v>10074.736454623482</v>
      </c>
      <c r="GO526" s="11">
        <v>10079.642576567499</v>
      </c>
      <c r="GP526" s="11">
        <v>10084.992936379438</v>
      </c>
      <c r="GQ526" s="11">
        <v>10135.150250812301</v>
      </c>
      <c r="GR526" s="11">
        <v>10245.248897921485</v>
      </c>
      <c r="GS526" s="11">
        <v>10388.066699844365</v>
      </c>
      <c r="GT526" s="11">
        <v>10449.516134437868</v>
      </c>
      <c r="GU526" s="11">
        <v>10467.896842447322</v>
      </c>
      <c r="GV526" s="11">
        <v>10492.830609653456</v>
      </c>
      <c r="GW526" s="11">
        <v>10519.601462543904</v>
      </c>
      <c r="GX526" s="11">
        <v>10547.440830723548</v>
      </c>
      <c r="GY526" s="11">
        <v>10567.944609991304</v>
      </c>
      <c r="GZ526" s="11">
        <v>10713.159231175461</v>
      </c>
      <c r="HA526" s="11">
        <v>10734.226971408629</v>
      </c>
      <c r="HB526" s="11">
        <v>10749.920198918937</v>
      </c>
      <c r="HC526" s="11">
        <v>10766.345728825368</v>
      </c>
      <c r="HD526" s="11">
        <v>10778.514271849044</v>
      </c>
      <c r="HE526" s="11">
        <v>10786.519833673112</v>
      </c>
      <c r="HF526" s="11">
        <v>10772.164055953479</v>
      </c>
      <c r="HG526" s="11">
        <v>10808.0281462408</v>
      </c>
      <c r="HH526" s="11">
        <v>10805.218393617286</v>
      </c>
      <c r="HI526" s="11">
        <v>10824.937222917126</v>
      </c>
      <c r="HJ526" s="11">
        <v>10829.478183856889</v>
      </c>
      <c r="HK526" s="11">
        <v>10815.249208961885</v>
      </c>
      <c r="HL526" s="11">
        <v>10801.9635334499</v>
      </c>
      <c r="HM526" s="11">
        <v>10748.055877674638</v>
      </c>
      <c r="HN526" s="11">
        <v>10675.226257243699</v>
      </c>
      <c r="HO526" s="11">
        <v>10616.797962526314</v>
      </c>
      <c r="HP526" s="11">
        <v>10624.131374686811</v>
      </c>
      <c r="HQ526" s="11">
        <v>10611.127200117844</v>
      </c>
      <c r="HR526" s="11">
        <v>10507.120910763781</v>
      </c>
      <c r="HS526" s="11">
        <v>10501.959530384433</v>
      </c>
      <c r="HT526" s="11">
        <v>10503.380998434217</v>
      </c>
      <c r="HU526" s="11">
        <v>10459.233620469293</v>
      </c>
      <c r="HV526" s="11">
        <v>10453.396412270602</v>
      </c>
      <c r="HW526" s="11">
        <v>10453.196700018136</v>
      </c>
      <c r="HX526" s="11">
        <v>10458.037755011774</v>
      </c>
      <c r="HY526" s="11">
        <v>10464.465320736488</v>
      </c>
      <c r="HZ526" s="11">
        <v>10463.582721919323</v>
      </c>
      <c r="IA526" s="11">
        <v>10555.599234303039</v>
      </c>
      <c r="IB526" s="11">
        <v>10665.179016159778</v>
      </c>
      <c r="IC526" s="11">
        <v>10699.461477296431</v>
      </c>
      <c r="ID526" s="11">
        <v>10734.401411436105</v>
      </c>
      <c r="IE526" s="11">
        <v>10764.842637469441</v>
      </c>
      <c r="IF526" s="11">
        <v>10788.809487309522</v>
      </c>
      <c r="IG526" s="11">
        <v>10893.508794984076</v>
      </c>
      <c r="IH526" s="11">
        <v>10919.815974389829</v>
      </c>
      <c r="II526" s="11">
        <v>10956.832605345633</v>
      </c>
      <c r="IJ526" s="11">
        <v>10989.666307677073</v>
      </c>
      <c r="IK526" s="11">
        <v>11038.487673130592</v>
      </c>
      <c r="IL526" s="11">
        <v>11075.926791218846</v>
      </c>
      <c r="IM526" s="11">
        <v>11116.926617451812</v>
      </c>
      <c r="IN526" s="11">
        <v>11177.721404388481</v>
      </c>
      <c r="IO526" s="11">
        <v>11312.276911003804</v>
      </c>
      <c r="IP526" s="11">
        <v>11343.632583027649</v>
      </c>
      <c r="IQ526" s="11">
        <v>11342.116648052108</v>
      </c>
      <c r="IR526" s="11">
        <v>11389.92538944361</v>
      </c>
      <c r="IS526" s="11">
        <v>11451.607982184751</v>
      </c>
      <c r="IT526" s="11">
        <v>11488.088840226816</v>
      </c>
      <c r="IU526" s="11">
        <v>11509.229065980831</v>
      </c>
      <c r="IV526" s="11">
        <v>11525.566108350193</v>
      </c>
      <c r="IW526" s="11">
        <v>11530.894620254085</v>
      </c>
      <c r="IX526" s="11">
        <v>11540.412080816301</v>
      </c>
      <c r="IY526" s="11">
        <v>11559.767237170692</v>
      </c>
      <c r="IZ526" s="11">
        <v>11598.021107070694</v>
      </c>
      <c r="JA526" s="11">
        <v>11644.276268095444</v>
      </c>
      <c r="JB526" s="11">
        <v>11732.382922355064</v>
      </c>
      <c r="JC526" s="11">
        <v>11840.096435748903</v>
      </c>
      <c r="JD526" s="11">
        <v>11921.442572214779</v>
      </c>
      <c r="JE526" s="11">
        <v>11941.96712556025</v>
      </c>
      <c r="JF526" s="11">
        <v>11957.586502006563</v>
      </c>
      <c r="JG526" s="11">
        <v>11960.440759779864</v>
      </c>
      <c r="JH526" s="11">
        <v>12043.869779985902</v>
      </c>
      <c r="JI526" s="11">
        <v>12090.828793968145</v>
      </c>
      <c r="JJ526" s="11">
        <v>12099.207356850964</v>
      </c>
      <c r="JK526" s="11">
        <v>12064.187835913004</v>
      </c>
      <c r="JL526" s="11">
        <v>12106.644589823976</v>
      </c>
      <c r="JM526" s="11">
        <v>12102.558724647608</v>
      </c>
      <c r="JN526" s="11">
        <v>12044.349310296213</v>
      </c>
      <c r="JO526" s="11">
        <v>12147.414606839688</v>
      </c>
      <c r="JP526" s="11">
        <v>12239.360545986052</v>
      </c>
      <c r="JQ526" s="11">
        <v>12252.546981648733</v>
      </c>
      <c r="JR526" s="11">
        <v>12299.233013174477</v>
      </c>
      <c r="JS526" s="11">
        <v>12339.324485688019</v>
      </c>
      <c r="JT526" s="11">
        <v>12471.100725768529</v>
      </c>
      <c r="JU526" s="11">
        <v>12532.427515146897</v>
      </c>
      <c r="JV526" s="11">
        <v>12507.673831402115</v>
      </c>
      <c r="JW526" s="11">
        <v>12457.455614308014</v>
      </c>
      <c r="JX526" s="11">
        <v>12464.355269788801</v>
      </c>
      <c r="JY526" s="11">
        <v>12461.100810222477</v>
      </c>
      <c r="JZ526" s="11">
        <v>12451.973772389019</v>
      </c>
      <c r="KA526" s="11">
        <v>12446.429094667041</v>
      </c>
      <c r="KB526" s="11">
        <v>12443.001658813047</v>
      </c>
      <c r="KC526" s="11">
        <v>12431.24054046872</v>
      </c>
      <c r="KD526" s="11">
        <v>12416.702930404357</v>
      </c>
      <c r="KE526" s="11">
        <v>12412.520930932924</v>
      </c>
      <c r="KF526" s="11">
        <v>12419.790417483538</v>
      </c>
      <c r="KG526" s="11">
        <v>12419.406267517794</v>
      </c>
      <c r="KH526" s="11">
        <v>12431.932074979568</v>
      </c>
      <c r="KI526" s="11">
        <v>12428.799040342261</v>
      </c>
      <c r="KJ526" s="11">
        <v>12446.273580137449</v>
      </c>
      <c r="KK526" s="11">
        <v>12447.956030445448</v>
      </c>
      <c r="KL526" s="23"/>
      <c r="KM526" s="11">
        <f>SMALL(Tabela2[[#This Row],[1]:[285]],1)</f>
        <v>0.83458663983971793</v>
      </c>
      <c r="KN526" s="11">
        <f>MATCH(Tabela2[[#This Row],[1° menor]],Tabela2[[#This Row],[1]:[285]],0)</f>
        <v>1</v>
      </c>
      <c r="KO52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26" s="11">
        <f>VLOOKUP(Tabela2[[#This Row],[Shape]],shape!A:D,4,0)+VLOOKUP(Tabela2[[#This Row],[Shape]]+1,shape!A:E,5,0)*Tabela2[[#This Row],[% avanc]]</f>
        <v>3.8776556234191881</v>
      </c>
      <c r="KQ526" s="15">
        <f>Tabela2[[#This Row],[8686,881807]]/Tabela2[[#Headers],[8686,881807]]</f>
        <v>4.4638061269517033E-4</v>
      </c>
      <c r="KR526" s="11">
        <f>Tabela2[[#This Row],[8686,881807]]-KP525</f>
        <v>0</v>
      </c>
      <c r="KS526" s="11">
        <f>(Tabela2[[#This Row],[hora bus]]-H525)*86400</f>
        <v>44.000000227242708</v>
      </c>
      <c r="KT526" s="11">
        <f>Tabela2[[#This Row],[desloc]]/Tabela2[[#This Row],[seconds]]</f>
        <v>0</v>
      </c>
      <c r="KU526" s="11">
        <f>Tabela2[[#This Row],[spd m/s]]*3.6</f>
        <v>0</v>
      </c>
      <c r="KV526" s="23"/>
      <c r="KW526" s="22">
        <f t="shared" si="144"/>
        <v>0</v>
      </c>
      <c r="KX526" s="23">
        <f t="shared" si="145"/>
        <v>0.5</v>
      </c>
      <c r="KY526" s="23">
        <f t="shared" si="146"/>
        <v>1</v>
      </c>
      <c r="KZ526" s="23">
        <f t="shared" si="147"/>
        <v>4</v>
      </c>
      <c r="LA526" s="23">
        <f t="shared" si="148"/>
        <v>0</v>
      </c>
      <c r="LB526" s="23">
        <f t="shared" si="149"/>
        <v>1</v>
      </c>
      <c r="LC526" s="23">
        <f t="shared" si="150"/>
        <v>4</v>
      </c>
      <c r="LD526" s="23">
        <f t="shared" si="151"/>
        <v>0</v>
      </c>
      <c r="LE526" s="23">
        <f t="shared" si="152"/>
        <v>3.8776556234191881</v>
      </c>
      <c r="LF526" s="22">
        <f t="shared" si="161"/>
        <v>0</v>
      </c>
      <c r="LG526" s="23">
        <f t="shared" si="153"/>
        <v>0.5</v>
      </c>
      <c r="LH526" s="23">
        <f t="shared" si="154"/>
        <v>0.5</v>
      </c>
      <c r="LI526" s="23">
        <f t="shared" si="155"/>
        <v>8570.3152119992501</v>
      </c>
      <c r="LJ526" s="23">
        <f t="shared" si="156"/>
        <v>3.8776556234191881</v>
      </c>
      <c r="LK526" s="23">
        <f t="shared" si="157"/>
        <v>0.5</v>
      </c>
      <c r="LL526" s="23">
        <f t="shared" si="158"/>
        <v>0</v>
      </c>
      <c r="LM526" s="23">
        <f t="shared" si="159"/>
        <v>1</v>
      </c>
      <c r="LN526" s="23">
        <f t="shared" si="160"/>
        <v>1</v>
      </c>
    </row>
    <row r="527" spans="1:326" x14ac:dyDescent="0.25">
      <c r="A527" s="22">
        <v>330</v>
      </c>
      <c r="B527" s="22">
        <v>2</v>
      </c>
      <c r="C527" s="23" t="s">
        <v>1643</v>
      </c>
      <c r="D527" s="22">
        <v>332</v>
      </c>
      <c r="E527" s="24">
        <v>0.99027777777777781</v>
      </c>
      <c r="F527" s="23" t="s">
        <v>774</v>
      </c>
      <c r="G527" s="23" t="b">
        <v>1</v>
      </c>
      <c r="H527" s="25">
        <v>43538.990648148145</v>
      </c>
      <c r="I527" s="26" t="s">
        <v>681</v>
      </c>
      <c r="J527" s="23" t="s">
        <v>682</v>
      </c>
      <c r="K527" s="11">
        <f>IF(AND(Tabela2[[#This Row],[hora bus]]=H526,Tabela2[[#This Row],[lat bus]]=I526,Tabela2[[#This Row],[lon bus]]=J526),1,0)</f>
        <v>0</v>
      </c>
      <c r="L527" s="23"/>
      <c r="M527" s="11">
        <v>507</v>
      </c>
      <c r="N527" s="11">
        <v>0.83458663983971793</v>
      </c>
      <c r="O527" s="11">
        <v>1.3984196839489078</v>
      </c>
      <c r="P527" s="11">
        <v>9.4267941257220311</v>
      </c>
      <c r="Q527" s="11">
        <v>19.688773108132185</v>
      </c>
      <c r="R527" s="11">
        <v>75.195397337780264</v>
      </c>
      <c r="S527" s="11">
        <v>159.30451526494889</v>
      </c>
      <c r="T527" s="11">
        <v>180.18195583801287</v>
      </c>
      <c r="U527" s="11">
        <v>199.79338924508923</v>
      </c>
      <c r="V527" s="11">
        <v>211.09716553928146</v>
      </c>
      <c r="W527" s="11">
        <v>227.14293750271159</v>
      </c>
      <c r="X527" s="11">
        <v>239.59169647723874</v>
      </c>
      <c r="Y527" s="11">
        <v>250.11206903549589</v>
      </c>
      <c r="Z527" s="11">
        <v>275.30364977201225</v>
      </c>
      <c r="AA527" s="11">
        <v>294.46895517304961</v>
      </c>
      <c r="AB527" s="11">
        <v>320.19106785367666</v>
      </c>
      <c r="AC527" s="11">
        <v>332.17949791971603</v>
      </c>
      <c r="AD527" s="11">
        <v>348.04076670293443</v>
      </c>
      <c r="AE527" s="11">
        <v>372.23091522388552</v>
      </c>
      <c r="AF527" s="11">
        <v>373.05585750378327</v>
      </c>
      <c r="AG527" s="11">
        <v>433.84569918205443</v>
      </c>
      <c r="AH527" s="11">
        <v>469.02374511556127</v>
      </c>
      <c r="AI527" s="11">
        <v>499.67607388344703</v>
      </c>
      <c r="AJ527" s="11">
        <v>523.47830821792434</v>
      </c>
      <c r="AK527" s="11">
        <v>544.81141607945688</v>
      </c>
      <c r="AL527" s="11">
        <v>559.9004097040812</v>
      </c>
      <c r="AM527" s="11">
        <v>585.98771261657532</v>
      </c>
      <c r="AN527" s="11">
        <v>594.50788944836063</v>
      </c>
      <c r="AO527" s="11">
        <v>599.8950753359245</v>
      </c>
      <c r="AP527" s="11">
        <v>602.43355425919754</v>
      </c>
      <c r="AQ527" s="11">
        <v>609.53499398530153</v>
      </c>
      <c r="AR527" s="11">
        <v>609.5933977620092</v>
      </c>
      <c r="AS527" s="11">
        <v>603.71880286526709</v>
      </c>
      <c r="AT527" s="11">
        <v>609.45835281434404</v>
      </c>
      <c r="AU527" s="11">
        <v>613.60649452394352</v>
      </c>
      <c r="AV527" s="11">
        <v>605.61020293550882</v>
      </c>
      <c r="AW527" s="11">
        <v>608.32810058706082</v>
      </c>
      <c r="AX527" s="11">
        <v>622.97194103037293</v>
      </c>
      <c r="AY527" s="11">
        <v>642.28327131710535</v>
      </c>
      <c r="AZ527" s="11">
        <v>665.20596166221469</v>
      </c>
      <c r="BA527" s="11">
        <v>691.17393543887101</v>
      </c>
      <c r="BB527" s="11">
        <v>724.84333895562133</v>
      </c>
      <c r="BC527" s="11">
        <v>773.63812755161598</v>
      </c>
      <c r="BD527" s="11">
        <v>844.46226035941891</v>
      </c>
      <c r="BE527" s="11">
        <v>911.23618194706376</v>
      </c>
      <c r="BF527" s="11">
        <v>932.86527223275039</v>
      </c>
      <c r="BG527" s="11">
        <v>958.04135839229252</v>
      </c>
      <c r="BH527" s="11">
        <v>1001.7149381650798</v>
      </c>
      <c r="BI527" s="11">
        <v>1024.9959211584271</v>
      </c>
      <c r="BJ527" s="11">
        <v>1048.1727764714142</v>
      </c>
      <c r="BK527" s="11">
        <v>1080.0184074949607</v>
      </c>
      <c r="BL527" s="11">
        <v>1163.4808684345098</v>
      </c>
      <c r="BM527" s="11">
        <v>1429.3703496024175</v>
      </c>
      <c r="BN527" s="11">
        <v>1610.1385446972781</v>
      </c>
      <c r="BO527" s="11">
        <v>1664.0038873728233</v>
      </c>
      <c r="BP527" s="11">
        <v>1794.1242484398404</v>
      </c>
      <c r="BQ527" s="11">
        <v>1818.9378647754288</v>
      </c>
      <c r="BR527" s="11">
        <v>1920.5792764721948</v>
      </c>
      <c r="BS527" s="11">
        <v>2023.456323096907</v>
      </c>
      <c r="BT527" s="11">
        <v>2062.7199622631242</v>
      </c>
      <c r="BU527" s="11">
        <v>2093.7864244056359</v>
      </c>
      <c r="BV527" s="11">
        <v>2172.8574253488505</v>
      </c>
      <c r="BW527" s="11">
        <v>2191.8290547309048</v>
      </c>
      <c r="BX527" s="11">
        <v>2295.4935471481876</v>
      </c>
      <c r="BY527" s="11">
        <v>2324.6369620900828</v>
      </c>
      <c r="BZ527" s="11">
        <v>2412.5365562142952</v>
      </c>
      <c r="CA527" s="11">
        <v>2432.6327643351483</v>
      </c>
      <c r="CB527" s="11">
        <v>2466.8518007263533</v>
      </c>
      <c r="CC527" s="11">
        <v>2515.2508761381587</v>
      </c>
      <c r="CD527" s="11">
        <v>2622.1218445308405</v>
      </c>
      <c r="CE527" s="11">
        <v>2708.3090496803202</v>
      </c>
      <c r="CF527" s="11">
        <v>2796.8178431894862</v>
      </c>
      <c r="CG527" s="11">
        <v>2873.8082765070517</v>
      </c>
      <c r="CH527" s="11">
        <v>3061.6775590172806</v>
      </c>
      <c r="CI527" s="11">
        <v>3133.3825096557152</v>
      </c>
      <c r="CJ527" s="11">
        <v>3320.0285201183906</v>
      </c>
      <c r="CK527" s="11">
        <v>3391.2986814978881</v>
      </c>
      <c r="CL527" s="11">
        <v>3478.6413522149041</v>
      </c>
      <c r="CM527" s="11">
        <v>3505.4667594392477</v>
      </c>
      <c r="CN527" s="11">
        <v>3552.1278475871927</v>
      </c>
      <c r="CO527" s="11">
        <v>3608.1458168222821</v>
      </c>
      <c r="CP527" s="11">
        <v>3687.4332746012733</v>
      </c>
      <c r="CQ527" s="11">
        <v>3737.1928476528274</v>
      </c>
      <c r="CR527" s="11">
        <v>3929.1744458657076</v>
      </c>
      <c r="CS527" s="11">
        <v>4104.0052570842136</v>
      </c>
      <c r="CT527" s="11">
        <v>4176.4577406368426</v>
      </c>
      <c r="CU527" s="11">
        <v>4203.4628929622522</v>
      </c>
      <c r="CV527" s="11">
        <v>4243.0993420587138</v>
      </c>
      <c r="CW527" s="11">
        <v>4338.9296512059445</v>
      </c>
      <c r="CX527" s="11">
        <v>4464.5231926731885</v>
      </c>
      <c r="CY527" s="11">
        <v>4524.2760657256158</v>
      </c>
      <c r="CZ527" s="11">
        <v>4578.6984197787751</v>
      </c>
      <c r="DA527" s="11">
        <v>4625.9862234456259</v>
      </c>
      <c r="DB527" s="11">
        <v>4670.5685961378485</v>
      </c>
      <c r="DC527" s="11">
        <v>4713.1890396674316</v>
      </c>
      <c r="DD527" s="11">
        <v>4798.4137717572912</v>
      </c>
      <c r="DE527" s="11">
        <v>4807.037159512015</v>
      </c>
      <c r="DF527" s="11">
        <v>4833.3595568537676</v>
      </c>
      <c r="DG527" s="11">
        <v>4837.4660928582471</v>
      </c>
      <c r="DH527" s="11">
        <v>4868.9105840188495</v>
      </c>
      <c r="DI527" s="11">
        <v>4890.8441073800923</v>
      </c>
      <c r="DJ527" s="11">
        <v>4933.7892254471935</v>
      </c>
      <c r="DK527" s="11">
        <v>5000.7579650678817</v>
      </c>
      <c r="DL527" s="11">
        <v>5355.0982520495172</v>
      </c>
      <c r="DM527" s="11">
        <v>5481.4636259201425</v>
      </c>
      <c r="DN527" s="11">
        <v>5566.547527242612</v>
      </c>
      <c r="DO527" s="11">
        <v>5659.2630610073802</v>
      </c>
      <c r="DP527" s="11">
        <v>5693.1558385127737</v>
      </c>
      <c r="DQ527" s="11">
        <v>5776.9445825899438</v>
      </c>
      <c r="DR527" s="11">
        <v>5792.6247187292447</v>
      </c>
      <c r="DS527" s="11">
        <v>5803.4741841190025</v>
      </c>
      <c r="DT527" s="11">
        <v>5813.7715248560444</v>
      </c>
      <c r="DU527" s="11">
        <v>5824.9346720622971</v>
      </c>
      <c r="DV527" s="11">
        <v>5825.1745121438535</v>
      </c>
      <c r="DW527" s="11">
        <v>5821.2504329611656</v>
      </c>
      <c r="DX527" s="11">
        <v>5744.9467721272558</v>
      </c>
      <c r="DY527" s="11">
        <v>5825.3656271915142</v>
      </c>
      <c r="DZ527" s="11">
        <v>5822.8710960649087</v>
      </c>
      <c r="EA527" s="11">
        <v>5848.1092840949059</v>
      </c>
      <c r="EB527" s="11">
        <v>5986.6876289379934</v>
      </c>
      <c r="EC527" s="11">
        <v>6020.0909995452303</v>
      </c>
      <c r="ED527" s="11">
        <v>6207.0095294329822</v>
      </c>
      <c r="EE527" s="11">
        <v>6268.6393389472287</v>
      </c>
      <c r="EF527" s="11">
        <v>6478.5792596829533</v>
      </c>
      <c r="EG527" s="11">
        <v>6641.8090630503166</v>
      </c>
      <c r="EH527" s="11">
        <v>6783.6444952193469</v>
      </c>
      <c r="EI527" s="11">
        <v>6896.9965306641579</v>
      </c>
      <c r="EJ527" s="11">
        <v>6959.1088579445704</v>
      </c>
      <c r="EK527" s="11">
        <v>7002.153431776841</v>
      </c>
      <c r="EL527" s="11">
        <v>7073.1953672712252</v>
      </c>
      <c r="EM527" s="11">
        <v>7075.3262845401323</v>
      </c>
      <c r="EN527" s="11">
        <v>7151.6879619664223</v>
      </c>
      <c r="EO527" s="11">
        <v>7240.8180322916714</v>
      </c>
      <c r="EP527" s="11">
        <v>7286.4661372792516</v>
      </c>
      <c r="EQ527" s="11">
        <v>7427.4147993236202</v>
      </c>
      <c r="ER527" s="11">
        <v>7503.528752018271</v>
      </c>
      <c r="ES527" s="11">
        <v>7641.9445001082595</v>
      </c>
      <c r="ET527" s="11">
        <v>7706.9969287432486</v>
      </c>
      <c r="EU527" s="11">
        <v>7783.839371621817</v>
      </c>
      <c r="EV527" s="11">
        <v>7848.003579749442</v>
      </c>
      <c r="EW527" s="11">
        <v>7920.0502191520318</v>
      </c>
      <c r="EX527" s="11">
        <v>8170.1976758281144</v>
      </c>
      <c r="EY527" s="11">
        <v>8253.8507761105539</v>
      </c>
      <c r="EZ527" s="11">
        <v>8427.0913450311855</v>
      </c>
      <c r="FA527" s="11">
        <v>8594.2438038042274</v>
      </c>
      <c r="FB527" s="11">
        <v>8676.6840382255305</v>
      </c>
      <c r="FC527" s="11">
        <v>8717.7247633272764</v>
      </c>
      <c r="FD527" s="11">
        <v>8771.4739760100674</v>
      </c>
      <c r="FE527" s="11">
        <v>8893.6135699383703</v>
      </c>
      <c r="FF527" s="11">
        <v>9065.0338004001496</v>
      </c>
      <c r="FG527" s="11">
        <v>9089.4518895774327</v>
      </c>
      <c r="FH527" s="11">
        <v>9132.4613225008943</v>
      </c>
      <c r="FI527" s="11">
        <v>9213.2517811949929</v>
      </c>
      <c r="FJ527" s="11">
        <v>9258.5529202091093</v>
      </c>
      <c r="FK527" s="11">
        <v>9276.9443705762678</v>
      </c>
      <c r="FL527" s="11">
        <v>9293.0114538271737</v>
      </c>
      <c r="FM527" s="11">
        <v>9300.2906392708373</v>
      </c>
      <c r="FN527" s="11">
        <v>9335.0232682876049</v>
      </c>
      <c r="FO527" s="11">
        <v>9357.4087411423534</v>
      </c>
      <c r="FP527" s="11">
        <v>9382.7990856108881</v>
      </c>
      <c r="FQ527" s="11">
        <v>9409.1385400335821</v>
      </c>
      <c r="FR527" s="11">
        <v>9421.1906549559717</v>
      </c>
      <c r="FS527" s="11">
        <v>9466.7581936920196</v>
      </c>
      <c r="FT527" s="11">
        <v>9539.1484753576369</v>
      </c>
      <c r="FU527" s="11">
        <v>9641.6738222451222</v>
      </c>
      <c r="FV527" s="11">
        <v>9779.017950426427</v>
      </c>
      <c r="FW527" s="11">
        <v>9821.434220159681</v>
      </c>
      <c r="FX527" s="11">
        <v>9838.135513969115</v>
      </c>
      <c r="FY527" s="11">
        <v>9857.4286615768779</v>
      </c>
      <c r="FZ527" s="11">
        <v>9874.2452191986067</v>
      </c>
      <c r="GA527" s="11">
        <v>9901.4547819486997</v>
      </c>
      <c r="GB527" s="11">
        <v>9922.9819174009899</v>
      </c>
      <c r="GC527" s="11">
        <v>9954.0976258923893</v>
      </c>
      <c r="GD527" s="11">
        <v>9988.1420165077998</v>
      </c>
      <c r="GE527" s="11">
        <v>10012.938672110253</v>
      </c>
      <c r="GF527" s="11">
        <v>10033.595547162446</v>
      </c>
      <c r="GG527" s="11">
        <v>10046.287288510401</v>
      </c>
      <c r="GH527" s="11">
        <v>10058.930188944694</v>
      </c>
      <c r="GI527" s="11">
        <v>10061.685839773543</v>
      </c>
      <c r="GJ527" s="11">
        <v>10069.693000556052</v>
      </c>
      <c r="GK527" s="11">
        <v>10072.225767656042</v>
      </c>
      <c r="GL527" s="11">
        <v>10085.43100008395</v>
      </c>
      <c r="GM527" s="11">
        <v>10068.550239778924</v>
      </c>
      <c r="GN527" s="11">
        <v>10074.736454623482</v>
      </c>
      <c r="GO527" s="11">
        <v>10079.642576567499</v>
      </c>
      <c r="GP527" s="11">
        <v>10084.992936379438</v>
      </c>
      <c r="GQ527" s="11">
        <v>10135.150250812301</v>
      </c>
      <c r="GR527" s="11">
        <v>10245.248897921485</v>
      </c>
      <c r="GS527" s="11">
        <v>10388.066699844365</v>
      </c>
      <c r="GT527" s="11">
        <v>10449.516134437868</v>
      </c>
      <c r="GU527" s="11">
        <v>10467.896842447322</v>
      </c>
      <c r="GV527" s="11">
        <v>10492.830609653456</v>
      </c>
      <c r="GW527" s="11">
        <v>10519.601462543904</v>
      </c>
      <c r="GX527" s="11">
        <v>10547.440830723548</v>
      </c>
      <c r="GY527" s="11">
        <v>10567.944609991304</v>
      </c>
      <c r="GZ527" s="11">
        <v>10713.159231175461</v>
      </c>
      <c r="HA527" s="11">
        <v>10734.226971408629</v>
      </c>
      <c r="HB527" s="11">
        <v>10749.920198918937</v>
      </c>
      <c r="HC527" s="11">
        <v>10766.345728825368</v>
      </c>
      <c r="HD527" s="11">
        <v>10778.514271849044</v>
      </c>
      <c r="HE527" s="11">
        <v>10786.519833673112</v>
      </c>
      <c r="HF527" s="11">
        <v>10772.164055953479</v>
      </c>
      <c r="HG527" s="11">
        <v>10808.0281462408</v>
      </c>
      <c r="HH527" s="11">
        <v>10805.218393617286</v>
      </c>
      <c r="HI527" s="11">
        <v>10824.937222917126</v>
      </c>
      <c r="HJ527" s="11">
        <v>10829.478183856889</v>
      </c>
      <c r="HK527" s="11">
        <v>10815.249208961885</v>
      </c>
      <c r="HL527" s="11">
        <v>10801.9635334499</v>
      </c>
      <c r="HM527" s="11">
        <v>10748.055877674638</v>
      </c>
      <c r="HN527" s="11">
        <v>10675.226257243699</v>
      </c>
      <c r="HO527" s="11">
        <v>10616.797962526314</v>
      </c>
      <c r="HP527" s="11">
        <v>10624.131374686811</v>
      </c>
      <c r="HQ527" s="11">
        <v>10611.127200117844</v>
      </c>
      <c r="HR527" s="11">
        <v>10507.120910763781</v>
      </c>
      <c r="HS527" s="11">
        <v>10501.959530384433</v>
      </c>
      <c r="HT527" s="11">
        <v>10503.380998434217</v>
      </c>
      <c r="HU527" s="11">
        <v>10459.233620469293</v>
      </c>
      <c r="HV527" s="11">
        <v>10453.396412270602</v>
      </c>
      <c r="HW527" s="11">
        <v>10453.196700018136</v>
      </c>
      <c r="HX527" s="11">
        <v>10458.037755011774</v>
      </c>
      <c r="HY527" s="11">
        <v>10464.465320736488</v>
      </c>
      <c r="HZ527" s="11">
        <v>10463.582721919323</v>
      </c>
      <c r="IA527" s="11">
        <v>10555.599234303039</v>
      </c>
      <c r="IB527" s="11">
        <v>10665.179016159778</v>
      </c>
      <c r="IC527" s="11">
        <v>10699.461477296431</v>
      </c>
      <c r="ID527" s="11">
        <v>10734.401411436105</v>
      </c>
      <c r="IE527" s="11">
        <v>10764.842637469441</v>
      </c>
      <c r="IF527" s="11">
        <v>10788.809487309522</v>
      </c>
      <c r="IG527" s="11">
        <v>10893.508794984076</v>
      </c>
      <c r="IH527" s="11">
        <v>10919.815974389829</v>
      </c>
      <c r="II527" s="11">
        <v>10956.832605345633</v>
      </c>
      <c r="IJ527" s="11">
        <v>10989.666307677073</v>
      </c>
      <c r="IK527" s="11">
        <v>11038.487673130592</v>
      </c>
      <c r="IL527" s="11">
        <v>11075.926791218846</v>
      </c>
      <c r="IM527" s="11">
        <v>11116.926617451812</v>
      </c>
      <c r="IN527" s="11">
        <v>11177.721404388481</v>
      </c>
      <c r="IO527" s="11">
        <v>11312.276911003804</v>
      </c>
      <c r="IP527" s="11">
        <v>11343.632583027649</v>
      </c>
      <c r="IQ527" s="11">
        <v>11342.116648052108</v>
      </c>
      <c r="IR527" s="11">
        <v>11389.92538944361</v>
      </c>
      <c r="IS527" s="11">
        <v>11451.607982184751</v>
      </c>
      <c r="IT527" s="11">
        <v>11488.088840226816</v>
      </c>
      <c r="IU527" s="11">
        <v>11509.229065980831</v>
      </c>
      <c r="IV527" s="11">
        <v>11525.566108350193</v>
      </c>
      <c r="IW527" s="11">
        <v>11530.894620254085</v>
      </c>
      <c r="IX527" s="11">
        <v>11540.412080816301</v>
      </c>
      <c r="IY527" s="11">
        <v>11559.767237170692</v>
      </c>
      <c r="IZ527" s="11">
        <v>11598.021107070694</v>
      </c>
      <c r="JA527" s="11">
        <v>11644.276268095444</v>
      </c>
      <c r="JB527" s="11">
        <v>11732.382922355064</v>
      </c>
      <c r="JC527" s="11">
        <v>11840.096435748903</v>
      </c>
      <c r="JD527" s="11">
        <v>11921.442572214779</v>
      </c>
      <c r="JE527" s="11">
        <v>11941.96712556025</v>
      </c>
      <c r="JF527" s="11">
        <v>11957.586502006563</v>
      </c>
      <c r="JG527" s="11">
        <v>11960.440759779864</v>
      </c>
      <c r="JH527" s="11">
        <v>12043.869779985902</v>
      </c>
      <c r="JI527" s="11">
        <v>12090.828793968145</v>
      </c>
      <c r="JJ527" s="11">
        <v>12099.207356850964</v>
      </c>
      <c r="JK527" s="11">
        <v>12064.187835913004</v>
      </c>
      <c r="JL527" s="11">
        <v>12106.644589823976</v>
      </c>
      <c r="JM527" s="11">
        <v>12102.558724647608</v>
      </c>
      <c r="JN527" s="11">
        <v>12044.349310296213</v>
      </c>
      <c r="JO527" s="11">
        <v>12147.414606839688</v>
      </c>
      <c r="JP527" s="11">
        <v>12239.360545986052</v>
      </c>
      <c r="JQ527" s="11">
        <v>12252.546981648733</v>
      </c>
      <c r="JR527" s="11">
        <v>12299.233013174477</v>
      </c>
      <c r="JS527" s="11">
        <v>12339.324485688019</v>
      </c>
      <c r="JT527" s="11">
        <v>12471.100725768529</v>
      </c>
      <c r="JU527" s="11">
        <v>12532.427515146897</v>
      </c>
      <c r="JV527" s="11">
        <v>12507.673831402115</v>
      </c>
      <c r="JW527" s="11">
        <v>12457.455614308014</v>
      </c>
      <c r="JX527" s="11">
        <v>12464.355269788801</v>
      </c>
      <c r="JY527" s="11">
        <v>12461.100810222477</v>
      </c>
      <c r="JZ527" s="11">
        <v>12451.973772389019</v>
      </c>
      <c r="KA527" s="11">
        <v>12446.429094667041</v>
      </c>
      <c r="KB527" s="11">
        <v>12443.001658813047</v>
      </c>
      <c r="KC527" s="11">
        <v>12431.24054046872</v>
      </c>
      <c r="KD527" s="11">
        <v>12416.702930404357</v>
      </c>
      <c r="KE527" s="11">
        <v>12412.520930932924</v>
      </c>
      <c r="KF527" s="11">
        <v>12419.790417483538</v>
      </c>
      <c r="KG527" s="11">
        <v>12419.406267517794</v>
      </c>
      <c r="KH527" s="11">
        <v>12431.932074979568</v>
      </c>
      <c r="KI527" s="11">
        <v>12428.799040342261</v>
      </c>
      <c r="KJ527" s="11">
        <v>12446.273580137449</v>
      </c>
      <c r="KK527" s="11">
        <v>12447.956030445448</v>
      </c>
      <c r="KL527" s="23"/>
      <c r="KM527" s="11">
        <f>SMALL(Tabela2[[#This Row],[1]:[285]],1)</f>
        <v>0.83458663983971793</v>
      </c>
      <c r="KN527" s="11">
        <f>MATCH(Tabela2[[#This Row],[1° menor]],Tabela2[[#This Row],[1]:[285]],0)</f>
        <v>1</v>
      </c>
      <c r="KO52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27" s="11">
        <f>VLOOKUP(Tabela2[[#This Row],[Shape]],shape!A:D,4,0)+VLOOKUP(Tabela2[[#This Row],[Shape]]+1,shape!A:E,5,0)*Tabela2[[#This Row],[% avanc]]</f>
        <v>3.8776556234191881</v>
      </c>
      <c r="KQ527" s="15">
        <f>Tabela2[[#This Row],[8686,881807]]/Tabela2[[#Headers],[8686,881807]]</f>
        <v>4.4638061269517033E-4</v>
      </c>
      <c r="KR527" s="11">
        <f>Tabela2[[#This Row],[8686,881807]]-KP526</f>
        <v>0</v>
      </c>
      <c r="KS527" s="11">
        <f>(Tabela2[[#This Row],[hora bus]]-H526)*86400</f>
        <v>45.999999437481165</v>
      </c>
      <c r="KT527" s="11">
        <f>Tabela2[[#This Row],[desloc]]/Tabela2[[#This Row],[seconds]]</f>
        <v>0</v>
      </c>
      <c r="KU527" s="11">
        <f>Tabela2[[#This Row],[spd m/s]]*3.6</f>
        <v>0</v>
      </c>
      <c r="KV527" s="23"/>
      <c r="KW527" s="22">
        <f t="shared" si="144"/>
        <v>0</v>
      </c>
      <c r="KX527" s="23">
        <f t="shared" si="145"/>
        <v>0.5</v>
      </c>
      <c r="KY527" s="23">
        <f t="shared" si="146"/>
        <v>1</v>
      </c>
      <c r="KZ527" s="23">
        <f t="shared" si="147"/>
        <v>3</v>
      </c>
      <c r="LA527" s="23">
        <f t="shared" si="148"/>
        <v>0</v>
      </c>
      <c r="LB527" s="23">
        <f t="shared" si="149"/>
        <v>1</v>
      </c>
      <c r="LC527" s="23">
        <f t="shared" si="150"/>
        <v>3</v>
      </c>
      <c r="LD527" s="23">
        <f t="shared" si="151"/>
        <v>0</v>
      </c>
      <c r="LE527" s="23">
        <f t="shared" si="152"/>
        <v>3.8776556234191881</v>
      </c>
      <c r="LF527" s="22">
        <f t="shared" si="161"/>
        <v>0</v>
      </c>
      <c r="LG527" s="23">
        <f t="shared" si="153"/>
        <v>0.5</v>
      </c>
      <c r="LH527" s="23">
        <f t="shared" si="154"/>
        <v>0.5</v>
      </c>
      <c r="LI527" s="23">
        <f t="shared" si="155"/>
        <v>8570.3152119992501</v>
      </c>
      <c r="LJ527" s="23">
        <f t="shared" si="156"/>
        <v>3.8776556234191881</v>
      </c>
      <c r="LK527" s="23">
        <f t="shared" si="157"/>
        <v>0.5</v>
      </c>
      <c r="LL527" s="23">
        <f t="shared" si="158"/>
        <v>0</v>
      </c>
      <c r="LM527" s="23">
        <f t="shared" si="159"/>
        <v>1</v>
      </c>
      <c r="LN527" s="23">
        <f t="shared" si="160"/>
        <v>1</v>
      </c>
    </row>
    <row r="528" spans="1:326" x14ac:dyDescent="0.25">
      <c r="A528" s="22">
        <v>332</v>
      </c>
      <c r="B528" s="22">
        <v>2</v>
      </c>
      <c r="C528" s="23" t="s">
        <v>1645</v>
      </c>
      <c r="D528" s="22">
        <v>332</v>
      </c>
      <c r="E528" s="24">
        <v>0.99097222222222225</v>
      </c>
      <c r="F528" s="23" t="s">
        <v>774</v>
      </c>
      <c r="G528" s="23" t="b">
        <v>1</v>
      </c>
      <c r="H528" s="25">
        <v>43538.991180555553</v>
      </c>
      <c r="I528" s="26" t="s">
        <v>681</v>
      </c>
      <c r="J528" s="23" t="s">
        <v>682</v>
      </c>
      <c r="K528" s="11">
        <f>IF(AND(Tabela2[[#This Row],[hora bus]]=H527,Tabela2[[#This Row],[lat bus]]=I527,Tabela2[[#This Row],[lon bus]]=J527),1,0)</f>
        <v>0</v>
      </c>
      <c r="L528" s="23"/>
      <c r="M528" s="11">
        <v>509</v>
      </c>
      <c r="N528" s="11">
        <v>0.83458663983971793</v>
      </c>
      <c r="O528" s="11">
        <v>1.3984196839489078</v>
      </c>
      <c r="P528" s="11">
        <v>9.4267941257220311</v>
      </c>
      <c r="Q528" s="11">
        <v>19.688773108132185</v>
      </c>
      <c r="R528" s="11">
        <v>75.195397337780264</v>
      </c>
      <c r="S528" s="11">
        <v>159.30451526494889</v>
      </c>
      <c r="T528" s="11">
        <v>180.18195583801287</v>
      </c>
      <c r="U528" s="11">
        <v>199.79338924508923</v>
      </c>
      <c r="V528" s="11">
        <v>211.09716553928146</v>
      </c>
      <c r="W528" s="11">
        <v>227.14293750271159</v>
      </c>
      <c r="X528" s="11">
        <v>239.59169647723874</v>
      </c>
      <c r="Y528" s="11">
        <v>250.11206903549589</v>
      </c>
      <c r="Z528" s="11">
        <v>275.30364977201225</v>
      </c>
      <c r="AA528" s="11">
        <v>294.46895517304961</v>
      </c>
      <c r="AB528" s="11">
        <v>320.19106785367666</v>
      </c>
      <c r="AC528" s="11">
        <v>332.17949791971603</v>
      </c>
      <c r="AD528" s="11">
        <v>348.04076670293443</v>
      </c>
      <c r="AE528" s="11">
        <v>372.23091522388552</v>
      </c>
      <c r="AF528" s="11">
        <v>373.05585750378327</v>
      </c>
      <c r="AG528" s="11">
        <v>433.84569918205443</v>
      </c>
      <c r="AH528" s="11">
        <v>469.02374511556127</v>
      </c>
      <c r="AI528" s="11">
        <v>499.67607388344703</v>
      </c>
      <c r="AJ528" s="11">
        <v>523.47830821792434</v>
      </c>
      <c r="AK528" s="11">
        <v>544.81141607945688</v>
      </c>
      <c r="AL528" s="11">
        <v>559.9004097040812</v>
      </c>
      <c r="AM528" s="11">
        <v>585.98771261657532</v>
      </c>
      <c r="AN528" s="11">
        <v>594.50788944836063</v>
      </c>
      <c r="AO528" s="11">
        <v>599.8950753359245</v>
      </c>
      <c r="AP528" s="11">
        <v>602.43355425919754</v>
      </c>
      <c r="AQ528" s="11">
        <v>609.53499398530153</v>
      </c>
      <c r="AR528" s="11">
        <v>609.5933977620092</v>
      </c>
      <c r="AS528" s="11">
        <v>603.71880286526709</v>
      </c>
      <c r="AT528" s="11">
        <v>609.45835281434404</v>
      </c>
      <c r="AU528" s="11">
        <v>613.60649452394352</v>
      </c>
      <c r="AV528" s="11">
        <v>605.61020293550882</v>
      </c>
      <c r="AW528" s="11">
        <v>608.32810058706082</v>
      </c>
      <c r="AX528" s="11">
        <v>622.97194103037293</v>
      </c>
      <c r="AY528" s="11">
        <v>642.28327131710535</v>
      </c>
      <c r="AZ528" s="11">
        <v>665.20596166221469</v>
      </c>
      <c r="BA528" s="11">
        <v>691.17393543887101</v>
      </c>
      <c r="BB528" s="11">
        <v>724.84333895562133</v>
      </c>
      <c r="BC528" s="11">
        <v>773.63812755161598</v>
      </c>
      <c r="BD528" s="11">
        <v>844.46226035941891</v>
      </c>
      <c r="BE528" s="11">
        <v>911.23618194706376</v>
      </c>
      <c r="BF528" s="11">
        <v>932.86527223275039</v>
      </c>
      <c r="BG528" s="11">
        <v>958.04135839229252</v>
      </c>
      <c r="BH528" s="11">
        <v>1001.7149381650798</v>
      </c>
      <c r="BI528" s="11">
        <v>1024.9959211584271</v>
      </c>
      <c r="BJ528" s="11">
        <v>1048.1727764714142</v>
      </c>
      <c r="BK528" s="11">
        <v>1080.0184074949607</v>
      </c>
      <c r="BL528" s="11">
        <v>1163.4808684345098</v>
      </c>
      <c r="BM528" s="11">
        <v>1429.3703496024175</v>
      </c>
      <c r="BN528" s="11">
        <v>1610.1385446972781</v>
      </c>
      <c r="BO528" s="11">
        <v>1664.0038873728233</v>
      </c>
      <c r="BP528" s="11">
        <v>1794.1242484398404</v>
      </c>
      <c r="BQ528" s="11">
        <v>1818.9378647754288</v>
      </c>
      <c r="BR528" s="11">
        <v>1920.5792764721948</v>
      </c>
      <c r="BS528" s="11">
        <v>2023.456323096907</v>
      </c>
      <c r="BT528" s="11">
        <v>2062.7199622631242</v>
      </c>
      <c r="BU528" s="11">
        <v>2093.7864244056359</v>
      </c>
      <c r="BV528" s="11">
        <v>2172.8574253488505</v>
      </c>
      <c r="BW528" s="11">
        <v>2191.8290547309048</v>
      </c>
      <c r="BX528" s="11">
        <v>2295.4935471481876</v>
      </c>
      <c r="BY528" s="11">
        <v>2324.6369620900828</v>
      </c>
      <c r="BZ528" s="11">
        <v>2412.5365562142952</v>
      </c>
      <c r="CA528" s="11">
        <v>2432.6327643351483</v>
      </c>
      <c r="CB528" s="11">
        <v>2466.8518007263533</v>
      </c>
      <c r="CC528" s="11">
        <v>2515.2508761381587</v>
      </c>
      <c r="CD528" s="11">
        <v>2622.1218445308405</v>
      </c>
      <c r="CE528" s="11">
        <v>2708.3090496803202</v>
      </c>
      <c r="CF528" s="11">
        <v>2796.8178431894862</v>
      </c>
      <c r="CG528" s="11">
        <v>2873.8082765070517</v>
      </c>
      <c r="CH528" s="11">
        <v>3061.6775590172806</v>
      </c>
      <c r="CI528" s="11">
        <v>3133.3825096557152</v>
      </c>
      <c r="CJ528" s="11">
        <v>3320.0285201183906</v>
      </c>
      <c r="CK528" s="11">
        <v>3391.2986814978881</v>
      </c>
      <c r="CL528" s="11">
        <v>3478.6413522149041</v>
      </c>
      <c r="CM528" s="11">
        <v>3505.4667594392477</v>
      </c>
      <c r="CN528" s="11">
        <v>3552.1278475871927</v>
      </c>
      <c r="CO528" s="11">
        <v>3608.1458168222821</v>
      </c>
      <c r="CP528" s="11">
        <v>3687.4332746012733</v>
      </c>
      <c r="CQ528" s="11">
        <v>3737.1928476528274</v>
      </c>
      <c r="CR528" s="11">
        <v>3929.1744458657076</v>
      </c>
      <c r="CS528" s="11">
        <v>4104.0052570842136</v>
      </c>
      <c r="CT528" s="11">
        <v>4176.4577406368426</v>
      </c>
      <c r="CU528" s="11">
        <v>4203.4628929622522</v>
      </c>
      <c r="CV528" s="11">
        <v>4243.0993420587138</v>
      </c>
      <c r="CW528" s="11">
        <v>4338.9296512059445</v>
      </c>
      <c r="CX528" s="11">
        <v>4464.5231926731885</v>
      </c>
      <c r="CY528" s="11">
        <v>4524.2760657256158</v>
      </c>
      <c r="CZ528" s="11">
        <v>4578.6984197787751</v>
      </c>
      <c r="DA528" s="11">
        <v>4625.9862234456259</v>
      </c>
      <c r="DB528" s="11">
        <v>4670.5685961378485</v>
      </c>
      <c r="DC528" s="11">
        <v>4713.1890396674316</v>
      </c>
      <c r="DD528" s="11">
        <v>4798.4137717572912</v>
      </c>
      <c r="DE528" s="11">
        <v>4807.037159512015</v>
      </c>
      <c r="DF528" s="11">
        <v>4833.3595568537676</v>
      </c>
      <c r="DG528" s="11">
        <v>4837.4660928582471</v>
      </c>
      <c r="DH528" s="11">
        <v>4868.9105840188495</v>
      </c>
      <c r="DI528" s="11">
        <v>4890.8441073800923</v>
      </c>
      <c r="DJ528" s="11">
        <v>4933.7892254471935</v>
      </c>
      <c r="DK528" s="11">
        <v>5000.7579650678817</v>
      </c>
      <c r="DL528" s="11">
        <v>5355.0982520495172</v>
      </c>
      <c r="DM528" s="11">
        <v>5481.4636259201425</v>
      </c>
      <c r="DN528" s="11">
        <v>5566.547527242612</v>
      </c>
      <c r="DO528" s="11">
        <v>5659.2630610073802</v>
      </c>
      <c r="DP528" s="11">
        <v>5693.1558385127737</v>
      </c>
      <c r="DQ528" s="11">
        <v>5776.9445825899438</v>
      </c>
      <c r="DR528" s="11">
        <v>5792.6247187292447</v>
      </c>
      <c r="DS528" s="11">
        <v>5803.4741841190025</v>
      </c>
      <c r="DT528" s="11">
        <v>5813.7715248560444</v>
      </c>
      <c r="DU528" s="11">
        <v>5824.9346720622971</v>
      </c>
      <c r="DV528" s="11">
        <v>5825.1745121438535</v>
      </c>
      <c r="DW528" s="11">
        <v>5821.2504329611656</v>
      </c>
      <c r="DX528" s="11">
        <v>5744.9467721272558</v>
      </c>
      <c r="DY528" s="11">
        <v>5825.3656271915142</v>
      </c>
      <c r="DZ528" s="11">
        <v>5822.8710960649087</v>
      </c>
      <c r="EA528" s="11">
        <v>5848.1092840949059</v>
      </c>
      <c r="EB528" s="11">
        <v>5986.6876289379934</v>
      </c>
      <c r="EC528" s="11">
        <v>6020.0909995452303</v>
      </c>
      <c r="ED528" s="11">
        <v>6207.0095294329822</v>
      </c>
      <c r="EE528" s="11">
        <v>6268.6393389472287</v>
      </c>
      <c r="EF528" s="11">
        <v>6478.5792596829533</v>
      </c>
      <c r="EG528" s="11">
        <v>6641.8090630503166</v>
      </c>
      <c r="EH528" s="11">
        <v>6783.6444952193469</v>
      </c>
      <c r="EI528" s="11">
        <v>6896.9965306641579</v>
      </c>
      <c r="EJ528" s="11">
        <v>6959.1088579445704</v>
      </c>
      <c r="EK528" s="11">
        <v>7002.153431776841</v>
      </c>
      <c r="EL528" s="11">
        <v>7073.1953672712252</v>
      </c>
      <c r="EM528" s="11">
        <v>7075.3262845401323</v>
      </c>
      <c r="EN528" s="11">
        <v>7151.6879619664223</v>
      </c>
      <c r="EO528" s="11">
        <v>7240.8180322916714</v>
      </c>
      <c r="EP528" s="11">
        <v>7286.4661372792516</v>
      </c>
      <c r="EQ528" s="11">
        <v>7427.4147993236202</v>
      </c>
      <c r="ER528" s="11">
        <v>7503.528752018271</v>
      </c>
      <c r="ES528" s="11">
        <v>7641.9445001082595</v>
      </c>
      <c r="ET528" s="11">
        <v>7706.9969287432486</v>
      </c>
      <c r="EU528" s="11">
        <v>7783.839371621817</v>
      </c>
      <c r="EV528" s="11">
        <v>7848.003579749442</v>
      </c>
      <c r="EW528" s="11">
        <v>7920.0502191520318</v>
      </c>
      <c r="EX528" s="11">
        <v>8170.1976758281144</v>
      </c>
      <c r="EY528" s="11">
        <v>8253.8507761105539</v>
      </c>
      <c r="EZ528" s="11">
        <v>8427.0913450311855</v>
      </c>
      <c r="FA528" s="11">
        <v>8594.2438038042274</v>
      </c>
      <c r="FB528" s="11">
        <v>8676.6840382255305</v>
      </c>
      <c r="FC528" s="11">
        <v>8717.7247633272764</v>
      </c>
      <c r="FD528" s="11">
        <v>8771.4739760100674</v>
      </c>
      <c r="FE528" s="11">
        <v>8893.6135699383703</v>
      </c>
      <c r="FF528" s="11">
        <v>9065.0338004001496</v>
      </c>
      <c r="FG528" s="11">
        <v>9089.4518895774327</v>
      </c>
      <c r="FH528" s="11">
        <v>9132.4613225008943</v>
      </c>
      <c r="FI528" s="11">
        <v>9213.2517811949929</v>
      </c>
      <c r="FJ528" s="11">
        <v>9258.5529202091093</v>
      </c>
      <c r="FK528" s="11">
        <v>9276.9443705762678</v>
      </c>
      <c r="FL528" s="11">
        <v>9293.0114538271737</v>
      </c>
      <c r="FM528" s="11">
        <v>9300.2906392708373</v>
      </c>
      <c r="FN528" s="11">
        <v>9335.0232682876049</v>
      </c>
      <c r="FO528" s="11">
        <v>9357.4087411423534</v>
      </c>
      <c r="FP528" s="11">
        <v>9382.7990856108881</v>
      </c>
      <c r="FQ528" s="11">
        <v>9409.1385400335821</v>
      </c>
      <c r="FR528" s="11">
        <v>9421.1906549559717</v>
      </c>
      <c r="FS528" s="11">
        <v>9466.7581936920196</v>
      </c>
      <c r="FT528" s="11">
        <v>9539.1484753576369</v>
      </c>
      <c r="FU528" s="11">
        <v>9641.6738222451222</v>
      </c>
      <c r="FV528" s="11">
        <v>9779.017950426427</v>
      </c>
      <c r="FW528" s="11">
        <v>9821.434220159681</v>
      </c>
      <c r="FX528" s="11">
        <v>9838.135513969115</v>
      </c>
      <c r="FY528" s="11">
        <v>9857.4286615768779</v>
      </c>
      <c r="FZ528" s="11">
        <v>9874.2452191986067</v>
      </c>
      <c r="GA528" s="11">
        <v>9901.4547819486997</v>
      </c>
      <c r="GB528" s="11">
        <v>9922.9819174009899</v>
      </c>
      <c r="GC528" s="11">
        <v>9954.0976258923893</v>
      </c>
      <c r="GD528" s="11">
        <v>9988.1420165077998</v>
      </c>
      <c r="GE528" s="11">
        <v>10012.938672110253</v>
      </c>
      <c r="GF528" s="11">
        <v>10033.595547162446</v>
      </c>
      <c r="GG528" s="11">
        <v>10046.287288510401</v>
      </c>
      <c r="GH528" s="11">
        <v>10058.930188944694</v>
      </c>
      <c r="GI528" s="11">
        <v>10061.685839773543</v>
      </c>
      <c r="GJ528" s="11">
        <v>10069.693000556052</v>
      </c>
      <c r="GK528" s="11">
        <v>10072.225767656042</v>
      </c>
      <c r="GL528" s="11">
        <v>10085.43100008395</v>
      </c>
      <c r="GM528" s="11">
        <v>10068.550239778924</v>
      </c>
      <c r="GN528" s="11">
        <v>10074.736454623482</v>
      </c>
      <c r="GO528" s="11">
        <v>10079.642576567499</v>
      </c>
      <c r="GP528" s="11">
        <v>10084.992936379438</v>
      </c>
      <c r="GQ528" s="11">
        <v>10135.150250812301</v>
      </c>
      <c r="GR528" s="11">
        <v>10245.248897921485</v>
      </c>
      <c r="GS528" s="11">
        <v>10388.066699844365</v>
      </c>
      <c r="GT528" s="11">
        <v>10449.516134437868</v>
      </c>
      <c r="GU528" s="11">
        <v>10467.896842447322</v>
      </c>
      <c r="GV528" s="11">
        <v>10492.830609653456</v>
      </c>
      <c r="GW528" s="11">
        <v>10519.601462543904</v>
      </c>
      <c r="GX528" s="11">
        <v>10547.440830723548</v>
      </c>
      <c r="GY528" s="11">
        <v>10567.944609991304</v>
      </c>
      <c r="GZ528" s="11">
        <v>10713.159231175461</v>
      </c>
      <c r="HA528" s="11">
        <v>10734.226971408629</v>
      </c>
      <c r="HB528" s="11">
        <v>10749.920198918937</v>
      </c>
      <c r="HC528" s="11">
        <v>10766.345728825368</v>
      </c>
      <c r="HD528" s="11">
        <v>10778.514271849044</v>
      </c>
      <c r="HE528" s="11">
        <v>10786.519833673112</v>
      </c>
      <c r="HF528" s="11">
        <v>10772.164055953479</v>
      </c>
      <c r="HG528" s="11">
        <v>10808.0281462408</v>
      </c>
      <c r="HH528" s="11">
        <v>10805.218393617286</v>
      </c>
      <c r="HI528" s="11">
        <v>10824.937222917126</v>
      </c>
      <c r="HJ528" s="11">
        <v>10829.478183856889</v>
      </c>
      <c r="HK528" s="11">
        <v>10815.249208961885</v>
      </c>
      <c r="HL528" s="11">
        <v>10801.9635334499</v>
      </c>
      <c r="HM528" s="11">
        <v>10748.055877674638</v>
      </c>
      <c r="HN528" s="11">
        <v>10675.226257243699</v>
      </c>
      <c r="HO528" s="11">
        <v>10616.797962526314</v>
      </c>
      <c r="HP528" s="11">
        <v>10624.131374686811</v>
      </c>
      <c r="HQ528" s="11">
        <v>10611.127200117844</v>
      </c>
      <c r="HR528" s="11">
        <v>10507.120910763781</v>
      </c>
      <c r="HS528" s="11">
        <v>10501.959530384433</v>
      </c>
      <c r="HT528" s="11">
        <v>10503.380998434217</v>
      </c>
      <c r="HU528" s="11">
        <v>10459.233620469293</v>
      </c>
      <c r="HV528" s="11">
        <v>10453.396412270602</v>
      </c>
      <c r="HW528" s="11">
        <v>10453.196700018136</v>
      </c>
      <c r="HX528" s="11">
        <v>10458.037755011774</v>
      </c>
      <c r="HY528" s="11">
        <v>10464.465320736488</v>
      </c>
      <c r="HZ528" s="11">
        <v>10463.582721919323</v>
      </c>
      <c r="IA528" s="11">
        <v>10555.599234303039</v>
      </c>
      <c r="IB528" s="11">
        <v>10665.179016159778</v>
      </c>
      <c r="IC528" s="11">
        <v>10699.461477296431</v>
      </c>
      <c r="ID528" s="11">
        <v>10734.401411436105</v>
      </c>
      <c r="IE528" s="11">
        <v>10764.842637469441</v>
      </c>
      <c r="IF528" s="11">
        <v>10788.809487309522</v>
      </c>
      <c r="IG528" s="11">
        <v>10893.508794984076</v>
      </c>
      <c r="IH528" s="11">
        <v>10919.815974389829</v>
      </c>
      <c r="II528" s="11">
        <v>10956.832605345633</v>
      </c>
      <c r="IJ528" s="11">
        <v>10989.666307677073</v>
      </c>
      <c r="IK528" s="11">
        <v>11038.487673130592</v>
      </c>
      <c r="IL528" s="11">
        <v>11075.926791218846</v>
      </c>
      <c r="IM528" s="11">
        <v>11116.926617451812</v>
      </c>
      <c r="IN528" s="11">
        <v>11177.721404388481</v>
      </c>
      <c r="IO528" s="11">
        <v>11312.276911003804</v>
      </c>
      <c r="IP528" s="11">
        <v>11343.632583027649</v>
      </c>
      <c r="IQ528" s="11">
        <v>11342.116648052108</v>
      </c>
      <c r="IR528" s="11">
        <v>11389.92538944361</v>
      </c>
      <c r="IS528" s="11">
        <v>11451.607982184751</v>
      </c>
      <c r="IT528" s="11">
        <v>11488.088840226816</v>
      </c>
      <c r="IU528" s="11">
        <v>11509.229065980831</v>
      </c>
      <c r="IV528" s="11">
        <v>11525.566108350193</v>
      </c>
      <c r="IW528" s="11">
        <v>11530.894620254085</v>
      </c>
      <c r="IX528" s="11">
        <v>11540.412080816301</v>
      </c>
      <c r="IY528" s="11">
        <v>11559.767237170692</v>
      </c>
      <c r="IZ528" s="11">
        <v>11598.021107070694</v>
      </c>
      <c r="JA528" s="11">
        <v>11644.276268095444</v>
      </c>
      <c r="JB528" s="11">
        <v>11732.382922355064</v>
      </c>
      <c r="JC528" s="11">
        <v>11840.096435748903</v>
      </c>
      <c r="JD528" s="11">
        <v>11921.442572214779</v>
      </c>
      <c r="JE528" s="11">
        <v>11941.96712556025</v>
      </c>
      <c r="JF528" s="11">
        <v>11957.586502006563</v>
      </c>
      <c r="JG528" s="11">
        <v>11960.440759779864</v>
      </c>
      <c r="JH528" s="11">
        <v>12043.869779985902</v>
      </c>
      <c r="JI528" s="11">
        <v>12090.828793968145</v>
      </c>
      <c r="JJ528" s="11">
        <v>12099.207356850964</v>
      </c>
      <c r="JK528" s="11">
        <v>12064.187835913004</v>
      </c>
      <c r="JL528" s="11">
        <v>12106.644589823976</v>
      </c>
      <c r="JM528" s="11">
        <v>12102.558724647608</v>
      </c>
      <c r="JN528" s="11">
        <v>12044.349310296213</v>
      </c>
      <c r="JO528" s="11">
        <v>12147.414606839688</v>
      </c>
      <c r="JP528" s="11">
        <v>12239.360545986052</v>
      </c>
      <c r="JQ528" s="11">
        <v>12252.546981648733</v>
      </c>
      <c r="JR528" s="11">
        <v>12299.233013174477</v>
      </c>
      <c r="JS528" s="11">
        <v>12339.324485688019</v>
      </c>
      <c r="JT528" s="11">
        <v>12471.100725768529</v>
      </c>
      <c r="JU528" s="11">
        <v>12532.427515146897</v>
      </c>
      <c r="JV528" s="11">
        <v>12507.673831402115</v>
      </c>
      <c r="JW528" s="11">
        <v>12457.455614308014</v>
      </c>
      <c r="JX528" s="11">
        <v>12464.355269788801</v>
      </c>
      <c r="JY528" s="11">
        <v>12461.100810222477</v>
      </c>
      <c r="JZ528" s="11">
        <v>12451.973772389019</v>
      </c>
      <c r="KA528" s="11">
        <v>12446.429094667041</v>
      </c>
      <c r="KB528" s="11">
        <v>12443.001658813047</v>
      </c>
      <c r="KC528" s="11">
        <v>12431.24054046872</v>
      </c>
      <c r="KD528" s="11">
        <v>12416.702930404357</v>
      </c>
      <c r="KE528" s="11">
        <v>12412.520930932924</v>
      </c>
      <c r="KF528" s="11">
        <v>12419.790417483538</v>
      </c>
      <c r="KG528" s="11">
        <v>12419.406267517794</v>
      </c>
      <c r="KH528" s="11">
        <v>12431.932074979568</v>
      </c>
      <c r="KI528" s="11">
        <v>12428.799040342261</v>
      </c>
      <c r="KJ528" s="11">
        <v>12446.273580137449</v>
      </c>
      <c r="KK528" s="11">
        <v>12447.956030445448</v>
      </c>
      <c r="KL528" s="23"/>
      <c r="KM528" s="11">
        <f>SMALL(Tabela2[[#This Row],[1]:[285]],1)</f>
        <v>0.83458663983971793</v>
      </c>
      <c r="KN528" s="11">
        <f>MATCH(Tabela2[[#This Row],[1° menor]],Tabela2[[#This Row],[1]:[285]],0)</f>
        <v>1</v>
      </c>
      <c r="KO52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28" s="11">
        <f>VLOOKUP(Tabela2[[#This Row],[Shape]],shape!A:D,4,0)+VLOOKUP(Tabela2[[#This Row],[Shape]]+1,shape!A:E,5,0)*Tabela2[[#This Row],[% avanc]]</f>
        <v>3.8776556234191881</v>
      </c>
      <c r="KQ528" s="15">
        <f>Tabela2[[#This Row],[8686,881807]]/Tabela2[[#Headers],[8686,881807]]</f>
        <v>4.4638061269517033E-4</v>
      </c>
      <c r="KR528" s="11">
        <f>Tabela2[[#This Row],[8686,881807]]-KP527</f>
        <v>0</v>
      </c>
      <c r="KS528" s="11">
        <f>(Tabela2[[#This Row],[hora bus]]-H527)*86400</f>
        <v>46.000000066123903</v>
      </c>
      <c r="KT528" s="11">
        <f>Tabela2[[#This Row],[desloc]]/Tabela2[[#This Row],[seconds]]</f>
        <v>0</v>
      </c>
      <c r="KU528" s="11">
        <f>Tabela2[[#This Row],[spd m/s]]*3.6</f>
        <v>0</v>
      </c>
      <c r="KV528" s="23"/>
      <c r="KW528" s="22">
        <f t="shared" si="144"/>
        <v>0</v>
      </c>
      <c r="KX528" s="23">
        <f t="shared" si="145"/>
        <v>0.5</v>
      </c>
      <c r="KY528" s="23">
        <f t="shared" si="146"/>
        <v>1</v>
      </c>
      <c r="KZ528" s="23">
        <f t="shared" si="147"/>
        <v>2</v>
      </c>
      <c r="LA528" s="23">
        <f t="shared" si="148"/>
        <v>0</v>
      </c>
      <c r="LB528" s="23">
        <f t="shared" si="149"/>
        <v>1</v>
      </c>
      <c r="LC528" s="23">
        <f t="shared" si="150"/>
        <v>2</v>
      </c>
      <c r="LD528" s="23">
        <f t="shared" si="151"/>
        <v>0</v>
      </c>
      <c r="LE528" s="23">
        <f t="shared" si="152"/>
        <v>3.8776556234191881</v>
      </c>
      <c r="LF528" s="22">
        <f t="shared" si="161"/>
        <v>0</v>
      </c>
      <c r="LG528" s="23">
        <f t="shared" si="153"/>
        <v>0.5</v>
      </c>
      <c r="LH528" s="23">
        <f t="shared" si="154"/>
        <v>0.5</v>
      </c>
      <c r="LI528" s="23">
        <f t="shared" si="155"/>
        <v>8570.3152119992501</v>
      </c>
      <c r="LJ528" s="23">
        <f t="shared" si="156"/>
        <v>3.8776556234191881</v>
      </c>
      <c r="LK528" s="23">
        <f t="shared" si="157"/>
        <v>0.5</v>
      </c>
      <c r="LL528" s="23">
        <f t="shared" si="158"/>
        <v>0</v>
      </c>
      <c r="LM528" s="23">
        <f t="shared" si="159"/>
        <v>1</v>
      </c>
      <c r="LN528" s="23">
        <f t="shared" si="160"/>
        <v>1</v>
      </c>
    </row>
    <row r="529" spans="1:326" x14ac:dyDescent="0.25">
      <c r="A529" s="22">
        <v>333</v>
      </c>
      <c r="B529" s="22">
        <v>2</v>
      </c>
      <c r="C529" s="23" t="s">
        <v>1646</v>
      </c>
      <c r="D529" s="22">
        <v>332</v>
      </c>
      <c r="E529" s="24">
        <v>0.9916666666666667</v>
      </c>
      <c r="F529" s="23" t="s">
        <v>774</v>
      </c>
      <c r="G529" s="23" t="b">
        <v>1</v>
      </c>
      <c r="H529" s="25">
        <v>43538.991689814815</v>
      </c>
      <c r="I529" s="26" t="s">
        <v>681</v>
      </c>
      <c r="J529" s="23" t="s">
        <v>682</v>
      </c>
      <c r="K529" s="11">
        <f>IF(AND(Tabela2[[#This Row],[hora bus]]=H528,Tabela2[[#This Row],[lat bus]]=I528,Tabela2[[#This Row],[lon bus]]=J528),1,0)</f>
        <v>0</v>
      </c>
      <c r="L529" s="23"/>
      <c r="M529" s="11">
        <v>511</v>
      </c>
      <c r="N529" s="11">
        <v>0.83458663983971793</v>
      </c>
      <c r="O529" s="11">
        <v>1.3984196839489078</v>
      </c>
      <c r="P529" s="11">
        <v>9.4267941257220311</v>
      </c>
      <c r="Q529" s="11">
        <v>19.688773108132185</v>
      </c>
      <c r="R529" s="11">
        <v>75.195397337780264</v>
      </c>
      <c r="S529" s="11">
        <v>159.30451526494889</v>
      </c>
      <c r="T529" s="11">
        <v>180.18195583801287</v>
      </c>
      <c r="U529" s="11">
        <v>199.79338924508923</v>
      </c>
      <c r="V529" s="11">
        <v>211.09716553928146</v>
      </c>
      <c r="W529" s="11">
        <v>227.14293750271159</v>
      </c>
      <c r="X529" s="11">
        <v>239.59169647723874</v>
      </c>
      <c r="Y529" s="11">
        <v>250.11206903549589</v>
      </c>
      <c r="Z529" s="11">
        <v>275.30364977201225</v>
      </c>
      <c r="AA529" s="11">
        <v>294.46895517304961</v>
      </c>
      <c r="AB529" s="11">
        <v>320.19106785367666</v>
      </c>
      <c r="AC529" s="11">
        <v>332.17949791971603</v>
      </c>
      <c r="AD529" s="11">
        <v>348.04076670293443</v>
      </c>
      <c r="AE529" s="11">
        <v>372.23091522388552</v>
      </c>
      <c r="AF529" s="11">
        <v>373.05585750378327</v>
      </c>
      <c r="AG529" s="11">
        <v>433.84569918205443</v>
      </c>
      <c r="AH529" s="11">
        <v>469.02374511556127</v>
      </c>
      <c r="AI529" s="11">
        <v>499.67607388344703</v>
      </c>
      <c r="AJ529" s="11">
        <v>523.47830821792434</v>
      </c>
      <c r="AK529" s="11">
        <v>544.81141607945688</v>
      </c>
      <c r="AL529" s="11">
        <v>559.9004097040812</v>
      </c>
      <c r="AM529" s="11">
        <v>585.98771261657532</v>
      </c>
      <c r="AN529" s="11">
        <v>594.50788944836063</v>
      </c>
      <c r="AO529" s="11">
        <v>599.8950753359245</v>
      </c>
      <c r="AP529" s="11">
        <v>602.43355425919754</v>
      </c>
      <c r="AQ529" s="11">
        <v>609.53499398530153</v>
      </c>
      <c r="AR529" s="11">
        <v>609.5933977620092</v>
      </c>
      <c r="AS529" s="11">
        <v>603.71880286526709</v>
      </c>
      <c r="AT529" s="11">
        <v>609.45835281434404</v>
      </c>
      <c r="AU529" s="11">
        <v>613.60649452394352</v>
      </c>
      <c r="AV529" s="11">
        <v>605.61020293550882</v>
      </c>
      <c r="AW529" s="11">
        <v>608.32810058706082</v>
      </c>
      <c r="AX529" s="11">
        <v>622.97194103037293</v>
      </c>
      <c r="AY529" s="11">
        <v>642.28327131710535</v>
      </c>
      <c r="AZ529" s="11">
        <v>665.20596166221469</v>
      </c>
      <c r="BA529" s="11">
        <v>691.17393543887101</v>
      </c>
      <c r="BB529" s="11">
        <v>724.84333895562133</v>
      </c>
      <c r="BC529" s="11">
        <v>773.63812755161598</v>
      </c>
      <c r="BD529" s="11">
        <v>844.46226035941891</v>
      </c>
      <c r="BE529" s="11">
        <v>911.23618194706376</v>
      </c>
      <c r="BF529" s="11">
        <v>932.86527223275039</v>
      </c>
      <c r="BG529" s="11">
        <v>958.04135839229252</v>
      </c>
      <c r="BH529" s="11">
        <v>1001.7149381650798</v>
      </c>
      <c r="BI529" s="11">
        <v>1024.9959211584271</v>
      </c>
      <c r="BJ529" s="11">
        <v>1048.1727764714142</v>
      </c>
      <c r="BK529" s="11">
        <v>1080.0184074949607</v>
      </c>
      <c r="BL529" s="11">
        <v>1163.4808684345098</v>
      </c>
      <c r="BM529" s="11">
        <v>1429.3703496024175</v>
      </c>
      <c r="BN529" s="11">
        <v>1610.1385446972781</v>
      </c>
      <c r="BO529" s="11">
        <v>1664.0038873728233</v>
      </c>
      <c r="BP529" s="11">
        <v>1794.1242484398404</v>
      </c>
      <c r="BQ529" s="11">
        <v>1818.9378647754288</v>
      </c>
      <c r="BR529" s="11">
        <v>1920.5792764721948</v>
      </c>
      <c r="BS529" s="11">
        <v>2023.456323096907</v>
      </c>
      <c r="BT529" s="11">
        <v>2062.7199622631242</v>
      </c>
      <c r="BU529" s="11">
        <v>2093.7864244056359</v>
      </c>
      <c r="BV529" s="11">
        <v>2172.8574253488505</v>
      </c>
      <c r="BW529" s="11">
        <v>2191.8290547309048</v>
      </c>
      <c r="BX529" s="11">
        <v>2295.4935471481876</v>
      </c>
      <c r="BY529" s="11">
        <v>2324.6369620900828</v>
      </c>
      <c r="BZ529" s="11">
        <v>2412.5365562142952</v>
      </c>
      <c r="CA529" s="11">
        <v>2432.6327643351483</v>
      </c>
      <c r="CB529" s="11">
        <v>2466.8518007263533</v>
      </c>
      <c r="CC529" s="11">
        <v>2515.2508761381587</v>
      </c>
      <c r="CD529" s="11">
        <v>2622.1218445308405</v>
      </c>
      <c r="CE529" s="11">
        <v>2708.3090496803202</v>
      </c>
      <c r="CF529" s="11">
        <v>2796.8178431894862</v>
      </c>
      <c r="CG529" s="11">
        <v>2873.8082765070517</v>
      </c>
      <c r="CH529" s="11">
        <v>3061.6775590172806</v>
      </c>
      <c r="CI529" s="11">
        <v>3133.3825096557152</v>
      </c>
      <c r="CJ529" s="11">
        <v>3320.0285201183906</v>
      </c>
      <c r="CK529" s="11">
        <v>3391.2986814978881</v>
      </c>
      <c r="CL529" s="11">
        <v>3478.6413522149041</v>
      </c>
      <c r="CM529" s="11">
        <v>3505.4667594392477</v>
      </c>
      <c r="CN529" s="11">
        <v>3552.1278475871927</v>
      </c>
      <c r="CO529" s="11">
        <v>3608.1458168222821</v>
      </c>
      <c r="CP529" s="11">
        <v>3687.4332746012733</v>
      </c>
      <c r="CQ529" s="11">
        <v>3737.1928476528274</v>
      </c>
      <c r="CR529" s="11">
        <v>3929.1744458657076</v>
      </c>
      <c r="CS529" s="11">
        <v>4104.0052570842136</v>
      </c>
      <c r="CT529" s="11">
        <v>4176.4577406368426</v>
      </c>
      <c r="CU529" s="11">
        <v>4203.4628929622522</v>
      </c>
      <c r="CV529" s="11">
        <v>4243.0993420587138</v>
      </c>
      <c r="CW529" s="11">
        <v>4338.9296512059445</v>
      </c>
      <c r="CX529" s="11">
        <v>4464.5231926731885</v>
      </c>
      <c r="CY529" s="11">
        <v>4524.2760657256158</v>
      </c>
      <c r="CZ529" s="11">
        <v>4578.6984197787751</v>
      </c>
      <c r="DA529" s="11">
        <v>4625.9862234456259</v>
      </c>
      <c r="DB529" s="11">
        <v>4670.5685961378485</v>
      </c>
      <c r="DC529" s="11">
        <v>4713.1890396674316</v>
      </c>
      <c r="DD529" s="11">
        <v>4798.4137717572912</v>
      </c>
      <c r="DE529" s="11">
        <v>4807.037159512015</v>
      </c>
      <c r="DF529" s="11">
        <v>4833.3595568537676</v>
      </c>
      <c r="DG529" s="11">
        <v>4837.4660928582471</v>
      </c>
      <c r="DH529" s="11">
        <v>4868.9105840188495</v>
      </c>
      <c r="DI529" s="11">
        <v>4890.8441073800923</v>
      </c>
      <c r="DJ529" s="11">
        <v>4933.7892254471935</v>
      </c>
      <c r="DK529" s="11">
        <v>5000.7579650678817</v>
      </c>
      <c r="DL529" s="11">
        <v>5355.0982520495172</v>
      </c>
      <c r="DM529" s="11">
        <v>5481.4636259201425</v>
      </c>
      <c r="DN529" s="11">
        <v>5566.547527242612</v>
      </c>
      <c r="DO529" s="11">
        <v>5659.2630610073802</v>
      </c>
      <c r="DP529" s="11">
        <v>5693.1558385127737</v>
      </c>
      <c r="DQ529" s="11">
        <v>5776.9445825899438</v>
      </c>
      <c r="DR529" s="11">
        <v>5792.6247187292447</v>
      </c>
      <c r="DS529" s="11">
        <v>5803.4741841190025</v>
      </c>
      <c r="DT529" s="11">
        <v>5813.7715248560444</v>
      </c>
      <c r="DU529" s="11">
        <v>5824.9346720622971</v>
      </c>
      <c r="DV529" s="11">
        <v>5825.1745121438535</v>
      </c>
      <c r="DW529" s="11">
        <v>5821.2504329611656</v>
      </c>
      <c r="DX529" s="11">
        <v>5744.9467721272558</v>
      </c>
      <c r="DY529" s="11">
        <v>5825.3656271915142</v>
      </c>
      <c r="DZ529" s="11">
        <v>5822.8710960649087</v>
      </c>
      <c r="EA529" s="11">
        <v>5848.1092840949059</v>
      </c>
      <c r="EB529" s="11">
        <v>5986.6876289379934</v>
      </c>
      <c r="EC529" s="11">
        <v>6020.0909995452303</v>
      </c>
      <c r="ED529" s="11">
        <v>6207.0095294329822</v>
      </c>
      <c r="EE529" s="11">
        <v>6268.6393389472287</v>
      </c>
      <c r="EF529" s="11">
        <v>6478.5792596829533</v>
      </c>
      <c r="EG529" s="11">
        <v>6641.8090630503166</v>
      </c>
      <c r="EH529" s="11">
        <v>6783.6444952193469</v>
      </c>
      <c r="EI529" s="11">
        <v>6896.9965306641579</v>
      </c>
      <c r="EJ529" s="11">
        <v>6959.1088579445704</v>
      </c>
      <c r="EK529" s="11">
        <v>7002.153431776841</v>
      </c>
      <c r="EL529" s="11">
        <v>7073.1953672712252</v>
      </c>
      <c r="EM529" s="11">
        <v>7075.3262845401323</v>
      </c>
      <c r="EN529" s="11">
        <v>7151.6879619664223</v>
      </c>
      <c r="EO529" s="11">
        <v>7240.8180322916714</v>
      </c>
      <c r="EP529" s="11">
        <v>7286.4661372792516</v>
      </c>
      <c r="EQ529" s="11">
        <v>7427.4147993236202</v>
      </c>
      <c r="ER529" s="11">
        <v>7503.528752018271</v>
      </c>
      <c r="ES529" s="11">
        <v>7641.9445001082595</v>
      </c>
      <c r="ET529" s="11">
        <v>7706.9969287432486</v>
      </c>
      <c r="EU529" s="11">
        <v>7783.839371621817</v>
      </c>
      <c r="EV529" s="11">
        <v>7848.003579749442</v>
      </c>
      <c r="EW529" s="11">
        <v>7920.0502191520318</v>
      </c>
      <c r="EX529" s="11">
        <v>8170.1976758281144</v>
      </c>
      <c r="EY529" s="11">
        <v>8253.8507761105539</v>
      </c>
      <c r="EZ529" s="11">
        <v>8427.0913450311855</v>
      </c>
      <c r="FA529" s="11">
        <v>8594.2438038042274</v>
      </c>
      <c r="FB529" s="11">
        <v>8676.6840382255305</v>
      </c>
      <c r="FC529" s="11">
        <v>8717.7247633272764</v>
      </c>
      <c r="FD529" s="11">
        <v>8771.4739760100674</v>
      </c>
      <c r="FE529" s="11">
        <v>8893.6135699383703</v>
      </c>
      <c r="FF529" s="11">
        <v>9065.0338004001496</v>
      </c>
      <c r="FG529" s="11">
        <v>9089.4518895774327</v>
      </c>
      <c r="FH529" s="11">
        <v>9132.4613225008943</v>
      </c>
      <c r="FI529" s="11">
        <v>9213.2517811949929</v>
      </c>
      <c r="FJ529" s="11">
        <v>9258.5529202091093</v>
      </c>
      <c r="FK529" s="11">
        <v>9276.9443705762678</v>
      </c>
      <c r="FL529" s="11">
        <v>9293.0114538271737</v>
      </c>
      <c r="FM529" s="11">
        <v>9300.2906392708373</v>
      </c>
      <c r="FN529" s="11">
        <v>9335.0232682876049</v>
      </c>
      <c r="FO529" s="11">
        <v>9357.4087411423534</v>
      </c>
      <c r="FP529" s="11">
        <v>9382.7990856108881</v>
      </c>
      <c r="FQ529" s="11">
        <v>9409.1385400335821</v>
      </c>
      <c r="FR529" s="11">
        <v>9421.1906549559717</v>
      </c>
      <c r="FS529" s="11">
        <v>9466.7581936920196</v>
      </c>
      <c r="FT529" s="11">
        <v>9539.1484753576369</v>
      </c>
      <c r="FU529" s="11">
        <v>9641.6738222451222</v>
      </c>
      <c r="FV529" s="11">
        <v>9779.017950426427</v>
      </c>
      <c r="FW529" s="11">
        <v>9821.434220159681</v>
      </c>
      <c r="FX529" s="11">
        <v>9838.135513969115</v>
      </c>
      <c r="FY529" s="11">
        <v>9857.4286615768779</v>
      </c>
      <c r="FZ529" s="11">
        <v>9874.2452191986067</v>
      </c>
      <c r="GA529" s="11">
        <v>9901.4547819486997</v>
      </c>
      <c r="GB529" s="11">
        <v>9922.9819174009899</v>
      </c>
      <c r="GC529" s="11">
        <v>9954.0976258923893</v>
      </c>
      <c r="GD529" s="11">
        <v>9988.1420165077998</v>
      </c>
      <c r="GE529" s="11">
        <v>10012.938672110253</v>
      </c>
      <c r="GF529" s="11">
        <v>10033.595547162446</v>
      </c>
      <c r="GG529" s="11">
        <v>10046.287288510401</v>
      </c>
      <c r="GH529" s="11">
        <v>10058.930188944694</v>
      </c>
      <c r="GI529" s="11">
        <v>10061.685839773543</v>
      </c>
      <c r="GJ529" s="11">
        <v>10069.693000556052</v>
      </c>
      <c r="GK529" s="11">
        <v>10072.225767656042</v>
      </c>
      <c r="GL529" s="11">
        <v>10085.43100008395</v>
      </c>
      <c r="GM529" s="11">
        <v>10068.550239778924</v>
      </c>
      <c r="GN529" s="11">
        <v>10074.736454623482</v>
      </c>
      <c r="GO529" s="11">
        <v>10079.642576567499</v>
      </c>
      <c r="GP529" s="11">
        <v>10084.992936379438</v>
      </c>
      <c r="GQ529" s="11">
        <v>10135.150250812301</v>
      </c>
      <c r="GR529" s="11">
        <v>10245.248897921485</v>
      </c>
      <c r="GS529" s="11">
        <v>10388.066699844365</v>
      </c>
      <c r="GT529" s="11">
        <v>10449.516134437868</v>
      </c>
      <c r="GU529" s="11">
        <v>10467.896842447322</v>
      </c>
      <c r="GV529" s="11">
        <v>10492.830609653456</v>
      </c>
      <c r="GW529" s="11">
        <v>10519.601462543904</v>
      </c>
      <c r="GX529" s="11">
        <v>10547.440830723548</v>
      </c>
      <c r="GY529" s="11">
        <v>10567.944609991304</v>
      </c>
      <c r="GZ529" s="11">
        <v>10713.159231175461</v>
      </c>
      <c r="HA529" s="11">
        <v>10734.226971408629</v>
      </c>
      <c r="HB529" s="11">
        <v>10749.920198918937</v>
      </c>
      <c r="HC529" s="11">
        <v>10766.345728825368</v>
      </c>
      <c r="HD529" s="11">
        <v>10778.514271849044</v>
      </c>
      <c r="HE529" s="11">
        <v>10786.519833673112</v>
      </c>
      <c r="HF529" s="11">
        <v>10772.164055953479</v>
      </c>
      <c r="HG529" s="11">
        <v>10808.0281462408</v>
      </c>
      <c r="HH529" s="11">
        <v>10805.218393617286</v>
      </c>
      <c r="HI529" s="11">
        <v>10824.937222917126</v>
      </c>
      <c r="HJ529" s="11">
        <v>10829.478183856889</v>
      </c>
      <c r="HK529" s="11">
        <v>10815.249208961885</v>
      </c>
      <c r="HL529" s="11">
        <v>10801.9635334499</v>
      </c>
      <c r="HM529" s="11">
        <v>10748.055877674638</v>
      </c>
      <c r="HN529" s="11">
        <v>10675.226257243699</v>
      </c>
      <c r="HO529" s="11">
        <v>10616.797962526314</v>
      </c>
      <c r="HP529" s="11">
        <v>10624.131374686811</v>
      </c>
      <c r="HQ529" s="11">
        <v>10611.127200117844</v>
      </c>
      <c r="HR529" s="11">
        <v>10507.120910763781</v>
      </c>
      <c r="HS529" s="11">
        <v>10501.959530384433</v>
      </c>
      <c r="HT529" s="11">
        <v>10503.380998434217</v>
      </c>
      <c r="HU529" s="11">
        <v>10459.233620469293</v>
      </c>
      <c r="HV529" s="11">
        <v>10453.396412270602</v>
      </c>
      <c r="HW529" s="11">
        <v>10453.196700018136</v>
      </c>
      <c r="HX529" s="11">
        <v>10458.037755011774</v>
      </c>
      <c r="HY529" s="11">
        <v>10464.465320736488</v>
      </c>
      <c r="HZ529" s="11">
        <v>10463.582721919323</v>
      </c>
      <c r="IA529" s="11">
        <v>10555.599234303039</v>
      </c>
      <c r="IB529" s="11">
        <v>10665.179016159778</v>
      </c>
      <c r="IC529" s="11">
        <v>10699.461477296431</v>
      </c>
      <c r="ID529" s="11">
        <v>10734.401411436105</v>
      </c>
      <c r="IE529" s="11">
        <v>10764.842637469441</v>
      </c>
      <c r="IF529" s="11">
        <v>10788.809487309522</v>
      </c>
      <c r="IG529" s="11">
        <v>10893.508794984076</v>
      </c>
      <c r="IH529" s="11">
        <v>10919.815974389829</v>
      </c>
      <c r="II529" s="11">
        <v>10956.832605345633</v>
      </c>
      <c r="IJ529" s="11">
        <v>10989.666307677073</v>
      </c>
      <c r="IK529" s="11">
        <v>11038.487673130592</v>
      </c>
      <c r="IL529" s="11">
        <v>11075.926791218846</v>
      </c>
      <c r="IM529" s="11">
        <v>11116.926617451812</v>
      </c>
      <c r="IN529" s="11">
        <v>11177.721404388481</v>
      </c>
      <c r="IO529" s="11">
        <v>11312.276911003804</v>
      </c>
      <c r="IP529" s="11">
        <v>11343.632583027649</v>
      </c>
      <c r="IQ529" s="11">
        <v>11342.116648052108</v>
      </c>
      <c r="IR529" s="11">
        <v>11389.92538944361</v>
      </c>
      <c r="IS529" s="11">
        <v>11451.607982184751</v>
      </c>
      <c r="IT529" s="11">
        <v>11488.088840226816</v>
      </c>
      <c r="IU529" s="11">
        <v>11509.229065980831</v>
      </c>
      <c r="IV529" s="11">
        <v>11525.566108350193</v>
      </c>
      <c r="IW529" s="11">
        <v>11530.894620254085</v>
      </c>
      <c r="IX529" s="11">
        <v>11540.412080816301</v>
      </c>
      <c r="IY529" s="11">
        <v>11559.767237170692</v>
      </c>
      <c r="IZ529" s="11">
        <v>11598.021107070694</v>
      </c>
      <c r="JA529" s="11">
        <v>11644.276268095444</v>
      </c>
      <c r="JB529" s="11">
        <v>11732.382922355064</v>
      </c>
      <c r="JC529" s="11">
        <v>11840.096435748903</v>
      </c>
      <c r="JD529" s="11">
        <v>11921.442572214779</v>
      </c>
      <c r="JE529" s="11">
        <v>11941.96712556025</v>
      </c>
      <c r="JF529" s="11">
        <v>11957.586502006563</v>
      </c>
      <c r="JG529" s="11">
        <v>11960.440759779864</v>
      </c>
      <c r="JH529" s="11">
        <v>12043.869779985902</v>
      </c>
      <c r="JI529" s="11">
        <v>12090.828793968145</v>
      </c>
      <c r="JJ529" s="11">
        <v>12099.207356850964</v>
      </c>
      <c r="JK529" s="11">
        <v>12064.187835913004</v>
      </c>
      <c r="JL529" s="11">
        <v>12106.644589823976</v>
      </c>
      <c r="JM529" s="11">
        <v>12102.558724647608</v>
      </c>
      <c r="JN529" s="11">
        <v>12044.349310296213</v>
      </c>
      <c r="JO529" s="11">
        <v>12147.414606839688</v>
      </c>
      <c r="JP529" s="11">
        <v>12239.360545986052</v>
      </c>
      <c r="JQ529" s="11">
        <v>12252.546981648733</v>
      </c>
      <c r="JR529" s="11">
        <v>12299.233013174477</v>
      </c>
      <c r="JS529" s="11">
        <v>12339.324485688019</v>
      </c>
      <c r="JT529" s="11">
        <v>12471.100725768529</v>
      </c>
      <c r="JU529" s="11">
        <v>12532.427515146897</v>
      </c>
      <c r="JV529" s="11">
        <v>12507.673831402115</v>
      </c>
      <c r="JW529" s="11">
        <v>12457.455614308014</v>
      </c>
      <c r="JX529" s="11">
        <v>12464.355269788801</v>
      </c>
      <c r="JY529" s="11">
        <v>12461.100810222477</v>
      </c>
      <c r="JZ529" s="11">
        <v>12451.973772389019</v>
      </c>
      <c r="KA529" s="11">
        <v>12446.429094667041</v>
      </c>
      <c r="KB529" s="11">
        <v>12443.001658813047</v>
      </c>
      <c r="KC529" s="11">
        <v>12431.24054046872</v>
      </c>
      <c r="KD529" s="11">
        <v>12416.702930404357</v>
      </c>
      <c r="KE529" s="11">
        <v>12412.520930932924</v>
      </c>
      <c r="KF529" s="11">
        <v>12419.790417483538</v>
      </c>
      <c r="KG529" s="11">
        <v>12419.406267517794</v>
      </c>
      <c r="KH529" s="11">
        <v>12431.932074979568</v>
      </c>
      <c r="KI529" s="11">
        <v>12428.799040342261</v>
      </c>
      <c r="KJ529" s="11">
        <v>12446.273580137449</v>
      </c>
      <c r="KK529" s="11">
        <v>12447.956030445448</v>
      </c>
      <c r="KL529" s="23"/>
      <c r="KM529" s="11">
        <f>SMALL(Tabela2[[#This Row],[1]:[285]],1)</f>
        <v>0.83458663983971793</v>
      </c>
      <c r="KN529" s="11">
        <f>MATCH(Tabela2[[#This Row],[1° menor]],Tabela2[[#This Row],[1]:[285]],0)</f>
        <v>1</v>
      </c>
      <c r="KO52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29" s="11">
        <f>VLOOKUP(Tabela2[[#This Row],[Shape]],shape!A:D,4,0)+VLOOKUP(Tabela2[[#This Row],[Shape]]+1,shape!A:E,5,0)*Tabela2[[#This Row],[% avanc]]</f>
        <v>3.8776556234191881</v>
      </c>
      <c r="KQ529" s="15">
        <f>Tabela2[[#This Row],[8686,881807]]/Tabela2[[#Headers],[8686,881807]]</f>
        <v>4.4638061269517033E-4</v>
      </c>
      <c r="KR529" s="11">
        <f>Tabela2[[#This Row],[8686,881807]]-KP528</f>
        <v>0</v>
      </c>
      <c r="KS529" s="11">
        <f>(Tabela2[[#This Row],[hora bus]]-H528)*86400</f>
        <v>44.000000227242708</v>
      </c>
      <c r="KT529" s="11">
        <f>Tabela2[[#This Row],[desloc]]/Tabela2[[#This Row],[seconds]]</f>
        <v>0</v>
      </c>
      <c r="KU529" s="11">
        <f>Tabela2[[#This Row],[spd m/s]]*3.6</f>
        <v>0</v>
      </c>
      <c r="KV529" s="23"/>
      <c r="KW529" s="22">
        <f t="shared" si="144"/>
        <v>0</v>
      </c>
      <c r="KX529" s="23">
        <f t="shared" si="145"/>
        <v>0.5</v>
      </c>
      <c r="KY529" s="23">
        <f t="shared" si="146"/>
        <v>1</v>
      </c>
      <c r="KZ529" s="23">
        <f t="shared" si="147"/>
        <v>1</v>
      </c>
      <c r="LA529" s="23">
        <f t="shared" si="148"/>
        <v>0</v>
      </c>
      <c r="LB529" s="23">
        <f t="shared" si="149"/>
        <v>1</v>
      </c>
      <c r="LC529" s="23">
        <f t="shared" si="150"/>
        <v>1</v>
      </c>
      <c r="LD529" s="23">
        <f t="shared" si="151"/>
        <v>0</v>
      </c>
      <c r="LE529" s="23">
        <f t="shared" si="152"/>
        <v>3.8776556234191881</v>
      </c>
      <c r="LF529" s="22">
        <f t="shared" si="161"/>
        <v>1</v>
      </c>
      <c r="LG529" s="23">
        <f t="shared" si="153"/>
        <v>1</v>
      </c>
      <c r="LH529" s="23">
        <f t="shared" si="154"/>
        <v>1</v>
      </c>
      <c r="LI529" s="23">
        <f t="shared" si="155"/>
        <v>3.8776556234191881</v>
      </c>
      <c r="LJ529" s="23">
        <f t="shared" si="156"/>
        <v>0</v>
      </c>
      <c r="LK529" s="23">
        <f t="shared" si="157"/>
        <v>0</v>
      </c>
      <c r="LL529" s="23">
        <f t="shared" si="158"/>
        <v>16</v>
      </c>
      <c r="LM529" s="23">
        <f t="shared" si="159"/>
        <v>0</v>
      </c>
      <c r="LN529" s="23">
        <f t="shared" si="160"/>
        <v>0</v>
      </c>
    </row>
    <row r="530" spans="1:326" x14ac:dyDescent="0.25">
      <c r="A530" s="22">
        <v>334</v>
      </c>
      <c r="B530" s="22">
        <v>2</v>
      </c>
      <c r="C530" s="23" t="s">
        <v>1647</v>
      </c>
      <c r="D530" s="22">
        <v>332</v>
      </c>
      <c r="E530" s="24">
        <v>0.9916666666666667</v>
      </c>
      <c r="F530" s="23" t="s">
        <v>774</v>
      </c>
      <c r="G530" s="23" t="b">
        <v>1</v>
      </c>
      <c r="H530" s="25">
        <v>43538.992222222223</v>
      </c>
      <c r="I530" s="26" t="s">
        <v>414</v>
      </c>
      <c r="J530" s="23" t="s">
        <v>415</v>
      </c>
      <c r="K530" s="11">
        <f>IF(AND(Tabela2[[#This Row],[hora bus]]=H529,Tabela2[[#This Row],[lat bus]]=I529,Tabela2[[#This Row],[lon bus]]=J529),1,0)</f>
        <v>0</v>
      </c>
      <c r="L530" s="23"/>
      <c r="M530" s="11">
        <v>513</v>
      </c>
      <c r="N530" s="11">
        <v>409.17088905716821</v>
      </c>
      <c r="O530" s="11">
        <v>401.6514929376612</v>
      </c>
      <c r="P530" s="11">
        <v>391.43026293965596</v>
      </c>
      <c r="Q530" s="11">
        <v>332.27872868393865</v>
      </c>
      <c r="R530" s="11">
        <v>248.42068900779509</v>
      </c>
      <c r="S530" s="11">
        <v>231.49035320119148</v>
      </c>
      <c r="T530" s="11">
        <v>212.28458386181734</v>
      </c>
      <c r="U530" s="11">
        <v>200.06224520500618</v>
      </c>
      <c r="V530" s="11">
        <v>182.45727814465968</v>
      </c>
      <c r="W530" s="11">
        <v>168.78296556179831</v>
      </c>
      <c r="X530" s="11">
        <v>156.52983210840534</v>
      </c>
      <c r="Y530" s="11">
        <v>131.09911221488699</v>
      </c>
      <c r="Z530" s="11">
        <v>114.94361390058133</v>
      </c>
      <c r="AA530" s="11">
        <v>93.236066944292901</v>
      </c>
      <c r="AB530" s="11">
        <v>84.112107932135629</v>
      </c>
      <c r="AC530" s="11">
        <v>69.552786786601786</v>
      </c>
      <c r="AD530" s="11">
        <v>45.989680396691341</v>
      </c>
      <c r="AE530" s="11">
        <v>36.556560893798199</v>
      </c>
      <c r="AF530" s="11">
        <v>3.6095570976613089E-12</v>
      </c>
      <c r="AG530" s="11">
        <v>36.985129152960987</v>
      </c>
      <c r="AH530" s="11">
        <v>76.855430504296436</v>
      </c>
      <c r="AI530" s="11">
        <v>108.77857631300188</v>
      </c>
      <c r="AJ530" s="11">
        <v>133.47458242744753</v>
      </c>
      <c r="AK530" s="11">
        <v>155.45620006750462</v>
      </c>
      <c r="AL530" s="11">
        <v>171.26288926838259</v>
      </c>
      <c r="AM530" s="11">
        <v>198.26191023805771</v>
      </c>
      <c r="AN530" s="11">
        <v>209.3060560691487</v>
      </c>
      <c r="AO530" s="11">
        <v>220.58712087623351</v>
      </c>
      <c r="AP530" s="11">
        <v>231.66116446114984</v>
      </c>
      <c r="AQ530" s="11">
        <v>245.6730363579704</v>
      </c>
      <c r="AR530" s="11">
        <v>250.76004629487147</v>
      </c>
      <c r="AS530" s="11">
        <v>253.87313055836574</v>
      </c>
      <c r="AT530" s="11">
        <v>269.76568692558084</v>
      </c>
      <c r="AU530" s="11">
        <v>279.92612915834758</v>
      </c>
      <c r="AV530" s="11">
        <v>281.28147757492172</v>
      </c>
      <c r="AW530" s="11">
        <v>299.76952494525062</v>
      </c>
      <c r="AX530" s="11">
        <v>329.09858510001561</v>
      </c>
      <c r="AY530" s="11">
        <v>356.78071565673207</v>
      </c>
      <c r="AZ530" s="11">
        <v>383.51830878719522</v>
      </c>
      <c r="BA530" s="11">
        <v>410.80224469879965</v>
      </c>
      <c r="BB530" s="11">
        <v>441.5731875812192</v>
      </c>
      <c r="BC530" s="11">
        <v>477.22141202700527</v>
      </c>
      <c r="BD530" s="11">
        <v>532.60357781779805</v>
      </c>
      <c r="BE530" s="11">
        <v>594.54799456676335</v>
      </c>
      <c r="BF530" s="11">
        <v>617.21004174341851</v>
      </c>
      <c r="BG530" s="11">
        <v>644.92707960937867</v>
      </c>
      <c r="BH530" s="11">
        <v>691.36544734298116</v>
      </c>
      <c r="BI530" s="11">
        <v>716.23378401458046</v>
      </c>
      <c r="BJ530" s="11">
        <v>740.29228957603084</v>
      </c>
      <c r="BK530" s="11">
        <v>771.85444162163549</v>
      </c>
      <c r="BL530" s="11">
        <v>853.94135905690337</v>
      </c>
      <c r="BM530" s="11">
        <v>1119.3826072026297</v>
      </c>
      <c r="BN530" s="11">
        <v>1300.3414711686278</v>
      </c>
      <c r="BO530" s="11">
        <v>1354.0932150847668</v>
      </c>
      <c r="BP530" s="11">
        <v>1483.9826349196076</v>
      </c>
      <c r="BQ530" s="11">
        <v>1508.1768705195086</v>
      </c>
      <c r="BR530" s="11">
        <v>1608.4043762260683</v>
      </c>
      <c r="BS530" s="11">
        <v>1709.6151997218731</v>
      </c>
      <c r="BT530" s="11">
        <v>1746.5507218395021</v>
      </c>
      <c r="BU530" s="11">
        <v>1781.5179415298203</v>
      </c>
      <c r="BV530" s="11">
        <v>1871.1183980731355</v>
      </c>
      <c r="BW530" s="11">
        <v>1881.85220242579</v>
      </c>
      <c r="BX530" s="11">
        <v>1965.8925553492431</v>
      </c>
      <c r="BY530" s="11">
        <v>1981.6468811616892</v>
      </c>
      <c r="BZ530" s="11">
        <v>2060.7336730723673</v>
      </c>
      <c r="CA530" s="11">
        <v>2077.8053842390159</v>
      </c>
      <c r="CB530" s="11">
        <v>2109.0469972121114</v>
      </c>
      <c r="CC530" s="11">
        <v>2153.138108392608</v>
      </c>
      <c r="CD530" s="11">
        <v>2255.6181603245295</v>
      </c>
      <c r="CE530" s="11">
        <v>2338.8753432847921</v>
      </c>
      <c r="CF530" s="11">
        <v>2425.2331338491254</v>
      </c>
      <c r="CG530" s="11">
        <v>2499.2949263441255</v>
      </c>
      <c r="CH530" s="11">
        <v>2684.4547131177364</v>
      </c>
      <c r="CI530" s="11">
        <v>2753.9244599971134</v>
      </c>
      <c r="CJ530" s="11">
        <v>2938.5696862337491</v>
      </c>
      <c r="CK530" s="11">
        <v>3008.6308283485282</v>
      </c>
      <c r="CL530" s="11">
        <v>3095.0992264749666</v>
      </c>
      <c r="CM530" s="11">
        <v>3121.4836331059901</v>
      </c>
      <c r="CN530" s="11">
        <v>3167.516581123497</v>
      </c>
      <c r="CO530" s="11">
        <v>3222.6545153674715</v>
      </c>
      <c r="CP530" s="11">
        <v>3301.1786957702616</v>
      </c>
      <c r="CQ530" s="11">
        <v>3349.8304351619436</v>
      </c>
      <c r="CR530" s="11">
        <v>3540.2509712964811</v>
      </c>
      <c r="CS530" s="11">
        <v>3714.0498456723726</v>
      </c>
      <c r="CT530" s="11">
        <v>3786.0539171049713</v>
      </c>
      <c r="CU530" s="11">
        <v>3812.7623772839725</v>
      </c>
      <c r="CV530" s="11">
        <v>3851.8978681776616</v>
      </c>
      <c r="CW530" s="11">
        <v>3946.9921811178256</v>
      </c>
      <c r="CX530" s="11">
        <v>4071.9870514830609</v>
      </c>
      <c r="CY530" s="11">
        <v>4131.3583958334539</v>
      </c>
      <c r="CZ530" s="11">
        <v>4185.3268607775462</v>
      </c>
      <c r="DA530" s="11">
        <v>4232.0716729928054</v>
      </c>
      <c r="DB530" s="11">
        <v>4275.9443548210784</v>
      </c>
      <c r="DC530" s="11">
        <v>4317.4575056333842</v>
      </c>
      <c r="DD530" s="11">
        <v>4401.91653567091</v>
      </c>
      <c r="DE530" s="11">
        <v>4410.2504500007308</v>
      </c>
      <c r="DF530" s="11">
        <v>4436.2448679552217</v>
      </c>
      <c r="DG530" s="11">
        <v>4439.7923905598755</v>
      </c>
      <c r="DH530" s="11">
        <v>4470.3178758628737</v>
      </c>
      <c r="DI530" s="11">
        <v>4491.2508056047964</v>
      </c>
      <c r="DJ530" s="11">
        <v>4534.0940613973589</v>
      </c>
      <c r="DK530" s="11">
        <v>4603.1614264597865</v>
      </c>
      <c r="DL530" s="11">
        <v>4959.6854103348769</v>
      </c>
      <c r="DM530" s="11">
        <v>5086.8079198214919</v>
      </c>
      <c r="DN530" s="11">
        <v>5172.3263666361554</v>
      </c>
      <c r="DO530" s="11">
        <v>5265.3260301733908</v>
      </c>
      <c r="DP530" s="11">
        <v>5299.5763557727878</v>
      </c>
      <c r="DQ530" s="11">
        <v>5383.639913574365</v>
      </c>
      <c r="DR530" s="11">
        <v>5399.3653572545772</v>
      </c>
      <c r="DS530" s="11">
        <v>5410.2504165875444</v>
      </c>
      <c r="DT530" s="11">
        <v>5420.4237016681918</v>
      </c>
      <c r="DU530" s="11">
        <v>5431.3311320059183</v>
      </c>
      <c r="DV530" s="11">
        <v>5431.2993662626659</v>
      </c>
      <c r="DW530" s="11">
        <v>5427.0695264890182</v>
      </c>
      <c r="DX530" s="11">
        <v>5349.0146541215427</v>
      </c>
      <c r="DY530" s="11">
        <v>5427.5829873898901</v>
      </c>
      <c r="DZ530" s="11">
        <v>5424.462879839426</v>
      </c>
      <c r="EA530" s="11">
        <v>5449.5127735453361</v>
      </c>
      <c r="EB530" s="11">
        <v>5588.2699058914523</v>
      </c>
      <c r="EC530" s="11">
        <v>5621.5968216381661</v>
      </c>
      <c r="ED530" s="11">
        <v>5808.4201492161064</v>
      </c>
      <c r="EE530" s="11">
        <v>5869.1057485541623</v>
      </c>
      <c r="EF530" s="11">
        <v>6077.5240075670272</v>
      </c>
      <c r="EG530" s="11">
        <v>6239.6912513616708</v>
      </c>
      <c r="EH530" s="11">
        <v>6380.7864382724256</v>
      </c>
      <c r="EI530" s="11">
        <v>6493.7454867138213</v>
      </c>
      <c r="EJ530" s="11">
        <v>6555.7073963228404</v>
      </c>
      <c r="EK530" s="11">
        <v>6598.3997611806635</v>
      </c>
      <c r="EL530" s="11">
        <v>6669.0924754422595</v>
      </c>
      <c r="EM530" s="11">
        <v>6670.9410519050061</v>
      </c>
      <c r="EN530" s="11">
        <v>6746.9600167596955</v>
      </c>
      <c r="EO530" s="11">
        <v>6835.9840986717682</v>
      </c>
      <c r="EP530" s="11">
        <v>6881.6459098717469</v>
      </c>
      <c r="EQ530" s="11">
        <v>7022.6416332641347</v>
      </c>
      <c r="ER530" s="11">
        <v>7098.8112203293222</v>
      </c>
      <c r="ES530" s="11">
        <v>7237.2613109862386</v>
      </c>
      <c r="ET530" s="11">
        <v>7302.3193911161288</v>
      </c>
      <c r="EU530" s="11">
        <v>7379.176032568751</v>
      </c>
      <c r="EV530" s="11">
        <v>7443.365541209042</v>
      </c>
      <c r="EW530" s="11">
        <v>7515.454610490543</v>
      </c>
      <c r="EX530" s="11">
        <v>7765.6419115468561</v>
      </c>
      <c r="EY530" s="11">
        <v>7849.3272503199278</v>
      </c>
      <c r="EZ530" s="11">
        <v>8022.6050276357564</v>
      </c>
      <c r="FA530" s="11">
        <v>8189.7257707068356</v>
      </c>
      <c r="FB530" s="11">
        <v>8272.0923547689472</v>
      </c>
      <c r="FC530" s="11">
        <v>8313.0727228930209</v>
      </c>
      <c r="FD530" s="11">
        <v>8366.7077254270462</v>
      </c>
      <c r="FE530" s="11">
        <v>8488.6442289360039</v>
      </c>
      <c r="FF530" s="11">
        <v>8659.9274505337889</v>
      </c>
      <c r="FG530" s="11">
        <v>8684.3065547120259</v>
      </c>
      <c r="FH530" s="11">
        <v>8727.2191478755831</v>
      </c>
      <c r="FI530" s="11">
        <v>8807.9424354202347</v>
      </c>
      <c r="FJ530" s="11">
        <v>8853.2672800093023</v>
      </c>
      <c r="FK530" s="11">
        <v>8871.7047731209132</v>
      </c>
      <c r="FL530" s="11">
        <v>8887.8230108097287</v>
      </c>
      <c r="FM530" s="11">
        <v>8895.2303504868778</v>
      </c>
      <c r="FN530" s="11">
        <v>8930.1200398548153</v>
      </c>
      <c r="FO530" s="11">
        <v>8952.6081968514427</v>
      </c>
      <c r="FP530" s="11">
        <v>8978.0904558410712</v>
      </c>
      <c r="FQ530" s="11">
        <v>9004.4941608144254</v>
      </c>
      <c r="FR530" s="11">
        <v>9016.6331249317482</v>
      </c>
      <c r="FS530" s="11">
        <v>9062.3019717691077</v>
      </c>
      <c r="FT530" s="11">
        <v>9134.7162375703192</v>
      </c>
      <c r="FU530" s="11">
        <v>9237.1216479239702</v>
      </c>
      <c r="FV530" s="11">
        <v>9374.2404047927284</v>
      </c>
      <c r="FW530" s="11">
        <v>9416.4636737155015</v>
      </c>
      <c r="FX530" s="11">
        <v>9433.0161327201513</v>
      </c>
      <c r="FY530" s="11">
        <v>9452.1837898549547</v>
      </c>
      <c r="FZ530" s="11">
        <v>9468.8991518837738</v>
      </c>
      <c r="GA530" s="11">
        <v>9496.0364917006791</v>
      </c>
      <c r="GB530" s="11">
        <v>9517.5182914212965</v>
      </c>
      <c r="GC530" s="11">
        <v>9548.6082390057163</v>
      </c>
      <c r="GD530" s="11">
        <v>9582.6457528886167</v>
      </c>
      <c r="GE530" s="11">
        <v>9607.43861853813</v>
      </c>
      <c r="GF530" s="11">
        <v>9628.0931692868326</v>
      </c>
      <c r="GG530" s="11">
        <v>9640.7611655211331</v>
      </c>
      <c r="GH530" s="11">
        <v>9653.3733146347058</v>
      </c>
      <c r="GI530" s="11">
        <v>9656.0829503620644</v>
      </c>
      <c r="GJ530" s="11">
        <v>9663.9954357186634</v>
      </c>
      <c r="GK530" s="11">
        <v>9666.3946062086525</v>
      </c>
      <c r="GL530" s="11">
        <v>9679.516326890589</v>
      </c>
      <c r="GM530" s="11">
        <v>9662.5363558553508</v>
      </c>
      <c r="GN530" s="11">
        <v>9668.5670117366026</v>
      </c>
      <c r="GO530" s="11">
        <v>9673.3305682670907</v>
      </c>
      <c r="GP530" s="11">
        <v>9678.435121076649</v>
      </c>
      <c r="GQ530" s="11">
        <v>9728.2251739058665</v>
      </c>
      <c r="GR530" s="11">
        <v>9837.933896671404</v>
      </c>
      <c r="GS530" s="11">
        <v>9980.4875480631417</v>
      </c>
      <c r="GT530" s="11">
        <v>10041.841582039819</v>
      </c>
      <c r="GU530" s="11">
        <v>10060.188423963195</v>
      </c>
      <c r="GV530" s="11">
        <v>10085.104408845718</v>
      </c>
      <c r="GW530" s="11">
        <v>10111.870167951633</v>
      </c>
      <c r="GX530" s="11">
        <v>10139.716398120514</v>
      </c>
      <c r="GY530" s="11">
        <v>10160.332005954782</v>
      </c>
      <c r="GZ530" s="11">
        <v>10305.667853703237</v>
      </c>
      <c r="HA530" s="11">
        <v>10326.760535721844</v>
      </c>
      <c r="HB530" s="11">
        <v>10342.462976431269</v>
      </c>
      <c r="HC530" s="11">
        <v>10358.890632490091</v>
      </c>
      <c r="HD530" s="11">
        <v>10371.062047668222</v>
      </c>
      <c r="HE530" s="11">
        <v>10379.075006783858</v>
      </c>
      <c r="HF530" s="11">
        <v>10364.511825936308</v>
      </c>
      <c r="HG530" s="11">
        <v>10400.036415412596</v>
      </c>
      <c r="HH530" s="11">
        <v>10396.981610587693</v>
      </c>
      <c r="HI530" s="11">
        <v>10416.526786009592</v>
      </c>
      <c r="HJ530" s="11">
        <v>10420.976625050544</v>
      </c>
      <c r="HK530" s="11">
        <v>10406.660510230164</v>
      </c>
      <c r="HL530" s="11">
        <v>10393.284177744921</v>
      </c>
      <c r="HM530" s="11">
        <v>10339.266546849854</v>
      </c>
      <c r="HN530" s="11">
        <v>10266.28853674034</v>
      </c>
      <c r="HO530" s="11">
        <v>10207.722189331671</v>
      </c>
      <c r="HP530" s="11">
        <v>10214.984726479886</v>
      </c>
      <c r="HQ530" s="11">
        <v>10201.958336047568</v>
      </c>
      <c r="HR530" s="11">
        <v>10097.89319150657</v>
      </c>
      <c r="HS530" s="11">
        <v>10092.673248793675</v>
      </c>
      <c r="HT530" s="11">
        <v>10094.081767619031</v>
      </c>
      <c r="HU530" s="11">
        <v>10049.92583173793</v>
      </c>
      <c r="HV530" s="11">
        <v>10044.082244810308</v>
      </c>
      <c r="HW530" s="11">
        <v>10043.884624506783</v>
      </c>
      <c r="HX530" s="11">
        <v>10048.732933657937</v>
      </c>
      <c r="HY530" s="11">
        <v>10055.175715068997</v>
      </c>
      <c r="HZ530" s="11">
        <v>10054.357488163967</v>
      </c>
      <c r="IA530" s="11">
        <v>10146.514597720874</v>
      </c>
      <c r="IB530" s="11">
        <v>10256.219489990723</v>
      </c>
      <c r="IC530" s="11">
        <v>10290.583598636986</v>
      </c>
      <c r="ID530" s="11">
        <v>10325.609166794971</v>
      </c>
      <c r="IE530" s="11">
        <v>10356.143420131821</v>
      </c>
      <c r="IF530" s="11">
        <v>10380.285578809495</v>
      </c>
      <c r="IG530" s="11">
        <v>10485.14165968522</v>
      </c>
      <c r="IH530" s="11">
        <v>10511.517621772404</v>
      </c>
      <c r="II530" s="11">
        <v>10548.599911837831</v>
      </c>
      <c r="IJ530" s="11">
        <v>10581.492154973075</v>
      </c>
      <c r="IK530" s="11">
        <v>10630.353750572778</v>
      </c>
      <c r="IL530" s="11">
        <v>10667.820038416263</v>
      </c>
      <c r="IM530" s="11">
        <v>10708.856397914118</v>
      </c>
      <c r="IN530" s="11">
        <v>10769.719761882692</v>
      </c>
      <c r="IO530" s="11">
        <v>10904.342526163977</v>
      </c>
      <c r="IP530" s="11">
        <v>10935.717858863709</v>
      </c>
      <c r="IQ530" s="11">
        <v>10934.241764142665</v>
      </c>
      <c r="IR530" s="11">
        <v>10982.14544977213</v>
      </c>
      <c r="IS530" s="11">
        <v>11043.915815343822</v>
      </c>
      <c r="IT530" s="11">
        <v>11080.444969037275</v>
      </c>
      <c r="IU530" s="11">
        <v>11101.615438784267</v>
      </c>
      <c r="IV530" s="11">
        <v>11117.970697437222</v>
      </c>
      <c r="IW530" s="11">
        <v>11123.31105534477</v>
      </c>
      <c r="IX530" s="11">
        <v>11132.848297435952</v>
      </c>
      <c r="IY530" s="11">
        <v>11152.238837393232</v>
      </c>
      <c r="IZ530" s="11">
        <v>11190.545141011366</v>
      </c>
      <c r="JA530" s="11">
        <v>11236.88085274217</v>
      </c>
      <c r="JB530" s="11">
        <v>11325.0838986657</v>
      </c>
      <c r="JC530" s="11">
        <v>11432.84783932012</v>
      </c>
      <c r="JD530" s="11">
        <v>11514.187849943402</v>
      </c>
      <c r="JE530" s="11">
        <v>11534.688231508559</v>
      </c>
      <c r="JF530" s="11">
        <v>11550.277634944849</v>
      </c>
      <c r="JG530" s="11">
        <v>11552.987837360506</v>
      </c>
      <c r="JH530" s="11">
        <v>11636.442706302709</v>
      </c>
      <c r="JI530" s="11">
        <v>11683.587231539545</v>
      </c>
      <c r="JJ530" s="11">
        <v>11692.005141729014</v>
      </c>
      <c r="JK530" s="11">
        <v>11657.13934594791</v>
      </c>
      <c r="JL530" s="11">
        <v>11699.752961084467</v>
      </c>
      <c r="JM530" s="11">
        <v>11695.71699378341</v>
      </c>
      <c r="JN530" s="11">
        <v>11637.975317523231</v>
      </c>
      <c r="JO530" s="11">
        <v>11741.788596563976</v>
      </c>
      <c r="JP530" s="11">
        <v>11834.140810209639</v>
      </c>
      <c r="JQ530" s="11">
        <v>11847.572228550964</v>
      </c>
      <c r="JR530" s="11">
        <v>11894.254011589966</v>
      </c>
      <c r="JS530" s="11">
        <v>11933.87413284033</v>
      </c>
      <c r="JT530" s="11">
        <v>12065.187659697427</v>
      </c>
      <c r="JU530" s="11">
        <v>12126.355980052685</v>
      </c>
      <c r="JV530" s="11">
        <v>12101.602885139264</v>
      </c>
      <c r="JW530" s="11">
        <v>12051.244734676793</v>
      </c>
      <c r="JX530" s="11">
        <v>12057.949600047195</v>
      </c>
      <c r="JY530" s="11">
        <v>12054.611237260149</v>
      </c>
      <c r="JZ530" s="11">
        <v>12045.40976509543</v>
      </c>
      <c r="KA530" s="11">
        <v>12039.790972263716</v>
      </c>
      <c r="KB530" s="11">
        <v>12036.306162399596</v>
      </c>
      <c r="KC530" s="11">
        <v>12024.478382283583</v>
      </c>
      <c r="KD530" s="11">
        <v>12009.91526411148</v>
      </c>
      <c r="KE530" s="11">
        <v>12005.77808046913</v>
      </c>
      <c r="KF530" s="11">
        <v>12013.09370538196</v>
      </c>
      <c r="KG530" s="11">
        <v>12012.769061907433</v>
      </c>
      <c r="KH530" s="11">
        <v>12025.352262553199</v>
      </c>
      <c r="KI530" s="11">
        <v>12022.287552859774</v>
      </c>
      <c r="KJ530" s="11">
        <v>12039.824320134145</v>
      </c>
      <c r="KK530" s="11">
        <v>12041.528789745165</v>
      </c>
      <c r="KL530" s="23"/>
      <c r="KM530" s="11">
        <f>SMALL(Tabela2[[#This Row],[1]:[285]],1)</f>
        <v>3.6095570976613089E-12</v>
      </c>
      <c r="KN530" s="11">
        <f>MATCH(Tabela2[[#This Row],[1° menor]],Tabela2[[#This Row],[1]:[285]],0)</f>
        <v>19</v>
      </c>
      <c r="KO53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0.49999995863520547</v>
      </c>
      <c r="KP530" s="11">
        <f>VLOOKUP(Tabela2[[#This Row],[Shape]],shape!A:D,4,0)+VLOOKUP(Tabela2[[#This Row],[Shape]]+1,shape!A:E,5,0)*Tabela2[[#This Row],[% avanc]]</f>
        <v>226.51959980986692</v>
      </c>
      <c r="KQ530" s="15">
        <f>Tabela2[[#This Row],[8686,881807]]/Tabela2[[#Headers],[8686,881807]]</f>
        <v>2.6076054082758964E-2</v>
      </c>
      <c r="KR530" s="11">
        <f>Tabela2[[#This Row],[8686,881807]]-KP529</f>
        <v>222.64194418644772</v>
      </c>
      <c r="KS530" s="11">
        <f>(Tabela2[[#This Row],[hora bus]]-H529)*86400</f>
        <v>46.000000066123903</v>
      </c>
      <c r="KT530" s="11">
        <f>Tabela2[[#This Row],[desloc]]/Tabela2[[#This Row],[seconds]]</f>
        <v>4.8400422579653313</v>
      </c>
      <c r="KU530" s="11">
        <f>Tabela2[[#This Row],[spd m/s]]*3.6</f>
        <v>17.424152128675193</v>
      </c>
      <c r="KV530" s="23"/>
      <c r="KW530" s="22">
        <f t="shared" si="144"/>
        <v>0</v>
      </c>
      <c r="KX530" s="23">
        <f t="shared" si="145"/>
        <v>0</v>
      </c>
      <c r="KY530" s="23">
        <f t="shared" si="146"/>
        <v>0</v>
      </c>
      <c r="KZ530" s="23">
        <f t="shared" si="147"/>
        <v>0</v>
      </c>
      <c r="LA530" s="23">
        <f t="shared" si="148"/>
        <v>0</v>
      </c>
      <c r="LB530" s="23">
        <f t="shared" si="149"/>
        <v>0</v>
      </c>
      <c r="LC530" s="23">
        <f t="shared" si="150"/>
        <v>0</v>
      </c>
      <c r="LD530" s="23">
        <f t="shared" si="151"/>
        <v>0</v>
      </c>
      <c r="LE530" s="23">
        <f t="shared" si="152"/>
        <v>226.51959980986692</v>
      </c>
      <c r="LF530" s="22">
        <f t="shared" si="161"/>
        <v>0</v>
      </c>
      <c r="LG530" s="23">
        <f t="shared" si="153"/>
        <v>0</v>
      </c>
      <c r="LH530" s="23">
        <f t="shared" si="154"/>
        <v>0</v>
      </c>
      <c r="LI530" s="23">
        <f t="shared" si="155"/>
        <v>226.51959980986692</v>
      </c>
      <c r="LJ530" s="23">
        <f t="shared" si="156"/>
        <v>4932.4690644077373</v>
      </c>
      <c r="LK530" s="23">
        <f t="shared" si="157"/>
        <v>0</v>
      </c>
      <c r="LL530" s="23">
        <f t="shared" si="158"/>
        <v>15</v>
      </c>
      <c r="LM530" s="23">
        <f t="shared" si="159"/>
        <v>0</v>
      </c>
      <c r="LN530" s="23">
        <f t="shared" si="160"/>
        <v>0</v>
      </c>
    </row>
    <row r="531" spans="1:326" x14ac:dyDescent="0.25">
      <c r="A531" s="22">
        <v>336</v>
      </c>
      <c r="B531" s="22">
        <v>2</v>
      </c>
      <c r="C531" s="23" t="s">
        <v>1649</v>
      </c>
      <c r="D531" s="22">
        <v>332</v>
      </c>
      <c r="E531" s="24">
        <v>0.99236111111111114</v>
      </c>
      <c r="F531" s="23" t="s">
        <v>774</v>
      </c>
      <c r="G531" s="23" t="b">
        <v>1</v>
      </c>
      <c r="H531" s="25">
        <v>43538.992743055554</v>
      </c>
      <c r="I531" s="26" t="s">
        <v>294</v>
      </c>
      <c r="J531" s="23" t="s">
        <v>295</v>
      </c>
      <c r="K531" s="11">
        <f>IF(AND(Tabela2[[#This Row],[hora bus]]=H530,Tabela2[[#This Row],[lat bus]]=I530,Tabela2[[#This Row],[lon bus]]=J530),1,0)</f>
        <v>0</v>
      </c>
      <c r="L531" s="23"/>
      <c r="M531" s="11">
        <v>515</v>
      </c>
      <c r="N531" s="11">
        <v>945.75463573988168</v>
      </c>
      <c r="O531" s="11">
        <v>941.64142331350058</v>
      </c>
      <c r="P531" s="11">
        <v>935.20402584803173</v>
      </c>
      <c r="Q531" s="11">
        <v>883.45173734509206</v>
      </c>
      <c r="R531" s="11">
        <v>802.40567286006251</v>
      </c>
      <c r="S531" s="11">
        <v>783.17667728509582</v>
      </c>
      <c r="T531" s="11">
        <v>765.83992377885795</v>
      </c>
      <c r="U531" s="11">
        <v>757.19539214451925</v>
      </c>
      <c r="V531" s="11">
        <v>745.28209552016142</v>
      </c>
      <c r="W531" s="11">
        <v>739.19905240360242</v>
      </c>
      <c r="X531" s="11">
        <v>734.390126693654</v>
      </c>
      <c r="Y531" s="11">
        <v>720.48878595782855</v>
      </c>
      <c r="Z531" s="11">
        <v>717.56881836222999</v>
      </c>
      <c r="AA531" s="11">
        <v>706.45963544313918</v>
      </c>
      <c r="AB531" s="11">
        <v>704.43222606883501</v>
      </c>
      <c r="AC531" s="11">
        <v>694.04428569834158</v>
      </c>
      <c r="AD531" s="11">
        <v>674.19965083355146</v>
      </c>
      <c r="AE531" s="11">
        <v>666.70825547630511</v>
      </c>
      <c r="AF531" s="11">
        <v>594.12721314906605</v>
      </c>
      <c r="AG531" s="11">
        <v>554.67155197940122</v>
      </c>
      <c r="AH531" s="11">
        <v>524.03884363801626</v>
      </c>
      <c r="AI531" s="11">
        <v>501.79740098006636</v>
      </c>
      <c r="AJ531" s="11">
        <v>482.29513273114264</v>
      </c>
      <c r="AK531" s="11">
        <v>468.72250623465538</v>
      </c>
      <c r="AL531" s="11">
        <v>444.59288769301105</v>
      </c>
      <c r="AM531" s="11">
        <v>435.07069353522627</v>
      </c>
      <c r="AN531" s="11">
        <v>418.97476636416741</v>
      </c>
      <c r="AO531" s="11">
        <v>399.87907018862307</v>
      </c>
      <c r="AP531" s="11">
        <v>383.10523953043906</v>
      </c>
      <c r="AQ531" s="11">
        <v>377.70065292109052</v>
      </c>
      <c r="AR531" s="11">
        <v>369.80946600192516</v>
      </c>
      <c r="AS531" s="11">
        <v>352.6941526396767</v>
      </c>
      <c r="AT531" s="11">
        <v>347.07326040935516</v>
      </c>
      <c r="AU531" s="11">
        <v>345.14146125595738</v>
      </c>
      <c r="AV531" s="11">
        <v>327.96127132792276</v>
      </c>
      <c r="AW531" s="11">
        <v>309.80715032610334</v>
      </c>
      <c r="AX531" s="11">
        <v>295.76202900963381</v>
      </c>
      <c r="AY531" s="11">
        <v>277.78965102412809</v>
      </c>
      <c r="AZ531" s="11">
        <v>254.15891297819743</v>
      </c>
      <c r="BA531" s="11">
        <v>223.53007185216165</v>
      </c>
      <c r="BB531" s="11">
        <v>172.8761744494648</v>
      </c>
      <c r="BC531" s="11">
        <v>99.946393526534195</v>
      </c>
      <c r="BD531" s="11">
        <v>35.260354246390207</v>
      </c>
      <c r="BE531" s="11">
        <v>13.790282281089693</v>
      </c>
      <c r="BF531" s="11">
        <v>3.4638958368304884E-13</v>
      </c>
      <c r="BG531" s="11">
        <v>13.875552024562996</v>
      </c>
      <c r="BH531" s="11">
        <v>60.42205908570137</v>
      </c>
      <c r="BI531" s="11">
        <v>85.323492602130543</v>
      </c>
      <c r="BJ531" s="11">
        <v>109.29378193027466</v>
      </c>
      <c r="BK531" s="11">
        <v>140.94586668893129</v>
      </c>
      <c r="BL531" s="11">
        <v>224.03799581368131</v>
      </c>
      <c r="BM531" s="11">
        <v>490.70335534693794</v>
      </c>
      <c r="BN531" s="11">
        <v>672.09299051713367</v>
      </c>
      <c r="BO531" s="11">
        <v>726.20211316160623</v>
      </c>
      <c r="BP531" s="11">
        <v>856.42757404743736</v>
      </c>
      <c r="BQ531" s="11">
        <v>881.03498164956454</v>
      </c>
      <c r="BR531" s="11">
        <v>982.09443282500365</v>
      </c>
      <c r="BS531" s="11">
        <v>1084.1838768120494</v>
      </c>
      <c r="BT531" s="11">
        <v>1122.3030919078358</v>
      </c>
      <c r="BU531" s="11">
        <v>1155.9225374782243</v>
      </c>
      <c r="BV531" s="11">
        <v>1242.2323628513218</v>
      </c>
      <c r="BW531" s="11">
        <v>1256.8804267791702</v>
      </c>
      <c r="BX531" s="11">
        <v>1350.6673249927983</v>
      </c>
      <c r="BY531" s="11">
        <v>1378.6360848489171</v>
      </c>
      <c r="BZ531" s="11">
        <v>1467.5040337069599</v>
      </c>
      <c r="CA531" s="11">
        <v>1488.6322752929609</v>
      </c>
      <c r="CB531" s="11">
        <v>1524.1309646439054</v>
      </c>
      <c r="CC531" s="11">
        <v>1574.8781476537583</v>
      </c>
      <c r="CD531" s="11">
        <v>1684.6014819450572</v>
      </c>
      <c r="CE531" s="11">
        <v>1773.0028752803887</v>
      </c>
      <c r="CF531" s="11">
        <v>1863.2763927146636</v>
      </c>
      <c r="CG531" s="11">
        <v>1942.9888232788562</v>
      </c>
      <c r="CH531" s="11">
        <v>2133.5671160320194</v>
      </c>
      <c r="CI531" s="11">
        <v>2207.817683620055</v>
      </c>
      <c r="CJ531" s="11">
        <v>2396.8358254813402</v>
      </c>
      <c r="CK531" s="11">
        <v>2469.7043183852911</v>
      </c>
      <c r="CL531" s="11">
        <v>2558.2493558595465</v>
      </c>
      <c r="CM531" s="11">
        <v>2585.6746420108748</v>
      </c>
      <c r="CN531" s="11">
        <v>2633.2212123070954</v>
      </c>
      <c r="CO531" s="11">
        <v>2690.5580169563682</v>
      </c>
      <c r="CP531" s="11">
        <v>2771.0029477474336</v>
      </c>
      <c r="CQ531" s="11">
        <v>2822.4712301489153</v>
      </c>
      <c r="CR531" s="11">
        <v>3016.9714271189218</v>
      </c>
      <c r="CS531" s="11">
        <v>3193.5915742708276</v>
      </c>
      <c r="CT531" s="11">
        <v>3266.8787907012356</v>
      </c>
      <c r="CU531" s="11">
        <v>3294.4507887442719</v>
      </c>
      <c r="CV531" s="11">
        <v>3335.032998164078</v>
      </c>
      <c r="CW531" s="11">
        <v>3432.2751226681507</v>
      </c>
      <c r="CX531" s="11">
        <v>3559.0527419280252</v>
      </c>
      <c r="CY531" s="11">
        <v>3619.5979925461206</v>
      </c>
      <c r="CZ531" s="11">
        <v>3675.048833723295</v>
      </c>
      <c r="DA531" s="11">
        <v>3723.6510619036367</v>
      </c>
      <c r="DB531" s="11">
        <v>3770.0786129613816</v>
      </c>
      <c r="DC531" s="11">
        <v>3815.8046510091581</v>
      </c>
      <c r="DD531" s="11">
        <v>3903.2467171355411</v>
      </c>
      <c r="DE531" s="11">
        <v>3912.7541312770995</v>
      </c>
      <c r="DF531" s="11">
        <v>3940.1006351298752</v>
      </c>
      <c r="DG531" s="11">
        <v>3946.0569914332459</v>
      </c>
      <c r="DH531" s="11">
        <v>3980.7211439199232</v>
      </c>
      <c r="DI531" s="11">
        <v>4006.4438225507333</v>
      </c>
      <c r="DJ531" s="11">
        <v>4049.5849365582048</v>
      </c>
      <c r="DK531" s="11">
        <v>4108.4529667558454</v>
      </c>
      <c r="DL531" s="11">
        <v>4454.9121095813762</v>
      </c>
      <c r="DM531" s="11">
        <v>4578.867901057276</v>
      </c>
      <c r="DN531" s="11">
        <v>4662.5758405364231</v>
      </c>
      <c r="DO531" s="11">
        <v>4754.4037203200578</v>
      </c>
      <c r="DP531" s="11">
        <v>4787.2577567173485</v>
      </c>
      <c r="DQ531" s="11">
        <v>4870.2486388434418</v>
      </c>
      <c r="DR531" s="11">
        <v>4885.7903043437427</v>
      </c>
      <c r="DS531" s="11">
        <v>4896.5284147826824</v>
      </c>
      <c r="DT531" s="11">
        <v>4907.1164831763426</v>
      </c>
      <c r="DU531" s="11">
        <v>4918.9165261875296</v>
      </c>
      <c r="DV531" s="11">
        <v>4919.8570201153352</v>
      </c>
      <c r="DW531" s="11">
        <v>4916.7453335039063</v>
      </c>
      <c r="DX531" s="11">
        <v>4845.626805527625</v>
      </c>
      <c r="DY531" s="11">
        <v>4931.6668658397348</v>
      </c>
      <c r="DZ531" s="11">
        <v>4931.3449169406313</v>
      </c>
      <c r="EA531" s="11">
        <v>4957.0858658163488</v>
      </c>
      <c r="EB531" s="11">
        <v>5094.8334148607819</v>
      </c>
      <c r="EC531" s="11">
        <v>5128.2838195253216</v>
      </c>
      <c r="ED531" s="11">
        <v>5315.2748710038622</v>
      </c>
      <c r="EE531" s="11">
        <v>5380.2497273235786</v>
      </c>
      <c r="EF531" s="11">
        <v>5595.9965631307705</v>
      </c>
      <c r="EG531" s="11">
        <v>5763.781994425528</v>
      </c>
      <c r="EH531" s="11">
        <v>5909.054246295349</v>
      </c>
      <c r="EI531" s="11">
        <v>6024.3118176049538</v>
      </c>
      <c r="EJ531" s="11">
        <v>6087.1331067705496</v>
      </c>
      <c r="EK531" s="11">
        <v>6132.0870228107378</v>
      </c>
      <c r="EL531" s="11">
        <v>6205.0839467966816</v>
      </c>
      <c r="EM531" s="11">
        <v>6208.8943423474784</v>
      </c>
      <c r="EN531" s="11">
        <v>6287.2766680379355</v>
      </c>
      <c r="EO531" s="11">
        <v>6376.9757055184027</v>
      </c>
      <c r="EP531" s="11">
        <v>6422.3638111398141</v>
      </c>
      <c r="EQ531" s="11">
        <v>6562.8093088432852</v>
      </c>
      <c r="ER531" s="11">
        <v>6638.3781060157407</v>
      </c>
      <c r="ES531" s="11">
        <v>6776.4019844636341</v>
      </c>
      <c r="ET531" s="11">
        <v>6841.3038959821342</v>
      </c>
      <c r="EU531" s="11">
        <v>6917.9439198999125</v>
      </c>
      <c r="EV531" s="11">
        <v>6981.8410425834745</v>
      </c>
      <c r="EW531" s="11">
        <v>7053.3809611180759</v>
      </c>
      <c r="EX531" s="11">
        <v>7303.0362925816225</v>
      </c>
      <c r="EY531" s="11">
        <v>7386.3135864923652</v>
      </c>
      <c r="EZ531" s="11">
        <v>7559.0995367349969</v>
      </c>
      <c r="FA531" s="11">
        <v>7726.2920878899604</v>
      </c>
      <c r="FB531" s="11">
        <v>7809.1165959762639</v>
      </c>
      <c r="FC531" s="11">
        <v>7850.4805873069417</v>
      </c>
      <c r="FD531" s="11">
        <v>7904.855742605363</v>
      </c>
      <c r="FE531" s="11">
        <v>8028.15476839447</v>
      </c>
      <c r="FF531" s="11">
        <v>8200.3726302210489</v>
      </c>
      <c r="FG531" s="11">
        <v>8225.0162738885065</v>
      </c>
      <c r="FH531" s="11">
        <v>8268.6222633394136</v>
      </c>
      <c r="FI531" s="11">
        <v>8349.8062048521715</v>
      </c>
      <c r="FJ531" s="11">
        <v>8394.9064736932851</v>
      </c>
      <c r="FK531" s="11">
        <v>8412.9600994146058</v>
      </c>
      <c r="FL531" s="11">
        <v>8428.659755465369</v>
      </c>
      <c r="FM531" s="11">
        <v>8435.0531196793072</v>
      </c>
      <c r="FN531" s="11">
        <v>8468.7137344107268</v>
      </c>
      <c r="FO531" s="11">
        <v>8490.4080834252673</v>
      </c>
      <c r="FP531" s="11">
        <v>8515.184019928256</v>
      </c>
      <c r="FQ531" s="11">
        <v>8541.0965975329418</v>
      </c>
      <c r="FR531" s="11">
        <v>8552.57828239628</v>
      </c>
      <c r="FS531" s="11">
        <v>8597.4616081025542</v>
      </c>
      <c r="FT531" s="11">
        <v>8669.6180111831382</v>
      </c>
      <c r="FU531" s="11">
        <v>8772.765949522096</v>
      </c>
      <c r="FV531" s="11">
        <v>8911.4416194701062</v>
      </c>
      <c r="FW531" s="11">
        <v>8955.078153555507</v>
      </c>
      <c r="FX531" s="11">
        <v>8972.7540909518375</v>
      </c>
      <c r="FY531" s="11">
        <v>8992.8837084038842</v>
      </c>
      <c r="FZ531" s="11">
        <v>9010.381290278392</v>
      </c>
      <c r="GA531" s="11">
        <v>9038.0745383571302</v>
      </c>
      <c r="GB531" s="11">
        <v>9059.8982378975379</v>
      </c>
      <c r="GC531" s="11">
        <v>9091.1665188423449</v>
      </c>
      <c r="GD531" s="11">
        <v>9125.2321551914883</v>
      </c>
      <c r="GE531" s="11">
        <v>9150.0344725671912</v>
      </c>
      <c r="GF531" s="11">
        <v>9170.6917940257554</v>
      </c>
      <c r="GG531" s="11">
        <v>9183.5420318708711</v>
      </c>
      <c r="GH531" s="11">
        <v>9196.3982263657817</v>
      </c>
      <c r="GI531" s="11">
        <v>9199.4803729265677</v>
      </c>
      <c r="GJ531" s="11">
        <v>9208.1741363433011</v>
      </c>
      <c r="GK531" s="11">
        <v>9211.7050402091645</v>
      </c>
      <c r="GL531" s="11">
        <v>9225.5441283022301</v>
      </c>
      <c r="GM531" s="11">
        <v>9209.4421215546081</v>
      </c>
      <c r="GN531" s="11">
        <v>9216.8640257143925</v>
      </c>
      <c r="GO531" s="11">
        <v>9222.9342722848687</v>
      </c>
      <c r="GP531" s="11">
        <v>9230.3804385648837</v>
      </c>
      <c r="GQ531" s="11">
        <v>9283.8520557276388</v>
      </c>
      <c r="GR531" s="11">
        <v>9397.7816178937337</v>
      </c>
      <c r="GS531" s="11">
        <v>9543.3966821116755</v>
      </c>
      <c r="GT531" s="11">
        <v>9605.9252872005491</v>
      </c>
      <c r="GU531" s="11">
        <v>9624.6935459946326</v>
      </c>
      <c r="GV531" s="11">
        <v>9649.8183078541861</v>
      </c>
      <c r="GW531" s="11">
        <v>9676.6244507173051</v>
      </c>
      <c r="GX531" s="11">
        <v>9704.3533930602225</v>
      </c>
      <c r="GY531" s="11">
        <v>9723.4624064469353</v>
      </c>
      <c r="GZ531" s="11">
        <v>9867.1863174983046</v>
      </c>
      <c r="HA531" s="11">
        <v>9887.957636913532</v>
      </c>
      <c r="HB531" s="11">
        <v>9903.5334297705031</v>
      </c>
      <c r="HC531" s="11">
        <v>9919.922186299942</v>
      </c>
      <c r="HD531" s="11">
        <v>9932.0495447321136</v>
      </c>
      <c r="HE531" s="11">
        <v>9939.9532340764945</v>
      </c>
      <c r="HF531" s="11">
        <v>9928.0431843684673</v>
      </c>
      <c r="HG531" s="11">
        <v>9968.1471408791549</v>
      </c>
      <c r="HH531" s="11">
        <v>9968.8685435594671</v>
      </c>
      <c r="HI531" s="11">
        <v>9991.3278455602886</v>
      </c>
      <c r="HJ531" s="11">
        <v>9997.443606276649</v>
      </c>
      <c r="HK531" s="11">
        <v>9984.8384169492219</v>
      </c>
      <c r="HL531" s="11">
        <v>9973.3534951553556</v>
      </c>
      <c r="HM531" s="11">
        <v>9921.894626836458</v>
      </c>
      <c r="HN531" s="11">
        <v>9852.8696517940734</v>
      </c>
      <c r="HO531" s="11">
        <v>9798.7455955959886</v>
      </c>
      <c r="HP531" s="11">
        <v>9808.6778368006308</v>
      </c>
      <c r="HQ531" s="11">
        <v>9796.6516709807456</v>
      </c>
      <c r="HR531" s="11">
        <v>9696.1423806413695</v>
      </c>
      <c r="HS531" s="11">
        <v>9695.1141678454969</v>
      </c>
      <c r="HT531" s="11">
        <v>9698.018383022456</v>
      </c>
      <c r="HU531" s="11">
        <v>9655.7166672400072</v>
      </c>
      <c r="HV531" s="11">
        <v>9652.3694957382704</v>
      </c>
      <c r="HW531" s="11">
        <v>9654.0665306679257</v>
      </c>
      <c r="HX531" s="11">
        <v>9660.7139714644672</v>
      </c>
      <c r="HY531" s="11">
        <v>9669.2496020778071</v>
      </c>
      <c r="HZ531" s="11">
        <v>9673.0383959500941</v>
      </c>
      <c r="IA531" s="11">
        <v>9771.9443222678619</v>
      </c>
      <c r="IB531" s="11">
        <v>9886.1606214322055</v>
      </c>
      <c r="IC531" s="11">
        <v>9922.8955889025201</v>
      </c>
      <c r="ID531" s="11">
        <v>9960.1921584291431</v>
      </c>
      <c r="IE531" s="11">
        <v>9992.9856776094875</v>
      </c>
      <c r="IF531" s="11">
        <v>10020.900062126771</v>
      </c>
      <c r="IG531" s="11">
        <v>10128.950257359023</v>
      </c>
      <c r="IH531" s="11">
        <v>10156.595936172322</v>
      </c>
      <c r="II531" s="11">
        <v>10194.849108900347</v>
      </c>
      <c r="IJ531" s="11">
        <v>10228.741249605035</v>
      </c>
      <c r="IK531" s="11">
        <v>10278.257783945603</v>
      </c>
      <c r="IL531" s="11">
        <v>10316.143340519464</v>
      </c>
      <c r="IM531" s="11">
        <v>10357.738362029471</v>
      </c>
      <c r="IN531" s="11">
        <v>10419.621696959059</v>
      </c>
      <c r="IO531" s="11">
        <v>10555.247877277654</v>
      </c>
      <c r="IP531" s="11">
        <v>10586.921411735175</v>
      </c>
      <c r="IQ531" s="11">
        <v>10586.045656411994</v>
      </c>
      <c r="IR531" s="11">
        <v>10635.361240606171</v>
      </c>
      <c r="IS531" s="11">
        <v>10698.411454528918</v>
      </c>
      <c r="IT531" s="11">
        <v>10735.626413427677</v>
      </c>
      <c r="IU531" s="11">
        <v>10757.21965933592</v>
      </c>
      <c r="IV531" s="11">
        <v>10773.828567654757</v>
      </c>
      <c r="IW531" s="11">
        <v>10779.331976044532</v>
      </c>
      <c r="IX531" s="11">
        <v>10789.137546169934</v>
      </c>
      <c r="IY531" s="11">
        <v>10809.000572976183</v>
      </c>
      <c r="IZ531" s="11">
        <v>10847.999434092751</v>
      </c>
      <c r="JA531" s="11">
        <v>10895.376854714961</v>
      </c>
      <c r="JB531" s="11">
        <v>10984.783010966095</v>
      </c>
      <c r="JC531" s="11">
        <v>11093.115767931236</v>
      </c>
      <c r="JD531" s="11">
        <v>11174.31274074968</v>
      </c>
      <c r="JE531" s="11">
        <v>11194.466690440153</v>
      </c>
      <c r="JF531" s="11">
        <v>11209.63370010799</v>
      </c>
      <c r="JG531" s="11">
        <v>11210.259130730527</v>
      </c>
      <c r="JH531" s="11">
        <v>11293.990206278928</v>
      </c>
      <c r="JI531" s="11">
        <v>11343.691526511795</v>
      </c>
      <c r="JJ531" s="11">
        <v>11352.632312144633</v>
      </c>
      <c r="JK531" s="11">
        <v>11319.732776589684</v>
      </c>
      <c r="JL531" s="11">
        <v>11364.345099389553</v>
      </c>
      <c r="JM531" s="11">
        <v>11360.918452237076</v>
      </c>
      <c r="JN531" s="11">
        <v>11308.478640876123</v>
      </c>
      <c r="JO531" s="11">
        <v>11420.346563403673</v>
      </c>
      <c r="JP531" s="11">
        <v>11516.764488254643</v>
      </c>
      <c r="JQ531" s="11">
        <v>11532.500914095666</v>
      </c>
      <c r="JR531" s="11">
        <v>11579.081741654378</v>
      </c>
      <c r="JS531" s="11">
        <v>11613.975298609581</v>
      </c>
      <c r="JT531" s="11">
        <v>11740.462173585298</v>
      </c>
      <c r="JU531" s="11">
        <v>11799.925030687693</v>
      </c>
      <c r="JV531" s="11">
        <v>11775.209334451125</v>
      </c>
      <c r="JW531" s="11">
        <v>11723.332484400644</v>
      </c>
      <c r="JX531" s="11">
        <v>11727.888250740845</v>
      </c>
      <c r="JY531" s="11">
        <v>11723.598314302502</v>
      </c>
      <c r="JZ531" s="11">
        <v>11713.540194024525</v>
      </c>
      <c r="KA531" s="11">
        <v>11707.05910687185</v>
      </c>
      <c r="KB531" s="11">
        <v>11702.899488988238</v>
      </c>
      <c r="KC531" s="11">
        <v>11690.276357353227</v>
      </c>
      <c r="KD531" s="11">
        <v>11675.422168119459</v>
      </c>
      <c r="KE531" s="11">
        <v>11671.835595443397</v>
      </c>
      <c r="KF531" s="11">
        <v>11679.70021345016</v>
      </c>
      <c r="KG531" s="11">
        <v>11680.075085216178</v>
      </c>
      <c r="KH531" s="11">
        <v>11693.328946150255</v>
      </c>
      <c r="KI531" s="11">
        <v>11691.050092613243</v>
      </c>
      <c r="KJ531" s="11">
        <v>11709.29937624818</v>
      </c>
      <c r="KK531" s="11">
        <v>11711.253389430467</v>
      </c>
      <c r="KL531" s="23"/>
      <c r="KM531" s="11">
        <f>SMALL(Tabela2[[#This Row],[1]:[285]],1)</f>
        <v>3.4638958368304884E-13</v>
      </c>
      <c r="KN531" s="11">
        <f>MATCH(Tabela2[[#This Row],[1° menor]],Tabela2[[#This Row],[1]:[285]],0)</f>
        <v>45</v>
      </c>
      <c r="KO53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0.49999996981485401</v>
      </c>
      <c r="KP531" s="11">
        <f>VLOOKUP(Tabela2[[#This Row],[Shape]],shape!A:D,4,0)+VLOOKUP(Tabela2[[#This Row],[Shape]]+1,shape!A:E,5,0)*Tabela2[[#This Row],[% avanc]]</f>
        <v>603.08522521107511</v>
      </c>
      <c r="KQ531" s="15">
        <f>Tabela2[[#This Row],[8686,881807]]/Tabela2[[#Headers],[8686,881807]]</f>
        <v>6.9424822233117231E-2</v>
      </c>
      <c r="KR531" s="11">
        <f>Tabela2[[#This Row],[8686,881807]]-KP530</f>
        <v>376.56562540120819</v>
      </c>
      <c r="KS531" s="11">
        <f>(Tabela2[[#This Row],[hora bus]]-H530)*86400</f>
        <v>44.999999832361937</v>
      </c>
      <c r="KT531" s="11">
        <f>Tabela2[[#This Row],[desloc]]/Tabela2[[#This Row],[seconds]]</f>
        <v>8.3681250400894331</v>
      </c>
      <c r="KU531" s="11">
        <f>Tabela2[[#This Row],[spd m/s]]*3.6</f>
        <v>30.12525014432196</v>
      </c>
      <c r="KV531" s="23"/>
      <c r="KW531" s="22">
        <f t="shared" si="144"/>
        <v>0</v>
      </c>
      <c r="KX531" s="23">
        <f t="shared" si="145"/>
        <v>0</v>
      </c>
      <c r="KY531" s="23">
        <f t="shared" si="146"/>
        <v>0</v>
      </c>
      <c r="KZ531" s="23">
        <f t="shared" si="147"/>
        <v>0</v>
      </c>
      <c r="LA531" s="23">
        <f t="shared" si="148"/>
        <v>0</v>
      </c>
      <c r="LB531" s="23">
        <f t="shared" si="149"/>
        <v>0</v>
      </c>
      <c r="LC531" s="23">
        <f t="shared" si="150"/>
        <v>0</v>
      </c>
      <c r="LD531" s="23">
        <f t="shared" si="151"/>
        <v>0</v>
      </c>
      <c r="LE531" s="23">
        <f t="shared" si="152"/>
        <v>603.08522521107511</v>
      </c>
      <c r="LF531" s="22">
        <f t="shared" si="161"/>
        <v>0</v>
      </c>
      <c r="LG531" s="23">
        <f t="shared" si="153"/>
        <v>0</v>
      </c>
      <c r="LH531" s="23">
        <f t="shared" si="154"/>
        <v>0</v>
      </c>
      <c r="LI531" s="23">
        <f t="shared" si="155"/>
        <v>603.08522521107511</v>
      </c>
      <c r="LJ531" s="23">
        <f t="shared" si="156"/>
        <v>4932.4690644077373</v>
      </c>
      <c r="LK531" s="23">
        <f t="shared" si="157"/>
        <v>0</v>
      </c>
      <c r="LL531" s="23">
        <f t="shared" si="158"/>
        <v>14</v>
      </c>
      <c r="LM531" s="23">
        <f t="shared" si="159"/>
        <v>0</v>
      </c>
      <c r="LN531" s="23">
        <f t="shared" si="160"/>
        <v>0</v>
      </c>
    </row>
    <row r="532" spans="1:326" x14ac:dyDescent="0.25">
      <c r="A532" s="22">
        <v>338</v>
      </c>
      <c r="B532" s="22">
        <v>2</v>
      </c>
      <c r="C532" s="23" t="s">
        <v>1651</v>
      </c>
      <c r="D532" s="22">
        <v>332</v>
      </c>
      <c r="E532" s="24">
        <v>0.99305555555555558</v>
      </c>
      <c r="F532" s="23" t="s">
        <v>774</v>
      </c>
      <c r="G532" s="23" t="b">
        <v>1</v>
      </c>
      <c r="H532" s="25">
        <v>43538.993252314816</v>
      </c>
      <c r="I532" s="26" t="s">
        <v>328</v>
      </c>
      <c r="J532" s="23" t="s">
        <v>329</v>
      </c>
      <c r="K532" s="11">
        <f>IF(AND(Tabela2[[#This Row],[hora bus]]=H531,Tabela2[[#This Row],[lat bus]]=I531,Tabela2[[#This Row],[lon bus]]=J531),1,0)</f>
        <v>0</v>
      </c>
      <c r="L532" s="23"/>
      <c r="M532" s="11">
        <v>517</v>
      </c>
      <c r="N532" s="11">
        <v>1196.2118976049833</v>
      </c>
      <c r="O532" s="11">
        <v>1192.546769277259</v>
      </c>
      <c r="P532" s="11">
        <v>1186.5928657041984</v>
      </c>
      <c r="Q532" s="11">
        <v>1135.9811511664018</v>
      </c>
      <c r="R532" s="11">
        <v>1056.2790092115151</v>
      </c>
      <c r="S532" s="11">
        <v>1037.7028425363901</v>
      </c>
      <c r="T532" s="11">
        <v>1020.7883785210837</v>
      </c>
      <c r="U532" s="11">
        <v>1012.5612819734961</v>
      </c>
      <c r="V532" s="11">
        <v>1001.0859669946939</v>
      </c>
      <c r="W532" s="11">
        <v>995.47009928613863</v>
      </c>
      <c r="X532" s="11">
        <v>991.03049540766006</v>
      </c>
      <c r="Y532" s="11">
        <v>977.55961941229816</v>
      </c>
      <c r="Z532" s="11">
        <v>975.01348769416393</v>
      </c>
      <c r="AA532" s="11">
        <v>964.05125132030639</v>
      </c>
      <c r="AB532" s="11">
        <v>962.04510489827169</v>
      </c>
      <c r="AC532" s="11">
        <v>951.58872705055103</v>
      </c>
      <c r="AD532" s="11">
        <v>931.60538314788676</v>
      </c>
      <c r="AE532" s="11">
        <v>923.97842054055161</v>
      </c>
      <c r="AF532" s="11">
        <v>851.22800952018451</v>
      </c>
      <c r="AG532" s="11">
        <v>811.56617824911007</v>
      </c>
      <c r="AH532" s="11">
        <v>780.61713796623292</v>
      </c>
      <c r="AI532" s="11">
        <v>757.91590952607703</v>
      </c>
      <c r="AJ532" s="11">
        <v>737.91079465200926</v>
      </c>
      <c r="AK532" s="11">
        <v>723.84650565355605</v>
      </c>
      <c r="AL532" s="11">
        <v>699.02565302088601</v>
      </c>
      <c r="AM532" s="11">
        <v>688.85687116758572</v>
      </c>
      <c r="AN532" s="11">
        <v>672.65132850551367</v>
      </c>
      <c r="AO532" s="11">
        <v>654.10292396278919</v>
      </c>
      <c r="AP532" s="11">
        <v>638.3543504257666</v>
      </c>
      <c r="AQ532" s="11">
        <v>633.71024191163406</v>
      </c>
      <c r="AR532" s="11">
        <v>626.27053111542841</v>
      </c>
      <c r="AS532" s="11">
        <v>609.74712126195243</v>
      </c>
      <c r="AT532" s="11">
        <v>604.58293084941636</v>
      </c>
      <c r="AU532" s="11">
        <v>602.76032064056392</v>
      </c>
      <c r="AV532" s="11">
        <v>585.39238365076028</v>
      </c>
      <c r="AW532" s="11">
        <v>566.27066773331967</v>
      </c>
      <c r="AX532" s="11">
        <v>550.36358678518297</v>
      </c>
      <c r="AY532" s="11">
        <v>530.45248116992718</v>
      </c>
      <c r="AZ532" s="11">
        <v>504.91758075214375</v>
      </c>
      <c r="BA532" s="11">
        <v>472.25356708593756</v>
      </c>
      <c r="BB532" s="11">
        <v>419.61513797970764</v>
      </c>
      <c r="BC532" s="11">
        <v>349.8853937511642</v>
      </c>
      <c r="BD532" s="11">
        <v>291.14825436296894</v>
      </c>
      <c r="BE532" s="11">
        <v>271.37558844899809</v>
      </c>
      <c r="BF532" s="11">
        <v>243.75949892273874</v>
      </c>
      <c r="BG532" s="11">
        <v>197.48785086223791</v>
      </c>
      <c r="BH532" s="11">
        <v>173.21136005586561</v>
      </c>
      <c r="BI532" s="11">
        <v>149.70968080887155</v>
      </c>
      <c r="BJ532" s="11">
        <v>117.46841102909855</v>
      </c>
      <c r="BK532" s="11">
        <v>33.377034897505013</v>
      </c>
      <c r="BL532" s="11">
        <v>6.9633188104489818E-11</v>
      </c>
      <c r="BM532" s="11">
        <v>233.68759416383227</v>
      </c>
      <c r="BN532" s="11">
        <v>415.09494834645295</v>
      </c>
      <c r="BO532" s="11">
        <v>469.25496439700566</v>
      </c>
      <c r="BP532" s="11">
        <v>599.54338298409152</v>
      </c>
      <c r="BQ532" s="11">
        <v>624.26760764358983</v>
      </c>
      <c r="BR532" s="11">
        <v>725.58852382729788</v>
      </c>
      <c r="BS532" s="11">
        <v>827.99534898476441</v>
      </c>
      <c r="BT532" s="11">
        <v>866.61447773314353</v>
      </c>
      <c r="BU532" s="11">
        <v>899.64725750153514</v>
      </c>
      <c r="BV532" s="11">
        <v>984.81721828686443</v>
      </c>
      <c r="BW532" s="11">
        <v>1001.0707570979854</v>
      </c>
      <c r="BX532" s="11">
        <v>1099.0422142039204</v>
      </c>
      <c r="BY532" s="11">
        <v>1133.4053258152512</v>
      </c>
      <c r="BZ532" s="11">
        <v>1227.5209569010524</v>
      </c>
      <c r="CA532" s="11">
        <v>1250.7621125579726</v>
      </c>
      <c r="CB532" s="11">
        <v>1288.3248953854895</v>
      </c>
      <c r="CC532" s="11">
        <v>1342.1604587185282</v>
      </c>
      <c r="CD532" s="11">
        <v>1455.1147188820603</v>
      </c>
      <c r="CE532" s="11">
        <v>1545.6254811028834</v>
      </c>
      <c r="CF532" s="11">
        <v>1637.3534317522601</v>
      </c>
      <c r="CG532" s="11">
        <v>1719.083936216708</v>
      </c>
      <c r="CH532" s="11">
        <v>1911.582671809864</v>
      </c>
      <c r="CI532" s="11">
        <v>1987.4548451921896</v>
      </c>
      <c r="CJ532" s="11">
        <v>2177.9058334084812</v>
      </c>
      <c r="CK532" s="11">
        <v>2251.7226797393128</v>
      </c>
      <c r="CL532" s="11">
        <v>2340.9827466685547</v>
      </c>
      <c r="CM532" s="11">
        <v>2368.7251338736387</v>
      </c>
      <c r="CN532" s="11">
        <v>2416.7448887788546</v>
      </c>
      <c r="CO532" s="11">
        <v>2474.8112351348373</v>
      </c>
      <c r="CP532" s="11">
        <v>2555.8703645425621</v>
      </c>
      <c r="CQ532" s="11">
        <v>2608.1442986347624</v>
      </c>
      <c r="CR532" s="11">
        <v>2803.8114345987892</v>
      </c>
      <c r="CS532" s="11">
        <v>2981.2719404623103</v>
      </c>
      <c r="CT532" s="11">
        <v>3054.9697047789773</v>
      </c>
      <c r="CU532" s="11">
        <v>3082.8183495307221</v>
      </c>
      <c r="CV532" s="11">
        <v>3123.8284646294646</v>
      </c>
      <c r="CW532" s="11">
        <v>3221.6840340049835</v>
      </c>
      <c r="CX532" s="11">
        <v>3348.9759587225967</v>
      </c>
      <c r="CY532" s="11">
        <v>3409.8739156488691</v>
      </c>
      <c r="CZ532" s="11">
        <v>3465.8338844471023</v>
      </c>
      <c r="DA532" s="11">
        <v>3515.1229808497947</v>
      </c>
      <c r="DB532" s="11">
        <v>3562.546552905821</v>
      </c>
      <c r="DC532" s="11">
        <v>3609.9579950141024</v>
      </c>
      <c r="DD532" s="11">
        <v>3698.5929294520533</v>
      </c>
      <c r="DE532" s="11">
        <v>3708.56610994018</v>
      </c>
      <c r="DF532" s="11">
        <v>3736.4561848099397</v>
      </c>
      <c r="DG532" s="11">
        <v>3743.4020529352506</v>
      </c>
      <c r="DH532" s="11">
        <v>3779.7985520005268</v>
      </c>
      <c r="DI532" s="11">
        <v>3807.5428792758294</v>
      </c>
      <c r="DJ532" s="11">
        <v>3850.6552649565547</v>
      </c>
      <c r="DK532" s="11">
        <v>3904.5879810160945</v>
      </c>
      <c r="DL532" s="11">
        <v>4246.1810667753662</v>
      </c>
      <c r="DM532" s="11">
        <v>4368.5836074621693</v>
      </c>
      <c r="DN532" s="11">
        <v>4451.3631290078556</v>
      </c>
      <c r="DO532" s="11">
        <v>4542.5837193037796</v>
      </c>
      <c r="DP532" s="11">
        <v>4574.7507997620996</v>
      </c>
      <c r="DQ532" s="11">
        <v>4657.2092569586894</v>
      </c>
      <c r="DR532" s="11">
        <v>4672.6526913624666</v>
      </c>
      <c r="DS532" s="11">
        <v>4683.3101776727071</v>
      </c>
      <c r="DT532" s="11">
        <v>4694.0540563031063</v>
      </c>
      <c r="DU532" s="11">
        <v>4706.2195581949072</v>
      </c>
      <c r="DV532" s="11">
        <v>4707.5682912292914</v>
      </c>
      <c r="DW532" s="11">
        <v>4704.9349198857817</v>
      </c>
      <c r="DX532" s="11">
        <v>4636.7532407647041</v>
      </c>
      <c r="DY532" s="11">
        <v>4725.9490268216077</v>
      </c>
      <c r="DZ532" s="11">
        <v>4726.8059501988255</v>
      </c>
      <c r="EA532" s="11">
        <v>4752.7182087668325</v>
      </c>
      <c r="EB532" s="11">
        <v>4889.8933012645175</v>
      </c>
      <c r="EC532" s="11">
        <v>4923.2225347627618</v>
      </c>
      <c r="ED532" s="11">
        <v>5110.0793387388976</v>
      </c>
      <c r="EE532" s="11">
        <v>5176.64753484635</v>
      </c>
      <c r="EF532" s="11">
        <v>5395.2054664360749</v>
      </c>
      <c r="EG532" s="11">
        <v>5565.1324146752277</v>
      </c>
      <c r="EH532" s="11">
        <v>5711.9798713785585</v>
      </c>
      <c r="EI532" s="11">
        <v>5828.08155421623</v>
      </c>
      <c r="EJ532" s="11">
        <v>5891.1833494149951</v>
      </c>
      <c r="EK532" s="11">
        <v>5937.0030729324526</v>
      </c>
      <c r="EL532" s="11">
        <v>6010.9141670264662</v>
      </c>
      <c r="EM532" s="11">
        <v>6015.4894388273251</v>
      </c>
      <c r="EN532" s="11">
        <v>6094.7535328717595</v>
      </c>
      <c r="EO532" s="11">
        <v>6184.6479648519462</v>
      </c>
      <c r="EP532" s="11">
        <v>6229.8078298464698</v>
      </c>
      <c r="EQ532" s="11">
        <v>6369.8946374104708</v>
      </c>
      <c r="ER532" s="11">
        <v>6445.0918633270385</v>
      </c>
      <c r="ES532" s="11">
        <v>6582.8255802722297</v>
      </c>
      <c r="ET532" s="11">
        <v>6647.5861648859891</v>
      </c>
      <c r="EU532" s="11">
        <v>6724.0620408969462</v>
      </c>
      <c r="EV532" s="11">
        <v>6787.7681384369553</v>
      </c>
      <c r="EW532" s="11">
        <v>6858.9231923621519</v>
      </c>
      <c r="EX532" s="11">
        <v>7108.1990722396558</v>
      </c>
      <c r="EY532" s="11">
        <v>7191.1929208469464</v>
      </c>
      <c r="EZ532" s="11">
        <v>7363.6288747414292</v>
      </c>
      <c r="FA532" s="11">
        <v>7530.7451900449769</v>
      </c>
      <c r="FB532" s="11">
        <v>7613.7056676219236</v>
      </c>
      <c r="FC532" s="11">
        <v>7655.1873047967247</v>
      </c>
      <c r="FD532" s="11">
        <v>7709.7932730944449</v>
      </c>
      <c r="FE532" s="11">
        <v>7833.5327676580782</v>
      </c>
      <c r="FF532" s="11">
        <v>8006.0562484849288</v>
      </c>
      <c r="FG532" s="11">
        <v>8030.7816073104714</v>
      </c>
      <c r="FH532" s="11">
        <v>8074.6233531745529</v>
      </c>
      <c r="FI532" s="11">
        <v>8155.9484039568424</v>
      </c>
      <c r="FJ532" s="11">
        <v>8200.9340819684367</v>
      </c>
      <c r="FK532" s="11">
        <v>8218.8194591840911</v>
      </c>
      <c r="FL532" s="11">
        <v>8234.3389522720754</v>
      </c>
      <c r="FM532" s="11">
        <v>8240.3059466135728</v>
      </c>
      <c r="FN532" s="11">
        <v>8273.4502706086296</v>
      </c>
      <c r="FO532" s="11">
        <v>8294.8070353483163</v>
      </c>
      <c r="FP532" s="11">
        <v>8319.2797694394194</v>
      </c>
      <c r="FQ532" s="11">
        <v>8344.9803396676216</v>
      </c>
      <c r="FR532" s="11">
        <v>8356.176912725412</v>
      </c>
      <c r="FS532" s="11">
        <v>8400.704159804236</v>
      </c>
      <c r="FT532" s="11">
        <v>8472.6989850615373</v>
      </c>
      <c r="FU532" s="11">
        <v>8576.0680715736562</v>
      </c>
      <c r="FV532" s="11">
        <v>8715.3139967655679</v>
      </c>
      <c r="FW532" s="11">
        <v>8759.5024105742887</v>
      </c>
      <c r="FX532" s="11">
        <v>8777.6211221108952</v>
      </c>
      <c r="FY532" s="11">
        <v>8798.1287647702138</v>
      </c>
      <c r="FZ532" s="11">
        <v>8815.9292061899596</v>
      </c>
      <c r="GA532" s="11">
        <v>8843.8322014753066</v>
      </c>
      <c r="GB532" s="11">
        <v>8865.7777187482989</v>
      </c>
      <c r="GC532" s="11">
        <v>8897.0979868891009</v>
      </c>
      <c r="GD532" s="11">
        <v>8931.1569272185498</v>
      </c>
      <c r="GE532" s="11">
        <v>8955.9492073431047</v>
      </c>
      <c r="GF532" s="11">
        <v>8976.5971931583008</v>
      </c>
      <c r="GG532" s="11">
        <v>8989.5130809989496</v>
      </c>
      <c r="GH532" s="11">
        <v>9002.4624405547056</v>
      </c>
      <c r="GI532" s="11">
        <v>9005.6895356500372</v>
      </c>
      <c r="GJ532" s="11">
        <v>9014.6918298456731</v>
      </c>
      <c r="GK532" s="11">
        <v>9018.675876671583</v>
      </c>
      <c r="GL532" s="11">
        <v>9032.8038103308372</v>
      </c>
      <c r="GM532" s="11">
        <v>9017.0564420223127</v>
      </c>
      <c r="GN532" s="11">
        <v>9025.0385812698441</v>
      </c>
      <c r="GO532" s="11">
        <v>9031.6303452145166</v>
      </c>
      <c r="GP532" s="11">
        <v>9040.002411500298</v>
      </c>
      <c r="GQ532" s="11">
        <v>9094.9112220925017</v>
      </c>
      <c r="GR532" s="11">
        <v>9210.4692759206555</v>
      </c>
      <c r="GS532" s="11">
        <v>9357.2611665110562</v>
      </c>
      <c r="GT532" s="11">
        <v>9420.2411586406051</v>
      </c>
      <c r="GU532" s="11">
        <v>9439.1668194855683</v>
      </c>
      <c r="GV532" s="11">
        <v>9464.3602610716171</v>
      </c>
      <c r="GW532" s="11">
        <v>9491.1661588396109</v>
      </c>
      <c r="GX532" s="11">
        <v>9518.8314520364493</v>
      </c>
      <c r="GY532" s="11">
        <v>9537.2843080937382</v>
      </c>
      <c r="GZ532" s="11">
        <v>9680.3117345757819</v>
      </c>
      <c r="HA532" s="11">
        <v>9700.9434208248385</v>
      </c>
      <c r="HB532" s="11">
        <v>9716.4592036745107</v>
      </c>
      <c r="HC532" s="11">
        <v>9732.8242068185627</v>
      </c>
      <c r="HD532" s="11">
        <v>9744.9281196400643</v>
      </c>
      <c r="HE532" s="11">
        <v>9752.7755736696618</v>
      </c>
      <c r="HF532" s="11">
        <v>9741.9162788589892</v>
      </c>
      <c r="HG532" s="11">
        <v>9783.8566691039232</v>
      </c>
      <c r="HH532" s="11">
        <v>9786.1003468892523</v>
      </c>
      <c r="HI532" s="11">
        <v>9809.7356452196527</v>
      </c>
      <c r="HJ532" s="11">
        <v>9816.5243385347367</v>
      </c>
      <c r="HK532" s="11">
        <v>9804.6135090552216</v>
      </c>
      <c r="HL532" s="11">
        <v>9793.901069471367</v>
      </c>
      <c r="HM532" s="11">
        <v>9743.4954282113995</v>
      </c>
      <c r="HN532" s="11">
        <v>9676.1036503387713</v>
      </c>
      <c r="HO532" s="11">
        <v>9623.8169288356312</v>
      </c>
      <c r="HP532" s="11">
        <v>9634.8522697151584</v>
      </c>
      <c r="HQ532" s="11">
        <v>9623.2392397135573</v>
      </c>
      <c r="HR532" s="11">
        <v>9524.2008140141916</v>
      </c>
      <c r="HS532" s="11">
        <v>9524.9064898214438</v>
      </c>
      <c r="HT532" s="11">
        <v>9528.4292524003486</v>
      </c>
      <c r="HU532" s="11">
        <v>9486.8932339339954</v>
      </c>
      <c r="HV532" s="11">
        <v>9484.5727738356654</v>
      </c>
      <c r="HW532" s="11">
        <v>9487.040752040084</v>
      </c>
      <c r="HX532" s="11">
        <v>9494.4148758822448</v>
      </c>
      <c r="HY532" s="11">
        <v>9503.7903289541955</v>
      </c>
      <c r="HZ532" s="11">
        <v>9509.4093177171453</v>
      </c>
      <c r="IA532" s="11">
        <v>9610.991814693296</v>
      </c>
      <c r="IB532" s="11">
        <v>9726.9969961804782</v>
      </c>
      <c r="IC532" s="11">
        <v>9764.6700434368977</v>
      </c>
      <c r="ID532" s="11">
        <v>9802.8655826824797</v>
      </c>
      <c r="IE532" s="11">
        <v>9836.5519300688993</v>
      </c>
      <c r="IF532" s="11">
        <v>9865.9542013779719</v>
      </c>
      <c r="IG532" s="11">
        <v>9975.2616192013538</v>
      </c>
      <c r="IH532" s="11">
        <v>10003.400690098522</v>
      </c>
      <c r="II532" s="11">
        <v>10042.105021534051</v>
      </c>
      <c r="IJ532" s="11">
        <v>10076.374802199618</v>
      </c>
      <c r="IK532" s="11">
        <v>10126.126865094382</v>
      </c>
      <c r="IL532" s="11">
        <v>10164.154550545563</v>
      </c>
      <c r="IM532" s="11">
        <v>10205.939955768663</v>
      </c>
      <c r="IN532" s="11">
        <v>10268.169001641545</v>
      </c>
      <c r="IO532" s="11">
        <v>10404.145625911442</v>
      </c>
      <c r="IP532" s="11">
        <v>10435.929307517607</v>
      </c>
      <c r="IQ532" s="11">
        <v>10435.279669609115</v>
      </c>
      <c r="IR532" s="11">
        <v>10485.130996980201</v>
      </c>
      <c r="IS532" s="11">
        <v>10548.668469466973</v>
      </c>
      <c r="IT532" s="11">
        <v>10586.142736822489</v>
      </c>
      <c r="IU532" s="11">
        <v>10607.895175163538</v>
      </c>
      <c r="IV532" s="11">
        <v>10624.599894329218</v>
      </c>
      <c r="IW532" s="11">
        <v>10630.164353159142</v>
      </c>
      <c r="IX532" s="11">
        <v>10640.0688864821</v>
      </c>
      <c r="IY532" s="11">
        <v>10660.104099392091</v>
      </c>
      <c r="IZ532" s="11">
        <v>10699.355435412544</v>
      </c>
      <c r="JA532" s="11">
        <v>10747.111201704354</v>
      </c>
      <c r="JB532" s="11">
        <v>10836.942475399339</v>
      </c>
      <c r="JC532" s="11">
        <v>10945.445845642927</v>
      </c>
      <c r="JD532" s="11">
        <v>11026.55254093077</v>
      </c>
      <c r="JE532" s="11">
        <v>11046.554566137305</v>
      </c>
      <c r="JF532" s="11">
        <v>11061.54127968343</v>
      </c>
      <c r="JG532" s="11">
        <v>11061.285114985309</v>
      </c>
      <c r="JH532" s="11">
        <v>11145.089134361066</v>
      </c>
      <c r="JI532" s="11">
        <v>11195.81957102151</v>
      </c>
      <c r="JJ532" s="11">
        <v>11204.971404675447</v>
      </c>
      <c r="JK532" s="11">
        <v>11172.865497121216</v>
      </c>
      <c r="JL532" s="11">
        <v>11218.284179020873</v>
      </c>
      <c r="JM532" s="11">
        <v>11215.101667167328</v>
      </c>
      <c r="JN532" s="11">
        <v>11164.782624940864</v>
      </c>
      <c r="JO532" s="11">
        <v>11279.871617622233</v>
      </c>
      <c r="JP532" s="11">
        <v>11377.913635272973</v>
      </c>
      <c r="JQ532" s="11">
        <v>11394.563869961532</v>
      </c>
      <c r="JR532" s="11">
        <v>11441.072799258354</v>
      </c>
      <c r="JS532" s="11">
        <v>11474.000977069625</v>
      </c>
      <c r="JT532" s="11">
        <v>11598.476913189947</v>
      </c>
      <c r="JU532" s="11">
        <v>11657.235889069012</v>
      </c>
      <c r="JV532" s="11">
        <v>11632.551493915611</v>
      </c>
      <c r="JW532" s="11">
        <v>11580.074855871238</v>
      </c>
      <c r="JX532" s="11">
        <v>11583.771266512813</v>
      </c>
      <c r="JY532" s="11">
        <v>11579.100815987125</v>
      </c>
      <c r="JZ532" s="11">
        <v>11568.700261841324</v>
      </c>
      <c r="KA532" s="11">
        <v>11561.874702542489</v>
      </c>
      <c r="KB532" s="11">
        <v>11557.4456301146</v>
      </c>
      <c r="KC532" s="11">
        <v>11544.504597502535</v>
      </c>
      <c r="KD532" s="11">
        <v>11529.541296760068</v>
      </c>
      <c r="KE532" s="11">
        <v>11526.182119516743</v>
      </c>
      <c r="KF532" s="11">
        <v>11534.266107385989</v>
      </c>
      <c r="KG532" s="11">
        <v>11534.920507870214</v>
      </c>
      <c r="KH532" s="11">
        <v>11548.442402917915</v>
      </c>
      <c r="KI532" s="11">
        <v>11546.477595581704</v>
      </c>
      <c r="KJ532" s="11">
        <v>11565.011595316622</v>
      </c>
      <c r="KK532" s="11">
        <v>11567.0653461286</v>
      </c>
      <c r="KL532" s="23"/>
      <c r="KM532" s="11">
        <f>SMALL(Tabela2[[#This Row],[1]:[285]],1)</f>
        <v>6.9633188104489818E-11</v>
      </c>
      <c r="KN532" s="11">
        <f>MATCH(Tabela2[[#This Row],[1° menor]],Tabela2[[#This Row],[1]:[285]],0)</f>
        <v>51</v>
      </c>
      <c r="KO53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0.12499993927453582</v>
      </c>
      <c r="KP532" s="11">
        <f>VLOOKUP(Tabela2[[#This Row],[Shape]],shape!A:D,4,0)+VLOOKUP(Tabela2[[#This Row],[Shape]]+1,shape!A:E,5,0)*Tabela2[[#This Row],[% avanc]]</f>
        <v>732.94741472834073</v>
      </c>
      <c r="KQ532" s="15">
        <f>Tabela2[[#This Row],[8686,881807]]/Tabela2[[#Headers],[8686,881807]]</f>
        <v>8.4374051703768133E-2</v>
      </c>
      <c r="KR532" s="11">
        <f>Tabela2[[#This Row],[8686,881807]]-KP531</f>
        <v>129.86218951726562</v>
      </c>
      <c r="KS532" s="11">
        <f>(Tabela2[[#This Row],[hora bus]]-H531)*86400</f>
        <v>44.000000227242708</v>
      </c>
      <c r="KT532" s="11">
        <f>Tabela2[[#This Row],[desloc]]/Tabela2[[#This Row],[seconds]]</f>
        <v>2.9514133828767828</v>
      </c>
      <c r="KU532" s="11">
        <f>Tabela2[[#This Row],[spd m/s]]*3.6</f>
        <v>10.625088178356418</v>
      </c>
      <c r="KV532" s="23"/>
      <c r="KW532" s="22">
        <f t="shared" si="144"/>
        <v>0</v>
      </c>
      <c r="KX532" s="23">
        <f t="shared" si="145"/>
        <v>0</v>
      </c>
      <c r="KY532" s="23">
        <f t="shared" si="146"/>
        <v>0</v>
      </c>
      <c r="KZ532" s="23">
        <f t="shared" si="147"/>
        <v>0</v>
      </c>
      <c r="LA532" s="23">
        <f t="shared" si="148"/>
        <v>0</v>
      </c>
      <c r="LB532" s="23">
        <f t="shared" si="149"/>
        <v>0</v>
      </c>
      <c r="LC532" s="23">
        <f t="shared" si="150"/>
        <v>0</v>
      </c>
      <c r="LD532" s="23">
        <f t="shared" si="151"/>
        <v>0</v>
      </c>
      <c r="LE532" s="23">
        <f t="shared" si="152"/>
        <v>732.94741472834073</v>
      </c>
      <c r="LF532" s="22">
        <f t="shared" si="161"/>
        <v>0</v>
      </c>
      <c r="LG532" s="23">
        <f t="shared" si="153"/>
        <v>0</v>
      </c>
      <c r="LH532" s="23">
        <f t="shared" si="154"/>
        <v>0</v>
      </c>
      <c r="LI532" s="23">
        <f t="shared" si="155"/>
        <v>732.94741472834073</v>
      </c>
      <c r="LJ532" s="23">
        <f t="shared" si="156"/>
        <v>4932.4690644077373</v>
      </c>
      <c r="LK532" s="23">
        <f t="shared" si="157"/>
        <v>0</v>
      </c>
      <c r="LL532" s="23">
        <f t="shared" si="158"/>
        <v>13</v>
      </c>
      <c r="LM532" s="23">
        <f t="shared" si="159"/>
        <v>0</v>
      </c>
      <c r="LN532" s="23">
        <f t="shared" si="160"/>
        <v>0</v>
      </c>
    </row>
    <row r="533" spans="1:326" x14ac:dyDescent="0.25">
      <c r="A533" s="22">
        <v>339</v>
      </c>
      <c r="B533" s="22">
        <v>2</v>
      </c>
      <c r="C533" s="23" t="s">
        <v>1652</v>
      </c>
      <c r="D533" s="22">
        <v>332</v>
      </c>
      <c r="E533" s="24">
        <v>0.99375000000000002</v>
      </c>
      <c r="F533" s="23" t="s">
        <v>774</v>
      </c>
      <c r="G533" s="23" t="b">
        <v>1</v>
      </c>
      <c r="H533" s="25">
        <v>43538.993784722225</v>
      </c>
      <c r="I533" s="26" t="s">
        <v>182</v>
      </c>
      <c r="J533" s="23" t="s">
        <v>183</v>
      </c>
      <c r="K533" s="11">
        <f>IF(AND(Tabela2[[#This Row],[hora bus]]=H532,Tabela2[[#This Row],[lat bus]]=I532,Tabela2[[#This Row],[lon bus]]=J532),1,0)</f>
        <v>0</v>
      </c>
      <c r="L533" s="23"/>
      <c r="M533" s="11">
        <v>519</v>
      </c>
      <c r="N533" s="11">
        <v>1893.9527214410357</v>
      </c>
      <c r="O533" s="11">
        <v>1890.6152834709294</v>
      </c>
      <c r="P533" s="11">
        <v>1885.0006427555873</v>
      </c>
      <c r="Q533" s="11">
        <v>1835.1121832941851</v>
      </c>
      <c r="R533" s="11">
        <v>1756.1808196157203</v>
      </c>
      <c r="S533" s="11">
        <v>1737.9026055134209</v>
      </c>
      <c r="T533" s="11">
        <v>1721.1167707197683</v>
      </c>
      <c r="U533" s="11">
        <v>1712.9847712866185</v>
      </c>
      <c r="V533" s="11">
        <v>1701.551837747402</v>
      </c>
      <c r="W533" s="11">
        <v>1695.9202431532556</v>
      </c>
      <c r="X533" s="11">
        <v>1691.3907340676101</v>
      </c>
      <c r="Y533" s="11">
        <v>1677.6114386476831</v>
      </c>
      <c r="Z533" s="11">
        <v>1674.5363505127182</v>
      </c>
      <c r="AA533" s="11">
        <v>1662.8563882290166</v>
      </c>
      <c r="AB533" s="11">
        <v>1660.192269375478</v>
      </c>
      <c r="AC533" s="11">
        <v>1649.170807674773</v>
      </c>
      <c r="AD533" s="11">
        <v>1628.4948660807174</v>
      </c>
      <c r="AE533" s="11">
        <v>1620.3493630730793</v>
      </c>
      <c r="AF533" s="11">
        <v>1547.174538826876</v>
      </c>
      <c r="AG533" s="11">
        <v>1507.1041828053988</v>
      </c>
      <c r="AH533" s="11">
        <v>1475.5470961216149</v>
      </c>
      <c r="AI533" s="11">
        <v>1451.9950881125653</v>
      </c>
      <c r="AJ533" s="11">
        <v>1431.1680295960823</v>
      </c>
      <c r="AK533" s="11">
        <v>1416.3660733110328</v>
      </c>
      <c r="AL533" s="11">
        <v>1390.6130012680424</v>
      </c>
      <c r="AM533" s="11">
        <v>1379.6323610131983</v>
      </c>
      <c r="AN533" s="11">
        <v>1363.4299421043222</v>
      </c>
      <c r="AO533" s="11">
        <v>1345.8691063601907</v>
      </c>
      <c r="AP533" s="11">
        <v>1331.8149617675176</v>
      </c>
      <c r="AQ533" s="11">
        <v>1328.4583521122242</v>
      </c>
      <c r="AR533" s="11">
        <v>1321.8476675540214</v>
      </c>
      <c r="AS533" s="11">
        <v>1306.6117489691305</v>
      </c>
      <c r="AT533" s="11">
        <v>1302.7194008537097</v>
      </c>
      <c r="AU533" s="11">
        <v>1301.5175886042521</v>
      </c>
      <c r="AV533" s="11">
        <v>1284.8491956360851</v>
      </c>
      <c r="AW533" s="11">
        <v>1266.4878806155357</v>
      </c>
      <c r="AX533" s="11">
        <v>1250.75621782452</v>
      </c>
      <c r="AY533" s="11">
        <v>1230.6220379926212</v>
      </c>
      <c r="AZ533" s="11">
        <v>1204.7377024719356</v>
      </c>
      <c r="BA533" s="11">
        <v>1171.7222037468141</v>
      </c>
      <c r="BB533" s="11">
        <v>1118.9384408743786</v>
      </c>
      <c r="BC533" s="11">
        <v>1049.7798907647207</v>
      </c>
      <c r="BD533" s="11">
        <v>991.12758872330687</v>
      </c>
      <c r="BE533" s="11">
        <v>970.82822787303451</v>
      </c>
      <c r="BF533" s="11">
        <v>943.32307924594602</v>
      </c>
      <c r="BG533" s="11">
        <v>897.43819112806614</v>
      </c>
      <c r="BH533" s="11">
        <v>873.52520777918585</v>
      </c>
      <c r="BI533" s="11">
        <v>850.16992779519626</v>
      </c>
      <c r="BJ533" s="11">
        <v>817.92860281758249</v>
      </c>
      <c r="BK533" s="11">
        <v>733.83850526294873</v>
      </c>
      <c r="BL533" s="11">
        <v>466.77992255915547</v>
      </c>
      <c r="BM533" s="11">
        <v>285.3945436190657</v>
      </c>
      <c r="BN533" s="11">
        <v>231.28892698827613</v>
      </c>
      <c r="BO533" s="11">
        <v>101.04836070834808</v>
      </c>
      <c r="BP533" s="11">
        <v>76.261692052206428</v>
      </c>
      <c r="BQ533" s="11">
        <v>4.9027448767446913E-12</v>
      </c>
      <c r="BR533" s="11">
        <v>25.408318290068671</v>
      </c>
      <c r="BS533" s="11">
        <v>128.51177710969668</v>
      </c>
      <c r="BT533" s="11">
        <v>168.85084354553666</v>
      </c>
      <c r="BU533" s="11">
        <v>201.84909794558496</v>
      </c>
      <c r="BV533" s="11">
        <v>290.4215537296439</v>
      </c>
      <c r="BW533" s="11">
        <v>309.45116122572597</v>
      </c>
      <c r="BX533" s="11">
        <v>416.11711999432168</v>
      </c>
      <c r="BY533" s="11">
        <v>479.88886635961296</v>
      </c>
      <c r="BZ533" s="11">
        <v>598.36112810221084</v>
      </c>
      <c r="CA533" s="11">
        <v>630.1201511720152</v>
      </c>
      <c r="CB533" s="11">
        <v>674.17240101676407</v>
      </c>
      <c r="CC533" s="11">
        <v>736.45010451843643</v>
      </c>
      <c r="CD533" s="11">
        <v>857.23315440932674</v>
      </c>
      <c r="CE533" s="11">
        <v>951.47689436134556</v>
      </c>
      <c r="CF533" s="11">
        <v>1044.6425216002192</v>
      </c>
      <c r="CG533" s="11">
        <v>1128.3000788677355</v>
      </c>
      <c r="CH533" s="11">
        <v>1322.816518608312</v>
      </c>
      <c r="CI533" s="11">
        <v>1400.3173471256268</v>
      </c>
      <c r="CJ533" s="11">
        <v>1591.9695674765692</v>
      </c>
      <c r="CK533" s="11">
        <v>1666.9594541081979</v>
      </c>
      <c r="CL533" s="11">
        <v>1757.2329475757904</v>
      </c>
      <c r="CM533" s="11">
        <v>1785.1706957800748</v>
      </c>
      <c r="CN533" s="11">
        <v>1833.5919979713708</v>
      </c>
      <c r="CO533" s="11">
        <v>1892.6128522750676</v>
      </c>
      <c r="CP533" s="11">
        <v>1974.3525721396204</v>
      </c>
      <c r="CQ533" s="11">
        <v>2026.997209601911</v>
      </c>
      <c r="CR533" s="11">
        <v>2223.309060513292</v>
      </c>
      <c r="CS533" s="11">
        <v>2401.5367283220239</v>
      </c>
      <c r="CT533" s="11">
        <v>2475.8057272261085</v>
      </c>
      <c r="CU533" s="11">
        <v>2504.0475124449263</v>
      </c>
      <c r="CV533" s="11">
        <v>2545.4808001885167</v>
      </c>
      <c r="CW533" s="11">
        <v>2643.8386729351582</v>
      </c>
      <c r="CX533" s="11">
        <v>2771.601287687683</v>
      </c>
      <c r="CY533" s="11">
        <v>2832.9162376296699</v>
      </c>
      <c r="CZ533" s="11">
        <v>2889.8349636097787</v>
      </c>
      <c r="DA533" s="11">
        <v>2940.6552277995243</v>
      </c>
      <c r="DB533" s="11">
        <v>2990.5269704339089</v>
      </c>
      <c r="DC533" s="11">
        <v>3042.2631300109169</v>
      </c>
      <c r="DD533" s="11">
        <v>3133.9581796819539</v>
      </c>
      <c r="DE533" s="11">
        <v>3145.1133288418896</v>
      </c>
      <c r="DF533" s="11">
        <v>3174.4105057720494</v>
      </c>
      <c r="DG533" s="11">
        <v>3184.0011971164081</v>
      </c>
      <c r="DH533" s="11">
        <v>3225.1513506262027</v>
      </c>
      <c r="DI533" s="11">
        <v>3258.5065149338816</v>
      </c>
      <c r="DJ533" s="11">
        <v>3300.972991461364</v>
      </c>
      <c r="DK533" s="11">
        <v>3338.9645793024151</v>
      </c>
      <c r="DL533" s="11">
        <v>3664.8978187252355</v>
      </c>
      <c r="DM533" s="11">
        <v>3782.2712286829837</v>
      </c>
      <c r="DN533" s="11">
        <v>3861.9412943169164</v>
      </c>
      <c r="DO533" s="11">
        <v>3951.1154445265161</v>
      </c>
      <c r="DP533" s="11">
        <v>3981.0706725538566</v>
      </c>
      <c r="DQ533" s="11">
        <v>4061.8034404526852</v>
      </c>
      <c r="DR533" s="11">
        <v>4076.9101412570335</v>
      </c>
      <c r="DS533" s="11">
        <v>4087.286215232361</v>
      </c>
      <c r="DT533" s="11">
        <v>4098.39979257299</v>
      </c>
      <c r="DU533" s="11">
        <v>4111.5392921553357</v>
      </c>
      <c r="DV533" s="11">
        <v>4114.0092625899297</v>
      </c>
      <c r="DW533" s="11">
        <v>4112.7178615112434</v>
      </c>
      <c r="DX533" s="11">
        <v>4052.6911622555849</v>
      </c>
      <c r="DY533" s="11">
        <v>4150.6272570815354</v>
      </c>
      <c r="DZ533" s="11">
        <v>4154.7434281839405</v>
      </c>
      <c r="EA533" s="11">
        <v>4180.7450497478285</v>
      </c>
      <c r="EB533" s="11">
        <v>4315.8663505348222</v>
      </c>
      <c r="EC533" s="11">
        <v>4348.3161395419465</v>
      </c>
      <c r="ED533" s="11">
        <v>4534.161403764123</v>
      </c>
      <c r="EE533" s="11">
        <v>4604.4680376659917</v>
      </c>
      <c r="EF533" s="11">
        <v>4829.9372427073604</v>
      </c>
      <c r="EG533" s="11">
        <v>5005.0902202605112</v>
      </c>
      <c r="EH533" s="11">
        <v>5155.7284546622204</v>
      </c>
      <c r="EI533" s="11">
        <v>5273.7868286081957</v>
      </c>
      <c r="EJ533" s="11">
        <v>5337.4189702665744</v>
      </c>
      <c r="EK533" s="11">
        <v>5385.3688619578697</v>
      </c>
      <c r="EL533" s="11">
        <v>5461.6344095998475</v>
      </c>
      <c r="EM533" s="11">
        <v>5468.1378189300312</v>
      </c>
      <c r="EN533" s="11">
        <v>5549.4979006759431</v>
      </c>
      <c r="EO533" s="11">
        <v>5639.6683530192704</v>
      </c>
      <c r="EP533" s="11">
        <v>5683.8665200083178</v>
      </c>
      <c r="EQ533" s="11">
        <v>5822.5924323991294</v>
      </c>
      <c r="ER533" s="11">
        <v>5896.421682107376</v>
      </c>
      <c r="ES533" s="11">
        <v>6033.0363399251901</v>
      </c>
      <c r="ET533" s="11">
        <v>6097.190924833536</v>
      </c>
      <c r="EU533" s="11">
        <v>6173.0064758452208</v>
      </c>
      <c r="EV533" s="11">
        <v>6235.9936831452178</v>
      </c>
      <c r="EW533" s="11">
        <v>6305.657045021635</v>
      </c>
      <c r="EX533" s="11">
        <v>6553.4532368512318</v>
      </c>
      <c r="EY533" s="11">
        <v>6635.3587099289707</v>
      </c>
      <c r="EZ533" s="11">
        <v>6806.439704584991</v>
      </c>
      <c r="FA533" s="11">
        <v>6973.0546007174353</v>
      </c>
      <c r="FB533" s="11">
        <v>7056.2323790699447</v>
      </c>
      <c r="FC533" s="11">
        <v>7097.9167580561889</v>
      </c>
      <c r="FD533" s="11">
        <v>7152.9353171898038</v>
      </c>
      <c r="FE533" s="11">
        <v>7277.5203389535473</v>
      </c>
      <c r="FF533" s="11">
        <v>7450.6431803462674</v>
      </c>
      <c r="FG533" s="11">
        <v>7475.5123442314889</v>
      </c>
      <c r="FH533" s="11">
        <v>7519.8483590504666</v>
      </c>
      <c r="FI533" s="11">
        <v>7601.4177269067186</v>
      </c>
      <c r="FJ533" s="11">
        <v>7646.0360052874421</v>
      </c>
      <c r="FK533" s="11">
        <v>7663.4431904058411</v>
      </c>
      <c r="FL533" s="11">
        <v>7678.459196966629</v>
      </c>
      <c r="FM533" s="11">
        <v>7683.2613280734959</v>
      </c>
      <c r="FN533" s="11">
        <v>7714.9967971895439</v>
      </c>
      <c r="FO533" s="11">
        <v>7735.4216637344934</v>
      </c>
      <c r="FP533" s="11">
        <v>7759.0502051238518</v>
      </c>
      <c r="FQ533" s="11">
        <v>7784.1575442330295</v>
      </c>
      <c r="FR533" s="11">
        <v>7794.5530467721728</v>
      </c>
      <c r="FS533" s="11">
        <v>7838.0408189696236</v>
      </c>
      <c r="FT533" s="11">
        <v>7909.4549419244204</v>
      </c>
      <c r="FU533" s="11">
        <v>8013.1875546084566</v>
      </c>
      <c r="FV533" s="11">
        <v>8153.7664242967921</v>
      </c>
      <c r="FW533" s="11">
        <v>8199.3481126481201</v>
      </c>
      <c r="FX533" s="11">
        <v>8218.5963100965037</v>
      </c>
      <c r="FY533" s="11">
        <v>8240.065336011101</v>
      </c>
      <c r="FZ533" s="11">
        <v>8258.6233644418262</v>
      </c>
      <c r="GA533" s="11">
        <v>8287.0354172886691</v>
      </c>
      <c r="GB533" s="11">
        <v>8309.255599371465</v>
      </c>
      <c r="GC533" s="11">
        <v>8340.6573399452864</v>
      </c>
      <c r="GD533" s="11">
        <v>8374.6494806509581</v>
      </c>
      <c r="GE533" s="11">
        <v>8399.3777013742165</v>
      </c>
      <c r="GF533" s="11">
        <v>8419.9727512685604</v>
      </c>
      <c r="GG533" s="11">
        <v>8433.0389276791502</v>
      </c>
      <c r="GH533" s="11">
        <v>8446.2176009254181</v>
      </c>
      <c r="GI533" s="11">
        <v>8449.8093862200585</v>
      </c>
      <c r="GJ533" s="11">
        <v>8459.6007984831504</v>
      </c>
      <c r="GK533" s="11">
        <v>8464.7613280503538</v>
      </c>
      <c r="GL533" s="11">
        <v>8479.6436875811778</v>
      </c>
      <c r="GM533" s="11">
        <v>8464.8259149684527</v>
      </c>
      <c r="GN533" s="11">
        <v>8474.2719819804042</v>
      </c>
      <c r="GO533" s="11">
        <v>8482.214019871144</v>
      </c>
      <c r="GP533" s="11">
        <v>8492.9600181102396</v>
      </c>
      <c r="GQ533" s="11">
        <v>8551.5028836547062</v>
      </c>
      <c r="GR533" s="11">
        <v>8671.1257240278374</v>
      </c>
      <c r="GS533" s="11">
        <v>8820.8434346204067</v>
      </c>
      <c r="GT533" s="11">
        <v>8884.9455659409723</v>
      </c>
      <c r="GU533" s="11">
        <v>8904.2494259621944</v>
      </c>
      <c r="GV533" s="11">
        <v>8929.580262658792</v>
      </c>
      <c r="GW533" s="11">
        <v>8956.3400526933037</v>
      </c>
      <c r="GX533" s="11">
        <v>8983.7935248068261</v>
      </c>
      <c r="GY533" s="11">
        <v>9000.3934764577007</v>
      </c>
      <c r="GZ533" s="11">
        <v>9141.4684670330953</v>
      </c>
      <c r="HA533" s="11">
        <v>9161.7069603297678</v>
      </c>
      <c r="HB533" s="11">
        <v>9177.0411823467784</v>
      </c>
      <c r="HC533" s="11">
        <v>9193.3219922267926</v>
      </c>
      <c r="HD533" s="11">
        <v>9205.3490272935396</v>
      </c>
      <c r="HE533" s="11">
        <v>9213.0160693116741</v>
      </c>
      <c r="HF533" s="11">
        <v>9204.8579084822541</v>
      </c>
      <c r="HG533" s="11">
        <v>9251.5835205954681</v>
      </c>
      <c r="HH533" s="11">
        <v>9257.8181882475656</v>
      </c>
      <c r="HI533" s="11">
        <v>9284.5412453676799</v>
      </c>
      <c r="HJ533" s="11">
        <v>9293.0992466551925</v>
      </c>
      <c r="HK533" s="11">
        <v>9283.0235000350895</v>
      </c>
      <c r="HL533" s="11">
        <v>9274.3664418993685</v>
      </c>
      <c r="HM533" s="11">
        <v>9226.786705845223</v>
      </c>
      <c r="HN533" s="11">
        <v>9163.7956421942599</v>
      </c>
      <c r="HO533" s="11">
        <v>9116.4681137269345</v>
      </c>
      <c r="HP533" s="11">
        <v>9130.4791381132072</v>
      </c>
      <c r="HQ533" s="11">
        <v>9119.9805980735946</v>
      </c>
      <c r="HR533" s="11">
        <v>9024.9178658209003</v>
      </c>
      <c r="HS533" s="11">
        <v>9030.3112181092547</v>
      </c>
      <c r="HT533" s="11">
        <v>9035.5066340620706</v>
      </c>
      <c r="HU533" s="11">
        <v>8996.0387856670768</v>
      </c>
      <c r="HV533" s="11">
        <v>8996.4803494847438</v>
      </c>
      <c r="HW533" s="11">
        <v>9000.9997685873714</v>
      </c>
      <c r="HX533" s="11">
        <v>9010.2927048289894</v>
      </c>
      <c r="HY533" s="11">
        <v>9021.8704795047252</v>
      </c>
      <c r="HZ533" s="11">
        <v>9032.2373862955174</v>
      </c>
      <c r="IA533" s="11">
        <v>9140.7526881540489</v>
      </c>
      <c r="IB533" s="11">
        <v>9261.3918472462319</v>
      </c>
      <c r="IC533" s="11">
        <v>9301.4897614404363</v>
      </c>
      <c r="ID533" s="11">
        <v>9342.0105675619925</v>
      </c>
      <c r="IE533" s="11">
        <v>9378.0022769888928</v>
      </c>
      <c r="IF533" s="11">
        <v>9411.2389640250003</v>
      </c>
      <c r="IG533" s="11">
        <v>9523.7789791189043</v>
      </c>
      <c r="IH533" s="11">
        <v>9553.1682193491288</v>
      </c>
      <c r="II533" s="11">
        <v>9593.0044160414982</v>
      </c>
      <c r="IJ533" s="11">
        <v>9628.1988311252753</v>
      </c>
      <c r="IK533" s="11">
        <v>9678.4915018230422</v>
      </c>
      <c r="IL533" s="11">
        <v>9716.8177396571282</v>
      </c>
      <c r="IM533" s="11">
        <v>9759.006537922578</v>
      </c>
      <c r="IN533" s="11">
        <v>9821.9619719098046</v>
      </c>
      <c r="IO533" s="11">
        <v>9958.7101265766887</v>
      </c>
      <c r="IP533" s="11">
        <v>9990.7560770059481</v>
      </c>
      <c r="IQ533" s="11">
        <v>9990.6584594200776</v>
      </c>
      <c r="IR533" s="11">
        <v>10041.829812394424</v>
      </c>
      <c r="IS533" s="11">
        <v>10106.572833698609</v>
      </c>
      <c r="IT533" s="11">
        <v>10144.683323608073</v>
      </c>
      <c r="IU533" s="11">
        <v>10166.824353414833</v>
      </c>
      <c r="IV533" s="11">
        <v>10183.76387125015</v>
      </c>
      <c r="IW533" s="11">
        <v>10189.476311982928</v>
      </c>
      <c r="IX533" s="11">
        <v>10199.61611933225</v>
      </c>
      <c r="IY533" s="11">
        <v>10220.054258417276</v>
      </c>
      <c r="IZ533" s="11">
        <v>10259.896718955439</v>
      </c>
      <c r="JA533" s="11">
        <v>10308.533971376432</v>
      </c>
      <c r="JB533" s="11">
        <v>10399.318517714852</v>
      </c>
      <c r="JC533" s="11">
        <v>10508.106313865859</v>
      </c>
      <c r="JD533" s="11">
        <v>10588.88213942881</v>
      </c>
      <c r="JE533" s="11">
        <v>10608.448087487666</v>
      </c>
      <c r="JF533" s="11">
        <v>10622.930168413488</v>
      </c>
      <c r="JG533" s="11">
        <v>10620.229256958788</v>
      </c>
      <c r="JH533" s="11">
        <v>10704.117498196074</v>
      </c>
      <c r="JI533" s="11">
        <v>10757.561563100853</v>
      </c>
      <c r="JJ533" s="11">
        <v>10767.271649366716</v>
      </c>
      <c r="JK533" s="11">
        <v>10737.265301414507</v>
      </c>
      <c r="JL533" s="11">
        <v>10784.81622268484</v>
      </c>
      <c r="JM533" s="11">
        <v>10782.274603554544</v>
      </c>
      <c r="JN533" s="11">
        <v>10737.514541764805</v>
      </c>
      <c r="JO533" s="11">
        <v>10861.046123169961</v>
      </c>
      <c r="JP533" s="11">
        <v>10963.341221676979</v>
      </c>
      <c r="JQ533" s="11">
        <v>10982.365175387438</v>
      </c>
      <c r="JR533" s="11">
        <v>11028.595351012829</v>
      </c>
      <c r="JS533" s="11">
        <v>11056.155350776316</v>
      </c>
      <c r="JT533" s="11">
        <v>11175.129547941448</v>
      </c>
      <c r="JU533" s="11">
        <v>11231.981534770075</v>
      </c>
      <c r="JV533" s="11">
        <v>11207.425630403675</v>
      </c>
      <c r="JW533" s="11">
        <v>11153.398788626555</v>
      </c>
      <c r="JX533" s="11">
        <v>11154.843667445803</v>
      </c>
      <c r="JY533" s="11">
        <v>11149.176350839456</v>
      </c>
      <c r="JZ533" s="11">
        <v>11137.879094728531</v>
      </c>
      <c r="KA533" s="11">
        <v>11130.152160136815</v>
      </c>
      <c r="KB533" s="11">
        <v>11125.018383388893</v>
      </c>
      <c r="KC533" s="11">
        <v>11111.245101987481</v>
      </c>
      <c r="KD533" s="11">
        <v>11096.016680108993</v>
      </c>
      <c r="KE533" s="11">
        <v>11093.273583882847</v>
      </c>
      <c r="KF533" s="11">
        <v>11101.931709890114</v>
      </c>
      <c r="KG533" s="11">
        <v>11103.317768792043</v>
      </c>
      <c r="KH533" s="11">
        <v>11117.541355207575</v>
      </c>
      <c r="KI533" s="11">
        <v>11116.398673195688</v>
      </c>
      <c r="KJ533" s="11">
        <v>11135.677968376658</v>
      </c>
      <c r="KK533" s="11">
        <v>11137.992874218982</v>
      </c>
      <c r="KL533" s="23"/>
      <c r="KM533" s="11">
        <f>SMALL(Tabela2[[#This Row],[1]:[285]],1)</f>
        <v>4.9027448767446913E-12</v>
      </c>
      <c r="KN533" s="11">
        <f>MATCH(Tabela2[[#This Row],[1° menor]],Tabela2[[#This Row],[1]:[285]],0)</f>
        <v>56</v>
      </c>
      <c r="KO53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0.74999997105103455</v>
      </c>
      <c r="KP533" s="11">
        <f>VLOOKUP(Tabela2[[#This Row],[Shape]],shape!A:D,4,0)+VLOOKUP(Tabela2[[#This Row],[Shape]]+1,shape!A:E,5,0)*Tabela2[[#This Row],[% avanc]]</f>
        <v>1083.2892053908797</v>
      </c>
      <c r="KQ533" s="15">
        <f>Tabela2[[#This Row],[8686,881807]]/Tabela2[[#Headers],[8686,881807]]</f>
        <v>0.12470403413546521</v>
      </c>
      <c r="KR533" s="11">
        <f>Tabela2[[#This Row],[8686,881807]]-KP532</f>
        <v>350.34179066253898</v>
      </c>
      <c r="KS533" s="11">
        <f>(Tabela2[[#This Row],[hora bus]]-H532)*86400</f>
        <v>46.000000066123903</v>
      </c>
      <c r="KT533" s="11">
        <f>Tabela2[[#This Row],[desloc]]/Tabela2[[#This Row],[seconds]]</f>
        <v>7.6161258730202395</v>
      </c>
      <c r="KU533" s="11">
        <f>Tabela2[[#This Row],[spd m/s]]*3.6</f>
        <v>27.418053142872864</v>
      </c>
      <c r="KV533" s="23"/>
      <c r="KW533" s="22">
        <f t="shared" si="144"/>
        <v>0</v>
      </c>
      <c r="KX533" s="23">
        <f t="shared" si="145"/>
        <v>0</v>
      </c>
      <c r="KY533" s="23">
        <f t="shared" si="146"/>
        <v>0</v>
      </c>
      <c r="KZ533" s="23">
        <f t="shared" si="147"/>
        <v>0</v>
      </c>
      <c r="LA533" s="23">
        <f t="shared" si="148"/>
        <v>0</v>
      </c>
      <c r="LB533" s="23">
        <f t="shared" si="149"/>
        <v>0</v>
      </c>
      <c r="LC533" s="23">
        <f t="shared" si="150"/>
        <v>0</v>
      </c>
      <c r="LD533" s="23">
        <f t="shared" si="151"/>
        <v>0</v>
      </c>
      <c r="LE533" s="23">
        <f t="shared" si="152"/>
        <v>1083.2892053908797</v>
      </c>
      <c r="LF533" s="22">
        <f t="shared" si="161"/>
        <v>0</v>
      </c>
      <c r="LG533" s="23">
        <f t="shared" si="153"/>
        <v>0</v>
      </c>
      <c r="LH533" s="23">
        <f t="shared" si="154"/>
        <v>0</v>
      </c>
      <c r="LI533" s="23">
        <f t="shared" si="155"/>
        <v>1083.2892053908797</v>
      </c>
      <c r="LJ533" s="23">
        <f t="shared" si="156"/>
        <v>4932.4690644077373</v>
      </c>
      <c r="LK533" s="23">
        <f t="shared" si="157"/>
        <v>0</v>
      </c>
      <c r="LL533" s="23">
        <f t="shared" si="158"/>
        <v>12</v>
      </c>
      <c r="LM533" s="23">
        <f t="shared" si="159"/>
        <v>0</v>
      </c>
      <c r="LN533" s="23">
        <f t="shared" si="160"/>
        <v>0</v>
      </c>
    </row>
    <row r="534" spans="1:326" x14ac:dyDescent="0.25">
      <c r="A534" s="22">
        <v>340</v>
      </c>
      <c r="B534" s="22">
        <v>2</v>
      </c>
      <c r="C534" s="23" t="s">
        <v>1653</v>
      </c>
      <c r="D534" s="22">
        <v>332</v>
      </c>
      <c r="E534" s="24">
        <v>0.99375000000000002</v>
      </c>
      <c r="F534" s="23" t="s">
        <v>774</v>
      </c>
      <c r="G534" s="23" t="b">
        <v>1</v>
      </c>
      <c r="H534" s="25">
        <v>43538.993981481479</v>
      </c>
      <c r="I534" s="26" t="s">
        <v>210</v>
      </c>
      <c r="J534" s="23" t="s">
        <v>211</v>
      </c>
      <c r="K534" s="11">
        <f>IF(AND(Tabela2[[#This Row],[hora bus]]=H533,Tabela2[[#This Row],[lat bus]]=I533,Tabela2[[#This Row],[lon bus]]=J533),1,0)</f>
        <v>0</v>
      </c>
      <c r="L534" s="23"/>
      <c r="M534" s="11">
        <v>521</v>
      </c>
      <c r="N534" s="11">
        <v>2168.7266442351524</v>
      </c>
      <c r="O534" s="11">
        <v>2165.5105875899681</v>
      </c>
      <c r="P534" s="11">
        <v>2160.0253696983</v>
      </c>
      <c r="Q534" s="11">
        <v>2110.4416738406153</v>
      </c>
      <c r="R534" s="11">
        <v>2031.8716120499239</v>
      </c>
      <c r="S534" s="11">
        <v>2013.7638865517665</v>
      </c>
      <c r="T534" s="11">
        <v>1997.0726072516163</v>
      </c>
      <c r="U534" s="11">
        <v>1989.0292474703065</v>
      </c>
      <c r="V534" s="11">
        <v>1977.6841634829457</v>
      </c>
      <c r="W534" s="11">
        <v>1972.1424295364814</v>
      </c>
      <c r="X534" s="11">
        <v>1967.6800109098731</v>
      </c>
      <c r="Y534" s="11">
        <v>1953.9701890718572</v>
      </c>
      <c r="Z534" s="11">
        <v>1950.9450272073391</v>
      </c>
      <c r="AA534" s="11">
        <v>1939.2653613774155</v>
      </c>
      <c r="AB534" s="11">
        <v>1936.5809102034927</v>
      </c>
      <c r="AC534" s="11">
        <v>1925.527113450252</v>
      </c>
      <c r="AD534" s="11">
        <v>1904.8043853414183</v>
      </c>
      <c r="AE534" s="11">
        <v>1896.6203234645693</v>
      </c>
      <c r="AF534" s="11">
        <v>1823.4180641998298</v>
      </c>
      <c r="AG534" s="11">
        <v>1783.3255685308279</v>
      </c>
      <c r="AH534" s="11">
        <v>1751.7252901945665</v>
      </c>
      <c r="AI534" s="11">
        <v>1728.1064975287838</v>
      </c>
      <c r="AJ534" s="11">
        <v>1707.2124938103291</v>
      </c>
      <c r="AK534" s="11">
        <v>1692.3493331418238</v>
      </c>
      <c r="AL534" s="11">
        <v>1666.5175945251121</v>
      </c>
      <c r="AM534" s="11">
        <v>1655.4695987716875</v>
      </c>
      <c r="AN534" s="11">
        <v>1639.2779966588762</v>
      </c>
      <c r="AO534" s="11">
        <v>1621.8212923078352</v>
      </c>
      <c r="AP534" s="11">
        <v>1607.9241113775759</v>
      </c>
      <c r="AQ534" s="11">
        <v>1604.6754788042165</v>
      </c>
      <c r="AR534" s="11">
        <v>1598.1249836527709</v>
      </c>
      <c r="AS534" s="11">
        <v>1582.9631477266016</v>
      </c>
      <c r="AT534" s="11">
        <v>1579.1253522525055</v>
      </c>
      <c r="AU534" s="11">
        <v>1577.9351631933666</v>
      </c>
      <c r="AV534" s="11">
        <v>1561.2438928961062</v>
      </c>
      <c r="AW534" s="11">
        <v>1542.7770394506269</v>
      </c>
      <c r="AX534" s="11">
        <v>1526.8579938292066</v>
      </c>
      <c r="AY534" s="11">
        <v>1506.551644795255</v>
      </c>
      <c r="AZ534" s="11">
        <v>1480.5302466629473</v>
      </c>
      <c r="BA534" s="11">
        <v>1447.4076289999907</v>
      </c>
      <c r="BB534" s="11">
        <v>1394.6025089657458</v>
      </c>
      <c r="BC534" s="11">
        <v>1325.7293648217208</v>
      </c>
      <c r="BD534" s="11">
        <v>1267.4298516573967</v>
      </c>
      <c r="BE534" s="11">
        <v>1247.213920394267</v>
      </c>
      <c r="BF534" s="11">
        <v>1219.6979268156206</v>
      </c>
      <c r="BG534" s="11">
        <v>1173.7720668996276</v>
      </c>
      <c r="BH534" s="11">
        <v>1149.7950255563644</v>
      </c>
      <c r="BI534" s="11">
        <v>1126.389547656983</v>
      </c>
      <c r="BJ534" s="11">
        <v>1094.1082009460672</v>
      </c>
      <c r="BK534" s="11">
        <v>1010.0168161546371</v>
      </c>
      <c r="BL534" s="11">
        <v>742.99683169699711</v>
      </c>
      <c r="BM534" s="11">
        <v>561.59108958421893</v>
      </c>
      <c r="BN534" s="11">
        <v>507.42778239766898</v>
      </c>
      <c r="BO534" s="11">
        <v>377.14034833779704</v>
      </c>
      <c r="BP534" s="11">
        <v>352.33737450129479</v>
      </c>
      <c r="BQ534" s="11">
        <v>250.90735495516964</v>
      </c>
      <c r="BR534" s="11">
        <v>149.02237606777081</v>
      </c>
      <c r="BS534" s="11">
        <v>111.52248656341401</v>
      </c>
      <c r="BT534" s="11">
        <v>73.908812355752843</v>
      </c>
      <c r="BU534" s="11">
        <v>5.6682836202526232E-10</v>
      </c>
      <c r="BV534" s="11">
        <v>30.168519214111605</v>
      </c>
      <c r="BW534" s="11">
        <v>58.12769336741772</v>
      </c>
      <c r="BX534" s="11">
        <v>183.34743835441495</v>
      </c>
      <c r="BY534" s="11">
        <v>284.60558436868621</v>
      </c>
      <c r="BZ534" s="11">
        <v>426.37074266350965</v>
      </c>
      <c r="CA534" s="11">
        <v>462.59620925454112</v>
      </c>
      <c r="CB534" s="11">
        <v>506.3671488416727</v>
      </c>
      <c r="CC534" s="11">
        <v>566.90085885132942</v>
      </c>
      <c r="CD534" s="11">
        <v>685.08108604356585</v>
      </c>
      <c r="CE534" s="11">
        <v>775.90288804131933</v>
      </c>
      <c r="CF534" s="11">
        <v>865.11089391548205</v>
      </c>
      <c r="CG534" s="11">
        <v>944.1401472315996</v>
      </c>
      <c r="CH534" s="11">
        <v>1134.983915655027</v>
      </c>
      <c r="CI534" s="11">
        <v>1209.8751746845207</v>
      </c>
      <c r="CJ534" s="11">
        <v>1399.0308249837724</v>
      </c>
      <c r="CK534" s="11">
        <v>1473.0831631660358</v>
      </c>
      <c r="CL534" s="11">
        <v>1562.8650866789028</v>
      </c>
      <c r="CM534" s="11">
        <v>1590.2529451312621</v>
      </c>
      <c r="CN534" s="11">
        <v>1638.0228674109148</v>
      </c>
      <c r="CO534" s="11">
        <v>1696.5269644561818</v>
      </c>
      <c r="CP534" s="11">
        <v>1777.6902400168406</v>
      </c>
      <c r="CQ534" s="11">
        <v>1828.9707015047079</v>
      </c>
      <c r="CR534" s="11">
        <v>2023.5247717232094</v>
      </c>
      <c r="CS534" s="11">
        <v>2200.926303348806</v>
      </c>
      <c r="CT534" s="11">
        <v>2275.0487392348723</v>
      </c>
      <c r="CU534" s="11">
        <v>2303.2064302382919</v>
      </c>
      <c r="CV534" s="11">
        <v>2344.295796835685</v>
      </c>
      <c r="CW534" s="11">
        <v>2442.0531146931239</v>
      </c>
      <c r="CX534" s="11">
        <v>2569.3835326677258</v>
      </c>
      <c r="CY534" s="11">
        <v>2630.5206257583914</v>
      </c>
      <c r="CZ534" s="11">
        <v>2687.6002711222663</v>
      </c>
      <c r="DA534" s="11">
        <v>2738.9143375766021</v>
      </c>
      <c r="DB534" s="11">
        <v>2789.7632970617701</v>
      </c>
      <c r="DC534" s="11">
        <v>2843.3575670159767</v>
      </c>
      <c r="DD534" s="11">
        <v>2936.3654464611532</v>
      </c>
      <c r="DE534" s="11">
        <v>2948.0179190065414</v>
      </c>
      <c r="DF534" s="11">
        <v>2977.9258941536004</v>
      </c>
      <c r="DG534" s="11">
        <v>2988.7183108486711</v>
      </c>
      <c r="DH534" s="11">
        <v>3032.10153801252</v>
      </c>
      <c r="DI534" s="11">
        <v>3068.1205274706108</v>
      </c>
      <c r="DJ534" s="11">
        <v>3109.9332903349418</v>
      </c>
      <c r="DK534" s="11">
        <v>3138.8919502383951</v>
      </c>
      <c r="DL534" s="11">
        <v>3455.923651206961</v>
      </c>
      <c r="DM534" s="11">
        <v>3570.3835202041932</v>
      </c>
      <c r="DN534" s="11">
        <v>3648.1927958271681</v>
      </c>
      <c r="DO534" s="11">
        <v>3736.1337636972262</v>
      </c>
      <c r="DP534" s="11">
        <v>3764.8016444921586</v>
      </c>
      <c r="DQ534" s="11">
        <v>3844.523587385981</v>
      </c>
      <c r="DR534" s="11">
        <v>3859.4237973714094</v>
      </c>
      <c r="DS534" s="11">
        <v>3869.6249588808137</v>
      </c>
      <c r="DT534" s="11">
        <v>3880.8896620464443</v>
      </c>
      <c r="DU534" s="11">
        <v>3894.4979729694287</v>
      </c>
      <c r="DV534" s="11">
        <v>3897.526288067701</v>
      </c>
      <c r="DW534" s="11">
        <v>3896.9181908559035</v>
      </c>
      <c r="DX534" s="11">
        <v>3840.9522588175764</v>
      </c>
      <c r="DY534" s="11">
        <v>3943.2170971161058</v>
      </c>
      <c r="DZ534" s="11">
        <v>3948.9255893968925</v>
      </c>
      <c r="EA534" s="11">
        <v>3974.7565495717363</v>
      </c>
      <c r="EB534" s="11">
        <v>4108.6134061549174</v>
      </c>
      <c r="EC534" s="11">
        <v>4140.3335962431229</v>
      </c>
      <c r="ED534" s="11">
        <v>4325.3331814217145</v>
      </c>
      <c r="EE534" s="11">
        <v>4397.1080372796641</v>
      </c>
      <c r="EF534" s="11">
        <v>4625.4872459193402</v>
      </c>
      <c r="EG534" s="11">
        <v>4802.8064545466332</v>
      </c>
      <c r="EH534" s="11">
        <v>4954.9799997345326</v>
      </c>
      <c r="EI534" s="11">
        <v>5073.7853795059309</v>
      </c>
      <c r="EJ534" s="11">
        <v>5137.5468489083369</v>
      </c>
      <c r="EK534" s="11">
        <v>5186.3831728812611</v>
      </c>
      <c r="EL534" s="11">
        <v>5263.6886474840321</v>
      </c>
      <c r="EM534" s="11">
        <v>5271.018323132871</v>
      </c>
      <c r="EN534" s="11">
        <v>5353.2062592045249</v>
      </c>
      <c r="EO534" s="11">
        <v>5443.3755838977877</v>
      </c>
      <c r="EP534" s="11">
        <v>5486.9501643993344</v>
      </c>
      <c r="EQ534" s="11">
        <v>5624.8430671137194</v>
      </c>
      <c r="ER534" s="11">
        <v>5697.8502701987136</v>
      </c>
      <c r="ES534" s="11">
        <v>5833.7736967025867</v>
      </c>
      <c r="ET534" s="11">
        <v>5897.5326273413148</v>
      </c>
      <c r="EU534" s="11">
        <v>5972.9309443921611</v>
      </c>
      <c r="EV534" s="11">
        <v>6035.4806790305247</v>
      </c>
      <c r="EW534" s="11">
        <v>6104.2211921518183</v>
      </c>
      <c r="EX534" s="11">
        <v>6351.0990630666656</v>
      </c>
      <c r="EY534" s="11">
        <v>6432.3353001857695</v>
      </c>
      <c r="EZ534" s="11">
        <v>6602.5796551516723</v>
      </c>
      <c r="FA534" s="11">
        <v>6768.8151367241708</v>
      </c>
      <c r="FB534" s="11">
        <v>6852.022385456451</v>
      </c>
      <c r="FC534" s="11">
        <v>6893.7464369870941</v>
      </c>
      <c r="FD534" s="11">
        <v>6948.8571856492763</v>
      </c>
      <c r="FE534" s="11">
        <v>7073.6738896081515</v>
      </c>
      <c r="FF534" s="11">
        <v>7246.9697152716344</v>
      </c>
      <c r="FG534" s="11">
        <v>7271.8696138387077</v>
      </c>
      <c r="FH534" s="11">
        <v>7316.3694621592322</v>
      </c>
      <c r="FI534" s="11">
        <v>7397.988258999535</v>
      </c>
      <c r="FJ534" s="11">
        <v>7442.4067574590517</v>
      </c>
      <c r="FK534" s="11">
        <v>7459.5783748076383</v>
      </c>
      <c r="FL534" s="11">
        <v>7474.3501340411858</v>
      </c>
      <c r="FM534" s="11">
        <v>7478.5988493031255</v>
      </c>
      <c r="FN534" s="11">
        <v>7509.6653597077948</v>
      </c>
      <c r="FO534" s="11">
        <v>7529.6421860399805</v>
      </c>
      <c r="FP534" s="11">
        <v>7552.8612125420732</v>
      </c>
      <c r="FQ534" s="11">
        <v>7577.6792637778717</v>
      </c>
      <c r="FR534" s="11">
        <v>7587.6823052331756</v>
      </c>
      <c r="FS534" s="11">
        <v>7630.6428388695185</v>
      </c>
      <c r="FT534" s="11">
        <v>7701.7147127980888</v>
      </c>
      <c r="FU534" s="11">
        <v>7805.5090111170603</v>
      </c>
      <c r="FV534" s="11">
        <v>7946.6194742080352</v>
      </c>
      <c r="FW534" s="11">
        <v>7992.812247651661</v>
      </c>
      <c r="FX534" s="11">
        <v>8012.5610218262646</v>
      </c>
      <c r="FY534" s="11">
        <v>8034.4542919625401</v>
      </c>
      <c r="FZ534" s="11">
        <v>8053.340077420532</v>
      </c>
      <c r="GA534" s="11">
        <v>8081.9643838833417</v>
      </c>
      <c r="GB534" s="11">
        <v>8104.2881416981509</v>
      </c>
      <c r="GC534" s="11">
        <v>8135.7006376960671</v>
      </c>
      <c r="GD534" s="11">
        <v>8169.6387227670011</v>
      </c>
      <c r="GE534" s="11">
        <v>8194.3196666302774</v>
      </c>
      <c r="GF534" s="11">
        <v>8214.8769645894627</v>
      </c>
      <c r="GG534" s="11">
        <v>8228.0011009844693</v>
      </c>
      <c r="GH534" s="11">
        <v>8241.2770111122645</v>
      </c>
      <c r="GI534" s="11">
        <v>8245.0274148635654</v>
      </c>
      <c r="GJ534" s="11">
        <v>8255.168287486953</v>
      </c>
      <c r="GK534" s="11">
        <v>8260.8579522852269</v>
      </c>
      <c r="GL534" s="11">
        <v>8276.0816309902439</v>
      </c>
      <c r="GM534" s="11">
        <v>8261.68546296163</v>
      </c>
      <c r="GN534" s="11">
        <v>8271.7928910191767</v>
      </c>
      <c r="GO534" s="11">
        <v>8280.3381165861319</v>
      </c>
      <c r="GP534" s="11">
        <v>8292.1312940876069</v>
      </c>
      <c r="GQ534" s="11">
        <v>8352.2488027225281</v>
      </c>
      <c r="GR534" s="11">
        <v>8473.6015756959605</v>
      </c>
      <c r="GS534" s="11">
        <v>8624.5559227073227</v>
      </c>
      <c r="GT534" s="11">
        <v>8689.1314613293016</v>
      </c>
      <c r="GU534" s="11">
        <v>8708.5882175320512</v>
      </c>
      <c r="GV534" s="11">
        <v>8733.9603203886472</v>
      </c>
      <c r="GW534" s="11">
        <v>8760.6779739352478</v>
      </c>
      <c r="GX534" s="11">
        <v>8788.0154258383536</v>
      </c>
      <c r="GY534" s="11">
        <v>8803.7226803231551</v>
      </c>
      <c r="GZ534" s="11">
        <v>8943.8630670676284</v>
      </c>
      <c r="HA534" s="11">
        <v>8963.9123333658536</v>
      </c>
      <c r="HB534" s="11">
        <v>8979.1536442793458</v>
      </c>
      <c r="HC534" s="11">
        <v>8995.386334074974</v>
      </c>
      <c r="HD534" s="11">
        <v>9007.3715985891995</v>
      </c>
      <c r="HE534" s="11">
        <v>9014.9421101404205</v>
      </c>
      <c r="HF534" s="11">
        <v>9007.9689658543011</v>
      </c>
      <c r="HG534" s="11">
        <v>9056.8219508266575</v>
      </c>
      <c r="HH534" s="11">
        <v>9064.8359797391149</v>
      </c>
      <c r="HI534" s="11">
        <v>9092.934937307482</v>
      </c>
      <c r="HJ534" s="11">
        <v>9102.2809252944953</v>
      </c>
      <c r="HK534" s="11">
        <v>9093.0256777588747</v>
      </c>
      <c r="HL534" s="11">
        <v>9085.2930029516701</v>
      </c>
      <c r="HM534" s="11">
        <v>9038.9925732587726</v>
      </c>
      <c r="HN534" s="11">
        <v>8977.997853914685</v>
      </c>
      <c r="HO534" s="11">
        <v>8932.9178191937899</v>
      </c>
      <c r="HP534" s="11">
        <v>8948.2740683913162</v>
      </c>
      <c r="HQ534" s="11">
        <v>8938.2784603531254</v>
      </c>
      <c r="HR534" s="11">
        <v>8845.0092128182805</v>
      </c>
      <c r="HS534" s="11">
        <v>8852.5154481485479</v>
      </c>
      <c r="HT534" s="11">
        <v>8858.4632976183329</v>
      </c>
      <c r="HU534" s="11">
        <v>8819.9231646171684</v>
      </c>
      <c r="HV534" s="11">
        <v>8821.5975717077072</v>
      </c>
      <c r="HW534" s="11">
        <v>8827.0210095386774</v>
      </c>
      <c r="HX534" s="11">
        <v>8837.1516910471328</v>
      </c>
      <c r="HY534" s="11">
        <v>8849.6827346044756</v>
      </c>
      <c r="HZ534" s="11">
        <v>8862.0757740000081</v>
      </c>
      <c r="IA534" s="11">
        <v>8973.5373321135357</v>
      </c>
      <c r="IB534" s="11">
        <v>9096.1413101505041</v>
      </c>
      <c r="IC534" s="11">
        <v>9137.2625710673674</v>
      </c>
      <c r="ID534" s="11">
        <v>9178.7643001536235</v>
      </c>
      <c r="IE534" s="11">
        <v>9215.7255163933751</v>
      </c>
      <c r="IF534" s="11">
        <v>9250.5684133666437</v>
      </c>
      <c r="IG534" s="11">
        <v>9364.4579343350761</v>
      </c>
      <c r="IH534" s="11">
        <v>9394.3595894913524</v>
      </c>
      <c r="II534" s="11">
        <v>9434.6540863414302</v>
      </c>
      <c r="IJ534" s="11">
        <v>9470.2117142691368</v>
      </c>
      <c r="IK534" s="11">
        <v>9520.6988590628025</v>
      </c>
      <c r="IL534" s="11">
        <v>9559.1178871707471</v>
      </c>
      <c r="IM534" s="11">
        <v>9601.4340813364361</v>
      </c>
      <c r="IN534" s="11">
        <v>9664.6154571173538</v>
      </c>
      <c r="IO534" s="11">
        <v>9801.6238148658795</v>
      </c>
      <c r="IP534" s="11">
        <v>9833.7690421176212</v>
      </c>
      <c r="IQ534" s="11">
        <v>9833.887209632745</v>
      </c>
      <c r="IR534" s="11">
        <v>9885.5803693634953</v>
      </c>
      <c r="IS534" s="11">
        <v>9950.8021980618996</v>
      </c>
      <c r="IT534" s="11">
        <v>9989.1626789732636</v>
      </c>
      <c r="IU534" s="11">
        <v>10011.455386576046</v>
      </c>
      <c r="IV534" s="11">
        <v>10028.486997147202</v>
      </c>
      <c r="IW534" s="11">
        <v>10034.256674287933</v>
      </c>
      <c r="IX534" s="11">
        <v>10044.485193176026</v>
      </c>
      <c r="IY534" s="11">
        <v>10065.071997591735</v>
      </c>
      <c r="IZ534" s="11">
        <v>10105.132693186846</v>
      </c>
      <c r="JA534" s="11">
        <v>10154.09308400085</v>
      </c>
      <c r="JB534" s="11">
        <v>10245.207927816875</v>
      </c>
      <c r="JC534" s="11">
        <v>10354.041951995117</v>
      </c>
      <c r="JD534" s="11">
        <v>10434.634694712822</v>
      </c>
      <c r="JE534" s="11">
        <v>10453.998670300616</v>
      </c>
      <c r="JF534" s="11">
        <v>10468.252339316774</v>
      </c>
      <c r="JG534" s="11">
        <v>10464.453466290679</v>
      </c>
      <c r="JH534" s="11">
        <v>10548.328725352842</v>
      </c>
      <c r="JI534" s="11">
        <v>10602.931071510373</v>
      </c>
      <c r="JJ534" s="11">
        <v>10612.87998808062</v>
      </c>
      <c r="JK534" s="11">
        <v>10583.771051070515</v>
      </c>
      <c r="JL534" s="11">
        <v>10632.232812444063</v>
      </c>
      <c r="JM534" s="11">
        <v>10629.962571528109</v>
      </c>
      <c r="JN534" s="11">
        <v>10587.547526359267</v>
      </c>
      <c r="JO534" s="11">
        <v>10714.634646698738</v>
      </c>
      <c r="JP534" s="11">
        <v>10818.714916422272</v>
      </c>
      <c r="JQ534" s="11">
        <v>10838.7245455047</v>
      </c>
      <c r="JR534" s="11">
        <v>10884.797003576901</v>
      </c>
      <c r="JS534" s="11">
        <v>10910.005317194444</v>
      </c>
      <c r="JT534" s="11">
        <v>11026.561846674484</v>
      </c>
      <c r="JU534" s="11">
        <v>11082.582770670211</v>
      </c>
      <c r="JV534" s="11">
        <v>11058.101983955372</v>
      </c>
      <c r="JW534" s="11">
        <v>11003.431294627042</v>
      </c>
      <c r="JX534" s="11">
        <v>11003.926907536676</v>
      </c>
      <c r="JY534" s="11">
        <v>10997.838984402617</v>
      </c>
      <c r="JZ534" s="11">
        <v>10986.163394030606</v>
      </c>
      <c r="KA534" s="11">
        <v>10978.056324523568</v>
      </c>
      <c r="KB534" s="11">
        <v>10972.625424954189</v>
      </c>
      <c r="KC534" s="11">
        <v>10958.500722358776</v>
      </c>
      <c r="KD534" s="11">
        <v>10943.169651041588</v>
      </c>
      <c r="KE534" s="11">
        <v>10940.696131199869</v>
      </c>
      <c r="KF534" s="11">
        <v>10949.596585132458</v>
      </c>
      <c r="KG534" s="11">
        <v>10951.291378875192</v>
      </c>
      <c r="KH534" s="11">
        <v>10965.811056016368</v>
      </c>
      <c r="KI534" s="11">
        <v>10965.01511014316</v>
      </c>
      <c r="KJ534" s="11">
        <v>10984.608674031177</v>
      </c>
      <c r="KK534" s="11">
        <v>10987.033699509966</v>
      </c>
      <c r="KL534" s="23"/>
      <c r="KM534" s="11">
        <f>SMALL(Tabela2[[#This Row],[1]:[285]],1)</f>
        <v>5.6682836202526232E-10</v>
      </c>
      <c r="KN534" s="11">
        <f>MATCH(Tabela2[[#This Row],[1° menor]],Tabela2[[#This Row],[1]:[285]],0)</f>
        <v>60</v>
      </c>
      <c r="KO53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0.74028428865241436</v>
      </c>
      <c r="KP534" s="11">
        <f>VLOOKUP(Tabela2[[#This Row],[Shape]],shape!A:D,4,0)+VLOOKUP(Tabela2[[#This Row],[Shape]]+1,shape!A:E,5,0)*Tabela2[[#This Row],[% avanc]]</f>
        <v>1237.7325557028746</v>
      </c>
      <c r="KQ534" s="15">
        <f>Tabela2[[#This Row],[8686,881807]]/Tabela2[[#Headers],[8686,881807]]</f>
        <v>0.14248295109822881</v>
      </c>
      <c r="KR534" s="11">
        <f>Tabela2[[#This Row],[8686,881807]]-KP533</f>
        <v>154.44335031199489</v>
      </c>
      <c r="KS534" s="11">
        <f>(Tabela2[[#This Row],[hora bus]]-H533)*86400</f>
        <v>16.999999573454261</v>
      </c>
      <c r="KT534" s="11">
        <f>Tabela2[[#This Row],[desloc]]/Tabela2[[#This Row],[seconds]]</f>
        <v>9.0849031874777442</v>
      </c>
      <c r="KU534" s="11">
        <f>Tabela2[[#This Row],[spd m/s]]*3.6</f>
        <v>32.705651474919883</v>
      </c>
      <c r="KV534" s="23"/>
      <c r="KW534" s="22">
        <f t="shared" si="144"/>
        <v>0</v>
      </c>
      <c r="KX534" s="23">
        <f t="shared" si="145"/>
        <v>0</v>
      </c>
      <c r="KY534" s="23">
        <f t="shared" si="146"/>
        <v>0</v>
      </c>
      <c r="KZ534" s="23">
        <f t="shared" si="147"/>
        <v>0</v>
      </c>
      <c r="LA534" s="23">
        <f t="shared" si="148"/>
        <v>0</v>
      </c>
      <c r="LB534" s="23">
        <f t="shared" si="149"/>
        <v>0</v>
      </c>
      <c r="LC534" s="23">
        <f t="shared" si="150"/>
        <v>0</v>
      </c>
      <c r="LD534" s="23">
        <f t="shared" si="151"/>
        <v>0</v>
      </c>
      <c r="LE534" s="23">
        <f t="shared" si="152"/>
        <v>1237.7325557028746</v>
      </c>
      <c r="LF534" s="22">
        <f t="shared" si="161"/>
        <v>0</v>
      </c>
      <c r="LG534" s="23">
        <f t="shared" si="153"/>
        <v>0</v>
      </c>
      <c r="LH534" s="23">
        <f t="shared" si="154"/>
        <v>0</v>
      </c>
      <c r="LI534" s="23">
        <f t="shared" si="155"/>
        <v>1237.7325557028746</v>
      </c>
      <c r="LJ534" s="23">
        <f t="shared" si="156"/>
        <v>4932.4690644077373</v>
      </c>
      <c r="LK534" s="23">
        <f t="shared" si="157"/>
        <v>0</v>
      </c>
      <c r="LL534" s="23">
        <f t="shared" si="158"/>
        <v>11</v>
      </c>
      <c r="LM534" s="23">
        <f t="shared" si="159"/>
        <v>0</v>
      </c>
      <c r="LN534" s="23">
        <f t="shared" si="160"/>
        <v>0</v>
      </c>
    </row>
    <row r="535" spans="1:326" x14ac:dyDescent="0.25">
      <c r="A535" s="22">
        <v>341</v>
      </c>
      <c r="B535" s="22">
        <v>2</v>
      </c>
      <c r="C535" s="23" t="s">
        <v>1654</v>
      </c>
      <c r="D535" s="22">
        <v>332</v>
      </c>
      <c r="E535" s="24">
        <v>0.99444444444444446</v>
      </c>
      <c r="F535" s="23" t="s">
        <v>774</v>
      </c>
      <c r="G535" s="23" t="b">
        <v>1</v>
      </c>
      <c r="H535" s="25">
        <v>43538.994305555556</v>
      </c>
      <c r="I535" s="26" t="s">
        <v>244</v>
      </c>
      <c r="J535" s="23" t="s">
        <v>245</v>
      </c>
      <c r="K535" s="11">
        <f>IF(AND(Tabela2[[#This Row],[hora bus]]=H534,Tabela2[[#This Row],[lat bus]]=I534,Tabela2[[#This Row],[lon bus]]=J534),1,0)</f>
        <v>0</v>
      </c>
      <c r="L535" s="23"/>
      <c r="M535" s="11">
        <v>522</v>
      </c>
      <c r="N535" s="11">
        <v>2344.5454061982523</v>
      </c>
      <c r="O535" s="11">
        <v>2340.8508244686691</v>
      </c>
      <c r="P535" s="11">
        <v>2334.8290866752559</v>
      </c>
      <c r="Q535" s="11">
        <v>2283.8270075073015</v>
      </c>
      <c r="R535" s="11">
        <v>2203.4283993960435</v>
      </c>
      <c r="S535" s="11">
        <v>2184.3304102314592</v>
      </c>
      <c r="T535" s="11">
        <v>2166.9716912392673</v>
      </c>
      <c r="U535" s="11">
        <v>2158.2346024602211</v>
      </c>
      <c r="V535" s="11">
        <v>2146.0797375446341</v>
      </c>
      <c r="W535" s="11">
        <v>2139.5767870429095</v>
      </c>
      <c r="X535" s="11">
        <v>2134.2252753948173</v>
      </c>
      <c r="Y535" s="11">
        <v>2119.1305955808648</v>
      </c>
      <c r="Z535" s="11">
        <v>2114.4514539900692</v>
      </c>
      <c r="AA535" s="11">
        <v>2101.2484804425676</v>
      </c>
      <c r="AB535" s="11">
        <v>2097.3992010836014</v>
      </c>
      <c r="AC535" s="11">
        <v>2085.5169586310185</v>
      </c>
      <c r="AD535" s="11">
        <v>2063.9095876004071</v>
      </c>
      <c r="AE535" s="11">
        <v>2055.1376105947461</v>
      </c>
      <c r="AF535" s="11">
        <v>1981.6796878981097</v>
      </c>
      <c r="AG535" s="11">
        <v>1941.4831305655059</v>
      </c>
      <c r="AH535" s="11">
        <v>1909.4984983449904</v>
      </c>
      <c r="AI535" s="11">
        <v>1885.248308134162</v>
      </c>
      <c r="AJ535" s="11">
        <v>1863.7866856997678</v>
      </c>
      <c r="AK535" s="11">
        <v>1848.4423600187251</v>
      </c>
      <c r="AL535" s="11">
        <v>1822.0500477978658</v>
      </c>
      <c r="AM535" s="11">
        <v>1810.5511048350056</v>
      </c>
      <c r="AN535" s="11">
        <v>1794.5052532299937</v>
      </c>
      <c r="AO535" s="11">
        <v>1777.9687284191912</v>
      </c>
      <c r="AP535" s="11">
        <v>1765.5859722414373</v>
      </c>
      <c r="AQ535" s="11">
        <v>1763.5431117798232</v>
      </c>
      <c r="AR535" s="11">
        <v>1757.8370980366408</v>
      </c>
      <c r="AS535" s="11">
        <v>1744.1412408561634</v>
      </c>
      <c r="AT535" s="11">
        <v>1741.9181393157171</v>
      </c>
      <c r="AU535" s="11">
        <v>1741.6568784229601</v>
      </c>
      <c r="AV535" s="11">
        <v>1726.3711677421059</v>
      </c>
      <c r="AW535" s="11">
        <v>1710.2723696806986</v>
      </c>
      <c r="AX535" s="11">
        <v>1696.6261114445913</v>
      </c>
      <c r="AY535" s="11">
        <v>1677.8252877649247</v>
      </c>
      <c r="AZ535" s="11">
        <v>1652.7963004053156</v>
      </c>
      <c r="BA535" s="11">
        <v>1620.4137032147319</v>
      </c>
      <c r="BB535" s="11">
        <v>1567.8705268055478</v>
      </c>
      <c r="BC535" s="11">
        <v>1497.1002515028724</v>
      </c>
      <c r="BD535" s="11">
        <v>1435.7461631463875</v>
      </c>
      <c r="BE535" s="11">
        <v>1414.4163262253251</v>
      </c>
      <c r="BF535" s="11">
        <v>1387.2933470301987</v>
      </c>
      <c r="BG535" s="11">
        <v>1342.3476257047812</v>
      </c>
      <c r="BH535" s="11">
        <v>1319.5016976952454</v>
      </c>
      <c r="BI535" s="11">
        <v>1296.8320096433763</v>
      </c>
      <c r="BJ535" s="11">
        <v>1265.1151263246236</v>
      </c>
      <c r="BK535" s="11">
        <v>1181.4077479074938</v>
      </c>
      <c r="BL535" s="11">
        <v>915.50243093205722</v>
      </c>
      <c r="BM535" s="11">
        <v>736.73119895232151</v>
      </c>
      <c r="BN535" s="11">
        <v>684.77217855755282</v>
      </c>
      <c r="BO535" s="11">
        <v>556.7210124995089</v>
      </c>
      <c r="BP535" s="11">
        <v>533.8317239269121</v>
      </c>
      <c r="BQ535" s="11">
        <v>433.70677996596334</v>
      </c>
      <c r="BR535" s="11">
        <v>332.84034125462313</v>
      </c>
      <c r="BS535" s="11">
        <v>292.61133640881587</v>
      </c>
      <c r="BT535" s="11">
        <v>240.27222296385165</v>
      </c>
      <c r="BU535" s="11">
        <v>171.69261141312762</v>
      </c>
      <c r="BV535" s="11">
        <v>179.97617734020932</v>
      </c>
      <c r="BW535" s="11">
        <v>33.214573278081957</v>
      </c>
      <c r="BX535" s="11">
        <v>2.1815083073306596E-10</v>
      </c>
      <c r="BY535" s="11">
        <v>83.911187304207687</v>
      </c>
      <c r="BZ535" s="11">
        <v>232.6313044123809</v>
      </c>
      <c r="CA535" s="11">
        <v>268.28515579251643</v>
      </c>
      <c r="CB535" s="11">
        <v>307.97857885978328</v>
      </c>
      <c r="CC535" s="11">
        <v>363.46940303540538</v>
      </c>
      <c r="CD535" s="11">
        <v>477.256354432222</v>
      </c>
      <c r="CE535" s="11">
        <v>565.20220392288468</v>
      </c>
      <c r="CF535" s="11">
        <v>652.12298743200029</v>
      </c>
      <c r="CG535" s="11">
        <v>729.08571259042344</v>
      </c>
      <c r="CH535" s="11">
        <v>918.47713472780254</v>
      </c>
      <c r="CI535" s="11">
        <v>992.6260561556453</v>
      </c>
      <c r="CJ535" s="11">
        <v>1181.1682161001811</v>
      </c>
      <c r="CK535" s="11">
        <v>1255.0109233427838</v>
      </c>
      <c r="CL535" s="11">
        <v>1344.6792638370068</v>
      </c>
      <c r="CM535" s="11">
        <v>1371.9782917671964</v>
      </c>
      <c r="CN535" s="11">
        <v>1419.6442907448238</v>
      </c>
      <c r="CO535" s="11">
        <v>1478.0580256093667</v>
      </c>
      <c r="CP535" s="11">
        <v>1559.1367921719352</v>
      </c>
      <c r="CQ535" s="11">
        <v>1610.2747511374737</v>
      </c>
      <c r="CR535" s="11">
        <v>1804.6726316886688</v>
      </c>
      <c r="CS535" s="11">
        <v>1982.0120840152938</v>
      </c>
      <c r="CT535" s="11">
        <v>2056.1219261974406</v>
      </c>
      <c r="CU535" s="11">
        <v>2084.2724239502827</v>
      </c>
      <c r="CV535" s="11">
        <v>2125.3435506043461</v>
      </c>
      <c r="CW535" s="11">
        <v>2223.0747137230537</v>
      </c>
      <c r="CX535" s="11">
        <v>2350.3889546835148</v>
      </c>
      <c r="CY535" s="11">
        <v>2411.5197951522387</v>
      </c>
      <c r="CZ535" s="11">
        <v>2468.6000900305116</v>
      </c>
      <c r="DA535" s="11">
        <v>2519.9215903888685</v>
      </c>
      <c r="DB535" s="11">
        <v>2570.792188696988</v>
      </c>
      <c r="DC535" s="11">
        <v>2624.4441000773422</v>
      </c>
      <c r="DD535" s="11">
        <v>2717.4989707688387</v>
      </c>
      <c r="DE535" s="11">
        <v>2729.173194877229</v>
      </c>
      <c r="DF535" s="11">
        <v>2759.1097015406926</v>
      </c>
      <c r="DG535" s="11">
        <v>2769.9680909210906</v>
      </c>
      <c r="DH535" s="11">
        <v>2813.495662370658</v>
      </c>
      <c r="DI535" s="11">
        <v>2849.7217245672232</v>
      </c>
      <c r="DJ535" s="11">
        <v>2891.4764034226023</v>
      </c>
      <c r="DK535" s="11">
        <v>2920.0892850195123</v>
      </c>
      <c r="DL535" s="11">
        <v>3237.0306172057471</v>
      </c>
      <c r="DM535" s="11">
        <v>3351.6423508126909</v>
      </c>
      <c r="DN535" s="11">
        <v>3429.5940405660813</v>
      </c>
      <c r="DO535" s="11">
        <v>3517.645541826932</v>
      </c>
      <c r="DP535" s="11">
        <v>3546.4487598826013</v>
      </c>
      <c r="DQ535" s="11">
        <v>3626.282119193218</v>
      </c>
      <c r="DR535" s="11">
        <v>3641.2073281921298</v>
      </c>
      <c r="DS535" s="11">
        <v>3651.4300970300942</v>
      </c>
      <c r="DT535" s="11">
        <v>3662.6785674991825</v>
      </c>
      <c r="DU535" s="11">
        <v>3676.2340536965726</v>
      </c>
      <c r="DV535" s="11">
        <v>3679.201609468591</v>
      </c>
      <c r="DW535" s="11">
        <v>3678.5222481703527</v>
      </c>
      <c r="DX535" s="11">
        <v>3622.2727822296265</v>
      </c>
      <c r="DY535" s="11">
        <v>3724.269864979181</v>
      </c>
      <c r="DZ535" s="11">
        <v>3729.9374772307324</v>
      </c>
      <c r="EA535" s="11">
        <v>3755.7756630674162</v>
      </c>
      <c r="EB535" s="11">
        <v>3889.6648177797933</v>
      </c>
      <c r="EC535" s="11">
        <v>3921.416239657427</v>
      </c>
      <c r="ED535" s="11">
        <v>4106.4550031805065</v>
      </c>
      <c r="EE535" s="11">
        <v>4178.18402824855</v>
      </c>
      <c r="EF535" s="11">
        <v>4406.486807558791</v>
      </c>
      <c r="EG535" s="11">
        <v>4583.7863455657762</v>
      </c>
      <c r="EH535" s="11">
        <v>4735.9624141394252</v>
      </c>
      <c r="EI535" s="11">
        <v>4854.7738373863049</v>
      </c>
      <c r="EJ535" s="11">
        <v>4918.536357823351</v>
      </c>
      <c r="EK535" s="11">
        <v>4967.388414608331</v>
      </c>
      <c r="EL535" s="11">
        <v>5044.712987412121</v>
      </c>
      <c r="EM535" s="11">
        <v>5052.0656722013819</v>
      </c>
      <c r="EN535" s="11">
        <v>5134.2767779638862</v>
      </c>
      <c r="EO535" s="11">
        <v>5224.4446090364027</v>
      </c>
      <c r="EP535" s="11">
        <v>5267.9984702346119</v>
      </c>
      <c r="EQ535" s="11">
        <v>5405.8666104819767</v>
      </c>
      <c r="ER535" s="11">
        <v>5478.855493575963</v>
      </c>
      <c r="ES535" s="11">
        <v>5614.7659557107727</v>
      </c>
      <c r="ET535" s="11">
        <v>5678.519475359426</v>
      </c>
      <c r="EU535" s="11">
        <v>5753.9133618400665</v>
      </c>
      <c r="EV535" s="11">
        <v>5816.4599186007472</v>
      </c>
      <c r="EW535" s="11">
        <v>5885.1999883746748</v>
      </c>
      <c r="EX535" s="11">
        <v>6132.0805749283409</v>
      </c>
      <c r="EY535" s="11">
        <v>6213.3246353896229</v>
      </c>
      <c r="EZ535" s="11">
        <v>6383.582793090698</v>
      </c>
      <c r="FA535" s="11">
        <v>6549.8261602669081</v>
      </c>
      <c r="FB535" s="11">
        <v>6633.0332509849395</v>
      </c>
      <c r="FC535" s="11">
        <v>6674.7568155373074</v>
      </c>
      <c r="FD535" s="11">
        <v>6729.8662775824596</v>
      </c>
      <c r="FE535" s="11">
        <v>6854.6793572697825</v>
      </c>
      <c r="FF535" s="11">
        <v>7027.972438937657</v>
      </c>
      <c r="FG535" s="11">
        <v>7052.8719726418385</v>
      </c>
      <c r="FH535" s="11">
        <v>7097.369295523742</v>
      </c>
      <c r="FI535" s="11">
        <v>7178.9875491089269</v>
      </c>
      <c r="FJ535" s="11">
        <v>7223.4098039622086</v>
      </c>
      <c r="FK535" s="11">
        <v>7240.5861154623744</v>
      </c>
      <c r="FL535" s="11">
        <v>7255.3630953885631</v>
      </c>
      <c r="FM535" s="11">
        <v>7259.6257637080807</v>
      </c>
      <c r="FN535" s="11">
        <v>7290.7107509589969</v>
      </c>
      <c r="FO535" s="11">
        <v>7310.702086253651</v>
      </c>
      <c r="FP535" s="11">
        <v>7333.9356463413451</v>
      </c>
      <c r="FQ535" s="11">
        <v>7358.7646456546481</v>
      </c>
      <c r="FR535" s="11">
        <v>7368.7839566331668</v>
      </c>
      <c r="FS535" s="11">
        <v>7411.7678794529975</v>
      </c>
      <c r="FT535" s="11">
        <v>7482.8565968983758</v>
      </c>
      <c r="FU535" s="11">
        <v>7586.6494831256505</v>
      </c>
      <c r="FV535" s="11">
        <v>7727.7370482439537</v>
      </c>
      <c r="FW535" s="11">
        <v>7773.9043651275724</v>
      </c>
      <c r="FX535" s="11">
        <v>7793.6343379740501</v>
      </c>
      <c r="FY535" s="11">
        <v>7815.5129308825944</v>
      </c>
      <c r="FZ535" s="11">
        <v>7834.3883440467753</v>
      </c>
      <c r="GA535" s="11">
        <v>7863.0063403406466</v>
      </c>
      <c r="GB535" s="11">
        <v>7885.3272588715172</v>
      </c>
      <c r="GC535" s="11">
        <v>7916.7396752610712</v>
      </c>
      <c r="GD535" s="11">
        <v>7950.6795375846414</v>
      </c>
      <c r="GE535" s="11">
        <v>7975.3620379485501</v>
      </c>
      <c r="GF535" s="11">
        <v>7995.9205812883283</v>
      </c>
      <c r="GG535" s="11">
        <v>8009.0431032498154</v>
      </c>
      <c r="GH535" s="11">
        <v>8022.3162229314448</v>
      </c>
      <c r="GI535" s="11">
        <v>8026.062244950007</v>
      </c>
      <c r="GJ535" s="11">
        <v>8036.1939933101557</v>
      </c>
      <c r="GK535" s="11">
        <v>8041.8713359508056</v>
      </c>
      <c r="GL535" s="11">
        <v>8057.0876301694716</v>
      </c>
      <c r="GM535" s="11">
        <v>8042.6843003882914</v>
      </c>
      <c r="GN535" s="11">
        <v>8052.7818331202134</v>
      </c>
      <c r="GO535" s="11">
        <v>8061.3209008472595</v>
      </c>
      <c r="GP535" s="11">
        <v>8073.1100117699352</v>
      </c>
      <c r="GQ535" s="11">
        <v>8133.2329879525832</v>
      </c>
      <c r="GR535" s="11">
        <v>8254.6081952189688</v>
      </c>
      <c r="GS535" s="11">
        <v>8405.5874048225924</v>
      </c>
      <c r="GT535" s="11">
        <v>8470.175116254879</v>
      </c>
      <c r="GU535" s="11">
        <v>8489.6360921947089</v>
      </c>
      <c r="GV535" s="11">
        <v>8515.0092091207061</v>
      </c>
      <c r="GW535" s="11">
        <v>8541.7254329205953</v>
      </c>
      <c r="GX535" s="11">
        <v>8569.0593667661433</v>
      </c>
      <c r="GY535" s="11">
        <v>8584.7451983556966</v>
      </c>
      <c r="GZ535" s="11">
        <v>8724.8643501025181</v>
      </c>
      <c r="HA535" s="11">
        <v>8744.9103579497259</v>
      </c>
      <c r="HB535" s="11">
        <v>8760.1501272011756</v>
      </c>
      <c r="HC535" s="11">
        <v>8776.3820269459884</v>
      </c>
      <c r="HD535" s="11">
        <v>8788.3666252962121</v>
      </c>
      <c r="HE535" s="11">
        <v>8795.9356714721162</v>
      </c>
      <c r="HF535" s="11">
        <v>8788.9883160992467</v>
      </c>
      <c r="HG535" s="11">
        <v>8837.8974867174093</v>
      </c>
      <c r="HH535" s="11">
        <v>8845.981040849023</v>
      </c>
      <c r="HI535" s="11">
        <v>8874.1440316694607</v>
      </c>
      <c r="HJ535" s="11">
        <v>8883.5321374932737</v>
      </c>
      <c r="HK535" s="11">
        <v>8874.3250653821869</v>
      </c>
      <c r="HL535" s="11">
        <v>8866.6505864450319</v>
      </c>
      <c r="HM535" s="11">
        <v>8820.4400488883421</v>
      </c>
      <c r="HN535" s="11">
        <v>8759.6023292267309</v>
      </c>
      <c r="HO535" s="11">
        <v>8714.7215064357097</v>
      </c>
      <c r="HP535" s="11">
        <v>8730.2064351485624</v>
      </c>
      <c r="HQ535" s="11">
        <v>8720.2622893653606</v>
      </c>
      <c r="HR535" s="11">
        <v>8627.1920544812383</v>
      </c>
      <c r="HS535" s="11">
        <v>8634.9410453160126</v>
      </c>
      <c r="HT535" s="11">
        <v>8640.9813968181643</v>
      </c>
      <c r="HU535" s="11">
        <v>8602.5608815221076</v>
      </c>
      <c r="HV535" s="11">
        <v>8604.3976757398304</v>
      </c>
      <c r="HW535" s="11">
        <v>8609.9444098662789</v>
      </c>
      <c r="HX535" s="11">
        <v>8620.1922870473227</v>
      </c>
      <c r="HY535" s="11">
        <v>8632.8602171740476</v>
      </c>
      <c r="HZ535" s="11">
        <v>8645.5588934776715</v>
      </c>
      <c r="IA535" s="11">
        <v>8757.4882571415055</v>
      </c>
      <c r="IB535" s="11">
        <v>8880.4197769135535</v>
      </c>
      <c r="IC535" s="11">
        <v>8921.7192889045509</v>
      </c>
      <c r="ID535" s="11">
        <v>8963.395549108347</v>
      </c>
      <c r="IE535" s="11">
        <v>9000.5328423038318</v>
      </c>
      <c r="IF535" s="11">
        <v>9035.6764908269361</v>
      </c>
      <c r="IG535" s="11">
        <v>9149.8221406382909</v>
      </c>
      <c r="IH535" s="11">
        <v>9179.8229196468837</v>
      </c>
      <c r="II535" s="11">
        <v>9220.2063637817009</v>
      </c>
      <c r="IJ535" s="11">
        <v>9255.8341632551183</v>
      </c>
      <c r="IK535" s="11">
        <v>9306.3575695344443</v>
      </c>
      <c r="IL535" s="11">
        <v>9344.7926693672252</v>
      </c>
      <c r="IM535" s="11">
        <v>9387.1311663260385</v>
      </c>
      <c r="IN535" s="11">
        <v>9450.3518984224411</v>
      </c>
      <c r="IO535" s="11">
        <v>9587.4077904845526</v>
      </c>
      <c r="IP535" s="11">
        <v>9619.5722407577978</v>
      </c>
      <c r="IQ535" s="11">
        <v>9619.7329948896131</v>
      </c>
      <c r="IR535" s="11">
        <v>9671.5301891090621</v>
      </c>
      <c r="IS535" s="11">
        <v>9736.8482812073416</v>
      </c>
      <c r="IT535" s="11">
        <v>9775.2591357422643</v>
      </c>
      <c r="IU535" s="11">
        <v>9797.5824420144327</v>
      </c>
      <c r="IV535" s="11">
        <v>9814.6327017983604</v>
      </c>
      <c r="IW535" s="11">
        <v>9820.4139207943754</v>
      </c>
      <c r="IX535" s="11">
        <v>9830.6601543141605</v>
      </c>
      <c r="IY535" s="11">
        <v>9851.276417391924</v>
      </c>
      <c r="IZ535" s="11">
        <v>9891.3804947191711</v>
      </c>
      <c r="JA535" s="11">
        <v>9940.4052100293375</v>
      </c>
      <c r="JB535" s="11">
        <v>10031.584299375272</v>
      </c>
      <c r="JC535" s="11">
        <v>10140.422226797569</v>
      </c>
      <c r="JD535" s="11">
        <v>10220.972622786208</v>
      </c>
      <c r="JE535" s="11">
        <v>10240.292437439763</v>
      </c>
      <c r="JF535" s="11">
        <v>10254.496741140745</v>
      </c>
      <c r="JG535" s="11">
        <v>10250.465669819463</v>
      </c>
      <c r="JH535" s="11">
        <v>10334.334378854133</v>
      </c>
      <c r="JI535" s="11">
        <v>10389.177431818358</v>
      </c>
      <c r="JJ535" s="11">
        <v>10399.176889298566</v>
      </c>
      <c r="JK535" s="11">
        <v>10370.261179937845</v>
      </c>
      <c r="JL535" s="11">
        <v>10418.919330983561</v>
      </c>
      <c r="JM535" s="11">
        <v>10416.708440652321</v>
      </c>
      <c r="JN535" s="11">
        <v>10374.823214808415</v>
      </c>
      <c r="JO535" s="11">
        <v>10502.732952079979</v>
      </c>
      <c r="JP535" s="11">
        <v>10607.240669876775</v>
      </c>
      <c r="JQ535" s="11">
        <v>10627.491968677276</v>
      </c>
      <c r="JR535" s="11">
        <v>10673.522002875199</v>
      </c>
      <c r="JS535" s="11">
        <v>10698.153166691403</v>
      </c>
      <c r="JT535" s="11">
        <v>10814.129335632586</v>
      </c>
      <c r="JU535" s="11">
        <v>10869.95579316208</v>
      </c>
      <c r="JV535" s="11">
        <v>10845.493969226243</v>
      </c>
      <c r="JW535" s="11">
        <v>10790.678538036749</v>
      </c>
      <c r="JX535" s="11">
        <v>10790.960150849665</v>
      </c>
      <c r="JY535" s="11">
        <v>10784.778640399638</v>
      </c>
      <c r="JZ535" s="11">
        <v>10773.019470770138</v>
      </c>
      <c r="KA535" s="11">
        <v>10764.828891460878</v>
      </c>
      <c r="KB535" s="11">
        <v>10759.333069430806</v>
      </c>
      <c r="KC535" s="11">
        <v>10745.132027721271</v>
      </c>
      <c r="KD535" s="11">
        <v>10729.779414635517</v>
      </c>
      <c r="KE535" s="11">
        <v>10727.365148654624</v>
      </c>
      <c r="KF535" s="11">
        <v>10736.318359126992</v>
      </c>
      <c r="KG535" s="11">
        <v>10738.080746748077</v>
      </c>
      <c r="KH535" s="11">
        <v>10752.665436035264</v>
      </c>
      <c r="KI535" s="11">
        <v>10751.946181074429</v>
      </c>
      <c r="KJ535" s="11">
        <v>10771.609397072005</v>
      </c>
      <c r="KK535" s="11">
        <v>10774.05895116319</v>
      </c>
      <c r="KL535" s="23"/>
      <c r="KM535" s="11">
        <f>SMALL(Tabela2[[#This Row],[1]:[285]],1)</f>
        <v>2.1815083073306596E-10</v>
      </c>
      <c r="KN535" s="11">
        <f>MATCH(Tabela2[[#This Row],[1° menor]],Tabela2[[#This Row],[1]:[285]],0)</f>
        <v>63</v>
      </c>
      <c r="KO53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0.2837592005540987</v>
      </c>
      <c r="KP535" s="11">
        <f>VLOOKUP(Tabela2[[#This Row],[Shape]],shape!A:D,4,0)+VLOOKUP(Tabela2[[#This Row],[Shape]]+1,shape!A:E,5,0)*Tabela2[[#This Row],[% avanc]]</f>
        <v>1436.3898294256555</v>
      </c>
      <c r="KQ535" s="15">
        <f>Tabela2[[#This Row],[8686,881807]]/Tabela2[[#Headers],[8686,881807]]</f>
        <v>0.16535160271988442</v>
      </c>
      <c r="KR535" s="11">
        <f>Tabela2[[#This Row],[8686,881807]]-KP534</f>
        <v>198.65727372278093</v>
      </c>
      <c r="KS535" s="11">
        <f>(Tabela2[[#This Row],[hora bus]]-H534)*86400</f>
        <v>28.000000258907676</v>
      </c>
      <c r="KT535" s="11">
        <f>Tabela2[[#This Row],[desloc]]/Tabela2[[#This Row],[seconds]]</f>
        <v>7.0949025673520065</v>
      </c>
      <c r="KU535" s="11">
        <f>Tabela2[[#This Row],[spd m/s]]*3.6</f>
        <v>25.541649242467223</v>
      </c>
      <c r="KV535" s="23"/>
      <c r="KW535" s="22">
        <f t="shared" si="144"/>
        <v>0</v>
      </c>
      <c r="KX535" s="23">
        <f t="shared" si="145"/>
        <v>0</v>
      </c>
      <c r="KY535" s="23">
        <f t="shared" si="146"/>
        <v>0</v>
      </c>
      <c r="KZ535" s="23">
        <f t="shared" si="147"/>
        <v>0</v>
      </c>
      <c r="LA535" s="23">
        <f t="shared" si="148"/>
        <v>0</v>
      </c>
      <c r="LB535" s="23">
        <f t="shared" si="149"/>
        <v>0</v>
      </c>
      <c r="LC535" s="23">
        <f t="shared" si="150"/>
        <v>0</v>
      </c>
      <c r="LD535" s="23">
        <f t="shared" si="151"/>
        <v>0</v>
      </c>
      <c r="LE535" s="23">
        <f t="shared" si="152"/>
        <v>1436.3898294256555</v>
      </c>
      <c r="LF535" s="22">
        <f t="shared" si="161"/>
        <v>0</v>
      </c>
      <c r="LG535" s="23">
        <f t="shared" si="153"/>
        <v>0</v>
      </c>
      <c r="LH535" s="23">
        <f t="shared" si="154"/>
        <v>0</v>
      </c>
      <c r="LI535" s="23">
        <f t="shared" si="155"/>
        <v>1436.3898294256555</v>
      </c>
      <c r="LJ535" s="23">
        <f t="shared" si="156"/>
        <v>4932.4690644077373</v>
      </c>
      <c r="LK535" s="23">
        <f t="shared" si="157"/>
        <v>0</v>
      </c>
      <c r="LL535" s="23">
        <f t="shared" si="158"/>
        <v>10</v>
      </c>
      <c r="LM535" s="23">
        <f t="shared" si="159"/>
        <v>0</v>
      </c>
      <c r="LN535" s="23">
        <f t="shared" si="160"/>
        <v>0</v>
      </c>
    </row>
    <row r="536" spans="1:326" x14ac:dyDescent="0.25">
      <c r="A536" s="22">
        <v>342</v>
      </c>
      <c r="B536" s="22">
        <v>2</v>
      </c>
      <c r="C536" s="23" t="s">
        <v>1655</v>
      </c>
      <c r="D536" s="22">
        <v>332</v>
      </c>
      <c r="E536" s="24">
        <v>0.99444444444444446</v>
      </c>
      <c r="F536" s="23" t="s">
        <v>774</v>
      </c>
      <c r="G536" s="23" t="b">
        <v>1</v>
      </c>
      <c r="H536" s="25">
        <v>43538.994826388887</v>
      </c>
      <c r="I536" s="26" t="s">
        <v>186</v>
      </c>
      <c r="J536" s="23" t="s">
        <v>187</v>
      </c>
      <c r="K536" s="11">
        <f>IF(AND(Tabela2[[#This Row],[hora bus]]=H535,Tabela2[[#This Row],[lat bus]]=I535,Tabela2[[#This Row],[lon bus]]=J535),1,0)</f>
        <v>0</v>
      </c>
      <c r="L536" s="23"/>
      <c r="M536" s="11">
        <v>524</v>
      </c>
      <c r="N536" s="11">
        <v>2924.1599798516099</v>
      </c>
      <c r="O536" s="11">
        <v>2918.9328754310623</v>
      </c>
      <c r="P536" s="11">
        <v>2911.1982851876828</v>
      </c>
      <c r="Q536" s="11">
        <v>2856.1045095937934</v>
      </c>
      <c r="R536" s="11">
        <v>2771.4323259112512</v>
      </c>
      <c r="S536" s="11">
        <v>2750.567079592116</v>
      </c>
      <c r="T536" s="11">
        <v>2731.5529315605336</v>
      </c>
      <c r="U536" s="11">
        <v>2720.919334550495</v>
      </c>
      <c r="V536" s="11">
        <v>2706.4005963668369</v>
      </c>
      <c r="W536" s="11">
        <v>2697.0072455932018</v>
      </c>
      <c r="X536" s="11">
        <v>2688.9343586076475</v>
      </c>
      <c r="Y536" s="11">
        <v>2669.5739234195257</v>
      </c>
      <c r="Z536" s="11">
        <v>2659.7980504876627</v>
      </c>
      <c r="AA536" s="11">
        <v>2642.0264050610126</v>
      </c>
      <c r="AB536" s="11">
        <v>2634.8021424222493</v>
      </c>
      <c r="AC536" s="11">
        <v>2620.6011914705837</v>
      </c>
      <c r="AD536" s="11">
        <v>2596.8121025808387</v>
      </c>
      <c r="AE536" s="11">
        <v>2586.7906389250411</v>
      </c>
      <c r="AF536" s="11">
        <v>2514.2221223146012</v>
      </c>
      <c r="AG536" s="11">
        <v>2476.0857879973846</v>
      </c>
      <c r="AH536" s="11">
        <v>2444.4644348680167</v>
      </c>
      <c r="AI536" s="11">
        <v>2419.4991696926963</v>
      </c>
      <c r="AJ536" s="11">
        <v>2397.3313299321248</v>
      </c>
      <c r="AK536" s="11">
        <v>2381.369517187667</v>
      </c>
      <c r="AL536" s="11">
        <v>2354.2611010409023</v>
      </c>
      <c r="AM536" s="11">
        <v>2342.3153720283867</v>
      </c>
      <c r="AN536" s="11">
        <v>2327.4112161184439</v>
      </c>
      <c r="AO536" s="11">
        <v>2314.4246552797176</v>
      </c>
      <c r="AP536" s="11">
        <v>2307.2779540563174</v>
      </c>
      <c r="AQ536" s="11">
        <v>2309.3109481770789</v>
      </c>
      <c r="AR536" s="11">
        <v>2306.4288722748815</v>
      </c>
      <c r="AS536" s="11">
        <v>2297.5556496898912</v>
      </c>
      <c r="AT536" s="11">
        <v>2300.6100196554034</v>
      </c>
      <c r="AU536" s="11">
        <v>2303.3685906218407</v>
      </c>
      <c r="AV536" s="11">
        <v>2292.6456269518912</v>
      </c>
      <c r="AW536" s="11">
        <v>2284.3524713069464</v>
      </c>
      <c r="AX536" s="11">
        <v>2278.3869001227722</v>
      </c>
      <c r="AY536" s="11">
        <v>2265.0811914973324</v>
      </c>
      <c r="AZ536" s="11">
        <v>2244.1702361053049</v>
      </c>
      <c r="BA536" s="11">
        <v>2215.3701346651173</v>
      </c>
      <c r="BB536" s="11">
        <v>2165.6461857343384</v>
      </c>
      <c r="BC536" s="11">
        <v>2092.2889247792141</v>
      </c>
      <c r="BD536" s="11">
        <v>2025.6399322189386</v>
      </c>
      <c r="BE536" s="11">
        <v>2003.6805667050089</v>
      </c>
      <c r="BF536" s="11">
        <v>1979.1808691257788</v>
      </c>
      <c r="BG536" s="11">
        <v>1939.2013965956298</v>
      </c>
      <c r="BH536" s="11">
        <v>1921.6250753870793</v>
      </c>
      <c r="BI536" s="11">
        <v>1902.4725220908249</v>
      </c>
      <c r="BJ536" s="11">
        <v>1874.1034704044425</v>
      </c>
      <c r="BK536" s="11">
        <v>1795.4397748753327</v>
      </c>
      <c r="BL536" s="11">
        <v>1546.3576498819327</v>
      </c>
      <c r="BM536" s="11">
        <v>1393.9776825128788</v>
      </c>
      <c r="BN536" s="11">
        <v>1358.9883941077649</v>
      </c>
      <c r="BO536" s="11">
        <v>1246.1096350417074</v>
      </c>
      <c r="BP536" s="11">
        <v>1236.2325309572366</v>
      </c>
      <c r="BQ536" s="11">
        <v>1146.9959206204067</v>
      </c>
      <c r="BR536" s="11">
        <v>1063.7866008488268</v>
      </c>
      <c r="BS536" s="11">
        <v>1034.9940608233928</v>
      </c>
      <c r="BT536" s="11">
        <v>986.64347333119451</v>
      </c>
      <c r="BU536" s="11">
        <v>935.06621182247784</v>
      </c>
      <c r="BV536" s="11">
        <v>952.663966097924</v>
      </c>
      <c r="BW536" s="11">
        <v>804.81115369333554</v>
      </c>
      <c r="BX536" s="11">
        <v>698.44180142839343</v>
      </c>
      <c r="BY536" s="11">
        <v>565.55889218591551</v>
      </c>
      <c r="BZ536" s="11">
        <v>542.35922385093545</v>
      </c>
      <c r="CA536" s="11">
        <v>502.41292192356002</v>
      </c>
      <c r="CB536" s="11">
        <v>440.17302243376344</v>
      </c>
      <c r="CC536" s="11">
        <v>319.81557252822603</v>
      </c>
      <c r="CD536" s="11">
        <v>225.9719101626701</v>
      </c>
      <c r="CE536" s="11">
        <v>132.77708582607778</v>
      </c>
      <c r="CF536" s="11">
        <v>48.703064376496485</v>
      </c>
      <c r="CG536" s="11">
        <v>2.5636381906224415E-11</v>
      </c>
      <c r="CH536" s="11">
        <v>146.09553667574284</v>
      </c>
      <c r="CI536" s="11">
        <v>223.80837577283324</v>
      </c>
      <c r="CJ536" s="11">
        <v>415.7294514203416</v>
      </c>
      <c r="CK536" s="11">
        <v>490.73242932071207</v>
      </c>
      <c r="CL536" s="11">
        <v>580.96185502823687</v>
      </c>
      <c r="CM536" s="11">
        <v>608.97468470493652</v>
      </c>
      <c r="CN536" s="11">
        <v>657.46492784214297</v>
      </c>
      <c r="CO536" s="11">
        <v>716.46664480060997</v>
      </c>
      <c r="CP536" s="11">
        <v>798.23219281201966</v>
      </c>
      <c r="CQ536" s="11">
        <v>851.09202092403189</v>
      </c>
      <c r="CR536" s="11">
        <v>1047.6719165935808</v>
      </c>
      <c r="CS536" s="11">
        <v>1225.9743268784284</v>
      </c>
      <c r="CT536" s="11">
        <v>1300.2045576091252</v>
      </c>
      <c r="CU536" s="11">
        <v>1328.4178829613197</v>
      </c>
      <c r="CV536" s="11">
        <v>1369.8730920082462</v>
      </c>
      <c r="CW536" s="11">
        <v>1468.2977944035649</v>
      </c>
      <c r="CX536" s="11">
        <v>1596.0972519778629</v>
      </c>
      <c r="CY536" s="11">
        <v>1657.4033295821953</v>
      </c>
      <c r="CZ536" s="11">
        <v>1714.190531037435</v>
      </c>
      <c r="DA536" s="11">
        <v>1764.7699414785147</v>
      </c>
      <c r="DB536" s="11">
        <v>1814.2884178357431</v>
      </c>
      <c r="DC536" s="11">
        <v>1865.5558733036355</v>
      </c>
      <c r="DD536" s="11">
        <v>1956.9890835837871</v>
      </c>
      <c r="DE536" s="11">
        <v>1968.0888808146017</v>
      </c>
      <c r="DF536" s="11">
        <v>1997.3328798790046</v>
      </c>
      <c r="DG536" s="11">
        <v>2006.9012939094134</v>
      </c>
      <c r="DH536" s="11">
        <v>2048.1768509763642</v>
      </c>
      <c r="DI536" s="11">
        <v>2081.9639108165406</v>
      </c>
      <c r="DJ536" s="11">
        <v>2124.3569770007571</v>
      </c>
      <c r="DK536" s="11">
        <v>2163.3199288018182</v>
      </c>
      <c r="DL536" s="11">
        <v>2491.6960238339025</v>
      </c>
      <c r="DM536" s="11">
        <v>2610.8853499936099</v>
      </c>
      <c r="DN536" s="11">
        <v>2691.9168452632293</v>
      </c>
      <c r="DO536" s="11">
        <v>2782.0664041703208</v>
      </c>
      <c r="DP536" s="11">
        <v>2813.1614395329043</v>
      </c>
      <c r="DQ536" s="11">
        <v>2894.8091031086369</v>
      </c>
      <c r="DR536" s="11">
        <v>2910.1062106747586</v>
      </c>
      <c r="DS536" s="11">
        <v>2920.6436272227029</v>
      </c>
      <c r="DT536" s="11">
        <v>2931.5729052577813</v>
      </c>
      <c r="DU536" s="11">
        <v>2944.2090547018033</v>
      </c>
      <c r="DV536" s="11">
        <v>2946.1140336716567</v>
      </c>
      <c r="DW536" s="11">
        <v>2944.1655114402292</v>
      </c>
      <c r="DX536" s="11">
        <v>2881.1264326221758</v>
      </c>
      <c r="DY536" s="11">
        <v>2976.073742432985</v>
      </c>
      <c r="DZ536" s="11">
        <v>2979.4803007563064</v>
      </c>
      <c r="EA536" s="11">
        <v>3005.5123510070184</v>
      </c>
      <c r="EB536" s="11">
        <v>3141.1133264731789</v>
      </c>
      <c r="EC536" s="11">
        <v>3173.849060385965</v>
      </c>
      <c r="ED536" s="11">
        <v>3360.0331621283849</v>
      </c>
      <c r="EE536" s="11">
        <v>3429.6247790993166</v>
      </c>
      <c r="EF536" s="11">
        <v>3653.89415627369</v>
      </c>
      <c r="EG536" s="11">
        <v>3828.4598022036666</v>
      </c>
      <c r="EH536" s="11">
        <v>3978.8162279391559</v>
      </c>
      <c r="EI536" s="11">
        <v>4096.7769259017732</v>
      </c>
      <c r="EJ536" s="11">
        <v>4160.392534306694</v>
      </c>
      <c r="EK536" s="11">
        <v>4208.2967134294158</v>
      </c>
      <c r="EL536" s="11">
        <v>4284.5132610942446</v>
      </c>
      <c r="EM536" s="11">
        <v>4291.0341052228951</v>
      </c>
      <c r="EN536" s="11">
        <v>4372.4202997272014</v>
      </c>
      <c r="EO536" s="11">
        <v>4462.5928576198485</v>
      </c>
      <c r="EP536" s="11">
        <v>4506.7673668645384</v>
      </c>
      <c r="EQ536" s="11">
        <v>4645.4727895656224</v>
      </c>
      <c r="ER536" s="11">
        <v>4719.3092687657027</v>
      </c>
      <c r="ES536" s="11">
        <v>4855.941360282166</v>
      </c>
      <c r="ET536" s="11">
        <v>4920.1148008827649</v>
      </c>
      <c r="EU536" s="11">
        <v>4995.9557207946782</v>
      </c>
      <c r="EV536" s="11">
        <v>5058.9760130696377</v>
      </c>
      <c r="EW536" s="11">
        <v>5128.7358144331038</v>
      </c>
      <c r="EX536" s="11">
        <v>5376.6413776748377</v>
      </c>
      <c r="EY536" s="11">
        <v>5458.6514475771328</v>
      </c>
      <c r="EZ536" s="11">
        <v>5629.879652898002</v>
      </c>
      <c r="FA536" s="11">
        <v>5796.5621050809686</v>
      </c>
      <c r="FB536" s="11">
        <v>5879.727216989877</v>
      </c>
      <c r="FC536" s="11">
        <v>5921.3983115448982</v>
      </c>
      <c r="FD536" s="11">
        <v>5976.3890221569418</v>
      </c>
      <c r="FE536" s="11">
        <v>6100.9142839505967</v>
      </c>
      <c r="FF536" s="11">
        <v>6273.9946985195811</v>
      </c>
      <c r="FG536" s="11">
        <v>6298.8554587744202</v>
      </c>
      <c r="FH536" s="11">
        <v>6343.1570161697991</v>
      </c>
      <c r="FI536" s="11">
        <v>6424.7128237665593</v>
      </c>
      <c r="FJ536" s="11">
        <v>6469.3656745079061</v>
      </c>
      <c r="FK536" s="11">
        <v>6486.816976413149</v>
      </c>
      <c r="FL536" s="11">
        <v>6501.8810070077043</v>
      </c>
      <c r="FM536" s="11">
        <v>6506.8051327925377</v>
      </c>
      <c r="FN536" s="11">
        <v>6538.6971007241</v>
      </c>
      <c r="FO536" s="11">
        <v>6559.23790980783</v>
      </c>
      <c r="FP536" s="11">
        <v>6582.9788252522912</v>
      </c>
      <c r="FQ536" s="11">
        <v>6608.1689983496126</v>
      </c>
      <c r="FR536" s="11">
        <v>6618.6841560153443</v>
      </c>
      <c r="FS536" s="11">
        <v>6662.3371195031759</v>
      </c>
      <c r="FT536" s="11">
        <v>6733.8573345253089</v>
      </c>
      <c r="FU536" s="11">
        <v>6837.5536178882312</v>
      </c>
      <c r="FV536" s="11">
        <v>6977.9457348132773</v>
      </c>
      <c r="FW536" s="11">
        <v>7023.3335512539416</v>
      </c>
      <c r="FX536" s="11">
        <v>7042.4368654071404</v>
      </c>
      <c r="FY536" s="11">
        <v>7063.7905555383468</v>
      </c>
      <c r="FZ536" s="11">
        <v>7082.2644455458067</v>
      </c>
      <c r="GA536" s="11">
        <v>7110.6233410717641</v>
      </c>
      <c r="GB536" s="11">
        <v>7132.8174255922459</v>
      </c>
      <c r="GC536" s="11">
        <v>7164.214314685456</v>
      </c>
      <c r="GD536" s="11">
        <v>7198.2168116256344</v>
      </c>
      <c r="GE536" s="11">
        <v>7222.9544002656048</v>
      </c>
      <c r="GF536" s="11">
        <v>7243.5570322990088</v>
      </c>
      <c r="GG536" s="11">
        <v>7256.6088528922601</v>
      </c>
      <c r="GH536" s="11">
        <v>7269.7644615894314</v>
      </c>
      <c r="GI536" s="11">
        <v>7273.3203165497307</v>
      </c>
      <c r="GJ536" s="11">
        <v>7283.0366931296021</v>
      </c>
      <c r="GK536" s="11">
        <v>7288.0936037244901</v>
      </c>
      <c r="GL536" s="11">
        <v>7302.9127168998457</v>
      </c>
      <c r="GM536" s="11">
        <v>7288.028449147525</v>
      </c>
      <c r="GN536" s="11">
        <v>7297.3779069439342</v>
      </c>
      <c r="GO536" s="11">
        <v>7305.2483780016491</v>
      </c>
      <c r="GP536" s="11">
        <v>7315.9095033331705</v>
      </c>
      <c r="GQ536" s="11">
        <v>7374.3955703982083</v>
      </c>
      <c r="GR536" s="11">
        <v>7494.0587219989438</v>
      </c>
      <c r="GS536" s="11">
        <v>7643.8610541426178</v>
      </c>
      <c r="GT536" s="11">
        <v>7708.0123404340193</v>
      </c>
      <c r="GU536" s="11">
        <v>7727.3345367153997</v>
      </c>
      <c r="GV536" s="11">
        <v>7752.6709998911074</v>
      </c>
      <c r="GW536" s="11">
        <v>7779.4264172970534</v>
      </c>
      <c r="GX536" s="11">
        <v>7806.8668856894083</v>
      </c>
      <c r="GY536" s="11">
        <v>7823.3889072444344</v>
      </c>
      <c r="GZ536" s="11">
        <v>7964.3882991090259</v>
      </c>
      <c r="HA536" s="11">
        <v>7984.6171418343301</v>
      </c>
      <c r="HB536" s="11">
        <v>7999.9471415964772</v>
      </c>
      <c r="HC536" s="11">
        <v>8016.225973213478</v>
      </c>
      <c r="HD536" s="11">
        <v>8028.2513208747823</v>
      </c>
      <c r="HE536" s="11">
        <v>8035.9147733276823</v>
      </c>
      <c r="HF536" s="11">
        <v>8027.8552630683325</v>
      </c>
      <c r="HG536" s="11">
        <v>8074.81437395792</v>
      </c>
      <c r="HH536" s="11">
        <v>8081.3751828775112</v>
      </c>
      <c r="HI536" s="11">
        <v>8108.410155483306</v>
      </c>
      <c r="HJ536" s="11">
        <v>8117.1784213156488</v>
      </c>
      <c r="HK536" s="11">
        <v>8107.3460373547969</v>
      </c>
      <c r="HL536" s="11">
        <v>8098.9847299273688</v>
      </c>
      <c r="HM536" s="11">
        <v>8051.8661667722836</v>
      </c>
      <c r="HN536" s="11">
        <v>7989.6892105789802</v>
      </c>
      <c r="HO536" s="11">
        <v>7943.4067890444139</v>
      </c>
      <c r="HP536" s="11">
        <v>7958.0980585953866</v>
      </c>
      <c r="HQ536" s="11">
        <v>7947.8732451630976</v>
      </c>
      <c r="HR536" s="11">
        <v>7853.8755719482087</v>
      </c>
      <c r="HS536" s="11">
        <v>7860.5717524479287</v>
      </c>
      <c r="HT536" s="11">
        <v>7866.266285081294</v>
      </c>
      <c r="HU536" s="11">
        <v>7827.4466377719327</v>
      </c>
      <c r="HV536" s="11">
        <v>7828.7713080770945</v>
      </c>
      <c r="HW536" s="11">
        <v>7833.9664790304878</v>
      </c>
      <c r="HX536" s="11">
        <v>7843.9053260989467</v>
      </c>
      <c r="HY536" s="11">
        <v>7856.2415075487506</v>
      </c>
      <c r="HZ536" s="11">
        <v>7868.3165672053246</v>
      </c>
      <c r="IA536" s="11">
        <v>7979.4566880962311</v>
      </c>
      <c r="IB536" s="11">
        <v>8101.9388162823943</v>
      </c>
      <c r="IC536" s="11">
        <v>8143.0429844107557</v>
      </c>
      <c r="ID536" s="11">
        <v>8184.5497882910513</v>
      </c>
      <c r="IE536" s="11">
        <v>8221.53793779851</v>
      </c>
      <c r="IF536" s="11">
        <v>8256.4802607326455</v>
      </c>
      <c r="IG536" s="11">
        <v>8370.475043780234</v>
      </c>
      <c r="IH536" s="11">
        <v>8400.4312158032444</v>
      </c>
      <c r="II536" s="11">
        <v>8440.7784136311857</v>
      </c>
      <c r="IJ536" s="11">
        <v>8476.3804977040127</v>
      </c>
      <c r="IK536" s="11">
        <v>8526.8913787106794</v>
      </c>
      <c r="IL536" s="11">
        <v>8565.3213148698942</v>
      </c>
      <c r="IM536" s="11">
        <v>8607.6527726689274</v>
      </c>
      <c r="IN536" s="11">
        <v>8670.8618379686231</v>
      </c>
      <c r="IO536" s="11">
        <v>8807.9041408538087</v>
      </c>
      <c r="IP536" s="11">
        <v>8840.0633165313138</v>
      </c>
      <c r="IQ536" s="11">
        <v>8840.2134709855181</v>
      </c>
      <c r="IR536" s="11">
        <v>8891.9875878706516</v>
      </c>
      <c r="IS536" s="11">
        <v>8957.2873598450278</v>
      </c>
      <c r="IT536" s="11">
        <v>8995.6902814705445</v>
      </c>
      <c r="IU536" s="11">
        <v>9018.0093560211935</v>
      </c>
      <c r="IV536" s="11">
        <v>9035.0571958238652</v>
      </c>
      <c r="IW536" s="11">
        <v>9040.8370123749846</v>
      </c>
      <c r="IX536" s="11">
        <v>9051.0812064990114</v>
      </c>
      <c r="IY536" s="11">
        <v>9071.6943714583831</v>
      </c>
      <c r="IZ536" s="11">
        <v>9111.7944830071719</v>
      </c>
      <c r="JA536" s="11">
        <v>9160.8147261532522</v>
      </c>
      <c r="JB536" s="11">
        <v>9251.9905463460473</v>
      </c>
      <c r="JC536" s="11">
        <v>9360.8283434758378</v>
      </c>
      <c r="JD536" s="11">
        <v>9441.3806268509725</v>
      </c>
      <c r="JE536" s="11">
        <v>9460.7031292711381</v>
      </c>
      <c r="JF536" s="11">
        <v>9474.9113434035189</v>
      </c>
      <c r="JG536" s="11">
        <v>9470.9199695303159</v>
      </c>
      <c r="JH536" s="11">
        <v>9554.7893991027977</v>
      </c>
      <c r="JI536" s="11">
        <v>9609.5921733968735</v>
      </c>
      <c r="JJ536" s="11">
        <v>9619.5873849913824</v>
      </c>
      <c r="JK536" s="11">
        <v>9590.6715948770125</v>
      </c>
      <c r="JL536" s="11">
        <v>9639.3311336147162</v>
      </c>
      <c r="JM536" s="11">
        <v>9637.1254777215199</v>
      </c>
      <c r="JN536" s="11">
        <v>9595.3681650019989</v>
      </c>
      <c r="JO536" s="11">
        <v>9723.5641907751087</v>
      </c>
      <c r="JP536" s="11">
        <v>9828.2852087616193</v>
      </c>
      <c r="JQ536" s="11">
        <v>9848.6844884244565</v>
      </c>
      <c r="JR536" s="11">
        <v>9894.6888160786257</v>
      </c>
      <c r="JS536" s="11">
        <v>9919.0100824597739</v>
      </c>
      <c r="JT536" s="11">
        <v>10034.731348520701</v>
      </c>
      <c r="JU536" s="11">
        <v>10090.491313471553</v>
      </c>
      <c r="JV536" s="11">
        <v>10066.035091776454</v>
      </c>
      <c r="JW536" s="11">
        <v>10011.184370215911</v>
      </c>
      <c r="JX536" s="11">
        <v>10011.416490233167</v>
      </c>
      <c r="JY536" s="11">
        <v>10005.218920613972</v>
      </c>
      <c r="JZ536" s="11">
        <v>9993.4481123225942</v>
      </c>
      <c r="KA536" s="11">
        <v>9985.247955826766</v>
      </c>
      <c r="KB536" s="11">
        <v>9979.7462595098168</v>
      </c>
      <c r="KC536" s="11">
        <v>9965.5405566016943</v>
      </c>
      <c r="KD536" s="11">
        <v>9950.1866317241729</v>
      </c>
      <c r="KE536" s="11">
        <v>9947.7756494615005</v>
      </c>
      <c r="KF536" s="11">
        <v>9956.7326573511564</v>
      </c>
      <c r="KG536" s="11">
        <v>9958.5016873057411</v>
      </c>
      <c r="KH536" s="11">
        <v>9973.093617632594</v>
      </c>
      <c r="KI536" s="11">
        <v>9972.385515185435</v>
      </c>
      <c r="KJ536" s="11">
        <v>9992.0595276485128</v>
      </c>
      <c r="KK536" s="11">
        <v>9994.5134372867142</v>
      </c>
      <c r="KL536" s="23"/>
      <c r="KM536" s="11">
        <f>SMALL(Tabela2[[#This Row],[1]:[285]],1)</f>
        <v>2.5636381906224415E-11</v>
      </c>
      <c r="KN536" s="11">
        <f>MATCH(Tabela2[[#This Row],[1° menor]],Tabela2[[#This Row],[1]:[285]],0)</f>
        <v>72</v>
      </c>
      <c r="KO53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0.24999995922206344</v>
      </c>
      <c r="KP536" s="11">
        <f>VLOOKUP(Tabela2[[#This Row],[Shape]],shape!A:D,4,0)+VLOOKUP(Tabela2[[#This Row],[Shape]]+1,shape!A:E,5,0)*Tabela2[[#This Row],[% avanc]]</f>
        <v>1846.5381397899141</v>
      </c>
      <c r="KQ536" s="15">
        <f>Tabela2[[#This Row],[8686,881807]]/Tabela2[[#Headers],[8686,881807]]</f>
        <v>0.21256627876552323</v>
      </c>
      <c r="KR536" s="11">
        <f>Tabela2[[#This Row],[8686,881807]]-KP535</f>
        <v>410.14831036425858</v>
      </c>
      <c r="KS536" s="11">
        <f>(Tabela2[[#This Row],[hora bus]]-H535)*86400</f>
        <v>44.999999832361937</v>
      </c>
      <c r="KT536" s="11">
        <f>Tabela2[[#This Row],[desloc]]/Tabela2[[#This Row],[seconds]]</f>
        <v>9.114406930937335</v>
      </c>
      <c r="KU536" s="11">
        <f>Tabela2[[#This Row],[spd m/s]]*3.6</f>
        <v>32.81186495137441</v>
      </c>
      <c r="KV536" s="23"/>
      <c r="KW536" s="22">
        <f t="shared" si="144"/>
        <v>0</v>
      </c>
      <c r="KX536" s="23">
        <f t="shared" si="145"/>
        <v>0</v>
      </c>
      <c r="KY536" s="23">
        <f t="shared" si="146"/>
        <v>0</v>
      </c>
      <c r="KZ536" s="23">
        <f t="shared" si="147"/>
        <v>0</v>
      </c>
      <c r="LA536" s="23">
        <f t="shared" si="148"/>
        <v>0</v>
      </c>
      <c r="LB536" s="23">
        <f t="shared" si="149"/>
        <v>0</v>
      </c>
      <c r="LC536" s="23">
        <f t="shared" si="150"/>
        <v>0</v>
      </c>
      <c r="LD536" s="23">
        <f t="shared" si="151"/>
        <v>0</v>
      </c>
      <c r="LE536" s="23">
        <f t="shared" si="152"/>
        <v>1846.5381397899141</v>
      </c>
      <c r="LF536" s="22">
        <f t="shared" si="161"/>
        <v>0</v>
      </c>
      <c r="LG536" s="23">
        <f t="shared" si="153"/>
        <v>0</v>
      </c>
      <c r="LH536" s="23">
        <f t="shared" si="154"/>
        <v>0</v>
      </c>
      <c r="LI536" s="23">
        <f t="shared" si="155"/>
        <v>1846.5381397899141</v>
      </c>
      <c r="LJ536" s="23">
        <f t="shared" si="156"/>
        <v>4932.4690644077373</v>
      </c>
      <c r="LK536" s="23">
        <f t="shared" si="157"/>
        <v>0</v>
      </c>
      <c r="LL536" s="23">
        <f t="shared" si="158"/>
        <v>9</v>
      </c>
      <c r="LM536" s="23">
        <f t="shared" si="159"/>
        <v>0</v>
      </c>
      <c r="LN536" s="23">
        <f t="shared" si="160"/>
        <v>0</v>
      </c>
    </row>
    <row r="537" spans="1:326" x14ac:dyDescent="0.25">
      <c r="A537" s="22">
        <v>344</v>
      </c>
      <c r="B537" s="22">
        <v>2</v>
      </c>
      <c r="C537" s="23" t="s">
        <v>1657</v>
      </c>
      <c r="D537" s="22">
        <v>332</v>
      </c>
      <c r="E537" s="24">
        <v>0.99513888888888891</v>
      </c>
      <c r="F537" s="23" t="s">
        <v>774</v>
      </c>
      <c r="G537" s="23" t="b">
        <v>1</v>
      </c>
      <c r="H537" s="25">
        <v>43538.995347222219</v>
      </c>
      <c r="I537" s="26" t="s">
        <v>270</v>
      </c>
      <c r="J537" s="23" t="s">
        <v>271</v>
      </c>
      <c r="K537" s="11">
        <f>IF(AND(Tabela2[[#This Row],[hora bus]]=H536,Tabela2[[#This Row],[lat bus]]=I536,Tabela2[[#This Row],[lon bus]]=J536),1,0)</f>
        <v>0</v>
      </c>
      <c r="L537" s="23"/>
      <c r="M537" s="11">
        <v>526</v>
      </c>
      <c r="N537" s="11">
        <v>3648.5244615547649</v>
      </c>
      <c r="O537" s="11">
        <v>3642.8238716120563</v>
      </c>
      <c r="P537" s="11">
        <v>3634.5589414222814</v>
      </c>
      <c r="Q537" s="11">
        <v>3578.3499074601696</v>
      </c>
      <c r="R537" s="11">
        <v>3492.9214361872214</v>
      </c>
      <c r="S537" s="11">
        <v>3472.0166916280618</v>
      </c>
      <c r="T537" s="11">
        <v>3452.6496872944772</v>
      </c>
      <c r="U537" s="11">
        <v>3441.5261050866411</v>
      </c>
      <c r="V537" s="11">
        <v>3426.3272155930549</v>
      </c>
      <c r="W537" s="11">
        <v>3416.0628181609081</v>
      </c>
      <c r="X537" s="11">
        <v>3407.1444686005339</v>
      </c>
      <c r="Y537" s="11">
        <v>3386.4328161000458</v>
      </c>
      <c r="Z537" s="11">
        <v>3375.0268163033097</v>
      </c>
      <c r="AA537" s="11">
        <v>3355.8236609996097</v>
      </c>
      <c r="AB537" s="11">
        <v>3347.5817285211601</v>
      </c>
      <c r="AC537" s="11">
        <v>3332.7097680208099</v>
      </c>
      <c r="AD537" s="11">
        <v>3308.4142660199132</v>
      </c>
      <c r="AE537" s="11">
        <v>3298.1997904848095</v>
      </c>
      <c r="AF537" s="11">
        <v>3226.5667211965488</v>
      </c>
      <c r="AG537" s="11">
        <v>3190.0060057648993</v>
      </c>
      <c r="AH537" s="11">
        <v>3159.0696566137462</v>
      </c>
      <c r="AI537" s="11">
        <v>3134.3142670619845</v>
      </c>
      <c r="AJ537" s="11">
        <v>3112.2871593078144</v>
      </c>
      <c r="AK537" s="11">
        <v>3096.4289598658161</v>
      </c>
      <c r="AL537" s="11">
        <v>3069.439476196083</v>
      </c>
      <c r="AM537" s="11">
        <v>3057.6736162273664</v>
      </c>
      <c r="AN537" s="11">
        <v>3043.3708957314157</v>
      </c>
      <c r="AO537" s="11">
        <v>3031.7546508402938</v>
      </c>
      <c r="AP537" s="11">
        <v>3026.4450765230945</v>
      </c>
      <c r="AQ537" s="11">
        <v>3029.8654396895267</v>
      </c>
      <c r="AR537" s="11">
        <v>3027.9236949124956</v>
      </c>
      <c r="AS537" s="11">
        <v>3020.6117999931562</v>
      </c>
      <c r="AT537" s="11">
        <v>3025.3468333405895</v>
      </c>
      <c r="AU537" s="11">
        <v>3029.0497180440798</v>
      </c>
      <c r="AV537" s="11">
        <v>3019.7267592735325</v>
      </c>
      <c r="AW537" s="11">
        <v>3013.8175381503538</v>
      </c>
      <c r="AX537" s="11">
        <v>3010.1885118304717</v>
      </c>
      <c r="AY537" s="11">
        <v>2998.6108399294803</v>
      </c>
      <c r="AZ537" s="11">
        <v>2979.0710758335258</v>
      </c>
      <c r="BA537" s="11">
        <v>2951.5321887744449</v>
      </c>
      <c r="BB537" s="11">
        <v>2903.0102813142239</v>
      </c>
      <c r="BC537" s="11">
        <v>2829.7452794730748</v>
      </c>
      <c r="BD537" s="11">
        <v>2762.6644958966508</v>
      </c>
      <c r="BE537" s="11">
        <v>2741.1428161552035</v>
      </c>
      <c r="BF537" s="11">
        <v>2717.5811509814507</v>
      </c>
      <c r="BG537" s="11">
        <v>2679.1773193938279</v>
      </c>
      <c r="BH537" s="11">
        <v>2663.1728568923781</v>
      </c>
      <c r="BI537" s="11">
        <v>2645.0406061459275</v>
      </c>
      <c r="BJ537" s="11">
        <v>2617.6790855517102</v>
      </c>
      <c r="BK537" s="11">
        <v>2540.6636160583189</v>
      </c>
      <c r="BL537" s="11">
        <v>2296.0022319150544</v>
      </c>
      <c r="BM537" s="11">
        <v>2148.6339643311126</v>
      </c>
      <c r="BN537" s="11">
        <v>2115.6097929330431</v>
      </c>
      <c r="BO537" s="11">
        <v>2003.2239319704563</v>
      </c>
      <c r="BP537" s="11">
        <v>1993.4779309821581</v>
      </c>
      <c r="BQ537" s="11">
        <v>1903.5688814411378</v>
      </c>
      <c r="BR537" s="11">
        <v>1818.4694807962662</v>
      </c>
      <c r="BS537" s="11">
        <v>1787.8284458773633</v>
      </c>
      <c r="BT537" s="11">
        <v>1738.3498564080578</v>
      </c>
      <c r="BU537" s="11">
        <v>1680.4747556958673</v>
      </c>
      <c r="BV537" s="11">
        <v>1684.1182248149278</v>
      </c>
      <c r="BW537" s="11">
        <v>1534.8962719114008</v>
      </c>
      <c r="BX537" s="11">
        <v>1439.5648467009244</v>
      </c>
      <c r="BY537" s="11">
        <v>1315.3312251792429</v>
      </c>
      <c r="BZ537" s="11">
        <v>1297.4539157175889</v>
      </c>
      <c r="CA537" s="11">
        <v>1258.5828397771995</v>
      </c>
      <c r="CB537" s="11">
        <v>1196.7801944729056</v>
      </c>
      <c r="CC537" s="11">
        <v>1076.8711256159247</v>
      </c>
      <c r="CD537" s="11">
        <v>983.28698104480645</v>
      </c>
      <c r="CE537" s="11">
        <v>890.13305473280957</v>
      </c>
      <c r="CF537" s="11">
        <v>806.06315626515777</v>
      </c>
      <c r="CG537" s="11">
        <v>611.26190457490327</v>
      </c>
      <c r="CH537" s="11">
        <v>533.54554688138967</v>
      </c>
      <c r="CI537" s="11">
        <v>341.64413774536746</v>
      </c>
      <c r="CJ537" s="11">
        <v>266.62065946644026</v>
      </c>
      <c r="CK537" s="11">
        <v>176.37828361305691</v>
      </c>
      <c r="CL537" s="11">
        <v>148.37220335692172</v>
      </c>
      <c r="CM537" s="11">
        <v>99.892270493658032</v>
      </c>
      <c r="CN537" s="11">
        <v>40.898464186856074</v>
      </c>
      <c r="CO537" s="11">
        <v>3.3892888495756779E-12</v>
      </c>
      <c r="CP537" s="11">
        <v>40.877563324428039</v>
      </c>
      <c r="CQ537" s="11">
        <v>93.747745441791452</v>
      </c>
      <c r="CR537" s="11">
        <v>290.35659576714164</v>
      </c>
      <c r="CS537" s="11">
        <v>468.65074380830907</v>
      </c>
      <c r="CT537" s="11">
        <v>542.86089323674162</v>
      </c>
      <c r="CU537" s="11">
        <v>571.0654268570687</v>
      </c>
      <c r="CV537" s="11">
        <v>612.51768163981819</v>
      </c>
      <c r="CW537" s="11">
        <v>710.94339083750253</v>
      </c>
      <c r="CX537" s="11">
        <v>838.7416750054366</v>
      </c>
      <c r="CY537" s="11">
        <v>900.04440782315874</v>
      </c>
      <c r="CZ537" s="11">
        <v>956.82959289009364</v>
      </c>
      <c r="DA537" s="11">
        <v>1007.4348925611506</v>
      </c>
      <c r="DB537" s="11">
        <v>1057.1100856198491</v>
      </c>
      <c r="DC537" s="11">
        <v>1108.929718117623</v>
      </c>
      <c r="DD537" s="11">
        <v>1200.8542869596076</v>
      </c>
      <c r="DE537" s="11">
        <v>1212.2003787938343</v>
      </c>
      <c r="DF537" s="11">
        <v>1241.7619379462928</v>
      </c>
      <c r="DG537" s="11">
        <v>1252.0499840430559</v>
      </c>
      <c r="DH537" s="11">
        <v>1294.8748730921484</v>
      </c>
      <c r="DI537" s="11">
        <v>1330.8622385858589</v>
      </c>
      <c r="DJ537" s="11">
        <v>1372.7451231670186</v>
      </c>
      <c r="DK537" s="11">
        <v>1408.0593288606667</v>
      </c>
      <c r="DL537" s="11">
        <v>1734.9953143621324</v>
      </c>
      <c r="DM537" s="11">
        <v>1855.051089752337</v>
      </c>
      <c r="DN537" s="11">
        <v>1936.8539116761212</v>
      </c>
      <c r="DO537" s="11">
        <v>2027.5852402123353</v>
      </c>
      <c r="DP537" s="11">
        <v>2059.4038594250824</v>
      </c>
      <c r="DQ537" s="11">
        <v>2141.6359153674284</v>
      </c>
      <c r="DR537" s="11">
        <v>2157.0527446550595</v>
      </c>
      <c r="DS537" s="11">
        <v>2167.6907035136842</v>
      </c>
      <c r="DT537" s="11">
        <v>2178.473401971245</v>
      </c>
      <c r="DU537" s="11">
        <v>2190.745421027535</v>
      </c>
      <c r="DV537" s="11">
        <v>2192.2596832604727</v>
      </c>
      <c r="DW537" s="11">
        <v>2189.8733746601397</v>
      </c>
      <c r="DX537" s="11">
        <v>2125.26730080059</v>
      </c>
      <c r="DY537" s="11">
        <v>2218.802369945211</v>
      </c>
      <c r="DZ537" s="11">
        <v>2222.1413177241889</v>
      </c>
      <c r="EA537" s="11">
        <v>2248.1751553020081</v>
      </c>
      <c r="EB537" s="11">
        <v>2383.7907551821686</v>
      </c>
      <c r="EC537" s="11">
        <v>2416.5741031661214</v>
      </c>
      <c r="ED537" s="11">
        <v>2602.8207954532531</v>
      </c>
      <c r="EE537" s="11">
        <v>2672.3605577692279</v>
      </c>
      <c r="EF537" s="11">
        <v>2896.6990882885816</v>
      </c>
      <c r="EG537" s="11">
        <v>3071.6213790092074</v>
      </c>
      <c r="EH537" s="11">
        <v>3222.3584545286872</v>
      </c>
      <c r="EI537" s="11">
        <v>3340.544800846395</v>
      </c>
      <c r="EJ537" s="11">
        <v>3404.2100314330155</v>
      </c>
      <c r="EK537" s="11">
        <v>3452.4287690776932</v>
      </c>
      <c r="EL537" s="11">
        <v>3529.0105349436762</v>
      </c>
      <c r="EM537" s="11">
        <v>3535.8720897121161</v>
      </c>
      <c r="EN537" s="11">
        <v>3617.6103977590142</v>
      </c>
      <c r="EO537" s="11">
        <v>3707.7908251771737</v>
      </c>
      <c r="EP537" s="11">
        <v>3751.7171368554059</v>
      </c>
      <c r="EQ537" s="11">
        <v>3890.1022440261713</v>
      </c>
      <c r="ER537" s="11">
        <v>3963.653152765693</v>
      </c>
      <c r="ES537" s="11">
        <v>4100.0590404998084</v>
      </c>
      <c r="ET537" s="11">
        <v>4164.1144726325329</v>
      </c>
      <c r="EU537" s="11">
        <v>4239.8359903594464</v>
      </c>
      <c r="EV537" s="11">
        <v>4302.7367548714728</v>
      </c>
      <c r="EW537" s="11">
        <v>4372.2736464880891</v>
      </c>
      <c r="EX537" s="11">
        <v>4619.9714487905458</v>
      </c>
      <c r="EY537" s="11">
        <v>4701.8545531077798</v>
      </c>
      <c r="EZ537" s="11">
        <v>4872.9404287866546</v>
      </c>
      <c r="FA537" s="11">
        <v>5039.566910063756</v>
      </c>
      <c r="FB537" s="11">
        <v>5122.7414904950911</v>
      </c>
      <c r="FC537" s="11">
        <v>5164.422676977686</v>
      </c>
      <c r="FD537" s="11">
        <v>5219.4354376522806</v>
      </c>
      <c r="FE537" s="11">
        <v>5344.0119979062147</v>
      </c>
      <c r="FF537" s="11">
        <v>5517.1303128606196</v>
      </c>
      <c r="FG537" s="11">
        <v>5541.9992255713187</v>
      </c>
      <c r="FH537" s="11">
        <v>5586.3364259443388</v>
      </c>
      <c r="FI537" s="11">
        <v>5667.9059366502761</v>
      </c>
      <c r="FJ537" s="11">
        <v>5712.5230735233226</v>
      </c>
      <c r="FK537" s="11">
        <v>5729.9324651324223</v>
      </c>
      <c r="FL537" s="11">
        <v>5744.9544859748912</v>
      </c>
      <c r="FM537" s="11">
        <v>5749.7927892522475</v>
      </c>
      <c r="FN537" s="11">
        <v>5781.588365005302</v>
      </c>
      <c r="FO537" s="11">
        <v>5802.0744426106894</v>
      </c>
      <c r="FP537" s="11">
        <v>5825.7710571046546</v>
      </c>
      <c r="FQ537" s="11">
        <v>5850.9329594980218</v>
      </c>
      <c r="FR537" s="11">
        <v>5861.4159472291249</v>
      </c>
      <c r="FS537" s="11">
        <v>5905.0318136152082</v>
      </c>
      <c r="FT537" s="11">
        <v>5976.5334722583921</v>
      </c>
      <c r="FU537" s="11">
        <v>6080.2367186445654</v>
      </c>
      <c r="FV537" s="11">
        <v>6220.6686568793421</v>
      </c>
      <c r="FW537" s="11">
        <v>6266.1093149483868</v>
      </c>
      <c r="FX537" s="11">
        <v>6285.2660236490246</v>
      </c>
      <c r="FY537" s="11">
        <v>6306.671032419662</v>
      </c>
      <c r="FZ537" s="11">
        <v>6325.1893243481645</v>
      </c>
      <c r="GA537" s="11">
        <v>6353.579098461757</v>
      </c>
      <c r="GB537" s="11">
        <v>6375.789668307033</v>
      </c>
      <c r="GC537" s="11">
        <v>6407.1897464122803</v>
      </c>
      <c r="GD537" s="11">
        <v>6441.1856586829181</v>
      </c>
      <c r="GE537" s="11">
        <v>6465.9174080104813</v>
      </c>
      <c r="GF537" s="11">
        <v>6486.515355558081</v>
      </c>
      <c r="GG537" s="11">
        <v>6499.5763466696089</v>
      </c>
      <c r="GH537" s="11">
        <v>6512.7467759520887</v>
      </c>
      <c r="GI537" s="11">
        <v>6516.3275526270954</v>
      </c>
      <c r="GJ537" s="11">
        <v>6526.1011807728755</v>
      </c>
      <c r="GK537" s="11">
        <v>6531.2514755845541</v>
      </c>
      <c r="GL537" s="11">
        <v>6546.1333647282445</v>
      </c>
      <c r="GM537" s="11">
        <v>6531.3355754682925</v>
      </c>
      <c r="GN537" s="11">
        <v>6540.8269679663681</v>
      </c>
      <c r="GO537" s="11">
        <v>6548.8404586965626</v>
      </c>
      <c r="GP537" s="11">
        <v>6559.7813893788616</v>
      </c>
      <c r="GQ537" s="11">
        <v>6618.7440062763253</v>
      </c>
      <c r="GR537" s="11">
        <v>6739.0089614207282</v>
      </c>
      <c r="GS537" s="11">
        <v>6889.2825440375482</v>
      </c>
      <c r="GT537" s="11">
        <v>6953.6262923713612</v>
      </c>
      <c r="GU537" s="11">
        <v>6973.0125458976327</v>
      </c>
      <c r="GV537" s="11">
        <v>6998.3671038260345</v>
      </c>
      <c r="GW537" s="11">
        <v>7025.1059209457617</v>
      </c>
      <c r="GX537" s="11">
        <v>7052.4992778933174</v>
      </c>
      <c r="GY537" s="11">
        <v>7068.6753250311549</v>
      </c>
      <c r="GZ537" s="11">
        <v>7209.3173008232698</v>
      </c>
      <c r="HA537" s="11">
        <v>7229.4784477716794</v>
      </c>
      <c r="HB537" s="11">
        <v>7244.7758905734609</v>
      </c>
      <c r="HC537" s="11">
        <v>7261.0382606631274</v>
      </c>
      <c r="HD537" s="11">
        <v>7273.0492626794985</v>
      </c>
      <c r="HE537" s="11">
        <v>7280.6797779842773</v>
      </c>
      <c r="HF537" s="11">
        <v>7273.0770400286119</v>
      </c>
      <c r="HG537" s="11">
        <v>7320.8973364385884</v>
      </c>
      <c r="HH537" s="11">
        <v>7328.2771958898429</v>
      </c>
      <c r="HI537" s="11">
        <v>7355.9907272097525</v>
      </c>
      <c r="HJ537" s="11">
        <v>7365.1715727165783</v>
      </c>
      <c r="HK537" s="11">
        <v>7355.787597509413</v>
      </c>
      <c r="HL537" s="11">
        <v>7347.948486787518</v>
      </c>
      <c r="HM537" s="11">
        <v>7301.5937872125241</v>
      </c>
      <c r="HN537" s="11">
        <v>7240.6836230895915</v>
      </c>
      <c r="HO537" s="11">
        <v>7195.9285078921612</v>
      </c>
      <c r="HP537" s="11">
        <v>7211.5765740482811</v>
      </c>
      <c r="HQ537" s="11">
        <v>7201.7246394633867</v>
      </c>
      <c r="HR537" s="11">
        <v>7109.1270372901854</v>
      </c>
      <c r="HS537" s="11">
        <v>7117.5103373594757</v>
      </c>
      <c r="HT537" s="11">
        <v>7123.8331579056694</v>
      </c>
      <c r="HU537" s="11">
        <v>7085.8132727639013</v>
      </c>
      <c r="HV537" s="11">
        <v>7088.2154138448414</v>
      </c>
      <c r="HW537" s="11">
        <v>7094.2178188980915</v>
      </c>
      <c r="HX537" s="11">
        <v>7104.9162079284924</v>
      </c>
      <c r="HY537" s="11">
        <v>7118.1301223996916</v>
      </c>
      <c r="HZ537" s="11">
        <v>7132.124686153601</v>
      </c>
      <c r="IA537" s="11">
        <v>7246.1478917440782</v>
      </c>
      <c r="IB537" s="11">
        <v>7370.6140079538327</v>
      </c>
      <c r="IC537" s="11">
        <v>7412.7802574594816</v>
      </c>
      <c r="ID537" s="11">
        <v>7455.3194312023497</v>
      </c>
      <c r="IE537" s="11">
        <v>7493.3405710148936</v>
      </c>
      <c r="IF537" s="11">
        <v>7530.0261389298485</v>
      </c>
      <c r="IG537" s="11">
        <v>7645.4962448103097</v>
      </c>
      <c r="IH537" s="11">
        <v>7676.0142164508688</v>
      </c>
      <c r="II537" s="11">
        <v>7716.8614377482691</v>
      </c>
      <c r="IJ537" s="11">
        <v>7752.8514382644498</v>
      </c>
      <c r="IK537" s="11">
        <v>7803.553522404638</v>
      </c>
      <c r="IL537" s="11">
        <v>7842.0596839395357</v>
      </c>
      <c r="IM537" s="11">
        <v>7884.4982096681524</v>
      </c>
      <c r="IN537" s="11">
        <v>7947.8931272329464</v>
      </c>
      <c r="IO537" s="11">
        <v>8085.1739014526593</v>
      </c>
      <c r="IP537" s="11">
        <v>8117.4361601604014</v>
      </c>
      <c r="IQ537" s="11">
        <v>8117.8177762753194</v>
      </c>
      <c r="IR537" s="11">
        <v>8170.1589984761067</v>
      </c>
      <c r="IS537" s="11">
        <v>8235.9831836251851</v>
      </c>
      <c r="IT537" s="11">
        <v>8274.6582927023155</v>
      </c>
      <c r="IU537" s="11">
        <v>8297.1418575779771</v>
      </c>
      <c r="IV537" s="11">
        <v>8314.2901124791279</v>
      </c>
      <c r="IW537" s="11">
        <v>8320.1315816549941</v>
      </c>
      <c r="IX537" s="11">
        <v>8330.4690462648559</v>
      </c>
      <c r="IY537" s="11">
        <v>8351.2352154100263</v>
      </c>
      <c r="IZ537" s="11">
        <v>8391.560341400218</v>
      </c>
      <c r="JA537" s="11">
        <v>8440.9118616146079</v>
      </c>
      <c r="JB537" s="11">
        <v>8532.4056190283409</v>
      </c>
      <c r="JC537" s="11">
        <v>8641.2270128416167</v>
      </c>
      <c r="JD537" s="11">
        <v>8721.5237357781916</v>
      </c>
      <c r="JE537" s="11">
        <v>8740.593839096995</v>
      </c>
      <c r="JF537" s="11">
        <v>8754.5221264065749</v>
      </c>
      <c r="JG537" s="11">
        <v>8749.2138240167878</v>
      </c>
      <c r="JH537" s="11">
        <v>8833.0232800807407</v>
      </c>
      <c r="JI537" s="11">
        <v>8889.1632724540705</v>
      </c>
      <c r="JJ537" s="11">
        <v>8899.4382229993444</v>
      </c>
      <c r="JK537" s="11">
        <v>8871.5866202018296</v>
      </c>
      <c r="JL537" s="11">
        <v>8921.3270273614544</v>
      </c>
      <c r="JM537" s="11">
        <v>8919.4452493754015</v>
      </c>
      <c r="JN537" s="11">
        <v>8880.547012185476</v>
      </c>
      <c r="JO537" s="11">
        <v>9013.1488059758158</v>
      </c>
      <c r="JP537" s="11">
        <v>9120.133171740843</v>
      </c>
      <c r="JQ537" s="11">
        <v>9141.7943558442657</v>
      </c>
      <c r="JR537" s="11">
        <v>9187.5451650189189</v>
      </c>
      <c r="JS537" s="11">
        <v>9208.7536383327206</v>
      </c>
      <c r="JT537" s="11">
        <v>9321.3280366003219</v>
      </c>
      <c r="JU537" s="11">
        <v>9376.0333694066467</v>
      </c>
      <c r="JV537" s="11">
        <v>9351.6913689928642</v>
      </c>
      <c r="JW537" s="11">
        <v>9296.0698088458576</v>
      </c>
      <c r="JX537" s="11">
        <v>9295.1525614845705</v>
      </c>
      <c r="JY537" s="11">
        <v>9288.4503107782512</v>
      </c>
      <c r="JZ537" s="11">
        <v>9276.2279023068695</v>
      </c>
      <c r="KA537" s="11">
        <v>9267.5759355848804</v>
      </c>
      <c r="KB537" s="11">
        <v>9261.7225079048203</v>
      </c>
      <c r="KC537" s="11">
        <v>9247.1021996213585</v>
      </c>
      <c r="KD537" s="11">
        <v>9231.6362058137802</v>
      </c>
      <c r="KE537" s="11">
        <v>9229.5522131806265</v>
      </c>
      <c r="KF537" s="11">
        <v>9238.795611620968</v>
      </c>
      <c r="KG537" s="11">
        <v>9240.9309467992553</v>
      </c>
      <c r="KH537" s="11">
        <v>9255.8749099683246</v>
      </c>
      <c r="KI537" s="11">
        <v>9255.5811166431286</v>
      </c>
      <c r="KJ537" s="11">
        <v>9275.6311549986622</v>
      </c>
      <c r="KK537" s="11">
        <v>9278.217300675371</v>
      </c>
      <c r="KL537" s="23"/>
      <c r="KM537" s="11">
        <f>SMALL(Tabela2[[#This Row],[1]:[285]],1)</f>
        <v>3.3892888495756779E-12</v>
      </c>
      <c r="KN537" s="11">
        <f>MATCH(Tabela2[[#This Row],[1° menor]],Tabela2[[#This Row],[1]:[285]],0)</f>
        <v>80</v>
      </c>
      <c r="KO53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0.49999996909293121</v>
      </c>
      <c r="KP537" s="11">
        <f>VLOOKUP(Tabela2[[#This Row],[Shape]],shape!A:D,4,0)+VLOOKUP(Tabela2[[#This Row],[Shape]]+1,shape!A:E,5,0)*Tabela2[[#This Row],[% avanc]]</f>
        <v>2225.3320597514598</v>
      </c>
      <c r="KQ537" s="15">
        <f>Tabela2[[#This Row],[8686,881807]]/Tabela2[[#Headers],[8686,881807]]</f>
        <v>0.25617155950691756</v>
      </c>
      <c r="KR537" s="11">
        <f>Tabela2[[#This Row],[8686,881807]]-KP536</f>
        <v>378.79391996154573</v>
      </c>
      <c r="KS537" s="11">
        <f>(Tabela2[[#This Row],[hora bus]]-H536)*86400</f>
        <v>44.999999832361937</v>
      </c>
      <c r="KT537" s="11">
        <f>Tabela2[[#This Row],[desloc]]/Tabela2[[#This Row],[seconds]]</f>
        <v>8.4176426971702902</v>
      </c>
      <c r="KU537" s="11">
        <f>Tabela2[[#This Row],[spd m/s]]*3.6</f>
        <v>30.303513709813046</v>
      </c>
      <c r="KV537" s="23"/>
      <c r="KW537" s="22">
        <f t="shared" si="144"/>
        <v>0</v>
      </c>
      <c r="KX537" s="23">
        <f t="shared" si="145"/>
        <v>0</v>
      </c>
      <c r="KY537" s="23">
        <f t="shared" si="146"/>
        <v>0</v>
      </c>
      <c r="KZ537" s="23">
        <f t="shared" si="147"/>
        <v>0</v>
      </c>
      <c r="LA537" s="23">
        <f t="shared" si="148"/>
        <v>0</v>
      </c>
      <c r="LB537" s="23">
        <f t="shared" si="149"/>
        <v>0</v>
      </c>
      <c r="LC537" s="23">
        <f t="shared" si="150"/>
        <v>0</v>
      </c>
      <c r="LD537" s="23">
        <f t="shared" si="151"/>
        <v>0</v>
      </c>
      <c r="LE537" s="23">
        <f t="shared" si="152"/>
        <v>2225.3320597514598</v>
      </c>
      <c r="LF537" s="22">
        <f t="shared" si="161"/>
        <v>0</v>
      </c>
      <c r="LG537" s="23">
        <f t="shared" si="153"/>
        <v>0</v>
      </c>
      <c r="LH537" s="23">
        <f t="shared" si="154"/>
        <v>0</v>
      </c>
      <c r="LI537" s="23">
        <f t="shared" si="155"/>
        <v>2225.3320597514598</v>
      </c>
      <c r="LJ537" s="23">
        <f t="shared" si="156"/>
        <v>4932.4690644077373</v>
      </c>
      <c r="LK537" s="23">
        <f t="shared" si="157"/>
        <v>0</v>
      </c>
      <c r="LL537" s="23">
        <f t="shared" si="158"/>
        <v>8</v>
      </c>
      <c r="LM537" s="23">
        <f t="shared" si="159"/>
        <v>0</v>
      </c>
      <c r="LN537" s="23">
        <f t="shared" si="160"/>
        <v>0</v>
      </c>
    </row>
    <row r="538" spans="1:326" x14ac:dyDescent="0.25">
      <c r="A538" s="22">
        <v>345</v>
      </c>
      <c r="B538" s="22">
        <v>2</v>
      </c>
      <c r="C538" s="23" t="s">
        <v>1658</v>
      </c>
      <c r="D538" s="22">
        <v>332</v>
      </c>
      <c r="E538" s="24">
        <v>0.99583333333333335</v>
      </c>
      <c r="F538" s="23" t="s">
        <v>774</v>
      </c>
      <c r="G538" s="23" t="b">
        <v>1</v>
      </c>
      <c r="H538" s="25">
        <v>43538.995868055557</v>
      </c>
      <c r="I538" s="26" t="s">
        <v>330</v>
      </c>
      <c r="J538" s="23" t="s">
        <v>331</v>
      </c>
      <c r="K538" s="11">
        <f>IF(AND(Tabela2[[#This Row],[hora bus]]=H537,Tabela2[[#This Row],[lat bus]]=I537,Tabela2[[#This Row],[lon bus]]=J537),1,0)</f>
        <v>0</v>
      </c>
      <c r="L538" s="23"/>
      <c r="M538" s="11">
        <v>528</v>
      </c>
      <c r="N538" s="11">
        <v>4494.761826371212</v>
      </c>
      <c r="O538" s="11">
        <v>4488.7343863270607</v>
      </c>
      <c r="P538" s="11">
        <v>4480.1039652538957</v>
      </c>
      <c r="Q538" s="11">
        <v>4423.1850282419646</v>
      </c>
      <c r="R538" s="11">
        <v>4337.4391889950411</v>
      </c>
      <c r="S538" s="11">
        <v>4316.6855576511798</v>
      </c>
      <c r="T538" s="11">
        <v>4297.1350077709894</v>
      </c>
      <c r="U538" s="11">
        <v>4285.7144271673769</v>
      </c>
      <c r="V538" s="11">
        <v>4270.0765212637079</v>
      </c>
      <c r="W538" s="11">
        <v>4259.2372080711966</v>
      </c>
      <c r="X538" s="11">
        <v>4249.7541068907158</v>
      </c>
      <c r="Y538" s="11">
        <v>4228.1361669298958</v>
      </c>
      <c r="Z538" s="11">
        <v>4215.6365428780382</v>
      </c>
      <c r="AA538" s="11">
        <v>4195.4903677859375</v>
      </c>
      <c r="AB538" s="11">
        <v>4186.595452524577</v>
      </c>
      <c r="AC538" s="11">
        <v>4171.3060058313058</v>
      </c>
      <c r="AD538" s="11">
        <v>4146.7456355087024</v>
      </c>
      <c r="AE538" s="11">
        <v>4136.4783718034532</v>
      </c>
      <c r="AF538" s="11">
        <v>4065.6847760998317</v>
      </c>
      <c r="AG538" s="11">
        <v>4030.4700993988545</v>
      </c>
      <c r="AH538" s="11">
        <v>4000.1690327968208</v>
      </c>
      <c r="AI538" s="11">
        <v>3975.6908023734441</v>
      </c>
      <c r="AJ538" s="11">
        <v>3953.8705180882434</v>
      </c>
      <c r="AK538" s="11">
        <v>3938.1730417828926</v>
      </c>
      <c r="AL538" s="11">
        <v>3911.3670345559999</v>
      </c>
      <c r="AM538" s="11">
        <v>3899.8157326950304</v>
      </c>
      <c r="AN538" s="11">
        <v>3885.975370864755</v>
      </c>
      <c r="AO538" s="11">
        <v>3875.3235312665479</v>
      </c>
      <c r="AP538" s="11">
        <v>3871.2657961574218</v>
      </c>
      <c r="AQ538" s="11">
        <v>3875.6231741715665</v>
      </c>
      <c r="AR538" s="11">
        <v>3874.3133626204185</v>
      </c>
      <c r="AS538" s="11">
        <v>3868.0435477246242</v>
      </c>
      <c r="AT538" s="11">
        <v>3873.8967579163996</v>
      </c>
      <c r="AU538" s="11">
        <v>3878.226036643</v>
      </c>
      <c r="AV538" s="11">
        <v>3869.8299874635086</v>
      </c>
      <c r="AW538" s="11">
        <v>3865.5042624319976</v>
      </c>
      <c r="AX538" s="11">
        <v>3863.434705879903</v>
      </c>
      <c r="AY538" s="11">
        <v>3853.028106391434</v>
      </c>
      <c r="AZ538" s="11">
        <v>3834.4352910552138</v>
      </c>
      <c r="BA538" s="11">
        <v>3807.7789061105814</v>
      </c>
      <c r="BB538" s="11">
        <v>3760.1283245035402</v>
      </c>
      <c r="BC538" s="11">
        <v>3687.080847345343</v>
      </c>
      <c r="BD538" s="11">
        <v>3619.9101822287453</v>
      </c>
      <c r="BE538" s="11">
        <v>3598.7770842168388</v>
      </c>
      <c r="BF538" s="11">
        <v>3575.8480528269065</v>
      </c>
      <c r="BG538" s="11">
        <v>3538.4772811125222</v>
      </c>
      <c r="BH538" s="11">
        <v>3523.4879582373715</v>
      </c>
      <c r="BI538" s="11">
        <v>3506.0085146442907</v>
      </c>
      <c r="BJ538" s="11">
        <v>3479.2939309841281</v>
      </c>
      <c r="BK538" s="11">
        <v>3403.339366147</v>
      </c>
      <c r="BL538" s="11">
        <v>3161.3492266507037</v>
      </c>
      <c r="BM538" s="11">
        <v>3016.8055434719049</v>
      </c>
      <c r="BN538" s="11">
        <v>2984.7572259662052</v>
      </c>
      <c r="BO538" s="11">
        <v>2872.520148389624</v>
      </c>
      <c r="BP538" s="11">
        <v>2862.7481164158926</v>
      </c>
      <c r="BQ538" s="11">
        <v>2772.4398502535728</v>
      </c>
      <c r="BR538" s="11">
        <v>2686.3545408183254</v>
      </c>
      <c r="BS538" s="11">
        <v>2654.8255501388508</v>
      </c>
      <c r="BT538" s="11">
        <v>2604.868306111262</v>
      </c>
      <c r="BU538" s="11">
        <v>2544.1213310061098</v>
      </c>
      <c r="BV538" s="11">
        <v>2541.2997100548146</v>
      </c>
      <c r="BW538" s="11">
        <v>2392.0548772068046</v>
      </c>
      <c r="BX538" s="11">
        <v>2302.4128408115762</v>
      </c>
      <c r="BY538" s="11">
        <v>2181.816529667165</v>
      </c>
      <c r="BZ538" s="11">
        <v>2165.9866100421441</v>
      </c>
      <c r="CA538" s="11">
        <v>2127.5051434598372</v>
      </c>
      <c r="CB538" s="11">
        <v>2065.8731683796436</v>
      </c>
      <c r="CC538" s="11">
        <v>1946.1342451812118</v>
      </c>
      <c r="CD538" s="11">
        <v>1852.6597760247525</v>
      </c>
      <c r="CE538" s="11">
        <v>1759.5316084825215</v>
      </c>
      <c r="CF538" s="11">
        <v>1675.4597517016059</v>
      </c>
      <c r="CG538" s="11">
        <v>1480.6524749781406</v>
      </c>
      <c r="CH538" s="11">
        <v>1402.9355888451346</v>
      </c>
      <c r="CI538" s="11">
        <v>1211.0264376861824</v>
      </c>
      <c r="CJ538" s="11">
        <v>1135.9791282267938</v>
      </c>
      <c r="CK538" s="11">
        <v>1045.7503523406806</v>
      </c>
      <c r="CL538" s="11">
        <v>1017.7702761487761</v>
      </c>
      <c r="CM538" s="11">
        <v>969.27314144370177</v>
      </c>
      <c r="CN538" s="11">
        <v>910.26547788826952</v>
      </c>
      <c r="CO538" s="11">
        <v>828.50510850403418</v>
      </c>
      <c r="CP538" s="11">
        <v>775.64016078846407</v>
      </c>
      <c r="CQ538" s="11">
        <v>579.05495992321153</v>
      </c>
      <c r="CR538" s="11">
        <v>400.77148054636257</v>
      </c>
      <c r="CS538" s="11">
        <v>326.53805335759466</v>
      </c>
      <c r="CT538" s="11">
        <v>298.31691340986089</v>
      </c>
      <c r="CU538" s="11">
        <v>256.86841492018868</v>
      </c>
      <c r="CV538" s="11">
        <v>158.46023317968636</v>
      </c>
      <c r="CW538" s="11">
        <v>30.662181467423174</v>
      </c>
      <c r="CX538" s="11">
        <v>1.1652900866465643E-12</v>
      </c>
      <c r="CY538" s="11">
        <v>30.65736885086746</v>
      </c>
      <c r="CZ538" s="11">
        <v>87.676416939932835</v>
      </c>
      <c r="DA538" s="11">
        <v>138.90583259247936</v>
      </c>
      <c r="DB538" s="11">
        <v>190.31879969611825</v>
      </c>
      <c r="DC538" s="11">
        <v>246.19044263047905</v>
      </c>
      <c r="DD538" s="11">
        <v>341.20250386797289</v>
      </c>
      <c r="DE538" s="11">
        <v>353.73902770943727</v>
      </c>
      <c r="DF538" s="11">
        <v>384.85539698439754</v>
      </c>
      <c r="DG538" s="11">
        <v>398.55361939914894</v>
      </c>
      <c r="DH538" s="11">
        <v>448.55404990617484</v>
      </c>
      <c r="DI538" s="11">
        <v>493.8327801135656</v>
      </c>
      <c r="DJ538" s="11">
        <v>531.49417443284904</v>
      </c>
      <c r="DK538" s="11">
        <v>548.39867490281233</v>
      </c>
      <c r="DL538" s="11">
        <v>867.12980913938679</v>
      </c>
      <c r="DM538" s="11">
        <v>989.34335314175132</v>
      </c>
      <c r="DN538" s="11">
        <v>1072.9516466635685</v>
      </c>
      <c r="DO538" s="11">
        <v>1164.9859460612099</v>
      </c>
      <c r="DP538" s="11">
        <v>1198.395750835286</v>
      </c>
      <c r="DQ538" s="11">
        <v>1281.8851961578093</v>
      </c>
      <c r="DR538" s="11">
        <v>1297.5375244480097</v>
      </c>
      <c r="DS538" s="11">
        <v>1308.3676187930378</v>
      </c>
      <c r="DT538" s="11">
        <v>1318.7438443176318</v>
      </c>
      <c r="DU538" s="11">
        <v>1330.1097015640123</v>
      </c>
      <c r="DV538" s="11">
        <v>1330.6836532882814</v>
      </c>
      <c r="DW538" s="11">
        <v>1327.2647699344029</v>
      </c>
      <c r="DX538" s="11">
        <v>1259.1049465068397</v>
      </c>
      <c r="DY538" s="11">
        <v>1349.4986439956581</v>
      </c>
      <c r="DZ538" s="11">
        <v>1352.8284070871809</v>
      </c>
      <c r="EA538" s="11">
        <v>1378.8633614382832</v>
      </c>
      <c r="EB538" s="11">
        <v>1514.405140687448</v>
      </c>
      <c r="EC538" s="11">
        <v>1547.247385752667</v>
      </c>
      <c r="ED538" s="11">
        <v>1733.577169295861</v>
      </c>
      <c r="EE538" s="11">
        <v>1803.1399401649321</v>
      </c>
      <c r="EF538" s="11">
        <v>2027.8488443291553</v>
      </c>
      <c r="EG538" s="11">
        <v>2203.6256079444383</v>
      </c>
      <c r="EH538" s="11">
        <v>2355.180003364103</v>
      </c>
      <c r="EI538" s="11">
        <v>2473.819410541621</v>
      </c>
      <c r="EJ538" s="11">
        <v>2537.565447548187</v>
      </c>
      <c r="EK538" s="11">
        <v>2586.3999982876248</v>
      </c>
      <c r="EL538" s="11">
        <v>2663.7086814115137</v>
      </c>
      <c r="EM538" s="11">
        <v>2671.2210554432795</v>
      </c>
      <c r="EN538" s="11">
        <v>2753.6020165999221</v>
      </c>
      <c r="EO538" s="11">
        <v>2843.7525115126368</v>
      </c>
      <c r="EP538" s="11">
        <v>2887.146870629002</v>
      </c>
      <c r="EQ538" s="11">
        <v>3024.8612243328271</v>
      </c>
      <c r="ER538" s="11">
        <v>3097.8253958255796</v>
      </c>
      <c r="ES538" s="11">
        <v>3233.7660866085102</v>
      </c>
      <c r="ET538" s="11">
        <v>3297.5778650773555</v>
      </c>
      <c r="EU538" s="11">
        <v>3373.0558466427301</v>
      </c>
      <c r="EV538" s="11">
        <v>3435.7159906158786</v>
      </c>
      <c r="EW538" s="11">
        <v>3504.8054731942557</v>
      </c>
      <c r="EX538" s="11">
        <v>3752.0869773137215</v>
      </c>
      <c r="EY538" s="11">
        <v>3833.7167760288053</v>
      </c>
      <c r="EZ538" s="11">
        <v>4004.5178534013262</v>
      </c>
      <c r="FA538" s="11">
        <v>4171.0292857122349</v>
      </c>
      <c r="FB538" s="11">
        <v>4254.218744908263</v>
      </c>
      <c r="FC538" s="11">
        <v>4295.9166487986458</v>
      </c>
      <c r="FD538" s="11">
        <v>4350.9663462053613</v>
      </c>
      <c r="FE538" s="11">
        <v>4475.6304406076752</v>
      </c>
      <c r="FF538" s="11">
        <v>4648.8134641422857</v>
      </c>
      <c r="FG538" s="11">
        <v>4673.6953078467404</v>
      </c>
      <c r="FH538" s="11">
        <v>4718.0934836729793</v>
      </c>
      <c r="FI538" s="11">
        <v>4799.6842680741429</v>
      </c>
      <c r="FJ538" s="11">
        <v>4844.2351423607624</v>
      </c>
      <c r="FK538" s="11">
        <v>4861.5676759238886</v>
      </c>
      <c r="FL538" s="11">
        <v>4876.5124378164801</v>
      </c>
      <c r="FM538" s="11">
        <v>4881.1906052793502</v>
      </c>
      <c r="FN538" s="11">
        <v>4912.8040554932395</v>
      </c>
      <c r="FO538" s="11">
        <v>4933.1833347340771</v>
      </c>
      <c r="FP538" s="11">
        <v>4956.791224109299</v>
      </c>
      <c r="FQ538" s="11">
        <v>4981.8951546079907</v>
      </c>
      <c r="FR538" s="11">
        <v>4992.3091156933278</v>
      </c>
      <c r="FS538" s="11">
        <v>5035.8420176028139</v>
      </c>
      <c r="FT538" s="11">
        <v>5107.29920173545</v>
      </c>
      <c r="FU538" s="11">
        <v>5211.0178975427707</v>
      </c>
      <c r="FV538" s="11">
        <v>5351.5377947418447</v>
      </c>
      <c r="FW538" s="11">
        <v>5397.0885960161513</v>
      </c>
      <c r="FX538" s="11">
        <v>5416.3502126322619</v>
      </c>
      <c r="FY538" s="11">
        <v>5437.8529691658468</v>
      </c>
      <c r="FZ538" s="11">
        <v>5456.4536223344676</v>
      </c>
      <c r="GA538" s="11">
        <v>5484.8996996143569</v>
      </c>
      <c r="GB538" s="11">
        <v>5507.1396114294348</v>
      </c>
      <c r="GC538" s="11">
        <v>5538.5445742028523</v>
      </c>
      <c r="GD538" s="11">
        <v>5572.5276930363161</v>
      </c>
      <c r="GE538" s="11">
        <v>5597.2482001233302</v>
      </c>
      <c r="GF538" s="11">
        <v>5617.837162178279</v>
      </c>
      <c r="GG538" s="11">
        <v>5630.9144271793693</v>
      </c>
      <c r="GH538" s="11">
        <v>5644.1114588201981</v>
      </c>
      <c r="GI538" s="11">
        <v>5647.7367399280683</v>
      </c>
      <c r="GJ538" s="11">
        <v>5657.6118990169325</v>
      </c>
      <c r="GK538" s="11">
        <v>5662.9258270419905</v>
      </c>
      <c r="GL538" s="11">
        <v>5677.9170155553857</v>
      </c>
      <c r="GM538" s="11">
        <v>5663.2673466498982</v>
      </c>
      <c r="GN538" s="11">
        <v>5673.0001254907475</v>
      </c>
      <c r="GO538" s="11">
        <v>5681.2531075080251</v>
      </c>
      <c r="GP538" s="11">
        <v>5692.653981286001</v>
      </c>
      <c r="GQ538" s="11">
        <v>5752.3836309482822</v>
      </c>
      <c r="GR538" s="11">
        <v>5873.5946126952658</v>
      </c>
      <c r="GS538" s="11">
        <v>6024.5982096715024</v>
      </c>
      <c r="GT538" s="11">
        <v>6089.2371861789252</v>
      </c>
      <c r="GU538" s="11">
        <v>6108.7198229505957</v>
      </c>
      <c r="GV538" s="11">
        <v>6134.0982008980991</v>
      </c>
      <c r="GW538" s="11">
        <v>6160.8065638452845</v>
      </c>
      <c r="GX538" s="11">
        <v>6188.1221375023888</v>
      </c>
      <c r="GY538" s="11">
        <v>6203.7469052528777</v>
      </c>
      <c r="GZ538" s="11">
        <v>6343.820348584929</v>
      </c>
      <c r="HA538" s="11">
        <v>6363.8734569838489</v>
      </c>
      <c r="HB538" s="11">
        <v>6379.1180975378838</v>
      </c>
      <c r="HC538" s="11">
        <v>6395.3530596680548</v>
      </c>
      <c r="HD538" s="11">
        <v>6407.340459836284</v>
      </c>
      <c r="HE538" s="11">
        <v>6414.9170015008704</v>
      </c>
      <c r="HF538" s="11">
        <v>6408.0187137229432</v>
      </c>
      <c r="HG538" s="11">
        <v>6457.1661790633889</v>
      </c>
      <c r="HH538" s="11">
        <v>6465.7967245510308</v>
      </c>
      <c r="HI538" s="11">
        <v>6494.5412718635516</v>
      </c>
      <c r="HJ538" s="11">
        <v>6504.3464736873311</v>
      </c>
      <c r="HK538" s="11">
        <v>6495.6405208496817</v>
      </c>
      <c r="HL538" s="11">
        <v>6488.5917328765836</v>
      </c>
      <c r="HM538" s="11">
        <v>6443.3941134529632</v>
      </c>
      <c r="HN538" s="11">
        <v>6384.4016669932644</v>
      </c>
      <c r="HO538" s="11">
        <v>6341.9542159650455</v>
      </c>
      <c r="HP538" s="11">
        <v>6359.0449891300295</v>
      </c>
      <c r="HQ538" s="11">
        <v>6349.754412970412</v>
      </c>
      <c r="HR538" s="11">
        <v>6259.2627276138473</v>
      </c>
      <c r="HS538" s="11">
        <v>6270.1818648866338</v>
      </c>
      <c r="HT538" s="11">
        <v>6277.4475250381165</v>
      </c>
      <c r="HU538" s="11">
        <v>6240.6253039708827</v>
      </c>
      <c r="HV538" s="11">
        <v>6244.6353390315662</v>
      </c>
      <c r="HW538" s="11">
        <v>6251.8313318771534</v>
      </c>
      <c r="HX538" s="11">
        <v>6263.6445519955823</v>
      </c>
      <c r="HY538" s="11">
        <v>6278.1371038450579</v>
      </c>
      <c r="HZ538" s="11">
        <v>6294.8884940562975</v>
      </c>
      <c r="IA538" s="11">
        <v>6413.0244844169292</v>
      </c>
      <c r="IB538" s="11">
        <v>6540.3057217659098</v>
      </c>
      <c r="IC538" s="11">
        <v>6583.9680766996662</v>
      </c>
      <c r="ID538" s="11">
        <v>6627.9586781360176</v>
      </c>
      <c r="IE538" s="11">
        <v>6667.4256122326178</v>
      </c>
      <c r="IF538" s="11">
        <v>6706.5359076953173</v>
      </c>
      <c r="IG538" s="11">
        <v>6824.0487882551024</v>
      </c>
      <c r="IH538" s="11">
        <v>6855.3285557781128</v>
      </c>
      <c r="II538" s="11">
        <v>6896.8443363286269</v>
      </c>
      <c r="IJ538" s="11">
        <v>6933.3343635039673</v>
      </c>
      <c r="IK538" s="11">
        <v>6984.2521256612199</v>
      </c>
      <c r="IL538" s="11">
        <v>7022.8144599819989</v>
      </c>
      <c r="IM538" s="11">
        <v>7065.3376964378713</v>
      </c>
      <c r="IN538" s="11">
        <v>7128.8704276714752</v>
      </c>
      <c r="IO538" s="11">
        <v>7266.384553224193</v>
      </c>
      <c r="IP538" s="11">
        <v>7298.7726441103496</v>
      </c>
      <c r="IQ538" s="11">
        <v>7299.4489621923267</v>
      </c>
      <c r="IR538" s="11">
        <v>7352.5216196448482</v>
      </c>
      <c r="IS538" s="11">
        <v>7419.025307040245</v>
      </c>
      <c r="IT538" s="11">
        <v>7458.0482122344793</v>
      </c>
      <c r="IU538" s="11">
        <v>7480.7400884141025</v>
      </c>
      <c r="IV538" s="11">
        <v>7498.0162487844373</v>
      </c>
      <c r="IW538" s="11">
        <v>7503.9348316736068</v>
      </c>
      <c r="IX538" s="11">
        <v>7514.384851978748</v>
      </c>
      <c r="IY538" s="11">
        <v>7535.3294709894417</v>
      </c>
      <c r="IZ538" s="11">
        <v>7575.9171347054416</v>
      </c>
      <c r="JA538" s="11">
        <v>7625.6503056693155</v>
      </c>
      <c r="JB538" s="11">
        <v>7717.4720035593436</v>
      </c>
      <c r="JC538" s="11">
        <v>7826.1599926440949</v>
      </c>
      <c r="JD538" s="11">
        <v>7906.0414727223406</v>
      </c>
      <c r="JE538" s="11">
        <v>7924.7392272762218</v>
      </c>
      <c r="JF538" s="11">
        <v>7938.2613392013773</v>
      </c>
      <c r="JG538" s="11">
        <v>7931.0550269675368</v>
      </c>
      <c r="JH538" s="11">
        <v>8014.7118971074524</v>
      </c>
      <c r="JI538" s="11">
        <v>8072.6998341712451</v>
      </c>
      <c r="JJ538" s="11">
        <v>8083.3619323797566</v>
      </c>
      <c r="JK538" s="11">
        <v>8056.9812439917678</v>
      </c>
      <c r="JL538" s="11">
        <v>8108.2147617225037</v>
      </c>
      <c r="JM538" s="11">
        <v>8106.776601979016</v>
      </c>
      <c r="JN538" s="11">
        <v>8071.7747797337133</v>
      </c>
      <c r="JO538" s="11">
        <v>8210.3646483063512</v>
      </c>
      <c r="JP538" s="11">
        <v>8320.4102357843731</v>
      </c>
      <c r="JQ538" s="11">
        <v>8343.7569293209435</v>
      </c>
      <c r="JR538" s="11">
        <v>8389.0939833350367</v>
      </c>
      <c r="JS538" s="11">
        <v>8405.9329246171746</v>
      </c>
      <c r="JT538" s="11">
        <v>8514.0818085829505</v>
      </c>
      <c r="JU538" s="11">
        <v>8567.3148454550355</v>
      </c>
      <c r="JV538" s="11">
        <v>8543.160327565527</v>
      </c>
      <c r="JW538" s="11">
        <v>8486.5084600365353</v>
      </c>
      <c r="JX538" s="11">
        <v>8484.0321297930641</v>
      </c>
      <c r="JY538" s="11">
        <v>8476.6444314103446</v>
      </c>
      <c r="JZ538" s="11">
        <v>8463.8085016249861</v>
      </c>
      <c r="KA538" s="11">
        <v>8454.5428439626558</v>
      </c>
      <c r="KB538" s="11">
        <v>8448.2116580222137</v>
      </c>
      <c r="KC538" s="11">
        <v>8433.0272688982222</v>
      </c>
      <c r="KD538" s="11">
        <v>8417.4224378000599</v>
      </c>
      <c r="KE538" s="11">
        <v>8415.797254548308</v>
      </c>
      <c r="KF538" s="11">
        <v>8425.4302300974068</v>
      </c>
      <c r="KG538" s="11">
        <v>8428.0636136337671</v>
      </c>
      <c r="KH538" s="11">
        <v>8443.4861633150031</v>
      </c>
      <c r="KI538" s="11">
        <v>8443.7551807952786</v>
      </c>
      <c r="KJ538" s="11">
        <v>8464.3158827750885</v>
      </c>
      <c r="KK538" s="11">
        <v>8467.0815716578418</v>
      </c>
      <c r="KL538" s="23"/>
      <c r="KM538" s="11">
        <f>SMALL(Tabela2[[#This Row],[1]:[285]],1)</f>
        <v>1.1652900866465643E-12</v>
      </c>
      <c r="KN538" s="11">
        <f>MATCH(Tabela2[[#This Row],[1° menor]],Tabela2[[#This Row],[1]:[285]],0)</f>
        <v>89</v>
      </c>
      <c r="KO538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0.49999998119058409</v>
      </c>
      <c r="KP538" s="11">
        <f>VLOOKUP(Tabela2[[#This Row],[Shape]],shape!A:D,4,0)+VLOOKUP(Tabela2[[#This Row],[Shape]]+1,shape!A:E,5,0)*Tabela2[[#This Row],[% avanc]]</f>
        <v>2660.1522409179115</v>
      </c>
      <c r="KQ538" s="15">
        <f>Tabela2[[#This Row],[8686,881807]]/Tabela2[[#Headers],[8686,881807]]</f>
        <v>0.30622636522743146</v>
      </c>
      <c r="KR538" s="11">
        <f>Tabela2[[#This Row],[8686,881807]]-KP537</f>
        <v>434.82018116645168</v>
      </c>
      <c r="KS538" s="11">
        <f>(Tabela2[[#This Row],[hora bus]]-H537)*86400</f>
        <v>45.000000461004674</v>
      </c>
      <c r="KT538" s="11">
        <f>Tabela2[[#This Row],[desloc]]/Tabela2[[#This Row],[seconds]]</f>
        <v>9.6626705935981185</v>
      </c>
      <c r="KU538" s="11">
        <f>Tabela2[[#This Row],[spd m/s]]*3.6</f>
        <v>34.785614136953228</v>
      </c>
      <c r="KV538" s="23"/>
      <c r="KW538" s="22">
        <f t="shared" si="144"/>
        <v>0</v>
      </c>
      <c r="KX538" s="23">
        <f t="shared" si="145"/>
        <v>0</v>
      </c>
      <c r="KY538" s="23">
        <f t="shared" si="146"/>
        <v>0</v>
      </c>
      <c r="KZ538" s="23">
        <f t="shared" si="147"/>
        <v>0</v>
      </c>
      <c r="LA538" s="23">
        <f t="shared" si="148"/>
        <v>0</v>
      </c>
      <c r="LB538" s="23">
        <f t="shared" si="149"/>
        <v>0</v>
      </c>
      <c r="LC538" s="23">
        <f t="shared" si="150"/>
        <v>0</v>
      </c>
      <c r="LD538" s="23">
        <f t="shared" si="151"/>
        <v>0</v>
      </c>
      <c r="LE538" s="23">
        <f t="shared" si="152"/>
        <v>2660.1522409179115</v>
      </c>
      <c r="LF538" s="22">
        <f t="shared" si="161"/>
        <v>0</v>
      </c>
      <c r="LG538" s="23">
        <f t="shared" si="153"/>
        <v>0</v>
      </c>
      <c r="LH538" s="23">
        <f t="shared" si="154"/>
        <v>0</v>
      </c>
      <c r="LI538" s="23">
        <f t="shared" si="155"/>
        <v>2660.1522409179115</v>
      </c>
      <c r="LJ538" s="23">
        <f t="shared" si="156"/>
        <v>4932.4690644077373</v>
      </c>
      <c r="LK538" s="23">
        <f t="shared" si="157"/>
        <v>0</v>
      </c>
      <c r="LL538" s="23">
        <f t="shared" si="158"/>
        <v>7</v>
      </c>
      <c r="LM538" s="23">
        <f t="shared" si="159"/>
        <v>0</v>
      </c>
      <c r="LN538" s="23">
        <f t="shared" si="160"/>
        <v>0</v>
      </c>
    </row>
    <row r="539" spans="1:326" x14ac:dyDescent="0.25">
      <c r="A539" s="22">
        <v>347</v>
      </c>
      <c r="B539" s="22">
        <v>2</v>
      </c>
      <c r="C539" s="23" t="s">
        <v>1660</v>
      </c>
      <c r="D539" s="22">
        <v>332</v>
      </c>
      <c r="E539" s="24">
        <v>0.99652777777777779</v>
      </c>
      <c r="F539" s="23" t="s">
        <v>774</v>
      </c>
      <c r="G539" s="23" t="b">
        <v>1</v>
      </c>
      <c r="H539" s="25">
        <v>43538.996388888889</v>
      </c>
      <c r="I539" s="26" t="s">
        <v>792</v>
      </c>
      <c r="J539" s="23" t="s">
        <v>793</v>
      </c>
      <c r="K539" s="11">
        <f>IF(AND(Tabela2[[#This Row],[hora bus]]=H538,Tabela2[[#This Row],[lat bus]]=I538,Tabela2[[#This Row],[lon bus]]=J538),1,0)</f>
        <v>0</v>
      </c>
      <c r="L539" s="23"/>
      <c r="M539" s="11">
        <v>530</v>
      </c>
      <c r="N539" s="11">
        <v>5017.4028609153902</v>
      </c>
      <c r="O539" s="11">
        <v>5010.9877407727399</v>
      </c>
      <c r="P539" s="11">
        <v>5001.9266848774469</v>
      </c>
      <c r="Q539" s="11">
        <v>4944.2486839245194</v>
      </c>
      <c r="R539" s="11">
        <v>4858.3753472612943</v>
      </c>
      <c r="S539" s="11">
        <v>4838.0081827215281</v>
      </c>
      <c r="T539" s="11">
        <v>4818.3115729309766</v>
      </c>
      <c r="U539" s="11">
        <v>4806.5900347920251</v>
      </c>
      <c r="V539" s="11">
        <v>4790.4743012936806</v>
      </c>
      <c r="W539" s="11">
        <v>4778.9968522426652</v>
      </c>
      <c r="X539" s="11">
        <v>4768.8830637730225</v>
      </c>
      <c r="Y539" s="11">
        <v>4746.2589803589899</v>
      </c>
      <c r="Z539" s="11">
        <v>4732.5547490322742</v>
      </c>
      <c r="AA539" s="11">
        <v>4711.4002377332645</v>
      </c>
      <c r="AB539" s="11">
        <v>4701.830428559645</v>
      </c>
      <c r="AC539" s="11">
        <v>4686.1264677563986</v>
      </c>
      <c r="AD539" s="11">
        <v>4661.3596327114938</v>
      </c>
      <c r="AE539" s="11">
        <v>4651.1151301483469</v>
      </c>
      <c r="AF539" s="11">
        <v>4581.4507746798508</v>
      </c>
      <c r="AG539" s="11">
        <v>4548.003726663098</v>
      </c>
      <c r="AH539" s="11">
        <v>4518.5870092083051</v>
      </c>
      <c r="AI539" s="11">
        <v>4494.5581251873109</v>
      </c>
      <c r="AJ539" s="11">
        <v>4473.0843708726306</v>
      </c>
      <c r="AK539" s="11">
        <v>4457.6603426836527</v>
      </c>
      <c r="AL539" s="11">
        <v>4431.1662001078294</v>
      </c>
      <c r="AM539" s="11">
        <v>4419.9526822879261</v>
      </c>
      <c r="AN539" s="11">
        <v>4406.700407215505</v>
      </c>
      <c r="AO539" s="11">
        <v>4397.2088053411408</v>
      </c>
      <c r="AP539" s="11">
        <v>4394.638087341581</v>
      </c>
      <c r="AQ539" s="11">
        <v>4400.114290234179</v>
      </c>
      <c r="AR539" s="11">
        <v>4399.5666079183111</v>
      </c>
      <c r="AS539" s="11">
        <v>4394.5654410316783</v>
      </c>
      <c r="AT539" s="11">
        <v>4401.7925432362581</v>
      </c>
      <c r="AU539" s="11">
        <v>4406.9011253124645</v>
      </c>
      <c r="AV539" s="11">
        <v>4399.6795029640489</v>
      </c>
      <c r="AW539" s="11">
        <v>4397.4087626255241</v>
      </c>
      <c r="AX539" s="11">
        <v>4397.4316304512595</v>
      </c>
      <c r="AY539" s="11">
        <v>4388.6679275030701</v>
      </c>
      <c r="AZ539" s="11">
        <v>4371.4658855451398</v>
      </c>
      <c r="BA539" s="11">
        <v>4346.1541108807669</v>
      </c>
      <c r="BB539" s="11">
        <v>4299.9092629937541</v>
      </c>
      <c r="BC539" s="11">
        <v>4227.4000995739561</v>
      </c>
      <c r="BD539" s="11">
        <v>4160.3531237723673</v>
      </c>
      <c r="BE539" s="11">
        <v>4139.9523447676866</v>
      </c>
      <c r="BF539" s="11">
        <v>4118.0413482746681</v>
      </c>
      <c r="BG539" s="11">
        <v>4082.3523700970345</v>
      </c>
      <c r="BH539" s="11">
        <v>4069.0477521718731</v>
      </c>
      <c r="BI539" s="11">
        <v>4052.6894383165954</v>
      </c>
      <c r="BJ539" s="11">
        <v>4027.1328514534271</v>
      </c>
      <c r="BK539" s="11">
        <v>3953.1987487131228</v>
      </c>
      <c r="BL539" s="11">
        <v>3717.2278182275209</v>
      </c>
      <c r="BM539" s="11">
        <v>3580.6474631935462</v>
      </c>
      <c r="BN539" s="11">
        <v>3552.8784183573412</v>
      </c>
      <c r="BO539" s="11">
        <v>3443.8886331703461</v>
      </c>
      <c r="BP539" s="11">
        <v>3436.7985235711049</v>
      </c>
      <c r="BQ539" s="11">
        <v>3348.5137892258031</v>
      </c>
      <c r="BR539" s="11">
        <v>3265.5339236164418</v>
      </c>
      <c r="BS539" s="11">
        <v>3235.9459498339179</v>
      </c>
      <c r="BT539" s="11">
        <v>3186.7811615555561</v>
      </c>
      <c r="BU539" s="11">
        <v>3129.0243828346738</v>
      </c>
      <c r="BV539" s="11">
        <v>3130.9628645396333</v>
      </c>
      <c r="BW539" s="11">
        <v>2981.700284739039</v>
      </c>
      <c r="BX539" s="11">
        <v>2888.2851857034134</v>
      </c>
      <c r="BY539" s="11">
        <v>2763.4709362626995</v>
      </c>
      <c r="BZ539" s="11">
        <v>2744.2049955710554</v>
      </c>
      <c r="CA539" s="11">
        <v>2704.5816255368868</v>
      </c>
      <c r="CB539" s="11">
        <v>2642.300150035298</v>
      </c>
      <c r="CC539" s="11">
        <v>2521.7182564521968</v>
      </c>
      <c r="CD539" s="11">
        <v>2427.4443070087673</v>
      </c>
      <c r="CE539" s="11">
        <v>2334.181556251202</v>
      </c>
      <c r="CF539" s="11">
        <v>2250.4745034446551</v>
      </c>
      <c r="CG539" s="11">
        <v>2056.3295367678788</v>
      </c>
      <c r="CH539" s="11">
        <v>1979.1881240456478</v>
      </c>
      <c r="CI539" s="11">
        <v>1788.0124700218194</v>
      </c>
      <c r="CJ539" s="11">
        <v>1713.8951279176922</v>
      </c>
      <c r="CK539" s="11">
        <v>1624.013774927211</v>
      </c>
      <c r="CL539" s="11">
        <v>1596.1786930073374</v>
      </c>
      <c r="CM539" s="11">
        <v>1548.0698624204456</v>
      </c>
      <c r="CN539" s="11">
        <v>1489.5333550572695</v>
      </c>
      <c r="CO539" s="11">
        <v>1408.0955213338821</v>
      </c>
      <c r="CP539" s="11">
        <v>1355.735487667755</v>
      </c>
      <c r="CQ539" s="11">
        <v>1161.0850923350972</v>
      </c>
      <c r="CR539" s="11">
        <v>986.18534688349303</v>
      </c>
      <c r="CS539" s="11">
        <v>914.30976760475414</v>
      </c>
      <c r="CT539" s="11">
        <v>886.86387925212841</v>
      </c>
      <c r="CU539" s="11">
        <v>845.9780885778365</v>
      </c>
      <c r="CV539" s="11">
        <v>749.52800074236143</v>
      </c>
      <c r="CW539" s="11">
        <v>625.99304228540529</v>
      </c>
      <c r="CX539" s="11">
        <v>568.95210320609624</v>
      </c>
      <c r="CY539" s="11">
        <v>514.89439542747584</v>
      </c>
      <c r="CZ539" s="11">
        <v>465.35446513384431</v>
      </c>
      <c r="DA539" s="11">
        <v>413.60620704648898</v>
      </c>
      <c r="DB539" s="11">
        <v>355.81536556005381</v>
      </c>
      <c r="DC539" s="11">
        <v>259.51891579114636</v>
      </c>
      <c r="DD539" s="11">
        <v>246.74602812104584</v>
      </c>
      <c r="DE539" s="11">
        <v>214.9705632045752</v>
      </c>
      <c r="DF539" s="11">
        <v>199.56966200153931</v>
      </c>
      <c r="DG539" s="11">
        <v>144.89986859638569</v>
      </c>
      <c r="DH539" s="11">
        <v>102.75786887055374</v>
      </c>
      <c r="DI539" s="11">
        <v>68.678783659881475</v>
      </c>
      <c r="DJ539" s="11">
        <v>8.1606685853330418E-9</v>
      </c>
      <c r="DK539" s="11">
        <v>5.351105103716975</v>
      </c>
      <c r="DL539" s="11">
        <v>386.20448959816758</v>
      </c>
      <c r="DM539" s="11">
        <v>519.07412231148339</v>
      </c>
      <c r="DN539" s="11">
        <v>605.75529646193809</v>
      </c>
      <c r="DO539" s="11">
        <v>699.19591761905656</v>
      </c>
      <c r="DP539" s="11">
        <v>735.70761923718169</v>
      </c>
      <c r="DQ539" s="11">
        <v>821.28280158383063</v>
      </c>
      <c r="DR539" s="11">
        <v>836.94860591598592</v>
      </c>
      <c r="DS539" s="11">
        <v>847.69813171228793</v>
      </c>
      <c r="DT539" s="11">
        <v>855.18922343092402</v>
      </c>
      <c r="DU539" s="11">
        <v>861.70023292840131</v>
      </c>
      <c r="DV539" s="11">
        <v>857.51219431618767</v>
      </c>
      <c r="DW539" s="11">
        <v>848.99657402763796</v>
      </c>
      <c r="DX539" s="11">
        <v>752.37351368751831</v>
      </c>
      <c r="DY539" s="11">
        <v>813.06783200594714</v>
      </c>
      <c r="DZ539" s="11">
        <v>807.52906579610931</v>
      </c>
      <c r="EA539" s="11">
        <v>831.78791269768499</v>
      </c>
      <c r="EB539" s="11">
        <v>970.83984600472593</v>
      </c>
      <c r="EC539" s="11">
        <v>1003.9152404206252</v>
      </c>
      <c r="ED539" s="11">
        <v>1190.4662626793954</v>
      </c>
      <c r="EE539" s="11">
        <v>1252.0482750729238</v>
      </c>
      <c r="EF539" s="11">
        <v>1464.503470958145</v>
      </c>
      <c r="EG539" s="11">
        <v>1633.3586210298183</v>
      </c>
      <c r="EH539" s="11">
        <v>1780.7974189255431</v>
      </c>
      <c r="EI539" s="11">
        <v>1897.6125532034248</v>
      </c>
      <c r="EJ539" s="11">
        <v>1960.9830944612006</v>
      </c>
      <c r="EK539" s="11">
        <v>2008.0634510695927</v>
      </c>
      <c r="EL539" s="11">
        <v>2083.3796337763833</v>
      </c>
      <c r="EM539" s="11">
        <v>2089.4814553675533</v>
      </c>
      <c r="EN539" s="11">
        <v>2170.4781249690964</v>
      </c>
      <c r="EO539" s="11">
        <v>2260.6355870085895</v>
      </c>
      <c r="EP539" s="11">
        <v>2305.0077430061315</v>
      </c>
      <c r="EQ539" s="11">
        <v>2444.0271417808899</v>
      </c>
      <c r="ER539" s="11">
        <v>2518.2772388222343</v>
      </c>
      <c r="ES539" s="11">
        <v>2655.2917409960751</v>
      </c>
      <c r="ET539" s="11">
        <v>2719.706309379932</v>
      </c>
      <c r="EU539" s="11">
        <v>2795.8212397607244</v>
      </c>
      <c r="EV539" s="11">
        <v>2859.1524291370574</v>
      </c>
      <c r="EW539" s="11">
        <v>2929.6327626363518</v>
      </c>
      <c r="EX539" s="11">
        <v>3178.2875887990485</v>
      </c>
      <c r="EY539" s="11">
        <v>3260.9037889167676</v>
      </c>
      <c r="EZ539" s="11">
        <v>3432.9214677690948</v>
      </c>
      <c r="FA539" s="11">
        <v>3599.9165014977989</v>
      </c>
      <c r="FB539" s="11">
        <v>3682.9690744718328</v>
      </c>
      <c r="FC539" s="11">
        <v>3724.5354442079279</v>
      </c>
      <c r="FD539" s="11">
        <v>3779.3180602249981</v>
      </c>
      <c r="FE539" s="11">
        <v>3903.4307397542302</v>
      </c>
      <c r="FF539" s="11">
        <v>4076.2252170589268</v>
      </c>
      <c r="FG539" s="11">
        <v>4101.0234246778564</v>
      </c>
      <c r="FH539" s="11">
        <v>4145.1033980551783</v>
      </c>
      <c r="FI539" s="11">
        <v>4226.5572546431968</v>
      </c>
      <c r="FJ539" s="11">
        <v>4271.3924705467443</v>
      </c>
      <c r="FK539" s="11">
        <v>4289.0804232538885</v>
      </c>
      <c r="FL539" s="11">
        <v>4304.3988638708197</v>
      </c>
      <c r="FM539" s="11">
        <v>4309.9481129317046</v>
      </c>
      <c r="FN539" s="11">
        <v>4342.6242912782109</v>
      </c>
      <c r="FO539" s="11">
        <v>4363.7210095938062</v>
      </c>
      <c r="FP539" s="11">
        <v>4387.9863929564372</v>
      </c>
      <c r="FQ539" s="11">
        <v>4413.55599080313</v>
      </c>
      <c r="FR539" s="11">
        <v>4424.6052131504921</v>
      </c>
      <c r="FS539" s="11">
        <v>4468.9687059208445</v>
      </c>
      <c r="FT539" s="11">
        <v>4540.8951189507607</v>
      </c>
      <c r="FU539" s="11">
        <v>4644.3376042234568</v>
      </c>
      <c r="FV539" s="11">
        <v>4783.8354901179055</v>
      </c>
      <c r="FW539" s="11">
        <v>4828.3355613742633</v>
      </c>
      <c r="FX539" s="11">
        <v>4846.7652890372792</v>
      </c>
      <c r="FY539" s="11">
        <v>4867.5725098556632</v>
      </c>
      <c r="FZ539" s="11">
        <v>4885.6370422626087</v>
      </c>
      <c r="GA539" s="11">
        <v>4913.730398560464</v>
      </c>
      <c r="GB539" s="11">
        <v>4935.7874411993616</v>
      </c>
      <c r="GC539" s="11">
        <v>4967.1482233092447</v>
      </c>
      <c r="GD539" s="11">
        <v>5001.1898114712985</v>
      </c>
      <c r="GE539" s="11">
        <v>5025.9639872536454</v>
      </c>
      <c r="GF539" s="11">
        <v>5046.5965877005074</v>
      </c>
      <c r="GG539" s="11">
        <v>5059.5743507106827</v>
      </c>
      <c r="GH539" s="11">
        <v>5072.6154703384955</v>
      </c>
      <c r="GI539" s="11">
        <v>5075.9929314191695</v>
      </c>
      <c r="GJ539" s="11">
        <v>5085.3337469372445</v>
      </c>
      <c r="GK539" s="11">
        <v>5089.8590654399241</v>
      </c>
      <c r="GL539" s="11">
        <v>5104.3479167889</v>
      </c>
      <c r="GM539" s="11">
        <v>5089.0932125856516</v>
      </c>
      <c r="GN539" s="11">
        <v>5097.8851606669059</v>
      </c>
      <c r="GO539" s="11">
        <v>5105.2977671255931</v>
      </c>
      <c r="GP539" s="11">
        <v>5115.2876675292055</v>
      </c>
      <c r="GQ539" s="11">
        <v>5172.9883831418074</v>
      </c>
      <c r="GR539" s="11">
        <v>5292.114716275616</v>
      </c>
      <c r="GS539" s="11">
        <v>5441.7102167870153</v>
      </c>
      <c r="GT539" s="11">
        <v>5505.8348239789411</v>
      </c>
      <c r="GU539" s="11">
        <v>5525.1552956270498</v>
      </c>
      <c r="GV539" s="11">
        <v>5550.4917796321424</v>
      </c>
      <c r="GW539" s="11">
        <v>5577.2471370324574</v>
      </c>
      <c r="GX539" s="11">
        <v>5604.6883068237648</v>
      </c>
      <c r="GY539" s="11">
        <v>5621.2924875054005</v>
      </c>
      <c r="GZ539" s="11">
        <v>5762.3964251363259</v>
      </c>
      <c r="HA539" s="11">
        <v>5782.6632067992659</v>
      </c>
      <c r="HB539" s="11">
        <v>5798.012742710881</v>
      </c>
      <c r="HC539" s="11">
        <v>5814.3017699769161</v>
      </c>
      <c r="HD539" s="11">
        <v>5826.3362505806172</v>
      </c>
      <c r="HE539" s="11">
        <v>5834.0218268743665</v>
      </c>
      <c r="HF539" s="11">
        <v>5825.828635077085</v>
      </c>
      <c r="HG539" s="11">
        <v>5872.7202530829018</v>
      </c>
      <c r="HH539" s="11">
        <v>5879.6171526373855</v>
      </c>
      <c r="HI539" s="11">
        <v>5907.0905161900346</v>
      </c>
      <c r="HJ539" s="11">
        <v>5916.2043207101233</v>
      </c>
      <c r="HK539" s="11">
        <v>5906.8054854733318</v>
      </c>
      <c r="HL539" s="11">
        <v>5898.9988209305029</v>
      </c>
      <c r="HM539" s="11">
        <v>5852.807777219733</v>
      </c>
      <c r="HN539" s="11">
        <v>5792.3699704369028</v>
      </c>
      <c r="HO539" s="11">
        <v>5748.4424041685788</v>
      </c>
      <c r="HP539" s="11">
        <v>5764.7113288610935</v>
      </c>
      <c r="HQ539" s="11">
        <v>5755.1363173529526</v>
      </c>
      <c r="HR539" s="11">
        <v>5663.7344139677334</v>
      </c>
      <c r="HS539" s="11">
        <v>5673.6385186670195</v>
      </c>
      <c r="HT539" s="11">
        <v>5680.5847692911093</v>
      </c>
      <c r="HU539" s="11">
        <v>5643.4087638939473</v>
      </c>
      <c r="HV539" s="11">
        <v>5646.9767911010704</v>
      </c>
      <c r="HW539" s="11">
        <v>5653.8863868189919</v>
      </c>
      <c r="HX539" s="11">
        <v>5665.459955220761</v>
      </c>
      <c r="HY539" s="11">
        <v>5679.7093596427658</v>
      </c>
      <c r="HZ539" s="11">
        <v>5696.0588195679256</v>
      </c>
      <c r="IA539" s="11">
        <v>5813.7643874034929</v>
      </c>
      <c r="IB539" s="11">
        <v>5940.8566703304914</v>
      </c>
      <c r="IC539" s="11">
        <v>5984.4689956029806</v>
      </c>
      <c r="ID539" s="11">
        <v>6028.4332625088737</v>
      </c>
      <c r="IE539" s="11">
        <v>6067.8960537802086</v>
      </c>
      <c r="IF539" s="11">
        <v>6107.0526783824171</v>
      </c>
      <c r="IG539" s="11">
        <v>6224.6248467495971</v>
      </c>
      <c r="IH539" s="11">
        <v>6255.9394687760851</v>
      </c>
      <c r="II539" s="11">
        <v>6297.4888826943097</v>
      </c>
      <c r="IJ539" s="11">
        <v>6334.0056177631177</v>
      </c>
      <c r="IK539" s="11">
        <v>6384.9340260364879</v>
      </c>
      <c r="IL539" s="11">
        <v>6423.497777500902</v>
      </c>
      <c r="IM539" s="11">
        <v>6466.0235815447923</v>
      </c>
      <c r="IN539" s="11">
        <v>6529.5599228330893</v>
      </c>
      <c r="IO539" s="11">
        <v>6667.0844916230826</v>
      </c>
      <c r="IP539" s="11">
        <v>6699.4796941546838</v>
      </c>
      <c r="IQ539" s="11">
        <v>6700.1740163091863</v>
      </c>
      <c r="IR539" s="11">
        <v>6753.2940398936935</v>
      </c>
      <c r="IS539" s="11">
        <v>6819.8442416033777</v>
      </c>
      <c r="IT539" s="11">
        <v>6858.8919863137662</v>
      </c>
      <c r="IU539" s="11">
        <v>6881.5990794222671</v>
      </c>
      <c r="IV539" s="11">
        <v>6898.8847423163697</v>
      </c>
      <c r="IW539" s="11">
        <v>6904.8090413668033</v>
      </c>
      <c r="IX539" s="11">
        <v>6915.2672344959374</v>
      </c>
      <c r="IY539" s="11">
        <v>6936.2245889395908</v>
      </c>
      <c r="IZ539" s="11">
        <v>6976.8313135871076</v>
      </c>
      <c r="JA539" s="11">
        <v>7026.5925596837269</v>
      </c>
      <c r="JB539" s="11">
        <v>7118.4361892692259</v>
      </c>
      <c r="JC539" s="11">
        <v>7227.1066331552165</v>
      </c>
      <c r="JD539" s="11">
        <v>7306.9496353739441</v>
      </c>
      <c r="JE539" s="11">
        <v>7325.6159028361189</v>
      </c>
      <c r="JF539" s="11">
        <v>7339.1052340141077</v>
      </c>
      <c r="JG539" s="11">
        <v>7331.7740321165838</v>
      </c>
      <c r="JH539" s="11">
        <v>7415.4163466030377</v>
      </c>
      <c r="JI539" s="11">
        <v>7473.5213929419815</v>
      </c>
      <c r="JJ539" s="11">
        <v>7484.2126414313088</v>
      </c>
      <c r="JK539" s="11">
        <v>7457.9603604533841</v>
      </c>
      <c r="JL539" s="11">
        <v>7509.3257815706975</v>
      </c>
      <c r="JM539" s="11">
        <v>7507.9318043824442</v>
      </c>
      <c r="JN539" s="11">
        <v>7473.4023509684594</v>
      </c>
      <c r="JO539" s="11">
        <v>7612.8094528961074</v>
      </c>
      <c r="JP539" s="11">
        <v>7723.3397813272204</v>
      </c>
      <c r="JQ539" s="11">
        <v>7746.9793542864381</v>
      </c>
      <c r="JR539" s="11">
        <v>7792.2371008135287</v>
      </c>
      <c r="JS539" s="11">
        <v>7808.3521973261604</v>
      </c>
      <c r="JT539" s="11">
        <v>7915.8392485479244</v>
      </c>
      <c r="JU539" s="11">
        <v>7968.8761578154672</v>
      </c>
      <c r="JV539" s="11">
        <v>7944.7472709948825</v>
      </c>
      <c r="JW539" s="11">
        <v>7887.9768912192858</v>
      </c>
      <c r="JX539" s="11">
        <v>7885.3220654017368</v>
      </c>
      <c r="JY539" s="11">
        <v>7877.8617590086997</v>
      </c>
      <c r="JZ539" s="11">
        <v>7864.9636904565541</v>
      </c>
      <c r="KA539" s="11">
        <v>7855.638049987745</v>
      </c>
      <c r="KB539" s="11">
        <v>7849.2618215281536</v>
      </c>
      <c r="KC539" s="11">
        <v>7834.0265685042677</v>
      </c>
      <c r="KD539" s="11">
        <v>7818.4099898725763</v>
      </c>
      <c r="KE539" s="11">
        <v>7816.8267017685748</v>
      </c>
      <c r="KF539" s="11">
        <v>7826.495559750887</v>
      </c>
      <c r="KG539" s="11">
        <v>7829.1766734908615</v>
      </c>
      <c r="KH539" s="11">
        <v>7844.6459839726112</v>
      </c>
      <c r="KI539" s="11">
        <v>7844.9727138938515</v>
      </c>
      <c r="KJ539" s="11">
        <v>7865.5864765453534</v>
      </c>
      <c r="KK539" s="11">
        <v>7868.3714023349266</v>
      </c>
      <c r="KL539" s="23"/>
      <c r="KM539" s="11">
        <f>SMALL(Tabela2[[#This Row],[1]:[285]],1)</f>
        <v>8.1606685853330418E-9</v>
      </c>
      <c r="KN539" s="11">
        <f>MATCH(Tabela2[[#This Row],[1° menor]],Tabela2[[#This Row],[1]:[285]],0)</f>
        <v>101</v>
      </c>
      <c r="KO539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0.94337726014683521</v>
      </c>
      <c r="KP539" s="11">
        <f>VLOOKUP(Tabela2[[#This Row],[Shape]],shape!A:D,4,0)+VLOOKUP(Tabela2[[#This Row],[Shape]]+1,shape!A:E,5,0)*Tabela2[[#This Row],[% avanc]]</f>
        <v>2995.1617857110491</v>
      </c>
      <c r="KQ539" s="15">
        <f>Tabela2[[#This Row],[8686,881807]]/Tabela2[[#Headers],[8686,881807]]</f>
        <v>0.34479135923059406</v>
      </c>
      <c r="KR539" s="11">
        <f>Tabela2[[#This Row],[8686,881807]]-KP538</f>
        <v>335.00954479313759</v>
      </c>
      <c r="KS539" s="11">
        <f>(Tabela2[[#This Row],[hora bus]]-H538)*86400</f>
        <v>44.999999832361937</v>
      </c>
      <c r="KT539" s="11">
        <f>Tabela2[[#This Row],[desloc]]/Tabela2[[#This Row],[seconds]]</f>
        <v>7.4446565786921202</v>
      </c>
      <c r="KU539" s="11">
        <f>Tabela2[[#This Row],[spd m/s]]*3.6</f>
        <v>26.800763683291635</v>
      </c>
      <c r="KV539" s="23"/>
      <c r="KW539" s="22">
        <f t="shared" si="144"/>
        <v>0</v>
      </c>
      <c r="KX539" s="23">
        <f t="shared" si="145"/>
        <v>0</v>
      </c>
      <c r="KY539" s="23">
        <f t="shared" si="146"/>
        <v>0</v>
      </c>
      <c r="KZ539" s="23">
        <f t="shared" si="147"/>
        <v>0</v>
      </c>
      <c r="LA539" s="23">
        <f t="shared" si="148"/>
        <v>0</v>
      </c>
      <c r="LB539" s="23">
        <f t="shared" si="149"/>
        <v>0</v>
      </c>
      <c r="LC539" s="23">
        <f t="shared" si="150"/>
        <v>0</v>
      </c>
      <c r="LD539" s="23">
        <f t="shared" si="151"/>
        <v>0</v>
      </c>
      <c r="LE539" s="23">
        <f t="shared" si="152"/>
        <v>2995.1617857110491</v>
      </c>
      <c r="LF539" s="22">
        <f t="shared" si="161"/>
        <v>0</v>
      </c>
      <c r="LG539" s="23">
        <f t="shared" si="153"/>
        <v>0</v>
      </c>
      <c r="LH539" s="23">
        <f t="shared" si="154"/>
        <v>0</v>
      </c>
      <c r="LI539" s="23">
        <f t="shared" si="155"/>
        <v>2995.1617857110491</v>
      </c>
      <c r="LJ539" s="23">
        <f t="shared" si="156"/>
        <v>4932.4690644077373</v>
      </c>
      <c r="LK539" s="23">
        <f t="shared" si="157"/>
        <v>0</v>
      </c>
      <c r="LL539" s="23">
        <f t="shared" si="158"/>
        <v>6</v>
      </c>
      <c r="LM539" s="23">
        <f t="shared" si="159"/>
        <v>0</v>
      </c>
      <c r="LN539" s="23">
        <f t="shared" si="160"/>
        <v>0</v>
      </c>
    </row>
    <row r="540" spans="1:326" x14ac:dyDescent="0.25">
      <c r="A540" s="22">
        <v>348</v>
      </c>
      <c r="B540" s="22">
        <v>2</v>
      </c>
      <c r="C540" s="23" t="s">
        <v>1661</v>
      </c>
      <c r="D540" s="22">
        <v>332</v>
      </c>
      <c r="E540" s="24">
        <v>0.99652777777777779</v>
      </c>
      <c r="F540" s="23" t="s">
        <v>774</v>
      </c>
      <c r="G540" s="23" t="b">
        <v>1</v>
      </c>
      <c r="H540" s="25">
        <v>43538.99690972222</v>
      </c>
      <c r="I540" s="26" t="s">
        <v>396</v>
      </c>
      <c r="J540" s="23" t="s">
        <v>397</v>
      </c>
      <c r="K540" s="11">
        <f>IF(AND(Tabela2[[#This Row],[hora bus]]=H539,Tabela2[[#This Row],[lat bus]]=I539,Tabela2[[#This Row],[lon bus]]=J539),1,0)</f>
        <v>0</v>
      </c>
      <c r="L540" s="23"/>
      <c r="M540" s="11">
        <v>532</v>
      </c>
      <c r="N540" s="11">
        <v>5688.9137317090135</v>
      </c>
      <c r="O540" s="11">
        <v>5682.8315316061617</v>
      </c>
      <c r="P540" s="11">
        <v>5674.1379694734997</v>
      </c>
      <c r="Q540" s="11">
        <v>5617.096067469437</v>
      </c>
      <c r="R540" s="11">
        <v>5531.3125179397048</v>
      </c>
      <c r="S540" s="11">
        <v>5510.6047971932958</v>
      </c>
      <c r="T540" s="11">
        <v>5491.0260417641093</v>
      </c>
      <c r="U540" s="11">
        <v>5479.5538785119552</v>
      </c>
      <c r="V540" s="11">
        <v>5463.834497184509</v>
      </c>
      <c r="W540" s="11">
        <v>5452.8842150883002</v>
      </c>
      <c r="X540" s="11">
        <v>5443.2875943702538</v>
      </c>
      <c r="Y540" s="11">
        <v>5421.4778271601954</v>
      </c>
      <c r="Z540" s="11">
        <v>5408.7378561572887</v>
      </c>
      <c r="AA540" s="11">
        <v>5388.3761007102921</v>
      </c>
      <c r="AB540" s="11">
        <v>5379.3301853226503</v>
      </c>
      <c r="AC540" s="11">
        <v>5363.9434115998602</v>
      </c>
      <c r="AD540" s="11">
        <v>5339.3283291152502</v>
      </c>
      <c r="AE540" s="11">
        <v>5329.0586002535956</v>
      </c>
      <c r="AF540" s="11">
        <v>5258.4923548816359</v>
      </c>
      <c r="AG540" s="11">
        <v>5223.6272279137456</v>
      </c>
      <c r="AH540" s="11">
        <v>5193.4867315796037</v>
      </c>
      <c r="AI540" s="11">
        <v>5169.0825624394811</v>
      </c>
      <c r="AJ540" s="11">
        <v>5147.3176341800418</v>
      </c>
      <c r="AK540" s="11">
        <v>5131.6628983604969</v>
      </c>
      <c r="AL540" s="11">
        <v>5104.9048200098714</v>
      </c>
      <c r="AM540" s="11">
        <v>5093.4060716698859</v>
      </c>
      <c r="AN540" s="11">
        <v>5079.6617324436065</v>
      </c>
      <c r="AO540" s="11">
        <v>5069.1939019625734</v>
      </c>
      <c r="AP540" s="11">
        <v>5065.355164194556</v>
      </c>
      <c r="AQ540" s="11">
        <v>5069.8643620876182</v>
      </c>
      <c r="AR540" s="11">
        <v>5068.6479076130845</v>
      </c>
      <c r="AS540" s="11">
        <v>5062.515677463839</v>
      </c>
      <c r="AT540" s="11">
        <v>5068.5028206050365</v>
      </c>
      <c r="AU540" s="11">
        <v>5072.8973865525732</v>
      </c>
      <c r="AV540" s="11">
        <v>5064.5786948339346</v>
      </c>
      <c r="AW540" s="11">
        <v>5060.3503075078079</v>
      </c>
      <c r="AX540" s="11">
        <v>5058.3280434227663</v>
      </c>
      <c r="AY540" s="11">
        <v>5047.9173527121802</v>
      </c>
      <c r="AZ540" s="11">
        <v>5029.2897620857539</v>
      </c>
      <c r="BA540" s="11">
        <v>5002.5750748534074</v>
      </c>
      <c r="BB540" s="11">
        <v>4954.8370297363081</v>
      </c>
      <c r="BC540" s="11">
        <v>4881.7612509135624</v>
      </c>
      <c r="BD540" s="11">
        <v>4814.594257795311</v>
      </c>
      <c r="BE540" s="11">
        <v>4793.4061483499145</v>
      </c>
      <c r="BF540" s="11">
        <v>4770.3786900880823</v>
      </c>
      <c r="BG540" s="11">
        <v>4732.8062211838796</v>
      </c>
      <c r="BH540" s="11">
        <v>4717.5801475525295</v>
      </c>
      <c r="BI540" s="11">
        <v>4699.9148379756625</v>
      </c>
      <c r="BJ540" s="11">
        <v>4672.9844775047277</v>
      </c>
      <c r="BK540" s="11">
        <v>4596.594775887882</v>
      </c>
      <c r="BL540" s="11">
        <v>4352.684224145115</v>
      </c>
      <c r="BM540" s="11">
        <v>4204.7330052724637</v>
      </c>
      <c r="BN540" s="11">
        <v>4170.2302967117112</v>
      </c>
      <c r="BO540" s="11">
        <v>4055.530210568993</v>
      </c>
      <c r="BP540" s="11">
        <v>4043.5820431372076</v>
      </c>
      <c r="BQ540" s="11">
        <v>3951.2926333258861</v>
      </c>
      <c r="BR540" s="11">
        <v>3861.8609298040901</v>
      </c>
      <c r="BS540" s="11">
        <v>3828.0443221518954</v>
      </c>
      <c r="BT540" s="11">
        <v>3777.1413395412897</v>
      </c>
      <c r="BU540" s="11">
        <v>3711.2903388650793</v>
      </c>
      <c r="BV540" s="11">
        <v>3698.3846763452993</v>
      </c>
      <c r="BW540" s="11">
        <v>3549.7529998463929</v>
      </c>
      <c r="BX540" s="11">
        <v>3469.404963609973</v>
      </c>
      <c r="BY540" s="11">
        <v>3355.9952382546776</v>
      </c>
      <c r="BZ540" s="11">
        <v>3345.0619560694413</v>
      </c>
      <c r="CA540" s="11">
        <v>3307.9910085394908</v>
      </c>
      <c r="CB540" s="11">
        <v>3247.2585686055722</v>
      </c>
      <c r="CC540" s="11">
        <v>3128.7467283320639</v>
      </c>
      <c r="CD540" s="11">
        <v>3036.4989707877403</v>
      </c>
      <c r="CE540" s="11">
        <v>2943.9583164738101</v>
      </c>
      <c r="CF540" s="11">
        <v>2860.0549238084336</v>
      </c>
      <c r="CG540" s="11">
        <v>2665.53187760321</v>
      </c>
      <c r="CH540" s="11">
        <v>2588.2068362779428</v>
      </c>
      <c r="CI540" s="11">
        <v>2396.7150956577484</v>
      </c>
      <c r="CJ540" s="11">
        <v>2321.9941738167136</v>
      </c>
      <c r="CK540" s="11">
        <v>2232.2393974614765</v>
      </c>
      <c r="CL540" s="11">
        <v>2204.7060601561452</v>
      </c>
      <c r="CM540" s="11">
        <v>2156.3021910614843</v>
      </c>
      <c r="CN540" s="11">
        <v>2097.5081038090079</v>
      </c>
      <c r="CO540" s="11">
        <v>2016.2965650852639</v>
      </c>
      <c r="CP540" s="11">
        <v>1963.865894774538</v>
      </c>
      <c r="CQ540" s="11">
        <v>1767.6799803901449</v>
      </c>
      <c r="CR540" s="11">
        <v>1590.1772716684479</v>
      </c>
      <c r="CS540" s="11">
        <v>1516.8940607193665</v>
      </c>
      <c r="CT540" s="11">
        <v>1489.3731017183484</v>
      </c>
      <c r="CU540" s="11">
        <v>1448.451665491893</v>
      </c>
      <c r="CV540" s="11">
        <v>1350.8222482473375</v>
      </c>
      <c r="CW540" s="11">
        <v>1224.292111154507</v>
      </c>
      <c r="CX540" s="11">
        <v>1164.2511088146041</v>
      </c>
      <c r="CY540" s="11">
        <v>1108.1678892468885</v>
      </c>
      <c r="CZ540" s="11">
        <v>1059.0748387293731</v>
      </c>
      <c r="DA540" s="11">
        <v>1010.7362918070927</v>
      </c>
      <c r="DB540" s="11">
        <v>961.74174739090461</v>
      </c>
      <c r="DC540" s="11">
        <v>885.53151575185848</v>
      </c>
      <c r="DD540" s="11">
        <v>888.11344550325475</v>
      </c>
      <c r="DE540" s="11">
        <v>863.12969008697041</v>
      </c>
      <c r="DF540" s="11">
        <v>856.12922232213202</v>
      </c>
      <c r="DG540" s="11">
        <v>818.33099182225567</v>
      </c>
      <c r="DH540" s="11">
        <v>804.11460475277204</v>
      </c>
      <c r="DI540" s="11">
        <v>791.46825263131086</v>
      </c>
      <c r="DJ540" s="11">
        <v>724.34224359816938</v>
      </c>
      <c r="DK540" s="11">
        <v>344.45534794191167</v>
      </c>
      <c r="DL540" s="11">
        <v>212.43304989180743</v>
      </c>
      <c r="DM540" s="11">
        <v>124.8520564886911</v>
      </c>
      <c r="DN540" s="11">
        <v>30.549601611434824</v>
      </c>
      <c r="DO540" s="11">
        <v>2.368594209656294E-11</v>
      </c>
      <c r="DP540" s="11">
        <v>6.0398715654708681</v>
      </c>
      <c r="DQ540" s="11">
        <v>91.806532867758847</v>
      </c>
      <c r="DR540" s="11">
        <v>107.62024855604737</v>
      </c>
      <c r="DS540" s="11">
        <v>118.5395313544779</v>
      </c>
      <c r="DT540" s="11">
        <v>127.35795968467431</v>
      </c>
      <c r="DU540" s="11">
        <v>136.46590723862997</v>
      </c>
      <c r="DV540" s="11">
        <v>136.06675115527347</v>
      </c>
      <c r="DW540" s="11">
        <v>132.89842073874638</v>
      </c>
      <c r="DX540" s="11">
        <v>104.35445748991252</v>
      </c>
      <c r="DY540" s="11">
        <v>242.52578075859643</v>
      </c>
      <c r="DZ540" s="11">
        <v>268.04516735764713</v>
      </c>
      <c r="EA540" s="11">
        <v>279.16215833042293</v>
      </c>
      <c r="EB540" s="11">
        <v>383.26494607781422</v>
      </c>
      <c r="EC540" s="11">
        <v>402.71991161209701</v>
      </c>
      <c r="ED540" s="11">
        <v>576.01284027166025</v>
      </c>
      <c r="EE540" s="11">
        <v>651.46803282357791</v>
      </c>
      <c r="EF540" s="11">
        <v>890.08260455434049</v>
      </c>
      <c r="EG540" s="11">
        <v>1075.1681100999726</v>
      </c>
      <c r="EH540" s="11">
        <v>1232.5185243166022</v>
      </c>
      <c r="EI540" s="11">
        <v>1353.1903395030222</v>
      </c>
      <c r="EJ540" s="11">
        <v>1416.114066903408</v>
      </c>
      <c r="EK540" s="11">
        <v>1468.4834933018028</v>
      </c>
      <c r="EL540" s="11">
        <v>1550.8106101207106</v>
      </c>
      <c r="EM540" s="11">
        <v>1561.9478871417882</v>
      </c>
      <c r="EN540" s="11">
        <v>1646.8608020348215</v>
      </c>
      <c r="EO540" s="11">
        <v>1735.198243131164</v>
      </c>
      <c r="EP540" s="11">
        <v>1773.1392203036276</v>
      </c>
      <c r="EQ540" s="11">
        <v>1904.3197602540652</v>
      </c>
      <c r="ER540" s="11">
        <v>1971.6029971778357</v>
      </c>
      <c r="ES540" s="11">
        <v>2102.8819200509784</v>
      </c>
      <c r="ET540" s="11">
        <v>2164.1007673245203</v>
      </c>
      <c r="EU540" s="11">
        <v>2237.0314292464773</v>
      </c>
      <c r="EV540" s="11">
        <v>2297.2242748200197</v>
      </c>
      <c r="EW540" s="11">
        <v>2361.5043768889973</v>
      </c>
      <c r="EX540" s="11">
        <v>2604.2058284654972</v>
      </c>
      <c r="EY540" s="11">
        <v>2682.8889581026519</v>
      </c>
      <c r="EZ540" s="11">
        <v>2850.2204137222211</v>
      </c>
      <c r="FA540" s="11">
        <v>3015.0896775522165</v>
      </c>
      <c r="FB540" s="11">
        <v>3098.1863309090527</v>
      </c>
      <c r="FC540" s="11">
        <v>3139.8688410983309</v>
      </c>
      <c r="FD540" s="11">
        <v>3194.952853695891</v>
      </c>
      <c r="FE540" s="11">
        <v>3319.9212981363403</v>
      </c>
      <c r="FF540" s="11">
        <v>3493.3672669642797</v>
      </c>
      <c r="FG540" s="11">
        <v>3518.2533081993215</v>
      </c>
      <c r="FH540" s="11">
        <v>3562.9781151626312</v>
      </c>
      <c r="FI540" s="11">
        <v>3644.5622262821912</v>
      </c>
      <c r="FJ540" s="11">
        <v>3688.4582741423264</v>
      </c>
      <c r="FK540" s="11">
        <v>3705.0768720769797</v>
      </c>
      <c r="FL540" s="11">
        <v>3719.2966533111212</v>
      </c>
      <c r="FM540" s="11">
        <v>3722.3924065527194</v>
      </c>
      <c r="FN540" s="11">
        <v>3752.1207005024166</v>
      </c>
      <c r="FO540" s="11">
        <v>3771.2622913639229</v>
      </c>
      <c r="FP540" s="11">
        <v>3793.7548923276986</v>
      </c>
      <c r="FQ540" s="11">
        <v>3818.0806058490875</v>
      </c>
      <c r="FR540" s="11">
        <v>3827.461588018743</v>
      </c>
      <c r="FS540" s="11">
        <v>3869.6145362276475</v>
      </c>
      <c r="FT540" s="11">
        <v>3940.1597938711038</v>
      </c>
      <c r="FU540" s="11">
        <v>4043.9361211890946</v>
      </c>
      <c r="FV540" s="11">
        <v>4185.6738127329718</v>
      </c>
      <c r="FW540" s="11">
        <v>4232.6911413093212</v>
      </c>
      <c r="FX540" s="11">
        <v>4253.1788650339422</v>
      </c>
      <c r="FY540" s="11">
        <v>4275.7297246712869</v>
      </c>
      <c r="FZ540" s="11">
        <v>4295.1380792462141</v>
      </c>
      <c r="GA540" s="11">
        <v>4324.0968374317736</v>
      </c>
      <c r="GB540" s="11">
        <v>4346.5688073677538</v>
      </c>
      <c r="GC540" s="11">
        <v>4377.9604550468212</v>
      </c>
      <c r="GD540" s="11">
        <v>4411.7689835969159</v>
      </c>
      <c r="GE540" s="11">
        <v>4436.3418112238305</v>
      </c>
      <c r="GF540" s="11">
        <v>4456.8145474972835</v>
      </c>
      <c r="GG540" s="11">
        <v>4470.022881238855</v>
      </c>
      <c r="GH540" s="11">
        <v>4483.4554039416525</v>
      </c>
      <c r="GI540" s="11">
        <v>4487.4728556776736</v>
      </c>
      <c r="GJ540" s="11">
        <v>4498.2276268580308</v>
      </c>
      <c r="GK540" s="11">
        <v>4504.9030352511936</v>
      </c>
      <c r="GL540" s="11">
        <v>4520.7820182897813</v>
      </c>
      <c r="GM540" s="11">
        <v>4507.2526135905027</v>
      </c>
      <c r="GN540" s="11">
        <v>4518.7514329259757</v>
      </c>
      <c r="GO540" s="11">
        <v>4528.6290357710832</v>
      </c>
      <c r="GP540" s="11">
        <v>4542.8763525045442</v>
      </c>
      <c r="GQ540" s="11">
        <v>4606.8892084473318</v>
      </c>
      <c r="GR540" s="11">
        <v>4732.8035214931615</v>
      </c>
      <c r="GS540" s="11">
        <v>4887.1826086291885</v>
      </c>
      <c r="GT540" s="11">
        <v>4953.1222626139861</v>
      </c>
      <c r="GU540" s="11">
        <v>4972.9970198895226</v>
      </c>
      <c r="GV540" s="11">
        <v>4998.4154808897938</v>
      </c>
      <c r="GW540" s="11">
        <v>5024.9083394819281</v>
      </c>
      <c r="GX540" s="11">
        <v>5051.7899815944002</v>
      </c>
      <c r="GY540" s="11">
        <v>5064.5671307364364</v>
      </c>
      <c r="GZ540" s="11">
        <v>5201.7009184170638</v>
      </c>
      <c r="HA540" s="11">
        <v>5221.1727332375331</v>
      </c>
      <c r="HB540" s="11">
        <v>5236.116314144484</v>
      </c>
      <c r="HC540" s="11">
        <v>5252.1814710242024</v>
      </c>
      <c r="HD540" s="11">
        <v>5264.0274110653263</v>
      </c>
      <c r="HE540" s="11">
        <v>5271.2828536204215</v>
      </c>
      <c r="HF540" s="11">
        <v>5267.6967505244802</v>
      </c>
      <c r="HG540" s="11">
        <v>5322.9765157845213</v>
      </c>
      <c r="HH540" s="11">
        <v>5336.9679096356949</v>
      </c>
      <c r="HI540" s="11">
        <v>5369.9533083648685</v>
      </c>
      <c r="HJ540" s="11">
        <v>5382.2380859647337</v>
      </c>
      <c r="HK540" s="11">
        <v>5376.1738235801395</v>
      </c>
      <c r="HL540" s="11">
        <v>5372.171768900439</v>
      </c>
      <c r="HM540" s="11">
        <v>5331.3440842785558</v>
      </c>
      <c r="HN540" s="11">
        <v>5279.3962696694171</v>
      </c>
      <c r="HO540" s="11">
        <v>5245.1381716527248</v>
      </c>
      <c r="HP540" s="11">
        <v>5267.2225360960138</v>
      </c>
      <c r="HQ540" s="11">
        <v>5259.8329427713243</v>
      </c>
      <c r="HR540" s="11">
        <v>5176.3030924882387</v>
      </c>
      <c r="HS540" s="11">
        <v>5195.5099814386904</v>
      </c>
      <c r="HT540" s="11">
        <v>5205.7874669312605</v>
      </c>
      <c r="HU540" s="11">
        <v>5172.7204549056323</v>
      </c>
      <c r="HV540" s="11">
        <v>5181.6988811778438</v>
      </c>
      <c r="HW540" s="11">
        <v>5192.4643542635995</v>
      </c>
      <c r="HX540" s="11">
        <v>5207.5286977392016</v>
      </c>
      <c r="HY540" s="11">
        <v>5225.6568893200774</v>
      </c>
      <c r="HZ540" s="11">
        <v>5249.8924512297353</v>
      </c>
      <c r="IA540" s="11">
        <v>5378.8973939815287</v>
      </c>
      <c r="IB540" s="11">
        <v>5513.454718041723</v>
      </c>
      <c r="IC540" s="11">
        <v>5560.8844575943231</v>
      </c>
      <c r="ID540" s="11">
        <v>5608.4995804852178</v>
      </c>
      <c r="IE540" s="11">
        <v>5651.524975352474</v>
      </c>
      <c r="IF540" s="11">
        <v>5696.4842784183802</v>
      </c>
      <c r="IG540" s="11">
        <v>5818.8603681927943</v>
      </c>
      <c r="IH540" s="11">
        <v>5851.8555306471299</v>
      </c>
      <c r="II540" s="11">
        <v>5894.8215320631925</v>
      </c>
      <c r="IJ540" s="11">
        <v>5932.2885552844782</v>
      </c>
      <c r="IK540" s="11">
        <v>5983.4440574780529</v>
      </c>
      <c r="IL540" s="11">
        <v>6021.8661896200429</v>
      </c>
      <c r="IM540" s="11">
        <v>6064.2404982400949</v>
      </c>
      <c r="IN540" s="11">
        <v>6127.4489443008197</v>
      </c>
      <c r="IO540" s="11">
        <v>6264.9933653553844</v>
      </c>
      <c r="IP540" s="11">
        <v>6297.5906220152101</v>
      </c>
      <c r="IQ540" s="11">
        <v>6298.8320254002656</v>
      </c>
      <c r="IR540" s="11">
        <v>6353.3628148663556</v>
      </c>
      <c r="IS540" s="11">
        <v>6421.2403221025661</v>
      </c>
      <c r="IT540" s="11">
        <v>6460.9395824619751</v>
      </c>
      <c r="IU540" s="11">
        <v>6484.0262743148269</v>
      </c>
      <c r="IV540" s="11">
        <v>6501.5491733347644</v>
      </c>
      <c r="IW540" s="11">
        <v>6507.6085771598418</v>
      </c>
      <c r="IX540" s="11">
        <v>6518.2407172955318</v>
      </c>
      <c r="IY540" s="11">
        <v>6539.4378848419765</v>
      </c>
      <c r="IZ540" s="11">
        <v>6580.3989364318622</v>
      </c>
      <c r="JA540" s="11">
        <v>6630.6486143259963</v>
      </c>
      <c r="JB540" s="11">
        <v>6722.684295329148</v>
      </c>
      <c r="JC540" s="11">
        <v>6830.4971325918659</v>
      </c>
      <c r="JD540" s="11">
        <v>6909.0779384741518</v>
      </c>
      <c r="JE540" s="11">
        <v>6926.7687167342228</v>
      </c>
      <c r="JF540" s="11">
        <v>6939.2227283785751</v>
      </c>
      <c r="JG540" s="11">
        <v>6927.0547878233738</v>
      </c>
      <c r="JH540" s="11">
        <v>7009.9967250386071</v>
      </c>
      <c r="JI540" s="11">
        <v>7072.4366355944576</v>
      </c>
      <c r="JJ540" s="11">
        <v>7084.0302473939073</v>
      </c>
      <c r="JK540" s="11">
        <v>7061.16356090713</v>
      </c>
      <c r="JL540" s="11">
        <v>7115.9584780214345</v>
      </c>
      <c r="JM540" s="11">
        <v>7115.5554286869656</v>
      </c>
      <c r="JN540" s="11">
        <v>7089.4814278441927</v>
      </c>
      <c r="JO540" s="11">
        <v>7241.6414213198968</v>
      </c>
      <c r="JP540" s="11">
        <v>7358.5003932528716</v>
      </c>
      <c r="JQ540" s="11">
        <v>7385.48085413641</v>
      </c>
      <c r="JR540" s="11">
        <v>7429.580812161199</v>
      </c>
      <c r="JS540" s="11">
        <v>7435.9610937443913</v>
      </c>
      <c r="JT540" s="11">
        <v>7533.4018519459351</v>
      </c>
      <c r="JU540" s="11">
        <v>7583.0960045902948</v>
      </c>
      <c r="JV540" s="11">
        <v>7559.5209419795428</v>
      </c>
      <c r="JW540" s="11">
        <v>7500.5869406784213</v>
      </c>
      <c r="JX540" s="11">
        <v>7494.5466589508105</v>
      </c>
      <c r="JY540" s="11">
        <v>7485.5831608235203</v>
      </c>
      <c r="JZ540" s="11">
        <v>7471.3336633573817</v>
      </c>
      <c r="KA540" s="11">
        <v>7460.6528520923002</v>
      </c>
      <c r="KB540" s="11">
        <v>7453.2186216744603</v>
      </c>
      <c r="KC540" s="11">
        <v>7436.7255126905593</v>
      </c>
      <c r="KD540" s="11">
        <v>7420.8647606686336</v>
      </c>
      <c r="KE540" s="11">
        <v>7420.3716892564826</v>
      </c>
      <c r="KF540" s="11">
        <v>7430.9072391291011</v>
      </c>
      <c r="KG540" s="11">
        <v>7434.6918490353601</v>
      </c>
      <c r="KH540" s="11">
        <v>7451.2196407824267</v>
      </c>
      <c r="KI540" s="11">
        <v>7452.784073982637</v>
      </c>
      <c r="KJ540" s="11">
        <v>7474.5189148579884</v>
      </c>
      <c r="KK540" s="11">
        <v>7477.6967519092805</v>
      </c>
      <c r="KL540" s="23"/>
      <c r="KM540" s="11">
        <f>SMALL(Tabela2[[#This Row],[1]:[285]],1)</f>
        <v>2.368594209656294E-11</v>
      </c>
      <c r="KN540" s="11">
        <f>MATCH(Tabela2[[#This Row],[1° menor]],Tabela2[[#This Row],[1]:[285]],0)</f>
        <v>106</v>
      </c>
      <c r="KO540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0.83525451506539039</v>
      </c>
      <c r="KP540" s="11">
        <f>VLOOKUP(Tabela2[[#This Row],[Shape]],shape!A:D,4,0)+VLOOKUP(Tabela2[[#This Row],[Shape]]+1,shape!A:E,5,0)*Tabela2[[#This Row],[% avanc]]</f>
        <v>3361.5123561367818</v>
      </c>
      <c r="KQ540" s="15">
        <f>Tabela2[[#This Row],[8686,881807]]/Tabela2[[#Headers],[8686,881807]]</f>
        <v>0.3869642100377183</v>
      </c>
      <c r="KR540" s="11">
        <f>Tabela2[[#This Row],[8686,881807]]-KP539</f>
        <v>366.35057042573271</v>
      </c>
      <c r="KS540" s="11">
        <f>(Tabela2[[#This Row],[hora bus]]-H539)*86400</f>
        <v>44.999999832361937</v>
      </c>
      <c r="KT540" s="11">
        <f>Tabela2[[#This Row],[desloc]]/Tabela2[[#This Row],[seconds]]</f>
        <v>8.1411238175665535</v>
      </c>
      <c r="KU540" s="11">
        <f>Tabela2[[#This Row],[spd m/s]]*3.6</f>
        <v>29.308045743239592</v>
      </c>
      <c r="KV540" s="23"/>
      <c r="KW540" s="22">
        <f t="shared" si="144"/>
        <v>0</v>
      </c>
      <c r="KX540" s="23">
        <f t="shared" si="145"/>
        <v>0</v>
      </c>
      <c r="KY540" s="23">
        <f t="shared" si="146"/>
        <v>0</v>
      </c>
      <c r="KZ540" s="23">
        <f t="shared" si="147"/>
        <v>0</v>
      </c>
      <c r="LA540" s="23">
        <f t="shared" si="148"/>
        <v>0</v>
      </c>
      <c r="LB540" s="23">
        <f t="shared" si="149"/>
        <v>0</v>
      </c>
      <c r="LC540" s="23">
        <f t="shared" si="150"/>
        <v>0</v>
      </c>
      <c r="LD540" s="23">
        <f t="shared" si="151"/>
        <v>0</v>
      </c>
      <c r="LE540" s="23">
        <f t="shared" si="152"/>
        <v>3361.5123561367818</v>
      </c>
      <c r="LF540" s="22">
        <f t="shared" si="161"/>
        <v>0</v>
      </c>
      <c r="LG540" s="23">
        <f t="shared" si="153"/>
        <v>0</v>
      </c>
      <c r="LH540" s="23">
        <f t="shared" si="154"/>
        <v>0</v>
      </c>
      <c r="LI540" s="23">
        <f t="shared" si="155"/>
        <v>3361.5123561367818</v>
      </c>
      <c r="LJ540" s="23">
        <f t="shared" si="156"/>
        <v>4932.4690644077373</v>
      </c>
      <c r="LK540" s="23">
        <f t="shared" si="157"/>
        <v>0</v>
      </c>
      <c r="LL540" s="23">
        <f t="shared" si="158"/>
        <v>5</v>
      </c>
      <c r="LM540" s="23">
        <f t="shared" si="159"/>
        <v>0</v>
      </c>
      <c r="LN540" s="23">
        <f t="shared" si="160"/>
        <v>0</v>
      </c>
    </row>
    <row r="541" spans="1:326" x14ac:dyDescent="0.25">
      <c r="A541" s="22">
        <v>350</v>
      </c>
      <c r="B541" s="22">
        <v>2</v>
      </c>
      <c r="C541" s="23" t="s">
        <v>1663</v>
      </c>
      <c r="D541" s="22">
        <v>332</v>
      </c>
      <c r="E541" s="24">
        <v>0.99722222222222223</v>
      </c>
      <c r="F541" s="23" t="s">
        <v>774</v>
      </c>
      <c r="G541" s="23" t="b">
        <v>1</v>
      </c>
      <c r="H541" s="25">
        <v>43538.997430555559</v>
      </c>
      <c r="I541" s="26" t="s">
        <v>354</v>
      </c>
      <c r="J541" s="23" t="s">
        <v>355</v>
      </c>
      <c r="K541" s="11">
        <f>IF(AND(Tabela2[[#This Row],[hora bus]]=H540,Tabela2[[#This Row],[lat bus]]=I540,Tabela2[[#This Row],[lon bus]]=J540),1,0)</f>
        <v>0</v>
      </c>
      <c r="L541" s="23"/>
      <c r="M541" s="11">
        <v>534</v>
      </c>
      <c r="N541" s="11">
        <v>6053.1097153529408</v>
      </c>
      <c r="O541" s="11">
        <v>6046.7602152679228</v>
      </c>
      <c r="P541" s="11">
        <v>6037.7701829276484</v>
      </c>
      <c r="Q541" s="11">
        <v>5980.2070453897177</v>
      </c>
      <c r="R541" s="11">
        <v>5894.3347291275022</v>
      </c>
      <c r="S541" s="11">
        <v>5873.8906793662672</v>
      </c>
      <c r="T541" s="11">
        <v>5854.2121080418019</v>
      </c>
      <c r="U541" s="11">
        <v>5842.5348617492109</v>
      </c>
      <c r="V541" s="11">
        <v>5826.4906831874769</v>
      </c>
      <c r="W541" s="11">
        <v>5815.107405012227</v>
      </c>
      <c r="X541" s="11">
        <v>5805.0837593305032</v>
      </c>
      <c r="Y541" s="11">
        <v>5782.5949355863468</v>
      </c>
      <c r="Z541" s="11">
        <v>5769.0440833378343</v>
      </c>
      <c r="AA541" s="11">
        <v>5748.0067747074636</v>
      </c>
      <c r="AB541" s="11">
        <v>5738.5104830955142</v>
      </c>
      <c r="AC541" s="11">
        <v>5722.8485086279888</v>
      </c>
      <c r="AD541" s="11">
        <v>5698.0991480668654</v>
      </c>
      <c r="AE541" s="11">
        <v>5687.8481278896843</v>
      </c>
      <c r="AF541" s="11">
        <v>5618.0426633337775</v>
      </c>
      <c r="AG541" s="11">
        <v>5584.3660887724254</v>
      </c>
      <c r="AH541" s="11">
        <v>5554.820134795481</v>
      </c>
      <c r="AI541" s="11">
        <v>5530.7184819978465</v>
      </c>
      <c r="AJ541" s="11">
        <v>5509.1865594521068</v>
      </c>
      <c r="AK541" s="11">
        <v>5493.7154672545776</v>
      </c>
      <c r="AL541" s="11">
        <v>5467.1664853720113</v>
      </c>
      <c r="AM541" s="11">
        <v>5455.8938435359614</v>
      </c>
      <c r="AN541" s="11">
        <v>5442.5422928820262</v>
      </c>
      <c r="AO541" s="11">
        <v>5432.8500600657626</v>
      </c>
      <c r="AP541" s="11">
        <v>5430.0075993958399</v>
      </c>
      <c r="AQ541" s="11">
        <v>5435.2680893176612</v>
      </c>
      <c r="AR541" s="11">
        <v>5434.5647598317619</v>
      </c>
      <c r="AS541" s="11">
        <v>5429.2892885130523</v>
      </c>
      <c r="AT541" s="11">
        <v>5436.2064357294703</v>
      </c>
      <c r="AU541" s="11">
        <v>5441.1300530736735</v>
      </c>
      <c r="AV541" s="11">
        <v>5433.6115836200897</v>
      </c>
      <c r="AW541" s="11">
        <v>5430.7876196841526</v>
      </c>
      <c r="AX541" s="11">
        <v>5430.200524242905</v>
      </c>
      <c r="AY541" s="11">
        <v>5420.9178573557083</v>
      </c>
      <c r="AZ541" s="11">
        <v>5403.2442304897913</v>
      </c>
      <c r="BA541" s="11">
        <v>5377.4500174196792</v>
      </c>
      <c r="BB541" s="11">
        <v>5330.6669945292542</v>
      </c>
      <c r="BC541" s="11">
        <v>5257.9249853228412</v>
      </c>
      <c r="BD541" s="11">
        <v>5190.7932924020797</v>
      </c>
      <c r="BE541" s="11">
        <v>5170.0820992784656</v>
      </c>
      <c r="BF541" s="11">
        <v>5147.7466785344823</v>
      </c>
      <c r="BG541" s="11">
        <v>5111.3244289104596</v>
      </c>
      <c r="BH541" s="11">
        <v>5097.2551184478871</v>
      </c>
      <c r="BI541" s="11">
        <v>5080.3610046835165</v>
      </c>
      <c r="BJ541" s="11">
        <v>5054.225176347205</v>
      </c>
      <c r="BK541" s="11">
        <v>4979.2132672338566</v>
      </c>
      <c r="BL541" s="11">
        <v>4739.4398421719616</v>
      </c>
      <c r="BM541" s="11">
        <v>4597.0406442392195</v>
      </c>
      <c r="BN541" s="11">
        <v>4565.5807764060464</v>
      </c>
      <c r="BO541" s="11">
        <v>4453.2487799224655</v>
      </c>
      <c r="BP541" s="11">
        <v>4443.2696482578276</v>
      </c>
      <c r="BQ541" s="11">
        <v>4352.4950186640826</v>
      </c>
      <c r="BR541" s="11">
        <v>4265.411840517163</v>
      </c>
      <c r="BS541" s="11">
        <v>4233.0635526919277</v>
      </c>
      <c r="BT541" s="11">
        <v>4182.7089906844785</v>
      </c>
      <c r="BU541" s="11">
        <v>4119.5315000266646</v>
      </c>
      <c r="BV541" s="11">
        <v>4111.3122924755144</v>
      </c>
      <c r="BW541" s="11">
        <v>3962.2964810497892</v>
      </c>
      <c r="BX541" s="11">
        <v>3877.600098617087</v>
      </c>
      <c r="BY541" s="11">
        <v>3760.0074825984998</v>
      </c>
      <c r="BZ541" s="11">
        <v>3745.8747267360741</v>
      </c>
      <c r="CA541" s="11">
        <v>3707.7415502990002</v>
      </c>
      <c r="CB541" s="11">
        <v>3646.2807193623225</v>
      </c>
      <c r="CC541" s="11">
        <v>3526.7294270862267</v>
      </c>
      <c r="CD541" s="11">
        <v>3433.4007476167822</v>
      </c>
      <c r="CE541" s="11">
        <v>3340.319041074014</v>
      </c>
      <c r="CF541" s="11">
        <v>3256.2450093941447</v>
      </c>
      <c r="CG541" s="11">
        <v>3061.4327730597565</v>
      </c>
      <c r="CH541" s="11">
        <v>2983.7206454977045</v>
      </c>
      <c r="CI541" s="11">
        <v>2791.8136248045616</v>
      </c>
      <c r="CJ541" s="11">
        <v>2716.7566345977216</v>
      </c>
      <c r="CK541" s="11">
        <v>2626.5460209845851</v>
      </c>
      <c r="CL541" s="11">
        <v>2598.5889107706125</v>
      </c>
      <c r="CM541" s="11">
        <v>2550.0866381756473</v>
      </c>
      <c r="CN541" s="11">
        <v>2491.0787059583922</v>
      </c>
      <c r="CO541" s="11">
        <v>2409.3385831362889</v>
      </c>
      <c r="CP541" s="11">
        <v>2356.4842612572966</v>
      </c>
      <c r="CQ541" s="11">
        <v>2159.8763656823785</v>
      </c>
      <c r="CR541" s="11">
        <v>1981.5513627572138</v>
      </c>
      <c r="CS541" s="11">
        <v>1907.3223731938167</v>
      </c>
      <c r="CT541" s="11">
        <v>1879.1379654198447</v>
      </c>
      <c r="CU541" s="11">
        <v>1837.7124194022977</v>
      </c>
      <c r="CV541" s="11">
        <v>1739.3156305002603</v>
      </c>
      <c r="CW541" s="11">
        <v>1611.5226116799831</v>
      </c>
      <c r="CX541" s="11">
        <v>1550.2104075206255</v>
      </c>
      <c r="CY541" s="11">
        <v>1493.0202113040909</v>
      </c>
      <c r="CZ541" s="11">
        <v>1441.9779420737777</v>
      </c>
      <c r="DA541" s="11">
        <v>1390.6395613116315</v>
      </c>
      <c r="DB541" s="11">
        <v>1336.6944540594532</v>
      </c>
      <c r="DC541" s="11">
        <v>1250.6152602551251</v>
      </c>
      <c r="DD541" s="11">
        <v>1245.5959991894704</v>
      </c>
      <c r="DE541" s="11">
        <v>1217.0985003206652</v>
      </c>
      <c r="DF541" s="11">
        <v>1205.9546344705343</v>
      </c>
      <c r="DG541" s="11">
        <v>1160.2068879952487</v>
      </c>
      <c r="DH541" s="11">
        <v>1131.8822469391539</v>
      </c>
      <c r="DI541" s="11">
        <v>1101.5277818737561</v>
      </c>
      <c r="DJ541" s="11">
        <v>1028.483029906276</v>
      </c>
      <c r="DK541" s="11">
        <v>679.00790036928618</v>
      </c>
      <c r="DL541" s="11">
        <v>586.98560851173727</v>
      </c>
      <c r="DM541" s="11">
        <v>523.03318449527296</v>
      </c>
      <c r="DN541" s="11">
        <v>449.74900784004916</v>
      </c>
      <c r="DO541" s="11">
        <v>431.15881008872958</v>
      </c>
      <c r="DP541" s="11">
        <v>372.94985863246711</v>
      </c>
      <c r="DQ541" s="11">
        <v>381.30871196895595</v>
      </c>
      <c r="DR541" s="11">
        <v>376.7499187018534</v>
      </c>
      <c r="DS541" s="11">
        <v>369.32208380437118</v>
      </c>
      <c r="DT541" s="11">
        <v>353.9662433451864</v>
      </c>
      <c r="DU541" s="11">
        <v>342.29998326425726</v>
      </c>
      <c r="DV541" s="11">
        <v>328.64142552647866</v>
      </c>
      <c r="DW541" s="11">
        <v>318.41739869690952</v>
      </c>
      <c r="DX541" s="11">
        <v>185.67644338743548</v>
      </c>
      <c r="DY541" s="11">
        <v>202.53365221286541</v>
      </c>
      <c r="DZ541" s="11">
        <v>186.18636149544582</v>
      </c>
      <c r="EA541" s="11">
        <v>66.327998887802309</v>
      </c>
      <c r="EB541" s="11">
        <v>33.318965731208756</v>
      </c>
      <c r="EC541" s="11">
        <v>1.3997691894473974E-11</v>
      </c>
      <c r="ED541" s="11">
        <v>153.69327543281031</v>
      </c>
      <c r="EE541" s="11">
        <v>225.10732483926336</v>
      </c>
      <c r="EF541" s="11">
        <v>455.2948500004631</v>
      </c>
      <c r="EG541" s="11">
        <v>638.14991217670865</v>
      </c>
      <c r="EH541" s="11">
        <v>794.6655663955529</v>
      </c>
      <c r="EI541" s="11">
        <v>915.28599202661667</v>
      </c>
      <c r="EJ541" s="11">
        <v>978.66481964076888</v>
      </c>
      <c r="EK541" s="11">
        <v>1030.5605721493325</v>
      </c>
      <c r="EL541" s="11">
        <v>1111.9907144488377</v>
      </c>
      <c r="EM541" s="11">
        <v>1122.6820295287982</v>
      </c>
      <c r="EN541" s="11">
        <v>1207.4312281742141</v>
      </c>
      <c r="EO541" s="11">
        <v>1296.2410049012665</v>
      </c>
      <c r="EP541" s="11">
        <v>1335.4710431840158</v>
      </c>
      <c r="EQ541" s="11">
        <v>1468.3356440049527</v>
      </c>
      <c r="ER541" s="11">
        <v>1537.4080790144137</v>
      </c>
      <c r="ES541" s="11">
        <v>1670.3013665963467</v>
      </c>
      <c r="ET541" s="11">
        <v>1732.5362897430846</v>
      </c>
      <c r="EU541" s="11">
        <v>1806.5095023181798</v>
      </c>
      <c r="EV541" s="11">
        <v>1867.7567200700771</v>
      </c>
      <c r="EW541" s="11">
        <v>1934.3130883566789</v>
      </c>
      <c r="EX541" s="11">
        <v>2179.2850754144674</v>
      </c>
      <c r="EY541" s="11">
        <v>2259.5881401829051</v>
      </c>
      <c r="EZ541" s="11">
        <v>2428.9274595865022</v>
      </c>
      <c r="FA541" s="11">
        <v>2594.8170872279939</v>
      </c>
      <c r="FB541" s="11">
        <v>2678.0203607662625</v>
      </c>
      <c r="FC541" s="11">
        <v>2719.7517426563859</v>
      </c>
      <c r="FD541" s="11">
        <v>2774.8878997260831</v>
      </c>
      <c r="FE541" s="11">
        <v>2899.7990513432601</v>
      </c>
      <c r="FF541" s="11">
        <v>3073.1709608447368</v>
      </c>
      <c r="FG541" s="11">
        <v>3098.0789256829457</v>
      </c>
      <c r="FH541" s="11">
        <v>3142.6692459931292</v>
      </c>
      <c r="FI541" s="11">
        <v>3224.2990053122535</v>
      </c>
      <c r="FJ541" s="11">
        <v>3268.5734499773039</v>
      </c>
      <c r="FK541" s="11">
        <v>3285.5992028338392</v>
      </c>
      <c r="FL541" s="11">
        <v>3300.2367338973336</v>
      </c>
      <c r="FM541" s="11">
        <v>3304.275110667872</v>
      </c>
      <c r="FN541" s="11">
        <v>3335.1538376916114</v>
      </c>
      <c r="FO541" s="11">
        <v>3355.089640833613</v>
      </c>
      <c r="FP541" s="11">
        <v>3378.3211135389024</v>
      </c>
      <c r="FQ541" s="11">
        <v>3403.1746636123044</v>
      </c>
      <c r="FR541" s="11">
        <v>3413.2811135325946</v>
      </c>
      <c r="FS541" s="11">
        <v>3456.4323274639055</v>
      </c>
      <c r="FT541" s="11">
        <v>3527.6709290592594</v>
      </c>
      <c r="FU541" s="11">
        <v>3631.4433556599088</v>
      </c>
      <c r="FV541" s="11">
        <v>3772.3364784567984</v>
      </c>
      <c r="FW541" s="11">
        <v>3818.3434422650903</v>
      </c>
      <c r="FX541" s="11">
        <v>3838.0203834974432</v>
      </c>
      <c r="FY541" s="11">
        <v>3859.8993804196621</v>
      </c>
      <c r="FZ541" s="11">
        <v>3878.8076277860114</v>
      </c>
      <c r="GA541" s="11">
        <v>3907.4582542500252</v>
      </c>
      <c r="GB541" s="11">
        <v>3929.7989222310885</v>
      </c>
      <c r="GC541" s="11">
        <v>3961.2115980167473</v>
      </c>
      <c r="GD541" s="11">
        <v>3995.138083994842</v>
      </c>
      <c r="GE541" s="11">
        <v>4019.810054675122</v>
      </c>
      <c r="GF541" s="11">
        <v>4040.3606307176328</v>
      </c>
      <c r="GG541" s="11">
        <v>4053.4937611961577</v>
      </c>
      <c r="GH541" s="11">
        <v>4066.7857711805059</v>
      </c>
      <c r="GI541" s="11">
        <v>4070.570207321412</v>
      </c>
      <c r="GJ541" s="11">
        <v>4080.8077270294152</v>
      </c>
      <c r="GK541" s="11">
        <v>4086.7011624018987</v>
      </c>
      <c r="GL541" s="11">
        <v>4102.0775563021762</v>
      </c>
      <c r="GM541" s="11">
        <v>4087.9416110941879</v>
      </c>
      <c r="GN541" s="11">
        <v>4098.5042503476297</v>
      </c>
      <c r="GO541" s="11">
        <v>4107.5636852024272</v>
      </c>
      <c r="GP541" s="11">
        <v>4120.4727744169968</v>
      </c>
      <c r="GQ541" s="11">
        <v>4182.6329680306035</v>
      </c>
      <c r="GR541" s="11">
        <v>4306.7228786290707</v>
      </c>
      <c r="GS541" s="11">
        <v>4459.8929942161112</v>
      </c>
      <c r="GT541" s="11">
        <v>4525.393911322878</v>
      </c>
      <c r="GU541" s="11">
        <v>4545.1444958853044</v>
      </c>
      <c r="GV541" s="11">
        <v>4570.5624038833521</v>
      </c>
      <c r="GW541" s="11">
        <v>4597.143027150978</v>
      </c>
      <c r="GX541" s="11">
        <v>4624.1879996510115</v>
      </c>
      <c r="GY541" s="11">
        <v>4638.0441026510416</v>
      </c>
      <c r="GZ541" s="11">
        <v>4776.3026474396238</v>
      </c>
      <c r="HA541" s="11">
        <v>4796.0100099534275</v>
      </c>
      <c r="HB541" s="11">
        <v>4811.0795520892007</v>
      </c>
      <c r="HC541" s="11">
        <v>4827.2184825878912</v>
      </c>
      <c r="HD541" s="11">
        <v>4839.1252288920414</v>
      </c>
      <c r="HE541" s="11">
        <v>4846.5190057861109</v>
      </c>
      <c r="HF541" s="11">
        <v>4841.7105375879555</v>
      </c>
      <c r="HG541" s="11">
        <v>4894.809227411647</v>
      </c>
      <c r="HH541" s="11">
        <v>4907.1222234641809</v>
      </c>
      <c r="HI541" s="11">
        <v>4938.8818148687142</v>
      </c>
      <c r="HJ541" s="11">
        <v>4950.502618629097</v>
      </c>
      <c r="HK541" s="11">
        <v>4943.7695553814337</v>
      </c>
      <c r="HL541" s="11">
        <v>4939.0293865407557</v>
      </c>
      <c r="HM541" s="11">
        <v>4897.2270133986503</v>
      </c>
      <c r="HN541" s="11">
        <v>4843.8670155888622</v>
      </c>
      <c r="HO541" s="11">
        <v>4808.1834379944676</v>
      </c>
      <c r="HP541" s="11">
        <v>4829.4891186728846</v>
      </c>
      <c r="HQ541" s="11">
        <v>4821.834520331885</v>
      </c>
      <c r="HR541" s="11">
        <v>4737.4749277436385</v>
      </c>
      <c r="HS541" s="11">
        <v>4755.7691383291494</v>
      </c>
      <c r="HT541" s="11">
        <v>4765.7691755013302</v>
      </c>
      <c r="HU541" s="11">
        <v>4732.4057336588658</v>
      </c>
      <c r="HV541" s="11">
        <v>4741.0238019160579</v>
      </c>
      <c r="HW541" s="11">
        <v>4751.5706073022911</v>
      </c>
      <c r="HX541" s="11">
        <v>4766.4615015719328</v>
      </c>
      <c r="HY541" s="11">
        <v>4784.4234932575573</v>
      </c>
      <c r="HZ541" s="11">
        <v>4808.4152585827169</v>
      </c>
      <c r="IA541" s="11">
        <v>4937.1967616607362</v>
      </c>
      <c r="IB541" s="11">
        <v>5071.6850953324938</v>
      </c>
      <c r="IC541" s="11">
        <v>5119.1175665009368</v>
      </c>
      <c r="ID541" s="11">
        <v>5166.7521800309805</v>
      </c>
      <c r="IE541" s="11">
        <v>5209.8132013745408</v>
      </c>
      <c r="IF541" s="11">
        <v>5254.8701320188984</v>
      </c>
      <c r="IG541" s="11">
        <v>5377.3416376304049</v>
      </c>
      <c r="IH541" s="11">
        <v>5410.377818532811</v>
      </c>
      <c r="II541" s="11">
        <v>5453.3792780344947</v>
      </c>
      <c r="IJ541" s="11">
        <v>5490.8684853111181</v>
      </c>
      <c r="IK541" s="11">
        <v>5542.0240705635506</v>
      </c>
      <c r="IL541" s="11">
        <v>5580.4356196832086</v>
      </c>
      <c r="IM541" s="11">
        <v>5622.7975857537158</v>
      </c>
      <c r="IN541" s="11">
        <v>5685.9824782177611</v>
      </c>
      <c r="IO541" s="11">
        <v>5823.515984160339</v>
      </c>
      <c r="IP541" s="11">
        <v>5856.1167816137822</v>
      </c>
      <c r="IQ541" s="11">
        <v>5857.3704043032212</v>
      </c>
      <c r="IR541" s="11">
        <v>5911.9354125195514</v>
      </c>
      <c r="IS541" s="11">
        <v>5979.8468439022345</v>
      </c>
      <c r="IT541" s="11">
        <v>6019.5626937768802</v>
      </c>
      <c r="IU541" s="11">
        <v>6042.658968639189</v>
      </c>
      <c r="IV541" s="11">
        <v>6060.1880421293918</v>
      </c>
      <c r="IW541" s="11">
        <v>6066.2507548262365</v>
      </c>
      <c r="IX541" s="11">
        <v>6076.8864332922913</v>
      </c>
      <c r="IY541" s="11">
        <v>6098.0872080654226</v>
      </c>
      <c r="IZ541" s="11">
        <v>6139.0537298019653</v>
      </c>
      <c r="JA541" s="11">
        <v>6189.3099765487668</v>
      </c>
      <c r="JB541" s="11">
        <v>6281.3384119332604</v>
      </c>
      <c r="JC541" s="11">
        <v>6389.1113068403538</v>
      </c>
      <c r="JD541" s="11">
        <v>6467.6465569904949</v>
      </c>
      <c r="JE541" s="11">
        <v>6485.3067601380908</v>
      </c>
      <c r="JF541" s="11">
        <v>6497.7304326332423</v>
      </c>
      <c r="JG541" s="11">
        <v>6485.4546150691203</v>
      </c>
      <c r="JH541" s="11">
        <v>6568.3728634741101</v>
      </c>
      <c r="JI541" s="11">
        <v>6630.8998923183071</v>
      </c>
      <c r="JJ541" s="11">
        <v>6642.516012470337</v>
      </c>
      <c r="JK541" s="11">
        <v>6619.7506126027774</v>
      </c>
      <c r="JL541" s="11">
        <v>6674.649577001469</v>
      </c>
      <c r="JM541" s="11">
        <v>6674.2811100161489</v>
      </c>
      <c r="JN541" s="11">
        <v>6648.5786730828058</v>
      </c>
      <c r="JO541" s="11">
        <v>6801.3833597083949</v>
      </c>
      <c r="JP541" s="11">
        <v>6918.6243991664924</v>
      </c>
      <c r="JQ541" s="11">
        <v>6945.8288148310821</v>
      </c>
      <c r="JR541" s="11">
        <v>6989.8378535589209</v>
      </c>
      <c r="JS541" s="11">
        <v>6995.5964898414359</v>
      </c>
      <c r="JT541" s="11">
        <v>7092.4796093457144</v>
      </c>
      <c r="JU541" s="11">
        <v>7142.0157236311525</v>
      </c>
      <c r="JV541" s="11">
        <v>7118.4680555222949</v>
      </c>
      <c r="JW541" s="11">
        <v>7059.4519712563988</v>
      </c>
      <c r="JX541" s="11">
        <v>7053.2822975890886</v>
      </c>
      <c r="JY541" s="11">
        <v>7044.2668175681902</v>
      </c>
      <c r="JZ541" s="11">
        <v>7029.9732348554553</v>
      </c>
      <c r="KA541" s="11">
        <v>7019.2502348883909</v>
      </c>
      <c r="KB541" s="11">
        <v>7011.7845909489324</v>
      </c>
      <c r="KC541" s="11">
        <v>6995.2562313299195</v>
      </c>
      <c r="KD541" s="11">
        <v>6979.3899317929645</v>
      </c>
      <c r="KE541" s="11">
        <v>6978.9286036744525</v>
      </c>
      <c r="KF541" s="11">
        <v>6989.4893137064082</v>
      </c>
      <c r="KG541" s="11">
        <v>6993.3076534406864</v>
      </c>
      <c r="KH541" s="11">
        <v>7009.8686228704519</v>
      </c>
      <c r="KI541" s="11">
        <v>7011.4743413310025</v>
      </c>
      <c r="KJ541" s="11">
        <v>7033.2472151551556</v>
      </c>
      <c r="KK541" s="11">
        <v>7036.4389191924074</v>
      </c>
      <c r="KL541" s="23"/>
      <c r="KM541" s="11">
        <f>SMALL(Tabela2[[#This Row],[1]:[285]],1)</f>
        <v>1.3997691894473974E-11</v>
      </c>
      <c r="KN541" s="11">
        <f>MATCH(Tabela2[[#This Row],[1° menor]],Tabela2[[#This Row],[1]:[285]],0)</f>
        <v>120</v>
      </c>
      <c r="KO541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0.17816850715366439</v>
      </c>
      <c r="KP541" s="11">
        <f>VLOOKUP(Tabela2[[#This Row],[Shape]],shape!A:D,4,0)+VLOOKUP(Tabela2[[#This Row],[Shape]]+1,shape!A:E,5,0)*Tabela2[[#This Row],[% avanc]]</f>
        <v>3687.1914414302614</v>
      </c>
      <c r="KQ541" s="15">
        <f>Tabela2[[#This Row],[8686,881807]]/Tabela2[[#Headers],[8686,881807]]</f>
        <v>0.42445511788350521</v>
      </c>
      <c r="KR541" s="11">
        <f>Tabela2[[#This Row],[8686,881807]]-KP540</f>
        <v>325.6790852934796</v>
      </c>
      <c r="KS541" s="11">
        <f>(Tabela2[[#This Row],[hora bus]]-H540)*86400</f>
        <v>45.000000461004674</v>
      </c>
      <c r="KT541" s="11">
        <f>Tabela2[[#This Row],[desloc]]/Tabela2[[#This Row],[seconds]]</f>
        <v>7.2373129323787673</v>
      </c>
      <c r="KU541" s="11">
        <f>Tabela2[[#This Row],[spd m/s]]*3.6</f>
        <v>26.054326556563563</v>
      </c>
      <c r="KV541" s="23"/>
      <c r="KW541" s="22">
        <f t="shared" si="144"/>
        <v>0</v>
      </c>
      <c r="KX541" s="23">
        <f t="shared" si="145"/>
        <v>0</v>
      </c>
      <c r="KY541" s="23">
        <f t="shared" si="146"/>
        <v>0</v>
      </c>
      <c r="KZ541" s="23">
        <f t="shared" si="147"/>
        <v>0</v>
      </c>
      <c r="LA541" s="23">
        <f t="shared" si="148"/>
        <v>0</v>
      </c>
      <c r="LB541" s="23">
        <f t="shared" si="149"/>
        <v>0</v>
      </c>
      <c r="LC541" s="23">
        <f t="shared" si="150"/>
        <v>0</v>
      </c>
      <c r="LD541" s="23">
        <f t="shared" si="151"/>
        <v>0</v>
      </c>
      <c r="LE541" s="23">
        <f t="shared" si="152"/>
        <v>3687.1914414302614</v>
      </c>
      <c r="LF541" s="22">
        <f t="shared" si="161"/>
        <v>0</v>
      </c>
      <c r="LG541" s="23">
        <f t="shared" si="153"/>
        <v>0</v>
      </c>
      <c r="LH541" s="23">
        <f t="shared" si="154"/>
        <v>0</v>
      </c>
      <c r="LI541" s="23">
        <f t="shared" si="155"/>
        <v>3687.1914414302614</v>
      </c>
      <c r="LJ541" s="23">
        <f t="shared" si="156"/>
        <v>4932.4690644077373</v>
      </c>
      <c r="LK541" s="23">
        <f t="shared" si="157"/>
        <v>0</v>
      </c>
      <c r="LL541" s="23">
        <f t="shared" si="158"/>
        <v>4</v>
      </c>
      <c r="LM541" s="23">
        <f t="shared" si="159"/>
        <v>0</v>
      </c>
      <c r="LN541" s="23">
        <f t="shared" si="160"/>
        <v>0</v>
      </c>
    </row>
    <row r="542" spans="1:326" x14ac:dyDescent="0.25">
      <c r="A542" s="22">
        <v>351</v>
      </c>
      <c r="B542" s="22">
        <v>2</v>
      </c>
      <c r="C542" s="23" t="s">
        <v>1664</v>
      </c>
      <c r="D542" s="22">
        <v>332</v>
      </c>
      <c r="E542" s="24">
        <v>0.99791666666666667</v>
      </c>
      <c r="F542" s="23" t="s">
        <v>774</v>
      </c>
      <c r="G542" s="23" t="b">
        <v>1</v>
      </c>
      <c r="H542" s="25">
        <v>43538.997939814813</v>
      </c>
      <c r="I542" s="26" t="s">
        <v>788</v>
      </c>
      <c r="J542" s="23" t="s">
        <v>789</v>
      </c>
      <c r="K542" s="11">
        <f>IF(AND(Tabela2[[#This Row],[hora bus]]=H541,Tabela2[[#This Row],[lat bus]]=I541,Tabela2[[#This Row],[lon bus]]=J541),1,0)</f>
        <v>0</v>
      </c>
      <c r="L542" s="23"/>
      <c r="M542" s="11">
        <v>536</v>
      </c>
      <c r="N542" s="11">
        <v>6751.5415372620009</v>
      </c>
      <c r="O542" s="11">
        <v>6744.9302481469795</v>
      </c>
      <c r="P542" s="11">
        <v>6735.6498988675539</v>
      </c>
      <c r="Q542" s="11">
        <v>6677.6153641545152</v>
      </c>
      <c r="R542" s="11">
        <v>6591.7936569196754</v>
      </c>
      <c r="S542" s="11">
        <v>6571.7275257553492</v>
      </c>
      <c r="T542" s="11">
        <v>6551.9877084283862</v>
      </c>
      <c r="U542" s="11">
        <v>6540.1319674929055</v>
      </c>
      <c r="V542" s="11">
        <v>6523.7823568268768</v>
      </c>
      <c r="W542" s="11">
        <v>6511.9822707456988</v>
      </c>
      <c r="X542" s="11">
        <v>6501.5423032329882</v>
      </c>
      <c r="Y542" s="11">
        <v>6478.3872778140194</v>
      </c>
      <c r="Z542" s="11">
        <v>6464.0389859258339</v>
      </c>
      <c r="AA542" s="11">
        <v>6442.3451562528835</v>
      </c>
      <c r="AB542" s="11">
        <v>6432.4205385902815</v>
      </c>
      <c r="AC542" s="11">
        <v>6416.5040076936011</v>
      </c>
      <c r="AD542" s="11">
        <v>6391.662395595723</v>
      </c>
      <c r="AE542" s="11">
        <v>6381.471486474401</v>
      </c>
      <c r="AF542" s="11">
        <v>6312.5362076059273</v>
      </c>
      <c r="AG542" s="11">
        <v>6280.1964428733918</v>
      </c>
      <c r="AH542" s="11">
        <v>6251.3350266607376</v>
      </c>
      <c r="AI542" s="11">
        <v>6227.6055834468261</v>
      </c>
      <c r="AJ542" s="11">
        <v>6206.3635983391096</v>
      </c>
      <c r="AK542" s="11">
        <v>6191.1220210548354</v>
      </c>
      <c r="AL542" s="11">
        <v>6164.8338025365447</v>
      </c>
      <c r="AM542" s="11">
        <v>6153.833951243354</v>
      </c>
      <c r="AN542" s="11">
        <v>6140.9051280961676</v>
      </c>
      <c r="AO542" s="11">
        <v>6132.0125369317939</v>
      </c>
      <c r="AP542" s="11">
        <v>6130.1772058121696</v>
      </c>
      <c r="AQ542" s="11">
        <v>6136.1921177038521</v>
      </c>
      <c r="AR542" s="11">
        <v>6136.001654131539</v>
      </c>
      <c r="AS542" s="11">
        <v>6131.5772562714192</v>
      </c>
      <c r="AT542" s="11">
        <v>6139.4150530415091</v>
      </c>
      <c r="AU542" s="11">
        <v>6144.8604660314486</v>
      </c>
      <c r="AV542" s="11">
        <v>6138.1284666032579</v>
      </c>
      <c r="AW542" s="11">
        <v>6136.6850818431139</v>
      </c>
      <c r="AX542" s="11">
        <v>6137.5098618434495</v>
      </c>
      <c r="AY542" s="11">
        <v>6129.3464542607808</v>
      </c>
      <c r="AZ542" s="11">
        <v>6112.6299846110451</v>
      </c>
      <c r="BA542" s="11">
        <v>6087.7668307406666</v>
      </c>
      <c r="BB542" s="11">
        <v>6041.9703330404618</v>
      </c>
      <c r="BC542" s="11">
        <v>5969.6651312086442</v>
      </c>
      <c r="BD542" s="11">
        <v>5902.7041221364489</v>
      </c>
      <c r="BE542" s="11">
        <v>5882.5293030718422</v>
      </c>
      <c r="BF542" s="11">
        <v>5860.8855288938303</v>
      </c>
      <c r="BG542" s="11">
        <v>5825.5940666182614</v>
      </c>
      <c r="BH542" s="11">
        <v>5812.6515560391999</v>
      </c>
      <c r="BI542" s="11">
        <v>5796.5050698503574</v>
      </c>
      <c r="BJ542" s="11">
        <v>5771.1425768928138</v>
      </c>
      <c r="BK542" s="11">
        <v>5697.4800216348094</v>
      </c>
      <c r="BL542" s="11">
        <v>5461.6468543511073</v>
      </c>
      <c r="BM542" s="11">
        <v>5324.3680521594433</v>
      </c>
      <c r="BN542" s="11">
        <v>5295.6058503017175</v>
      </c>
      <c r="BO542" s="11">
        <v>5185.288385739902</v>
      </c>
      <c r="BP542" s="11">
        <v>5176.9666556501734</v>
      </c>
      <c r="BQ542" s="11">
        <v>5087.4285576365819</v>
      </c>
      <c r="BR542" s="11">
        <v>5002.2313153106488</v>
      </c>
      <c r="BS542" s="11">
        <v>4971.0477912205661</v>
      </c>
      <c r="BT542" s="11">
        <v>4921.1443027447676</v>
      </c>
      <c r="BU542" s="11">
        <v>4859.8620646683494</v>
      </c>
      <c r="BV542" s="11">
        <v>4854.7808120117597</v>
      </c>
      <c r="BW542" s="11">
        <v>4705.6039487948756</v>
      </c>
      <c r="BX542" s="11">
        <v>4618.1900828374764</v>
      </c>
      <c r="BY542" s="11">
        <v>4497.8094590596611</v>
      </c>
      <c r="BZ542" s="11">
        <v>4481.4868908473327</v>
      </c>
      <c r="CA542" s="11">
        <v>4442.6344968240774</v>
      </c>
      <c r="CB542" s="11">
        <v>4380.7330636870283</v>
      </c>
      <c r="CC542" s="11">
        <v>4260.5938084805093</v>
      </c>
      <c r="CD542" s="11">
        <v>4166.6932592365902</v>
      </c>
      <c r="CE542" s="11">
        <v>4073.4292496155153</v>
      </c>
      <c r="CF542" s="11">
        <v>3989.44879995887</v>
      </c>
      <c r="CG542" s="11">
        <v>3794.7999740452165</v>
      </c>
      <c r="CH542" s="11">
        <v>3717.1923428203031</v>
      </c>
      <c r="CI542" s="11">
        <v>3525.4182241436515</v>
      </c>
      <c r="CJ542" s="11">
        <v>3450.5694397513139</v>
      </c>
      <c r="CK542" s="11">
        <v>3360.3478514754547</v>
      </c>
      <c r="CL542" s="11">
        <v>3332.3255841965292</v>
      </c>
      <c r="CM542" s="11">
        <v>3283.909156796813</v>
      </c>
      <c r="CN542" s="11">
        <v>3224.9790333822625</v>
      </c>
      <c r="CO542" s="11">
        <v>3143.1925348404402</v>
      </c>
      <c r="CP542" s="11">
        <v>3090.3633572093968</v>
      </c>
      <c r="CQ542" s="11">
        <v>2894.1128457856012</v>
      </c>
      <c r="CR542" s="11">
        <v>2716.3109659222796</v>
      </c>
      <c r="CS542" s="11">
        <v>2642.290624884602</v>
      </c>
      <c r="CT542" s="11">
        <v>2614.0612887837374</v>
      </c>
      <c r="CU542" s="11">
        <v>2572.5932344563689</v>
      </c>
      <c r="CV542" s="11">
        <v>2474.2964044300506</v>
      </c>
      <c r="CW542" s="11">
        <v>2346.7587188284251</v>
      </c>
      <c r="CX542" s="11">
        <v>2285.6311138167343</v>
      </c>
      <c r="CY542" s="11">
        <v>2228.4714198084248</v>
      </c>
      <c r="CZ542" s="11">
        <v>2177.0304612095715</v>
      </c>
      <c r="DA542" s="11">
        <v>2124.79807001166</v>
      </c>
      <c r="DB542" s="11">
        <v>2069.071054624259</v>
      </c>
      <c r="DC542" s="11">
        <v>1979.1516067373941</v>
      </c>
      <c r="DD542" s="11">
        <v>1971.1666344869593</v>
      </c>
      <c r="DE542" s="11">
        <v>1941.3171311429705</v>
      </c>
      <c r="DF542" s="11">
        <v>1928.5146360562319</v>
      </c>
      <c r="DG542" s="11">
        <v>1879.3421018615629</v>
      </c>
      <c r="DH542" s="11">
        <v>1844.4183145547481</v>
      </c>
      <c r="DI542" s="11">
        <v>1805.2220513626191</v>
      </c>
      <c r="DJ542" s="11">
        <v>1731.714318337423</v>
      </c>
      <c r="DK542" s="11">
        <v>1404.5324636112866</v>
      </c>
      <c r="DL542" s="11">
        <v>1334.0126266990662</v>
      </c>
      <c r="DM542" s="11">
        <v>1274.5738838024158</v>
      </c>
      <c r="DN542" s="11">
        <v>1200.9820495536085</v>
      </c>
      <c r="DO542" s="11">
        <v>1179.9363266788157</v>
      </c>
      <c r="DP542" s="11">
        <v>1114.2448407945217</v>
      </c>
      <c r="DQ542" s="11">
        <v>1114.9404801112155</v>
      </c>
      <c r="DR542" s="11">
        <v>1107.6520818821427</v>
      </c>
      <c r="DS542" s="11">
        <v>1097.532168760677</v>
      </c>
      <c r="DT542" s="11">
        <v>1080.9081574482964</v>
      </c>
      <c r="DU542" s="11">
        <v>1070.4300392086795</v>
      </c>
      <c r="DV542" s="11">
        <v>1059.4165422888138</v>
      </c>
      <c r="DW542" s="11">
        <v>1053.1301669365546</v>
      </c>
      <c r="DX542" s="11">
        <v>929.15906845394579</v>
      </c>
      <c r="DY542" s="11">
        <v>950.13944980283497</v>
      </c>
      <c r="DZ542" s="11">
        <v>924.5757743254934</v>
      </c>
      <c r="EA542" s="11">
        <v>806.17021215587215</v>
      </c>
      <c r="EB542" s="11">
        <v>782.49144485515615</v>
      </c>
      <c r="EC542" s="11">
        <v>603.89208518245096</v>
      </c>
      <c r="ED542" s="11">
        <v>536.31862298624628</v>
      </c>
      <c r="EE542" s="11">
        <v>300.585765381871</v>
      </c>
      <c r="EF542" s="11">
        <v>114.71586036201076</v>
      </c>
      <c r="EG542" s="11">
        <v>3.9020164877001662E-10</v>
      </c>
      <c r="EH542" s="11">
        <v>42.90812420444469</v>
      </c>
      <c r="EI542" s="11">
        <v>163.50671668115154</v>
      </c>
      <c r="EJ542" s="11">
        <v>226.54350718598207</v>
      </c>
      <c r="EK542" s="11">
        <v>279.12392213942849</v>
      </c>
      <c r="EL542" s="11">
        <v>361.56513762121961</v>
      </c>
      <c r="EM542" s="11">
        <v>373.31901333912089</v>
      </c>
      <c r="EN542" s="11">
        <v>458.28931368334162</v>
      </c>
      <c r="EO542" s="11">
        <v>545.87967979450377</v>
      </c>
      <c r="EP542" s="11">
        <v>583.87391501108004</v>
      </c>
      <c r="EQ542" s="11">
        <v>716.1033440618022</v>
      </c>
      <c r="ER542" s="11">
        <v>785.90081577548119</v>
      </c>
      <c r="ES542" s="11">
        <v>919.78149348249224</v>
      </c>
      <c r="ET542" s="11">
        <v>982.81821236989811</v>
      </c>
      <c r="EU542" s="11">
        <v>1057.6877187387277</v>
      </c>
      <c r="EV542" s="11">
        <v>1119.908268963952</v>
      </c>
      <c r="EW542" s="11">
        <v>1188.6819776603254</v>
      </c>
      <c r="EX542" s="11">
        <v>1435.9024221662248</v>
      </c>
      <c r="EY542" s="11">
        <v>1517.8473332616741</v>
      </c>
      <c r="EZ542" s="11">
        <v>1689.212420766466</v>
      </c>
      <c r="FA542" s="11">
        <v>1856.0047754881452</v>
      </c>
      <c r="FB542" s="11">
        <v>1939.1319006890765</v>
      </c>
      <c r="FC542" s="11">
        <v>1980.7690457727954</v>
      </c>
      <c r="FD542" s="11">
        <v>2035.7004840693296</v>
      </c>
      <c r="FE542" s="11">
        <v>2160.1370475765725</v>
      </c>
      <c r="FF542" s="11">
        <v>2333.1673647977232</v>
      </c>
      <c r="FG542" s="11">
        <v>2358.0225409353952</v>
      </c>
      <c r="FH542" s="11">
        <v>2402.3155944815253</v>
      </c>
      <c r="FI542" s="11">
        <v>2483.8663011135109</v>
      </c>
      <c r="FJ542" s="11">
        <v>2528.5266430158658</v>
      </c>
      <c r="FK542" s="11">
        <v>2546.0060318599567</v>
      </c>
      <c r="FL542" s="11">
        <v>2561.1189583254791</v>
      </c>
      <c r="FM542" s="11">
        <v>2566.2732108164882</v>
      </c>
      <c r="FN542" s="11">
        <v>2598.5282151298929</v>
      </c>
      <c r="FO542" s="11">
        <v>2619.4181446723037</v>
      </c>
      <c r="FP542" s="11">
        <v>2643.5368418900448</v>
      </c>
      <c r="FQ542" s="11">
        <v>2669.0245852711528</v>
      </c>
      <c r="FR542" s="11">
        <v>2680.0054959207305</v>
      </c>
      <c r="FS542" s="11">
        <v>2724.3149875579702</v>
      </c>
      <c r="FT542" s="11">
        <v>2796.232421524096</v>
      </c>
      <c r="FU542" s="11">
        <v>2899.6865845992752</v>
      </c>
      <c r="FV542" s="11">
        <v>3039.2701321068434</v>
      </c>
      <c r="FW542" s="11">
        <v>3083.9323196678438</v>
      </c>
      <c r="FX542" s="11">
        <v>3102.5672946629406</v>
      </c>
      <c r="FY542" s="11">
        <v>3123.5914110778203</v>
      </c>
      <c r="FZ542" s="11">
        <v>3141.8580635050494</v>
      </c>
      <c r="GA542" s="11">
        <v>3170.0989517991538</v>
      </c>
      <c r="GB542" s="11">
        <v>3192.2405837146393</v>
      </c>
      <c r="GC542" s="11">
        <v>3223.625945394981</v>
      </c>
      <c r="GD542" s="11">
        <v>3257.6453576700937</v>
      </c>
      <c r="GE542" s="11">
        <v>3282.3988940576273</v>
      </c>
      <c r="GF542" s="11">
        <v>3303.0146343205752</v>
      </c>
      <c r="GG542" s="11">
        <v>3316.0391162508668</v>
      </c>
      <c r="GH542" s="11">
        <v>3329.1523325444136</v>
      </c>
      <c r="GI542" s="11">
        <v>3332.6512133958804</v>
      </c>
      <c r="GJ542" s="11">
        <v>3342.2730578082792</v>
      </c>
      <c r="GK542" s="11">
        <v>3347.26498691903</v>
      </c>
      <c r="GL542" s="11">
        <v>3362.070672930904</v>
      </c>
      <c r="GM542" s="11">
        <v>3347.2646800607567</v>
      </c>
      <c r="GN542" s="11">
        <v>3356.8012458569133</v>
      </c>
      <c r="GO542" s="11">
        <v>3364.9803600779542</v>
      </c>
      <c r="GP542" s="11">
        <v>3376.4958032079207</v>
      </c>
      <c r="GQ542" s="11">
        <v>3436.8089666476753</v>
      </c>
      <c r="GR542" s="11">
        <v>3559.2113900898707</v>
      </c>
      <c r="GS542" s="11">
        <v>3711.3444950598741</v>
      </c>
      <c r="GT542" s="11">
        <v>3776.4946222862363</v>
      </c>
      <c r="GU542" s="11">
        <v>3796.1453849429963</v>
      </c>
      <c r="GV542" s="11">
        <v>3821.5540322195939</v>
      </c>
      <c r="GW542" s="11">
        <v>3848.1901910076958</v>
      </c>
      <c r="GX542" s="11">
        <v>3875.3474369516584</v>
      </c>
      <c r="GY542" s="11">
        <v>3890.0257616507042</v>
      </c>
      <c r="GZ542" s="11">
        <v>4029.1548815769906</v>
      </c>
      <c r="HA542" s="11">
        <v>4049.0536922746724</v>
      </c>
      <c r="HB542" s="11">
        <v>4064.2235088730399</v>
      </c>
      <c r="HC542" s="11">
        <v>4080.4191428904364</v>
      </c>
      <c r="HD542" s="11">
        <v>4092.3734985642659</v>
      </c>
      <c r="HE542" s="11">
        <v>4099.8767149922342</v>
      </c>
      <c r="HF542" s="11">
        <v>4094.071069082745</v>
      </c>
      <c r="HG542" s="11">
        <v>4145.4911586879707</v>
      </c>
      <c r="HH542" s="11">
        <v>4156.7173094054697</v>
      </c>
      <c r="HI542" s="11">
        <v>4187.7832077157836</v>
      </c>
      <c r="HJ542" s="11">
        <v>4199.0841873741092</v>
      </c>
      <c r="HK542" s="11">
        <v>4192.076078328796</v>
      </c>
      <c r="HL542" s="11">
        <v>4187.0774034556134</v>
      </c>
      <c r="HM542" s="11">
        <v>4145.04830451818</v>
      </c>
      <c r="HN542" s="11">
        <v>4091.5869062416796</v>
      </c>
      <c r="HO542" s="11">
        <v>4056.1392588036424</v>
      </c>
      <c r="HP542" s="11">
        <v>4077.7352022978644</v>
      </c>
      <c r="HQ542" s="11">
        <v>4070.2423187299737</v>
      </c>
      <c r="HR542" s="11">
        <v>3986.7085310778202</v>
      </c>
      <c r="HS542" s="11">
        <v>4006.1090511337616</v>
      </c>
      <c r="HT542" s="11">
        <v>4016.5998337814281</v>
      </c>
      <c r="HU542" s="11">
        <v>3983.9273512469967</v>
      </c>
      <c r="HV542" s="11">
        <v>3993.5034602833198</v>
      </c>
      <c r="HW542" s="11">
        <v>4004.7869276968531</v>
      </c>
      <c r="HX542" s="11">
        <v>4020.377008705786</v>
      </c>
      <c r="HY542" s="11">
        <v>4039.1494574799044</v>
      </c>
      <c r="HZ542" s="11">
        <v>4064.9002931730456</v>
      </c>
      <c r="IA542" s="11">
        <v>4196.3984523766867</v>
      </c>
      <c r="IB542" s="11">
        <v>4332.8088852942283</v>
      </c>
      <c r="IC542" s="11">
        <v>4381.2784255429933</v>
      </c>
      <c r="ID542" s="11">
        <v>4429.932702263859</v>
      </c>
      <c r="IE542" s="11">
        <v>4474.0091369136089</v>
      </c>
      <c r="IF542" s="11">
        <v>4520.7695914413562</v>
      </c>
      <c r="IG542" s="11">
        <v>4644.6629943340158</v>
      </c>
      <c r="IH542" s="11">
        <v>4678.1823428949701</v>
      </c>
      <c r="II542" s="11">
        <v>4721.5748829568574</v>
      </c>
      <c r="IJ542" s="11">
        <v>4759.2865562952866</v>
      </c>
      <c r="IK542" s="11">
        <v>4810.4149793080633</v>
      </c>
      <c r="IL542" s="11">
        <v>4848.6841134151255</v>
      </c>
      <c r="IM542" s="11">
        <v>4890.8748488871461</v>
      </c>
      <c r="IN542" s="11">
        <v>4953.7309898046478</v>
      </c>
      <c r="IO542" s="11">
        <v>5091.0905045363415</v>
      </c>
      <c r="IP542" s="11">
        <v>5123.723870093896</v>
      </c>
      <c r="IQ542" s="11">
        <v>5125.1033250132232</v>
      </c>
      <c r="IR542" s="11">
        <v>5180.0190655973929</v>
      </c>
      <c r="IS542" s="11">
        <v>5248.2712216828131</v>
      </c>
      <c r="IT542" s="11">
        <v>5288.1452688069776</v>
      </c>
      <c r="IU542" s="11">
        <v>5311.3300050640446</v>
      </c>
      <c r="IV542" s="11">
        <v>5328.9163391108614</v>
      </c>
      <c r="IW542" s="11">
        <v>5335.0084384306319</v>
      </c>
      <c r="IX542" s="11">
        <v>5345.6717277321277</v>
      </c>
      <c r="IY542" s="11">
        <v>5366.8927689185293</v>
      </c>
      <c r="IZ542" s="11">
        <v>5407.8907247737352</v>
      </c>
      <c r="JA542" s="11">
        <v>5458.1765871003472</v>
      </c>
      <c r="JB542" s="11">
        <v>5550.0827223460692</v>
      </c>
      <c r="JC542" s="11">
        <v>5657.3998477293935</v>
      </c>
      <c r="JD542" s="11">
        <v>5735.4313090248861</v>
      </c>
      <c r="JE542" s="11">
        <v>5752.7445679946877</v>
      </c>
      <c r="JF542" s="11">
        <v>5764.8116027187652</v>
      </c>
      <c r="JG542" s="11">
        <v>5750.9473207448791</v>
      </c>
      <c r="JH542" s="11">
        <v>5833.5425433987975</v>
      </c>
      <c r="JI542" s="11">
        <v>5897.3818945637086</v>
      </c>
      <c r="JJ542" s="11">
        <v>5909.2798041007036</v>
      </c>
      <c r="JK542" s="11">
        <v>5887.5993568934791</v>
      </c>
      <c r="JL542" s="11">
        <v>5943.598803789997</v>
      </c>
      <c r="JM542" s="11">
        <v>5943.5514300303712</v>
      </c>
      <c r="JN542" s="11">
        <v>5920.6994534025989</v>
      </c>
      <c r="JO542" s="11">
        <v>6077.9318062625953</v>
      </c>
      <c r="JP542" s="11">
        <v>6197.4605647283197</v>
      </c>
      <c r="JQ542" s="11">
        <v>6225.8841508987207</v>
      </c>
      <c r="JR542" s="11">
        <v>6269.3447284913536</v>
      </c>
      <c r="JS542" s="11">
        <v>6271.3138022841658</v>
      </c>
      <c r="JT542" s="11">
        <v>6364.4265095181727</v>
      </c>
      <c r="JU542" s="11">
        <v>6412.7694247691743</v>
      </c>
      <c r="JV542" s="11">
        <v>6389.4539076996807</v>
      </c>
      <c r="JW542" s="11">
        <v>6329.7546086063003</v>
      </c>
      <c r="JX542" s="11">
        <v>6322.4839296832488</v>
      </c>
      <c r="JY542" s="11">
        <v>6312.9881731465921</v>
      </c>
      <c r="JZ542" s="11">
        <v>6298.2672891447073</v>
      </c>
      <c r="KA542" s="11">
        <v>6287.1195394011575</v>
      </c>
      <c r="KB542" s="11">
        <v>6279.3249916724153</v>
      </c>
      <c r="KC542" s="11">
        <v>6262.4081401028261</v>
      </c>
      <c r="KD542" s="11">
        <v>6246.4863100822877</v>
      </c>
      <c r="KE542" s="11">
        <v>6246.3817341728127</v>
      </c>
      <c r="KF542" s="11">
        <v>6257.2115234540652</v>
      </c>
      <c r="KG542" s="11">
        <v>6261.3751746964099</v>
      </c>
      <c r="KH542" s="11">
        <v>6278.2687619382332</v>
      </c>
      <c r="KI542" s="11">
        <v>6280.2672785087234</v>
      </c>
      <c r="KJ542" s="11">
        <v>6302.3968886036182</v>
      </c>
      <c r="KK542" s="11">
        <v>6305.7145223123198</v>
      </c>
      <c r="KL542" s="23"/>
      <c r="KM542" s="11">
        <f>SMALL(Tabela2[[#This Row],[1]:[285]],1)</f>
        <v>3.9020164877001662E-10</v>
      </c>
      <c r="KN542" s="11">
        <f>MATCH(Tabela2[[#This Row],[1° menor]],Tabela2[[#This Row],[1]:[285]],0)</f>
        <v>124</v>
      </c>
      <c r="KO542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0.72762800615820267</v>
      </c>
      <c r="KP542" s="11">
        <f>VLOOKUP(Tabela2[[#This Row],[Shape]],shape!A:D,4,0)+VLOOKUP(Tabela2[[#This Row],[Shape]]+1,shape!A:E,5,0)*Tabela2[[#This Row],[% avanc]]</f>
        <v>4074.2814205620571</v>
      </c>
      <c r="KQ542" s="15">
        <f>Tabela2[[#This Row],[8686,881807]]/Tabela2[[#Headers],[8686,881807]]</f>
        <v>0.4690154086451308</v>
      </c>
      <c r="KR542" s="11">
        <f>Tabela2[[#This Row],[8686,881807]]-KP541</f>
        <v>387.08997913179564</v>
      </c>
      <c r="KS542" s="11">
        <f>(Tabela2[[#This Row],[hora bus]]-H541)*86400</f>
        <v>43.99999959859997</v>
      </c>
      <c r="KT542" s="11">
        <f>Tabela2[[#This Row],[desloc]]/Tabela2[[#This Row],[seconds]]</f>
        <v>8.7974996059798229</v>
      </c>
      <c r="KU542" s="11">
        <f>Tabela2[[#This Row],[spd m/s]]*3.6</f>
        <v>31.670998581527364</v>
      </c>
      <c r="KV542" s="23"/>
      <c r="KW542" s="22">
        <f t="shared" si="144"/>
        <v>0</v>
      </c>
      <c r="KX542" s="23">
        <f t="shared" si="145"/>
        <v>0</v>
      </c>
      <c r="KY542" s="23">
        <f t="shared" si="146"/>
        <v>0</v>
      </c>
      <c r="KZ542" s="23">
        <f t="shared" si="147"/>
        <v>0</v>
      </c>
      <c r="LA542" s="23">
        <f t="shared" si="148"/>
        <v>0</v>
      </c>
      <c r="LB542" s="23">
        <f t="shared" si="149"/>
        <v>0</v>
      </c>
      <c r="LC542" s="23">
        <f t="shared" si="150"/>
        <v>0</v>
      </c>
      <c r="LD542" s="23">
        <f t="shared" si="151"/>
        <v>0</v>
      </c>
      <c r="LE542" s="23">
        <f t="shared" si="152"/>
        <v>4074.2814205620571</v>
      </c>
      <c r="LF542" s="22">
        <f t="shared" si="161"/>
        <v>0</v>
      </c>
      <c r="LG542" s="23">
        <f t="shared" si="153"/>
        <v>0</v>
      </c>
      <c r="LH542" s="23">
        <f t="shared" si="154"/>
        <v>0</v>
      </c>
      <c r="LI542" s="23">
        <f t="shared" si="155"/>
        <v>4074.2814205620571</v>
      </c>
      <c r="LJ542" s="23">
        <f t="shared" si="156"/>
        <v>4932.4690644077373</v>
      </c>
      <c r="LK542" s="23">
        <f t="shared" si="157"/>
        <v>0</v>
      </c>
      <c r="LL542" s="23">
        <f t="shared" si="158"/>
        <v>3</v>
      </c>
      <c r="LM542" s="23">
        <f t="shared" si="159"/>
        <v>0</v>
      </c>
      <c r="LN542" s="23">
        <f t="shared" si="160"/>
        <v>0</v>
      </c>
    </row>
    <row r="543" spans="1:326" x14ac:dyDescent="0.25">
      <c r="A543" s="22">
        <v>353</v>
      </c>
      <c r="B543" s="22">
        <v>2</v>
      </c>
      <c r="C543" s="23" t="s">
        <v>1666</v>
      </c>
      <c r="D543" s="22">
        <v>332</v>
      </c>
      <c r="E543" s="24">
        <v>0.99861111111111112</v>
      </c>
      <c r="F543" s="23" t="s">
        <v>774</v>
      </c>
      <c r="G543" s="23" t="b">
        <v>1</v>
      </c>
      <c r="H543" s="25">
        <v>43538.998460648145</v>
      </c>
      <c r="I543" s="26" t="s">
        <v>394</v>
      </c>
      <c r="J543" s="23" t="s">
        <v>395</v>
      </c>
      <c r="K543" s="11">
        <f>IF(AND(Tabela2[[#This Row],[hora bus]]=H542,Tabela2[[#This Row],[lat bus]]=I542,Tabela2[[#This Row],[lon bus]]=J542),1,0)</f>
        <v>0</v>
      </c>
      <c r="L543" s="23"/>
      <c r="M543" s="11">
        <v>539</v>
      </c>
      <c r="N543" s="11">
        <v>7113.4619909359681</v>
      </c>
      <c r="O543" s="11">
        <v>7106.6905256983009</v>
      </c>
      <c r="P543" s="11">
        <v>7097.2328757416008</v>
      </c>
      <c r="Q543" s="11">
        <v>7038.93281806495</v>
      </c>
      <c r="R543" s="11">
        <v>6953.2180473871167</v>
      </c>
      <c r="S543" s="11">
        <v>6933.4481028412183</v>
      </c>
      <c r="T543" s="11">
        <v>6913.6909912540332</v>
      </c>
      <c r="U543" s="11">
        <v>6901.7386961905468</v>
      </c>
      <c r="V543" s="11">
        <v>6885.2101171119975</v>
      </c>
      <c r="W543" s="11">
        <v>6873.1607347998588</v>
      </c>
      <c r="X543" s="11">
        <v>6862.4694147086739</v>
      </c>
      <c r="Y543" s="11">
        <v>6838.9113616102759</v>
      </c>
      <c r="Z543" s="11">
        <v>6824.0810405675511</v>
      </c>
      <c r="AA543" s="11">
        <v>6801.9962862799002</v>
      </c>
      <c r="AB543" s="11">
        <v>6791.8224042831635</v>
      </c>
      <c r="AC543" s="11">
        <v>6775.7621403166722</v>
      </c>
      <c r="AD543" s="11">
        <v>6750.8869387947716</v>
      </c>
      <c r="AE543" s="11">
        <v>6740.7546850571989</v>
      </c>
      <c r="AF543" s="11">
        <v>6672.4087424651798</v>
      </c>
      <c r="AG543" s="11">
        <v>6640.9656709986866</v>
      </c>
      <c r="AH543" s="11">
        <v>6612.5729903585952</v>
      </c>
      <c r="AI543" s="11">
        <v>6589.1100373843419</v>
      </c>
      <c r="AJ543" s="11">
        <v>6568.077270243527</v>
      </c>
      <c r="AK543" s="11">
        <v>6553.0018859156326</v>
      </c>
      <c r="AL543" s="11">
        <v>6526.90243247126</v>
      </c>
      <c r="AM543" s="11">
        <v>6516.0963654944371</v>
      </c>
      <c r="AN543" s="11">
        <v>6503.4463306077005</v>
      </c>
      <c r="AO543" s="11">
        <v>6495.0657896508055</v>
      </c>
      <c r="AP543" s="11">
        <v>6493.8681884706311</v>
      </c>
      <c r="AQ543" s="11">
        <v>6500.360196528557</v>
      </c>
      <c r="AR543" s="11">
        <v>6500.4943188811712</v>
      </c>
      <c r="AS543" s="11">
        <v>6496.6084578149457</v>
      </c>
      <c r="AT543" s="11">
        <v>6505.0293468474356</v>
      </c>
      <c r="AU543" s="11">
        <v>6510.8057700427671</v>
      </c>
      <c r="AV543" s="11">
        <v>6504.5742415794439</v>
      </c>
      <c r="AW543" s="11">
        <v>6504.0150009182362</v>
      </c>
      <c r="AX543" s="11">
        <v>6505.7520378386162</v>
      </c>
      <c r="AY543" s="11">
        <v>6498.3229540150323</v>
      </c>
      <c r="AZ543" s="11">
        <v>6482.2447736570557</v>
      </c>
      <c r="BA543" s="11">
        <v>6458.0103461570079</v>
      </c>
      <c r="BB543" s="11">
        <v>6412.8950262309618</v>
      </c>
      <c r="BC543" s="11">
        <v>6340.9370058570994</v>
      </c>
      <c r="BD543" s="11">
        <v>6274.1598352335159</v>
      </c>
      <c r="BE543" s="11">
        <v>6254.3795996947383</v>
      </c>
      <c r="BF543" s="11">
        <v>6233.2085434492601</v>
      </c>
      <c r="BG543" s="11">
        <v>6198.6864548997401</v>
      </c>
      <c r="BH543" s="11">
        <v>6186.5105311676161</v>
      </c>
      <c r="BI543" s="11">
        <v>6170.8752134136457</v>
      </c>
      <c r="BJ543" s="11">
        <v>6146.0469088192249</v>
      </c>
      <c r="BK543" s="11">
        <v>6073.3306453064788</v>
      </c>
      <c r="BL543" s="11">
        <v>5840.2997525851661</v>
      </c>
      <c r="BM543" s="11">
        <v>5706.7023020408378</v>
      </c>
      <c r="BN543" s="11">
        <v>5679.9112828937368</v>
      </c>
      <c r="BO543" s="11">
        <v>5571.1011316711565</v>
      </c>
      <c r="BP543" s="11">
        <v>5564.0285552445048</v>
      </c>
      <c r="BQ543" s="11">
        <v>5475.4450492887654</v>
      </c>
      <c r="BR543" s="11">
        <v>5391.7247456210589</v>
      </c>
      <c r="BS543" s="11">
        <v>5361.4718033920699</v>
      </c>
      <c r="BT543" s="11">
        <v>5311.9469546224018</v>
      </c>
      <c r="BU543" s="11">
        <v>5252.197468202573</v>
      </c>
      <c r="BV543" s="11">
        <v>5249.7218083984762</v>
      </c>
      <c r="BW543" s="11">
        <v>5100.4693446091178</v>
      </c>
      <c r="BX543" s="11">
        <v>5010.8797459797424</v>
      </c>
      <c r="BY543" s="11">
        <v>4888.4287351038711</v>
      </c>
      <c r="BZ543" s="11">
        <v>4870.5283253364023</v>
      </c>
      <c r="CA543" s="11">
        <v>4831.187424740996</v>
      </c>
      <c r="CB543" s="11">
        <v>4769.0223029997669</v>
      </c>
      <c r="CC543" s="11">
        <v>4648.5609814008985</v>
      </c>
      <c r="CD543" s="11">
        <v>4554.3764838297602</v>
      </c>
      <c r="CE543" s="11">
        <v>4461.0947546726347</v>
      </c>
      <c r="CF543" s="11">
        <v>4377.287086200512</v>
      </c>
      <c r="CG543" s="11">
        <v>4182.9307754597339</v>
      </c>
      <c r="CH543" s="11">
        <v>4105.5775505964466</v>
      </c>
      <c r="CI543" s="11">
        <v>3914.0902633049568</v>
      </c>
      <c r="CJ543" s="11">
        <v>3839.5835397083015</v>
      </c>
      <c r="CK543" s="11">
        <v>3749.4894185582179</v>
      </c>
      <c r="CL543" s="11">
        <v>3721.5230691322658</v>
      </c>
      <c r="CM543" s="11">
        <v>3673.2291443055992</v>
      </c>
      <c r="CN543" s="11">
        <v>3614.4451909503473</v>
      </c>
      <c r="CO543" s="11">
        <v>3532.7583042686301</v>
      </c>
      <c r="CP543" s="11">
        <v>3480.0729426833741</v>
      </c>
      <c r="CQ543" s="11">
        <v>3284.3037411823334</v>
      </c>
      <c r="CR543" s="11">
        <v>3107.2363452630107</v>
      </c>
      <c r="CS543" s="11">
        <v>3033.6398481508613</v>
      </c>
      <c r="CT543" s="11">
        <v>3005.5099867632775</v>
      </c>
      <c r="CU543" s="11">
        <v>2964.1061822912534</v>
      </c>
      <c r="CV543" s="11">
        <v>2866.0569760961826</v>
      </c>
      <c r="CW543" s="11">
        <v>2738.9914340661935</v>
      </c>
      <c r="CX543" s="11">
        <v>2678.2542068987132</v>
      </c>
      <c r="CY543" s="11">
        <v>2621.3013545370295</v>
      </c>
      <c r="CZ543" s="11">
        <v>2569.8194665492729</v>
      </c>
      <c r="DA543" s="11">
        <v>2517.2801222079202</v>
      </c>
      <c r="DB543" s="11">
        <v>2460.8124813990926</v>
      </c>
      <c r="DC543" s="11">
        <v>2369.270797491532</v>
      </c>
      <c r="DD543" s="11">
        <v>2360.0644048652698</v>
      </c>
      <c r="DE543" s="11">
        <v>2329.6920952980686</v>
      </c>
      <c r="DF543" s="11">
        <v>2316.2371066209648</v>
      </c>
      <c r="DG543" s="11">
        <v>2265.7048367529119</v>
      </c>
      <c r="DH543" s="11">
        <v>2228.1421814500477</v>
      </c>
      <c r="DI543" s="11">
        <v>2185.5073975267483</v>
      </c>
      <c r="DJ543" s="11">
        <v>2112.3708388862847</v>
      </c>
      <c r="DK543" s="11">
        <v>1796.0843334213148</v>
      </c>
      <c r="DL543" s="11">
        <v>1736.533517943679</v>
      </c>
      <c r="DM543" s="11">
        <v>1680.5905606950805</v>
      </c>
      <c r="DN543" s="11">
        <v>1609.0652029467849</v>
      </c>
      <c r="DO543" s="11">
        <v>1589.2106140701155</v>
      </c>
      <c r="DP543" s="11">
        <v>1524.2319049064831</v>
      </c>
      <c r="DQ543" s="11">
        <v>1525.3645294499752</v>
      </c>
      <c r="DR543" s="11">
        <v>1518.1078413960358</v>
      </c>
      <c r="DS543" s="11">
        <v>1507.996688892255</v>
      </c>
      <c r="DT543" s="11">
        <v>1491.3741263640866</v>
      </c>
      <c r="DU543" s="11">
        <v>1480.8927200963078</v>
      </c>
      <c r="DV543" s="11">
        <v>1469.8508975630541</v>
      </c>
      <c r="DW543" s="11">
        <v>1463.475716833457</v>
      </c>
      <c r="DX543" s="11">
        <v>1337.1086787699949</v>
      </c>
      <c r="DY543" s="11">
        <v>1355.0144747057218</v>
      </c>
      <c r="DZ543" s="11">
        <v>1327.3122665616302</v>
      </c>
      <c r="EA543" s="11">
        <v>1209.9698919059379</v>
      </c>
      <c r="EB543" s="11">
        <v>1189.1089008116908</v>
      </c>
      <c r="EC543" s="11">
        <v>1012.4220483851361</v>
      </c>
      <c r="ED543" s="11">
        <v>946.58912844940983</v>
      </c>
      <c r="EE543" s="11">
        <v>711.04749207113525</v>
      </c>
      <c r="EF543" s="11">
        <v>525.18170342994415</v>
      </c>
      <c r="EG543" s="11">
        <v>367.52533558370232</v>
      </c>
      <c r="EH543" s="11">
        <v>246.89527487938011</v>
      </c>
      <c r="EI543" s="11">
        <v>183.74264065943538</v>
      </c>
      <c r="EJ543" s="11">
        <v>131.47929987836056</v>
      </c>
      <c r="EK543" s="11">
        <v>49.528167183040182</v>
      </c>
      <c r="EL543" s="11">
        <v>37.117713440695212</v>
      </c>
      <c r="EM543" s="11">
        <v>2.4478197246935451E-11</v>
      </c>
      <c r="EN543" s="11">
        <v>48.369277609150643</v>
      </c>
      <c r="EO543" s="11">
        <v>136.48229759075755</v>
      </c>
      <c r="EP543" s="11">
        <v>178.84318004422491</v>
      </c>
      <c r="EQ543" s="11">
        <v>316.80657678793943</v>
      </c>
      <c r="ER543" s="11">
        <v>391.61712947881898</v>
      </c>
      <c r="ES543" s="11">
        <v>529.34954415045013</v>
      </c>
      <c r="ET543" s="11">
        <v>594.23231052019321</v>
      </c>
      <c r="EU543" s="11">
        <v>670.89490009779558</v>
      </c>
      <c r="EV543" s="11">
        <v>734.8644368634167</v>
      </c>
      <c r="EW543" s="11">
        <v>806.67644120633599</v>
      </c>
      <c r="EX543" s="11">
        <v>1056.6489477287432</v>
      </c>
      <c r="EY543" s="11">
        <v>1140.2298084321922</v>
      </c>
      <c r="EZ543" s="11">
        <v>1313.4111102648671</v>
      </c>
      <c r="FA543" s="11">
        <v>1480.5949536173403</v>
      </c>
      <c r="FB543" s="11">
        <v>1563.127942357133</v>
      </c>
      <c r="FC543" s="11">
        <v>1604.285168924747</v>
      </c>
      <c r="FD543" s="11">
        <v>1658.3478372527768</v>
      </c>
      <c r="FE543" s="11">
        <v>1781.2795005238738</v>
      </c>
      <c r="FF543" s="11">
        <v>1953.3248944522704</v>
      </c>
      <c r="FG543" s="11">
        <v>1977.9531501714505</v>
      </c>
      <c r="FH543" s="11">
        <v>2021.5652985872052</v>
      </c>
      <c r="FI543" s="11">
        <v>2102.7557250544846</v>
      </c>
      <c r="FJ543" s="11">
        <v>2147.8402552773532</v>
      </c>
      <c r="FK543" s="11">
        <v>2165.8882262810375</v>
      </c>
      <c r="FL543" s="11">
        <v>2181.604163957828</v>
      </c>
      <c r="FM543" s="11">
        <v>2188.1852911775127</v>
      </c>
      <c r="FN543" s="11">
        <v>2222.1779190153416</v>
      </c>
      <c r="FO543" s="11">
        <v>2244.2199608522969</v>
      </c>
      <c r="FP543" s="11">
        <v>2269.3770668765969</v>
      </c>
      <c r="FQ543" s="11">
        <v>2295.5913618072068</v>
      </c>
      <c r="FR543" s="11">
        <v>2307.5471095144012</v>
      </c>
      <c r="FS543" s="11">
        <v>2353.046426796071</v>
      </c>
      <c r="FT543" s="11">
        <v>2425.4296236995779</v>
      </c>
      <c r="FU543" s="11">
        <v>2528.0362839140844</v>
      </c>
      <c r="FV543" s="11">
        <v>2665.7254419900487</v>
      </c>
      <c r="FW543" s="11">
        <v>2708.6746067045065</v>
      </c>
      <c r="FX543" s="11">
        <v>2725.9890462800749</v>
      </c>
      <c r="FY543" s="11">
        <v>2745.9152623089772</v>
      </c>
      <c r="FZ543" s="11">
        <v>2763.3306430981038</v>
      </c>
      <c r="GA543" s="11">
        <v>2791.0001579934328</v>
      </c>
      <c r="GB543" s="11">
        <v>2812.8282432405472</v>
      </c>
      <c r="GC543" s="11">
        <v>2844.1009166499939</v>
      </c>
      <c r="GD543" s="11">
        <v>2878.1663001800443</v>
      </c>
      <c r="GE543" s="11">
        <v>2902.9678997129286</v>
      </c>
      <c r="GF543" s="11">
        <v>2923.6244706786847</v>
      </c>
      <c r="GG543" s="11">
        <v>2936.48489130909</v>
      </c>
      <c r="GH543" s="11">
        <v>2949.3571783812476</v>
      </c>
      <c r="GI543" s="11">
        <v>2952.481879710338</v>
      </c>
      <c r="GJ543" s="11">
        <v>2961.3104999885923</v>
      </c>
      <c r="GK543" s="11">
        <v>2965.1505704931224</v>
      </c>
      <c r="GL543" s="11">
        <v>2979.2275555286965</v>
      </c>
      <c r="GM543" s="11">
        <v>2963.5513441876892</v>
      </c>
      <c r="GN543" s="11">
        <v>2971.7376198979136</v>
      </c>
      <c r="GO543" s="11">
        <v>2978.7180867501902</v>
      </c>
      <c r="GP543" s="11">
        <v>2988.2525595419975</v>
      </c>
      <c r="GQ543" s="11">
        <v>3045.7948823685597</v>
      </c>
      <c r="GR543" s="11">
        <v>3165.4769166998999</v>
      </c>
      <c r="GS543" s="11">
        <v>3315.8428975096563</v>
      </c>
      <c r="GT543" s="11">
        <v>3380.3669336743824</v>
      </c>
      <c r="GU543" s="11">
        <v>3399.829121762019</v>
      </c>
      <c r="GV543" s="11">
        <v>3425.2037306140996</v>
      </c>
      <c r="GW543" s="11">
        <v>3451.9178193109565</v>
      </c>
      <c r="GX543" s="11">
        <v>3479.250272750508</v>
      </c>
      <c r="GY543" s="11">
        <v>3495.2024003535998</v>
      </c>
      <c r="GZ543" s="11">
        <v>3635.6661462656248</v>
      </c>
      <c r="HA543" s="11">
        <v>3655.8414101333592</v>
      </c>
      <c r="HB543" s="11">
        <v>3671.1495876231088</v>
      </c>
      <c r="HC543" s="11">
        <v>3687.418761883976</v>
      </c>
      <c r="HD543" s="11">
        <v>3699.4361552383752</v>
      </c>
      <c r="HE543" s="11">
        <v>3707.0842785526479</v>
      </c>
      <c r="HF543" s="11">
        <v>3699.6908886925526</v>
      </c>
      <c r="HG543" s="11">
        <v>3748.3557489528125</v>
      </c>
      <c r="HH543" s="11">
        <v>3757.520467393681</v>
      </c>
      <c r="HI543" s="11">
        <v>3787.1035710432975</v>
      </c>
      <c r="HJ543" s="11">
        <v>3797.6138651546948</v>
      </c>
      <c r="HK543" s="11">
        <v>3789.822013229239</v>
      </c>
      <c r="HL543" s="11">
        <v>3783.9709513321</v>
      </c>
      <c r="HM543" s="11">
        <v>3740.8423687995628</v>
      </c>
      <c r="HN543" s="11">
        <v>3685.8318945519441</v>
      </c>
      <c r="HO543" s="11">
        <v>3648.8855147408476</v>
      </c>
      <c r="HP543" s="11">
        <v>3669.6942485637619</v>
      </c>
      <c r="HQ543" s="11">
        <v>3661.9463345448808</v>
      </c>
      <c r="HR543" s="11">
        <v>3577.6820365702806</v>
      </c>
      <c r="HS543" s="11">
        <v>3596.3217591493262</v>
      </c>
      <c r="HT543" s="11">
        <v>3606.6148855898441</v>
      </c>
      <c r="HU543" s="11">
        <v>3573.768177377292</v>
      </c>
      <c r="HV543" s="11">
        <v>3583.1591101213548</v>
      </c>
      <c r="HW543" s="11">
        <v>3594.3654894030992</v>
      </c>
      <c r="HX543" s="11">
        <v>3609.9203503166141</v>
      </c>
      <c r="HY543" s="11">
        <v>3628.6902776982852</v>
      </c>
      <c r="HZ543" s="11">
        <v>3654.5600171862097</v>
      </c>
      <c r="IA543" s="11">
        <v>3786.3981388579145</v>
      </c>
      <c r="IB543" s="11">
        <v>3923.1377373930568</v>
      </c>
      <c r="IC543" s="11">
        <v>3971.8228174325268</v>
      </c>
      <c r="ID543" s="11">
        <v>4020.7045951957193</v>
      </c>
      <c r="IE543" s="11">
        <v>4065.0217216097776</v>
      </c>
      <c r="IF543" s="11">
        <v>4112.2177031270585</v>
      </c>
      <c r="IG543" s="11">
        <v>4236.4850837337417</v>
      </c>
      <c r="IH543" s="11">
        <v>4270.1350990591745</v>
      </c>
      <c r="II543" s="11">
        <v>4313.6325317243927</v>
      </c>
      <c r="IJ543" s="11">
        <v>4351.3995668698608</v>
      </c>
      <c r="IK543" s="11">
        <v>4402.5102908873705</v>
      </c>
      <c r="IL543" s="11">
        <v>4440.7292334150588</v>
      </c>
      <c r="IM543" s="11">
        <v>4482.8597124938078</v>
      </c>
      <c r="IN543" s="11">
        <v>4545.6029977183598</v>
      </c>
      <c r="IO543" s="11">
        <v>4682.8974577517647</v>
      </c>
      <c r="IP543" s="11">
        <v>4715.5369004840995</v>
      </c>
      <c r="IQ543" s="11">
        <v>4716.9466368885051</v>
      </c>
      <c r="IR543" s="11">
        <v>4771.9504584018396</v>
      </c>
      <c r="IS543" s="11">
        <v>4840.2897778332645</v>
      </c>
      <c r="IT543" s="11">
        <v>4880.2034188093339</v>
      </c>
      <c r="IU543" s="11">
        <v>4903.409881893047</v>
      </c>
      <c r="IV543" s="11">
        <v>4921.0105476372264</v>
      </c>
      <c r="IW543" s="11">
        <v>4927.1096002815812</v>
      </c>
      <c r="IX543" s="11">
        <v>4937.777990544233</v>
      </c>
      <c r="IY543" s="11">
        <v>4958.9993637234656</v>
      </c>
      <c r="IZ543" s="11">
        <v>4999.9983812506207</v>
      </c>
      <c r="JA543" s="11">
        <v>5050.2806146102494</v>
      </c>
      <c r="JB543" s="11">
        <v>5142.1355926132446</v>
      </c>
      <c r="JC543" s="11">
        <v>5249.31077182426</v>
      </c>
      <c r="JD543" s="11">
        <v>5327.196107563138</v>
      </c>
      <c r="JE543" s="11">
        <v>5344.4133487434738</v>
      </c>
      <c r="JF543" s="11">
        <v>5356.3837308770771</v>
      </c>
      <c r="JG543" s="11">
        <v>5342.1195397496122</v>
      </c>
      <c r="JH543" s="11">
        <v>5424.6237163977739</v>
      </c>
      <c r="JI543" s="11">
        <v>5488.781447029568</v>
      </c>
      <c r="JJ543" s="11">
        <v>5500.7513973067744</v>
      </c>
      <c r="JK543" s="11">
        <v>5479.3618868523745</v>
      </c>
      <c r="JL543" s="11">
        <v>5535.6575262357974</v>
      </c>
      <c r="JM543" s="11">
        <v>5535.6998805908588</v>
      </c>
      <c r="JN543" s="11">
        <v>5513.6988203636556</v>
      </c>
      <c r="JO543" s="11">
        <v>5672.3092875325628</v>
      </c>
      <c r="JP543" s="11">
        <v>5792.5896996473903</v>
      </c>
      <c r="JQ543" s="11">
        <v>5821.4252130535378</v>
      </c>
      <c r="JR543" s="11">
        <v>5864.6862700199672</v>
      </c>
      <c r="JS543" s="11">
        <v>5865.3848357153202</v>
      </c>
      <c r="JT543" s="11">
        <v>5957.2937487219779</v>
      </c>
      <c r="JU543" s="11">
        <v>6005.2761085906623</v>
      </c>
      <c r="JV543" s="11">
        <v>5982.0320994325311</v>
      </c>
      <c r="JW543" s="11">
        <v>5922.1417243030955</v>
      </c>
      <c r="JX543" s="11">
        <v>5914.5610734250349</v>
      </c>
      <c r="JY543" s="11">
        <v>5904.9339759939776</v>
      </c>
      <c r="JZ543" s="11">
        <v>5890.098168756922</v>
      </c>
      <c r="KA543" s="11">
        <v>5878.837680470624</v>
      </c>
      <c r="KB543" s="11">
        <v>5870.9569706947195</v>
      </c>
      <c r="KC543" s="11">
        <v>5853.9398938142858</v>
      </c>
      <c r="KD543" s="11">
        <v>5838.005302512156</v>
      </c>
      <c r="KE543" s="11">
        <v>5837.9943173534439</v>
      </c>
      <c r="KF543" s="11">
        <v>5848.8942810988847</v>
      </c>
      <c r="KG543" s="11">
        <v>5853.149260805345</v>
      </c>
      <c r="KH543" s="11">
        <v>5870.1314347279858</v>
      </c>
      <c r="KI543" s="11">
        <v>5872.2364005106738</v>
      </c>
      <c r="KJ543" s="11">
        <v>5894.463150141919</v>
      </c>
      <c r="KK543" s="11">
        <v>5897.8154663322248</v>
      </c>
      <c r="KL543" s="23"/>
      <c r="KM543" s="11">
        <f>SMALL(Tabela2[[#This Row],[1]:[285]],1)</f>
        <v>2.4478197246935451E-11</v>
      </c>
      <c r="KN543" s="11">
        <f>MATCH(Tabela2[[#This Row],[1° menor]],Tabela2[[#This Row],[1]:[285]],0)</f>
        <v>130</v>
      </c>
      <c r="KO543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0.42745911781812346</v>
      </c>
      <c r="KP543" s="11">
        <f>VLOOKUP(Tabela2[[#This Row],[Shape]],shape!A:D,4,0)+VLOOKUP(Tabela2[[#This Row],[Shape]]+1,shape!A:E,5,0)*Tabela2[[#This Row],[% avanc]]</f>
        <v>4284.7167341488612</v>
      </c>
      <c r="KQ543" s="15">
        <f>Tabela2[[#This Row],[8686,881807]]/Tabela2[[#Headers],[8686,881807]]</f>
        <v>0.49323990234288462</v>
      </c>
      <c r="KR543" s="11">
        <f>Tabela2[[#This Row],[8686,881807]]-KP542</f>
        <v>210.43531358680411</v>
      </c>
      <c r="KS543" s="11">
        <f>(Tabela2[[#This Row],[hora bus]]-H542)*86400</f>
        <v>44.999999832361937</v>
      </c>
      <c r="KT543" s="11">
        <f>Tabela2[[#This Row],[desloc]]/Tabela2[[#This Row],[seconds]]</f>
        <v>4.6763403193497055</v>
      </c>
      <c r="KU543" s="11">
        <f>Tabela2[[#This Row],[spd m/s]]*3.6</f>
        <v>16.83482514965894</v>
      </c>
      <c r="KV543" s="23"/>
      <c r="KW543" s="22">
        <f t="shared" si="144"/>
        <v>0</v>
      </c>
      <c r="KX543" s="23">
        <f t="shared" si="145"/>
        <v>0</v>
      </c>
      <c r="KY543" s="23">
        <f t="shared" si="146"/>
        <v>0</v>
      </c>
      <c r="KZ543" s="23">
        <f t="shared" si="147"/>
        <v>0</v>
      </c>
      <c r="LA543" s="23">
        <f t="shared" si="148"/>
        <v>0</v>
      </c>
      <c r="LB543" s="23">
        <f t="shared" si="149"/>
        <v>0</v>
      </c>
      <c r="LC543" s="23">
        <f t="shared" si="150"/>
        <v>0</v>
      </c>
      <c r="LD543" s="23">
        <f t="shared" si="151"/>
        <v>0</v>
      </c>
      <c r="LE543" s="23">
        <f t="shared" si="152"/>
        <v>4284.7167341488612</v>
      </c>
      <c r="LF543" s="22">
        <f t="shared" si="161"/>
        <v>0</v>
      </c>
      <c r="LG543" s="23">
        <f t="shared" si="153"/>
        <v>0</v>
      </c>
      <c r="LH543" s="23">
        <f t="shared" si="154"/>
        <v>0</v>
      </c>
      <c r="LI543" s="23">
        <f t="shared" si="155"/>
        <v>4284.7167341488612</v>
      </c>
      <c r="LJ543" s="23">
        <f t="shared" si="156"/>
        <v>4932.4690644077373</v>
      </c>
      <c r="LK543" s="23">
        <f t="shared" si="157"/>
        <v>0</v>
      </c>
      <c r="LL543" s="23">
        <f t="shared" si="158"/>
        <v>2</v>
      </c>
      <c r="LM543" s="23">
        <f t="shared" si="159"/>
        <v>0</v>
      </c>
      <c r="LN543" s="23">
        <f t="shared" si="160"/>
        <v>0</v>
      </c>
    </row>
    <row r="544" spans="1:326" x14ac:dyDescent="0.25">
      <c r="A544" s="22">
        <v>354</v>
      </c>
      <c r="B544" s="22">
        <v>2</v>
      </c>
      <c r="C544" s="23" t="s">
        <v>1667</v>
      </c>
      <c r="D544" s="22">
        <v>332</v>
      </c>
      <c r="E544" s="24">
        <v>0.99861111111111112</v>
      </c>
      <c r="F544" s="23" t="s">
        <v>774</v>
      </c>
      <c r="G544" s="23" t="b">
        <v>1</v>
      </c>
      <c r="H544" s="25">
        <v>43538.998981481483</v>
      </c>
      <c r="I544" s="26" t="s">
        <v>280</v>
      </c>
      <c r="J544" s="23" t="s">
        <v>281</v>
      </c>
      <c r="K544" s="11">
        <f>IF(AND(Tabela2[[#This Row],[hora bus]]=H543,Tabela2[[#This Row],[lat bus]]=I543,Tabela2[[#This Row],[lon bus]]=J543),1,0)</f>
        <v>0</v>
      </c>
      <c r="L544" s="23"/>
      <c r="M544" s="11">
        <v>541</v>
      </c>
      <c r="N544" s="11">
        <v>7885.806256019242</v>
      </c>
      <c r="O544" s="11">
        <v>7879.0124317834225</v>
      </c>
      <c r="P544" s="11">
        <v>7869.5295406135965</v>
      </c>
      <c r="Q544" s="11">
        <v>7811.1922711133702</v>
      </c>
      <c r="R544" s="11">
        <v>7725.4979234648881</v>
      </c>
      <c r="S544" s="11">
        <v>7705.7753536830032</v>
      </c>
      <c r="T544" s="11">
        <v>7686.0171391747472</v>
      </c>
      <c r="U544" s="11">
        <v>7674.0520450264194</v>
      </c>
      <c r="V544" s="11">
        <v>7657.4982732543513</v>
      </c>
      <c r="W544" s="11">
        <v>7645.4127549267178</v>
      </c>
      <c r="X544" s="11">
        <v>7634.6838719544558</v>
      </c>
      <c r="Y544" s="11">
        <v>7611.0630469604885</v>
      </c>
      <c r="Z544" s="11">
        <v>7596.1552586852167</v>
      </c>
      <c r="AA544" s="11">
        <v>7574.0054410627463</v>
      </c>
      <c r="AB544" s="11">
        <v>7563.7895710091834</v>
      </c>
      <c r="AC544" s="11">
        <v>7547.7049338259239</v>
      </c>
      <c r="AD544" s="11">
        <v>7522.8256971884448</v>
      </c>
      <c r="AE544" s="11">
        <v>7512.7056818973042</v>
      </c>
      <c r="AF544" s="11">
        <v>7444.4629795188112</v>
      </c>
      <c r="AG544" s="11">
        <v>7413.1713919662761</v>
      </c>
      <c r="AH544" s="11">
        <v>7384.8527649312582</v>
      </c>
      <c r="AI544" s="11">
        <v>7361.4305926794514</v>
      </c>
      <c r="AJ544" s="11">
        <v>7340.4290122497287</v>
      </c>
      <c r="AK544" s="11">
        <v>7325.3778535925931</v>
      </c>
      <c r="AL544" s="11">
        <v>7299.3051903988653</v>
      </c>
      <c r="AM544" s="11">
        <v>7288.5259017275694</v>
      </c>
      <c r="AN544" s="11">
        <v>7275.911769131304</v>
      </c>
      <c r="AO544" s="11">
        <v>7267.5929673739611</v>
      </c>
      <c r="AP544" s="11">
        <v>7266.4661945320149</v>
      </c>
      <c r="AQ544" s="11">
        <v>7273.0073799878992</v>
      </c>
      <c r="AR544" s="11">
        <v>7273.1721723836972</v>
      </c>
      <c r="AS544" s="11">
        <v>7269.332306358654</v>
      </c>
      <c r="AT544" s="11">
        <v>7277.7989708146879</v>
      </c>
      <c r="AU544" s="11">
        <v>7283.5985587973064</v>
      </c>
      <c r="AV544" s="11">
        <v>7277.3965707454272</v>
      </c>
      <c r="AW544" s="11">
        <v>7276.8795446446402</v>
      </c>
      <c r="AX544" s="11">
        <v>7278.646309262218</v>
      </c>
      <c r="AY544" s="11">
        <v>7271.2294879495057</v>
      </c>
      <c r="AZ544" s="11">
        <v>7255.1524934044473</v>
      </c>
      <c r="BA544" s="11">
        <v>7230.9109264616391</v>
      </c>
      <c r="BB544" s="11">
        <v>7185.7775790290425</v>
      </c>
      <c r="BC544" s="11">
        <v>7113.8075614679501</v>
      </c>
      <c r="BD544" s="11">
        <v>7047.0208278072669</v>
      </c>
      <c r="BE544" s="11">
        <v>7027.2203636262666</v>
      </c>
      <c r="BF544" s="11">
        <v>7006.0202728514687</v>
      </c>
      <c r="BG544" s="11">
        <v>6971.439113320891</v>
      </c>
      <c r="BH544" s="11">
        <v>6959.1941012537281</v>
      </c>
      <c r="BI544" s="11">
        <v>6943.5039480273317</v>
      </c>
      <c r="BJ544" s="11">
        <v>6918.6103894865655</v>
      </c>
      <c r="BK544" s="11">
        <v>6845.7569912009885</v>
      </c>
      <c r="BL544" s="11">
        <v>6612.1273028450305</v>
      </c>
      <c r="BM544" s="11">
        <v>6477.5002389819183</v>
      </c>
      <c r="BN544" s="11">
        <v>6449.9908790754553</v>
      </c>
      <c r="BO544" s="11">
        <v>6340.4856026869829</v>
      </c>
      <c r="BP544" s="11">
        <v>6332.8040320587979</v>
      </c>
      <c r="BQ544" s="11">
        <v>6243.6788372090323</v>
      </c>
      <c r="BR544" s="11">
        <v>6159.054998494883</v>
      </c>
      <c r="BS544" s="11">
        <v>6128.1870075216875</v>
      </c>
      <c r="BT544" s="11">
        <v>6078.3930395661246</v>
      </c>
      <c r="BU544" s="11">
        <v>6017.4166254419915</v>
      </c>
      <c r="BV544" s="11">
        <v>6012.5990384109891</v>
      </c>
      <c r="BW544" s="11">
        <v>5863.4117214327953</v>
      </c>
      <c r="BX544" s="11">
        <v>5775.833968989853</v>
      </c>
      <c r="BY544" s="11">
        <v>5654.9387975505142</v>
      </c>
      <c r="BZ544" s="11">
        <v>5638.1090601955839</v>
      </c>
      <c r="CA544" s="11">
        <v>5599.0634421492086</v>
      </c>
      <c r="CB544" s="11">
        <v>5537.0475286958845</v>
      </c>
      <c r="CC544" s="11">
        <v>5416.7605986373155</v>
      </c>
      <c r="CD544" s="11">
        <v>5322.7229322888343</v>
      </c>
      <c r="CE544" s="11">
        <v>5229.4399694457206</v>
      </c>
      <c r="CF544" s="11">
        <v>5145.5258783393583</v>
      </c>
      <c r="CG544" s="11">
        <v>4950.9862592011632</v>
      </c>
      <c r="CH544" s="11">
        <v>4873.4698010695574</v>
      </c>
      <c r="CI544" s="11">
        <v>4681.7943839721647</v>
      </c>
      <c r="CJ544" s="11">
        <v>4607.0646197371252</v>
      </c>
      <c r="CK544" s="11">
        <v>4516.8804834659986</v>
      </c>
      <c r="CL544" s="11">
        <v>4488.8706254557619</v>
      </c>
      <c r="CM544" s="11">
        <v>4440.4950597563757</v>
      </c>
      <c r="CN544" s="11">
        <v>4381.611741396584</v>
      </c>
      <c r="CO544" s="11">
        <v>4299.8506726149053</v>
      </c>
      <c r="CP544" s="11">
        <v>4247.0629210629195</v>
      </c>
      <c r="CQ544" s="11">
        <v>4050.9586574002706</v>
      </c>
      <c r="CR544" s="11">
        <v>3873.3650751405003</v>
      </c>
      <c r="CS544" s="11">
        <v>3799.4522831922268</v>
      </c>
      <c r="CT544" s="11">
        <v>3771.2421838377882</v>
      </c>
      <c r="CU544" s="11">
        <v>3729.7857607688884</v>
      </c>
      <c r="CV544" s="11">
        <v>3631.5439355412964</v>
      </c>
      <c r="CW544" s="11">
        <v>3504.1085897399453</v>
      </c>
      <c r="CX544" s="11">
        <v>3443.059302643836</v>
      </c>
      <c r="CY544" s="11">
        <v>3385.9359114257418</v>
      </c>
      <c r="CZ544" s="11">
        <v>3334.4732411088148</v>
      </c>
      <c r="DA544" s="11">
        <v>3282.1529403619948</v>
      </c>
      <c r="DB544" s="11">
        <v>3226.2000482889125</v>
      </c>
      <c r="DC544" s="11">
        <v>3135.689979886336</v>
      </c>
      <c r="DD544" s="11">
        <v>3127.2176719370932</v>
      </c>
      <c r="DE544" s="11">
        <v>3097.1254981151437</v>
      </c>
      <c r="DF544" s="11">
        <v>3084.0105679683406</v>
      </c>
      <c r="DG544" s="11">
        <v>3034.11987186329</v>
      </c>
      <c r="DH544" s="11">
        <v>2997.6534060300351</v>
      </c>
      <c r="DI544" s="11">
        <v>2956.1628321414728</v>
      </c>
      <c r="DJ544" s="11">
        <v>2882.8570133013895</v>
      </c>
      <c r="DK544" s="11">
        <v>2559.636705819903</v>
      </c>
      <c r="DL544" s="11">
        <v>2490.2400189712362</v>
      </c>
      <c r="DM544" s="11">
        <v>2427.9317437765994</v>
      </c>
      <c r="DN544" s="11">
        <v>2350.5989164624934</v>
      </c>
      <c r="DO544" s="11">
        <v>2326.1440992623825</v>
      </c>
      <c r="DP544" s="11">
        <v>2255.6100038310201</v>
      </c>
      <c r="DQ544" s="11">
        <v>2252.0118150918656</v>
      </c>
      <c r="DR544" s="11">
        <v>2243.5298154668835</v>
      </c>
      <c r="DS544" s="11">
        <v>2232.3093160587296</v>
      </c>
      <c r="DT544" s="11">
        <v>2215.5127361497312</v>
      </c>
      <c r="DU544" s="11">
        <v>2206.0679690657466</v>
      </c>
      <c r="DV544" s="11">
        <v>2196.6223300355955</v>
      </c>
      <c r="DW544" s="11">
        <v>2192.4358936547524</v>
      </c>
      <c r="DX544" s="11">
        <v>2076.9201760319602</v>
      </c>
      <c r="DY544" s="11">
        <v>2105.8489251913511</v>
      </c>
      <c r="DZ544" s="11">
        <v>2081.54593798627</v>
      </c>
      <c r="EA544" s="11">
        <v>1962.435956889562</v>
      </c>
      <c r="EB544" s="11">
        <v>1937.0617994598103</v>
      </c>
      <c r="EC544" s="11">
        <v>1754.6192550046801</v>
      </c>
      <c r="ED544" s="11">
        <v>1680.86692080016</v>
      </c>
      <c r="EE544" s="11">
        <v>1445.425327982394</v>
      </c>
      <c r="EF544" s="11">
        <v>1265.3820103602704</v>
      </c>
      <c r="EG544" s="11">
        <v>1113.680768959201</v>
      </c>
      <c r="EH544" s="11">
        <v>997.90031056335283</v>
      </c>
      <c r="EI544" s="11">
        <v>936.14034832316179</v>
      </c>
      <c r="EJ544" s="11">
        <v>879.49007235894032</v>
      </c>
      <c r="EK544" s="11">
        <v>803.58376112777967</v>
      </c>
      <c r="EL544" s="11">
        <v>802.3367543330545</v>
      </c>
      <c r="EM544" s="11">
        <v>724.79768235809775</v>
      </c>
      <c r="EN544" s="11">
        <v>644.12810698913086</v>
      </c>
      <c r="EO544" s="11">
        <v>600.07290598094346</v>
      </c>
      <c r="EP544" s="11">
        <v>459.01730813914321</v>
      </c>
      <c r="EQ544" s="11">
        <v>382.68780904757932</v>
      </c>
      <c r="ER544" s="11">
        <v>244.19506604062343</v>
      </c>
      <c r="ES544" s="11">
        <v>179.15614660011073</v>
      </c>
      <c r="ET544" s="11">
        <v>102.29116404431041</v>
      </c>
      <c r="EU544" s="11">
        <v>38.058586067959958</v>
      </c>
      <c r="EV544" s="11">
        <v>3.6024516703037079E-12</v>
      </c>
      <c r="EW544" s="11">
        <v>34.100917072270519</v>
      </c>
      <c r="EX544" s="11">
        <v>284.34461725261798</v>
      </c>
      <c r="EY544" s="11">
        <v>368.08270411914117</v>
      </c>
      <c r="EZ544" s="11">
        <v>541.41307760676511</v>
      </c>
      <c r="FA544" s="11">
        <v>708.43998775557679</v>
      </c>
      <c r="FB544" s="11">
        <v>790.68285850009715</v>
      </c>
      <c r="FC544" s="11">
        <v>831.67772132293226</v>
      </c>
      <c r="FD544" s="11">
        <v>885.56258583012755</v>
      </c>
      <c r="FE544" s="11">
        <v>1008.4144479189182</v>
      </c>
      <c r="FF544" s="11">
        <v>1180.488567746004</v>
      </c>
      <c r="FG544" s="11">
        <v>1205.1497003556765</v>
      </c>
      <c r="FH544" s="11">
        <v>1248.8853095226689</v>
      </c>
      <c r="FI544" s="11">
        <v>1330.1506256955306</v>
      </c>
      <c r="FJ544" s="11">
        <v>1375.1697339235504</v>
      </c>
      <c r="FK544" s="11">
        <v>1393.1372636631577</v>
      </c>
      <c r="FL544" s="11">
        <v>1408.7847255375248</v>
      </c>
      <c r="FM544" s="11">
        <v>1415.3142403762808</v>
      </c>
      <c r="FN544" s="11">
        <v>1449.3200800251263</v>
      </c>
      <c r="FO544" s="11">
        <v>1471.4632653567169</v>
      </c>
      <c r="FP544" s="11">
        <v>1496.7569741480818</v>
      </c>
      <c r="FQ544" s="11">
        <v>1523.089028487972</v>
      </c>
      <c r="FR544" s="11">
        <v>1535.2430418995107</v>
      </c>
      <c r="FS544" s="11">
        <v>1580.9926927430797</v>
      </c>
      <c r="FT544" s="11">
        <v>1653.4330693280954</v>
      </c>
      <c r="FU544" s="11">
        <v>1755.7685501514568</v>
      </c>
      <c r="FV544" s="11">
        <v>1893.0731720889894</v>
      </c>
      <c r="FW544" s="11">
        <v>1935.8245058596574</v>
      </c>
      <c r="FX544" s="11">
        <v>1953.090210682318</v>
      </c>
      <c r="FY544" s="11">
        <v>1973.0343298883176</v>
      </c>
      <c r="FZ544" s="11">
        <v>1990.5091431679803</v>
      </c>
      <c r="GA544" s="11">
        <v>2018.238087509397</v>
      </c>
      <c r="GB544" s="11">
        <v>2040.1103012860906</v>
      </c>
      <c r="GC544" s="11">
        <v>2071.4034086029419</v>
      </c>
      <c r="GD544" s="11">
        <v>2105.4669170788529</v>
      </c>
      <c r="GE544" s="11">
        <v>2130.2652660006283</v>
      </c>
      <c r="GF544" s="11">
        <v>2150.9187177041604</v>
      </c>
      <c r="GG544" s="11">
        <v>2163.8056730369926</v>
      </c>
      <c r="GH544" s="11">
        <v>2176.7162180926739</v>
      </c>
      <c r="GI544" s="11">
        <v>2179.9089714633196</v>
      </c>
      <c r="GJ544" s="11">
        <v>2188.9045997201083</v>
      </c>
      <c r="GK544" s="11">
        <v>2193.0465947104512</v>
      </c>
      <c r="GL544" s="11">
        <v>2207.3369709834442</v>
      </c>
      <c r="GM544" s="11">
        <v>2191.9914262962861</v>
      </c>
      <c r="GN544" s="11">
        <v>2200.7449102908909</v>
      </c>
      <c r="GO544" s="11">
        <v>2208.3469278748107</v>
      </c>
      <c r="GP544" s="11">
        <v>2219.1872409598941</v>
      </c>
      <c r="GQ544" s="11">
        <v>2279.0394518788048</v>
      </c>
      <c r="GR544" s="11">
        <v>2401.6501533199721</v>
      </c>
      <c r="GS544" s="11">
        <v>2554.2722507453468</v>
      </c>
      <c r="GT544" s="11">
        <v>2619.6992631762864</v>
      </c>
      <c r="GU544" s="11">
        <v>2639.4428160606703</v>
      </c>
      <c r="GV544" s="11">
        <v>2664.8604886488906</v>
      </c>
      <c r="GW544" s="11">
        <v>2691.4442420464702</v>
      </c>
      <c r="GX544" s="11">
        <v>2718.5006094544356</v>
      </c>
      <c r="GY544" s="11">
        <v>2732.7132442384323</v>
      </c>
      <c r="GZ544" s="11">
        <v>2871.4086900663287</v>
      </c>
      <c r="HA544" s="11">
        <v>2891.2627570392824</v>
      </c>
      <c r="HB544" s="11">
        <v>2906.4131640675264</v>
      </c>
      <c r="HC544" s="11">
        <v>2922.5993790942562</v>
      </c>
      <c r="HD544" s="11">
        <v>2934.5462890423296</v>
      </c>
      <c r="HE544" s="11">
        <v>2942.0352984822143</v>
      </c>
      <c r="HF544" s="11">
        <v>2936.6753611055487</v>
      </c>
      <c r="HG544" s="11">
        <v>2989.2247113655199</v>
      </c>
      <c r="HH544" s="11">
        <v>3002.1446469382954</v>
      </c>
      <c r="HI544" s="11">
        <v>3034.8571732674554</v>
      </c>
      <c r="HJ544" s="11">
        <v>3047.2786250612885</v>
      </c>
      <c r="HK544" s="11">
        <v>3041.5904308820018</v>
      </c>
      <c r="HL544" s="11">
        <v>3038.2342790628809</v>
      </c>
      <c r="HM544" s="11">
        <v>2998.8598769601076</v>
      </c>
      <c r="HN544" s="11">
        <v>2950.2216254207528</v>
      </c>
      <c r="HO544" s="11">
        <v>2921.0940055153251</v>
      </c>
      <c r="HP544" s="11">
        <v>2946.8296336530011</v>
      </c>
      <c r="HQ544" s="11">
        <v>2941.0128609497428</v>
      </c>
      <c r="HR544" s="11">
        <v>2864.0877445894257</v>
      </c>
      <c r="HS544" s="11">
        <v>2891.5938670102537</v>
      </c>
      <c r="HT544" s="11">
        <v>2905.1985550000104</v>
      </c>
      <c r="HU544" s="11">
        <v>2876.5424613598138</v>
      </c>
      <c r="HV544" s="11">
        <v>2891.4558086621523</v>
      </c>
      <c r="HW544" s="11">
        <v>2906.539866529637</v>
      </c>
      <c r="HX544" s="11">
        <v>2925.5433951449918</v>
      </c>
      <c r="HY544" s="11">
        <v>2948.0629754520733</v>
      </c>
      <c r="HZ544" s="11">
        <v>2981.1934798541329</v>
      </c>
      <c r="IA544" s="11">
        <v>3123.3438838429379</v>
      </c>
      <c r="IB544" s="11">
        <v>3266.8842452309214</v>
      </c>
      <c r="IC544" s="11">
        <v>3318.9871209458197</v>
      </c>
      <c r="ID544" s="11">
        <v>3371.144080380745</v>
      </c>
      <c r="IE544" s="11">
        <v>3418.6088993426642</v>
      </c>
      <c r="IF544" s="11">
        <v>3470.8309564078331</v>
      </c>
      <c r="IG544" s="11">
        <v>3599.171473765125</v>
      </c>
      <c r="IH544" s="11">
        <v>3634.0436928996178</v>
      </c>
      <c r="II544" s="11">
        <v>3678.4367985469808</v>
      </c>
      <c r="IJ544" s="11">
        <v>3716.5186110095124</v>
      </c>
      <c r="IK544" s="11">
        <v>3767.1509364810368</v>
      </c>
      <c r="IL544" s="11">
        <v>3804.5740285123265</v>
      </c>
      <c r="IM544" s="11">
        <v>3845.7256547730867</v>
      </c>
      <c r="IN544" s="11">
        <v>3906.6450135378855</v>
      </c>
      <c r="IO544" s="11">
        <v>4042.7424148910231</v>
      </c>
      <c r="IP544" s="11">
        <v>4075.358601828922</v>
      </c>
      <c r="IQ544" s="11">
        <v>4076.9562993617465</v>
      </c>
      <c r="IR544" s="11">
        <v>4132.6105670390752</v>
      </c>
      <c r="IS544" s="11">
        <v>4201.6245395147471</v>
      </c>
      <c r="IT544" s="11">
        <v>4241.8055286371355</v>
      </c>
      <c r="IU544" s="11">
        <v>4265.1423424927798</v>
      </c>
      <c r="IV544" s="11">
        <v>4282.8369725877819</v>
      </c>
      <c r="IW544" s="11">
        <v>4288.9685918002197</v>
      </c>
      <c r="IX544" s="11">
        <v>4299.6130725766398</v>
      </c>
      <c r="IY544" s="11">
        <v>4320.6876547784941</v>
      </c>
      <c r="IZ544" s="11">
        <v>4361.4808483076749</v>
      </c>
      <c r="JA544" s="11">
        <v>4411.3964541905561</v>
      </c>
      <c r="JB544" s="11">
        <v>4502.2643772639067</v>
      </c>
      <c r="JC544" s="11">
        <v>4607.5194086951497</v>
      </c>
      <c r="JD544" s="11">
        <v>4683.6172569955152</v>
      </c>
      <c r="JE544" s="11">
        <v>4699.7017004649315</v>
      </c>
      <c r="JF544" s="11">
        <v>4710.5284707952696</v>
      </c>
      <c r="JG544" s="11">
        <v>4691.106688527555</v>
      </c>
      <c r="JH544" s="11">
        <v>4772.3037132434547</v>
      </c>
      <c r="JI544" s="11">
        <v>4840.4120602374269</v>
      </c>
      <c r="JJ544" s="11">
        <v>4853.2180985880395</v>
      </c>
      <c r="JK544" s="11">
        <v>4834.980856478267</v>
      </c>
      <c r="JL544" s="11">
        <v>4894.4646328992058</v>
      </c>
      <c r="JM544" s="11">
        <v>4895.402646964244</v>
      </c>
      <c r="JN544" s="11">
        <v>4881.0160120799346</v>
      </c>
      <c r="JO544" s="11">
        <v>5051.1294918414224</v>
      </c>
      <c r="JP544" s="11">
        <v>5177.1049785880668</v>
      </c>
      <c r="JQ544" s="11">
        <v>5208.8052604942395</v>
      </c>
      <c r="JR544" s="11">
        <v>5250.3672164141262</v>
      </c>
      <c r="JS544" s="11">
        <v>5240.8255628562156</v>
      </c>
      <c r="JT544" s="11">
        <v>5322.2634565786348</v>
      </c>
      <c r="JU544" s="11">
        <v>5366.8957499460967</v>
      </c>
      <c r="JV544" s="11">
        <v>5344.4240429560723</v>
      </c>
      <c r="JW544" s="11">
        <v>5282.7580575230095</v>
      </c>
      <c r="JX544" s="11">
        <v>5272.1957570901086</v>
      </c>
      <c r="JY544" s="11">
        <v>5261.2477590455746</v>
      </c>
      <c r="JZ544" s="11">
        <v>5245.2280286744262</v>
      </c>
      <c r="KA544" s="11">
        <v>5232.7852005575569</v>
      </c>
      <c r="KB544" s="11">
        <v>5223.98431854709</v>
      </c>
      <c r="KC544" s="11">
        <v>5205.8692964876345</v>
      </c>
      <c r="KD544" s="11">
        <v>5189.8422316729248</v>
      </c>
      <c r="KE544" s="11">
        <v>5190.9055270719527</v>
      </c>
      <c r="KF544" s="11">
        <v>5202.562535628942</v>
      </c>
      <c r="KG544" s="11">
        <v>5207.7826225717126</v>
      </c>
      <c r="KH544" s="11">
        <v>5225.691629253206</v>
      </c>
      <c r="KI544" s="11">
        <v>5228.8813508264411</v>
      </c>
      <c r="KJ544" s="11">
        <v>5252.0906390127893</v>
      </c>
      <c r="KK544" s="11">
        <v>5255.7879915383028</v>
      </c>
      <c r="KL544" s="23"/>
      <c r="KM544" s="11">
        <f>SMALL(Tabela2[[#This Row],[1]:[285]],1)</f>
        <v>3.6024516703037079E-12</v>
      </c>
      <c r="KN544" s="11">
        <f>MATCH(Tabela2[[#This Row],[1° menor]],Tabela2[[#This Row],[1]:[285]],0)</f>
        <v>139</v>
      </c>
      <c r="KO544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0.52740953704742621</v>
      </c>
      <c r="KP544" s="11">
        <f>VLOOKUP(Tabela2[[#This Row],[Shape]],shape!A:D,4,0)+VLOOKUP(Tabela2[[#This Row],[Shape]]+1,shape!A:E,5,0)*Tabela2[[#This Row],[% avanc]]</f>
        <v>4677.8268281775345</v>
      </c>
      <c r="KQ544" s="15">
        <f>Tabela2[[#This Row],[8686,881807]]/Tabela2[[#Headers],[8686,881807]]</f>
        <v>0.53849320528432676</v>
      </c>
      <c r="KR544" s="11">
        <f>Tabela2[[#This Row],[8686,881807]]-KP543</f>
        <v>393.1100940286733</v>
      </c>
      <c r="KS544" s="11">
        <f>(Tabela2[[#This Row],[hora bus]]-H543)*86400</f>
        <v>45.000000461004674</v>
      </c>
      <c r="KT544" s="11">
        <f>Tabela2[[#This Row],[desloc]]/Tabela2[[#This Row],[seconds]]</f>
        <v>8.7357797778097339</v>
      </c>
      <c r="KU544" s="11">
        <f>Tabela2[[#This Row],[spd m/s]]*3.6</f>
        <v>31.448807200115041</v>
      </c>
      <c r="KV544" s="23"/>
      <c r="KW544" s="22">
        <f t="shared" si="144"/>
        <v>0</v>
      </c>
      <c r="KX544" s="23">
        <f t="shared" si="145"/>
        <v>0</v>
      </c>
      <c r="KY544" s="23">
        <f t="shared" si="146"/>
        <v>0</v>
      </c>
      <c r="KZ544" s="23">
        <f t="shared" si="147"/>
        <v>0</v>
      </c>
      <c r="LA544" s="23">
        <f t="shared" si="148"/>
        <v>0</v>
      </c>
      <c r="LB544" s="23">
        <f t="shared" si="149"/>
        <v>0</v>
      </c>
      <c r="LC544" s="23">
        <f t="shared" si="150"/>
        <v>0</v>
      </c>
      <c r="LD544" s="23">
        <f t="shared" si="151"/>
        <v>0</v>
      </c>
      <c r="LE544" s="23">
        <f t="shared" si="152"/>
        <v>4677.8268281775345</v>
      </c>
      <c r="LF544" s="22">
        <f t="shared" si="161"/>
        <v>0</v>
      </c>
      <c r="LG544" s="23">
        <f t="shared" si="153"/>
        <v>0</v>
      </c>
      <c r="LH544" s="23">
        <f t="shared" si="154"/>
        <v>0</v>
      </c>
      <c r="LI544" s="23">
        <f t="shared" si="155"/>
        <v>4677.8268281775345</v>
      </c>
      <c r="LJ544" s="23">
        <f t="shared" si="156"/>
        <v>4932.4690644077373</v>
      </c>
      <c r="LK544" s="23">
        <f t="shared" si="157"/>
        <v>0</v>
      </c>
      <c r="LL544" s="23">
        <f t="shared" si="158"/>
        <v>1</v>
      </c>
      <c r="LM544" s="23">
        <f t="shared" si="159"/>
        <v>0</v>
      </c>
      <c r="LN544" s="23">
        <f t="shared" si="160"/>
        <v>0</v>
      </c>
    </row>
    <row r="545" spans="1:326" x14ac:dyDescent="0.25">
      <c r="A545" s="22">
        <v>356</v>
      </c>
      <c r="B545" s="22">
        <v>2</v>
      </c>
      <c r="C545" s="23" t="s">
        <v>1669</v>
      </c>
      <c r="D545" s="22">
        <v>332</v>
      </c>
      <c r="E545" s="24">
        <v>0.99930555555555556</v>
      </c>
      <c r="F545" s="23" t="s">
        <v>774</v>
      </c>
      <c r="G545" s="23" t="b">
        <v>1</v>
      </c>
      <c r="H545" s="25">
        <v>43538.999513888892</v>
      </c>
      <c r="I545" s="26" t="s">
        <v>410</v>
      </c>
      <c r="J545" s="23" t="s">
        <v>411</v>
      </c>
      <c r="K545" s="11">
        <f>IF(AND(Tabela2[[#This Row],[hora bus]]=H544,Tabela2[[#This Row],[lat bus]]=I544,Tabela2[[#This Row],[lon bus]]=J544),1,0)</f>
        <v>0</v>
      </c>
      <c r="L545" s="23"/>
      <c r="M545" s="11">
        <v>544</v>
      </c>
      <c r="N545" s="11">
        <v>8394.756883998798</v>
      </c>
      <c r="O545" s="11">
        <v>8387.9755759842046</v>
      </c>
      <c r="P545" s="11">
        <v>8378.5061987527351</v>
      </c>
      <c r="Q545" s="11">
        <v>8320.1877132412119</v>
      </c>
      <c r="R545" s="11">
        <v>8234.4823618463161</v>
      </c>
      <c r="S545" s="11">
        <v>8214.7352578662176</v>
      </c>
      <c r="T545" s="11">
        <v>8194.977605576978</v>
      </c>
      <c r="U545" s="11">
        <v>8183.0194573521876</v>
      </c>
      <c r="V545" s="11">
        <v>8166.4788725766757</v>
      </c>
      <c r="W545" s="11">
        <v>8154.4114843796242</v>
      </c>
      <c r="X545" s="11">
        <v>8143.700357551159</v>
      </c>
      <c r="Y545" s="11">
        <v>8120.1064595465587</v>
      </c>
      <c r="Z545" s="11">
        <v>8105.2293323376362</v>
      </c>
      <c r="AA545" s="11">
        <v>8083.1024819149679</v>
      </c>
      <c r="AB545" s="11">
        <v>8072.9004589015249</v>
      </c>
      <c r="AC545" s="11">
        <v>8056.8233295731343</v>
      </c>
      <c r="AD545" s="11">
        <v>8031.9452770039525</v>
      </c>
      <c r="AE545" s="11">
        <v>8021.8214831156538</v>
      </c>
      <c r="AF545" s="11">
        <v>7953.5415742817286</v>
      </c>
      <c r="AG545" s="11">
        <v>7922.1905237543715</v>
      </c>
      <c r="AH545" s="11">
        <v>7893.8369500702074</v>
      </c>
      <c r="AI545" s="11">
        <v>7870.3932911506072</v>
      </c>
      <c r="AJ545" s="11">
        <v>7849.3742298020934</v>
      </c>
      <c r="AK545" s="11">
        <v>7834.3088149818223</v>
      </c>
      <c r="AL545" s="11">
        <v>7808.2195234202336</v>
      </c>
      <c r="AM545" s="11">
        <v>7797.4229594693588</v>
      </c>
      <c r="AN545" s="11">
        <v>7784.7837656356405</v>
      </c>
      <c r="AO545" s="11">
        <v>7776.4173963318262</v>
      </c>
      <c r="AP545" s="11">
        <v>7775.2281121619353</v>
      </c>
      <c r="AQ545" s="11">
        <v>7781.720193135342</v>
      </c>
      <c r="AR545" s="11">
        <v>7781.8498145058402</v>
      </c>
      <c r="AS545" s="11">
        <v>7777.9485340931396</v>
      </c>
      <c r="AT545" s="11">
        <v>7786.3461396294197</v>
      </c>
      <c r="AU545" s="11">
        <v>7792.1047155316237</v>
      </c>
      <c r="AV545" s="11">
        <v>7785.8371657635389</v>
      </c>
      <c r="AW545" s="11">
        <v>7785.1976802662175</v>
      </c>
      <c r="AX545" s="11">
        <v>7786.8288908155391</v>
      </c>
      <c r="AY545" s="11">
        <v>7779.2949798079981</v>
      </c>
      <c r="AZ545" s="11">
        <v>7763.1097182805506</v>
      </c>
      <c r="BA545" s="11">
        <v>7738.7559576401027</v>
      </c>
      <c r="BB545" s="11">
        <v>7693.4940137026797</v>
      </c>
      <c r="BC545" s="11">
        <v>7621.4547219179312</v>
      </c>
      <c r="BD545" s="11">
        <v>7554.6276581254906</v>
      </c>
      <c r="BE545" s="11">
        <v>7534.7459518959704</v>
      </c>
      <c r="BF545" s="11">
        <v>7513.4470779342828</v>
      </c>
      <c r="BG545" s="11">
        <v>7478.6980527012756</v>
      </c>
      <c r="BH545" s="11">
        <v>7466.2794965920693</v>
      </c>
      <c r="BI545" s="11">
        <v>7450.4681663198198</v>
      </c>
      <c r="BJ545" s="11">
        <v>7425.4429609094595</v>
      </c>
      <c r="BK545" s="11">
        <v>7352.3430408145714</v>
      </c>
      <c r="BL545" s="11">
        <v>7117.8669381457057</v>
      </c>
      <c r="BM545" s="11">
        <v>6981.9818330712851</v>
      </c>
      <c r="BN545" s="11">
        <v>6953.6985309817965</v>
      </c>
      <c r="BO545" s="11">
        <v>6843.5145776916534</v>
      </c>
      <c r="BP545" s="11">
        <v>6835.2511282040141</v>
      </c>
      <c r="BQ545" s="11">
        <v>6745.6368166919938</v>
      </c>
      <c r="BR545" s="11">
        <v>6660.2189008594323</v>
      </c>
      <c r="BS545" s="11">
        <v>6628.8257827868592</v>
      </c>
      <c r="BT545" s="11">
        <v>6578.8116398094326</v>
      </c>
      <c r="BU545" s="11">
        <v>6516.8259683013594</v>
      </c>
      <c r="BV545" s="11">
        <v>6510.1219979640946</v>
      </c>
      <c r="BW545" s="11">
        <v>6361.0169086986571</v>
      </c>
      <c r="BX545" s="11">
        <v>6275.0880660533439</v>
      </c>
      <c r="BY545" s="11">
        <v>6155.5146208808364</v>
      </c>
      <c r="BZ545" s="11">
        <v>6139.6140895466033</v>
      </c>
      <c r="CA545" s="11">
        <v>6100.8350561017069</v>
      </c>
      <c r="CB545" s="11">
        <v>6038.9633431686598</v>
      </c>
      <c r="CC545" s="11">
        <v>5918.8524979668564</v>
      </c>
      <c r="CD545" s="11">
        <v>5824.9708476773067</v>
      </c>
      <c r="CE545" s="11">
        <v>5731.7098071676701</v>
      </c>
      <c r="CF545" s="11">
        <v>5647.7241631011839</v>
      </c>
      <c r="CG545" s="11">
        <v>5453.0631323589878</v>
      </c>
      <c r="CH545" s="11">
        <v>5375.4444878419763</v>
      </c>
      <c r="CI545" s="11">
        <v>5183.6529132961205</v>
      </c>
      <c r="CJ545" s="11">
        <v>5108.7803070440959</v>
      </c>
      <c r="CK545" s="11">
        <v>5018.5514486353004</v>
      </c>
      <c r="CL545" s="11">
        <v>4990.5277985905541</v>
      </c>
      <c r="CM545" s="11">
        <v>4942.1003087463951</v>
      </c>
      <c r="CN545" s="11">
        <v>4883.1574825758962</v>
      </c>
      <c r="CO545" s="11">
        <v>4801.3655666175482</v>
      </c>
      <c r="CP545" s="11">
        <v>4748.5245128508759</v>
      </c>
      <c r="CQ545" s="11">
        <v>4552.2153524635878</v>
      </c>
      <c r="CR545" s="11">
        <v>4374.3115601178615</v>
      </c>
      <c r="CS545" s="11">
        <v>4300.2305479455308</v>
      </c>
      <c r="CT545" s="11">
        <v>4271.9918887886743</v>
      </c>
      <c r="CU545" s="11">
        <v>4230.518570011488</v>
      </c>
      <c r="CV545" s="11">
        <v>4132.182032911126</v>
      </c>
      <c r="CW545" s="11">
        <v>4004.5595161840415</v>
      </c>
      <c r="CX545" s="11">
        <v>3943.3592224682452</v>
      </c>
      <c r="CY545" s="11">
        <v>3886.1642849094806</v>
      </c>
      <c r="CZ545" s="11">
        <v>3834.7604182725404</v>
      </c>
      <c r="DA545" s="11">
        <v>3782.6363496198051</v>
      </c>
      <c r="DB545" s="11">
        <v>3727.0870937334789</v>
      </c>
      <c r="DC545" s="11">
        <v>3637.3631055229203</v>
      </c>
      <c r="DD545" s="11">
        <v>3629.4531858529012</v>
      </c>
      <c r="DE545" s="11">
        <v>3599.5798485357577</v>
      </c>
      <c r="DF545" s="11">
        <v>3586.7291794422863</v>
      </c>
      <c r="DG545" s="11">
        <v>3537.3401643009515</v>
      </c>
      <c r="DH545" s="11">
        <v>3501.7533570241426</v>
      </c>
      <c r="DI545" s="11">
        <v>3461.244142291654</v>
      </c>
      <c r="DJ545" s="11">
        <v>3387.8304592615864</v>
      </c>
      <c r="DK545" s="11">
        <v>3060.2227733406935</v>
      </c>
      <c r="DL545" s="11">
        <v>2985.213679231078</v>
      </c>
      <c r="DM545" s="11">
        <v>2919.8006667686104</v>
      </c>
      <c r="DN545" s="11">
        <v>2839.850838092224</v>
      </c>
      <c r="DO545" s="11">
        <v>2813.3947660689214</v>
      </c>
      <c r="DP545" s="11">
        <v>2740.5025690465527</v>
      </c>
      <c r="DQ545" s="11">
        <v>2734.9284834655787</v>
      </c>
      <c r="DR545" s="11">
        <v>2725.958208238625</v>
      </c>
      <c r="DS545" s="11">
        <v>2714.3014292274861</v>
      </c>
      <c r="DT545" s="11">
        <v>2697.5266658982687</v>
      </c>
      <c r="DU545" s="11">
        <v>2688.6429181336421</v>
      </c>
      <c r="DV545" s="11">
        <v>2679.9746877290977</v>
      </c>
      <c r="DW545" s="11">
        <v>2676.8062295213886</v>
      </c>
      <c r="DX545" s="11">
        <v>2566.4896554727079</v>
      </c>
      <c r="DY545" s="11">
        <v>2600.7505233951038</v>
      </c>
      <c r="DZ545" s="11">
        <v>2578.1384921838567</v>
      </c>
      <c r="EA545" s="11">
        <v>2458.5284514914224</v>
      </c>
      <c r="EB545" s="11">
        <v>2431.4062142557095</v>
      </c>
      <c r="EC545" s="11">
        <v>2247.2403972568986</v>
      </c>
      <c r="ED545" s="11">
        <v>2171.2416134524137</v>
      </c>
      <c r="EE545" s="11">
        <v>1937.3143764164813</v>
      </c>
      <c r="EF545" s="11">
        <v>1761.437032115459</v>
      </c>
      <c r="EG545" s="11">
        <v>1613.3265212148128</v>
      </c>
      <c r="EH545" s="11">
        <v>1500.3378244077637</v>
      </c>
      <c r="EI545" s="11">
        <v>1440.0597867128013</v>
      </c>
      <c r="EJ545" s="11">
        <v>1383.8175241570814</v>
      </c>
      <c r="EK545" s="11">
        <v>1309.4656415734726</v>
      </c>
      <c r="EL545" s="11">
        <v>1309.9034986745032</v>
      </c>
      <c r="EM545" s="11">
        <v>1233.2072788477894</v>
      </c>
      <c r="EN545" s="11">
        <v>1153.3216608718956</v>
      </c>
      <c r="EO545" s="11">
        <v>1109.3502454379566</v>
      </c>
      <c r="EP545" s="11">
        <v>968.29045967130764</v>
      </c>
      <c r="EQ545" s="11">
        <v>891.96393290484514</v>
      </c>
      <c r="ER545" s="11">
        <v>753.47239189679578</v>
      </c>
      <c r="ES545" s="11">
        <v>688.43305271772431</v>
      </c>
      <c r="ET545" s="11">
        <v>611.56755930472593</v>
      </c>
      <c r="EU545" s="11">
        <v>547.33407433140815</v>
      </c>
      <c r="EV545" s="11">
        <v>475.17775108512586</v>
      </c>
      <c r="EW545" s="11">
        <v>224.93558691364348</v>
      </c>
      <c r="EX545" s="11">
        <v>141.19782913542161</v>
      </c>
      <c r="EY545" s="11">
        <v>1.2491341294662561E-11</v>
      </c>
      <c r="EZ545" s="11">
        <v>32.133397151305999</v>
      </c>
      <c r="FA545" s="11">
        <v>199.31145293729065</v>
      </c>
      <c r="FB545" s="11">
        <v>281.84456887454081</v>
      </c>
      <c r="FC545" s="11">
        <v>323.18249856857688</v>
      </c>
      <c r="FD545" s="11">
        <v>377.77740970758884</v>
      </c>
      <c r="FE545" s="11">
        <v>501.93385178864719</v>
      </c>
      <c r="FF545" s="11">
        <v>674.87919433225306</v>
      </c>
      <c r="FG545" s="11">
        <v>699.73999747868857</v>
      </c>
      <c r="FH545" s="11">
        <v>744.0999383246301</v>
      </c>
      <c r="FI545" s="11">
        <v>825.67104827659011</v>
      </c>
      <c r="FJ545" s="11">
        <v>870.26545124842596</v>
      </c>
      <c r="FK545" s="11">
        <v>887.72611317759595</v>
      </c>
      <c r="FL545" s="11">
        <v>902.87895785457522</v>
      </c>
      <c r="FM545" s="11">
        <v>908.46630516609014</v>
      </c>
      <c r="FN545" s="11">
        <v>941.47618015616115</v>
      </c>
      <c r="FO545" s="11">
        <v>963.14322755102785</v>
      </c>
      <c r="FP545" s="11">
        <v>988.10131384004626</v>
      </c>
      <c r="FQ545" s="11">
        <v>1014.2437387460292</v>
      </c>
      <c r="FR545" s="11">
        <v>1026.2225337225343</v>
      </c>
      <c r="FS545" s="11">
        <v>1071.8153578653621</v>
      </c>
      <c r="FT545" s="11">
        <v>1144.2334931752105</v>
      </c>
      <c r="FU545" s="11">
        <v>1246.747262923087</v>
      </c>
      <c r="FV545" s="11">
        <v>1384.5070885656037</v>
      </c>
      <c r="FW545" s="11">
        <v>1427.803235361873</v>
      </c>
      <c r="FX545" s="11">
        <v>1445.6186000782691</v>
      </c>
      <c r="FY545" s="11">
        <v>1466.0950014524756</v>
      </c>
      <c r="FZ545" s="11">
        <v>1484.039768986464</v>
      </c>
      <c r="GA545" s="11">
        <v>1512.1069484015175</v>
      </c>
      <c r="GB545" s="11">
        <v>1534.1757573476561</v>
      </c>
      <c r="GC545" s="11">
        <v>1565.541952946737</v>
      </c>
      <c r="GD545" s="11">
        <v>1599.5785732032973</v>
      </c>
      <c r="GE545" s="11">
        <v>1624.3488528899913</v>
      </c>
      <c r="GF545" s="11">
        <v>1644.9784703707251</v>
      </c>
      <c r="GG545" s="11">
        <v>1657.9685180381548</v>
      </c>
      <c r="GH545" s="11">
        <v>1671.0305233405645</v>
      </c>
      <c r="GI545" s="11">
        <v>1674.46877292923</v>
      </c>
      <c r="GJ545" s="11">
        <v>1684.013467505976</v>
      </c>
      <c r="GK545" s="11">
        <v>1689.0292176819785</v>
      </c>
      <c r="GL545" s="11">
        <v>1703.9013279114936</v>
      </c>
      <c r="GM545" s="11">
        <v>1689.3473965016399</v>
      </c>
      <c r="GN545" s="11">
        <v>1699.3930505998146</v>
      </c>
      <c r="GO545" s="11">
        <v>1708.2752115184603</v>
      </c>
      <c r="GP545" s="11">
        <v>1721.5200459373464</v>
      </c>
      <c r="GQ545" s="11">
        <v>1785.1541606359988</v>
      </c>
      <c r="GR545" s="11">
        <v>1911.9901068352845</v>
      </c>
      <c r="GS545" s="11">
        <v>2067.6245795963023</v>
      </c>
      <c r="GT545" s="11">
        <v>2134.1992684724682</v>
      </c>
      <c r="GU545" s="11">
        <v>2154.260067143211</v>
      </c>
      <c r="GV545" s="11">
        <v>2179.6461135418217</v>
      </c>
      <c r="GW545" s="11">
        <v>2205.9549681939243</v>
      </c>
      <c r="GX545" s="11">
        <v>2232.5396543419824</v>
      </c>
      <c r="GY545" s="11">
        <v>2244.0888333014541</v>
      </c>
      <c r="GZ545" s="11">
        <v>2380.0917050791304</v>
      </c>
      <c r="HA545" s="11">
        <v>2399.4477280110423</v>
      </c>
      <c r="HB545" s="11">
        <v>2414.338609216336</v>
      </c>
      <c r="HC545" s="11">
        <v>2430.3763249780009</v>
      </c>
      <c r="HD545" s="11">
        <v>2442.2016059121147</v>
      </c>
      <c r="HE545" s="11">
        <v>2449.4194172228185</v>
      </c>
      <c r="HF545" s="11">
        <v>2446.789144021624</v>
      </c>
      <c r="HG545" s="11">
        <v>2504.5290729687677</v>
      </c>
      <c r="HH545" s="11">
        <v>2522.2446189497696</v>
      </c>
      <c r="HI545" s="11">
        <v>2558.8555345706977</v>
      </c>
      <c r="HJ545" s="11">
        <v>2573.6090031409376</v>
      </c>
      <c r="HK545" s="11">
        <v>2570.4711132194498</v>
      </c>
      <c r="HL545" s="11">
        <v>2570.1419985047528</v>
      </c>
      <c r="HM545" s="11">
        <v>2535.3103830163</v>
      </c>
      <c r="HN545" s="11">
        <v>2494.3038670812948</v>
      </c>
      <c r="HO545" s="11">
        <v>2474.3818847118018</v>
      </c>
      <c r="HP545" s="11">
        <v>2505.8339493665248</v>
      </c>
      <c r="HQ545" s="11">
        <v>2502.2287918000452</v>
      </c>
      <c r="HR545" s="11">
        <v>2433.59815972755</v>
      </c>
      <c r="HS545" s="11">
        <v>2471.050220988574</v>
      </c>
      <c r="HT545" s="11">
        <v>2488.3122273832905</v>
      </c>
      <c r="HU545" s="11">
        <v>2464.2126852700871</v>
      </c>
      <c r="HV545" s="11">
        <v>2485.0283432654319</v>
      </c>
      <c r="HW545" s="11">
        <v>2504.0729642134193</v>
      </c>
      <c r="HX545" s="11">
        <v>2526.4644259280767</v>
      </c>
      <c r="HY545" s="11">
        <v>2552.5163601831937</v>
      </c>
      <c r="HZ545" s="11">
        <v>2591.9418674553976</v>
      </c>
      <c r="IA545" s="11">
        <v>2742.7303529175419</v>
      </c>
      <c r="IB545" s="11">
        <v>2891.8445590679489</v>
      </c>
      <c r="IC545" s="11">
        <v>2946.6458116182739</v>
      </c>
      <c r="ID545" s="11">
        <v>3001.3774417957393</v>
      </c>
      <c r="IE545" s="11">
        <v>3051.258348532268</v>
      </c>
      <c r="IF545" s="11">
        <v>3107.2204445080206</v>
      </c>
      <c r="IG545" s="11">
        <v>3238.5074883473912</v>
      </c>
      <c r="IH545" s="11">
        <v>3274.0851347122184</v>
      </c>
      <c r="II545" s="11">
        <v>3318.8626954554688</v>
      </c>
      <c r="IJ545" s="11">
        <v>3356.7571464715561</v>
      </c>
      <c r="IK545" s="11">
        <v>3406.4799268267138</v>
      </c>
      <c r="IL545" s="11">
        <v>3442.7625067863719</v>
      </c>
      <c r="IM545" s="11">
        <v>3482.4982238843463</v>
      </c>
      <c r="IN545" s="11">
        <v>3540.8214222369725</v>
      </c>
      <c r="IO545" s="11">
        <v>3675.0612323475993</v>
      </c>
      <c r="IP545" s="11">
        <v>3707.5081424382847</v>
      </c>
      <c r="IQ545" s="11">
        <v>3709.0351766136964</v>
      </c>
      <c r="IR545" s="11">
        <v>3764.7645619098712</v>
      </c>
      <c r="IS545" s="11">
        <v>3833.9495243050405</v>
      </c>
      <c r="IT545" s="11">
        <v>3874.1204596561206</v>
      </c>
      <c r="IU545" s="11">
        <v>3897.4141734667078</v>
      </c>
      <c r="IV545" s="11">
        <v>3915.1009588172647</v>
      </c>
      <c r="IW545" s="11">
        <v>3921.1968909402585</v>
      </c>
      <c r="IX545" s="11">
        <v>3931.6971254971299</v>
      </c>
      <c r="IY545" s="11">
        <v>3952.4036692889895</v>
      </c>
      <c r="IZ545" s="11">
        <v>3992.672032280565</v>
      </c>
      <c r="JA545" s="11">
        <v>4041.7469808056267</v>
      </c>
      <c r="JB545" s="11">
        <v>4131.0416540281612</v>
      </c>
      <c r="JC545" s="11">
        <v>4233.9744280190007</v>
      </c>
      <c r="JD545" s="11">
        <v>4308.1811613101709</v>
      </c>
      <c r="JE545" s="11">
        <v>4323.1653636917263</v>
      </c>
      <c r="JF545" s="11">
        <v>4332.9076752098817</v>
      </c>
      <c r="JG545" s="11">
        <v>4308.6304876564373</v>
      </c>
      <c r="JH545" s="11">
        <v>4388.3043157627872</v>
      </c>
      <c r="JI545" s="11">
        <v>4459.7827195394275</v>
      </c>
      <c r="JJ545" s="11">
        <v>4473.3044111214813</v>
      </c>
      <c r="JK545" s="11">
        <v>4457.7507679508062</v>
      </c>
      <c r="JL545" s="11">
        <v>4519.9435921915447</v>
      </c>
      <c r="JM545" s="11">
        <v>4521.6208928958076</v>
      </c>
      <c r="JN545" s="11">
        <v>4513.4117024204288</v>
      </c>
      <c r="JO545" s="11">
        <v>4692.7751454869822</v>
      </c>
      <c r="JP545" s="11">
        <v>4823.2556605007703</v>
      </c>
      <c r="JQ545" s="11">
        <v>4857.1179231644301</v>
      </c>
      <c r="JR545" s="11">
        <v>4896.9693334129097</v>
      </c>
      <c r="JS545" s="11">
        <v>4878.4434932921959</v>
      </c>
      <c r="JT545" s="11">
        <v>4950.6141474064516</v>
      </c>
      <c r="JU545" s="11">
        <v>4992.3096463424872</v>
      </c>
      <c r="JV545" s="11">
        <v>4970.6311025470504</v>
      </c>
      <c r="JW545" s="11">
        <v>4907.5945439816524</v>
      </c>
      <c r="JX545" s="11">
        <v>4894.6011247952629</v>
      </c>
      <c r="JY545" s="11">
        <v>4882.571599777003</v>
      </c>
      <c r="JZ545" s="11">
        <v>4865.5816074436661</v>
      </c>
      <c r="KA545" s="11">
        <v>4852.1704377886581</v>
      </c>
      <c r="KB545" s="11">
        <v>4842.61593651764</v>
      </c>
      <c r="KC545" s="11">
        <v>4823.5967242854977</v>
      </c>
      <c r="KD545" s="11">
        <v>4807.5671423190979</v>
      </c>
      <c r="KE545" s="11">
        <v>4809.5897986929403</v>
      </c>
      <c r="KF545" s="11">
        <v>4821.8689620732948</v>
      </c>
      <c r="KG545" s="11">
        <v>4827.8809303048847</v>
      </c>
      <c r="KH545" s="11">
        <v>4846.5501145200296</v>
      </c>
      <c r="KI545" s="11">
        <v>4850.6272222375146</v>
      </c>
      <c r="KJ545" s="11">
        <v>4874.6395272451255</v>
      </c>
      <c r="KK545" s="11">
        <v>4878.6186662852188</v>
      </c>
      <c r="KL545" s="23"/>
      <c r="KM545" s="11">
        <f>SMALL(Tabela2[[#This Row],[1]:[285]],1)</f>
        <v>1.2491341294662561E-11</v>
      </c>
      <c r="KN545" s="11">
        <f>MATCH(Tabela2[[#This Row],[1° menor]],Tabela2[[#This Row],[1]:[285]],0)</f>
        <v>142</v>
      </c>
      <c r="KO545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0.81461120627428152</v>
      </c>
      <c r="KP545" s="11">
        <f>VLOOKUP(Tabela2[[#This Row],[Shape]],shape!A:D,4,0)+VLOOKUP(Tabela2[[#This Row],[Shape]]+1,shape!A:E,5,0)*Tabela2[[#This Row],[% avanc]]</f>
        <v>4932.4690644077373</v>
      </c>
      <c r="KQ545" s="15">
        <f>Tabela2[[#This Row],[8686,881807]]/Tabela2[[#Headers],[8686,881807]]</f>
        <v>0.56780662773989754</v>
      </c>
      <c r="KR545" s="11">
        <f>Tabela2[[#This Row],[8686,881807]]-KP544</f>
        <v>254.6422362302028</v>
      </c>
      <c r="KS545" s="11">
        <f>(Tabela2[[#This Row],[hora bus]]-H544)*86400</f>
        <v>46.000000066123903</v>
      </c>
      <c r="KT545" s="11">
        <f>Tabela2[[#This Row],[desloc]]/Tabela2[[#This Row],[seconds]]</f>
        <v>5.5357007796556665</v>
      </c>
      <c r="KU545" s="11">
        <f>Tabela2[[#This Row],[spd m/s]]*3.6</f>
        <v>19.928522806760402</v>
      </c>
      <c r="KV545" s="23"/>
      <c r="KW545" s="22">
        <f t="shared" si="144"/>
        <v>0</v>
      </c>
      <c r="KX545" s="23">
        <f t="shared" si="145"/>
        <v>0</v>
      </c>
      <c r="KY545" s="23">
        <f t="shared" si="146"/>
        <v>0</v>
      </c>
      <c r="KZ545" s="23">
        <f t="shared" si="147"/>
        <v>0</v>
      </c>
      <c r="LA545" s="23">
        <f t="shared" si="148"/>
        <v>0</v>
      </c>
      <c r="LB545" s="23">
        <f t="shared" si="149"/>
        <v>0</v>
      </c>
      <c r="LC545" s="23">
        <f t="shared" si="150"/>
        <v>0</v>
      </c>
      <c r="LD545" s="23">
        <f t="shared" si="151"/>
        <v>0</v>
      </c>
      <c r="LE545" s="23">
        <f t="shared" si="152"/>
        <v>4932.4690644077373</v>
      </c>
      <c r="LF545" s="22">
        <f t="shared" si="161"/>
        <v>0</v>
      </c>
      <c r="LG545" s="23">
        <f t="shared" si="153"/>
        <v>0</v>
      </c>
      <c r="LH545" s="23">
        <f t="shared" si="154"/>
        <v>0</v>
      </c>
      <c r="LI545" s="23">
        <f t="shared" si="155"/>
        <v>4932.4690644077373</v>
      </c>
      <c r="LJ545" s="23">
        <f t="shared" si="156"/>
        <v>4932.4690644077373</v>
      </c>
      <c r="LK545" s="23">
        <f t="shared" si="157"/>
        <v>1</v>
      </c>
      <c r="LL545" s="23">
        <f t="shared" si="158"/>
        <v>0</v>
      </c>
      <c r="LM545" s="23">
        <f t="shared" si="159"/>
        <v>0</v>
      </c>
      <c r="LN545" s="23">
        <f t="shared" si="160"/>
        <v>0</v>
      </c>
    </row>
    <row r="546" spans="1:326" x14ac:dyDescent="0.25">
      <c r="A546" s="22">
        <v>1</v>
      </c>
      <c r="B546" s="22">
        <v>3</v>
      </c>
      <c r="C546" s="23" t="s">
        <v>1302</v>
      </c>
      <c r="D546" s="22">
        <v>332</v>
      </c>
      <c r="E546" s="24">
        <v>0.87638888888888888</v>
      </c>
      <c r="F546" s="23" t="s">
        <v>783</v>
      </c>
      <c r="G546" s="23" t="b">
        <v>1</v>
      </c>
      <c r="H546" s="25">
        <v>43538.876643518517</v>
      </c>
      <c r="I546" s="26" t="s">
        <v>681</v>
      </c>
      <c r="J546" s="23" t="s">
        <v>682</v>
      </c>
      <c r="K546" s="11">
        <f>IF(AND(Tabela2[[#This Row],[hora bus]]=H545,Tabela2[[#This Row],[lat bus]]=I545,Tabela2[[#This Row],[lon bus]]=J545),1,0)</f>
        <v>0</v>
      </c>
      <c r="L546" s="23"/>
      <c r="M546" s="11">
        <v>100</v>
      </c>
      <c r="N546" s="11">
        <v>0.83458663983971793</v>
      </c>
      <c r="O546" s="11">
        <v>1.3984196839489078</v>
      </c>
      <c r="P546" s="11">
        <v>9.4267941257220311</v>
      </c>
      <c r="Q546" s="11">
        <v>19.688773108132185</v>
      </c>
      <c r="R546" s="11">
        <v>75.195397337780264</v>
      </c>
      <c r="S546" s="11">
        <v>159.30451526494889</v>
      </c>
      <c r="T546" s="11">
        <v>180.18195583801287</v>
      </c>
      <c r="U546" s="11">
        <v>199.79338924508923</v>
      </c>
      <c r="V546" s="11">
        <v>211.09716553928146</v>
      </c>
      <c r="W546" s="11">
        <v>227.14293750271159</v>
      </c>
      <c r="X546" s="11">
        <v>239.59169647723874</v>
      </c>
      <c r="Y546" s="11">
        <v>250.11206903549589</v>
      </c>
      <c r="Z546" s="11">
        <v>275.30364977201225</v>
      </c>
      <c r="AA546" s="11">
        <v>294.46895517304961</v>
      </c>
      <c r="AB546" s="11">
        <v>320.19106785367666</v>
      </c>
      <c r="AC546" s="11">
        <v>332.17949791971603</v>
      </c>
      <c r="AD546" s="11">
        <v>348.04076670293443</v>
      </c>
      <c r="AE546" s="11">
        <v>372.23091522388552</v>
      </c>
      <c r="AF546" s="11">
        <v>373.05585750378327</v>
      </c>
      <c r="AG546" s="11">
        <v>433.84569918205443</v>
      </c>
      <c r="AH546" s="11">
        <v>469.02374511556127</v>
      </c>
      <c r="AI546" s="11">
        <v>499.67607388344703</v>
      </c>
      <c r="AJ546" s="11">
        <v>523.47830821792434</v>
      </c>
      <c r="AK546" s="11">
        <v>544.81141607945688</v>
      </c>
      <c r="AL546" s="11">
        <v>559.9004097040812</v>
      </c>
      <c r="AM546" s="11">
        <v>585.98771261657532</v>
      </c>
      <c r="AN546" s="11">
        <v>594.50788944836063</v>
      </c>
      <c r="AO546" s="11">
        <v>599.8950753359245</v>
      </c>
      <c r="AP546" s="11">
        <v>602.43355425919754</v>
      </c>
      <c r="AQ546" s="11">
        <v>609.53499398530153</v>
      </c>
      <c r="AR546" s="11">
        <v>609.5933977620092</v>
      </c>
      <c r="AS546" s="11">
        <v>603.71880286526709</v>
      </c>
      <c r="AT546" s="11">
        <v>609.45835281434404</v>
      </c>
      <c r="AU546" s="11">
        <v>613.60649452394352</v>
      </c>
      <c r="AV546" s="11">
        <v>605.61020293550882</v>
      </c>
      <c r="AW546" s="11">
        <v>608.32810058706082</v>
      </c>
      <c r="AX546" s="11">
        <v>622.97194103037293</v>
      </c>
      <c r="AY546" s="11">
        <v>642.28327131710535</v>
      </c>
      <c r="AZ546" s="11">
        <v>665.20596166221469</v>
      </c>
      <c r="BA546" s="11">
        <v>691.17393543887101</v>
      </c>
      <c r="BB546" s="11">
        <v>724.84333895562133</v>
      </c>
      <c r="BC546" s="11">
        <v>773.63812755161598</v>
      </c>
      <c r="BD546" s="11">
        <v>844.46226035941891</v>
      </c>
      <c r="BE546" s="11">
        <v>911.23618194706376</v>
      </c>
      <c r="BF546" s="11">
        <v>932.86527223275039</v>
      </c>
      <c r="BG546" s="11">
        <v>958.04135839229252</v>
      </c>
      <c r="BH546" s="11">
        <v>1001.7149381650798</v>
      </c>
      <c r="BI546" s="11">
        <v>1024.9959211584271</v>
      </c>
      <c r="BJ546" s="11">
        <v>1048.1727764714142</v>
      </c>
      <c r="BK546" s="11">
        <v>1080.0184074949607</v>
      </c>
      <c r="BL546" s="11">
        <v>1163.4808684345098</v>
      </c>
      <c r="BM546" s="11">
        <v>1429.3703496024175</v>
      </c>
      <c r="BN546" s="11">
        <v>1610.1385446972781</v>
      </c>
      <c r="BO546" s="11">
        <v>1664.0038873728233</v>
      </c>
      <c r="BP546" s="11">
        <v>1794.1242484398404</v>
      </c>
      <c r="BQ546" s="11">
        <v>1818.9378647754288</v>
      </c>
      <c r="BR546" s="11">
        <v>1920.5792764721948</v>
      </c>
      <c r="BS546" s="11">
        <v>2023.456323096907</v>
      </c>
      <c r="BT546" s="11">
        <v>2062.7199622631242</v>
      </c>
      <c r="BU546" s="11">
        <v>2093.7864244056359</v>
      </c>
      <c r="BV546" s="11">
        <v>2172.8574253488505</v>
      </c>
      <c r="BW546" s="11">
        <v>2191.8290547309048</v>
      </c>
      <c r="BX546" s="11">
        <v>2295.4935471481876</v>
      </c>
      <c r="BY546" s="11">
        <v>2324.6369620900828</v>
      </c>
      <c r="BZ546" s="11">
        <v>2412.5365562142952</v>
      </c>
      <c r="CA546" s="11">
        <v>2432.6327643351483</v>
      </c>
      <c r="CB546" s="11">
        <v>2466.8518007263533</v>
      </c>
      <c r="CC546" s="11">
        <v>2515.2508761381587</v>
      </c>
      <c r="CD546" s="11">
        <v>2622.1218445308405</v>
      </c>
      <c r="CE546" s="11">
        <v>2708.3090496803202</v>
      </c>
      <c r="CF546" s="11">
        <v>2796.8178431894862</v>
      </c>
      <c r="CG546" s="11">
        <v>2873.8082765070517</v>
      </c>
      <c r="CH546" s="11">
        <v>3061.6775590172806</v>
      </c>
      <c r="CI546" s="11">
        <v>3133.3825096557152</v>
      </c>
      <c r="CJ546" s="11">
        <v>3320.0285201183906</v>
      </c>
      <c r="CK546" s="11">
        <v>3391.2986814978881</v>
      </c>
      <c r="CL546" s="11">
        <v>3478.6413522149041</v>
      </c>
      <c r="CM546" s="11">
        <v>3505.4667594392477</v>
      </c>
      <c r="CN546" s="11">
        <v>3552.1278475871927</v>
      </c>
      <c r="CO546" s="11">
        <v>3608.1458168222821</v>
      </c>
      <c r="CP546" s="11">
        <v>3687.4332746012733</v>
      </c>
      <c r="CQ546" s="11">
        <v>3737.1928476528274</v>
      </c>
      <c r="CR546" s="11">
        <v>3929.1744458657076</v>
      </c>
      <c r="CS546" s="11">
        <v>4104.0052570842136</v>
      </c>
      <c r="CT546" s="11">
        <v>4176.4577406368426</v>
      </c>
      <c r="CU546" s="11">
        <v>4203.4628929622522</v>
      </c>
      <c r="CV546" s="11">
        <v>4243.0993420587138</v>
      </c>
      <c r="CW546" s="11">
        <v>4338.9296512059445</v>
      </c>
      <c r="CX546" s="11">
        <v>4464.5231926731885</v>
      </c>
      <c r="CY546" s="11">
        <v>4524.2760657256158</v>
      </c>
      <c r="CZ546" s="11">
        <v>4578.6984197787751</v>
      </c>
      <c r="DA546" s="11">
        <v>4625.9862234456259</v>
      </c>
      <c r="DB546" s="11">
        <v>4670.5685961378485</v>
      </c>
      <c r="DC546" s="11">
        <v>4713.1890396674316</v>
      </c>
      <c r="DD546" s="11">
        <v>4798.4137717572912</v>
      </c>
      <c r="DE546" s="11">
        <v>4807.037159512015</v>
      </c>
      <c r="DF546" s="11">
        <v>4833.3595568537676</v>
      </c>
      <c r="DG546" s="11">
        <v>4837.4660928582471</v>
      </c>
      <c r="DH546" s="11">
        <v>4868.9105840188495</v>
      </c>
      <c r="DI546" s="11">
        <v>4890.8441073800923</v>
      </c>
      <c r="DJ546" s="11">
        <v>4933.7892254471935</v>
      </c>
      <c r="DK546" s="11">
        <v>5000.7579650678817</v>
      </c>
      <c r="DL546" s="11">
        <v>5355.0982520495172</v>
      </c>
      <c r="DM546" s="11">
        <v>5481.4636259201425</v>
      </c>
      <c r="DN546" s="11">
        <v>5566.547527242612</v>
      </c>
      <c r="DO546" s="11">
        <v>5659.2630610073802</v>
      </c>
      <c r="DP546" s="11">
        <v>5693.1558385127737</v>
      </c>
      <c r="DQ546" s="11">
        <v>5776.9445825899438</v>
      </c>
      <c r="DR546" s="11">
        <v>5792.6247187292447</v>
      </c>
      <c r="DS546" s="11">
        <v>5803.4741841190025</v>
      </c>
      <c r="DT546" s="11">
        <v>5813.7715248560444</v>
      </c>
      <c r="DU546" s="11">
        <v>5824.9346720622971</v>
      </c>
      <c r="DV546" s="11">
        <v>5825.1745121438535</v>
      </c>
      <c r="DW546" s="11">
        <v>5821.2504329611656</v>
      </c>
      <c r="DX546" s="11">
        <v>5744.9467721272558</v>
      </c>
      <c r="DY546" s="11">
        <v>5825.3656271915142</v>
      </c>
      <c r="DZ546" s="11">
        <v>5822.8710960649087</v>
      </c>
      <c r="EA546" s="11">
        <v>5848.1092840949059</v>
      </c>
      <c r="EB546" s="11">
        <v>5986.6876289379934</v>
      </c>
      <c r="EC546" s="11">
        <v>6020.0909995452303</v>
      </c>
      <c r="ED546" s="11">
        <v>6207.0095294329822</v>
      </c>
      <c r="EE546" s="11">
        <v>6268.6393389472287</v>
      </c>
      <c r="EF546" s="11">
        <v>6478.5792596829533</v>
      </c>
      <c r="EG546" s="11">
        <v>6641.8090630503166</v>
      </c>
      <c r="EH546" s="11">
        <v>6783.6444952193469</v>
      </c>
      <c r="EI546" s="11">
        <v>6896.9965306641579</v>
      </c>
      <c r="EJ546" s="11">
        <v>6959.1088579445704</v>
      </c>
      <c r="EK546" s="11">
        <v>7002.153431776841</v>
      </c>
      <c r="EL546" s="11">
        <v>7073.1953672712252</v>
      </c>
      <c r="EM546" s="11">
        <v>7075.3262845401323</v>
      </c>
      <c r="EN546" s="11">
        <v>7151.6879619664223</v>
      </c>
      <c r="EO546" s="11">
        <v>7240.8180322916714</v>
      </c>
      <c r="EP546" s="11">
        <v>7286.4661372792516</v>
      </c>
      <c r="EQ546" s="11">
        <v>7427.4147993236202</v>
      </c>
      <c r="ER546" s="11">
        <v>7503.528752018271</v>
      </c>
      <c r="ES546" s="11">
        <v>7641.9445001082595</v>
      </c>
      <c r="ET546" s="11">
        <v>7706.9969287432486</v>
      </c>
      <c r="EU546" s="11">
        <v>7783.839371621817</v>
      </c>
      <c r="EV546" s="11">
        <v>7848.003579749442</v>
      </c>
      <c r="EW546" s="11">
        <v>7920.0502191520318</v>
      </c>
      <c r="EX546" s="11">
        <v>8170.1976758281144</v>
      </c>
      <c r="EY546" s="11">
        <v>8253.8507761105539</v>
      </c>
      <c r="EZ546" s="11">
        <v>8427.0913450311855</v>
      </c>
      <c r="FA546" s="11">
        <v>8594.2438038042274</v>
      </c>
      <c r="FB546" s="11">
        <v>8676.6840382255305</v>
      </c>
      <c r="FC546" s="11">
        <v>8717.7247633272764</v>
      </c>
      <c r="FD546" s="11">
        <v>8771.4739760100674</v>
      </c>
      <c r="FE546" s="11">
        <v>8893.6135699383703</v>
      </c>
      <c r="FF546" s="11">
        <v>9065.0338004001496</v>
      </c>
      <c r="FG546" s="11">
        <v>9089.4518895774327</v>
      </c>
      <c r="FH546" s="11">
        <v>9132.4613225008943</v>
      </c>
      <c r="FI546" s="11">
        <v>9213.2517811949929</v>
      </c>
      <c r="FJ546" s="11">
        <v>9258.5529202091093</v>
      </c>
      <c r="FK546" s="11">
        <v>9276.9443705762678</v>
      </c>
      <c r="FL546" s="11">
        <v>9293.0114538271737</v>
      </c>
      <c r="FM546" s="11">
        <v>9300.2906392708373</v>
      </c>
      <c r="FN546" s="11">
        <v>9335.0232682876049</v>
      </c>
      <c r="FO546" s="11">
        <v>9357.4087411423534</v>
      </c>
      <c r="FP546" s="11">
        <v>9382.7990856108881</v>
      </c>
      <c r="FQ546" s="11">
        <v>9409.1385400335821</v>
      </c>
      <c r="FR546" s="11">
        <v>9421.1906549559717</v>
      </c>
      <c r="FS546" s="11">
        <v>9466.7581936920196</v>
      </c>
      <c r="FT546" s="11">
        <v>9539.1484753576369</v>
      </c>
      <c r="FU546" s="11">
        <v>9641.6738222451222</v>
      </c>
      <c r="FV546" s="11">
        <v>9779.017950426427</v>
      </c>
      <c r="FW546" s="11">
        <v>9821.434220159681</v>
      </c>
      <c r="FX546" s="11">
        <v>9838.135513969115</v>
      </c>
      <c r="FY546" s="11">
        <v>9857.4286615768779</v>
      </c>
      <c r="FZ546" s="11">
        <v>9874.2452191986067</v>
      </c>
      <c r="GA546" s="11">
        <v>9901.4547819486997</v>
      </c>
      <c r="GB546" s="11">
        <v>9922.9819174009899</v>
      </c>
      <c r="GC546" s="11">
        <v>9954.0976258923893</v>
      </c>
      <c r="GD546" s="11">
        <v>9988.1420165077998</v>
      </c>
      <c r="GE546" s="11">
        <v>10012.938672110253</v>
      </c>
      <c r="GF546" s="11">
        <v>10033.595547162446</v>
      </c>
      <c r="GG546" s="11">
        <v>10046.287288510401</v>
      </c>
      <c r="GH546" s="11">
        <v>10058.930188944694</v>
      </c>
      <c r="GI546" s="11">
        <v>10061.685839773543</v>
      </c>
      <c r="GJ546" s="11">
        <v>10069.693000556052</v>
      </c>
      <c r="GK546" s="11">
        <v>10072.225767656042</v>
      </c>
      <c r="GL546" s="11">
        <v>10085.43100008395</v>
      </c>
      <c r="GM546" s="11">
        <v>10068.550239778924</v>
      </c>
      <c r="GN546" s="11">
        <v>10074.736454623482</v>
      </c>
      <c r="GO546" s="11">
        <v>10079.642576567499</v>
      </c>
      <c r="GP546" s="11">
        <v>10084.992936379438</v>
      </c>
      <c r="GQ546" s="11">
        <v>10135.150250812301</v>
      </c>
      <c r="GR546" s="11">
        <v>10245.248897921485</v>
      </c>
      <c r="GS546" s="11">
        <v>10388.066699844365</v>
      </c>
      <c r="GT546" s="11">
        <v>10449.516134437868</v>
      </c>
      <c r="GU546" s="11">
        <v>10467.896842447322</v>
      </c>
      <c r="GV546" s="11">
        <v>10492.830609653456</v>
      </c>
      <c r="GW546" s="11">
        <v>10519.601462543904</v>
      </c>
      <c r="GX546" s="11">
        <v>10547.440830723548</v>
      </c>
      <c r="GY546" s="11">
        <v>10567.944609991304</v>
      </c>
      <c r="GZ546" s="11">
        <v>10713.159231175461</v>
      </c>
      <c r="HA546" s="11">
        <v>10734.226971408629</v>
      </c>
      <c r="HB546" s="11">
        <v>10749.920198918937</v>
      </c>
      <c r="HC546" s="11">
        <v>10766.345728825368</v>
      </c>
      <c r="HD546" s="11">
        <v>10778.514271849044</v>
      </c>
      <c r="HE546" s="11">
        <v>10786.519833673112</v>
      </c>
      <c r="HF546" s="11">
        <v>10772.164055953479</v>
      </c>
      <c r="HG546" s="11">
        <v>10808.0281462408</v>
      </c>
      <c r="HH546" s="11">
        <v>10805.218393617286</v>
      </c>
      <c r="HI546" s="11">
        <v>10824.937222917126</v>
      </c>
      <c r="HJ546" s="11">
        <v>10829.478183856889</v>
      </c>
      <c r="HK546" s="11">
        <v>10815.249208961885</v>
      </c>
      <c r="HL546" s="11">
        <v>10801.9635334499</v>
      </c>
      <c r="HM546" s="11">
        <v>10748.055877674638</v>
      </c>
      <c r="HN546" s="11">
        <v>10675.226257243699</v>
      </c>
      <c r="HO546" s="11">
        <v>10616.797962526314</v>
      </c>
      <c r="HP546" s="11">
        <v>10624.131374686811</v>
      </c>
      <c r="HQ546" s="11">
        <v>10611.127200117844</v>
      </c>
      <c r="HR546" s="11">
        <v>10507.120910763781</v>
      </c>
      <c r="HS546" s="11">
        <v>10501.959530384433</v>
      </c>
      <c r="HT546" s="11">
        <v>10503.380998434217</v>
      </c>
      <c r="HU546" s="11">
        <v>10459.233620469293</v>
      </c>
      <c r="HV546" s="11">
        <v>10453.396412270602</v>
      </c>
      <c r="HW546" s="11">
        <v>10453.196700018136</v>
      </c>
      <c r="HX546" s="11">
        <v>10458.037755011774</v>
      </c>
      <c r="HY546" s="11">
        <v>10464.465320736488</v>
      </c>
      <c r="HZ546" s="11">
        <v>10463.582721919323</v>
      </c>
      <c r="IA546" s="11">
        <v>10555.599234303039</v>
      </c>
      <c r="IB546" s="11">
        <v>10665.179016159778</v>
      </c>
      <c r="IC546" s="11">
        <v>10699.461477296431</v>
      </c>
      <c r="ID546" s="11">
        <v>10734.401411436105</v>
      </c>
      <c r="IE546" s="11">
        <v>10764.842637469441</v>
      </c>
      <c r="IF546" s="11">
        <v>10788.809487309522</v>
      </c>
      <c r="IG546" s="11">
        <v>10893.508794984076</v>
      </c>
      <c r="IH546" s="11">
        <v>10919.815974389829</v>
      </c>
      <c r="II546" s="11">
        <v>10956.832605345633</v>
      </c>
      <c r="IJ546" s="11">
        <v>10989.666307677073</v>
      </c>
      <c r="IK546" s="11">
        <v>11038.487673130592</v>
      </c>
      <c r="IL546" s="11">
        <v>11075.926791218846</v>
      </c>
      <c r="IM546" s="11">
        <v>11116.926617451812</v>
      </c>
      <c r="IN546" s="11">
        <v>11177.721404388481</v>
      </c>
      <c r="IO546" s="11">
        <v>11312.276911003804</v>
      </c>
      <c r="IP546" s="11">
        <v>11343.632583027649</v>
      </c>
      <c r="IQ546" s="11">
        <v>11342.116648052108</v>
      </c>
      <c r="IR546" s="11">
        <v>11389.92538944361</v>
      </c>
      <c r="IS546" s="11">
        <v>11451.607982184751</v>
      </c>
      <c r="IT546" s="11">
        <v>11488.088840226816</v>
      </c>
      <c r="IU546" s="11">
        <v>11509.229065980831</v>
      </c>
      <c r="IV546" s="11">
        <v>11525.566108350193</v>
      </c>
      <c r="IW546" s="11">
        <v>11530.894620254085</v>
      </c>
      <c r="IX546" s="11">
        <v>11540.412080816301</v>
      </c>
      <c r="IY546" s="11">
        <v>11559.767237170692</v>
      </c>
      <c r="IZ546" s="11">
        <v>11598.021107070694</v>
      </c>
      <c r="JA546" s="11">
        <v>11644.276268095444</v>
      </c>
      <c r="JB546" s="11">
        <v>11732.382922355064</v>
      </c>
      <c r="JC546" s="11">
        <v>11840.096435748903</v>
      </c>
      <c r="JD546" s="11">
        <v>11921.442572214779</v>
      </c>
      <c r="JE546" s="11">
        <v>11941.96712556025</v>
      </c>
      <c r="JF546" s="11">
        <v>11957.586502006563</v>
      </c>
      <c r="JG546" s="11">
        <v>11960.440759779864</v>
      </c>
      <c r="JH546" s="11">
        <v>12043.869779985902</v>
      </c>
      <c r="JI546" s="11">
        <v>12090.828793968145</v>
      </c>
      <c r="JJ546" s="11">
        <v>12099.207356850964</v>
      </c>
      <c r="JK546" s="11">
        <v>12064.187835913004</v>
      </c>
      <c r="JL546" s="11">
        <v>12106.644589823976</v>
      </c>
      <c r="JM546" s="11">
        <v>12102.558724647608</v>
      </c>
      <c r="JN546" s="11">
        <v>12044.349310296213</v>
      </c>
      <c r="JO546" s="11">
        <v>12147.414606839688</v>
      </c>
      <c r="JP546" s="11">
        <v>12239.360545986052</v>
      </c>
      <c r="JQ546" s="11">
        <v>12252.546981648733</v>
      </c>
      <c r="JR546" s="11">
        <v>12299.233013174477</v>
      </c>
      <c r="JS546" s="11">
        <v>12339.324485688019</v>
      </c>
      <c r="JT546" s="11">
        <v>12471.100725768529</v>
      </c>
      <c r="JU546" s="11">
        <v>12532.427515146897</v>
      </c>
      <c r="JV546" s="11">
        <v>12507.673831402115</v>
      </c>
      <c r="JW546" s="11">
        <v>12457.455614308014</v>
      </c>
      <c r="JX546" s="11">
        <v>12464.355269788801</v>
      </c>
      <c r="JY546" s="11">
        <v>12461.100810222477</v>
      </c>
      <c r="JZ546" s="11">
        <v>12451.973772389019</v>
      </c>
      <c r="KA546" s="11">
        <v>12446.429094667041</v>
      </c>
      <c r="KB546" s="11">
        <v>12443.001658813047</v>
      </c>
      <c r="KC546" s="11">
        <v>12431.24054046872</v>
      </c>
      <c r="KD546" s="11">
        <v>12416.702930404357</v>
      </c>
      <c r="KE546" s="11">
        <v>12412.520930932924</v>
      </c>
      <c r="KF546" s="11">
        <v>12419.790417483538</v>
      </c>
      <c r="KG546" s="11">
        <v>12419.406267517794</v>
      </c>
      <c r="KH546" s="11">
        <v>12431.932074979568</v>
      </c>
      <c r="KI546" s="11">
        <v>12428.799040342261</v>
      </c>
      <c r="KJ546" s="11">
        <v>12446.273580137449</v>
      </c>
      <c r="KK546" s="11">
        <v>12447.956030445448</v>
      </c>
      <c r="KL546" s="23"/>
      <c r="KM546" s="11">
        <f>SMALL(Tabela2[[#This Row],[1]:[285]],1)</f>
        <v>0.83458663983971793</v>
      </c>
      <c r="KN546" s="11">
        <f>MATCH(Tabela2[[#This Row],[1° menor]],Tabela2[[#This Row],[1]:[285]],0)</f>
        <v>1</v>
      </c>
      <c r="KO546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46" s="11">
        <f>VLOOKUP(Tabela2[[#This Row],[Shape]],shape!A:D,4,0)+VLOOKUP(Tabela2[[#This Row],[Shape]]+1,shape!A:E,5,0)*Tabela2[[#This Row],[% avanc]]</f>
        <v>3.8776556234191881</v>
      </c>
      <c r="KQ546" s="15">
        <f>Tabela2[[#This Row],[8686,881807]]/Tabela2[[#Headers],[8686,881807]]</f>
        <v>4.4638061269517033E-4</v>
      </c>
      <c r="KR546" s="11">
        <f>Tabela2[[#This Row],[8686,881807]]-KP545</f>
        <v>-4928.5914087843184</v>
      </c>
      <c r="KS546" s="11">
        <f>(Tabela2[[#This Row],[hora bus]]-H545)*86400</f>
        <v>-10616.000000364147</v>
      </c>
      <c r="KT546" s="11">
        <f>Tabela2[[#This Row],[desloc]]/Tabela2[[#This Row],[seconds]]</f>
        <v>0.46426068280098526</v>
      </c>
      <c r="KU546" s="11">
        <f>Tabela2[[#This Row],[spd m/s]]*3.6</f>
        <v>1.6713384580835469</v>
      </c>
      <c r="KV546" s="23"/>
      <c r="KW546" s="22">
        <f t="shared" si="144"/>
        <v>1</v>
      </c>
      <c r="KX546" s="23">
        <f t="shared" si="145"/>
        <v>0.5</v>
      </c>
      <c r="KY546" s="23">
        <f t="shared" si="146"/>
        <v>1</v>
      </c>
      <c r="KZ546" s="23">
        <f t="shared" si="147"/>
        <v>2</v>
      </c>
      <c r="LA546" s="23">
        <f t="shared" si="148"/>
        <v>0</v>
      </c>
      <c r="LB546" s="23">
        <f t="shared" si="149"/>
        <v>0</v>
      </c>
      <c r="LC546" s="23">
        <f t="shared" si="150"/>
        <v>0</v>
      </c>
      <c r="LD546" s="23">
        <f t="shared" si="151"/>
        <v>0</v>
      </c>
      <c r="LE546" s="23">
        <f t="shared" si="152"/>
        <v>3.8776556234191881</v>
      </c>
      <c r="LF546" s="22">
        <f t="shared" si="161"/>
        <v>0</v>
      </c>
      <c r="LG546" s="23">
        <f t="shared" si="153"/>
        <v>0.5</v>
      </c>
      <c r="LH546" s="23">
        <f t="shared" si="154"/>
        <v>0.5</v>
      </c>
      <c r="LI546" s="23">
        <f t="shared" si="155"/>
        <v>4932.4690644077373</v>
      </c>
      <c r="LJ546" s="23">
        <f t="shared" si="156"/>
        <v>0</v>
      </c>
      <c r="LK546" s="23">
        <f t="shared" si="157"/>
        <v>0.5</v>
      </c>
      <c r="LL546" s="23">
        <f t="shared" si="158"/>
        <v>0</v>
      </c>
      <c r="LM546" s="23">
        <f t="shared" si="159"/>
        <v>1</v>
      </c>
      <c r="LN546" s="23">
        <f t="shared" si="160"/>
        <v>1</v>
      </c>
    </row>
    <row r="547" spans="1:326" x14ac:dyDescent="0.25">
      <c r="A547" s="22">
        <v>3</v>
      </c>
      <c r="B547" s="22">
        <v>3</v>
      </c>
      <c r="C547" s="23" t="s">
        <v>1304</v>
      </c>
      <c r="D547" s="22">
        <v>332</v>
      </c>
      <c r="E547" s="24">
        <v>0.87708333333333333</v>
      </c>
      <c r="F547" s="23" t="s">
        <v>783</v>
      </c>
      <c r="G547" s="23" t="b">
        <v>1</v>
      </c>
      <c r="H547" s="25">
        <v>43538.877175925925</v>
      </c>
      <c r="I547" s="26" t="s">
        <v>681</v>
      </c>
      <c r="J547" s="23" t="s">
        <v>682</v>
      </c>
      <c r="K547" s="11">
        <f>IF(AND(Tabela2[[#This Row],[hora bus]]=H546,Tabela2[[#This Row],[lat bus]]=I546,Tabela2[[#This Row],[lon bus]]=J546),1,0)</f>
        <v>0</v>
      </c>
      <c r="L547" s="23"/>
      <c r="M547" s="11">
        <v>104</v>
      </c>
      <c r="N547" s="11">
        <v>0.83458663983971793</v>
      </c>
      <c r="O547" s="11">
        <v>1.3984196839489078</v>
      </c>
      <c r="P547" s="11">
        <v>9.4267941257220311</v>
      </c>
      <c r="Q547" s="11">
        <v>19.688773108132185</v>
      </c>
      <c r="R547" s="11">
        <v>75.195397337780264</v>
      </c>
      <c r="S547" s="11">
        <v>159.30451526494889</v>
      </c>
      <c r="T547" s="11">
        <v>180.18195583801287</v>
      </c>
      <c r="U547" s="11">
        <v>199.79338924508923</v>
      </c>
      <c r="V547" s="11">
        <v>211.09716553928146</v>
      </c>
      <c r="W547" s="11">
        <v>227.14293750271159</v>
      </c>
      <c r="X547" s="11">
        <v>239.59169647723874</v>
      </c>
      <c r="Y547" s="11">
        <v>250.11206903549589</v>
      </c>
      <c r="Z547" s="11">
        <v>275.30364977201225</v>
      </c>
      <c r="AA547" s="11">
        <v>294.46895517304961</v>
      </c>
      <c r="AB547" s="11">
        <v>320.19106785367666</v>
      </c>
      <c r="AC547" s="11">
        <v>332.17949791971603</v>
      </c>
      <c r="AD547" s="11">
        <v>348.04076670293443</v>
      </c>
      <c r="AE547" s="11">
        <v>372.23091522388552</v>
      </c>
      <c r="AF547" s="11">
        <v>373.05585750378327</v>
      </c>
      <c r="AG547" s="11">
        <v>433.84569918205443</v>
      </c>
      <c r="AH547" s="11">
        <v>469.02374511556127</v>
      </c>
      <c r="AI547" s="11">
        <v>499.67607388344703</v>
      </c>
      <c r="AJ547" s="11">
        <v>523.47830821792434</v>
      </c>
      <c r="AK547" s="11">
        <v>544.81141607945688</v>
      </c>
      <c r="AL547" s="11">
        <v>559.9004097040812</v>
      </c>
      <c r="AM547" s="11">
        <v>585.98771261657532</v>
      </c>
      <c r="AN547" s="11">
        <v>594.50788944836063</v>
      </c>
      <c r="AO547" s="11">
        <v>599.8950753359245</v>
      </c>
      <c r="AP547" s="11">
        <v>602.43355425919754</v>
      </c>
      <c r="AQ547" s="11">
        <v>609.53499398530153</v>
      </c>
      <c r="AR547" s="11">
        <v>609.5933977620092</v>
      </c>
      <c r="AS547" s="11">
        <v>603.71880286526709</v>
      </c>
      <c r="AT547" s="11">
        <v>609.45835281434404</v>
      </c>
      <c r="AU547" s="11">
        <v>613.60649452394352</v>
      </c>
      <c r="AV547" s="11">
        <v>605.61020293550882</v>
      </c>
      <c r="AW547" s="11">
        <v>608.32810058706082</v>
      </c>
      <c r="AX547" s="11">
        <v>622.97194103037293</v>
      </c>
      <c r="AY547" s="11">
        <v>642.28327131710535</v>
      </c>
      <c r="AZ547" s="11">
        <v>665.20596166221469</v>
      </c>
      <c r="BA547" s="11">
        <v>691.17393543887101</v>
      </c>
      <c r="BB547" s="11">
        <v>724.84333895562133</v>
      </c>
      <c r="BC547" s="11">
        <v>773.63812755161598</v>
      </c>
      <c r="BD547" s="11">
        <v>844.46226035941891</v>
      </c>
      <c r="BE547" s="11">
        <v>911.23618194706376</v>
      </c>
      <c r="BF547" s="11">
        <v>932.86527223275039</v>
      </c>
      <c r="BG547" s="11">
        <v>958.04135839229252</v>
      </c>
      <c r="BH547" s="11">
        <v>1001.7149381650798</v>
      </c>
      <c r="BI547" s="11">
        <v>1024.9959211584271</v>
      </c>
      <c r="BJ547" s="11">
        <v>1048.1727764714142</v>
      </c>
      <c r="BK547" s="11">
        <v>1080.0184074949607</v>
      </c>
      <c r="BL547" s="11">
        <v>1163.4808684345098</v>
      </c>
      <c r="BM547" s="11">
        <v>1429.3703496024175</v>
      </c>
      <c r="BN547" s="11">
        <v>1610.1385446972781</v>
      </c>
      <c r="BO547" s="11">
        <v>1664.0038873728233</v>
      </c>
      <c r="BP547" s="11">
        <v>1794.1242484398404</v>
      </c>
      <c r="BQ547" s="11">
        <v>1818.9378647754288</v>
      </c>
      <c r="BR547" s="11">
        <v>1920.5792764721948</v>
      </c>
      <c r="BS547" s="11">
        <v>2023.456323096907</v>
      </c>
      <c r="BT547" s="11">
        <v>2062.7199622631242</v>
      </c>
      <c r="BU547" s="11">
        <v>2093.7864244056359</v>
      </c>
      <c r="BV547" s="11">
        <v>2172.8574253488505</v>
      </c>
      <c r="BW547" s="11">
        <v>2191.8290547309048</v>
      </c>
      <c r="BX547" s="11">
        <v>2295.4935471481876</v>
      </c>
      <c r="BY547" s="11">
        <v>2324.6369620900828</v>
      </c>
      <c r="BZ547" s="11">
        <v>2412.5365562142952</v>
      </c>
      <c r="CA547" s="11">
        <v>2432.6327643351483</v>
      </c>
      <c r="CB547" s="11">
        <v>2466.8518007263533</v>
      </c>
      <c r="CC547" s="11">
        <v>2515.2508761381587</v>
      </c>
      <c r="CD547" s="11">
        <v>2622.1218445308405</v>
      </c>
      <c r="CE547" s="11">
        <v>2708.3090496803202</v>
      </c>
      <c r="CF547" s="11">
        <v>2796.8178431894862</v>
      </c>
      <c r="CG547" s="11">
        <v>2873.8082765070517</v>
      </c>
      <c r="CH547" s="11">
        <v>3061.6775590172806</v>
      </c>
      <c r="CI547" s="11">
        <v>3133.3825096557152</v>
      </c>
      <c r="CJ547" s="11">
        <v>3320.0285201183906</v>
      </c>
      <c r="CK547" s="11">
        <v>3391.2986814978881</v>
      </c>
      <c r="CL547" s="11">
        <v>3478.6413522149041</v>
      </c>
      <c r="CM547" s="11">
        <v>3505.4667594392477</v>
      </c>
      <c r="CN547" s="11">
        <v>3552.1278475871927</v>
      </c>
      <c r="CO547" s="11">
        <v>3608.1458168222821</v>
      </c>
      <c r="CP547" s="11">
        <v>3687.4332746012733</v>
      </c>
      <c r="CQ547" s="11">
        <v>3737.1928476528274</v>
      </c>
      <c r="CR547" s="11">
        <v>3929.1744458657076</v>
      </c>
      <c r="CS547" s="11">
        <v>4104.0052570842136</v>
      </c>
      <c r="CT547" s="11">
        <v>4176.4577406368426</v>
      </c>
      <c r="CU547" s="11">
        <v>4203.4628929622522</v>
      </c>
      <c r="CV547" s="11">
        <v>4243.0993420587138</v>
      </c>
      <c r="CW547" s="11">
        <v>4338.9296512059445</v>
      </c>
      <c r="CX547" s="11">
        <v>4464.5231926731885</v>
      </c>
      <c r="CY547" s="11">
        <v>4524.2760657256158</v>
      </c>
      <c r="CZ547" s="11">
        <v>4578.6984197787751</v>
      </c>
      <c r="DA547" s="11">
        <v>4625.9862234456259</v>
      </c>
      <c r="DB547" s="11">
        <v>4670.5685961378485</v>
      </c>
      <c r="DC547" s="11">
        <v>4713.1890396674316</v>
      </c>
      <c r="DD547" s="11">
        <v>4798.4137717572912</v>
      </c>
      <c r="DE547" s="11">
        <v>4807.037159512015</v>
      </c>
      <c r="DF547" s="11">
        <v>4833.3595568537676</v>
      </c>
      <c r="DG547" s="11">
        <v>4837.4660928582471</v>
      </c>
      <c r="DH547" s="11">
        <v>4868.9105840188495</v>
      </c>
      <c r="DI547" s="11">
        <v>4890.8441073800923</v>
      </c>
      <c r="DJ547" s="11">
        <v>4933.7892254471935</v>
      </c>
      <c r="DK547" s="11">
        <v>5000.7579650678817</v>
      </c>
      <c r="DL547" s="11">
        <v>5355.0982520495172</v>
      </c>
      <c r="DM547" s="11">
        <v>5481.4636259201425</v>
      </c>
      <c r="DN547" s="11">
        <v>5566.547527242612</v>
      </c>
      <c r="DO547" s="11">
        <v>5659.2630610073802</v>
      </c>
      <c r="DP547" s="11">
        <v>5693.1558385127737</v>
      </c>
      <c r="DQ547" s="11">
        <v>5776.9445825899438</v>
      </c>
      <c r="DR547" s="11">
        <v>5792.6247187292447</v>
      </c>
      <c r="DS547" s="11">
        <v>5803.4741841190025</v>
      </c>
      <c r="DT547" s="11">
        <v>5813.7715248560444</v>
      </c>
      <c r="DU547" s="11">
        <v>5824.9346720622971</v>
      </c>
      <c r="DV547" s="11">
        <v>5825.1745121438535</v>
      </c>
      <c r="DW547" s="11">
        <v>5821.2504329611656</v>
      </c>
      <c r="DX547" s="11">
        <v>5744.9467721272558</v>
      </c>
      <c r="DY547" s="11">
        <v>5825.3656271915142</v>
      </c>
      <c r="DZ547" s="11">
        <v>5822.8710960649087</v>
      </c>
      <c r="EA547" s="11">
        <v>5848.1092840949059</v>
      </c>
      <c r="EB547" s="11">
        <v>5986.6876289379934</v>
      </c>
      <c r="EC547" s="11">
        <v>6020.0909995452303</v>
      </c>
      <c r="ED547" s="11">
        <v>6207.0095294329822</v>
      </c>
      <c r="EE547" s="11">
        <v>6268.6393389472287</v>
      </c>
      <c r="EF547" s="11">
        <v>6478.5792596829533</v>
      </c>
      <c r="EG547" s="11">
        <v>6641.8090630503166</v>
      </c>
      <c r="EH547" s="11">
        <v>6783.6444952193469</v>
      </c>
      <c r="EI547" s="11">
        <v>6896.9965306641579</v>
      </c>
      <c r="EJ547" s="11">
        <v>6959.1088579445704</v>
      </c>
      <c r="EK547" s="11">
        <v>7002.153431776841</v>
      </c>
      <c r="EL547" s="11">
        <v>7073.1953672712252</v>
      </c>
      <c r="EM547" s="11">
        <v>7075.3262845401323</v>
      </c>
      <c r="EN547" s="11">
        <v>7151.6879619664223</v>
      </c>
      <c r="EO547" s="11">
        <v>7240.8180322916714</v>
      </c>
      <c r="EP547" s="11">
        <v>7286.4661372792516</v>
      </c>
      <c r="EQ547" s="11">
        <v>7427.4147993236202</v>
      </c>
      <c r="ER547" s="11">
        <v>7503.528752018271</v>
      </c>
      <c r="ES547" s="11">
        <v>7641.9445001082595</v>
      </c>
      <c r="ET547" s="11">
        <v>7706.9969287432486</v>
      </c>
      <c r="EU547" s="11">
        <v>7783.839371621817</v>
      </c>
      <c r="EV547" s="11">
        <v>7848.003579749442</v>
      </c>
      <c r="EW547" s="11">
        <v>7920.0502191520318</v>
      </c>
      <c r="EX547" s="11">
        <v>8170.1976758281144</v>
      </c>
      <c r="EY547" s="11">
        <v>8253.8507761105539</v>
      </c>
      <c r="EZ547" s="11">
        <v>8427.0913450311855</v>
      </c>
      <c r="FA547" s="11">
        <v>8594.2438038042274</v>
      </c>
      <c r="FB547" s="11">
        <v>8676.6840382255305</v>
      </c>
      <c r="FC547" s="11">
        <v>8717.7247633272764</v>
      </c>
      <c r="FD547" s="11">
        <v>8771.4739760100674</v>
      </c>
      <c r="FE547" s="11">
        <v>8893.6135699383703</v>
      </c>
      <c r="FF547" s="11">
        <v>9065.0338004001496</v>
      </c>
      <c r="FG547" s="11">
        <v>9089.4518895774327</v>
      </c>
      <c r="FH547" s="11">
        <v>9132.4613225008943</v>
      </c>
      <c r="FI547" s="11">
        <v>9213.2517811949929</v>
      </c>
      <c r="FJ547" s="11">
        <v>9258.5529202091093</v>
      </c>
      <c r="FK547" s="11">
        <v>9276.9443705762678</v>
      </c>
      <c r="FL547" s="11">
        <v>9293.0114538271737</v>
      </c>
      <c r="FM547" s="11">
        <v>9300.2906392708373</v>
      </c>
      <c r="FN547" s="11">
        <v>9335.0232682876049</v>
      </c>
      <c r="FO547" s="11">
        <v>9357.4087411423534</v>
      </c>
      <c r="FP547" s="11">
        <v>9382.7990856108881</v>
      </c>
      <c r="FQ547" s="11">
        <v>9409.1385400335821</v>
      </c>
      <c r="FR547" s="11">
        <v>9421.1906549559717</v>
      </c>
      <c r="FS547" s="11">
        <v>9466.7581936920196</v>
      </c>
      <c r="FT547" s="11">
        <v>9539.1484753576369</v>
      </c>
      <c r="FU547" s="11">
        <v>9641.6738222451222</v>
      </c>
      <c r="FV547" s="11">
        <v>9779.017950426427</v>
      </c>
      <c r="FW547" s="11">
        <v>9821.434220159681</v>
      </c>
      <c r="FX547" s="11">
        <v>9838.135513969115</v>
      </c>
      <c r="FY547" s="11">
        <v>9857.4286615768779</v>
      </c>
      <c r="FZ547" s="11">
        <v>9874.2452191986067</v>
      </c>
      <c r="GA547" s="11">
        <v>9901.4547819486997</v>
      </c>
      <c r="GB547" s="11">
        <v>9922.9819174009899</v>
      </c>
      <c r="GC547" s="11">
        <v>9954.0976258923893</v>
      </c>
      <c r="GD547" s="11">
        <v>9988.1420165077998</v>
      </c>
      <c r="GE547" s="11">
        <v>10012.938672110253</v>
      </c>
      <c r="GF547" s="11">
        <v>10033.595547162446</v>
      </c>
      <c r="GG547" s="11">
        <v>10046.287288510401</v>
      </c>
      <c r="GH547" s="11">
        <v>10058.930188944694</v>
      </c>
      <c r="GI547" s="11">
        <v>10061.685839773543</v>
      </c>
      <c r="GJ547" s="11">
        <v>10069.693000556052</v>
      </c>
      <c r="GK547" s="11">
        <v>10072.225767656042</v>
      </c>
      <c r="GL547" s="11">
        <v>10085.43100008395</v>
      </c>
      <c r="GM547" s="11">
        <v>10068.550239778924</v>
      </c>
      <c r="GN547" s="11">
        <v>10074.736454623482</v>
      </c>
      <c r="GO547" s="11">
        <v>10079.642576567499</v>
      </c>
      <c r="GP547" s="11">
        <v>10084.992936379438</v>
      </c>
      <c r="GQ547" s="11">
        <v>10135.150250812301</v>
      </c>
      <c r="GR547" s="11">
        <v>10245.248897921485</v>
      </c>
      <c r="GS547" s="11">
        <v>10388.066699844365</v>
      </c>
      <c r="GT547" s="11">
        <v>10449.516134437868</v>
      </c>
      <c r="GU547" s="11">
        <v>10467.896842447322</v>
      </c>
      <c r="GV547" s="11">
        <v>10492.830609653456</v>
      </c>
      <c r="GW547" s="11">
        <v>10519.601462543904</v>
      </c>
      <c r="GX547" s="11">
        <v>10547.440830723548</v>
      </c>
      <c r="GY547" s="11">
        <v>10567.944609991304</v>
      </c>
      <c r="GZ547" s="11">
        <v>10713.159231175461</v>
      </c>
      <c r="HA547" s="11">
        <v>10734.226971408629</v>
      </c>
      <c r="HB547" s="11">
        <v>10749.920198918937</v>
      </c>
      <c r="HC547" s="11">
        <v>10766.345728825368</v>
      </c>
      <c r="HD547" s="11">
        <v>10778.514271849044</v>
      </c>
      <c r="HE547" s="11">
        <v>10786.519833673112</v>
      </c>
      <c r="HF547" s="11">
        <v>10772.164055953479</v>
      </c>
      <c r="HG547" s="11">
        <v>10808.0281462408</v>
      </c>
      <c r="HH547" s="11">
        <v>10805.218393617286</v>
      </c>
      <c r="HI547" s="11">
        <v>10824.937222917126</v>
      </c>
      <c r="HJ547" s="11">
        <v>10829.478183856889</v>
      </c>
      <c r="HK547" s="11">
        <v>10815.249208961885</v>
      </c>
      <c r="HL547" s="11">
        <v>10801.9635334499</v>
      </c>
      <c r="HM547" s="11">
        <v>10748.055877674638</v>
      </c>
      <c r="HN547" s="11">
        <v>10675.226257243699</v>
      </c>
      <c r="HO547" s="11">
        <v>10616.797962526314</v>
      </c>
      <c r="HP547" s="11">
        <v>10624.131374686811</v>
      </c>
      <c r="HQ547" s="11">
        <v>10611.127200117844</v>
      </c>
      <c r="HR547" s="11">
        <v>10507.120910763781</v>
      </c>
      <c r="HS547" s="11">
        <v>10501.959530384433</v>
      </c>
      <c r="HT547" s="11">
        <v>10503.380998434217</v>
      </c>
      <c r="HU547" s="11">
        <v>10459.233620469293</v>
      </c>
      <c r="HV547" s="11">
        <v>10453.396412270602</v>
      </c>
      <c r="HW547" s="11">
        <v>10453.196700018136</v>
      </c>
      <c r="HX547" s="11">
        <v>10458.037755011774</v>
      </c>
      <c r="HY547" s="11">
        <v>10464.465320736488</v>
      </c>
      <c r="HZ547" s="11">
        <v>10463.582721919323</v>
      </c>
      <c r="IA547" s="11">
        <v>10555.599234303039</v>
      </c>
      <c r="IB547" s="11">
        <v>10665.179016159778</v>
      </c>
      <c r="IC547" s="11">
        <v>10699.461477296431</v>
      </c>
      <c r="ID547" s="11">
        <v>10734.401411436105</v>
      </c>
      <c r="IE547" s="11">
        <v>10764.842637469441</v>
      </c>
      <c r="IF547" s="11">
        <v>10788.809487309522</v>
      </c>
      <c r="IG547" s="11">
        <v>10893.508794984076</v>
      </c>
      <c r="IH547" s="11">
        <v>10919.815974389829</v>
      </c>
      <c r="II547" s="11">
        <v>10956.832605345633</v>
      </c>
      <c r="IJ547" s="11">
        <v>10989.666307677073</v>
      </c>
      <c r="IK547" s="11">
        <v>11038.487673130592</v>
      </c>
      <c r="IL547" s="11">
        <v>11075.926791218846</v>
      </c>
      <c r="IM547" s="11">
        <v>11116.926617451812</v>
      </c>
      <c r="IN547" s="11">
        <v>11177.721404388481</v>
      </c>
      <c r="IO547" s="11">
        <v>11312.276911003804</v>
      </c>
      <c r="IP547" s="11">
        <v>11343.632583027649</v>
      </c>
      <c r="IQ547" s="11">
        <v>11342.116648052108</v>
      </c>
      <c r="IR547" s="11">
        <v>11389.92538944361</v>
      </c>
      <c r="IS547" s="11">
        <v>11451.607982184751</v>
      </c>
      <c r="IT547" s="11">
        <v>11488.088840226816</v>
      </c>
      <c r="IU547" s="11">
        <v>11509.229065980831</v>
      </c>
      <c r="IV547" s="11">
        <v>11525.566108350193</v>
      </c>
      <c r="IW547" s="11">
        <v>11530.894620254085</v>
      </c>
      <c r="IX547" s="11">
        <v>11540.412080816301</v>
      </c>
      <c r="IY547" s="11">
        <v>11559.767237170692</v>
      </c>
      <c r="IZ547" s="11">
        <v>11598.021107070694</v>
      </c>
      <c r="JA547" s="11">
        <v>11644.276268095444</v>
      </c>
      <c r="JB547" s="11">
        <v>11732.382922355064</v>
      </c>
      <c r="JC547" s="11">
        <v>11840.096435748903</v>
      </c>
      <c r="JD547" s="11">
        <v>11921.442572214779</v>
      </c>
      <c r="JE547" s="11">
        <v>11941.96712556025</v>
      </c>
      <c r="JF547" s="11">
        <v>11957.586502006563</v>
      </c>
      <c r="JG547" s="11">
        <v>11960.440759779864</v>
      </c>
      <c r="JH547" s="11">
        <v>12043.869779985902</v>
      </c>
      <c r="JI547" s="11">
        <v>12090.828793968145</v>
      </c>
      <c r="JJ547" s="11">
        <v>12099.207356850964</v>
      </c>
      <c r="JK547" s="11">
        <v>12064.187835913004</v>
      </c>
      <c r="JL547" s="11">
        <v>12106.644589823976</v>
      </c>
      <c r="JM547" s="11">
        <v>12102.558724647608</v>
      </c>
      <c r="JN547" s="11">
        <v>12044.349310296213</v>
      </c>
      <c r="JO547" s="11">
        <v>12147.414606839688</v>
      </c>
      <c r="JP547" s="11">
        <v>12239.360545986052</v>
      </c>
      <c r="JQ547" s="11">
        <v>12252.546981648733</v>
      </c>
      <c r="JR547" s="11">
        <v>12299.233013174477</v>
      </c>
      <c r="JS547" s="11">
        <v>12339.324485688019</v>
      </c>
      <c r="JT547" s="11">
        <v>12471.100725768529</v>
      </c>
      <c r="JU547" s="11">
        <v>12532.427515146897</v>
      </c>
      <c r="JV547" s="11">
        <v>12507.673831402115</v>
      </c>
      <c r="JW547" s="11">
        <v>12457.455614308014</v>
      </c>
      <c r="JX547" s="11">
        <v>12464.355269788801</v>
      </c>
      <c r="JY547" s="11">
        <v>12461.100810222477</v>
      </c>
      <c r="JZ547" s="11">
        <v>12451.973772389019</v>
      </c>
      <c r="KA547" s="11">
        <v>12446.429094667041</v>
      </c>
      <c r="KB547" s="11">
        <v>12443.001658813047</v>
      </c>
      <c r="KC547" s="11">
        <v>12431.24054046872</v>
      </c>
      <c r="KD547" s="11">
        <v>12416.702930404357</v>
      </c>
      <c r="KE547" s="11">
        <v>12412.520930932924</v>
      </c>
      <c r="KF547" s="11">
        <v>12419.790417483538</v>
      </c>
      <c r="KG547" s="11">
        <v>12419.406267517794</v>
      </c>
      <c r="KH547" s="11">
        <v>12431.932074979568</v>
      </c>
      <c r="KI547" s="11">
        <v>12428.799040342261</v>
      </c>
      <c r="KJ547" s="11">
        <v>12446.273580137449</v>
      </c>
      <c r="KK547" s="11">
        <v>12447.956030445448</v>
      </c>
      <c r="KL547" s="23"/>
      <c r="KM547" s="11">
        <f>SMALL(Tabela2[[#This Row],[1]:[285]],1)</f>
        <v>0.83458663983971793</v>
      </c>
      <c r="KN547" s="11">
        <f>MATCH(Tabela2[[#This Row],[1° menor]],Tabela2[[#This Row],[1]:[285]],0)</f>
        <v>1</v>
      </c>
      <c r="KO547" s="14">
        <f>getDistance(VLOOKUP(Tabela2[[#This Row],[Shape]],shape!A:C,2,0),VLOOKUP(Tabela2[[#This Row],[Shape]],shape!A:C,3,0),Tabela2[[#This Row],[lat bus]],Tabela2[[#This Row],[lon bus]])/(getDistance(VLOOKUP(Tabela2[[#This Row],[Shape]],shape!A:C,2,0),VLOOKUP(Tabela2[[#This Row],[Shape]],shape!A:C,3,0),Tabela2[[#This Row],[lat bus]],Tabela2[[#This Row],[lon bus]])+getDistance(VLOOKUP(Tabela2[[#This Row],[Shape]]+1,shape!A:C,2,0),VLOOKUP(Tabela2[[#This Row],[Shape]]+1,shape!A:C,3,0),Tabela2[[#This Row],[lat bus]],Tabela2[[#This Row],[lon bus]]))</f>
        <v>0.81815909793582098</v>
      </c>
      <c r="KP547" s="11">
        <f>VLOOKUP(Tabela2[[#This Row],[Shape]],shape!A:D,4,0)+VLOOKUP(Tabela2[[#This Row],[Shape]]+1,shape!A:E,5,0)*Tabela2[[#This Row],[% avanc]]</f>
        <v>3.8776556234191881</v>
      </c>
      <c r="KQ547" s="15">
        <f>Tabela2[[#This Row],[8686,881807]]/Tabela2[[#Headers],[8686,881807]]</f>
        <v>4.4638061269517033E-4</v>
      </c>
      <c r="KR547" s="11">
        <f>Tabela2[[#This Row],[8686,881807]]-KP546</f>
        <v>0</v>
      </c>
      <c r="KS547" s="11">
        <f>(Tabela2[[#This Row],[hora bus]]-H546)*86400</f>
        <v>46.000000066123903</v>
      </c>
      <c r="KT547" s="11">
        <f>Tabela2[[#This Row],[desloc]]/Tabela2[[#This Row],[seconds]]</f>
        <v>0</v>
      </c>
      <c r="KU547" s="11">
        <f>Tabela2[[#This Row],[spd m/s]]*3.6</f>
        <v>0</v>
      </c>
      <c r="KV547" s="23"/>
      <c r="KW547" s="22">
        <f t="shared" si="144"/>
        <v>0</v>
      </c>
      <c r="KX547" s="23">
        <f t="shared" si="145"/>
        <v>1</v>
      </c>
      <c r="KY547" s="23">
        <f t="shared" si="146"/>
        <v>1</v>
      </c>
      <c r="KZ547" s="23">
        <f t="shared" si="147"/>
        <v>1</v>
      </c>
      <c r="LA547" s="23">
        <f t="shared" si="148"/>
        <v>0</v>
      </c>
      <c r="LB547" s="23">
        <f t="shared" si="149"/>
        <v>1</v>
      </c>
      <c r="LC547" s="23">
        <f t="shared" si="150"/>
        <v>1</v>
      </c>
      <c r="LD547" s="23">
        <f t="shared" si="151"/>
        <v>0</v>
      </c>
      <c r="LE547" s="23">
        <f t="shared" si="152"/>
        <v>3.8776556234191881</v>
      </c>
      <c r="LF547" s="22">
        <f t="shared" si="161"/>
        <v>0</v>
      </c>
      <c r="LG547" s="23">
        <f t="shared" si="153"/>
        <v>0.5</v>
      </c>
      <c r="LH547" s="23">
        <f t="shared" si="154"/>
        <v>0.5</v>
      </c>
      <c r="LI547" s="23">
        <f t="shared" si="155"/>
        <v>4932.4690644077373</v>
      </c>
      <c r="LJ547" s="23">
        <f t="shared" si="156"/>
        <v>3.8776556234191881</v>
      </c>
      <c r="LK547" s="23">
        <f t="shared" si="157"/>
        <v>0.5</v>
      </c>
      <c r="LL547" s="23">
        <f t="shared" si="158"/>
        <v>0</v>
      </c>
      <c r="LM547" s="23">
        <f t="shared" si="159"/>
        <v>1</v>
      </c>
      <c r="LN547" s="23">
        <f t="shared" si="160"/>
        <v>1</v>
      </c>
    </row>
  </sheetData>
  <conditionalFormatting sqref="KX1:KX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Y1:KY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Z1:KZ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A1:LA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B1:LB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C1:LC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D1:LD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M1:LM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N1:LN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G1:LG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LH1:LH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LK1:LK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N548:N1048576">
    <cfRule type="colorScale" priority="5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548:P1048576">
    <cfRule type="colorScale" priority="5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W548:KW1048576 KW1:KW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F548:LF1048576 LF1:LF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W4:KW547">
    <cfRule type="colorScale" priority="59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F4:LF547">
    <cfRule type="colorScale" priority="59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29360B-2887-478F-A9DC-8ED178AA57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2019-08-07T17:05:13Z</dcterms:modified>
</cp:coreProperties>
</file>